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externalLinks/externalLink112.xml" ContentType="application/vnd.openxmlformats-officedocument.spreadsheetml.externalLink+xml"/>
  <Override PartName="/xl/externalLinks/externalLink113.xml" ContentType="application/vnd.openxmlformats-officedocument.spreadsheetml.externalLink+xml"/>
  <Override PartName="/xl/externalLinks/externalLink114.xml" ContentType="application/vnd.openxmlformats-officedocument.spreadsheetml.externalLink+xml"/>
  <Override PartName="/xl/externalLinks/externalLink115.xml" ContentType="application/vnd.openxmlformats-officedocument.spreadsheetml.externalLink+xml"/>
  <Override PartName="/xl/externalLinks/externalLink116.xml" ContentType="application/vnd.openxmlformats-officedocument.spreadsheetml.externalLink+xml"/>
  <Override PartName="/xl/externalLinks/externalLink117.xml" ContentType="application/vnd.openxmlformats-officedocument.spreadsheetml.externalLink+xml"/>
  <Override PartName="/xl/externalLinks/externalLink118.xml" ContentType="application/vnd.openxmlformats-officedocument.spreadsheetml.externalLink+xml"/>
  <Override PartName="/xl/externalLinks/externalLink119.xml" ContentType="application/vnd.openxmlformats-officedocument.spreadsheetml.externalLink+xml"/>
  <Override PartName="/xl/externalLinks/externalLink120.xml" ContentType="application/vnd.openxmlformats-officedocument.spreadsheetml.externalLink+xml"/>
  <Override PartName="/xl/externalLinks/externalLink121.xml" ContentType="application/vnd.openxmlformats-officedocument.spreadsheetml.externalLink+xml"/>
  <Override PartName="/xl/externalLinks/externalLink122.xml" ContentType="application/vnd.openxmlformats-officedocument.spreadsheetml.externalLink+xml"/>
  <Override PartName="/xl/externalLinks/externalLink123.xml" ContentType="application/vnd.openxmlformats-officedocument.spreadsheetml.externalLink+xml"/>
  <Override PartName="/xl/externalLinks/externalLink124.xml" ContentType="application/vnd.openxmlformats-officedocument.spreadsheetml.externalLink+xml"/>
  <Override PartName="/xl/externalLinks/externalLink125.xml" ContentType="application/vnd.openxmlformats-officedocument.spreadsheetml.externalLink+xml"/>
  <Override PartName="/xl/externalLinks/externalLink126.xml" ContentType="application/vnd.openxmlformats-officedocument.spreadsheetml.externalLink+xml"/>
  <Override PartName="/xl/externalLinks/externalLink127.xml" ContentType="application/vnd.openxmlformats-officedocument.spreadsheetml.externalLink+xml"/>
  <Override PartName="/xl/externalLinks/externalLink128.xml" ContentType="application/vnd.openxmlformats-officedocument.spreadsheetml.externalLink+xml"/>
  <Override PartName="/xl/externalLinks/externalLink129.xml" ContentType="application/vnd.openxmlformats-officedocument.spreadsheetml.externalLink+xml"/>
  <Override PartName="/xl/externalLinks/externalLink130.xml" ContentType="application/vnd.openxmlformats-officedocument.spreadsheetml.externalLink+xml"/>
  <Override PartName="/xl/externalLinks/externalLink131.xml" ContentType="application/vnd.openxmlformats-officedocument.spreadsheetml.externalLink+xml"/>
  <Override PartName="/xl/externalLinks/externalLink132.xml" ContentType="application/vnd.openxmlformats-officedocument.spreadsheetml.externalLink+xml"/>
  <Override PartName="/xl/externalLinks/externalLink133.xml" ContentType="application/vnd.openxmlformats-officedocument.spreadsheetml.externalLink+xml"/>
  <Override PartName="/xl/externalLinks/externalLink134.xml" ContentType="application/vnd.openxmlformats-officedocument.spreadsheetml.externalLink+xml"/>
  <Override PartName="/xl/externalLinks/externalLink135.xml" ContentType="application/vnd.openxmlformats-officedocument.spreadsheetml.externalLink+xml"/>
  <Override PartName="/xl/externalLinks/externalLink136.xml" ContentType="application/vnd.openxmlformats-officedocument.spreadsheetml.externalLink+xml"/>
  <Override PartName="/xl/externalLinks/externalLink137.xml" ContentType="application/vnd.openxmlformats-officedocument.spreadsheetml.externalLink+xml"/>
  <Override PartName="/xl/externalLinks/externalLink138.xml" ContentType="application/vnd.openxmlformats-officedocument.spreadsheetml.externalLink+xml"/>
  <Override PartName="/xl/externalLinks/externalLink139.xml" ContentType="application/vnd.openxmlformats-officedocument.spreadsheetml.externalLink+xml"/>
  <Override PartName="/xl/externalLinks/externalLink140.xml" ContentType="application/vnd.openxmlformats-officedocument.spreadsheetml.externalLink+xml"/>
  <Override PartName="/xl/externalLinks/externalLink141.xml" ContentType="application/vnd.openxmlformats-officedocument.spreadsheetml.externalLink+xml"/>
  <Override PartName="/xl/externalLinks/externalLink142.xml" ContentType="application/vnd.openxmlformats-officedocument.spreadsheetml.externalLink+xml"/>
  <Override PartName="/xl/externalLinks/externalLink143.xml" ContentType="application/vnd.openxmlformats-officedocument.spreadsheetml.externalLink+xml"/>
  <Override PartName="/xl/externalLinks/externalLink144.xml" ContentType="application/vnd.openxmlformats-officedocument.spreadsheetml.externalLink+xml"/>
  <Override PartName="/xl/externalLinks/externalLink145.xml" ContentType="application/vnd.openxmlformats-officedocument.spreadsheetml.externalLink+xml"/>
  <Override PartName="/xl/externalLinks/externalLink146.xml" ContentType="application/vnd.openxmlformats-officedocument.spreadsheetml.externalLink+xml"/>
  <Override PartName="/xl/externalLinks/externalLink147.xml" ContentType="application/vnd.openxmlformats-officedocument.spreadsheetml.externalLink+xml"/>
  <Override PartName="/xl/externalLinks/externalLink148.xml" ContentType="application/vnd.openxmlformats-officedocument.spreadsheetml.externalLink+xml"/>
  <Override PartName="/xl/externalLinks/externalLink149.xml" ContentType="application/vnd.openxmlformats-officedocument.spreadsheetml.externalLink+xml"/>
  <Override PartName="/xl/externalLinks/externalLink150.xml" ContentType="application/vnd.openxmlformats-officedocument.spreadsheetml.externalLink+xml"/>
  <Override PartName="/xl/externalLinks/externalLink151.xml" ContentType="application/vnd.openxmlformats-officedocument.spreadsheetml.externalLink+xml"/>
  <Override PartName="/xl/externalLinks/externalLink152.xml" ContentType="application/vnd.openxmlformats-officedocument.spreadsheetml.externalLink+xml"/>
  <Override PartName="/xl/externalLinks/externalLink153.xml" ContentType="application/vnd.openxmlformats-officedocument.spreadsheetml.externalLink+xml"/>
  <Override PartName="/xl/externalLinks/externalLink154.xml" ContentType="application/vnd.openxmlformats-officedocument.spreadsheetml.externalLink+xml"/>
  <Override PartName="/xl/externalLinks/externalLink155.xml" ContentType="application/vnd.openxmlformats-officedocument.spreadsheetml.externalLink+xml"/>
  <Override PartName="/xl/externalLinks/externalLink156.xml" ContentType="application/vnd.openxmlformats-officedocument.spreadsheetml.externalLink+xml"/>
  <Override PartName="/xl/externalLinks/externalLink157.xml" ContentType="application/vnd.openxmlformats-officedocument.spreadsheetml.externalLink+xml"/>
  <Override PartName="/xl/externalLinks/externalLink15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6IX SC\Desktop\"/>
    </mc:Choice>
  </mc:AlternateContent>
  <xr:revisionPtr revIDLastSave="0" documentId="13_ncr:1_{8B890D00-AC51-4ECF-8F57-F034C331A4CD}" xr6:coauthVersionLast="47" xr6:coauthVersionMax="47" xr10:uidLastSave="{00000000-0000-0000-0000-000000000000}"/>
  <bookViews>
    <workbookView xWindow="-19095" yWindow="285" windowWidth="13815" windowHeight="15330" firstSheet="9" activeTab="11" xr2:uid="{00000000-000D-0000-FFFF-FFFF00000000}"/>
  </bookViews>
  <sheets>
    <sheet name="설계서" sheetId="3" r:id="rId1"/>
    <sheet name="총괄집계표" sheetId="2" r:id="rId2"/>
    <sheet name="원가계산서(건축분야총괄)" sheetId="4" r:id="rId3"/>
    <sheet name="원가계산서(건+토+기)" sheetId="5" r:id="rId4"/>
    <sheet name="원가계산서(건축)" sheetId="6" r:id="rId5"/>
    <sheet name="원가계산서(토목)" sheetId="7" r:id="rId6"/>
    <sheet name="원가계산서(조경)" sheetId="8" state="hidden" r:id="rId7"/>
    <sheet name="원가계산서(기계)" sheetId="9" r:id="rId8"/>
    <sheet name="원가계산서(폐기물)" sheetId="10" state="hidden" r:id="rId9"/>
    <sheet name="공종별총괄표" sheetId="11" r:id="rId10"/>
    <sheet name="공종별집계표" sheetId="73" r:id="rId11"/>
    <sheet name="공종별내역서" sheetId="74" r:id="rId12"/>
    <sheet name="일위대가목록" sheetId="75" r:id="rId13"/>
    <sheet name="일위대가" sheetId="76" r:id="rId14"/>
    <sheet name="중기단가목록" sheetId="77" r:id="rId15"/>
    <sheet name="중기단가산출서" sheetId="78" r:id="rId16"/>
    <sheet name="단가대비표" sheetId="79" r:id="rId17"/>
    <sheet name=" 공사설정 " sheetId="80" state="hidden" r:id="rId18"/>
    <sheet name="원가제비율" sheetId="12" state="hidden" r:id="rId19"/>
    <sheet name="고용개선지원비" sheetId="22" state="hidden" r:id="rId20"/>
  </sheets>
  <externalReferences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  <externalReference r:id="rId115"/>
    <externalReference r:id="rId116"/>
    <externalReference r:id="rId117"/>
    <externalReference r:id="rId118"/>
    <externalReference r:id="rId119"/>
    <externalReference r:id="rId120"/>
    <externalReference r:id="rId121"/>
    <externalReference r:id="rId122"/>
    <externalReference r:id="rId123"/>
    <externalReference r:id="rId124"/>
    <externalReference r:id="rId125"/>
    <externalReference r:id="rId126"/>
    <externalReference r:id="rId127"/>
    <externalReference r:id="rId128"/>
    <externalReference r:id="rId129"/>
    <externalReference r:id="rId130"/>
    <externalReference r:id="rId131"/>
    <externalReference r:id="rId132"/>
    <externalReference r:id="rId133"/>
    <externalReference r:id="rId134"/>
    <externalReference r:id="rId135"/>
    <externalReference r:id="rId136"/>
    <externalReference r:id="rId137"/>
    <externalReference r:id="rId138"/>
    <externalReference r:id="rId139"/>
    <externalReference r:id="rId140"/>
    <externalReference r:id="rId141"/>
    <externalReference r:id="rId142"/>
    <externalReference r:id="rId143"/>
    <externalReference r:id="rId144"/>
    <externalReference r:id="rId145"/>
    <externalReference r:id="rId146"/>
    <externalReference r:id="rId147"/>
    <externalReference r:id="rId148"/>
    <externalReference r:id="rId149"/>
    <externalReference r:id="rId150"/>
    <externalReference r:id="rId151"/>
    <externalReference r:id="rId152"/>
    <externalReference r:id="rId153"/>
    <externalReference r:id="rId154"/>
    <externalReference r:id="rId155"/>
    <externalReference r:id="rId156"/>
    <externalReference r:id="rId157"/>
    <externalReference r:id="rId158"/>
    <externalReference r:id="rId159"/>
    <externalReference r:id="rId160"/>
    <externalReference r:id="rId161"/>
    <externalReference r:id="rId162"/>
    <externalReference r:id="rId163"/>
    <externalReference r:id="rId164"/>
    <externalReference r:id="rId165"/>
    <externalReference r:id="rId166"/>
    <externalReference r:id="rId167"/>
    <externalReference r:id="rId168"/>
    <externalReference r:id="rId169"/>
    <externalReference r:id="rId170"/>
    <externalReference r:id="rId171"/>
    <externalReference r:id="rId172"/>
    <externalReference r:id="rId173"/>
    <externalReference r:id="rId174"/>
    <externalReference r:id="rId175"/>
    <externalReference r:id="rId176"/>
    <externalReference r:id="rId177"/>
    <externalReference r:id="rId178"/>
  </externalReferences>
  <definedNames>
    <definedName name="_" localSheetId="19">#REF!</definedName>
    <definedName name="_" localSheetId="0">#REF!</definedName>
    <definedName name="_" localSheetId="1">#REF!</definedName>
    <definedName name="_">#REF!</definedName>
    <definedName name="__" localSheetId="0">#REF!</definedName>
    <definedName name="__" localSheetId="1">#REF!</definedName>
    <definedName name="__">#REF!</definedName>
    <definedName name="___" localSheetId="0">#REF!</definedName>
    <definedName name="___" localSheetId="1">#REF!</definedName>
    <definedName name="___">#REF!</definedName>
    <definedName name="____" localSheetId="0">#REF!</definedName>
    <definedName name="____">#REF!</definedName>
    <definedName name="_____" localSheetId="0">#REF!</definedName>
    <definedName name="_____">#REF!</definedName>
    <definedName name="______" localSheetId="0">#REF!</definedName>
    <definedName name="______">#REF!</definedName>
    <definedName name="_______" localSheetId="0">#REF!</definedName>
    <definedName name="_______">#REF!</definedName>
    <definedName name="__________" localSheetId="0">#REF!</definedName>
    <definedName name="__________">#REF!</definedName>
    <definedName name="_____________0" localSheetId="0">#REF!</definedName>
    <definedName name="_____________0">#REF!</definedName>
    <definedName name="_____________11" localSheetId="0">#REF!</definedName>
    <definedName name="_____________11">#REF!</definedName>
    <definedName name="_____________12" localSheetId="0">#REF!</definedName>
    <definedName name="_____________12">#REF!</definedName>
    <definedName name="__________0" localSheetId="0">#REF!</definedName>
    <definedName name="__________0">#REF!</definedName>
    <definedName name="__________11" localSheetId="0">#REF!</definedName>
    <definedName name="__________11">#REF!</definedName>
    <definedName name="__________12" localSheetId="0">#REF!</definedName>
    <definedName name="__________12">#REF!</definedName>
    <definedName name="_________0" localSheetId="0">#REF!</definedName>
    <definedName name="_________0">#REF!</definedName>
    <definedName name="_________10" localSheetId="0">#REF!</definedName>
    <definedName name="_________10">#REF!</definedName>
    <definedName name="_________11" localSheetId="0">#REF!</definedName>
    <definedName name="_________11">#REF!</definedName>
    <definedName name="_________12" localSheetId="0">#REF!</definedName>
    <definedName name="_________12">#REF!</definedName>
    <definedName name="________0" localSheetId="0">#REF!</definedName>
    <definedName name="________0">#REF!</definedName>
    <definedName name="________10" localSheetId="0">#REF!</definedName>
    <definedName name="________10">#REF!</definedName>
    <definedName name="________11" localSheetId="0">#REF!</definedName>
    <definedName name="________11">#REF!</definedName>
    <definedName name="________12" localSheetId="0">#REF!</definedName>
    <definedName name="________12">#REF!</definedName>
    <definedName name="_______0" localSheetId="0">#REF!</definedName>
    <definedName name="_______0">#REF!</definedName>
    <definedName name="______0" localSheetId="0">#REF!</definedName>
    <definedName name="______0">#REF!</definedName>
    <definedName name="______11" localSheetId="0">#REF!</definedName>
    <definedName name="______11">#REF!</definedName>
    <definedName name="______12" localSheetId="0">#REF!</definedName>
    <definedName name="______12">#REF!</definedName>
    <definedName name="______NMB96">#REF!</definedName>
    <definedName name="_____0" localSheetId="0">#REF!</definedName>
    <definedName name="_____0">#REF!</definedName>
    <definedName name="_____10" localSheetId="0">#REF!</definedName>
    <definedName name="_____10">#REF!</definedName>
    <definedName name="_____11" localSheetId="0">#REF!</definedName>
    <definedName name="_____11">#REF!</definedName>
    <definedName name="_____12" localSheetId="0">#REF!</definedName>
    <definedName name="_____12">#REF!</definedName>
    <definedName name="_____NMB96">#REF!</definedName>
    <definedName name="_____SBB1">#REF!</definedName>
    <definedName name="_____SBB2">#REF!</definedName>
    <definedName name="_____SBB3">#REF!</definedName>
    <definedName name="_____SBB4">#REF!</definedName>
    <definedName name="_____SBB5">#REF!</definedName>
    <definedName name="_____SHH1">#REF!</definedName>
    <definedName name="_____SHH2">#REF!</definedName>
    <definedName name="_____SHH3">#REF!</definedName>
    <definedName name="____0" localSheetId="0">#REF!</definedName>
    <definedName name="____0">#REF!</definedName>
    <definedName name="____1" localSheetId="0">#REF!</definedName>
    <definedName name="____1">#REF!</definedName>
    <definedName name="____10" localSheetId="0">#REF!</definedName>
    <definedName name="____10">#REF!</definedName>
    <definedName name="____11" localSheetId="0">#REF!</definedName>
    <definedName name="____11">#REF!</definedName>
    <definedName name="____12" localSheetId="0">#REF!</definedName>
    <definedName name="____12">#REF!</definedName>
    <definedName name="____2" localSheetId="0">#REF!</definedName>
    <definedName name="____2">#REF!</definedName>
    <definedName name="____3" localSheetId="0">#REF!</definedName>
    <definedName name="____3">#REF!</definedName>
    <definedName name="____4" localSheetId="0">#REF!</definedName>
    <definedName name="____4">#REF!</definedName>
    <definedName name="____5" localSheetId="0">#REF!</definedName>
    <definedName name="____5">#REF!</definedName>
    <definedName name="____7" localSheetId="0">#REF!</definedName>
    <definedName name="____7">#REF!</definedName>
    <definedName name="____8" localSheetId="0">#REF!</definedName>
    <definedName name="____8">#REF!</definedName>
    <definedName name="____9" localSheetId="0">#REF!</definedName>
    <definedName name="____9">#REF!</definedName>
    <definedName name="____NMB96">#REF!</definedName>
    <definedName name="____SBB1">#REF!</definedName>
    <definedName name="____SBB2">#REF!</definedName>
    <definedName name="____SBB3">#REF!</definedName>
    <definedName name="____SBB4">#REF!</definedName>
    <definedName name="____SBB5">#REF!</definedName>
    <definedName name="____SHH1">#REF!</definedName>
    <definedName name="____SHH2">#REF!</definedName>
    <definedName name="____SHH3">#REF!</definedName>
    <definedName name="____sub4" localSheetId="0">#REF!</definedName>
    <definedName name="____sub4">#REF!</definedName>
    <definedName name="____sub5" localSheetId="0">#REF!</definedName>
    <definedName name="____sub5">#REF!</definedName>
    <definedName name="___10">#REF!</definedName>
    <definedName name="___11">#REF!</definedName>
    <definedName name="___6">#REF!</definedName>
    <definedName name="___7">#REF!</definedName>
    <definedName name="___8">#REF!</definedName>
    <definedName name="___9">#REF!</definedName>
    <definedName name="___DOG1" localSheetId="0">#REF!</definedName>
    <definedName name="___DOG1">#REF!</definedName>
    <definedName name="___DOG2" localSheetId="0">#REF!</definedName>
    <definedName name="___DOG2">#REF!</definedName>
    <definedName name="___DOG3" localSheetId="0">#REF!</definedName>
    <definedName name="___DOG3">#REF!</definedName>
    <definedName name="___DOG4" localSheetId="0">#REF!</definedName>
    <definedName name="___DOG4">#REF!</definedName>
    <definedName name="___kM1">#REF!</definedName>
    <definedName name="___kM2">#REF!</definedName>
    <definedName name="___kM3">#REF!</definedName>
    <definedName name="___ll15">#REF!</definedName>
    <definedName name="___NMB96">#REF!</definedName>
    <definedName name="___PB1">[1]工완성공사율!$A$1:$J$45</definedName>
    <definedName name="___PB2">[1]工완성공사율!$K$1:$T$45</definedName>
    <definedName name="___PB3">[1]工완성공사율!$U$1:$AD$45</definedName>
    <definedName name="___PI48" localSheetId="0">#REF!</definedName>
    <definedName name="___PI48" localSheetId="1">#REF!</definedName>
    <definedName name="___PI48">#REF!</definedName>
    <definedName name="___PI60" localSheetId="0">#REF!</definedName>
    <definedName name="___PI60" localSheetId="1">#REF!</definedName>
    <definedName name="___PI60">#REF!</definedName>
    <definedName name="___RO110" localSheetId="0">#REF!</definedName>
    <definedName name="___RO110" localSheetId="1">#REF!</definedName>
    <definedName name="___RO110">#REF!</definedName>
    <definedName name="___RO22" localSheetId="0">#REF!</definedName>
    <definedName name="___RO22">#REF!</definedName>
    <definedName name="___RO35" localSheetId="0">#REF!</definedName>
    <definedName name="___RO35">#REF!</definedName>
    <definedName name="___RO60" localSheetId="0">#REF!</definedName>
    <definedName name="___RO60">#REF!</definedName>
    <definedName name="___RO80" localSheetId="0">#REF!</definedName>
    <definedName name="___RO80">#REF!</definedName>
    <definedName name="___SBB1">#REF!</definedName>
    <definedName name="___SBB2">#REF!</definedName>
    <definedName name="___SBB3">#REF!</definedName>
    <definedName name="___SBB4">#REF!</definedName>
    <definedName name="___SBB5">#REF!</definedName>
    <definedName name="___SH1">#REF!</definedName>
    <definedName name="___SH3">#REF!</definedName>
    <definedName name="___SHH1">#REF!</definedName>
    <definedName name="___SHH2">#REF!</definedName>
    <definedName name="___SHH3">#REF!</definedName>
    <definedName name="___SUB1" localSheetId="0">#REF!</definedName>
    <definedName name="___SUB1">#REF!</definedName>
    <definedName name="___SUB2" localSheetId="0">#REF!</definedName>
    <definedName name="___SUB2">#REF!</definedName>
    <definedName name="___SUB3" localSheetId="0">#REF!</definedName>
    <definedName name="___SUB3">#REF!</definedName>
    <definedName name="___SW2" localSheetId="19" hidden="1">{#N/A,#N/A,FALSE,"전력간선"}</definedName>
    <definedName name="___SW2" localSheetId="0" hidden="1">{#N/A,#N/A,FALSE,"전력간선"}</definedName>
    <definedName name="___SW2" localSheetId="1" hidden="1">{#N/A,#N/A,FALSE,"전력간선"}</definedName>
    <definedName name="___SW2" hidden="1">{#N/A,#N/A,FALSE,"전력간선"}</definedName>
    <definedName name="___TON1" localSheetId="0">#REF!</definedName>
    <definedName name="___TON1" localSheetId="1">#REF!</definedName>
    <definedName name="___TON1">#REF!</definedName>
    <definedName name="___TON2" localSheetId="0">#REF!</definedName>
    <definedName name="___TON2" localSheetId="1">#REF!</definedName>
    <definedName name="___TON2">#REF!</definedName>
    <definedName name="___WW2" localSheetId="0">#REF!</definedName>
    <definedName name="___WW2" localSheetId="1">#REF!</definedName>
    <definedName name="___WW2">#REF!</definedName>
    <definedName name="___WW6" localSheetId="0">#REF!</definedName>
    <definedName name="___WW6">#REF!</definedName>
    <definedName name="__10" localSheetId="0">#REF!</definedName>
    <definedName name="__10">#REF!</definedName>
    <definedName name="__11" localSheetId="0">#REF!</definedName>
    <definedName name="__11">#REF!</definedName>
    <definedName name="__123Graph_A" localSheetId="0" hidden="1">#REF!</definedName>
    <definedName name="__123Graph_A" hidden="1">#REF!</definedName>
    <definedName name="__6" localSheetId="0">#REF!</definedName>
    <definedName name="__6">#REF!</definedName>
    <definedName name="__7" localSheetId="0">#REF!</definedName>
    <definedName name="__7">#REF!</definedName>
    <definedName name="__8" localSheetId="0">#REF!</definedName>
    <definedName name="__8">#REF!</definedName>
    <definedName name="__9" localSheetId="0">#REF!</definedName>
    <definedName name="__9">#REF!</definedName>
    <definedName name="__A100000" localSheetId="0">#REF!</definedName>
    <definedName name="__A100000">#REF!</definedName>
    <definedName name="__A20000" localSheetId="0">#REF!</definedName>
    <definedName name="__A20000">#REF!</definedName>
    <definedName name="__A66000" localSheetId="0">#REF!</definedName>
    <definedName name="__A66000">#REF!</definedName>
    <definedName name="__A67000" localSheetId="0">#REF!</definedName>
    <definedName name="__A67000">#REF!</definedName>
    <definedName name="__A68000" localSheetId="0">#REF!</definedName>
    <definedName name="__A68000">#REF!</definedName>
    <definedName name="__A80000" localSheetId="0">#REF!</definedName>
    <definedName name="__A80000">#REF!</definedName>
    <definedName name="__aab42">#REF!</definedName>
    <definedName name="__BVS1">#REF!</definedName>
    <definedName name="__BVS2">#REF!</definedName>
    <definedName name="__C">#REF!</definedName>
    <definedName name="__DAN100">#REF!</definedName>
    <definedName name="__DAN101">#REF!</definedName>
    <definedName name="__DAN102">#REF!</definedName>
    <definedName name="__DAN103">#REF!</definedName>
    <definedName name="__DAN104">#REF!</definedName>
    <definedName name="__DAN105">#REF!</definedName>
    <definedName name="__DAN106">#REF!</definedName>
    <definedName name="__DAN107">#REF!</definedName>
    <definedName name="__DAN108">#REF!</definedName>
    <definedName name="__DAN109">#REF!</definedName>
    <definedName name="__DAN110">#REF!</definedName>
    <definedName name="__DAN111">#REF!</definedName>
    <definedName name="__DAN112">#REF!</definedName>
    <definedName name="__DAN113">#REF!</definedName>
    <definedName name="__DAN114">#REF!</definedName>
    <definedName name="__DAN115">#REF!</definedName>
    <definedName name="__DAN116">#REF!</definedName>
    <definedName name="__DAN117">#REF!</definedName>
    <definedName name="__DAN118">#REF!</definedName>
    <definedName name="__DAN119">#REF!</definedName>
    <definedName name="__DAN120">#REF!</definedName>
    <definedName name="__DAN121">#REF!</definedName>
    <definedName name="__DAN122">#REF!</definedName>
    <definedName name="__DAN123">#REF!</definedName>
    <definedName name="__DAN124">#REF!</definedName>
    <definedName name="__DAN125">#REF!</definedName>
    <definedName name="__DAN126">#REF!</definedName>
    <definedName name="__DAN127">#REF!</definedName>
    <definedName name="__DAN128">#REF!</definedName>
    <definedName name="__DAN129">#REF!</definedName>
    <definedName name="__DAN130">#REF!</definedName>
    <definedName name="__DAN131">#REF!</definedName>
    <definedName name="__DAN132">#REF!</definedName>
    <definedName name="__DAN133">#REF!</definedName>
    <definedName name="__DAN134">#REF!</definedName>
    <definedName name="__DAN135">#REF!</definedName>
    <definedName name="__DAN136">#REF!</definedName>
    <definedName name="__DAN137">#REF!</definedName>
    <definedName name="__DAN138">#REF!</definedName>
    <definedName name="__DAN139">#REF!</definedName>
    <definedName name="__DAN140">#REF!</definedName>
    <definedName name="__DAN141">#REF!</definedName>
    <definedName name="__DAN142">#REF!</definedName>
    <definedName name="__DAN143">#REF!</definedName>
    <definedName name="__DAN144">#REF!</definedName>
    <definedName name="__DAN145">#REF!</definedName>
    <definedName name="__DAN146">#REF!</definedName>
    <definedName name="__DAN147">#REF!</definedName>
    <definedName name="__DAN148">#REF!</definedName>
    <definedName name="__DAN149">#REF!</definedName>
    <definedName name="__DAN150">#REF!</definedName>
    <definedName name="__DAN151">#REF!</definedName>
    <definedName name="__DAN152">#REF!</definedName>
    <definedName name="__DAN153">#REF!</definedName>
    <definedName name="__DAN21">#REF!</definedName>
    <definedName name="__DAN22">#REF!</definedName>
    <definedName name="__DAN23">#REF!</definedName>
    <definedName name="__DAN24">#REF!</definedName>
    <definedName name="__DAN25">#REF!</definedName>
    <definedName name="__DAN26">#REF!</definedName>
    <definedName name="__DAN27">#REF!</definedName>
    <definedName name="__DAN28">#REF!</definedName>
    <definedName name="__DAN29">#REF!</definedName>
    <definedName name="__DAN41">#REF!</definedName>
    <definedName name="__DAN42">#REF!</definedName>
    <definedName name="__DAN43">#REF!</definedName>
    <definedName name="__DAN44">#REF!</definedName>
    <definedName name="__DAN45">#REF!</definedName>
    <definedName name="__DAN46">#REF!</definedName>
    <definedName name="__DAN47">#REF!</definedName>
    <definedName name="__DAN48">#REF!</definedName>
    <definedName name="__DAN49">#REF!</definedName>
    <definedName name="__DAN51">#REF!</definedName>
    <definedName name="__DAN52">#REF!</definedName>
    <definedName name="__DAN53">#REF!</definedName>
    <definedName name="__DAN54">#REF!</definedName>
    <definedName name="__DAN56">#REF!</definedName>
    <definedName name="__DAN57">#REF!</definedName>
    <definedName name="__DAN58">#REF!</definedName>
    <definedName name="__DAN59">#REF!</definedName>
    <definedName name="__DAN61">#REF!</definedName>
    <definedName name="__DAN62">#REF!</definedName>
    <definedName name="__DAN63">#REF!</definedName>
    <definedName name="__DAN64">#REF!</definedName>
    <definedName name="__DAN65">#REF!</definedName>
    <definedName name="__DAN66">#REF!</definedName>
    <definedName name="__DAN67">#REF!</definedName>
    <definedName name="__DAN68">#REF!</definedName>
    <definedName name="__DAN69">#REF!</definedName>
    <definedName name="__DAN70">#REF!</definedName>
    <definedName name="__DAN71">#REF!</definedName>
    <definedName name="__DAN72">#REF!</definedName>
    <definedName name="__DAN73">#REF!</definedName>
    <definedName name="__DAN74">#REF!</definedName>
    <definedName name="__DAN75">#REF!</definedName>
    <definedName name="__DAN76">#REF!</definedName>
    <definedName name="__DAN77">#REF!</definedName>
    <definedName name="__DAN78">#REF!</definedName>
    <definedName name="__DAN79">#REF!</definedName>
    <definedName name="__DAN80">#REF!</definedName>
    <definedName name="__DAN81">#REF!</definedName>
    <definedName name="__DAN82">#REF!</definedName>
    <definedName name="__DAN83">#REF!</definedName>
    <definedName name="__DAN84">#REF!</definedName>
    <definedName name="__DAN85">#REF!</definedName>
    <definedName name="__DAN86">#REF!</definedName>
    <definedName name="__DAN87">#REF!</definedName>
    <definedName name="__DAN88">#REF!</definedName>
    <definedName name="__DAN89">#REF!</definedName>
    <definedName name="__DAN90">#REF!</definedName>
    <definedName name="__DAN91">#REF!</definedName>
    <definedName name="__DAN92">#REF!</definedName>
    <definedName name="__DAN93">#REF!</definedName>
    <definedName name="__DAN94">#REF!</definedName>
    <definedName name="__DAN95">#REF!</definedName>
    <definedName name="__DAN96">#REF!</definedName>
    <definedName name="__DAN97">#REF!</definedName>
    <definedName name="__DAN98">#REF!</definedName>
    <definedName name="__DAN99">#REF!</definedName>
    <definedName name="__DOG1" localSheetId="0">#REF!</definedName>
    <definedName name="__DOG1">#REF!</definedName>
    <definedName name="__DOG2" localSheetId="0">#REF!</definedName>
    <definedName name="__DOG2">#REF!</definedName>
    <definedName name="__DOG3" localSheetId="0">#REF!</definedName>
    <definedName name="__DOG3">#REF!</definedName>
    <definedName name="__DOG4" localSheetId="0">#REF!</definedName>
    <definedName name="__DOG4">#REF!</definedName>
    <definedName name="__GHH1">#REF!</definedName>
    <definedName name="__GHH2">#REF!</definedName>
    <definedName name="__HSH1">#REF!</definedName>
    <definedName name="__HSH2">#REF!</definedName>
    <definedName name="__JEA1">#REF!</definedName>
    <definedName name="__jea11">#REF!</definedName>
    <definedName name="__JEA2">#REF!</definedName>
    <definedName name="__jea22">#REF!</definedName>
    <definedName name="__JH1">#REF!</definedName>
    <definedName name="__JH10">#REF!</definedName>
    <definedName name="__JH11">#REF!</definedName>
    <definedName name="__JH12">#REF!</definedName>
    <definedName name="__JH13">#REF!</definedName>
    <definedName name="__JH14">#REF!</definedName>
    <definedName name="__JH15">#REF!</definedName>
    <definedName name="__JH16">#REF!</definedName>
    <definedName name="__JH17">#REF!</definedName>
    <definedName name="__JH18">#REF!</definedName>
    <definedName name="__JH19">#REF!</definedName>
    <definedName name="__JH2">#REF!</definedName>
    <definedName name="__JH20">#REF!</definedName>
    <definedName name="__JH3">#REF!</definedName>
    <definedName name="__JH4">#REF!</definedName>
    <definedName name="__JH5">#REF!</definedName>
    <definedName name="__JH6">#REF!</definedName>
    <definedName name="__jh7">#REF!</definedName>
    <definedName name="__jh8">#REF!</definedName>
    <definedName name="__JH9">#REF!</definedName>
    <definedName name="__JK7">#REF!</definedName>
    <definedName name="__JK8">#REF!</definedName>
    <definedName name="__JL1">#REF!</definedName>
    <definedName name="__JL2">#REF!</definedName>
    <definedName name="__JS1">#REF!</definedName>
    <definedName name="__JS2">#REF!</definedName>
    <definedName name="__kM1">#REF!</definedName>
    <definedName name="__kM2">#REF!</definedName>
    <definedName name="__kM3">#REF!</definedName>
    <definedName name="__LAB5">#REF!</definedName>
    <definedName name="__LAN1">#REF!</definedName>
    <definedName name="__LAN10">#REF!</definedName>
    <definedName name="__LAN11">#REF!</definedName>
    <definedName name="__LAN12">#REF!</definedName>
    <definedName name="__LAN13">#REF!</definedName>
    <definedName name="__LAN14">#REF!</definedName>
    <definedName name="__LAN15">#REF!</definedName>
    <definedName name="__LAN16">#REF!</definedName>
    <definedName name="__LAN17">#REF!</definedName>
    <definedName name="__LAN18">#REF!</definedName>
    <definedName name="__LAN19">#REF!</definedName>
    <definedName name="__LAN2">#REF!</definedName>
    <definedName name="__LAN20">#REF!</definedName>
    <definedName name="__LAN3">#REF!</definedName>
    <definedName name="__LAN4">#REF!</definedName>
    <definedName name="__LAN5">#REF!</definedName>
    <definedName name="__LAN6">#REF!</definedName>
    <definedName name="__LAN7">#REF!</definedName>
    <definedName name="__LAN8">#REF!</definedName>
    <definedName name="__LAN9">#REF!</definedName>
    <definedName name="__LL1">#REF!</definedName>
    <definedName name="__ll15">#REF!</definedName>
    <definedName name="__LL6">#REF!</definedName>
    <definedName name="__LL7">#REF!</definedName>
    <definedName name="__LM9228">#REF!</definedName>
    <definedName name="__LS1">#REF!</definedName>
    <definedName name="__LS2">#REF!</definedName>
    <definedName name="__LS3">#REF!</definedName>
    <definedName name="__LS4">#REF!</definedName>
    <definedName name="__MaL1">#REF!</definedName>
    <definedName name="__MaL2">#REF!</definedName>
    <definedName name="__NMB96">#REF!</definedName>
    <definedName name="__NP1">#REF!</definedName>
    <definedName name="__NP2">#REF!</definedName>
    <definedName name="__NS1">#REF!</definedName>
    <definedName name="__NS2">#REF!</definedName>
    <definedName name="__NS3">#REF!</definedName>
    <definedName name="__NS4">#REF!</definedName>
    <definedName name="__NSH1">#REF!</definedName>
    <definedName name="__NSH2">#REF!</definedName>
    <definedName name="__pa1">#REF!</definedName>
    <definedName name="__pa2">#REF!</definedName>
    <definedName name="__PB1">[1]工완성공사율!$A$1:$J$45</definedName>
    <definedName name="__PB2">[1]工완성공사율!$K$1:$T$45</definedName>
    <definedName name="__PB3">[1]工완성공사율!$U$1:$AD$45</definedName>
    <definedName name="__PI48" localSheetId="0">#REF!</definedName>
    <definedName name="__PI48" localSheetId="1">#REF!</definedName>
    <definedName name="__PI48">#REF!</definedName>
    <definedName name="__PI60" localSheetId="0">#REF!</definedName>
    <definedName name="__PI60" localSheetId="1">#REF!</definedName>
    <definedName name="__PI60">#REF!</definedName>
    <definedName name="__pl1" localSheetId="1">#REF!</definedName>
    <definedName name="__pl1">#REF!</definedName>
    <definedName name="__PL2">#REF!</definedName>
    <definedName name="__PL3">#REF!</definedName>
    <definedName name="__PRN2">[2]내역서!#REF!</definedName>
    <definedName name="__PRN3">[2]내역서!#REF!</definedName>
    <definedName name="__PRN4">[2]내역서!#REF!</definedName>
    <definedName name="__PRN6">[2]내역서!#REF!</definedName>
    <definedName name="__PRN7">[2]내역서!#REF!</definedName>
    <definedName name="__prt2" localSheetId="0">#REF!</definedName>
    <definedName name="__prt2" localSheetId="1">#REF!</definedName>
    <definedName name="__prt2">#REF!</definedName>
    <definedName name="__PRT3" localSheetId="1">#REF!</definedName>
    <definedName name="__PRT3">#REF!</definedName>
    <definedName name="__RD1" localSheetId="1">#REF!</definedName>
    <definedName name="__RD1">#REF!</definedName>
    <definedName name="__RD2">#REF!</definedName>
    <definedName name="__RD3">#REF!</definedName>
    <definedName name="__RD4">#REF!</definedName>
    <definedName name="__RD6">#REF!</definedName>
    <definedName name="__RD7">#REF!</definedName>
    <definedName name="__RL1">#REF!</definedName>
    <definedName name="__RL2">#REF!</definedName>
    <definedName name="__RL3">#REF!</definedName>
    <definedName name="__RL4">#REF!</definedName>
    <definedName name="__RL5">#REF!</definedName>
    <definedName name="__RL6">#REF!</definedName>
    <definedName name="__RL7">#REF!</definedName>
    <definedName name="__RO110" localSheetId="0">#REF!</definedName>
    <definedName name="__RO110">#REF!</definedName>
    <definedName name="__RO22" localSheetId="0">#REF!</definedName>
    <definedName name="__RO22">#REF!</definedName>
    <definedName name="__RO35" localSheetId="0">#REF!</definedName>
    <definedName name="__RO35">#REF!</definedName>
    <definedName name="__RO60" localSheetId="0">#REF!</definedName>
    <definedName name="__RO60">#REF!</definedName>
    <definedName name="__RO80" localSheetId="0">#REF!</definedName>
    <definedName name="__RO80">#REF!</definedName>
    <definedName name="__SA1">#REF!</definedName>
    <definedName name="__SBB1">#REF!</definedName>
    <definedName name="__SBB2">#REF!</definedName>
    <definedName name="__SBB3">#REF!</definedName>
    <definedName name="__SBB4">#REF!</definedName>
    <definedName name="__SBB5">#REF!</definedName>
    <definedName name="__SH1">#REF!</definedName>
    <definedName name="__SH10">#REF!</definedName>
    <definedName name="__SH11">#REF!</definedName>
    <definedName name="__SH12">#REF!</definedName>
    <definedName name="__SH13">#REF!</definedName>
    <definedName name="__SH14">#REF!</definedName>
    <definedName name="__SH15">#REF!</definedName>
    <definedName name="__SH16">#REF!</definedName>
    <definedName name="__SH17">#REF!</definedName>
    <definedName name="__SH18">#REF!</definedName>
    <definedName name="__SH19">#REF!</definedName>
    <definedName name="__SH20">#REF!</definedName>
    <definedName name="__SH3">#REF!</definedName>
    <definedName name="__SH4">#REF!</definedName>
    <definedName name="__SH5">#REF!</definedName>
    <definedName name="__SH6">#REF!</definedName>
    <definedName name="__SH7">#REF!</definedName>
    <definedName name="__SH8">#REF!</definedName>
    <definedName name="__SH9">#REF!</definedName>
    <definedName name="__SHH1">#REF!</definedName>
    <definedName name="__SHH2">#REF!</definedName>
    <definedName name="__SHH3">#REF!</definedName>
    <definedName name="__SS1">#REF!</definedName>
    <definedName name="__SS2">#REF!</definedName>
    <definedName name="__SUB1" localSheetId="0">#REF!</definedName>
    <definedName name="__SUB1">#REF!</definedName>
    <definedName name="__SUB2" localSheetId="0">#REF!</definedName>
    <definedName name="__SUB2">#REF!</definedName>
    <definedName name="__SUB3" localSheetId="0">#REF!</definedName>
    <definedName name="__SUB3">#REF!</definedName>
    <definedName name="__sub4" localSheetId="0">#REF!</definedName>
    <definedName name="__sub4">#REF!</definedName>
    <definedName name="__sub5" localSheetId="0">#REF!</definedName>
    <definedName name="__sub5">#REF!</definedName>
    <definedName name="__SUM1">[3]EP0618!#REF!</definedName>
    <definedName name="__SUM10">[3]EP0618!#REF!</definedName>
    <definedName name="__SUM11">[3]EP0618!#REF!</definedName>
    <definedName name="__SUM12">[3]EP0618!#REF!</definedName>
    <definedName name="__SUM13">[3]EP0618!#REF!</definedName>
    <definedName name="__SUM14">[3]EP0618!#REF!</definedName>
    <definedName name="__SUM15">[3]EP0618!#REF!</definedName>
    <definedName name="__SUM16">[3]EP0618!#REF!</definedName>
    <definedName name="__SUM17">[3]EP0618!#REF!</definedName>
    <definedName name="__SUM18">[3]EP0618!#REF!</definedName>
    <definedName name="__SUM19">[3]EP0618!#REF!</definedName>
    <definedName name="__SUM2">[3]EP0618!#REF!</definedName>
    <definedName name="__SUM3">[3]EP0618!#REF!</definedName>
    <definedName name="__SUM4">[3]EP0618!#REF!</definedName>
    <definedName name="__SUM5">[3]EP0618!#REF!</definedName>
    <definedName name="__SUM6">[3]EP0618!#REF!</definedName>
    <definedName name="__SUM7">[3]EP0618!#REF!</definedName>
    <definedName name="__SUM8">[3]EP0618!#REF!</definedName>
    <definedName name="__SUM9">[3]EP0618!#REF!</definedName>
    <definedName name="__SW2" localSheetId="19" hidden="1">{#N/A,#N/A,FALSE,"전력간선"}</definedName>
    <definedName name="__SW2" localSheetId="0" hidden="1">{#N/A,#N/A,FALSE,"전력간선"}</definedName>
    <definedName name="__SW2" localSheetId="1" hidden="1">{#N/A,#N/A,FALSE,"전력간선"}</definedName>
    <definedName name="__SW2" hidden="1">{#N/A,#N/A,FALSE,"전력간선"}</definedName>
    <definedName name="__TC1" localSheetId="0">#REF!</definedName>
    <definedName name="__TC1" localSheetId="1">#REF!</definedName>
    <definedName name="__TC1">#REF!</definedName>
    <definedName name="__TC2" localSheetId="0">#REF!</definedName>
    <definedName name="__TC2" localSheetId="1">#REF!</definedName>
    <definedName name="__TC2">#REF!</definedName>
    <definedName name="__Ted1" localSheetId="0">#REF!</definedName>
    <definedName name="__Ted1" localSheetId="1">#REF!</definedName>
    <definedName name="__Ted1">#REF!</definedName>
    <definedName name="__TON1" localSheetId="0">#REF!</definedName>
    <definedName name="__TON1">#REF!</definedName>
    <definedName name="__TON2" localSheetId="0">#REF!</definedName>
    <definedName name="__TON2">#REF!</definedName>
    <definedName name="__Ts1">#REF!</definedName>
    <definedName name="__TW1">#REF!</definedName>
    <definedName name="__TW2">#REF!</definedName>
    <definedName name="__Ty1">#REF!</definedName>
    <definedName name="__Ty2">#REF!</definedName>
    <definedName name="__WC1">#REF!</definedName>
    <definedName name="__WC2">#REF!</definedName>
    <definedName name="__WW2" localSheetId="0">#REF!</definedName>
    <definedName name="__WW2">#REF!</definedName>
    <definedName name="__WW6" localSheetId="0">#REF!</definedName>
    <definedName name="__WW6">#REF!</definedName>
    <definedName name="__XS2">#REF!</definedName>
    <definedName name="__XS3">#REF!</definedName>
    <definedName name="__zz1" localSheetId="0">#REF!</definedName>
    <definedName name="__zz1">#REF!</definedName>
    <definedName name="_0">[4]직재!#REF!</definedName>
    <definedName name="_0.026__1_0.15">[5]품!#REF!</definedName>
    <definedName name="_1">#N/A</definedName>
    <definedName name="_1_1">[5]품!#REF!</definedName>
    <definedName name="_1_1_1">[5]품!#REF!</definedName>
    <definedName name="_1_1_2">[5]품!#REF!</definedName>
    <definedName name="_1_1_3">[5]품!#REF!</definedName>
    <definedName name="_1_10">[5]품!#REF!</definedName>
    <definedName name="_1_10_1">[5]품!#REF!</definedName>
    <definedName name="_1_10_2">[5]품!#REF!</definedName>
    <definedName name="_1_10_3">[5]품!#REF!</definedName>
    <definedName name="_1_11">[5]품!#REF!</definedName>
    <definedName name="_1_11_1">[5]품!#REF!</definedName>
    <definedName name="_1_11_2">[5]품!#REF!</definedName>
    <definedName name="_1_11_3">[5]품!#REF!</definedName>
    <definedName name="_1_11_4">[6]품셈!#REF!</definedName>
    <definedName name="_1_12">[5]품!#REF!</definedName>
    <definedName name="_1_12_1">[5]품!#REF!</definedName>
    <definedName name="_1_12_2">[5]품!#REF!</definedName>
    <definedName name="_1_12_3">[5]품!#REF!</definedName>
    <definedName name="_1_13">[5]품!#REF!</definedName>
    <definedName name="_1_13_1">[5]품!#REF!</definedName>
    <definedName name="_1_13_2">[5]품!#REF!</definedName>
    <definedName name="_1_13_3">[5]품!#REF!</definedName>
    <definedName name="_1_13_4">[6]품셈!#REF!</definedName>
    <definedName name="_1_14">[5]품!#REF!</definedName>
    <definedName name="_1_14_1">[5]품!#REF!</definedName>
    <definedName name="_1_14_2">[5]품!#REF!</definedName>
    <definedName name="_1_14_3">[5]품!#REF!</definedName>
    <definedName name="_1_14_4">[6]품셈!#REF!</definedName>
    <definedName name="_1_15">[5]품!#REF!</definedName>
    <definedName name="_1_15_1">[5]품!#REF!</definedName>
    <definedName name="_1_15_2">[5]품!#REF!</definedName>
    <definedName name="_1_15_3">[5]품!#REF!</definedName>
    <definedName name="_1_16">[5]품!#REF!</definedName>
    <definedName name="_1_16_1">[5]품!#REF!</definedName>
    <definedName name="_1_16_2">[5]품!#REF!</definedName>
    <definedName name="_1_16_3">[5]품!#REF!</definedName>
    <definedName name="_1_17">[5]품!#REF!</definedName>
    <definedName name="_1_17_1">[5]품!#REF!</definedName>
    <definedName name="_1_17_2">[5]품!#REF!</definedName>
    <definedName name="_1_17_3">[5]품!#REF!</definedName>
    <definedName name="_1_18">[5]품!#REF!</definedName>
    <definedName name="_1_18_1">[5]품!#REF!</definedName>
    <definedName name="_1_18_2">[5]품!#REF!</definedName>
    <definedName name="_1_18_3">[5]품!#REF!</definedName>
    <definedName name="_1_18_4">[6]품셈!#REF!</definedName>
    <definedName name="_1_19">[5]품!#REF!</definedName>
    <definedName name="_1_19_1">[5]품!#REF!</definedName>
    <definedName name="_1_19_2">[5]품!#REF!</definedName>
    <definedName name="_1_19_3">[5]품!#REF!</definedName>
    <definedName name="_1_19_4">[6]품셈!#REF!</definedName>
    <definedName name="_1_2">[5]품!#REF!</definedName>
    <definedName name="_1_2_1">[5]품!#REF!</definedName>
    <definedName name="_1_2_2">[5]품!#REF!</definedName>
    <definedName name="_1_2_3">[5]품!#REF!</definedName>
    <definedName name="_1_20">[5]품!#REF!</definedName>
    <definedName name="_1_20_1">[5]품!#REF!</definedName>
    <definedName name="_1_20_2">[5]품!#REF!</definedName>
    <definedName name="_1_20_3">[5]품!#REF!</definedName>
    <definedName name="_1_21">[5]품!#REF!</definedName>
    <definedName name="_1_21_1">[5]품!#REF!</definedName>
    <definedName name="_1_21_2">[5]품!#REF!</definedName>
    <definedName name="_1_21_3">[5]품!#REF!</definedName>
    <definedName name="_1_22">[5]품!#REF!</definedName>
    <definedName name="_1_22_1">[5]품!#REF!</definedName>
    <definedName name="_1_22_2">[5]품!#REF!</definedName>
    <definedName name="_1_22_3">[6]품셈!#REF!</definedName>
    <definedName name="_1_22_4">[6]품셈!#REF!</definedName>
    <definedName name="_1_23">[5]품!#REF!</definedName>
    <definedName name="_1_23_1">[5]품!#REF!</definedName>
    <definedName name="_1_23_2">[5]품!#REF!</definedName>
    <definedName name="_1_23_3">[6]품셈!#REF!</definedName>
    <definedName name="_1_23_4">[6]품셈!#REF!</definedName>
    <definedName name="_1_24">[5]품!#REF!</definedName>
    <definedName name="_1_24_1">[5]품!#REF!</definedName>
    <definedName name="_1_24_2">[5]품!#REF!</definedName>
    <definedName name="_1_24_3">[6]품셈!#REF!</definedName>
    <definedName name="_1_25">[5]품!#REF!</definedName>
    <definedName name="_1_25_1">[5]품!#REF!</definedName>
    <definedName name="_1_25_2">[5]품!#REF!</definedName>
    <definedName name="_1_26">[5]품!#REF!</definedName>
    <definedName name="_1_26_1">[5]품!#REF!</definedName>
    <definedName name="_1_26_2">[5]품!#REF!</definedName>
    <definedName name="_1_26_3">[6]품셈!#REF!</definedName>
    <definedName name="_1_27">[6]품셈!#REF!</definedName>
    <definedName name="_1_27_1">[6]품셈!#REF!</definedName>
    <definedName name="_1_27_2">[6]품셈!#REF!</definedName>
    <definedName name="_1_27_3">[6]품셈!#REF!</definedName>
    <definedName name="_1_27_4">[6]품셈!#REF!</definedName>
    <definedName name="_1_28">[6]품셈!#REF!</definedName>
    <definedName name="_1_28_1">[6]품셈!#REF!</definedName>
    <definedName name="_1_28_2">[6]품셈!#REF!</definedName>
    <definedName name="_1_28_3">[6]품셈!#REF!</definedName>
    <definedName name="_1_28_4">[6]품셈!#REF!</definedName>
    <definedName name="_1_29">[6]품셈!#REF!</definedName>
    <definedName name="_1_29_1">[6]품셈!#REF!</definedName>
    <definedName name="_1_29_2">[6]품셈!#REF!</definedName>
    <definedName name="_1_29_3">[6]품셈!#REF!</definedName>
    <definedName name="_1_29_4">[6]품셈!#REF!</definedName>
    <definedName name="_1_3">[5]품!#REF!</definedName>
    <definedName name="_1_3_1">[5]품!#REF!</definedName>
    <definedName name="_1_3_2">[5]품!#REF!</definedName>
    <definedName name="_1_3_3">[5]품!#REF!</definedName>
    <definedName name="_1_3_4">[6]품셈!#REF!</definedName>
    <definedName name="_1_30">[6]품셈!#REF!</definedName>
    <definedName name="_1_31">[6]품셈!#REF!</definedName>
    <definedName name="_1_31_1">[6]품셈!#REF!</definedName>
    <definedName name="_1_31_2">[6]품셈!#REF!</definedName>
    <definedName name="_1_32">[6]품셈!#REF!</definedName>
    <definedName name="_1_32_1">[6]품셈!#REF!</definedName>
    <definedName name="_1_32_2">[6]품셈!#REF!</definedName>
    <definedName name="_1_33">[6]품셈!#REF!</definedName>
    <definedName name="_1_33_1">[6]품셈!#REF!</definedName>
    <definedName name="_1_33_2">[6]품셈!#REF!</definedName>
    <definedName name="_1_33_3">[6]품셈!#REF!</definedName>
    <definedName name="_1_33_4">[6]품셈!#REF!</definedName>
    <definedName name="_1_34">[6]품셈!#REF!</definedName>
    <definedName name="_1_34_1">[6]품셈!#REF!</definedName>
    <definedName name="_1_34_2">[6]품셈!#REF!</definedName>
    <definedName name="_1_35">[6]품셈!#REF!</definedName>
    <definedName name="_1_35_1">[6]품셈!#REF!</definedName>
    <definedName name="_1_35_2">[6]품셈!#REF!</definedName>
    <definedName name="_1_36">[6]품셈!#REF!</definedName>
    <definedName name="_1_36_1">[6]품셈!#REF!</definedName>
    <definedName name="_1_36_2">[6]품셈!#REF!</definedName>
    <definedName name="_1_37">[6]품셈!#REF!</definedName>
    <definedName name="_1_37_1">[6]품셈!#REF!</definedName>
    <definedName name="_1_37_2">[6]품셈!#REF!</definedName>
    <definedName name="_1_37_3">[6]품셈!#REF!</definedName>
    <definedName name="_1_37_4">[6]품셈!#REF!</definedName>
    <definedName name="_1_38">[6]품셈!#REF!</definedName>
    <definedName name="_1_38_1">[6]품셈!#REF!</definedName>
    <definedName name="_1_38_2">[6]품셈!#REF!</definedName>
    <definedName name="_1_4">[5]품!#REF!</definedName>
    <definedName name="_1_4_1">[5]품!#REF!</definedName>
    <definedName name="_1_4_2">[5]품!#REF!</definedName>
    <definedName name="_1_4_3">[5]품!#REF!</definedName>
    <definedName name="_1_4_4">[6]품셈!#REF!</definedName>
    <definedName name="_1_5">[5]품!#REF!</definedName>
    <definedName name="_1_5_1">[5]품!#REF!</definedName>
    <definedName name="_1_5_2">[5]품!#REF!</definedName>
    <definedName name="_1_5_3">[5]품!#REF!</definedName>
    <definedName name="_1_5_4">[6]품셈!#REF!</definedName>
    <definedName name="_1_6">[5]품!#REF!</definedName>
    <definedName name="_1_6_1">[5]품!#REF!</definedName>
    <definedName name="_1_6_2">[5]품!#REF!</definedName>
    <definedName name="_1_6_3">[5]품!#REF!</definedName>
    <definedName name="_1_6_4">[6]품셈!#REF!</definedName>
    <definedName name="_1_7">[5]품!#REF!</definedName>
    <definedName name="_1_7_1">[5]품!#REF!</definedName>
    <definedName name="_1_7_2">[5]품!#REF!</definedName>
    <definedName name="_1_7_3">[5]품!#REF!</definedName>
    <definedName name="_1_8">[5]품!#REF!</definedName>
    <definedName name="_1_8_1">[5]품!#REF!</definedName>
    <definedName name="_1_8_2">[5]품!#REF!</definedName>
    <definedName name="_1_8_3">[5]품!#REF!</definedName>
    <definedName name="_1_8_4">[6]품셈!#REF!</definedName>
    <definedName name="_1_9">[5]품!#REF!</definedName>
    <definedName name="_1_9_1">[5]품!#REF!</definedName>
    <definedName name="_1_9_2">[5]품!#REF!</definedName>
    <definedName name="_1_9_3">[5]품!#REF!</definedName>
    <definedName name="_10">#N/A</definedName>
    <definedName name="_10____3_0Criteria" localSheetId="0">#REF!</definedName>
    <definedName name="_10____3_0Criteria" localSheetId="1">#REF!</definedName>
    <definedName name="_10____3_0Criteria">#REF!</definedName>
    <definedName name="_10_1" localSheetId="1">'[7]일위대가(여기까지)'!#REF!</definedName>
    <definedName name="_10_1">'[7]일위대가(여기까지)'!#REF!</definedName>
    <definedName name="_10_1_2">[6]품셈!#REF!</definedName>
    <definedName name="_10_2">[5]품!#REF!</definedName>
    <definedName name="_101_3__Criteria" localSheetId="0">#REF!</definedName>
    <definedName name="_101_3__Criteria" localSheetId="1">#REF!</definedName>
    <definedName name="_101_3__Criteria">#REF!</definedName>
    <definedName name="_102_6" localSheetId="0">#REF!</definedName>
    <definedName name="_102_6" localSheetId="1">#REF!</definedName>
    <definedName name="_102_6">#REF!</definedName>
    <definedName name="_103_7" localSheetId="1">#REF!</definedName>
    <definedName name="_103_7">#REF!</definedName>
    <definedName name="_104_8">#REF!</definedName>
    <definedName name="_105_9">#REF!</definedName>
    <definedName name="_106단">#REF!</definedName>
    <definedName name="_10A_">#REF!</definedName>
    <definedName name="_10A_1">#REF!</definedName>
    <definedName name="_10A_10">#REF!</definedName>
    <definedName name="_10A_11">#REF!</definedName>
    <definedName name="_10A_12">#REF!</definedName>
    <definedName name="_10A_13">#REF!</definedName>
    <definedName name="_10A_14">#REF!</definedName>
    <definedName name="_10A_15">#REF!</definedName>
    <definedName name="_10A_16">#REF!</definedName>
    <definedName name="_10A_17">#REF!</definedName>
    <definedName name="_10A_18">#REF!</definedName>
    <definedName name="_10A_19">#REF!</definedName>
    <definedName name="_10A_2">#REF!</definedName>
    <definedName name="_10A_20">#REF!</definedName>
    <definedName name="_10A_21">#REF!</definedName>
    <definedName name="_10A_22">#REF!</definedName>
    <definedName name="_10A_23">#REF!</definedName>
    <definedName name="_10A_24">#REF!</definedName>
    <definedName name="_10A_25">#REF!</definedName>
    <definedName name="_10A_26">#REF!</definedName>
    <definedName name="_10A_27">#REF!</definedName>
    <definedName name="_10A_28">#REF!</definedName>
    <definedName name="_10A_29">#REF!</definedName>
    <definedName name="_10A_3">#REF!</definedName>
    <definedName name="_10A_30">#REF!</definedName>
    <definedName name="_10A_31">#REF!</definedName>
    <definedName name="_10A_32">#REF!</definedName>
    <definedName name="_10A_33">#REF!</definedName>
    <definedName name="_10A_34">#REF!</definedName>
    <definedName name="_10A_35">#REF!</definedName>
    <definedName name="_10A_36">#REF!</definedName>
    <definedName name="_10A_37">#REF!</definedName>
    <definedName name="_10A_38">#REF!</definedName>
    <definedName name="_10A_39">#REF!</definedName>
    <definedName name="_10A_4">#REF!</definedName>
    <definedName name="_10A_40">#REF!</definedName>
    <definedName name="_10A_41">#REF!</definedName>
    <definedName name="_10A_42">#REF!</definedName>
    <definedName name="_10A_43">#REF!</definedName>
    <definedName name="_10A_44">#REF!</definedName>
    <definedName name="_10A_45">#REF!</definedName>
    <definedName name="_10A_46">#REF!</definedName>
    <definedName name="_10A_47">#REF!</definedName>
    <definedName name="_10A_48">#REF!</definedName>
    <definedName name="_10A_49">#REF!</definedName>
    <definedName name="_10A_5">#REF!</definedName>
    <definedName name="_10A_50">#REF!</definedName>
    <definedName name="_10A_51">#REF!</definedName>
    <definedName name="_10A_52">#REF!</definedName>
    <definedName name="_10A_53">#REF!</definedName>
    <definedName name="_10A_54">#REF!</definedName>
    <definedName name="_10A_55">#REF!</definedName>
    <definedName name="_10A_56">#REF!</definedName>
    <definedName name="_10A_57">#REF!</definedName>
    <definedName name="_10A_58">#REF!</definedName>
    <definedName name="_10A_59">#REF!</definedName>
    <definedName name="_10A_6">#REF!</definedName>
    <definedName name="_10A_60">#REF!</definedName>
    <definedName name="_10A_61">#N/A</definedName>
    <definedName name="_10A_62">#N/A</definedName>
    <definedName name="_10A_63">#N/A</definedName>
    <definedName name="_10A_64">#N/A</definedName>
    <definedName name="_10A_65">#N/A</definedName>
    <definedName name="_10A_66">#N/A</definedName>
    <definedName name="_10A_67">#N/A</definedName>
    <definedName name="_10A_68">#N/A</definedName>
    <definedName name="_10A_69">#N/A</definedName>
    <definedName name="_10A_7" localSheetId="0">#REF!</definedName>
    <definedName name="_10A_7" localSheetId="1">#REF!</definedName>
    <definedName name="_10A_7">#REF!</definedName>
    <definedName name="_10A_70">#N/A</definedName>
    <definedName name="_10A_71">#N/A</definedName>
    <definedName name="_10A_72">#N/A</definedName>
    <definedName name="_10A_73">#N/A</definedName>
    <definedName name="_10A_74">#N/A</definedName>
    <definedName name="_10A_75">#N/A</definedName>
    <definedName name="_10A_76">#N/A</definedName>
    <definedName name="_10A_77">#N/A</definedName>
    <definedName name="_10A_78">#N/A</definedName>
    <definedName name="_10A_79">#N/A</definedName>
    <definedName name="_10A_8" localSheetId="0">#REF!</definedName>
    <definedName name="_10A_8" localSheetId="1">#REF!</definedName>
    <definedName name="_10A_8">#REF!</definedName>
    <definedName name="_10A_80">#N/A</definedName>
    <definedName name="_10A_81">#N/A</definedName>
    <definedName name="_10A_82">#N/A</definedName>
    <definedName name="_10A_83">#N/A</definedName>
    <definedName name="_10A_84">#N/A</definedName>
    <definedName name="_10A_85">#N/A</definedName>
    <definedName name="_10A_86">#N/A</definedName>
    <definedName name="_10A_87">#N/A</definedName>
    <definedName name="_10A_88">#N/A</definedName>
    <definedName name="_10A_89">#N/A</definedName>
    <definedName name="_10A_9" localSheetId="0">#REF!</definedName>
    <definedName name="_10A_9" localSheetId="1">#REF!</definedName>
    <definedName name="_10A_9">#REF!</definedName>
    <definedName name="_10A_90">#N/A</definedName>
    <definedName name="_10B_" localSheetId="0">#REF!</definedName>
    <definedName name="_10B_" localSheetId="1">#REF!</definedName>
    <definedName name="_10B_">#REF!</definedName>
    <definedName name="_10B_1" localSheetId="0">#REF!</definedName>
    <definedName name="_10B_1" localSheetId="1">#REF!</definedName>
    <definedName name="_10B_1">#REF!</definedName>
    <definedName name="_10B_10" localSheetId="0">#REF!</definedName>
    <definedName name="_10B_10" localSheetId="1">#REF!</definedName>
    <definedName name="_10B_10">#REF!</definedName>
    <definedName name="_10B_11">#REF!</definedName>
    <definedName name="_10B_12">#REF!</definedName>
    <definedName name="_10B_13">#REF!</definedName>
    <definedName name="_10B_14">#REF!</definedName>
    <definedName name="_10B_15">#REF!</definedName>
    <definedName name="_10B_16">#REF!</definedName>
    <definedName name="_10B_17">#REF!</definedName>
    <definedName name="_10B_18">#REF!</definedName>
    <definedName name="_10B_19">#REF!</definedName>
    <definedName name="_10B_2">#REF!</definedName>
    <definedName name="_10B_20">#REF!</definedName>
    <definedName name="_10B_21">#REF!</definedName>
    <definedName name="_10B_22">#REF!</definedName>
    <definedName name="_10B_23">#REF!</definedName>
    <definedName name="_10B_24">#REF!</definedName>
    <definedName name="_10B_25">#REF!</definedName>
    <definedName name="_10B_26">#REF!</definedName>
    <definedName name="_10B_27">#REF!</definedName>
    <definedName name="_10B_28">#REF!</definedName>
    <definedName name="_10B_29">#REF!</definedName>
    <definedName name="_10B_3">#REF!</definedName>
    <definedName name="_10B_30">#REF!</definedName>
    <definedName name="_10B_31">#REF!</definedName>
    <definedName name="_10B_32">#REF!</definedName>
    <definedName name="_10B_33">#REF!</definedName>
    <definedName name="_10B_34">#REF!</definedName>
    <definedName name="_10B_35">#REF!</definedName>
    <definedName name="_10B_36">#REF!</definedName>
    <definedName name="_10B_37">#REF!</definedName>
    <definedName name="_10B_38">#REF!</definedName>
    <definedName name="_10B_39">#REF!</definedName>
    <definedName name="_10B_4">#REF!</definedName>
    <definedName name="_10B_40">#REF!</definedName>
    <definedName name="_10B_41">#REF!</definedName>
    <definedName name="_10B_42">#REF!</definedName>
    <definedName name="_10B_43">#REF!</definedName>
    <definedName name="_10B_44">#REF!</definedName>
    <definedName name="_10B_45">#REF!</definedName>
    <definedName name="_10B_46">#REF!</definedName>
    <definedName name="_10B_47">#REF!</definedName>
    <definedName name="_10B_48">#REF!</definedName>
    <definedName name="_10B_49">#REF!</definedName>
    <definedName name="_10B_5">#REF!</definedName>
    <definedName name="_10B_50">#REF!</definedName>
    <definedName name="_10B_51">#REF!</definedName>
    <definedName name="_10B_52">#REF!</definedName>
    <definedName name="_10B_53">#REF!</definedName>
    <definedName name="_10B_54">#REF!</definedName>
    <definedName name="_10B_55">#REF!</definedName>
    <definedName name="_10B_56">#REF!</definedName>
    <definedName name="_10B_57">#REF!</definedName>
    <definedName name="_10B_58">#REF!</definedName>
    <definedName name="_10B_59">#REF!</definedName>
    <definedName name="_10B_6">#REF!</definedName>
    <definedName name="_10B_60">#REF!</definedName>
    <definedName name="_10B_61">#N/A</definedName>
    <definedName name="_10B_62">#N/A</definedName>
    <definedName name="_10B_63">#N/A</definedName>
    <definedName name="_10B_64">#N/A</definedName>
    <definedName name="_10B_65">#N/A</definedName>
    <definedName name="_10B_66">#N/A</definedName>
    <definedName name="_10B_67">#N/A</definedName>
    <definedName name="_10B_68">#N/A</definedName>
    <definedName name="_10B_69">#N/A</definedName>
    <definedName name="_10B_7" localSheetId="0">#REF!</definedName>
    <definedName name="_10B_7" localSheetId="1">#REF!</definedName>
    <definedName name="_10B_7">#REF!</definedName>
    <definedName name="_10B_70">#N/A</definedName>
    <definedName name="_10B_71">#N/A</definedName>
    <definedName name="_10B_72">#N/A</definedName>
    <definedName name="_10B_73">#N/A</definedName>
    <definedName name="_10B_74">#N/A</definedName>
    <definedName name="_10B_75">#N/A</definedName>
    <definedName name="_10B_76">#N/A</definedName>
    <definedName name="_10B_77">#N/A</definedName>
    <definedName name="_10B_78">#N/A</definedName>
    <definedName name="_10B_79">#N/A</definedName>
    <definedName name="_10B_8" localSheetId="0">#REF!</definedName>
    <definedName name="_10B_8" localSheetId="1">#REF!</definedName>
    <definedName name="_10B_8">#REF!</definedName>
    <definedName name="_10B_80">#N/A</definedName>
    <definedName name="_10B_81">#N/A</definedName>
    <definedName name="_10B_82">#N/A</definedName>
    <definedName name="_10B_83">#N/A</definedName>
    <definedName name="_10B_84">#N/A</definedName>
    <definedName name="_10B_85">#N/A</definedName>
    <definedName name="_10B_86">#N/A</definedName>
    <definedName name="_10B_87">#N/A</definedName>
    <definedName name="_10B_88">#N/A</definedName>
    <definedName name="_10B_89">#N/A</definedName>
    <definedName name="_10B_9" localSheetId="0">#REF!</definedName>
    <definedName name="_10B_9" localSheetId="1">#REF!</definedName>
    <definedName name="_10B_9">#REF!</definedName>
    <definedName name="_10B_90">#N/A</definedName>
    <definedName name="_10B1_" localSheetId="0">#REF!</definedName>
    <definedName name="_10B1_" localSheetId="1">#REF!</definedName>
    <definedName name="_10B1_">#REF!</definedName>
    <definedName name="_10C_" localSheetId="0">#REF!</definedName>
    <definedName name="_10C_" localSheetId="1">#REF!</definedName>
    <definedName name="_10C_">#REF!</definedName>
    <definedName name="_10C_1" localSheetId="0">#REF!</definedName>
    <definedName name="_10C_1" localSheetId="1">#REF!</definedName>
    <definedName name="_10C_1">#REF!</definedName>
    <definedName name="_10C_10">#REF!</definedName>
    <definedName name="_10C_11">#REF!</definedName>
    <definedName name="_10C_12">#REF!</definedName>
    <definedName name="_10C_13">#REF!</definedName>
    <definedName name="_10C_14">#REF!</definedName>
    <definedName name="_10C_15">#REF!</definedName>
    <definedName name="_10C_16">#REF!</definedName>
    <definedName name="_10C_17">#REF!</definedName>
    <definedName name="_10C_18">#REF!</definedName>
    <definedName name="_10C_19">#REF!</definedName>
    <definedName name="_10C_2">#REF!</definedName>
    <definedName name="_10C_20">#REF!</definedName>
    <definedName name="_10C_21">#REF!</definedName>
    <definedName name="_10C_22">#REF!</definedName>
    <definedName name="_10C_23">#REF!</definedName>
    <definedName name="_10C_24">#REF!</definedName>
    <definedName name="_10C_25">#REF!</definedName>
    <definedName name="_10C_26">#REF!</definedName>
    <definedName name="_10C_27">#REF!</definedName>
    <definedName name="_10C_28">#REF!</definedName>
    <definedName name="_10C_29">#REF!</definedName>
    <definedName name="_10C_3">#REF!</definedName>
    <definedName name="_10C_30">#REF!</definedName>
    <definedName name="_10C_31">#REF!</definedName>
    <definedName name="_10C_32">#REF!</definedName>
    <definedName name="_10C_33">#REF!</definedName>
    <definedName name="_10C_34">#REF!</definedName>
    <definedName name="_10C_35">#REF!</definedName>
    <definedName name="_10C_36">#REF!</definedName>
    <definedName name="_10C_37">#REF!</definedName>
    <definedName name="_10C_38">#REF!</definedName>
    <definedName name="_10C_39">#REF!</definedName>
    <definedName name="_10C_4">#REF!</definedName>
    <definedName name="_10C_40">#REF!</definedName>
    <definedName name="_10C_41">#REF!</definedName>
    <definedName name="_10C_42">#REF!</definedName>
    <definedName name="_10C_43">#REF!</definedName>
    <definedName name="_10C_44">#REF!</definedName>
    <definedName name="_10C_45">#REF!</definedName>
    <definedName name="_10C_46">#REF!</definedName>
    <definedName name="_10C_47">#REF!</definedName>
    <definedName name="_10C_48">#REF!</definedName>
    <definedName name="_10C_49">#REF!</definedName>
    <definedName name="_10C_5">#REF!</definedName>
    <definedName name="_10C_50">#REF!</definedName>
    <definedName name="_10C_51">#REF!</definedName>
    <definedName name="_10C_52">#REF!</definedName>
    <definedName name="_10C_53">#REF!</definedName>
    <definedName name="_10C_54">#REF!</definedName>
    <definedName name="_10C_55">#REF!</definedName>
    <definedName name="_10C_56">#REF!</definedName>
    <definedName name="_10C_57">#REF!</definedName>
    <definedName name="_10C_58">#REF!</definedName>
    <definedName name="_10C_59">#REF!</definedName>
    <definedName name="_10C_6">#REF!</definedName>
    <definedName name="_10C_60">#REF!</definedName>
    <definedName name="_10C_61">#N/A</definedName>
    <definedName name="_10C_62">#N/A</definedName>
    <definedName name="_10C_63">#N/A</definedName>
    <definedName name="_10C_64">#N/A</definedName>
    <definedName name="_10C_65">#N/A</definedName>
    <definedName name="_10C_66">#N/A</definedName>
    <definedName name="_10C_67">#N/A</definedName>
    <definedName name="_10C_68">#N/A</definedName>
    <definedName name="_10C_69">#N/A</definedName>
    <definedName name="_10C_7" localSheetId="0">#REF!</definedName>
    <definedName name="_10C_7" localSheetId="1">#REF!</definedName>
    <definedName name="_10C_7">#REF!</definedName>
    <definedName name="_10C_70">#N/A</definedName>
    <definedName name="_10C_71">#N/A</definedName>
    <definedName name="_10C_72">#N/A</definedName>
    <definedName name="_10C_73">#N/A</definedName>
    <definedName name="_10C_74">#N/A</definedName>
    <definedName name="_10C_75">#N/A</definedName>
    <definedName name="_10C_76">#N/A</definedName>
    <definedName name="_10C_77">#N/A</definedName>
    <definedName name="_10C_78">#N/A</definedName>
    <definedName name="_10C_79">#N/A</definedName>
    <definedName name="_10C_8" localSheetId="0">#REF!</definedName>
    <definedName name="_10C_8" localSheetId="1">#REF!</definedName>
    <definedName name="_10C_8">#REF!</definedName>
    <definedName name="_10C_80">#N/A</definedName>
    <definedName name="_10C_81">#N/A</definedName>
    <definedName name="_10C_82">#N/A</definedName>
    <definedName name="_10C_83">#N/A</definedName>
    <definedName name="_10C_84">#N/A</definedName>
    <definedName name="_10C_85">#N/A</definedName>
    <definedName name="_10C_86">#N/A</definedName>
    <definedName name="_10C_87">#N/A</definedName>
    <definedName name="_10C_88">#N/A</definedName>
    <definedName name="_10C_89">#N/A</definedName>
    <definedName name="_10C_9" localSheetId="0">#REF!</definedName>
    <definedName name="_10C_9" localSheetId="1">#REF!</definedName>
    <definedName name="_10C_9">#REF!</definedName>
    <definedName name="_10C_90">#N/A</definedName>
    <definedName name="_10G_0Extr" localSheetId="0">#REF!</definedName>
    <definedName name="_10G_0Extr" localSheetId="1">#REF!</definedName>
    <definedName name="_10G_0Extr">#REF!</definedName>
    <definedName name="_11">#N/A</definedName>
    <definedName name="_11________3_0Crite" localSheetId="0">#REF!</definedName>
    <definedName name="_11________3_0Crite" localSheetId="1">#REF!</definedName>
    <definedName name="_11________3_0Crite">#REF!</definedName>
    <definedName name="_11_1" localSheetId="1">'[7]일위대가(여기까지)'!#REF!</definedName>
    <definedName name="_11_1">'[7]일위대가(여기까지)'!#REF!</definedName>
    <definedName name="_11_2" localSheetId="1">[5]품!#REF!</definedName>
    <definedName name="_11_2">[5]품!#REF!</definedName>
    <definedName name="_111_______G_0Extr" localSheetId="0">#REF!</definedName>
    <definedName name="_111_______G_0Extr" localSheetId="1">#REF!</definedName>
    <definedName name="_111_______G_0Extr">#REF!</definedName>
    <definedName name="_116_______G_0Extract" localSheetId="0">#REF!</definedName>
    <definedName name="_116_______G_0Extract" localSheetId="1">#REF!</definedName>
    <definedName name="_116_______G_0Extract">#REF!</definedName>
    <definedName name="_11A_1" localSheetId="1">#REF!</definedName>
    <definedName name="_11A_1">#REF!</definedName>
    <definedName name="_11A_10">#REF!</definedName>
    <definedName name="_11A_11">#REF!</definedName>
    <definedName name="_11A_12">#REF!</definedName>
    <definedName name="_11A_13">#REF!</definedName>
    <definedName name="_11A_14">#REF!</definedName>
    <definedName name="_11A_15">#REF!</definedName>
    <definedName name="_11A_16">#REF!</definedName>
    <definedName name="_11A_17">#REF!</definedName>
    <definedName name="_11A_18">#REF!</definedName>
    <definedName name="_11A_19">#REF!</definedName>
    <definedName name="_11A_2">#REF!</definedName>
    <definedName name="_11A_20">#REF!</definedName>
    <definedName name="_11A_21">#REF!</definedName>
    <definedName name="_11A_22">#REF!</definedName>
    <definedName name="_11A_23">#REF!</definedName>
    <definedName name="_11A_24">#REF!</definedName>
    <definedName name="_11A_25">#REF!</definedName>
    <definedName name="_11A_26">#REF!</definedName>
    <definedName name="_11A_27">#REF!</definedName>
    <definedName name="_11A_28">#REF!</definedName>
    <definedName name="_11A_29">#REF!</definedName>
    <definedName name="_11A_3">#REF!</definedName>
    <definedName name="_11A_30">#REF!</definedName>
    <definedName name="_11A_4">#REF!</definedName>
    <definedName name="_11A_5">#REF!</definedName>
    <definedName name="_11A_6">#REF!</definedName>
    <definedName name="_11A_7">#REF!</definedName>
    <definedName name="_11A_8">#REF!</definedName>
    <definedName name="_11A_9">#REF!</definedName>
    <definedName name="_11B_1">#REF!</definedName>
    <definedName name="_11B_10">#REF!</definedName>
    <definedName name="_11B_11">#REF!</definedName>
    <definedName name="_11B_12">#REF!</definedName>
    <definedName name="_11B_13">#REF!</definedName>
    <definedName name="_11B_14">#REF!</definedName>
    <definedName name="_11B_15">#REF!</definedName>
    <definedName name="_11B_16">#REF!</definedName>
    <definedName name="_11B_17">#REF!</definedName>
    <definedName name="_11B_18">#REF!</definedName>
    <definedName name="_11B_19">#REF!</definedName>
    <definedName name="_11B_2">#REF!</definedName>
    <definedName name="_11B_20">#REF!</definedName>
    <definedName name="_11B_21">#REF!</definedName>
    <definedName name="_11B_22">#REF!</definedName>
    <definedName name="_11B_23">#REF!</definedName>
    <definedName name="_11B_24">#REF!</definedName>
    <definedName name="_11B_25">#REF!</definedName>
    <definedName name="_11B_26">#REF!</definedName>
    <definedName name="_11B_27">#REF!</definedName>
    <definedName name="_11B_28">#REF!</definedName>
    <definedName name="_11B_29">#REF!</definedName>
    <definedName name="_11B_3">#REF!</definedName>
    <definedName name="_11B_30">#REF!</definedName>
    <definedName name="_11B_4">#REF!</definedName>
    <definedName name="_11B_5">#REF!</definedName>
    <definedName name="_11B_6">#REF!</definedName>
    <definedName name="_11B_7">#REF!</definedName>
    <definedName name="_11B_8">#REF!</definedName>
    <definedName name="_11B_9">#REF!</definedName>
    <definedName name="_11C_1">#REF!</definedName>
    <definedName name="_11C_10">#REF!</definedName>
    <definedName name="_11C_11">#REF!</definedName>
    <definedName name="_11C_12">#REF!</definedName>
    <definedName name="_11C_13">#REF!</definedName>
    <definedName name="_11C_14">#REF!</definedName>
    <definedName name="_11C_15">#REF!</definedName>
    <definedName name="_11C_16">#REF!</definedName>
    <definedName name="_11C_17">#REF!</definedName>
    <definedName name="_11C_18">#REF!</definedName>
    <definedName name="_11C_19">#REF!</definedName>
    <definedName name="_11C_2">#REF!</definedName>
    <definedName name="_11C_20">#REF!</definedName>
    <definedName name="_11C_21">#REF!</definedName>
    <definedName name="_11C_22">#REF!</definedName>
    <definedName name="_11C_23">#REF!</definedName>
    <definedName name="_11C_24">#REF!</definedName>
    <definedName name="_11C_25">#REF!</definedName>
    <definedName name="_11C_26">#REF!</definedName>
    <definedName name="_11C_27">#REF!</definedName>
    <definedName name="_11C_28">#REF!</definedName>
    <definedName name="_11C_29">#REF!</definedName>
    <definedName name="_11C_3">#REF!</definedName>
    <definedName name="_11C_30">#REF!</definedName>
    <definedName name="_11C_4">#REF!</definedName>
    <definedName name="_11C_5">#REF!</definedName>
    <definedName name="_11C_6">#REF!</definedName>
    <definedName name="_11C_7">#REF!</definedName>
    <definedName name="_11C_8">#REF!</definedName>
    <definedName name="_11C_9">#REF!</definedName>
    <definedName name="_11G_0Extr">#REF!</definedName>
    <definedName name="_11G_0Extract">#REF!</definedName>
    <definedName name="_12">#N/A</definedName>
    <definedName name="_12_1">[5]품!#REF!</definedName>
    <definedName name="_12_1_1">'[7]일위대가(여기까지)'!#REF!</definedName>
    <definedName name="_12_1_2">[5]품!#REF!</definedName>
    <definedName name="_12_2">[5]품!#REF!</definedName>
    <definedName name="_12_2_1">[5]품!#REF!</definedName>
    <definedName name="_12_2_2">[5]품!#REF!</definedName>
    <definedName name="_12_3">[5]품!#REF!</definedName>
    <definedName name="_12_3_1">[5]품!#REF!</definedName>
    <definedName name="_12_3_2">[5]품!#REF!</definedName>
    <definedName name="_12_4">[5]품!#REF!</definedName>
    <definedName name="_12_4_1">'[7]일위대가(여기까지)'!#REF!</definedName>
    <definedName name="_12_4_2">[5]품!#REF!</definedName>
    <definedName name="_12_5">[5]품!#REF!</definedName>
    <definedName name="_12_5_1">'[7]일위대가(여기까지)'!#REF!</definedName>
    <definedName name="_12_5_2">[5]품!#REF!</definedName>
    <definedName name="_12_6">[5]품!#REF!</definedName>
    <definedName name="_12_6_1">'[7]일위대가(여기까지)'!#REF!</definedName>
    <definedName name="_12_6_2">[5]품!#REF!</definedName>
    <definedName name="_121_______G__Extr" localSheetId="0">#REF!</definedName>
    <definedName name="_121_______G__Extr" localSheetId="1">#REF!</definedName>
    <definedName name="_121_______G__Extr">#REF!</definedName>
    <definedName name="_126_______G__Extract" localSheetId="0">#REF!</definedName>
    <definedName name="_126_______G__Extract" localSheetId="1">#REF!</definedName>
    <definedName name="_126_______G__Extract">#REF!</definedName>
    <definedName name="_128C_" localSheetId="0">#REF!</definedName>
    <definedName name="_128C_" localSheetId="1">#REF!</definedName>
    <definedName name="_128C_">#REF!</definedName>
    <definedName name="_12A_1">#N/A</definedName>
    <definedName name="_12A_10">#N/A</definedName>
    <definedName name="_12A_11">#N/A</definedName>
    <definedName name="_12A_12">#N/A</definedName>
    <definedName name="_12A_13">#N/A</definedName>
    <definedName name="_12A_14">#N/A</definedName>
    <definedName name="_12A_15">#N/A</definedName>
    <definedName name="_12A_16">#N/A</definedName>
    <definedName name="_12A_17">#N/A</definedName>
    <definedName name="_12A_18">#N/A</definedName>
    <definedName name="_12A_19">#N/A</definedName>
    <definedName name="_12A_2">#N/A</definedName>
    <definedName name="_12A_20">#N/A</definedName>
    <definedName name="_12A_21">#N/A</definedName>
    <definedName name="_12A_22">#N/A</definedName>
    <definedName name="_12A_23">#N/A</definedName>
    <definedName name="_12A_24">#N/A</definedName>
    <definedName name="_12A_25">#N/A</definedName>
    <definedName name="_12A_26">#N/A</definedName>
    <definedName name="_12A_27">#N/A</definedName>
    <definedName name="_12A_28">#N/A</definedName>
    <definedName name="_12A_29">#N/A</definedName>
    <definedName name="_12A_3">#N/A</definedName>
    <definedName name="_12A_30">#N/A</definedName>
    <definedName name="_12A_31">#N/A</definedName>
    <definedName name="_12A_32">#N/A</definedName>
    <definedName name="_12A_33">#N/A</definedName>
    <definedName name="_12A_34">#N/A</definedName>
    <definedName name="_12A_35">#N/A</definedName>
    <definedName name="_12A_36">#N/A</definedName>
    <definedName name="_12A_37">#N/A</definedName>
    <definedName name="_12A_38">#N/A</definedName>
    <definedName name="_12A_39">#N/A</definedName>
    <definedName name="_12A_4">#N/A</definedName>
    <definedName name="_12A_40">#N/A</definedName>
    <definedName name="_12A_41">#N/A</definedName>
    <definedName name="_12A_42">#N/A</definedName>
    <definedName name="_12A_43">#N/A</definedName>
    <definedName name="_12A_44">#N/A</definedName>
    <definedName name="_12A_45">#N/A</definedName>
    <definedName name="_12A_46">#N/A</definedName>
    <definedName name="_12A_47">#N/A</definedName>
    <definedName name="_12A_48">#N/A</definedName>
    <definedName name="_12A_49">#N/A</definedName>
    <definedName name="_12A_5">#N/A</definedName>
    <definedName name="_12A_50">#N/A</definedName>
    <definedName name="_12A_51">#N/A</definedName>
    <definedName name="_12A_52">#N/A</definedName>
    <definedName name="_12A_53">#N/A</definedName>
    <definedName name="_12A_54">#N/A</definedName>
    <definedName name="_12A_55">#N/A</definedName>
    <definedName name="_12A_56">#N/A</definedName>
    <definedName name="_12A_57">#N/A</definedName>
    <definedName name="_12A_58">#N/A</definedName>
    <definedName name="_12A_59">#N/A</definedName>
    <definedName name="_12A_6">#N/A</definedName>
    <definedName name="_12A_60">#N/A</definedName>
    <definedName name="_12A_61">#N/A</definedName>
    <definedName name="_12A_62">#N/A</definedName>
    <definedName name="_12A_63">#N/A</definedName>
    <definedName name="_12A_64">#N/A</definedName>
    <definedName name="_12A_65">#N/A</definedName>
    <definedName name="_12A_66">#N/A</definedName>
    <definedName name="_12A_67">#N/A</definedName>
    <definedName name="_12A_68">#N/A</definedName>
    <definedName name="_12A_69">#N/A</definedName>
    <definedName name="_12A_7">#N/A</definedName>
    <definedName name="_12A_70">#N/A</definedName>
    <definedName name="_12A_71">#N/A</definedName>
    <definedName name="_12A_72">#N/A</definedName>
    <definedName name="_12A_73">#N/A</definedName>
    <definedName name="_12A_74">#N/A</definedName>
    <definedName name="_12A_75">#N/A</definedName>
    <definedName name="_12A_76">#N/A</definedName>
    <definedName name="_12A_77">#N/A</definedName>
    <definedName name="_12A_78">#N/A</definedName>
    <definedName name="_12A_79">#N/A</definedName>
    <definedName name="_12A_8">#N/A</definedName>
    <definedName name="_12A_80">#N/A</definedName>
    <definedName name="_12A_81">#N/A</definedName>
    <definedName name="_12A_9">#N/A</definedName>
    <definedName name="_12B_1">#N/A</definedName>
    <definedName name="_12B_10">#N/A</definedName>
    <definedName name="_12B_11">#N/A</definedName>
    <definedName name="_12B_12">#N/A</definedName>
    <definedName name="_12B_13">#N/A</definedName>
    <definedName name="_12B_14">#N/A</definedName>
    <definedName name="_12B_15">#N/A</definedName>
    <definedName name="_12B_16">#N/A</definedName>
    <definedName name="_12B_17">#N/A</definedName>
    <definedName name="_12B_18">#N/A</definedName>
    <definedName name="_12B_19">#N/A</definedName>
    <definedName name="_12B_2">#N/A</definedName>
    <definedName name="_12B_20">#N/A</definedName>
    <definedName name="_12B_21">#N/A</definedName>
    <definedName name="_12B_22">#N/A</definedName>
    <definedName name="_12B_23">#N/A</definedName>
    <definedName name="_12B_24">#N/A</definedName>
    <definedName name="_12B_25">#N/A</definedName>
    <definedName name="_12B_26">#N/A</definedName>
    <definedName name="_12B_27">#N/A</definedName>
    <definedName name="_12B_28">#N/A</definedName>
    <definedName name="_12B_29">#N/A</definedName>
    <definedName name="_12B_3">#N/A</definedName>
    <definedName name="_12B_30">#N/A</definedName>
    <definedName name="_12B_31">#N/A</definedName>
    <definedName name="_12B_32">#N/A</definedName>
    <definedName name="_12B_33">#N/A</definedName>
    <definedName name="_12B_34">#N/A</definedName>
    <definedName name="_12B_35">#N/A</definedName>
    <definedName name="_12B_36">#N/A</definedName>
    <definedName name="_12B_37">#N/A</definedName>
    <definedName name="_12B_38">#N/A</definedName>
    <definedName name="_12B_39">#N/A</definedName>
    <definedName name="_12B_4">#N/A</definedName>
    <definedName name="_12B_40">#N/A</definedName>
    <definedName name="_12B_41">#N/A</definedName>
    <definedName name="_12B_42">#N/A</definedName>
    <definedName name="_12B_43">#N/A</definedName>
    <definedName name="_12B_44">#N/A</definedName>
    <definedName name="_12B_45">#N/A</definedName>
    <definedName name="_12B_46">#N/A</definedName>
    <definedName name="_12B_47">#N/A</definedName>
    <definedName name="_12B_48">#N/A</definedName>
    <definedName name="_12B_49">#N/A</definedName>
    <definedName name="_12B_5">#N/A</definedName>
    <definedName name="_12B_50">#N/A</definedName>
    <definedName name="_12B_51">#N/A</definedName>
    <definedName name="_12B_52">#N/A</definedName>
    <definedName name="_12B_53">#N/A</definedName>
    <definedName name="_12B_54">#N/A</definedName>
    <definedName name="_12B_55">#N/A</definedName>
    <definedName name="_12B_56">#N/A</definedName>
    <definedName name="_12B_57">#N/A</definedName>
    <definedName name="_12B_58">#N/A</definedName>
    <definedName name="_12B_59">#N/A</definedName>
    <definedName name="_12B_6">#N/A</definedName>
    <definedName name="_12B_60">#N/A</definedName>
    <definedName name="_12B_61">#N/A</definedName>
    <definedName name="_12B_62">#N/A</definedName>
    <definedName name="_12B_63">#N/A</definedName>
    <definedName name="_12B_64">#N/A</definedName>
    <definedName name="_12B_65">#N/A</definedName>
    <definedName name="_12B_66">#N/A</definedName>
    <definedName name="_12B_67">#N/A</definedName>
    <definedName name="_12B_68">#N/A</definedName>
    <definedName name="_12B_69">#N/A</definedName>
    <definedName name="_12B_7">#N/A</definedName>
    <definedName name="_12B_70">#N/A</definedName>
    <definedName name="_12B_71">#N/A</definedName>
    <definedName name="_12B_72">#N/A</definedName>
    <definedName name="_12B_73">#N/A</definedName>
    <definedName name="_12B_74">#N/A</definedName>
    <definedName name="_12B_75">#N/A</definedName>
    <definedName name="_12B_76">#N/A</definedName>
    <definedName name="_12B_77">#N/A</definedName>
    <definedName name="_12B_78">#N/A</definedName>
    <definedName name="_12B_79">#N/A</definedName>
    <definedName name="_12B_8">#N/A</definedName>
    <definedName name="_12B_80">#N/A</definedName>
    <definedName name="_12B_81">#N/A</definedName>
    <definedName name="_12B_9">#N/A</definedName>
    <definedName name="_12C_1">#N/A</definedName>
    <definedName name="_12C_10">#N/A</definedName>
    <definedName name="_12C_11">#N/A</definedName>
    <definedName name="_12C_12">#N/A</definedName>
    <definedName name="_12C_13">#N/A</definedName>
    <definedName name="_12C_14">#N/A</definedName>
    <definedName name="_12C_15">#N/A</definedName>
    <definedName name="_12C_16">#N/A</definedName>
    <definedName name="_12C_17">#N/A</definedName>
    <definedName name="_12C_18">#N/A</definedName>
    <definedName name="_12C_19">#N/A</definedName>
    <definedName name="_12C_2">#N/A</definedName>
    <definedName name="_12C_20">#N/A</definedName>
    <definedName name="_12C_21">#N/A</definedName>
    <definedName name="_12C_22">#N/A</definedName>
    <definedName name="_12C_23">#N/A</definedName>
    <definedName name="_12C_24">#N/A</definedName>
    <definedName name="_12C_25">#N/A</definedName>
    <definedName name="_12C_26">#N/A</definedName>
    <definedName name="_12C_27">#N/A</definedName>
    <definedName name="_12C_28">#N/A</definedName>
    <definedName name="_12C_29">#N/A</definedName>
    <definedName name="_12C_3">#N/A</definedName>
    <definedName name="_12C_30">#N/A</definedName>
    <definedName name="_12C_31">#N/A</definedName>
    <definedName name="_12C_32">#N/A</definedName>
    <definedName name="_12C_33">#N/A</definedName>
    <definedName name="_12C_34">#N/A</definedName>
    <definedName name="_12C_35">#N/A</definedName>
    <definedName name="_12C_36">#N/A</definedName>
    <definedName name="_12C_37">#N/A</definedName>
    <definedName name="_12C_38">#N/A</definedName>
    <definedName name="_12C_39">#N/A</definedName>
    <definedName name="_12C_4">#N/A</definedName>
    <definedName name="_12C_40">#N/A</definedName>
    <definedName name="_12C_41">#N/A</definedName>
    <definedName name="_12C_42">#N/A</definedName>
    <definedName name="_12C_43">#N/A</definedName>
    <definedName name="_12C_44">#N/A</definedName>
    <definedName name="_12C_45">#N/A</definedName>
    <definedName name="_12C_46">#N/A</definedName>
    <definedName name="_12C_47">#N/A</definedName>
    <definedName name="_12C_48">#N/A</definedName>
    <definedName name="_12C_49">#N/A</definedName>
    <definedName name="_12C_5">#N/A</definedName>
    <definedName name="_12C_50">#N/A</definedName>
    <definedName name="_12C_51">#N/A</definedName>
    <definedName name="_12C_52">#N/A</definedName>
    <definedName name="_12C_53">#N/A</definedName>
    <definedName name="_12C_54">#N/A</definedName>
    <definedName name="_12C_55">#N/A</definedName>
    <definedName name="_12C_56">#N/A</definedName>
    <definedName name="_12C_57">#N/A</definedName>
    <definedName name="_12C_58">#N/A</definedName>
    <definedName name="_12C_59">#N/A</definedName>
    <definedName name="_12C_6">#N/A</definedName>
    <definedName name="_12C_60">#N/A</definedName>
    <definedName name="_12C_61">#N/A</definedName>
    <definedName name="_12C_62">#N/A</definedName>
    <definedName name="_12C_63">#N/A</definedName>
    <definedName name="_12C_64">#N/A</definedName>
    <definedName name="_12C_65">#N/A</definedName>
    <definedName name="_12C_66">#N/A</definedName>
    <definedName name="_12C_67">#N/A</definedName>
    <definedName name="_12C_68">#N/A</definedName>
    <definedName name="_12C_69">#N/A</definedName>
    <definedName name="_12C_7">#N/A</definedName>
    <definedName name="_12C_70">#N/A</definedName>
    <definedName name="_12C_71">#N/A</definedName>
    <definedName name="_12C_72">#N/A</definedName>
    <definedName name="_12C_73">#N/A</definedName>
    <definedName name="_12C_74">#N/A</definedName>
    <definedName name="_12C_75">#N/A</definedName>
    <definedName name="_12C_76">#N/A</definedName>
    <definedName name="_12C_77">#N/A</definedName>
    <definedName name="_12C_78">#N/A</definedName>
    <definedName name="_12C_79">#N/A</definedName>
    <definedName name="_12C_8">#N/A</definedName>
    <definedName name="_12C_80">#N/A</definedName>
    <definedName name="_12C_81">#N/A</definedName>
    <definedName name="_12C_9">#N/A</definedName>
    <definedName name="_12G_0Extract" localSheetId="0">#REF!</definedName>
    <definedName name="_12G_0Extract" localSheetId="1">#REF!</definedName>
    <definedName name="_12G_0Extract">#REF!</definedName>
    <definedName name="_12단" localSheetId="0">#REF!</definedName>
    <definedName name="_12단" localSheetId="1">#REF!</definedName>
    <definedName name="_12단">#REF!</definedName>
    <definedName name="_13">#N/A</definedName>
    <definedName name="_13____G_0Extr" localSheetId="0">#REF!</definedName>
    <definedName name="_13____G_0Extr" localSheetId="1">#REF!</definedName>
    <definedName name="_13____G_0Extr">#REF!</definedName>
    <definedName name="_13_1" localSheetId="1">[5]품!#REF!</definedName>
    <definedName name="_13_1">[5]품!#REF!</definedName>
    <definedName name="_13_1_2" localSheetId="1">[6]품셈!#REF!</definedName>
    <definedName name="_13_1_2">[6]품셈!#REF!</definedName>
    <definedName name="_13_10" localSheetId="1">[5]품!#REF!</definedName>
    <definedName name="_13_10">[5]품!#REF!</definedName>
    <definedName name="_13_10_1" localSheetId="1">[5]품!#REF!</definedName>
    <definedName name="_13_10_1">[5]품!#REF!</definedName>
    <definedName name="_13_10_2">[5]품!#REF!</definedName>
    <definedName name="_13_11">[5]품!#REF!</definedName>
    <definedName name="_13_11_1">[5]품!#REF!</definedName>
    <definedName name="_13_11_2">[5]품!#REF!</definedName>
    <definedName name="_13_12">[5]품!#REF!</definedName>
    <definedName name="_13_12_1">[5]품!#REF!</definedName>
    <definedName name="_13_12_2">[5]품!#REF!</definedName>
    <definedName name="_13_2">[5]품!#REF!</definedName>
    <definedName name="_13_2_1">[5]품!#REF!</definedName>
    <definedName name="_13_2_2">[5]품!#REF!</definedName>
    <definedName name="_13_3">[5]품!#REF!</definedName>
    <definedName name="_13_3_1">[5]품!#REF!</definedName>
    <definedName name="_13_3_2">[5]품!#REF!</definedName>
    <definedName name="_13_4">[5]품!#REF!</definedName>
    <definedName name="_13_4_1">[5]품!#REF!</definedName>
    <definedName name="_13_4_2">[5]품!#REF!</definedName>
    <definedName name="_13_5">[5]품!#REF!</definedName>
    <definedName name="_13_5_1">[5]품!#REF!</definedName>
    <definedName name="_13_5_2">[5]품!#REF!</definedName>
    <definedName name="_13_6">[5]품!#REF!</definedName>
    <definedName name="_13_6_1">[5]품!#REF!</definedName>
    <definedName name="_13_6_2">[5]품!#REF!</definedName>
    <definedName name="_13_7">[5]품!#REF!</definedName>
    <definedName name="_13_7_1">[5]품!#REF!</definedName>
    <definedName name="_13_7_2">[5]품!#REF!</definedName>
    <definedName name="_13_8">[5]품!#REF!</definedName>
    <definedName name="_13_8_1">[5]품!#REF!</definedName>
    <definedName name="_13_8_2">[5]품!#REF!</definedName>
    <definedName name="_13_9">[5]품!#REF!</definedName>
    <definedName name="_13_9_1">[5]품!#REF!</definedName>
    <definedName name="_13_9_2">[5]품!#REF!</definedName>
    <definedName name="_131______3_0Crite" localSheetId="0">#REF!</definedName>
    <definedName name="_131______3_0Crite" localSheetId="1">#REF!</definedName>
    <definedName name="_131______3_0Crite">#REF!</definedName>
    <definedName name="_136______3_0Criteria" localSheetId="0">#REF!</definedName>
    <definedName name="_136______3_0Criteria" localSheetId="1">#REF!</definedName>
    <definedName name="_136______3_0Criteria">#REF!</definedName>
    <definedName name="_137G_0Extr" localSheetId="1">#REF!</definedName>
    <definedName name="_137G_0Extr">#REF!</definedName>
    <definedName name="_138G_0Extr">#REF!</definedName>
    <definedName name="_139G_0Extr">#REF!</definedName>
    <definedName name="_13A_1">#REF!</definedName>
    <definedName name="_13A_10">#REF!</definedName>
    <definedName name="_13A_11">#REF!</definedName>
    <definedName name="_13A_12">#REF!</definedName>
    <definedName name="_13A_13">#REF!</definedName>
    <definedName name="_13A_14">#REF!</definedName>
    <definedName name="_13A_15">#REF!</definedName>
    <definedName name="_13A_16">#REF!</definedName>
    <definedName name="_13A_17">#REF!</definedName>
    <definedName name="_13A_18">#REF!</definedName>
    <definedName name="_13A_19">#REF!</definedName>
    <definedName name="_13A_2">#REF!</definedName>
    <definedName name="_13A_20">#REF!</definedName>
    <definedName name="_13A_21">#REF!</definedName>
    <definedName name="_13A_22">#REF!</definedName>
    <definedName name="_13A_23">#REF!</definedName>
    <definedName name="_13A_24">#REF!</definedName>
    <definedName name="_13A_25">#REF!</definedName>
    <definedName name="_13A_26">#REF!</definedName>
    <definedName name="_13A_27">#REF!</definedName>
    <definedName name="_13A_28">#REF!</definedName>
    <definedName name="_13A_29">#REF!</definedName>
    <definedName name="_13A_3">#REF!</definedName>
    <definedName name="_13A_30">#REF!</definedName>
    <definedName name="_13A_31">#REF!</definedName>
    <definedName name="_13A_32">#REF!</definedName>
    <definedName name="_13A_33">#REF!</definedName>
    <definedName name="_13A_34">#REF!</definedName>
    <definedName name="_13A_35">#REF!</definedName>
    <definedName name="_13A_36">#REF!</definedName>
    <definedName name="_13A_37">#REF!</definedName>
    <definedName name="_13A_38">#REF!</definedName>
    <definedName name="_13A_39">#REF!</definedName>
    <definedName name="_13A_4">#REF!</definedName>
    <definedName name="_13A_40">#REF!</definedName>
    <definedName name="_13A_41">#REF!</definedName>
    <definedName name="_13A_42">#REF!</definedName>
    <definedName name="_13A_43">#REF!</definedName>
    <definedName name="_13A_44">#REF!</definedName>
    <definedName name="_13A_45">#REF!</definedName>
    <definedName name="_13A_46">#REF!</definedName>
    <definedName name="_13A_47">#REF!</definedName>
    <definedName name="_13A_48">#REF!</definedName>
    <definedName name="_13A_49">#REF!</definedName>
    <definedName name="_13A_5">#REF!</definedName>
    <definedName name="_13A_50">#REF!</definedName>
    <definedName name="_13A_51">#REF!</definedName>
    <definedName name="_13A_52">#REF!</definedName>
    <definedName name="_13A_53">#REF!</definedName>
    <definedName name="_13A_54">#REF!</definedName>
    <definedName name="_13A_55">#REF!</definedName>
    <definedName name="_13A_56">#REF!</definedName>
    <definedName name="_13A_57">#REF!</definedName>
    <definedName name="_13A_58">#REF!</definedName>
    <definedName name="_13A_59">#REF!</definedName>
    <definedName name="_13A_6">#REF!</definedName>
    <definedName name="_13A_60">#REF!</definedName>
    <definedName name="_13A_7">#REF!</definedName>
    <definedName name="_13A_8">#REF!</definedName>
    <definedName name="_13A_9">#REF!</definedName>
    <definedName name="_13B_1">#REF!</definedName>
    <definedName name="_13B_10">#REF!</definedName>
    <definedName name="_13B_11">#REF!</definedName>
    <definedName name="_13B_12">#REF!</definedName>
    <definedName name="_13B_13">#REF!</definedName>
    <definedName name="_13B_14">#REF!</definedName>
    <definedName name="_13B_15">#REF!</definedName>
    <definedName name="_13B_16">#REF!</definedName>
    <definedName name="_13B_17">#REF!</definedName>
    <definedName name="_13B_18">#REF!</definedName>
    <definedName name="_13B_19">#REF!</definedName>
    <definedName name="_13B_2">#REF!</definedName>
    <definedName name="_13B_20">#REF!</definedName>
    <definedName name="_13B_21">#REF!</definedName>
    <definedName name="_13B_22">#REF!</definedName>
    <definedName name="_13B_23">#REF!</definedName>
    <definedName name="_13B_24">#REF!</definedName>
    <definedName name="_13B_25">#REF!</definedName>
    <definedName name="_13B_26">#REF!</definedName>
    <definedName name="_13B_27">#REF!</definedName>
    <definedName name="_13B_28">#REF!</definedName>
    <definedName name="_13B_29">#REF!</definedName>
    <definedName name="_13B_3">#REF!</definedName>
    <definedName name="_13B_30">#REF!</definedName>
    <definedName name="_13B_31">#REF!</definedName>
    <definedName name="_13B_32">#REF!</definedName>
    <definedName name="_13B_33">#REF!</definedName>
    <definedName name="_13B_34">#REF!</definedName>
    <definedName name="_13B_35">#REF!</definedName>
    <definedName name="_13B_36">#REF!</definedName>
    <definedName name="_13B_37">#REF!</definedName>
    <definedName name="_13B_38">#REF!</definedName>
    <definedName name="_13B_39">#REF!</definedName>
    <definedName name="_13B_4">#REF!</definedName>
    <definedName name="_13B_40">#REF!</definedName>
    <definedName name="_13B_41">#REF!</definedName>
    <definedName name="_13B_42">#REF!</definedName>
    <definedName name="_13B_43">#REF!</definedName>
    <definedName name="_13B_44">#REF!</definedName>
    <definedName name="_13B_45">#REF!</definedName>
    <definedName name="_13B_46">#REF!</definedName>
    <definedName name="_13B_47">#REF!</definedName>
    <definedName name="_13B_48">#REF!</definedName>
    <definedName name="_13B_49">#REF!</definedName>
    <definedName name="_13B_5">#REF!</definedName>
    <definedName name="_13B_50">#REF!</definedName>
    <definedName name="_13B_51">#REF!</definedName>
    <definedName name="_13B_52">#REF!</definedName>
    <definedName name="_13B_53">#REF!</definedName>
    <definedName name="_13B_54">#REF!</definedName>
    <definedName name="_13B_55">#REF!</definedName>
    <definedName name="_13B_56">#REF!</definedName>
    <definedName name="_13B_57">#REF!</definedName>
    <definedName name="_13B_58">#REF!</definedName>
    <definedName name="_13B_59">#REF!</definedName>
    <definedName name="_13B_6">#REF!</definedName>
    <definedName name="_13B_60">#REF!</definedName>
    <definedName name="_13B_7">#REF!</definedName>
    <definedName name="_13B_8">#REF!</definedName>
    <definedName name="_13B_9">#REF!</definedName>
    <definedName name="_13C_1">#REF!</definedName>
    <definedName name="_13C_10">#REF!</definedName>
    <definedName name="_13C_11">#REF!</definedName>
    <definedName name="_13C_12">#REF!</definedName>
    <definedName name="_13C_13">#REF!</definedName>
    <definedName name="_13C_14">#REF!</definedName>
    <definedName name="_13C_15">#REF!</definedName>
    <definedName name="_13C_16">#REF!</definedName>
    <definedName name="_13C_17">#REF!</definedName>
    <definedName name="_13C_18">#REF!</definedName>
    <definedName name="_13C_19">#REF!</definedName>
    <definedName name="_13C_2">#REF!</definedName>
    <definedName name="_13C_20">#REF!</definedName>
    <definedName name="_13C_21">#REF!</definedName>
    <definedName name="_13C_22">#REF!</definedName>
    <definedName name="_13C_23">#REF!</definedName>
    <definedName name="_13C_24">#REF!</definedName>
    <definedName name="_13C_25">#REF!</definedName>
    <definedName name="_13C_26">#REF!</definedName>
    <definedName name="_13C_27">#REF!</definedName>
    <definedName name="_13C_28">#REF!</definedName>
    <definedName name="_13C_29">#REF!</definedName>
    <definedName name="_13C_3">#REF!</definedName>
    <definedName name="_13C_30">#REF!</definedName>
    <definedName name="_13C_31">#REF!</definedName>
    <definedName name="_13C_32">#REF!</definedName>
    <definedName name="_13C_33">#REF!</definedName>
    <definedName name="_13C_34">#REF!</definedName>
    <definedName name="_13C_35">#REF!</definedName>
    <definedName name="_13C_36">#REF!</definedName>
    <definedName name="_13C_37">#REF!</definedName>
    <definedName name="_13C_38">#REF!</definedName>
    <definedName name="_13C_39">#REF!</definedName>
    <definedName name="_13C_4">#REF!</definedName>
    <definedName name="_13C_40">#REF!</definedName>
    <definedName name="_13C_41">#REF!</definedName>
    <definedName name="_13C_42">#REF!</definedName>
    <definedName name="_13C_43">#REF!</definedName>
    <definedName name="_13C_44">#REF!</definedName>
    <definedName name="_13C_45">#REF!</definedName>
    <definedName name="_13C_46">#REF!</definedName>
    <definedName name="_13C_47">#REF!</definedName>
    <definedName name="_13C_48">#REF!</definedName>
    <definedName name="_13C_49">#REF!</definedName>
    <definedName name="_13C_5">#REF!</definedName>
    <definedName name="_13C_50">#REF!</definedName>
    <definedName name="_13C_51">#REF!</definedName>
    <definedName name="_13C_52">#REF!</definedName>
    <definedName name="_13C_53">#REF!</definedName>
    <definedName name="_13C_54">#REF!</definedName>
    <definedName name="_13C_55">#REF!</definedName>
    <definedName name="_13C_56">#REF!</definedName>
    <definedName name="_13C_57">#REF!</definedName>
    <definedName name="_13C_58">#REF!</definedName>
    <definedName name="_13C_59">#REF!</definedName>
    <definedName name="_13C_6">#REF!</definedName>
    <definedName name="_13C_60">#REF!</definedName>
    <definedName name="_13C_7">#REF!</definedName>
    <definedName name="_13C_8">#REF!</definedName>
    <definedName name="_13C_9">#REF!</definedName>
    <definedName name="_14">#N/A</definedName>
    <definedName name="_14_1">[5]품!#REF!</definedName>
    <definedName name="_14_1_1">[5]품!#REF!</definedName>
    <definedName name="_14_1_2">[5]품!#REF!</definedName>
    <definedName name="_14_10">[6]품셈!#REF!</definedName>
    <definedName name="_14_10_1">[6]품셈!#REF!</definedName>
    <definedName name="_14_10_2">[6]품셈!#REF!</definedName>
    <definedName name="_14_11">[6]품셈!#REF!</definedName>
    <definedName name="_14_11_1">[6]품셈!#REF!</definedName>
    <definedName name="_14_11_2">[6]품셈!#REF!</definedName>
    <definedName name="_14_12">[6]품셈!#REF!</definedName>
    <definedName name="_14_12_1">[6]품셈!#REF!</definedName>
    <definedName name="_14_12_2">[6]품셈!#REF!</definedName>
    <definedName name="_14_13">[6]품셈!#REF!</definedName>
    <definedName name="_14_13_1">[6]품셈!#REF!</definedName>
    <definedName name="_14_13_2">[6]품셈!#REF!</definedName>
    <definedName name="_14_14">[6]품셈!#REF!</definedName>
    <definedName name="_14_14_1">[6]품셈!#REF!</definedName>
    <definedName name="_14_14_2">[6]품셈!#REF!</definedName>
    <definedName name="_14_15">[6]품셈!#REF!</definedName>
    <definedName name="_14_15_1">[6]품셈!#REF!</definedName>
    <definedName name="_14_15_2">[6]품셈!#REF!</definedName>
    <definedName name="_14_16">[6]품셈!#REF!</definedName>
    <definedName name="_14_16_1">[6]품셈!#REF!</definedName>
    <definedName name="_14_16_2">[6]품셈!#REF!</definedName>
    <definedName name="_14_17">[6]품셈!#REF!</definedName>
    <definedName name="_14_17_1">[6]품셈!#REF!</definedName>
    <definedName name="_14_17_2">[6]품셈!#REF!</definedName>
    <definedName name="_14_17_3">[6]품셈!#REF!</definedName>
    <definedName name="_14_18">[6]품셈!#REF!</definedName>
    <definedName name="_14_18_1">[6]품셈!#REF!</definedName>
    <definedName name="_14_18_2">[6]품셈!#REF!</definedName>
    <definedName name="_14_2">[5]품!#REF!</definedName>
    <definedName name="_14_2_1">[5]품!#REF!</definedName>
    <definedName name="_14_2_2">[5]품!#REF!</definedName>
    <definedName name="_14_2_3">[5]품!#REF!</definedName>
    <definedName name="_14_3">[5]품!#REF!</definedName>
    <definedName name="_14_3_0Crite" localSheetId="0">#REF!</definedName>
    <definedName name="_14_3_0Crite" localSheetId="1">#REF!</definedName>
    <definedName name="_14_3_0Crite">#REF!</definedName>
    <definedName name="_14_3_1" localSheetId="1">[5]품!#REF!</definedName>
    <definedName name="_14_3_1">[5]품!#REF!</definedName>
    <definedName name="_14_3_2">[5]품!#REF!</definedName>
    <definedName name="_14_4">[5]품!#REF!</definedName>
    <definedName name="_14_4_1">[5]품!#REF!</definedName>
    <definedName name="_14_4_2">[5]품!#REF!</definedName>
    <definedName name="_14_5_1">[6]품셈!#REF!</definedName>
    <definedName name="_14_5_2">[6]품셈!#REF!</definedName>
    <definedName name="_14_6">[6]품셈!#REF!</definedName>
    <definedName name="_14_6_1">[6]품셈!#REF!</definedName>
    <definedName name="_14_6_2">[6]품셈!#REF!</definedName>
    <definedName name="_14_7">[6]품셈!#REF!</definedName>
    <definedName name="_14_7_1">[6]품셈!#REF!</definedName>
    <definedName name="_14_7_2">[6]품셈!#REF!</definedName>
    <definedName name="_14_8">[6]품셈!#REF!</definedName>
    <definedName name="_14_8_1">[6]품셈!#REF!</definedName>
    <definedName name="_14_8_2">[6]품셈!#REF!</definedName>
    <definedName name="_14_9">[6]품셈!#REF!</definedName>
    <definedName name="_14_9_1">[6]품셈!#REF!</definedName>
    <definedName name="_14_9_2">[6]품셈!#REF!</definedName>
    <definedName name="_141______3__Crite" localSheetId="0">#REF!</definedName>
    <definedName name="_141______3__Crite" localSheetId="1">#REF!</definedName>
    <definedName name="_141______3__Crite">#REF!</definedName>
    <definedName name="_146______3__Criteria" localSheetId="0">#REF!</definedName>
    <definedName name="_146______3__Criteria" localSheetId="1">#REF!</definedName>
    <definedName name="_146______3__Criteria">#REF!</definedName>
    <definedName name="_148G_0Extract" localSheetId="1">#REF!</definedName>
    <definedName name="_148G_0Extract">#REF!</definedName>
    <definedName name="_149G_0Extract">#REF!</definedName>
    <definedName name="_14A_1">#N/A</definedName>
    <definedName name="_14A_10">#N/A</definedName>
    <definedName name="_14A_11">#N/A</definedName>
    <definedName name="_14A_12">#N/A</definedName>
    <definedName name="_14A_13">#N/A</definedName>
    <definedName name="_14A_14">#N/A</definedName>
    <definedName name="_14A_15">#N/A</definedName>
    <definedName name="_14A_16">#N/A</definedName>
    <definedName name="_14A_17">#N/A</definedName>
    <definedName name="_14A_18">#N/A</definedName>
    <definedName name="_14A_19">#N/A</definedName>
    <definedName name="_14A_2">#N/A</definedName>
    <definedName name="_14A_20">#N/A</definedName>
    <definedName name="_14A_21">#N/A</definedName>
    <definedName name="_14A_22">#N/A</definedName>
    <definedName name="_14A_23">#N/A</definedName>
    <definedName name="_14A_24">#N/A</definedName>
    <definedName name="_14A_25">#N/A</definedName>
    <definedName name="_14A_26">#N/A</definedName>
    <definedName name="_14A_27">#N/A</definedName>
    <definedName name="_14A_28">#N/A</definedName>
    <definedName name="_14A_29">#N/A</definedName>
    <definedName name="_14A_3">#N/A</definedName>
    <definedName name="_14A_30">#N/A</definedName>
    <definedName name="_14A_4">#N/A</definedName>
    <definedName name="_14A_5">#N/A</definedName>
    <definedName name="_14A_6">#N/A</definedName>
    <definedName name="_14A_7">#N/A</definedName>
    <definedName name="_14A_8">#N/A</definedName>
    <definedName name="_14A_9">#N/A</definedName>
    <definedName name="_14B_1">#N/A</definedName>
    <definedName name="_14B_10">#N/A</definedName>
    <definedName name="_14B_11">#N/A</definedName>
    <definedName name="_14B_12">#N/A</definedName>
    <definedName name="_14B_13">#N/A</definedName>
    <definedName name="_14B_14">#N/A</definedName>
    <definedName name="_14B_15">#N/A</definedName>
    <definedName name="_14B_16">#N/A</definedName>
    <definedName name="_14B_17">#N/A</definedName>
    <definedName name="_14B_18">#N/A</definedName>
    <definedName name="_14B_19">#N/A</definedName>
    <definedName name="_14B_2">#N/A</definedName>
    <definedName name="_14B_20">#N/A</definedName>
    <definedName name="_14B_21">#N/A</definedName>
    <definedName name="_14B_22">#N/A</definedName>
    <definedName name="_14B_23">#N/A</definedName>
    <definedName name="_14B_24">#N/A</definedName>
    <definedName name="_14B_25">#N/A</definedName>
    <definedName name="_14B_26">#N/A</definedName>
    <definedName name="_14B_27">#N/A</definedName>
    <definedName name="_14B_28">#N/A</definedName>
    <definedName name="_14B_29">#N/A</definedName>
    <definedName name="_14B_3">#N/A</definedName>
    <definedName name="_14B_30">#N/A</definedName>
    <definedName name="_14B_4">#N/A</definedName>
    <definedName name="_14B_5">#N/A</definedName>
    <definedName name="_14B_6">#N/A</definedName>
    <definedName name="_14B_7">#N/A</definedName>
    <definedName name="_14B_8">#N/A</definedName>
    <definedName name="_14B_9">#N/A</definedName>
    <definedName name="_14C_1">#N/A</definedName>
    <definedName name="_14C_10">#N/A</definedName>
    <definedName name="_14C_11">#N/A</definedName>
    <definedName name="_14C_12">#N/A</definedName>
    <definedName name="_14C_13">#N/A</definedName>
    <definedName name="_14C_14">#N/A</definedName>
    <definedName name="_14C_15">#N/A</definedName>
    <definedName name="_14C_16">#N/A</definedName>
    <definedName name="_14C_17">#N/A</definedName>
    <definedName name="_14C_18">#N/A</definedName>
    <definedName name="_14C_19">#N/A</definedName>
    <definedName name="_14C_2">#N/A</definedName>
    <definedName name="_14C_20">#N/A</definedName>
    <definedName name="_14C_21">#N/A</definedName>
    <definedName name="_14C_22">#N/A</definedName>
    <definedName name="_14C_23">#N/A</definedName>
    <definedName name="_14C_24">#N/A</definedName>
    <definedName name="_14C_25">#N/A</definedName>
    <definedName name="_14C_26">#N/A</definedName>
    <definedName name="_14C_27">#N/A</definedName>
    <definedName name="_14C_28">#N/A</definedName>
    <definedName name="_14C_29">#N/A</definedName>
    <definedName name="_14C_3">#N/A</definedName>
    <definedName name="_14C_30">#N/A</definedName>
    <definedName name="_14C_4">#N/A</definedName>
    <definedName name="_14C_5">#N/A</definedName>
    <definedName name="_14C_6">#N/A</definedName>
    <definedName name="_14C_7">#N/A</definedName>
    <definedName name="_14C_8">#N/A</definedName>
    <definedName name="_14C_9">#N/A</definedName>
    <definedName name="_15">#N/A</definedName>
    <definedName name="_15_1">[5]품!#REF!</definedName>
    <definedName name="_15_1_1">[5]품!#REF!</definedName>
    <definedName name="_15_1_2">[5]품!#REF!</definedName>
    <definedName name="_15_2">[5]품!#REF!</definedName>
    <definedName name="_15_2_1">[5]품!#REF!</definedName>
    <definedName name="_15_2_2">[5]품!#REF!</definedName>
    <definedName name="_150G_0Extract" localSheetId="0">#REF!</definedName>
    <definedName name="_150G_0Extract" localSheetId="1">#REF!</definedName>
    <definedName name="_150G_0Extract">#REF!</definedName>
    <definedName name="_153G__Extr" localSheetId="0">#REF!</definedName>
    <definedName name="_153G__Extr" localSheetId="1">#REF!</definedName>
    <definedName name="_153G__Extr">#REF!</definedName>
    <definedName name="_156G__Extract" localSheetId="0">#REF!</definedName>
    <definedName name="_156G__Extract" localSheetId="1">#REF!</definedName>
    <definedName name="_156G__Extract">#REF!</definedName>
    <definedName name="_157p1_">#REF!</definedName>
    <definedName name="_15A">[8]금액내역서!$D$3:$D$10</definedName>
    <definedName name="_15A_1">#N/A</definedName>
    <definedName name="_15A_10">#N/A</definedName>
    <definedName name="_15A_11">#N/A</definedName>
    <definedName name="_15A_12">#N/A</definedName>
    <definedName name="_15A_13">#N/A</definedName>
    <definedName name="_15A_14">#N/A</definedName>
    <definedName name="_15A_15">#N/A</definedName>
    <definedName name="_15A_16">#N/A</definedName>
    <definedName name="_15A_17">#N/A</definedName>
    <definedName name="_15A_18">#N/A</definedName>
    <definedName name="_15A_19">#N/A</definedName>
    <definedName name="_15A_2">#N/A</definedName>
    <definedName name="_15A_20">#N/A</definedName>
    <definedName name="_15A_21">#N/A</definedName>
    <definedName name="_15A_22">#N/A</definedName>
    <definedName name="_15A_23">#N/A</definedName>
    <definedName name="_15A_24">#N/A</definedName>
    <definedName name="_15A_25">#N/A</definedName>
    <definedName name="_15A_26">#N/A</definedName>
    <definedName name="_15A_27">#N/A</definedName>
    <definedName name="_15A_28">#N/A</definedName>
    <definedName name="_15A_29">#N/A</definedName>
    <definedName name="_15A_3">#N/A</definedName>
    <definedName name="_15A_30">#N/A</definedName>
    <definedName name="_15A_31">#N/A</definedName>
    <definedName name="_15A_32">#N/A</definedName>
    <definedName name="_15A_33">#N/A</definedName>
    <definedName name="_15A_34">#N/A</definedName>
    <definedName name="_15A_35">#N/A</definedName>
    <definedName name="_15A_36">#N/A</definedName>
    <definedName name="_15A_37">#N/A</definedName>
    <definedName name="_15A_38">#N/A</definedName>
    <definedName name="_15A_39">#N/A</definedName>
    <definedName name="_15A_4">#N/A</definedName>
    <definedName name="_15A_40">#N/A</definedName>
    <definedName name="_15A_41">#N/A</definedName>
    <definedName name="_15A_42">#N/A</definedName>
    <definedName name="_15A_43">#N/A</definedName>
    <definedName name="_15A_44">#N/A</definedName>
    <definedName name="_15A_45">#N/A</definedName>
    <definedName name="_15A_46">#N/A</definedName>
    <definedName name="_15A_47">#N/A</definedName>
    <definedName name="_15A_48">#N/A</definedName>
    <definedName name="_15A_49">#N/A</definedName>
    <definedName name="_15A_5">#N/A</definedName>
    <definedName name="_15A_50">#N/A</definedName>
    <definedName name="_15A_51">#N/A</definedName>
    <definedName name="_15A_52">#N/A</definedName>
    <definedName name="_15A_53">#N/A</definedName>
    <definedName name="_15A_54">#N/A</definedName>
    <definedName name="_15A_55">#N/A</definedName>
    <definedName name="_15A_56">#N/A</definedName>
    <definedName name="_15A_57">#N/A</definedName>
    <definedName name="_15A_58">#N/A</definedName>
    <definedName name="_15A_59">#N/A</definedName>
    <definedName name="_15A_6">#N/A</definedName>
    <definedName name="_15A_60">#N/A</definedName>
    <definedName name="_15A_61">#N/A</definedName>
    <definedName name="_15A_62">#N/A</definedName>
    <definedName name="_15A_63">#N/A</definedName>
    <definedName name="_15A_64">#N/A</definedName>
    <definedName name="_15A_65">#N/A</definedName>
    <definedName name="_15A_66">#N/A</definedName>
    <definedName name="_15A_67">#N/A</definedName>
    <definedName name="_15A_68">#N/A</definedName>
    <definedName name="_15A_69">#N/A</definedName>
    <definedName name="_15A_7">#N/A</definedName>
    <definedName name="_15A_70">#N/A</definedName>
    <definedName name="_15A_71">#N/A</definedName>
    <definedName name="_15A_72">#N/A</definedName>
    <definedName name="_15A_73">#N/A</definedName>
    <definedName name="_15A_74">#N/A</definedName>
    <definedName name="_15A_75">#N/A</definedName>
    <definedName name="_15A_76">#N/A</definedName>
    <definedName name="_15A_77">#N/A</definedName>
    <definedName name="_15A_78">#N/A</definedName>
    <definedName name="_15A_79">#N/A</definedName>
    <definedName name="_15A_8">#N/A</definedName>
    <definedName name="_15A_80">#N/A</definedName>
    <definedName name="_15A_81">#N/A</definedName>
    <definedName name="_15A_82">#N/A</definedName>
    <definedName name="_15A_83">#N/A</definedName>
    <definedName name="_15A_84">#N/A</definedName>
    <definedName name="_15A_85">#N/A</definedName>
    <definedName name="_15A_86">#N/A</definedName>
    <definedName name="_15A_87">#N/A</definedName>
    <definedName name="_15A_88">#N/A</definedName>
    <definedName name="_15A_89">#N/A</definedName>
    <definedName name="_15A_9">#N/A</definedName>
    <definedName name="_15A_90">#N/A</definedName>
    <definedName name="_15B_1">#N/A</definedName>
    <definedName name="_15B_10">#N/A</definedName>
    <definedName name="_15B_11">#N/A</definedName>
    <definedName name="_15B_12">#N/A</definedName>
    <definedName name="_15B_13">#N/A</definedName>
    <definedName name="_15B_14">#N/A</definedName>
    <definedName name="_15B_15">#N/A</definedName>
    <definedName name="_15B_16">#N/A</definedName>
    <definedName name="_15B_17">#N/A</definedName>
    <definedName name="_15B_18">#N/A</definedName>
    <definedName name="_15B_19">#N/A</definedName>
    <definedName name="_15B_2">#N/A</definedName>
    <definedName name="_15B_20">#N/A</definedName>
    <definedName name="_15B_21">#N/A</definedName>
    <definedName name="_15B_22">#N/A</definedName>
    <definedName name="_15B_23">#N/A</definedName>
    <definedName name="_15B_24">#N/A</definedName>
    <definedName name="_15B_25">#N/A</definedName>
    <definedName name="_15B_26">#N/A</definedName>
    <definedName name="_15B_27">#N/A</definedName>
    <definedName name="_15B_28">#N/A</definedName>
    <definedName name="_15B_29">#N/A</definedName>
    <definedName name="_15B_3">#N/A</definedName>
    <definedName name="_15B_30">#N/A</definedName>
    <definedName name="_15B_31">#N/A</definedName>
    <definedName name="_15B_32">#N/A</definedName>
    <definedName name="_15B_33">#N/A</definedName>
    <definedName name="_15B_34">#N/A</definedName>
    <definedName name="_15B_35">#N/A</definedName>
    <definedName name="_15B_36">#N/A</definedName>
    <definedName name="_15B_37">#N/A</definedName>
    <definedName name="_15B_38">#N/A</definedName>
    <definedName name="_15B_39">#N/A</definedName>
    <definedName name="_15B_4">#N/A</definedName>
    <definedName name="_15B_40">#N/A</definedName>
    <definedName name="_15B_41">#N/A</definedName>
    <definedName name="_15B_42">#N/A</definedName>
    <definedName name="_15B_43">#N/A</definedName>
    <definedName name="_15B_44">#N/A</definedName>
    <definedName name="_15B_45">#N/A</definedName>
    <definedName name="_15B_46">#N/A</definedName>
    <definedName name="_15B_47">#N/A</definedName>
    <definedName name="_15B_48">#N/A</definedName>
    <definedName name="_15B_49">#N/A</definedName>
    <definedName name="_15B_5">#N/A</definedName>
    <definedName name="_15B_50">#N/A</definedName>
    <definedName name="_15B_51">#N/A</definedName>
    <definedName name="_15B_52">#N/A</definedName>
    <definedName name="_15B_53">#N/A</definedName>
    <definedName name="_15B_54">#N/A</definedName>
    <definedName name="_15B_55">#N/A</definedName>
    <definedName name="_15B_56">#N/A</definedName>
    <definedName name="_15B_57">#N/A</definedName>
    <definedName name="_15B_58">#N/A</definedName>
    <definedName name="_15B_59">#N/A</definedName>
    <definedName name="_15B_6">#N/A</definedName>
    <definedName name="_15B_60">#N/A</definedName>
    <definedName name="_15B_61">#N/A</definedName>
    <definedName name="_15B_62">#N/A</definedName>
    <definedName name="_15B_63">#N/A</definedName>
    <definedName name="_15B_64">#N/A</definedName>
    <definedName name="_15B_65">#N/A</definedName>
    <definedName name="_15B_66">#N/A</definedName>
    <definedName name="_15B_67">#N/A</definedName>
    <definedName name="_15B_68">#N/A</definedName>
    <definedName name="_15B_69">#N/A</definedName>
    <definedName name="_15B_7">#N/A</definedName>
    <definedName name="_15B_70">#N/A</definedName>
    <definedName name="_15B_71">#N/A</definedName>
    <definedName name="_15B_72">#N/A</definedName>
    <definedName name="_15B_73">#N/A</definedName>
    <definedName name="_15B_74">#N/A</definedName>
    <definedName name="_15B_75">#N/A</definedName>
    <definedName name="_15B_76">#N/A</definedName>
    <definedName name="_15B_77">#N/A</definedName>
    <definedName name="_15B_78">#N/A</definedName>
    <definedName name="_15B_79">#N/A</definedName>
    <definedName name="_15B_8">#N/A</definedName>
    <definedName name="_15B_80">#N/A</definedName>
    <definedName name="_15B_81">#N/A</definedName>
    <definedName name="_15B_82">#N/A</definedName>
    <definedName name="_15B_83">#N/A</definedName>
    <definedName name="_15B_84">#N/A</definedName>
    <definedName name="_15B_85">#N/A</definedName>
    <definedName name="_15B_86">#N/A</definedName>
    <definedName name="_15B_87">#N/A</definedName>
    <definedName name="_15B_88">#N/A</definedName>
    <definedName name="_15B_89">#N/A</definedName>
    <definedName name="_15B_9">#N/A</definedName>
    <definedName name="_15B_90">#N/A</definedName>
    <definedName name="_15C_1">#N/A</definedName>
    <definedName name="_15C_10">#N/A</definedName>
    <definedName name="_15C_11">#N/A</definedName>
    <definedName name="_15C_12">#N/A</definedName>
    <definedName name="_15C_13">#N/A</definedName>
    <definedName name="_15C_14">#N/A</definedName>
    <definedName name="_15C_15">#N/A</definedName>
    <definedName name="_15C_16">#N/A</definedName>
    <definedName name="_15C_17">#N/A</definedName>
    <definedName name="_15C_18">#N/A</definedName>
    <definedName name="_15C_19">#N/A</definedName>
    <definedName name="_15C_2">#N/A</definedName>
    <definedName name="_15C_20">#N/A</definedName>
    <definedName name="_15C_21">#N/A</definedName>
    <definedName name="_15C_22">#N/A</definedName>
    <definedName name="_15C_23">#N/A</definedName>
    <definedName name="_15C_24">#N/A</definedName>
    <definedName name="_15C_25">#N/A</definedName>
    <definedName name="_15C_26">#N/A</definedName>
    <definedName name="_15C_27">#N/A</definedName>
    <definedName name="_15C_28">#N/A</definedName>
    <definedName name="_15C_29">#N/A</definedName>
    <definedName name="_15C_3">#N/A</definedName>
    <definedName name="_15C_30">#N/A</definedName>
    <definedName name="_15C_31">#N/A</definedName>
    <definedName name="_15C_32">#N/A</definedName>
    <definedName name="_15C_33">#N/A</definedName>
    <definedName name="_15C_34">#N/A</definedName>
    <definedName name="_15C_35">#N/A</definedName>
    <definedName name="_15C_36">#N/A</definedName>
    <definedName name="_15C_37">#N/A</definedName>
    <definedName name="_15C_38">#N/A</definedName>
    <definedName name="_15C_39">#N/A</definedName>
    <definedName name="_15C_4">#N/A</definedName>
    <definedName name="_15C_40">#N/A</definedName>
    <definedName name="_15C_41">#N/A</definedName>
    <definedName name="_15C_42">#N/A</definedName>
    <definedName name="_15C_43">#N/A</definedName>
    <definedName name="_15C_44">#N/A</definedName>
    <definedName name="_15C_45">#N/A</definedName>
    <definedName name="_15C_46">#N/A</definedName>
    <definedName name="_15C_47">#N/A</definedName>
    <definedName name="_15C_48">#N/A</definedName>
    <definedName name="_15C_49">#N/A</definedName>
    <definedName name="_15C_5">#N/A</definedName>
    <definedName name="_15C_50">#N/A</definedName>
    <definedName name="_15C_51">#N/A</definedName>
    <definedName name="_15C_52">#N/A</definedName>
    <definedName name="_15C_53">#N/A</definedName>
    <definedName name="_15C_54">#N/A</definedName>
    <definedName name="_15C_55">#N/A</definedName>
    <definedName name="_15C_56">#N/A</definedName>
    <definedName name="_15C_57">#N/A</definedName>
    <definedName name="_15C_58">#N/A</definedName>
    <definedName name="_15C_59">#N/A</definedName>
    <definedName name="_15C_6">#N/A</definedName>
    <definedName name="_15C_60">#N/A</definedName>
    <definedName name="_15C_61">#N/A</definedName>
    <definedName name="_15C_62">#N/A</definedName>
    <definedName name="_15C_63">#N/A</definedName>
    <definedName name="_15C_64">#N/A</definedName>
    <definedName name="_15C_65">#N/A</definedName>
    <definedName name="_15C_66">#N/A</definedName>
    <definedName name="_15C_67">#N/A</definedName>
    <definedName name="_15C_68">#N/A</definedName>
    <definedName name="_15C_69">#N/A</definedName>
    <definedName name="_15C_7">#N/A</definedName>
    <definedName name="_15C_70">#N/A</definedName>
    <definedName name="_15C_71">#N/A</definedName>
    <definedName name="_15C_72">#N/A</definedName>
    <definedName name="_15C_73">#N/A</definedName>
    <definedName name="_15C_74">#N/A</definedName>
    <definedName name="_15C_75">#N/A</definedName>
    <definedName name="_15C_76">#N/A</definedName>
    <definedName name="_15C_77">#N/A</definedName>
    <definedName name="_15C_78">#N/A</definedName>
    <definedName name="_15C_79">#N/A</definedName>
    <definedName name="_15C_8">#N/A</definedName>
    <definedName name="_15C_80">#N/A</definedName>
    <definedName name="_15C_81">#N/A</definedName>
    <definedName name="_15C_82">#N/A</definedName>
    <definedName name="_15C_83">#N/A</definedName>
    <definedName name="_15C_84">#N/A</definedName>
    <definedName name="_15C_85">#N/A</definedName>
    <definedName name="_15C_86">#N/A</definedName>
    <definedName name="_15C_87">#N/A</definedName>
    <definedName name="_15C_88">#N/A</definedName>
    <definedName name="_15C_89">#N/A</definedName>
    <definedName name="_15C_9">#N/A</definedName>
    <definedName name="_15C_90">#N/A</definedName>
    <definedName name="_16">#N/A</definedName>
    <definedName name="_16____G_0Extract" localSheetId="0">#REF!</definedName>
    <definedName name="_16____G_0Extract" localSheetId="1">#REF!</definedName>
    <definedName name="_16____G_0Extract">#REF!</definedName>
    <definedName name="_16_1_1" localSheetId="1">[5]품!#REF!</definedName>
    <definedName name="_16_1_1">[5]품!#REF!</definedName>
    <definedName name="_16_1_2" localSheetId="1">[5]품!#REF!</definedName>
    <definedName name="_16_1_2">[5]품!#REF!</definedName>
    <definedName name="_16_3_0Criteria" localSheetId="0">#REF!</definedName>
    <definedName name="_16_3_0Criteria" localSheetId="1">#REF!</definedName>
    <definedName name="_16_3_0Criteria">#REF!</definedName>
    <definedName name="_16A_1" localSheetId="0">#REF!</definedName>
    <definedName name="_16A_1" localSheetId="1">#REF!</definedName>
    <definedName name="_16A_1">#REF!</definedName>
    <definedName name="_16A_10" localSheetId="1">#REF!</definedName>
    <definedName name="_16A_10">#REF!</definedName>
    <definedName name="_16A_11">#REF!</definedName>
    <definedName name="_16A_12">#REF!</definedName>
    <definedName name="_16A_13">#REF!</definedName>
    <definedName name="_16A_14">#REF!</definedName>
    <definedName name="_16A_15">#REF!</definedName>
    <definedName name="_16A_2">#REF!</definedName>
    <definedName name="_16A_3">#REF!</definedName>
    <definedName name="_16A_4">#REF!</definedName>
    <definedName name="_16A_5">#REF!</definedName>
    <definedName name="_16A_6">#REF!</definedName>
    <definedName name="_16A_7">#REF!</definedName>
    <definedName name="_16A_8">#REF!</definedName>
    <definedName name="_16A_9">#REF!</definedName>
    <definedName name="_16B_1">#REF!</definedName>
    <definedName name="_16B_10">#REF!</definedName>
    <definedName name="_16B_11">#REF!</definedName>
    <definedName name="_16B_12">#REF!</definedName>
    <definedName name="_16B_13">#REF!</definedName>
    <definedName name="_16B_14">#REF!</definedName>
    <definedName name="_16B_15">#REF!</definedName>
    <definedName name="_16B_2">#REF!</definedName>
    <definedName name="_16B_3">#REF!</definedName>
    <definedName name="_16B_4">#REF!</definedName>
    <definedName name="_16B_5">#REF!</definedName>
    <definedName name="_16B_6">#REF!</definedName>
    <definedName name="_16B_7">#REF!</definedName>
    <definedName name="_16B_8">#REF!</definedName>
    <definedName name="_16B_9">#REF!</definedName>
    <definedName name="_16C_1">#REF!</definedName>
    <definedName name="_16C_10">#REF!</definedName>
    <definedName name="_16C_11">#REF!</definedName>
    <definedName name="_16C_12">#REF!</definedName>
    <definedName name="_16C_13">#REF!</definedName>
    <definedName name="_16C_14">#REF!</definedName>
    <definedName name="_16C_15">#REF!</definedName>
    <definedName name="_16C_2">#REF!</definedName>
    <definedName name="_16C_3">#REF!</definedName>
    <definedName name="_16C_4">#REF!</definedName>
    <definedName name="_16C_5">#REF!</definedName>
    <definedName name="_16C_6">#REF!</definedName>
    <definedName name="_16C_7">#REF!</definedName>
    <definedName name="_16C_8">#REF!</definedName>
    <definedName name="_16C_9">#REF!</definedName>
    <definedName name="_17">#N/A</definedName>
    <definedName name="_17_1">[5]품!#REF!</definedName>
    <definedName name="_17_1_1">[5]품!#REF!</definedName>
    <definedName name="_17_1_2">[5]품!#REF!</definedName>
    <definedName name="_17_2">[5]품!#REF!</definedName>
    <definedName name="_17_2_1">[5]품!#REF!</definedName>
    <definedName name="_17_2_2">[5]품!#REF!</definedName>
    <definedName name="_17A_1">#N/A</definedName>
    <definedName name="_17A_10">#N/A</definedName>
    <definedName name="_17A_11">#N/A</definedName>
    <definedName name="_17A_12">#N/A</definedName>
    <definedName name="_17A_13">#N/A</definedName>
    <definedName name="_17A_14">#N/A</definedName>
    <definedName name="_17A_15">#N/A</definedName>
    <definedName name="_17A_2">#N/A</definedName>
    <definedName name="_17A_3">#N/A</definedName>
    <definedName name="_17A_4">#N/A</definedName>
    <definedName name="_17A_5">#N/A</definedName>
    <definedName name="_17A_6">#N/A</definedName>
    <definedName name="_17A_7">#N/A</definedName>
    <definedName name="_17A_8">#N/A</definedName>
    <definedName name="_17A_9">#N/A</definedName>
    <definedName name="_17B_1">#N/A</definedName>
    <definedName name="_17B_10">#N/A</definedName>
    <definedName name="_17B_11">#N/A</definedName>
    <definedName name="_17B_12">#N/A</definedName>
    <definedName name="_17B_13">#N/A</definedName>
    <definedName name="_17B_14">#N/A</definedName>
    <definedName name="_17B_15">#N/A</definedName>
    <definedName name="_17B_2">#N/A</definedName>
    <definedName name="_17B_3">#N/A</definedName>
    <definedName name="_17B_4">#N/A</definedName>
    <definedName name="_17B_5">#N/A</definedName>
    <definedName name="_17B_6">#N/A</definedName>
    <definedName name="_17B_7">#N/A</definedName>
    <definedName name="_17B_8">#N/A</definedName>
    <definedName name="_17B_9">#N/A</definedName>
    <definedName name="_17C_1">#N/A</definedName>
    <definedName name="_17C_10">#N/A</definedName>
    <definedName name="_17C_11">#N/A</definedName>
    <definedName name="_17C_12">#N/A</definedName>
    <definedName name="_17C_13">#N/A</definedName>
    <definedName name="_17C_14">#N/A</definedName>
    <definedName name="_17C_15">#N/A</definedName>
    <definedName name="_17C_2">#N/A</definedName>
    <definedName name="_17C_3">#N/A</definedName>
    <definedName name="_17C_4">#N/A</definedName>
    <definedName name="_17C_5">#N/A</definedName>
    <definedName name="_17C_6">#N/A</definedName>
    <definedName name="_17C_7">#N/A</definedName>
    <definedName name="_17C_8">#N/A</definedName>
    <definedName name="_17C_9">#N/A</definedName>
    <definedName name="_17단" localSheetId="0">#REF!</definedName>
    <definedName name="_17단" localSheetId="1">#REF!</definedName>
    <definedName name="_17단">#REF!</definedName>
    <definedName name="_18">#N/A</definedName>
    <definedName name="_18_1" localSheetId="1">[5]품!#REF!</definedName>
    <definedName name="_18_1">[5]품!#REF!</definedName>
    <definedName name="_18_1_2">[6]품셈!#REF!</definedName>
    <definedName name="_18_2">[5]품!#REF!</definedName>
    <definedName name="_181______G_0Extr" localSheetId="0">#REF!</definedName>
    <definedName name="_181______G_0Extr" localSheetId="1">#REF!</definedName>
    <definedName name="_181______G_0Extr">#REF!</definedName>
    <definedName name="_186______G_0Extract" localSheetId="0">#REF!</definedName>
    <definedName name="_186______G_0Extract" localSheetId="1">#REF!</definedName>
    <definedName name="_186______G_0Extract">#REF!</definedName>
    <definedName name="_18A_1">#N/A</definedName>
    <definedName name="_18A_10">#N/A</definedName>
    <definedName name="_18A_11">#N/A</definedName>
    <definedName name="_18A_12">#N/A</definedName>
    <definedName name="_18A_13">#N/A</definedName>
    <definedName name="_18A_14">#N/A</definedName>
    <definedName name="_18A_15">#N/A</definedName>
    <definedName name="_18A_2">#N/A</definedName>
    <definedName name="_18A_3">#N/A</definedName>
    <definedName name="_18A_4">#N/A</definedName>
    <definedName name="_18A_5">#N/A</definedName>
    <definedName name="_18A_6">#N/A</definedName>
    <definedName name="_18A_7">#N/A</definedName>
    <definedName name="_18A_8">#N/A</definedName>
    <definedName name="_18A_9">#N/A</definedName>
    <definedName name="_18B_1">#N/A</definedName>
    <definedName name="_18B_10">#N/A</definedName>
    <definedName name="_18B_11">#N/A</definedName>
    <definedName name="_18B_12">#N/A</definedName>
    <definedName name="_18B_13">#N/A</definedName>
    <definedName name="_18B_14">#N/A</definedName>
    <definedName name="_18B_15">#N/A</definedName>
    <definedName name="_18B_2">#N/A</definedName>
    <definedName name="_18B_3">#N/A</definedName>
    <definedName name="_18B_4">#N/A</definedName>
    <definedName name="_18B_5">#N/A</definedName>
    <definedName name="_18B_6">#N/A</definedName>
    <definedName name="_18B_7">#N/A</definedName>
    <definedName name="_18B_8">#N/A</definedName>
    <definedName name="_18B_9">#N/A</definedName>
    <definedName name="_18B1_" localSheetId="0">#REF!</definedName>
    <definedName name="_18B1_" localSheetId="1">#REF!</definedName>
    <definedName name="_18B1_">#REF!</definedName>
    <definedName name="_18C_1">#N/A</definedName>
    <definedName name="_18C_10">#N/A</definedName>
    <definedName name="_18C_11">#N/A</definedName>
    <definedName name="_18C_12">#N/A</definedName>
    <definedName name="_18C_13">#N/A</definedName>
    <definedName name="_18C_14">#N/A</definedName>
    <definedName name="_18C_15">#N/A</definedName>
    <definedName name="_18C_2">#N/A</definedName>
    <definedName name="_18C_3">#N/A</definedName>
    <definedName name="_18C_4">#N/A</definedName>
    <definedName name="_18C_5">#N/A</definedName>
    <definedName name="_18C_6">#N/A</definedName>
    <definedName name="_18C_7">#N/A</definedName>
    <definedName name="_18C_8">#N/A</definedName>
    <definedName name="_18C_9">#N/A</definedName>
    <definedName name="_19">#N/A</definedName>
    <definedName name="_19___3_0Crite" localSheetId="0">#REF!</definedName>
    <definedName name="_19___3_0Crite" localSheetId="1">#REF!</definedName>
    <definedName name="_19___3_0Crite">#REF!</definedName>
    <definedName name="_19_1" localSheetId="1">[9]일위대가!#REF!</definedName>
    <definedName name="_19_1">[10]일위대가!#REF!</definedName>
    <definedName name="_19_1_1" localSheetId="1">[6]품셈!#REF!</definedName>
    <definedName name="_19_1_1">[6]품셈!#REF!</definedName>
    <definedName name="_19_1_2">[6]품셈!#REF!</definedName>
    <definedName name="_19_2">[5]품!#REF!</definedName>
    <definedName name="_19_2_2">[6]품셈!#REF!</definedName>
    <definedName name="_19_3">[6]품셈!#REF!</definedName>
    <definedName name="_19_3_1">[6]품셈!#REF!</definedName>
    <definedName name="_19_3_2">[6]품셈!#REF!</definedName>
    <definedName name="_191______G__Extr" localSheetId="0">#REF!</definedName>
    <definedName name="_191______G__Extr" localSheetId="1">#REF!</definedName>
    <definedName name="_191______G__Extr">#REF!</definedName>
    <definedName name="_196______G__Extract" localSheetId="0">#REF!</definedName>
    <definedName name="_196______G__Extract" localSheetId="1">#REF!</definedName>
    <definedName name="_196______G__Extract">#REF!</definedName>
    <definedName name="_1A_10" localSheetId="1">#REF!</definedName>
    <definedName name="_1A_10">#REF!</definedName>
    <definedName name="_1A_11">#REF!</definedName>
    <definedName name="_1A_12">#REF!</definedName>
    <definedName name="_1A_13">#REF!</definedName>
    <definedName name="_1A_14">#REF!</definedName>
    <definedName name="_1A_15">#REF!</definedName>
    <definedName name="_1A_23">#REF!</definedName>
    <definedName name="_1A_24">#REF!</definedName>
    <definedName name="_1A_25">#REF!</definedName>
    <definedName name="_1A_26">#REF!</definedName>
    <definedName name="_1A_27">#REF!</definedName>
    <definedName name="_1A_28">#REF!</definedName>
    <definedName name="_1A_29">#REF!</definedName>
    <definedName name="_1A_30">#REF!</definedName>
    <definedName name="_1A_8">#REF!</definedName>
    <definedName name="_1A_9">#REF!</definedName>
    <definedName name="_1B_10">#REF!</definedName>
    <definedName name="_1B_11">#REF!</definedName>
    <definedName name="_1B_12">#REF!</definedName>
    <definedName name="_1B_13">#REF!</definedName>
    <definedName name="_1B_14">#REF!</definedName>
    <definedName name="_1B_15">#REF!</definedName>
    <definedName name="_1B_23">#REF!</definedName>
    <definedName name="_1B_24">#REF!</definedName>
    <definedName name="_1B_25">#REF!</definedName>
    <definedName name="_1B_26">#REF!</definedName>
    <definedName name="_1B_27">#REF!</definedName>
    <definedName name="_1B_28">#REF!</definedName>
    <definedName name="_1B_29">#REF!</definedName>
    <definedName name="_1B_30">#REF!</definedName>
    <definedName name="_1B_8">#REF!</definedName>
    <definedName name="_1B_9">#REF!</definedName>
    <definedName name="_1C_10">#REF!</definedName>
    <definedName name="_1C_11">#REF!</definedName>
    <definedName name="_1C_12">#REF!</definedName>
    <definedName name="_1C_13">#REF!</definedName>
    <definedName name="_1C_14">#REF!</definedName>
    <definedName name="_1C_15">#REF!</definedName>
    <definedName name="_1C_23">#REF!</definedName>
    <definedName name="_1C_24">#REF!</definedName>
    <definedName name="_1C_25">#REF!</definedName>
    <definedName name="_1C_26">#REF!</definedName>
    <definedName name="_1C_27">#REF!</definedName>
    <definedName name="_1C_28">#REF!</definedName>
    <definedName name="_1C_29">#REF!</definedName>
    <definedName name="_1C_30">#REF!</definedName>
    <definedName name="_1C_8">#REF!</definedName>
    <definedName name="_1C_9">#REF!</definedName>
    <definedName name="_1공장">#REF!</definedName>
    <definedName name="_2">#N/A</definedName>
    <definedName name="_2_1">[5]품!#REF!</definedName>
    <definedName name="_2_1_1">[5]품!#REF!</definedName>
    <definedName name="_2_1_2">[5]품!#REF!</definedName>
    <definedName name="_2_1_3">[5]품!#REF!</definedName>
    <definedName name="_2_10">[5]품!#REF!</definedName>
    <definedName name="_2_10_1">[5]품!#REF!</definedName>
    <definedName name="_2_10_2">[5]품!#REF!</definedName>
    <definedName name="_2_10_3">[5]품!#REF!</definedName>
    <definedName name="_2_11">[5]품!#REF!</definedName>
    <definedName name="_2_11_1">[5]품!#REF!</definedName>
    <definedName name="_2_11_2">[5]품!#REF!</definedName>
    <definedName name="_2_11_3">[5]품!#REF!</definedName>
    <definedName name="_2_12">[5]품!#REF!</definedName>
    <definedName name="_2_12_1">[5]품!#REF!</definedName>
    <definedName name="_2_12_2">[5]품!#REF!</definedName>
    <definedName name="_2_12_3">[5]품!#REF!</definedName>
    <definedName name="_2_13">[5]품!#REF!</definedName>
    <definedName name="_2_13_1">[5]품!#REF!</definedName>
    <definedName name="_2_13_2">[5]품!#REF!</definedName>
    <definedName name="_2_13_3">[5]품!#REF!</definedName>
    <definedName name="_2_14">[5]품!#REF!</definedName>
    <definedName name="_2_14_1">[5]품!#REF!</definedName>
    <definedName name="_2_14_2">[5]품!#REF!</definedName>
    <definedName name="_2_14_3">[5]품!#REF!</definedName>
    <definedName name="_2_15">[5]품!#REF!</definedName>
    <definedName name="_2_15_1">[5]품!#REF!</definedName>
    <definedName name="_2_15_2">[5]품!#REF!</definedName>
    <definedName name="_2_15_3">[5]품!#REF!</definedName>
    <definedName name="_2_16">[5]품!#REF!</definedName>
    <definedName name="_2_16_1">[5]품!#REF!</definedName>
    <definedName name="_2_16_2">[5]품!#REF!</definedName>
    <definedName name="_2_16_3">[5]품!#REF!</definedName>
    <definedName name="_2_17">[6]품셈!#REF!</definedName>
    <definedName name="_2_18">[6]품셈!#REF!</definedName>
    <definedName name="_2_19">[6]품셈!#REF!</definedName>
    <definedName name="_2_2">[5]품!#REF!</definedName>
    <definedName name="_2_2_1">[5]품!#REF!</definedName>
    <definedName name="_2_2_2">[5]품!#REF!</definedName>
    <definedName name="_2_2_3">[5]품!#REF!</definedName>
    <definedName name="_2_3">[5]품!#REF!</definedName>
    <definedName name="_2_3_0Crite" localSheetId="0">#REF!</definedName>
    <definedName name="_2_3_0Crite" localSheetId="1">#REF!</definedName>
    <definedName name="_2_3_0Crite">#REF!</definedName>
    <definedName name="_2_3_1" localSheetId="1">[5]품!#REF!</definedName>
    <definedName name="_2_3_1">[5]품!#REF!</definedName>
    <definedName name="_2_3_2">[5]품!#REF!</definedName>
    <definedName name="_2_3_3">[5]품!#REF!</definedName>
    <definedName name="_2_4">[5]품!#REF!</definedName>
    <definedName name="_2_4_1">[5]품!#REF!</definedName>
    <definedName name="_2_4_2">[5]품!#REF!</definedName>
    <definedName name="_2_4_3">[5]품!#REF!</definedName>
    <definedName name="_2_5">[5]품!#REF!</definedName>
    <definedName name="_2_5_1">[5]품!#REF!</definedName>
    <definedName name="_2_5_2">[5]품!#REF!</definedName>
    <definedName name="_2_5_3">[5]품!#REF!</definedName>
    <definedName name="_2_6">[5]품!#REF!</definedName>
    <definedName name="_2_6_1">[5]품!#REF!</definedName>
    <definedName name="_2_6_2">[5]품!#REF!</definedName>
    <definedName name="_2_6_3">[5]품!#REF!</definedName>
    <definedName name="_2_7">[5]품!#REF!</definedName>
    <definedName name="_2_7_1">[5]품!#REF!</definedName>
    <definedName name="_2_7_2">[5]품!#REF!</definedName>
    <definedName name="_2_7_3">[5]품!#REF!</definedName>
    <definedName name="_2_8">[5]품!#REF!</definedName>
    <definedName name="_2_8_1">[5]품!#REF!</definedName>
    <definedName name="_2_8_2">[5]품!#REF!</definedName>
    <definedName name="_2_8_3">[5]품!#REF!</definedName>
    <definedName name="_2_9">[5]품!#REF!</definedName>
    <definedName name="_2_9_1">[5]품!#REF!</definedName>
    <definedName name="_2_9_2">[5]품!#REF!</definedName>
    <definedName name="_2_9_3">[5]품!#REF!</definedName>
    <definedName name="_20">#N/A</definedName>
    <definedName name="_20_1">[5]품!#REF!</definedName>
    <definedName name="_20_2">[5]품!#REF!</definedName>
    <definedName name="_20_3">[5]품!#REF!</definedName>
    <definedName name="_201_____3_0Crite" localSheetId="0">#REF!</definedName>
    <definedName name="_201_____3_0Crite" localSheetId="1">#REF!</definedName>
    <definedName name="_201_____3_0Crite">#REF!</definedName>
    <definedName name="_206_____3_0Criteria" localSheetId="0">#REF!</definedName>
    <definedName name="_206_____3_0Criteria" localSheetId="1">#REF!</definedName>
    <definedName name="_206_____3_0Criteria">#REF!</definedName>
    <definedName name="_20G_0Extr" localSheetId="0">#REF!</definedName>
    <definedName name="_20G_0Extr" localSheetId="1">#REF!</definedName>
    <definedName name="_20G_0Extr">#REF!</definedName>
    <definedName name="_21">#N/A</definedName>
    <definedName name="_21________3__Crite" localSheetId="0">#REF!</definedName>
    <definedName name="_21________3__Crite" localSheetId="1">#REF!</definedName>
    <definedName name="_21________3__Crite">#REF!</definedName>
    <definedName name="_21_1" localSheetId="1">[5]품!#REF!</definedName>
    <definedName name="_21_1">[5]품!#REF!</definedName>
    <definedName name="_21_1_1">[6]품셈!#REF!</definedName>
    <definedName name="_21_1_2">[6]품셈!#REF!</definedName>
    <definedName name="_21_2">[5]품!#REF!</definedName>
    <definedName name="_211_____3__Crite" localSheetId="0">#REF!</definedName>
    <definedName name="_211_____3__Crite" localSheetId="1">#REF!</definedName>
    <definedName name="_211_____3__Crite">#REF!</definedName>
    <definedName name="_216_____3__Criteria" localSheetId="0">#REF!</definedName>
    <definedName name="_216_____3__Criteria" localSheetId="1">#REF!</definedName>
    <definedName name="_216_____3__Criteria">#REF!</definedName>
    <definedName name="_22">#N/A</definedName>
    <definedName name="_22___3_0Criteria" localSheetId="0">#REF!</definedName>
    <definedName name="_22___3_0Criteria" localSheetId="1">#REF!</definedName>
    <definedName name="_22___3_0Criteria">#REF!</definedName>
    <definedName name="_22_1" localSheetId="1">[5]품!#REF!</definedName>
    <definedName name="_22_1">[5]품!#REF!</definedName>
    <definedName name="_22_2" localSheetId="1">[5]품!#REF!</definedName>
    <definedName name="_22_2">[5]품!#REF!</definedName>
    <definedName name="_22G_0Extract" localSheetId="0">#REF!</definedName>
    <definedName name="_22G_0Extract" localSheetId="1">#REF!</definedName>
    <definedName name="_22G_0Extract">#REF!</definedName>
    <definedName name="_23">#N/A</definedName>
    <definedName name="_23_1" localSheetId="1">[9]일위대가!#REF!</definedName>
    <definedName name="_23_1">[10]일위대가!#REF!</definedName>
    <definedName name="_23_2" localSheetId="1">[5]품!#REF!</definedName>
    <definedName name="_23_2">[5]품!#REF!</definedName>
    <definedName name="_24">#N/A</definedName>
    <definedName name="_24_1" localSheetId="1">[5]품!#REF!</definedName>
    <definedName name="_24_1">[5]품!#REF!</definedName>
    <definedName name="_24_1_1" localSheetId="1">[5]품!#REF!</definedName>
    <definedName name="_24_1_1">[5]품!#REF!</definedName>
    <definedName name="_24_1_2">[5]품!#REF!</definedName>
    <definedName name="_24_2">[5]품!#REF!</definedName>
    <definedName name="_24_2_1">[5]품!#REF!</definedName>
    <definedName name="_24_2_2">[5]품!#REF!</definedName>
    <definedName name="_25">#N/A</definedName>
    <definedName name="_25___G_0Extr" localSheetId="0">#REF!</definedName>
    <definedName name="_25___G_0Extr" localSheetId="1">#REF!</definedName>
    <definedName name="_25___G_0Extr">#REF!</definedName>
    <definedName name="_25_1_2" localSheetId="1">[6]품셈!#REF!</definedName>
    <definedName name="_25_1_2">[6]품셈!#REF!</definedName>
    <definedName name="_25_1_3">[6]품셈!#REF!</definedName>
    <definedName name="_251_____G_0Extr" localSheetId="0">#REF!</definedName>
    <definedName name="_251_____G_0Extr" localSheetId="1">#REF!</definedName>
    <definedName name="_251_____G_0Extr">#REF!</definedName>
    <definedName name="_256_____G_0Extract" localSheetId="0">#REF!</definedName>
    <definedName name="_256_____G_0Extract" localSheetId="1">#REF!</definedName>
    <definedName name="_256_____G_0Extract">#REF!</definedName>
    <definedName name="_26">#N/A</definedName>
    <definedName name="_26________3__Criteria" localSheetId="0">#REF!</definedName>
    <definedName name="_26________3__Criteria" localSheetId="1">#REF!</definedName>
    <definedName name="_26________3__Criteria">#REF!</definedName>
    <definedName name="_261_____G__Extr" localSheetId="0">#REF!</definedName>
    <definedName name="_261_____G__Extr" localSheetId="1">#REF!</definedName>
    <definedName name="_261_____G__Extr">#REF!</definedName>
    <definedName name="_266_____G__Extract" localSheetId="0">#REF!</definedName>
    <definedName name="_266_____G__Extract" localSheetId="1">#REF!</definedName>
    <definedName name="_266_____G__Extract">#REF!</definedName>
    <definedName name="_27">#N/A</definedName>
    <definedName name="_272____3_0Crite" localSheetId="0">#REF!</definedName>
    <definedName name="_272____3_0Crite" localSheetId="1">#REF!</definedName>
    <definedName name="_272____3_0Crite">#REF!</definedName>
    <definedName name="_278____3_0Criteria" localSheetId="0">#REF!</definedName>
    <definedName name="_278____3_0Criteria" localSheetId="1">#REF!</definedName>
    <definedName name="_278____3_0Criteria">#REF!</definedName>
    <definedName name="_28">#N/A</definedName>
    <definedName name="_28___G_0Extract" localSheetId="0">#REF!</definedName>
    <definedName name="_28___G_0Extract" localSheetId="1">#REF!</definedName>
    <definedName name="_28___G_0Extract">#REF!</definedName>
    <definedName name="_28_2" localSheetId="1">[6]품셈!#REF!</definedName>
    <definedName name="_28_2">[6]품셈!#REF!</definedName>
    <definedName name="_283____3__Crite" localSheetId="0">#REF!</definedName>
    <definedName name="_283____3__Crite" localSheetId="1">#REF!</definedName>
    <definedName name="_283____3__Crite">#REF!</definedName>
    <definedName name="_288____3__Criteria" localSheetId="0">#REF!</definedName>
    <definedName name="_288____3__Criteria" localSheetId="1">#REF!</definedName>
    <definedName name="_288____3__Criteria">#REF!</definedName>
    <definedName name="_29">#N/A</definedName>
    <definedName name="_2A_1" localSheetId="0">#REF!</definedName>
    <definedName name="_2A_1" localSheetId="1">#REF!</definedName>
    <definedName name="_2A_1">#REF!</definedName>
    <definedName name="_2A_10" localSheetId="0">#REF!</definedName>
    <definedName name="_2A_10" localSheetId="1">#REF!</definedName>
    <definedName name="_2A_10">#REF!</definedName>
    <definedName name="_2A_11" localSheetId="0">#REF!</definedName>
    <definedName name="_2A_11" localSheetId="1">#REF!</definedName>
    <definedName name="_2A_11">#REF!</definedName>
    <definedName name="_2A_12">#REF!</definedName>
    <definedName name="_2A_13">#REF!</definedName>
    <definedName name="_2A_14">#REF!</definedName>
    <definedName name="_2A_15">#REF!</definedName>
    <definedName name="_2A_16">#REF!</definedName>
    <definedName name="_2A_17">#REF!</definedName>
    <definedName name="_2A_18">#REF!</definedName>
    <definedName name="_2A_19">#REF!</definedName>
    <definedName name="_2A_2">#REF!</definedName>
    <definedName name="_2A_20">#REF!</definedName>
    <definedName name="_2A_21">#REF!</definedName>
    <definedName name="_2A_22">#REF!</definedName>
    <definedName name="_2A_23">#REF!</definedName>
    <definedName name="_2A_24">#REF!</definedName>
    <definedName name="_2A_25">#REF!</definedName>
    <definedName name="_2A_26">#REF!</definedName>
    <definedName name="_2A_27">#REF!</definedName>
    <definedName name="_2A_28">#REF!</definedName>
    <definedName name="_2A_29">#REF!</definedName>
    <definedName name="_2A_3">#REF!</definedName>
    <definedName name="_2A_30">#REF!</definedName>
    <definedName name="_2A_4">#REF!</definedName>
    <definedName name="_2A_5">#REF!</definedName>
    <definedName name="_2A_6">#REF!</definedName>
    <definedName name="_2A_7">#REF!</definedName>
    <definedName name="_2A_8">#REF!</definedName>
    <definedName name="_2A_9">#REF!</definedName>
    <definedName name="_2B_1">#REF!</definedName>
    <definedName name="_2B_10">#REF!</definedName>
    <definedName name="_2B_11">#REF!</definedName>
    <definedName name="_2B_12">#REF!</definedName>
    <definedName name="_2B_13">#REF!</definedName>
    <definedName name="_2B_14">#REF!</definedName>
    <definedName name="_2B_15">#REF!</definedName>
    <definedName name="_2B_16">#REF!</definedName>
    <definedName name="_2B_17">#REF!</definedName>
    <definedName name="_2B_18">#REF!</definedName>
    <definedName name="_2B_19">#REF!</definedName>
    <definedName name="_2B_2">#REF!</definedName>
    <definedName name="_2B_20">#REF!</definedName>
    <definedName name="_2B_21">#REF!</definedName>
    <definedName name="_2B_22">#REF!</definedName>
    <definedName name="_2B_23">#REF!</definedName>
    <definedName name="_2B_24">#REF!</definedName>
    <definedName name="_2B_25">#REF!</definedName>
    <definedName name="_2B_26">#REF!</definedName>
    <definedName name="_2B_27">#REF!</definedName>
    <definedName name="_2B_28">#REF!</definedName>
    <definedName name="_2B_29">#REF!</definedName>
    <definedName name="_2B_3">#REF!</definedName>
    <definedName name="_2B_30">#REF!</definedName>
    <definedName name="_2B_4">#REF!</definedName>
    <definedName name="_2B_5">#REF!</definedName>
    <definedName name="_2B_6">#REF!</definedName>
    <definedName name="_2B_7">#REF!</definedName>
    <definedName name="_2B_8">#REF!</definedName>
    <definedName name="_2B_9">#REF!</definedName>
    <definedName name="_2C_1">#REF!</definedName>
    <definedName name="_2C_10">#REF!</definedName>
    <definedName name="_2C_11">#REF!</definedName>
    <definedName name="_2C_12">#REF!</definedName>
    <definedName name="_2C_13">#REF!</definedName>
    <definedName name="_2C_14">#REF!</definedName>
    <definedName name="_2C_15">#REF!</definedName>
    <definedName name="_2C_16">#REF!</definedName>
    <definedName name="_2C_17">#REF!</definedName>
    <definedName name="_2C_18">#REF!</definedName>
    <definedName name="_2C_19">#REF!</definedName>
    <definedName name="_2C_2">#REF!</definedName>
    <definedName name="_2C_20">#REF!</definedName>
    <definedName name="_2C_21">#REF!</definedName>
    <definedName name="_2C_22">#REF!</definedName>
    <definedName name="_2C_23">#REF!</definedName>
    <definedName name="_2C_24">#REF!</definedName>
    <definedName name="_2C_25">#REF!</definedName>
    <definedName name="_2C_26">#REF!</definedName>
    <definedName name="_2C_27">#REF!</definedName>
    <definedName name="_2C_28">#REF!</definedName>
    <definedName name="_2C_29">#REF!</definedName>
    <definedName name="_2C_3">#REF!</definedName>
    <definedName name="_2C_30">#REF!</definedName>
    <definedName name="_2C_4">#REF!</definedName>
    <definedName name="_2C_5">#REF!</definedName>
    <definedName name="_2C_6">#REF!</definedName>
    <definedName name="_2C_7">#REF!</definedName>
    <definedName name="_2C_8">#REF!</definedName>
    <definedName name="_2C_9">#REF!</definedName>
    <definedName name="_2P100A" localSheetId="0">#REF!</definedName>
    <definedName name="_2P100A">#REF!</definedName>
    <definedName name="_2P200A" localSheetId="0">#REF!</definedName>
    <definedName name="_2P200A">#REF!</definedName>
    <definedName name="_2P300A" localSheetId="0">#REF!</definedName>
    <definedName name="_2P300A">#REF!</definedName>
    <definedName name="_2P30A" localSheetId="0">#REF!</definedName>
    <definedName name="_2P30A">#REF!</definedName>
    <definedName name="_2P60A" localSheetId="0">#REF!</definedName>
    <definedName name="_2P60A">#REF!</definedName>
    <definedName name="_2공장">#REF!</definedName>
    <definedName name="_3">#N/A</definedName>
    <definedName name="_3_1">[5]품!#REF!</definedName>
    <definedName name="_3_1_1">[5]품!#REF!</definedName>
    <definedName name="_3_1_2">[5]품!#REF!</definedName>
    <definedName name="_3_2">[5]품!#REF!</definedName>
    <definedName name="_3_2_1">[5]품!#REF!</definedName>
    <definedName name="_3_2_2">[5]품!#REF!</definedName>
    <definedName name="_3_3">[5]품!#REF!</definedName>
    <definedName name="_3_3_0Criteria" localSheetId="0">#REF!</definedName>
    <definedName name="_3_3_0Criteria" localSheetId="1">#REF!</definedName>
    <definedName name="_3_3_0Criteria">#REF!</definedName>
    <definedName name="_3_3_1" localSheetId="1">[5]품!#REF!</definedName>
    <definedName name="_3_3_1">[5]품!#REF!</definedName>
    <definedName name="_3_3_2">[5]품!#REF!</definedName>
    <definedName name="_3_4">[5]품!#REF!</definedName>
    <definedName name="_3_4_1">[5]품!#REF!</definedName>
    <definedName name="_3_4_2">[5]품!#REF!</definedName>
    <definedName name="_3_5">[5]품!#REF!</definedName>
    <definedName name="_3_5_1">[5]품!#REF!</definedName>
    <definedName name="_3_5_2">[5]품!#REF!</definedName>
    <definedName name="_3_6">[6]품셈!#REF!</definedName>
    <definedName name="_30">#N/A</definedName>
    <definedName name="_31">#N/A</definedName>
    <definedName name="_31__3_0Crite" localSheetId="0">#REF!</definedName>
    <definedName name="_31__3_0Crite" localSheetId="1">#REF!</definedName>
    <definedName name="_31__3_0Crite">#REF!</definedName>
    <definedName name="_315" localSheetId="1">[11]__!#REF!</definedName>
    <definedName name="_315">[12]__!#REF!</definedName>
    <definedName name="_315___0">[13]__!#REF!</definedName>
    <definedName name="_315___10" localSheetId="1">[14]__!#REF!</definedName>
    <definedName name="_315___10">[15]__!#REF!</definedName>
    <definedName name="_315___11" localSheetId="1">[16]__!#REF!</definedName>
    <definedName name="_315___11">[17]__!#REF!</definedName>
    <definedName name="_315___12" localSheetId="1">[16]__!#REF!</definedName>
    <definedName name="_315___12">[17]__!#REF!</definedName>
    <definedName name="_315___7" localSheetId="1">[18]__!#REF!</definedName>
    <definedName name="_315___7">[19]__!#REF!</definedName>
    <definedName name="_315___8">[20]__!#REF!</definedName>
    <definedName name="_315___9" localSheetId="1">[18]__!#REF!</definedName>
    <definedName name="_315___9">[19]__!#REF!</definedName>
    <definedName name="_32">#N/A</definedName>
    <definedName name="_324____G_0Extr" localSheetId="0">#REF!</definedName>
    <definedName name="_324____G_0Extr" localSheetId="1">#REF!</definedName>
    <definedName name="_324____G_0Extr">#REF!</definedName>
    <definedName name="_33">#N/A</definedName>
    <definedName name="_330____G_0Extract" localSheetId="0">#REF!</definedName>
    <definedName name="_330____G_0Extract" localSheetId="1">#REF!</definedName>
    <definedName name="_330____G_0Extract">#REF!</definedName>
    <definedName name="_335____G__Extr" localSheetId="0">#REF!</definedName>
    <definedName name="_335____G__Extr" localSheetId="1">#REF!</definedName>
    <definedName name="_335____G__Extr">#REF!</definedName>
    <definedName name="_34">#N/A</definedName>
    <definedName name="_34__3_0Criteria" localSheetId="0">#REF!</definedName>
    <definedName name="_34__3_0Criteria" localSheetId="1">#REF!</definedName>
    <definedName name="_34__3_0Criteria">#REF!</definedName>
    <definedName name="_340____G__Extract" localSheetId="0">#REF!</definedName>
    <definedName name="_340____G__Extract" localSheetId="1">#REF!</definedName>
    <definedName name="_340____G__Extract">#REF!</definedName>
    <definedName name="_346___3_0Crite" localSheetId="0">#REF!</definedName>
    <definedName name="_346___3_0Crite" localSheetId="1">#REF!</definedName>
    <definedName name="_346___3_0Crite">#REF!</definedName>
    <definedName name="_35">#N/A</definedName>
    <definedName name="_352___3_0Criteria" localSheetId="0">#REF!</definedName>
    <definedName name="_352___3_0Criteria" localSheetId="1">#REF!</definedName>
    <definedName name="_352___3_0Criteria">#REF!</definedName>
    <definedName name="_357___3__Crite" localSheetId="0">#REF!</definedName>
    <definedName name="_357___3__Crite" localSheetId="1">#REF!</definedName>
    <definedName name="_357___3__Crite">#REF!</definedName>
    <definedName name="_36">#N/A</definedName>
    <definedName name="_362___3__Criteria" localSheetId="0">#REF!</definedName>
    <definedName name="_362___3__Criteria" localSheetId="1">#REF!</definedName>
    <definedName name="_362___3__Criteria">#REF!</definedName>
    <definedName name="_37">#N/A</definedName>
    <definedName name="_37__G_0Extr" localSheetId="0">#REF!</definedName>
    <definedName name="_37__G_0Extr" localSheetId="1">#REF!</definedName>
    <definedName name="_37__G_0Extr">#REF!</definedName>
    <definedName name="_38">#N/A</definedName>
    <definedName name="_39">#N/A</definedName>
    <definedName name="_398___G_0Extr" localSheetId="0">#REF!</definedName>
    <definedName name="_398___G_0Extr" localSheetId="1">#REF!</definedName>
    <definedName name="_398___G_0Extr">#REF!</definedName>
    <definedName name="_3A_1" localSheetId="0">#REF!</definedName>
    <definedName name="_3A_1" localSheetId="1">#REF!</definedName>
    <definedName name="_3A_1">#REF!</definedName>
    <definedName name="_3A_10" localSheetId="0">#REF!</definedName>
    <definedName name="_3A_10" localSheetId="1">#REF!</definedName>
    <definedName name="_3A_10">#REF!</definedName>
    <definedName name="_3A_11">#REF!</definedName>
    <definedName name="_3A_12">#REF!</definedName>
    <definedName name="_3A_13">#REF!</definedName>
    <definedName name="_3A_14">#REF!</definedName>
    <definedName name="_3A_15">#REF!</definedName>
    <definedName name="_3A_16">#REF!</definedName>
    <definedName name="_3A_17">#REF!</definedName>
    <definedName name="_3A_18">#REF!</definedName>
    <definedName name="_3A_19">#REF!</definedName>
    <definedName name="_3A_2">#REF!</definedName>
    <definedName name="_3A_20">#REF!</definedName>
    <definedName name="_3A_21">#REF!</definedName>
    <definedName name="_3A_22">#REF!</definedName>
    <definedName name="_3A_23">#REF!</definedName>
    <definedName name="_3A_24">#REF!</definedName>
    <definedName name="_3A_25">#REF!</definedName>
    <definedName name="_3A_26">#REF!</definedName>
    <definedName name="_3A_27">#REF!</definedName>
    <definedName name="_3A_28">#REF!</definedName>
    <definedName name="_3A_29">#REF!</definedName>
    <definedName name="_3A_3">#REF!</definedName>
    <definedName name="_3A_30">#REF!</definedName>
    <definedName name="_3A_4">#REF!</definedName>
    <definedName name="_3A_5">#REF!</definedName>
    <definedName name="_3A_6">#REF!</definedName>
    <definedName name="_3A_7">#REF!</definedName>
    <definedName name="_3A_8">#REF!</definedName>
    <definedName name="_3A_9">#REF!</definedName>
    <definedName name="_3B_1">#REF!</definedName>
    <definedName name="_3B_10">#REF!</definedName>
    <definedName name="_3B_11">#REF!</definedName>
    <definedName name="_3B_12">#REF!</definedName>
    <definedName name="_3B_13">#REF!</definedName>
    <definedName name="_3B_14">#REF!</definedName>
    <definedName name="_3B_15">#REF!</definedName>
    <definedName name="_3B_16">#REF!</definedName>
    <definedName name="_3B_17">#REF!</definedName>
    <definedName name="_3B_18">#REF!</definedName>
    <definedName name="_3B_19">#REF!</definedName>
    <definedName name="_3B_2">#REF!</definedName>
    <definedName name="_3B_20">#REF!</definedName>
    <definedName name="_3B_21">#REF!</definedName>
    <definedName name="_3B_22">#REF!</definedName>
    <definedName name="_3B_23">#REF!</definedName>
    <definedName name="_3B_24">#REF!</definedName>
    <definedName name="_3B_25">#REF!</definedName>
    <definedName name="_3B_26">#REF!</definedName>
    <definedName name="_3B_27">#REF!</definedName>
    <definedName name="_3B_28">#REF!</definedName>
    <definedName name="_3B_29">#REF!</definedName>
    <definedName name="_3B_3">#REF!</definedName>
    <definedName name="_3B_30">#REF!</definedName>
    <definedName name="_3B_4">#REF!</definedName>
    <definedName name="_3B_5">#REF!</definedName>
    <definedName name="_3B_6">#REF!</definedName>
    <definedName name="_3B_7">#REF!</definedName>
    <definedName name="_3B_8">#REF!</definedName>
    <definedName name="_3B_9">#REF!</definedName>
    <definedName name="_3C_1">#REF!</definedName>
    <definedName name="_3C_10">#REF!</definedName>
    <definedName name="_3C_11">#REF!</definedName>
    <definedName name="_3C_12">#REF!</definedName>
    <definedName name="_3C_13">#REF!</definedName>
    <definedName name="_3C_14">#REF!</definedName>
    <definedName name="_3C_15">#REF!</definedName>
    <definedName name="_3C_16">#REF!</definedName>
    <definedName name="_3C_17">#REF!</definedName>
    <definedName name="_3C_18">#REF!</definedName>
    <definedName name="_3C_19">#REF!</definedName>
    <definedName name="_3C_2">#REF!</definedName>
    <definedName name="_3C_20">#REF!</definedName>
    <definedName name="_3C_21">#REF!</definedName>
    <definedName name="_3C_22">#REF!</definedName>
    <definedName name="_3C_23">#REF!</definedName>
    <definedName name="_3C_24">#REF!</definedName>
    <definedName name="_3C_25">#REF!</definedName>
    <definedName name="_3C_26">#REF!</definedName>
    <definedName name="_3C_27">#REF!</definedName>
    <definedName name="_3C_28">#REF!</definedName>
    <definedName name="_3C_29">#REF!</definedName>
    <definedName name="_3C_3">#REF!</definedName>
    <definedName name="_3C_30">#REF!</definedName>
    <definedName name="_3C_4">#REF!</definedName>
    <definedName name="_3C_5">#REF!</definedName>
    <definedName name="_3C_6">#REF!</definedName>
    <definedName name="_3C_7">#REF!</definedName>
    <definedName name="_3C_8">#REF!</definedName>
    <definedName name="_3C_9">#REF!</definedName>
    <definedName name="_3P100A" localSheetId="0">#REF!</definedName>
    <definedName name="_3P100A">#REF!</definedName>
    <definedName name="_3P200A" localSheetId="0">#REF!</definedName>
    <definedName name="_3P200A">#REF!</definedName>
    <definedName name="_3P300A" localSheetId="0">#REF!</definedName>
    <definedName name="_3P300A">#REF!</definedName>
    <definedName name="_3P30A" localSheetId="0">#REF!</definedName>
    <definedName name="_3P30A">#REF!</definedName>
    <definedName name="_3P400A" localSheetId="0">#REF!</definedName>
    <definedName name="_3P400A">#REF!</definedName>
    <definedName name="_3P600A" localSheetId="0">#REF!</definedName>
    <definedName name="_3P600A">#REF!</definedName>
    <definedName name="_3P60A" localSheetId="0">#REF!</definedName>
    <definedName name="_3P60A">#REF!</definedName>
    <definedName name="_3공장">#REF!</definedName>
    <definedName name="_4">#N/A</definedName>
    <definedName name="_4_1">[5]품!#REF!</definedName>
    <definedName name="_4_2">[5]품!#REF!</definedName>
    <definedName name="_4_2_1">[6]품셈!#REF!</definedName>
    <definedName name="_4_2_2">[6]품셈!#REF!</definedName>
    <definedName name="_4_2_3">[6]품셈!#REF!</definedName>
    <definedName name="_4_3_0Criteria" localSheetId="0">#REF!</definedName>
    <definedName name="_4_3_0Criteria" localSheetId="1">#REF!</definedName>
    <definedName name="_4_3_0Criteria">#REF!</definedName>
    <definedName name="_40">#N/A</definedName>
    <definedName name="_40__G_0Extract" localSheetId="0">#REF!</definedName>
    <definedName name="_40__G_0Extract" localSheetId="1">#REF!</definedName>
    <definedName name="_40__G_0Extract">#REF!</definedName>
    <definedName name="_404___G_0Extract" localSheetId="0">#REF!</definedName>
    <definedName name="_404___G_0Extract" localSheetId="1">#REF!</definedName>
    <definedName name="_404___G_0Extract">#REF!</definedName>
    <definedName name="_409___G__Extr" localSheetId="0">#REF!</definedName>
    <definedName name="_409___G__Extr" localSheetId="1">#REF!</definedName>
    <definedName name="_409___G__Extr">#REF!</definedName>
    <definedName name="_41">#N/A</definedName>
    <definedName name="_414___G__Extract" localSheetId="0">#REF!</definedName>
    <definedName name="_414___G__Extract" localSheetId="1">#REF!</definedName>
    <definedName name="_414___G__Extract">#REF!</definedName>
    <definedName name="_415" localSheetId="0">#REF!</definedName>
    <definedName name="_415" localSheetId="1">#REF!</definedName>
    <definedName name="_415">#REF!</definedName>
    <definedName name="_415___0" localSheetId="0">#REF!</definedName>
    <definedName name="_415___0" localSheetId="1">#REF!</definedName>
    <definedName name="_415___0">#REF!</definedName>
    <definedName name="_415___10" localSheetId="0">#REF!</definedName>
    <definedName name="_415___10">#REF!</definedName>
    <definedName name="_415___12" localSheetId="0">#REF!</definedName>
    <definedName name="_415___12">#REF!</definedName>
    <definedName name="_415___2" localSheetId="0">#REF!</definedName>
    <definedName name="_415___2">#REF!</definedName>
    <definedName name="_415___3" localSheetId="0">#REF!</definedName>
    <definedName name="_415___3">#REF!</definedName>
    <definedName name="_415___4" localSheetId="0">#REF!</definedName>
    <definedName name="_415___4">#REF!</definedName>
    <definedName name="_415___5" localSheetId="0">#REF!</definedName>
    <definedName name="_415___5">#REF!</definedName>
    <definedName name="_415___7" localSheetId="0">#REF!</definedName>
    <definedName name="_415___7">#REF!</definedName>
    <definedName name="_415___8" localSheetId="0">#REF!</definedName>
    <definedName name="_415___8">#REF!</definedName>
    <definedName name="_415___9" localSheetId="0">#REF!</definedName>
    <definedName name="_415___9">#REF!</definedName>
    <definedName name="_42">#N/A</definedName>
    <definedName name="_420__3_0Crite" localSheetId="0">#REF!</definedName>
    <definedName name="_420__3_0Crite" localSheetId="1">#REF!</definedName>
    <definedName name="_420__3_0Crite">#REF!</definedName>
    <definedName name="_426__3_0Criteria" localSheetId="0">#REF!</definedName>
    <definedName name="_426__3_0Criteria" localSheetId="1">#REF!</definedName>
    <definedName name="_426__3_0Criteria">#REF!</definedName>
    <definedName name="_43">#N/A</definedName>
    <definedName name="_43_3_0Crite" localSheetId="0">#REF!</definedName>
    <definedName name="_43_3_0Crite" localSheetId="1">#REF!</definedName>
    <definedName name="_43_3_0Crite">#REF!</definedName>
    <definedName name="_431__3__Crite" localSheetId="0">#REF!</definedName>
    <definedName name="_431__3__Crite" localSheetId="1">#REF!</definedName>
    <definedName name="_431__3__Crite">#REF!</definedName>
    <definedName name="_436__3__Criteria" localSheetId="0">#REF!</definedName>
    <definedName name="_436__3__Criteria" localSheetId="1">#REF!</definedName>
    <definedName name="_436__3__Criteria">#REF!</definedName>
    <definedName name="_44">#N/A</definedName>
    <definedName name="_45">#N/A</definedName>
    <definedName name="_46">#N/A</definedName>
    <definedName name="_46_3_0Criteria" localSheetId="0">#REF!</definedName>
    <definedName name="_46_3_0Criteria" localSheetId="1">#REF!</definedName>
    <definedName name="_46_3_0Criteria">#REF!</definedName>
    <definedName name="_461" localSheetId="0">#REF!</definedName>
    <definedName name="_461" localSheetId="1">#REF!</definedName>
    <definedName name="_461">#REF!</definedName>
    <definedName name="_461___0" localSheetId="0">#REF!</definedName>
    <definedName name="_461___0" localSheetId="1">#REF!</definedName>
    <definedName name="_461___0">#REF!</definedName>
    <definedName name="_461___10" localSheetId="0">#REF!</definedName>
    <definedName name="_461___10">#REF!</definedName>
    <definedName name="_461___12" localSheetId="0">#REF!</definedName>
    <definedName name="_461___12">#REF!</definedName>
    <definedName name="_461___2" localSheetId="0">#REF!</definedName>
    <definedName name="_461___2">#REF!</definedName>
    <definedName name="_461___3" localSheetId="0">#REF!</definedName>
    <definedName name="_461___3">#REF!</definedName>
    <definedName name="_461___4" localSheetId="0">#REF!</definedName>
    <definedName name="_461___4">#REF!</definedName>
    <definedName name="_461___5" localSheetId="0">#REF!</definedName>
    <definedName name="_461___5">#REF!</definedName>
    <definedName name="_461___7" localSheetId="0">#REF!</definedName>
    <definedName name="_461___7">#REF!</definedName>
    <definedName name="_461___8" localSheetId="0">#REF!</definedName>
    <definedName name="_461___8">#REF!</definedName>
    <definedName name="_461___9" localSheetId="0">#REF!</definedName>
    <definedName name="_461___9">#REF!</definedName>
    <definedName name="_47">#N/A</definedName>
    <definedName name="_472__G_0Extr" localSheetId="0">#REF!</definedName>
    <definedName name="_472__G_0Extr" localSheetId="1">#REF!</definedName>
    <definedName name="_472__G_0Extr">#REF!</definedName>
    <definedName name="_478__G_0Extract" localSheetId="0">#REF!</definedName>
    <definedName name="_478__G_0Extract" localSheetId="1">#REF!</definedName>
    <definedName name="_478__G_0Extract">#REF!</definedName>
    <definedName name="_48">#N/A</definedName>
    <definedName name="_483__G__Extr" localSheetId="0">#REF!</definedName>
    <definedName name="_483__G__Extr" localSheetId="1">#REF!</definedName>
    <definedName name="_483__G__Extr">#REF!</definedName>
    <definedName name="_488__G__Extract" localSheetId="0">#REF!</definedName>
    <definedName name="_488__G__Extract" localSheetId="1">#REF!</definedName>
    <definedName name="_488__G__Extract">#REF!</definedName>
    <definedName name="_49">#N/A</definedName>
    <definedName name="_49_G_0Extr" localSheetId="0">#REF!</definedName>
    <definedName name="_49_G_0Extr" localSheetId="1">#REF!</definedName>
    <definedName name="_49_G_0Extr">#REF!</definedName>
    <definedName name="_494_3_0Crite" localSheetId="0">#REF!</definedName>
    <definedName name="_494_3_0Crite" localSheetId="1">#REF!</definedName>
    <definedName name="_494_3_0Crite">#REF!</definedName>
    <definedName name="_4A_1" localSheetId="0">#REF!</definedName>
    <definedName name="_4A_1" localSheetId="1">#REF!</definedName>
    <definedName name="_4A_1">#REF!</definedName>
    <definedName name="_4A_10">#REF!</definedName>
    <definedName name="_4A_11">#REF!</definedName>
    <definedName name="_4A_12">#REF!</definedName>
    <definedName name="_4A_13">#REF!</definedName>
    <definedName name="_4A_14">#REF!</definedName>
    <definedName name="_4A_15">#REF!</definedName>
    <definedName name="_4A_16">#REF!</definedName>
    <definedName name="_4A_17">#REF!</definedName>
    <definedName name="_4A_18">#REF!</definedName>
    <definedName name="_4A_19">#REF!</definedName>
    <definedName name="_4A_2">#REF!</definedName>
    <definedName name="_4A_20">#REF!</definedName>
    <definedName name="_4A_21">#REF!</definedName>
    <definedName name="_4A_22">#REF!</definedName>
    <definedName name="_4A_23">#REF!</definedName>
    <definedName name="_4A_24">#REF!</definedName>
    <definedName name="_4A_25">#REF!</definedName>
    <definedName name="_4A_26">#REF!</definedName>
    <definedName name="_4A_27">#REF!</definedName>
    <definedName name="_4A_28">#REF!</definedName>
    <definedName name="_4A_29">#REF!</definedName>
    <definedName name="_4A_3">#REF!</definedName>
    <definedName name="_4A_30">#REF!</definedName>
    <definedName name="_4A_4">#REF!</definedName>
    <definedName name="_4A_5">#REF!</definedName>
    <definedName name="_4A_6">#REF!</definedName>
    <definedName name="_4A_7">#REF!</definedName>
    <definedName name="_4A_8">#REF!</definedName>
    <definedName name="_4A_9">#REF!</definedName>
    <definedName name="_4B_1">#REF!</definedName>
    <definedName name="_4B_10">#REF!</definedName>
    <definedName name="_4B_11">#REF!</definedName>
    <definedName name="_4B_12">#REF!</definedName>
    <definedName name="_4B_13">#REF!</definedName>
    <definedName name="_4B_14">#REF!</definedName>
    <definedName name="_4B_15">#REF!</definedName>
    <definedName name="_4B_16">#REF!</definedName>
    <definedName name="_4B_17">#REF!</definedName>
    <definedName name="_4B_18">#REF!</definedName>
    <definedName name="_4B_19">#REF!</definedName>
    <definedName name="_4B_2">#REF!</definedName>
    <definedName name="_4B_20">#REF!</definedName>
    <definedName name="_4B_21">#REF!</definedName>
    <definedName name="_4B_22">#REF!</definedName>
    <definedName name="_4B_23">#REF!</definedName>
    <definedName name="_4B_24">#REF!</definedName>
    <definedName name="_4B_25">#REF!</definedName>
    <definedName name="_4B_26">#REF!</definedName>
    <definedName name="_4B_27">#REF!</definedName>
    <definedName name="_4B_28">#REF!</definedName>
    <definedName name="_4B_29">#REF!</definedName>
    <definedName name="_4B_3">#REF!</definedName>
    <definedName name="_4B_30">#REF!</definedName>
    <definedName name="_4B_4">#REF!</definedName>
    <definedName name="_4B_5">#REF!</definedName>
    <definedName name="_4B_6">#REF!</definedName>
    <definedName name="_4B_7">#REF!</definedName>
    <definedName name="_4B_8">#REF!</definedName>
    <definedName name="_4B_9">#REF!</definedName>
    <definedName name="_4C_">#REF!</definedName>
    <definedName name="_4C_1">#REF!</definedName>
    <definedName name="_4C_10">#REF!</definedName>
    <definedName name="_4C_11">#REF!</definedName>
    <definedName name="_4C_12">#REF!</definedName>
    <definedName name="_4C_13">#REF!</definedName>
    <definedName name="_4C_14">#REF!</definedName>
    <definedName name="_4C_15">#REF!</definedName>
    <definedName name="_4C_16">#REF!</definedName>
    <definedName name="_4C_17">#REF!</definedName>
    <definedName name="_4C_18">#REF!</definedName>
    <definedName name="_4C_19">#REF!</definedName>
    <definedName name="_4C_2">#REF!</definedName>
    <definedName name="_4C_20">#REF!</definedName>
    <definedName name="_4C_21">#REF!</definedName>
    <definedName name="_4C_22">#REF!</definedName>
    <definedName name="_4C_23">#REF!</definedName>
    <definedName name="_4C_24">#REF!</definedName>
    <definedName name="_4C_25">#REF!</definedName>
    <definedName name="_4C_26">#REF!</definedName>
    <definedName name="_4C_27">#REF!</definedName>
    <definedName name="_4C_28">#REF!</definedName>
    <definedName name="_4C_29">#REF!</definedName>
    <definedName name="_4C_3">#REF!</definedName>
    <definedName name="_4C_30">#REF!</definedName>
    <definedName name="_4C_4">#REF!</definedName>
    <definedName name="_4C_5">#REF!</definedName>
    <definedName name="_4C_6">#REF!</definedName>
    <definedName name="_4C_7">#REF!</definedName>
    <definedName name="_4C_8">#REF!</definedName>
    <definedName name="_4C_9">#REF!</definedName>
    <definedName name="_4P100A" localSheetId="0">#REF!</definedName>
    <definedName name="_4P100A">#REF!</definedName>
    <definedName name="_4P200A" localSheetId="0">#REF!</definedName>
    <definedName name="_4P200A">#REF!</definedName>
    <definedName name="_4P300A" localSheetId="0">#REF!</definedName>
    <definedName name="_4P300A">#REF!</definedName>
    <definedName name="_4P400A" localSheetId="0">#REF!</definedName>
    <definedName name="_4P400A">#REF!</definedName>
    <definedName name="_4P60A" localSheetId="0">#REF!</definedName>
    <definedName name="_4P60A">#REF!</definedName>
    <definedName name="_4차">#REF!</definedName>
    <definedName name="_5">#N/A</definedName>
    <definedName name="_5_1">[5]품!#REF!</definedName>
    <definedName name="_5_1_1">[5]품!#REF!</definedName>
    <definedName name="_5_1_2">[5]품!#REF!</definedName>
    <definedName name="_5_1_3">[5]품!#REF!</definedName>
    <definedName name="_5_1_4">[6]품셈!#REF!</definedName>
    <definedName name="_50">#N/A</definedName>
    <definedName name="_500_3_0Criteria" localSheetId="0">#REF!</definedName>
    <definedName name="_500_3_0Criteria" localSheetId="1">#REF!</definedName>
    <definedName name="_500_3_0Criteria">#REF!</definedName>
    <definedName name="_506_G_0Extr" localSheetId="0">#REF!</definedName>
    <definedName name="_506_G_0Extr" localSheetId="1">#REF!</definedName>
    <definedName name="_506_G_0Extr">#REF!</definedName>
    <definedName name="_51">#N/A</definedName>
    <definedName name="_512_G_0Extract" localSheetId="0">#REF!</definedName>
    <definedName name="_512_G_0Extract" localSheetId="1">#REF!</definedName>
    <definedName name="_512_G_0Extract">#REF!</definedName>
    <definedName name="_517_G__Extr" localSheetId="0">#REF!</definedName>
    <definedName name="_517_G__Extr" localSheetId="1">#REF!</definedName>
    <definedName name="_517_G__Extr">#REF!</definedName>
    <definedName name="_52">#N/A</definedName>
    <definedName name="_52_G_0Extract" localSheetId="0">#REF!</definedName>
    <definedName name="_52_G_0Extract" localSheetId="1">#REF!</definedName>
    <definedName name="_52_G_0Extract">#REF!</definedName>
    <definedName name="_522_G__Extract" localSheetId="0">#REF!</definedName>
    <definedName name="_522_G__Extract" localSheetId="1">#REF!</definedName>
    <definedName name="_522_G__Extract">#REF!</definedName>
    <definedName name="_53">#N/A</definedName>
    <definedName name="_54">#N/A</definedName>
    <definedName name="_55">#N/A</definedName>
    <definedName name="_56">#N/A</definedName>
    <definedName name="_57">#N/A</definedName>
    <definedName name="_579_3_0Crite" localSheetId="0">#REF!</definedName>
    <definedName name="_579_3_0Crite" localSheetId="1">#REF!</definedName>
    <definedName name="_579_3_0Crite">#REF!</definedName>
    <definedName name="_58">#N/A</definedName>
    <definedName name="_588_3_0Criteria" localSheetId="0">#REF!</definedName>
    <definedName name="_588_3_0Criteria" localSheetId="1">#REF!</definedName>
    <definedName name="_588_3_0Criteria">#REF!</definedName>
    <definedName name="_59">#N/A</definedName>
    <definedName name="_597_3__Crite" localSheetId="0">#REF!</definedName>
    <definedName name="_597_3__Crite" localSheetId="1">#REF!</definedName>
    <definedName name="_597_3__Crite">#REF!</definedName>
    <definedName name="_5A_1" localSheetId="0">#REF!</definedName>
    <definedName name="_5A_1" localSheetId="1">#REF!</definedName>
    <definedName name="_5A_1">#REF!</definedName>
    <definedName name="_5A_10" localSheetId="0">#REF!</definedName>
    <definedName name="_5A_10" localSheetId="1">#REF!</definedName>
    <definedName name="_5A_10">#REF!</definedName>
    <definedName name="_5A_11">#REF!</definedName>
    <definedName name="_5A_12">#REF!</definedName>
    <definedName name="_5A_13">#REF!</definedName>
    <definedName name="_5A_14">#REF!</definedName>
    <definedName name="_5A_15">#REF!</definedName>
    <definedName name="_5A_16">#REF!</definedName>
    <definedName name="_5A_17">#REF!</definedName>
    <definedName name="_5A_18">#REF!</definedName>
    <definedName name="_5A_19">#REF!</definedName>
    <definedName name="_5A_2">#REF!</definedName>
    <definedName name="_5A_20">#REF!</definedName>
    <definedName name="_5A_21">#REF!</definedName>
    <definedName name="_5A_22">#REF!</definedName>
    <definedName name="_5A_23">#REF!</definedName>
    <definedName name="_5A_24">#REF!</definedName>
    <definedName name="_5A_25">#REF!</definedName>
    <definedName name="_5A_26">#REF!</definedName>
    <definedName name="_5A_27">#REF!</definedName>
    <definedName name="_5A_28">#REF!</definedName>
    <definedName name="_5A_29">#REF!</definedName>
    <definedName name="_5A_3">#REF!</definedName>
    <definedName name="_5A_30">#REF!</definedName>
    <definedName name="_5A_4">#REF!</definedName>
    <definedName name="_5A_5">#REF!</definedName>
    <definedName name="_5A_6">#REF!</definedName>
    <definedName name="_5A_7">#REF!</definedName>
    <definedName name="_5A_8">#REF!</definedName>
    <definedName name="_5A_9">#REF!</definedName>
    <definedName name="_5B_1">#REF!</definedName>
    <definedName name="_5B_10">#REF!</definedName>
    <definedName name="_5B_11">#REF!</definedName>
    <definedName name="_5B_12">#REF!</definedName>
    <definedName name="_5B_13">#REF!</definedName>
    <definedName name="_5B_14">#REF!</definedName>
    <definedName name="_5B_15">#REF!</definedName>
    <definedName name="_5B_16">#REF!</definedName>
    <definedName name="_5B_17">#REF!</definedName>
    <definedName name="_5B_18">#REF!</definedName>
    <definedName name="_5B_19">#REF!</definedName>
    <definedName name="_5B_2">#REF!</definedName>
    <definedName name="_5B_20">#REF!</definedName>
    <definedName name="_5B_21">#REF!</definedName>
    <definedName name="_5B_22">#REF!</definedName>
    <definedName name="_5B_23">#REF!</definedName>
    <definedName name="_5B_24">#REF!</definedName>
    <definedName name="_5B_25">#REF!</definedName>
    <definedName name="_5B_26">#REF!</definedName>
    <definedName name="_5B_27">#REF!</definedName>
    <definedName name="_5B_28">#REF!</definedName>
    <definedName name="_5B_29">#REF!</definedName>
    <definedName name="_5B_3">#REF!</definedName>
    <definedName name="_5B_30">#REF!</definedName>
    <definedName name="_5B_4">#REF!</definedName>
    <definedName name="_5B_5">#REF!</definedName>
    <definedName name="_5B_6">#REF!</definedName>
    <definedName name="_5B_7">#REF!</definedName>
    <definedName name="_5B_8">#REF!</definedName>
    <definedName name="_5B_9">#REF!</definedName>
    <definedName name="_5C_1">#REF!</definedName>
    <definedName name="_5C_10">#REF!</definedName>
    <definedName name="_5C_11">#REF!</definedName>
    <definedName name="_5C_12">#REF!</definedName>
    <definedName name="_5C_13">#REF!</definedName>
    <definedName name="_5C_14">#REF!</definedName>
    <definedName name="_5C_15">#REF!</definedName>
    <definedName name="_5C_16">#REF!</definedName>
    <definedName name="_5C_17">#REF!</definedName>
    <definedName name="_5C_18">#REF!</definedName>
    <definedName name="_5C_19">#REF!</definedName>
    <definedName name="_5C_2">#REF!</definedName>
    <definedName name="_5C_20">#REF!</definedName>
    <definedName name="_5C_21">#REF!</definedName>
    <definedName name="_5C_22">#REF!</definedName>
    <definedName name="_5C_23">#REF!</definedName>
    <definedName name="_5C_24">#REF!</definedName>
    <definedName name="_5C_25">#REF!</definedName>
    <definedName name="_5C_26">#REF!</definedName>
    <definedName name="_5C_27">#REF!</definedName>
    <definedName name="_5C_28">#REF!</definedName>
    <definedName name="_5C_29">#REF!</definedName>
    <definedName name="_5C_3">#REF!</definedName>
    <definedName name="_5C_30">#REF!</definedName>
    <definedName name="_5C_4">#REF!</definedName>
    <definedName name="_5C_5">#REF!</definedName>
    <definedName name="_5C_6">#REF!</definedName>
    <definedName name="_5C_7">#REF!</definedName>
    <definedName name="_5C_8">#REF!</definedName>
    <definedName name="_5C_9">#REF!</definedName>
    <definedName name="_5차">#REF!</definedName>
    <definedName name="_6">#N/A</definedName>
    <definedName name="_6_1">[5]품!#REF!</definedName>
    <definedName name="_6_2">[5]품!#REF!</definedName>
    <definedName name="_60">#N/A</definedName>
    <definedName name="_600V_CV_FR_3Cx5.5㎟">[5]품!#REF!</definedName>
    <definedName name="_606_3__Criteria" localSheetId="0">#REF!</definedName>
    <definedName name="_606_3__Criteria" localSheetId="1">#REF!</definedName>
    <definedName name="_606_3__Criteria">#REF!</definedName>
    <definedName name="_61">#N/A</definedName>
    <definedName name="_61_______3_0Crite" localSheetId="0">#REF!</definedName>
    <definedName name="_61_______3_0Crite" localSheetId="1">#REF!</definedName>
    <definedName name="_61_______3_0Crite">#REF!</definedName>
    <definedName name="_611단" localSheetId="0">#REF!</definedName>
    <definedName name="_611단" localSheetId="1">#REF!</definedName>
    <definedName name="_611단">#REF!</definedName>
    <definedName name="_62">#N/A</definedName>
    <definedName name="_63">#N/A</definedName>
    <definedName name="_64">#N/A</definedName>
    <definedName name="_65">#N/A</definedName>
    <definedName name="_66">#N/A</definedName>
    <definedName name="_66_______3_0Criteria" localSheetId="0">#REF!</definedName>
    <definedName name="_66_______3_0Criteria" localSheetId="1">#REF!</definedName>
    <definedName name="_66_______3_0Criteria">#REF!</definedName>
    <definedName name="_67">#N/A</definedName>
    <definedName name="_670B1_" localSheetId="0">#REF!</definedName>
    <definedName name="_670B1_" localSheetId="1">#REF!</definedName>
    <definedName name="_670B1_">#REF!</definedName>
    <definedName name="_676FF1_" localSheetId="0">#REF!</definedName>
    <definedName name="_676FF1_" localSheetId="1">#REF!</definedName>
    <definedName name="_676FF1_">#REF!</definedName>
    <definedName name="_68">#N/A</definedName>
    <definedName name="_68_10" localSheetId="0">#REF!</definedName>
    <definedName name="_68_10" localSheetId="1">#REF!</definedName>
    <definedName name="_68_10">#REF!</definedName>
    <definedName name="_685G_0Extr" localSheetId="0">#REF!</definedName>
    <definedName name="_685G_0Extr" localSheetId="1">#REF!</definedName>
    <definedName name="_685G_0Extr">#REF!</definedName>
    <definedName name="_69">#N/A</definedName>
    <definedName name="_69_11" localSheetId="0">#REF!</definedName>
    <definedName name="_69_11" localSheetId="1">#REF!</definedName>
    <definedName name="_69_11">#REF!</definedName>
    <definedName name="_694G_0Extract" localSheetId="0">#REF!</definedName>
    <definedName name="_694G_0Extract" localSheetId="1">#REF!</definedName>
    <definedName name="_694G_0Extract">#REF!</definedName>
    <definedName name="_6A_1" localSheetId="0">#REF!</definedName>
    <definedName name="_6A_1" localSheetId="1">#REF!</definedName>
    <definedName name="_6A_1">#REF!</definedName>
    <definedName name="_6A_10">#REF!</definedName>
    <definedName name="_6A_11">#REF!</definedName>
    <definedName name="_6A_12">#REF!</definedName>
    <definedName name="_6A_13">#REF!</definedName>
    <definedName name="_6A_14">#REF!</definedName>
    <definedName name="_6A_15">#REF!</definedName>
    <definedName name="_6A_16">#REF!</definedName>
    <definedName name="_6A_17">#REF!</definedName>
    <definedName name="_6A_18">#REF!</definedName>
    <definedName name="_6A_19">#REF!</definedName>
    <definedName name="_6A_2">#REF!</definedName>
    <definedName name="_6A_20">#REF!</definedName>
    <definedName name="_6A_21">#REF!</definedName>
    <definedName name="_6A_22">#REF!</definedName>
    <definedName name="_6A_23">#REF!</definedName>
    <definedName name="_6A_24">#REF!</definedName>
    <definedName name="_6A_25">#REF!</definedName>
    <definedName name="_6A_26">#REF!</definedName>
    <definedName name="_6A_27">#REF!</definedName>
    <definedName name="_6A_28">#REF!</definedName>
    <definedName name="_6A_29">#REF!</definedName>
    <definedName name="_6A_3">#REF!</definedName>
    <definedName name="_6A_30">#REF!</definedName>
    <definedName name="_6A_4">#REF!</definedName>
    <definedName name="_6A_5">#REF!</definedName>
    <definedName name="_6A_6">#REF!</definedName>
    <definedName name="_6A_7">#REF!</definedName>
    <definedName name="_6A_8">#REF!</definedName>
    <definedName name="_6A_9">#REF!</definedName>
    <definedName name="_6B_1">#REF!</definedName>
    <definedName name="_6B_10">#REF!</definedName>
    <definedName name="_6B_11">#REF!</definedName>
    <definedName name="_6B_12">#REF!</definedName>
    <definedName name="_6B_13">#REF!</definedName>
    <definedName name="_6B_14">#REF!</definedName>
    <definedName name="_6B_15">#REF!</definedName>
    <definedName name="_6B_16">#REF!</definedName>
    <definedName name="_6B_17">#REF!</definedName>
    <definedName name="_6B_18">#REF!</definedName>
    <definedName name="_6B_19">#REF!</definedName>
    <definedName name="_6B_2">#REF!</definedName>
    <definedName name="_6B_20">#REF!</definedName>
    <definedName name="_6B_21">#REF!</definedName>
    <definedName name="_6B_22">#REF!</definedName>
    <definedName name="_6B_23">#REF!</definedName>
    <definedName name="_6B_24">#REF!</definedName>
    <definedName name="_6B_25">#REF!</definedName>
    <definedName name="_6B_26">#REF!</definedName>
    <definedName name="_6B_27">#REF!</definedName>
    <definedName name="_6B_28">#REF!</definedName>
    <definedName name="_6B_29">#REF!</definedName>
    <definedName name="_6B_3">#REF!</definedName>
    <definedName name="_6B_30">#REF!</definedName>
    <definedName name="_6B_4">#REF!</definedName>
    <definedName name="_6B_5">#REF!</definedName>
    <definedName name="_6B_6">#REF!</definedName>
    <definedName name="_6B_7">#REF!</definedName>
    <definedName name="_6B_8">#REF!</definedName>
    <definedName name="_6B_9">#REF!</definedName>
    <definedName name="_6C_1">#REF!</definedName>
    <definedName name="_6C_10">#REF!</definedName>
    <definedName name="_6C_11">#REF!</definedName>
    <definedName name="_6C_12">#REF!</definedName>
    <definedName name="_6C_13">#REF!</definedName>
    <definedName name="_6C_14">#REF!</definedName>
    <definedName name="_6C_15">#REF!</definedName>
    <definedName name="_6C_16">#REF!</definedName>
    <definedName name="_6C_17">#REF!</definedName>
    <definedName name="_6C_18">#REF!</definedName>
    <definedName name="_6C_19">#REF!</definedName>
    <definedName name="_6C_2">#REF!</definedName>
    <definedName name="_6C_20">#REF!</definedName>
    <definedName name="_6C_21">#REF!</definedName>
    <definedName name="_6C_22">#REF!</definedName>
    <definedName name="_6C_23">#REF!</definedName>
    <definedName name="_6C_24">#REF!</definedName>
    <definedName name="_6C_25">#REF!</definedName>
    <definedName name="_6C_26">#REF!</definedName>
    <definedName name="_6C_27">#REF!</definedName>
    <definedName name="_6C_28">#REF!</definedName>
    <definedName name="_6C_29">#REF!</definedName>
    <definedName name="_6C_3">#REF!</definedName>
    <definedName name="_6C_30">#REF!</definedName>
    <definedName name="_6C_4">#REF!</definedName>
    <definedName name="_6C_5">#REF!</definedName>
    <definedName name="_6C_6">#REF!</definedName>
    <definedName name="_6C_7">#REF!</definedName>
    <definedName name="_6C_8">#REF!</definedName>
    <definedName name="_6C_9">#REF!</definedName>
    <definedName name="_6G_0Extr">#REF!</definedName>
    <definedName name="_6차">#REF!</definedName>
    <definedName name="_7">#N/A</definedName>
    <definedName name="_7____3_0Crite" localSheetId="0">#REF!</definedName>
    <definedName name="_7____3_0Crite" localSheetId="1">#REF!</definedName>
    <definedName name="_7____3_0Crite">#REF!</definedName>
    <definedName name="_7_1" localSheetId="1">[5]품!#REF!</definedName>
    <definedName name="_7_1">[5]품!#REF!</definedName>
    <definedName name="_7_1_1">'[7]일위대가(여기까지)'!#REF!</definedName>
    <definedName name="_7_2">[5]품!#REF!</definedName>
    <definedName name="_7_2_1">[5]품!#REF!</definedName>
    <definedName name="_7_2_2">[5]품!#REF!</definedName>
    <definedName name="_7_3_0Crite" localSheetId="0">#REF!</definedName>
    <definedName name="_7_3_0Crite" localSheetId="1">#REF!</definedName>
    <definedName name="_7_3_0Crite">#REF!</definedName>
    <definedName name="_70">#N/A</definedName>
    <definedName name="_703G__Extr" localSheetId="0">#REF!</definedName>
    <definedName name="_703G__Extr" localSheetId="1">#REF!</definedName>
    <definedName name="_703G__Extr">#REF!</definedName>
    <definedName name="_71">#N/A</definedName>
    <definedName name="_71_______3__Crite" localSheetId="0">#REF!</definedName>
    <definedName name="_71_______3__Crite" localSheetId="1">#REF!</definedName>
    <definedName name="_71_______3__Crite">#REF!</definedName>
    <definedName name="_712G__Extract" localSheetId="0">#REF!</definedName>
    <definedName name="_712G__Extract" localSheetId="1">#REF!</definedName>
    <definedName name="_712G__Extract">#REF!</definedName>
    <definedName name="_72">#N/A</definedName>
    <definedName name="_725p1_" localSheetId="0">#REF!</definedName>
    <definedName name="_725p1_" localSheetId="1">#REF!</definedName>
    <definedName name="_725p1_">#REF!</definedName>
    <definedName name="_73">#N/A</definedName>
    <definedName name="_74">#N/A</definedName>
    <definedName name="_75">#N/A</definedName>
    <definedName name="_76">#N/A</definedName>
    <definedName name="_76_______3__Criteria" localSheetId="0">#REF!</definedName>
    <definedName name="_76_______3__Criteria" localSheetId="1">#REF!</definedName>
    <definedName name="_76_______3__Criteria">#REF!</definedName>
    <definedName name="_77">#N/A</definedName>
    <definedName name="_78">#N/A</definedName>
    <definedName name="_79">#N/A</definedName>
    <definedName name="_7A_1" localSheetId="0">#REF!</definedName>
    <definedName name="_7A_1" localSheetId="1">#REF!</definedName>
    <definedName name="_7A_1">#REF!</definedName>
    <definedName name="_7A_10" localSheetId="0">#REF!</definedName>
    <definedName name="_7A_10" localSheetId="1">#REF!</definedName>
    <definedName name="_7A_10">#REF!</definedName>
    <definedName name="_7A_11" localSheetId="0">#REF!</definedName>
    <definedName name="_7A_11" localSheetId="1">#REF!</definedName>
    <definedName name="_7A_11">#REF!</definedName>
    <definedName name="_7A_12">#REF!</definedName>
    <definedName name="_7A_13">#REF!</definedName>
    <definedName name="_7A_14">#REF!</definedName>
    <definedName name="_7A_15">#REF!</definedName>
    <definedName name="_7A_16">#REF!</definedName>
    <definedName name="_7A_17">#REF!</definedName>
    <definedName name="_7A_18">#REF!</definedName>
    <definedName name="_7A_19">#REF!</definedName>
    <definedName name="_7A_2">#REF!</definedName>
    <definedName name="_7A_20">#REF!</definedName>
    <definedName name="_7A_21">#REF!</definedName>
    <definedName name="_7A_22">#REF!</definedName>
    <definedName name="_7A_23">#REF!</definedName>
    <definedName name="_7A_24">#REF!</definedName>
    <definedName name="_7A_25">#REF!</definedName>
    <definedName name="_7A_26">#REF!</definedName>
    <definedName name="_7A_27">#REF!</definedName>
    <definedName name="_7A_28">#REF!</definedName>
    <definedName name="_7A_29">#REF!</definedName>
    <definedName name="_7A_3">#REF!</definedName>
    <definedName name="_7A_30">#REF!</definedName>
    <definedName name="_7A_4">#REF!</definedName>
    <definedName name="_7A_5">#REF!</definedName>
    <definedName name="_7A_6">#REF!</definedName>
    <definedName name="_7A_7">#REF!</definedName>
    <definedName name="_7A_8">#REF!</definedName>
    <definedName name="_7A_9">#REF!</definedName>
    <definedName name="_7B_1">#REF!</definedName>
    <definedName name="_7B_10">#REF!</definedName>
    <definedName name="_7B_11">#REF!</definedName>
    <definedName name="_7B_12">#REF!</definedName>
    <definedName name="_7B_13">#REF!</definedName>
    <definedName name="_7B_14">#REF!</definedName>
    <definedName name="_7B_15">#REF!</definedName>
    <definedName name="_7B_16">#REF!</definedName>
    <definedName name="_7B_17">#REF!</definedName>
    <definedName name="_7B_18">#REF!</definedName>
    <definedName name="_7B_19">#REF!</definedName>
    <definedName name="_7B_2">#REF!</definedName>
    <definedName name="_7B_20">#REF!</definedName>
    <definedName name="_7B_21">#REF!</definedName>
    <definedName name="_7B_22">#REF!</definedName>
    <definedName name="_7B_23">#REF!</definedName>
    <definedName name="_7B_24">#REF!</definedName>
    <definedName name="_7B_25">#REF!</definedName>
    <definedName name="_7B_26">#REF!</definedName>
    <definedName name="_7B_27">#REF!</definedName>
    <definedName name="_7B_28">#REF!</definedName>
    <definedName name="_7B_29">#REF!</definedName>
    <definedName name="_7B_3">#REF!</definedName>
    <definedName name="_7B_30">#REF!</definedName>
    <definedName name="_7B_4">#REF!</definedName>
    <definedName name="_7B_5">#REF!</definedName>
    <definedName name="_7B_6">#REF!</definedName>
    <definedName name="_7B_7">#REF!</definedName>
    <definedName name="_7B_8">#REF!</definedName>
    <definedName name="_7B_9">#REF!</definedName>
    <definedName name="_7C_1">#REF!</definedName>
    <definedName name="_7C_10">#REF!</definedName>
    <definedName name="_7C_11">#REF!</definedName>
    <definedName name="_7C_12">#REF!</definedName>
    <definedName name="_7C_13">#REF!</definedName>
    <definedName name="_7C_14">#REF!</definedName>
    <definedName name="_7C_15">#REF!</definedName>
    <definedName name="_7C_16">#REF!</definedName>
    <definedName name="_7C_17">#REF!</definedName>
    <definedName name="_7C_18">#REF!</definedName>
    <definedName name="_7C_19">#REF!</definedName>
    <definedName name="_7C_2">#REF!</definedName>
    <definedName name="_7C_20">#REF!</definedName>
    <definedName name="_7C_21">#REF!</definedName>
    <definedName name="_7C_22">#REF!</definedName>
    <definedName name="_7C_23">#REF!</definedName>
    <definedName name="_7C_24">#REF!</definedName>
    <definedName name="_7C_25">#REF!</definedName>
    <definedName name="_7C_26">#REF!</definedName>
    <definedName name="_7C_27">#REF!</definedName>
    <definedName name="_7C_28">#REF!</definedName>
    <definedName name="_7C_29">#REF!</definedName>
    <definedName name="_7C_3">#REF!</definedName>
    <definedName name="_7C_30">#REF!</definedName>
    <definedName name="_7C_4">#REF!</definedName>
    <definedName name="_7C_5">#REF!</definedName>
    <definedName name="_7C_6">#REF!</definedName>
    <definedName name="_7C_7">#REF!</definedName>
    <definedName name="_7C_8">#REF!</definedName>
    <definedName name="_7C_9">#REF!</definedName>
    <definedName name="_7G_0Extract">#REF!</definedName>
    <definedName name="_8">#N/A</definedName>
    <definedName name="_8_1">[5]품!#REF!</definedName>
    <definedName name="_8_1_1">[5]품!#REF!</definedName>
    <definedName name="_8_1_2">[5]품!#REF!</definedName>
    <definedName name="_8_1_3">[5]품!#REF!</definedName>
    <definedName name="_8_2">[5]품!#REF!</definedName>
    <definedName name="_8_2_1">[5]품!#REF!</definedName>
    <definedName name="_8_2_2">[5]품!#REF!</definedName>
    <definedName name="_8_2_3">[5]품!#REF!</definedName>
    <definedName name="_8_3">[5]품!#REF!</definedName>
    <definedName name="_8_3_0Criteria" localSheetId="0">#REF!</definedName>
    <definedName name="_8_3_0Criteria" localSheetId="1">#REF!</definedName>
    <definedName name="_8_3_0Criteria">#REF!</definedName>
    <definedName name="_8_3_1" localSheetId="1">[5]품!#REF!</definedName>
    <definedName name="_8_3_1">[5]품!#REF!</definedName>
    <definedName name="_8_3_2">[5]품!#REF!</definedName>
    <definedName name="_8_3_3">[5]품!#REF!</definedName>
    <definedName name="_8_4">[5]품!#REF!</definedName>
    <definedName name="_8_4_1">[5]품!#REF!</definedName>
    <definedName name="_8_4_2">[5]품!#REF!</definedName>
    <definedName name="_8_4_3">[5]품!#REF!</definedName>
    <definedName name="_80">#N/A</definedName>
    <definedName name="_80_3_0Crite" localSheetId="0">#REF!</definedName>
    <definedName name="_80_3_0Crite" localSheetId="1">#REF!</definedName>
    <definedName name="_80_3_0Crite">#REF!</definedName>
    <definedName name="_81">#N/A</definedName>
    <definedName name="_81_3_0Crite" localSheetId="0">#REF!</definedName>
    <definedName name="_81_3_0Crite" localSheetId="1">#REF!</definedName>
    <definedName name="_81_3_0Crite">#REF!</definedName>
    <definedName name="_82">#N/A</definedName>
    <definedName name="_82_3_0Crite" localSheetId="0">#REF!</definedName>
    <definedName name="_82_3_0Crite" localSheetId="1">#REF!</definedName>
    <definedName name="_82_3_0Crite">#REF!</definedName>
    <definedName name="_83">#N/A</definedName>
    <definedName name="_84">#N/A</definedName>
    <definedName name="_85">#N/A</definedName>
    <definedName name="_86">#N/A</definedName>
    <definedName name="_87">#N/A</definedName>
    <definedName name="_88">#N/A</definedName>
    <definedName name="_89">#N/A</definedName>
    <definedName name="_8A_1" localSheetId="0">#REF!</definedName>
    <definedName name="_8A_1" localSheetId="1">#REF!</definedName>
    <definedName name="_8A_1">#REF!</definedName>
    <definedName name="_8A_10" localSheetId="0">#REF!</definedName>
    <definedName name="_8A_10" localSheetId="1">#REF!</definedName>
    <definedName name="_8A_10">#REF!</definedName>
    <definedName name="_8A_11" localSheetId="0">#REF!</definedName>
    <definedName name="_8A_11" localSheetId="1">#REF!</definedName>
    <definedName name="_8A_11">#REF!</definedName>
    <definedName name="_8A_12">#REF!</definedName>
    <definedName name="_8A_13">#REF!</definedName>
    <definedName name="_8A_14">#REF!</definedName>
    <definedName name="_8A_15">#REF!</definedName>
    <definedName name="_8A_16">#REF!</definedName>
    <definedName name="_8A_17">#REF!</definedName>
    <definedName name="_8A_18">#REF!</definedName>
    <definedName name="_8A_19">#REF!</definedName>
    <definedName name="_8A_2">#REF!</definedName>
    <definedName name="_8A_20">#REF!</definedName>
    <definedName name="_8A_21">#REF!</definedName>
    <definedName name="_8A_22">#REF!</definedName>
    <definedName name="_8A_23">#REF!</definedName>
    <definedName name="_8A_24">#REF!</definedName>
    <definedName name="_8A_25">#REF!</definedName>
    <definedName name="_8A_26">#REF!</definedName>
    <definedName name="_8A_27">#REF!</definedName>
    <definedName name="_8A_28">#REF!</definedName>
    <definedName name="_8A_29">#REF!</definedName>
    <definedName name="_8A_3">#REF!</definedName>
    <definedName name="_8A_30">#REF!</definedName>
    <definedName name="_8A_4">#REF!</definedName>
    <definedName name="_8A_5">#REF!</definedName>
    <definedName name="_8A_6">#REF!</definedName>
    <definedName name="_8A_7">#REF!</definedName>
    <definedName name="_8A_8">#REF!</definedName>
    <definedName name="_8A_9">#REF!</definedName>
    <definedName name="_8B_1">#REF!</definedName>
    <definedName name="_8B_10">#REF!</definedName>
    <definedName name="_8B_11">#REF!</definedName>
    <definedName name="_8B_12">#REF!</definedName>
    <definedName name="_8B_13">#REF!</definedName>
    <definedName name="_8B_14">#REF!</definedName>
    <definedName name="_8B_15">#REF!</definedName>
    <definedName name="_8B_16">#REF!</definedName>
    <definedName name="_8B_17">#REF!</definedName>
    <definedName name="_8B_18">#REF!</definedName>
    <definedName name="_8B_19">#REF!</definedName>
    <definedName name="_8B_2">#REF!</definedName>
    <definedName name="_8B_20">#REF!</definedName>
    <definedName name="_8B_21">#REF!</definedName>
    <definedName name="_8B_22">#REF!</definedName>
    <definedName name="_8B_23">#REF!</definedName>
    <definedName name="_8B_24">#REF!</definedName>
    <definedName name="_8B_25">#REF!</definedName>
    <definedName name="_8B_26">#REF!</definedName>
    <definedName name="_8B_27">#REF!</definedName>
    <definedName name="_8B_28">#REF!</definedName>
    <definedName name="_8B_29">#REF!</definedName>
    <definedName name="_8B_3">#REF!</definedName>
    <definedName name="_8B_30">#REF!</definedName>
    <definedName name="_8B_4">#REF!</definedName>
    <definedName name="_8B_5">#REF!</definedName>
    <definedName name="_8B_6">#REF!</definedName>
    <definedName name="_8B_7">#REF!</definedName>
    <definedName name="_8B_8">#REF!</definedName>
    <definedName name="_8B_9">#REF!</definedName>
    <definedName name="_8C_1">#REF!</definedName>
    <definedName name="_8C_10">#REF!</definedName>
    <definedName name="_8C_11">#REF!</definedName>
    <definedName name="_8C_12">#REF!</definedName>
    <definedName name="_8C_13">#REF!</definedName>
    <definedName name="_8C_14">#REF!</definedName>
    <definedName name="_8C_15">#REF!</definedName>
    <definedName name="_8C_16">#REF!</definedName>
    <definedName name="_8C_17">#REF!</definedName>
    <definedName name="_8C_18">#REF!</definedName>
    <definedName name="_8C_19">#REF!</definedName>
    <definedName name="_8C_2">#REF!</definedName>
    <definedName name="_8C_20">#REF!</definedName>
    <definedName name="_8C_21">#REF!</definedName>
    <definedName name="_8C_22">#REF!</definedName>
    <definedName name="_8C_23">#REF!</definedName>
    <definedName name="_8C_24">#REF!</definedName>
    <definedName name="_8C_25">#REF!</definedName>
    <definedName name="_8C_26">#REF!</definedName>
    <definedName name="_8C_27">#REF!</definedName>
    <definedName name="_8C_28">#REF!</definedName>
    <definedName name="_8C_29">#REF!</definedName>
    <definedName name="_8C_3">#REF!</definedName>
    <definedName name="_8C_30">#REF!</definedName>
    <definedName name="_8C_4">#REF!</definedName>
    <definedName name="_8C_5">#REF!</definedName>
    <definedName name="_8C_6">#REF!</definedName>
    <definedName name="_8C_7">#REF!</definedName>
    <definedName name="_8C_8">#REF!</definedName>
    <definedName name="_8C_9">#REF!</definedName>
    <definedName name="_8G_0Extract">#REF!</definedName>
    <definedName name="_9">#N/A</definedName>
    <definedName name="_9_2">[5]품!#REF!</definedName>
    <definedName name="_9_2_1">[6]품셈!#REF!</definedName>
    <definedName name="_9_2_2">[6]품셈!#REF!</definedName>
    <definedName name="_9_3">[6]품셈!#REF!</definedName>
    <definedName name="_9_3_1">[6]품셈!#REF!</definedName>
    <definedName name="_9_3_2">[6]품셈!#REF!</definedName>
    <definedName name="_9_4">[6]품셈!#REF!</definedName>
    <definedName name="_9_4_1">[6]품셈!#REF!</definedName>
    <definedName name="_9_4_2">[6]품셈!#REF!</definedName>
    <definedName name="_9_5">[6]품셈!#REF!</definedName>
    <definedName name="_9_5_1">[6]품셈!#REF!</definedName>
    <definedName name="_9_5_2">[6]품셈!#REF!</definedName>
    <definedName name="_9_6">[6]품셈!#REF!</definedName>
    <definedName name="_9_6_1">[6]품셈!#REF!</definedName>
    <definedName name="_9_6_2">[6]품셈!#REF!</definedName>
    <definedName name="_9_7">[6]품셈!#REF!</definedName>
    <definedName name="_9_7_1">[6]품셈!#REF!</definedName>
    <definedName name="_9_7_2">[6]품셈!#REF!</definedName>
    <definedName name="_9_8">[6]품셈!#REF!</definedName>
    <definedName name="_9_8_1">[6]품셈!#REF!</definedName>
    <definedName name="_9_8_2">[6]품셈!#REF!</definedName>
    <definedName name="_90">#N/A</definedName>
    <definedName name="_91">#N/A</definedName>
    <definedName name="_92">#N/A</definedName>
    <definedName name="_93">#N/A</definedName>
    <definedName name="_93_3_0Criteria" localSheetId="0">#REF!</definedName>
    <definedName name="_93_3_0Criteria" localSheetId="1">#REF!</definedName>
    <definedName name="_93_3_0Criteria">#REF!</definedName>
    <definedName name="_94">#N/A</definedName>
    <definedName name="_94_3_0Criteria" localSheetId="0">#REF!</definedName>
    <definedName name="_94_3_0Criteria" localSheetId="1">#REF!</definedName>
    <definedName name="_94_3_0Criteria">#REF!</definedName>
    <definedName name="_95">#N/A</definedName>
    <definedName name="_95_3_0Criteria" localSheetId="0">#REF!</definedName>
    <definedName name="_95_3_0Criteria" localSheetId="1">#REF!</definedName>
    <definedName name="_95_3_0Criteria">#REF!</definedName>
    <definedName name="_96">#N/A</definedName>
    <definedName name="_97">#N/A</definedName>
    <definedName name="_98">#N/A</definedName>
    <definedName name="_98_3__Crite" localSheetId="0">#REF!</definedName>
    <definedName name="_98_3__Crite" localSheetId="1">#REF!</definedName>
    <definedName name="_98_3__Crite">#REF!</definedName>
    <definedName name="_99">#N/A</definedName>
    <definedName name="_9A_1" localSheetId="0">#REF!</definedName>
    <definedName name="_9A_1" localSheetId="1">#REF!</definedName>
    <definedName name="_9A_1">#REF!</definedName>
    <definedName name="_9A_10" localSheetId="0">#REF!</definedName>
    <definedName name="_9A_10" localSheetId="1">#REF!</definedName>
    <definedName name="_9A_10">#REF!</definedName>
    <definedName name="_9A_11" localSheetId="0">#REF!</definedName>
    <definedName name="_9A_11" localSheetId="1">#REF!</definedName>
    <definedName name="_9A_11">#REF!</definedName>
    <definedName name="_9A_12">#REF!</definedName>
    <definedName name="_9A_13">#REF!</definedName>
    <definedName name="_9A_14">#REF!</definedName>
    <definedName name="_9A_15">#REF!</definedName>
    <definedName name="_9A_16">#REF!</definedName>
    <definedName name="_9A_17">#REF!</definedName>
    <definedName name="_9A_18">#REF!</definedName>
    <definedName name="_9A_19">#REF!</definedName>
    <definedName name="_9A_2">#REF!</definedName>
    <definedName name="_9A_20">#REF!</definedName>
    <definedName name="_9A_21">#REF!</definedName>
    <definedName name="_9A_22">#REF!</definedName>
    <definedName name="_9A_23">#REF!</definedName>
    <definedName name="_9A_24">#REF!</definedName>
    <definedName name="_9A_25">#REF!</definedName>
    <definedName name="_9A_26">#REF!</definedName>
    <definedName name="_9A_27">#REF!</definedName>
    <definedName name="_9A_28">#REF!</definedName>
    <definedName name="_9A_29">#REF!</definedName>
    <definedName name="_9A_3">#REF!</definedName>
    <definedName name="_9A_30">#REF!</definedName>
    <definedName name="_9A_4">#REF!</definedName>
    <definedName name="_9A_5">#REF!</definedName>
    <definedName name="_9A_6">#REF!</definedName>
    <definedName name="_9A_7">#REF!</definedName>
    <definedName name="_9A_8">#REF!</definedName>
    <definedName name="_9A_9">#REF!</definedName>
    <definedName name="_9B_1">#REF!</definedName>
    <definedName name="_9B_10">#REF!</definedName>
    <definedName name="_9B_11">#REF!</definedName>
    <definedName name="_9B_12">#REF!</definedName>
    <definedName name="_9B_13">#REF!</definedName>
    <definedName name="_9B_14">#REF!</definedName>
    <definedName name="_9B_15">#REF!</definedName>
    <definedName name="_9B_16">#REF!</definedName>
    <definedName name="_9B_17">#REF!</definedName>
    <definedName name="_9B_18">#REF!</definedName>
    <definedName name="_9B_19">#REF!</definedName>
    <definedName name="_9B_2">#REF!</definedName>
    <definedName name="_9B_20">#REF!</definedName>
    <definedName name="_9B_21">#REF!</definedName>
    <definedName name="_9B_22">#REF!</definedName>
    <definedName name="_9B_23">#REF!</definedName>
    <definedName name="_9B_24">#REF!</definedName>
    <definedName name="_9B_25">#REF!</definedName>
    <definedName name="_9B_26">#REF!</definedName>
    <definedName name="_9B_27">#REF!</definedName>
    <definedName name="_9B_28">#REF!</definedName>
    <definedName name="_9B_29">#REF!</definedName>
    <definedName name="_9B_3">#REF!</definedName>
    <definedName name="_9B_30">#REF!</definedName>
    <definedName name="_9B_4">#REF!</definedName>
    <definedName name="_9B_5">#REF!</definedName>
    <definedName name="_9B_6">#REF!</definedName>
    <definedName name="_9B_7">#REF!</definedName>
    <definedName name="_9B_8">#REF!</definedName>
    <definedName name="_9B_9">#REF!</definedName>
    <definedName name="_9B1_">#REF!</definedName>
    <definedName name="_9C_1">#REF!</definedName>
    <definedName name="_9C_10">#REF!</definedName>
    <definedName name="_9C_11">#REF!</definedName>
    <definedName name="_9C_12">#REF!</definedName>
    <definedName name="_9C_13">#REF!</definedName>
    <definedName name="_9C_14">#REF!</definedName>
    <definedName name="_9C_15">#REF!</definedName>
    <definedName name="_9C_16">#REF!</definedName>
    <definedName name="_9C_17">#REF!</definedName>
    <definedName name="_9C_18">#REF!</definedName>
    <definedName name="_9C_19">#REF!</definedName>
    <definedName name="_9C_2">#REF!</definedName>
    <definedName name="_9C_20">#REF!</definedName>
    <definedName name="_9C_21">#REF!</definedName>
    <definedName name="_9C_22">#REF!</definedName>
    <definedName name="_9C_23">#REF!</definedName>
    <definedName name="_9C_24">#REF!</definedName>
    <definedName name="_9C_25">#REF!</definedName>
    <definedName name="_9C_26">#REF!</definedName>
    <definedName name="_9C_27">#REF!</definedName>
    <definedName name="_9C_28">#REF!</definedName>
    <definedName name="_9C_29">#REF!</definedName>
    <definedName name="_9C_3">#REF!</definedName>
    <definedName name="_9C_30">#REF!</definedName>
    <definedName name="_9C_4">#REF!</definedName>
    <definedName name="_9C_5">#REF!</definedName>
    <definedName name="_9C_6">#REF!</definedName>
    <definedName name="_9C_7">#REF!</definedName>
    <definedName name="_9C_8">#REF!</definedName>
    <definedName name="_9C_9">#REF!</definedName>
    <definedName name="_9p1_">#REF!</definedName>
    <definedName name="_9단">#REF!</definedName>
    <definedName name="_a">#N/A</definedName>
    <definedName name="_B1" localSheetId="0">#REF!</definedName>
    <definedName name="_B1" localSheetId="1">#REF!</definedName>
    <definedName name="_B1">#REF!</definedName>
    <definedName name="_B22">[21]일위대가!$A$1400:$IV$1413=[21]일위대가!$A$1400</definedName>
    <definedName name="_C" localSheetId="0">#REF!</definedName>
    <definedName name="_C" localSheetId="1">#REF!</definedName>
    <definedName name="_C">#REF!</definedName>
    <definedName name="_C315" localSheetId="0">#REF!</definedName>
    <definedName name="_C315" localSheetId="1">#REF!</definedName>
    <definedName name="_C315">#REF!</definedName>
    <definedName name="_Ç315" localSheetId="0">#REF!</definedName>
    <definedName name="_Ç315" localSheetId="1">#REF!</definedName>
    <definedName name="_Ç315">#REF!</definedName>
    <definedName name="_C315___0" localSheetId="0">#REF!</definedName>
    <definedName name="_C315___0">#REF!</definedName>
    <definedName name="_Ç315___0" localSheetId="0">#REF!</definedName>
    <definedName name="_Ç315___0">#REF!</definedName>
    <definedName name="_Ç315___10" localSheetId="0">#REF!</definedName>
    <definedName name="_Ç315___10">#REF!</definedName>
    <definedName name="_C315___11" localSheetId="0">#REF!</definedName>
    <definedName name="_C315___11">#REF!</definedName>
    <definedName name="_C315___12" localSheetId="0">#REF!</definedName>
    <definedName name="_C315___12">#REF!</definedName>
    <definedName name="_Ç315___12" localSheetId="0">#REF!</definedName>
    <definedName name="_Ç315___12">#REF!</definedName>
    <definedName name="_Ç315___2" localSheetId="0">#REF!</definedName>
    <definedName name="_Ç315___2">#REF!</definedName>
    <definedName name="_Ç315___3" localSheetId="0">#REF!</definedName>
    <definedName name="_Ç315___3">#REF!</definedName>
    <definedName name="_Ç315___4" localSheetId="0">#REF!</definedName>
    <definedName name="_Ç315___4">#REF!</definedName>
    <definedName name="_Ç315___5" localSheetId="0">#REF!</definedName>
    <definedName name="_Ç315___5">#REF!</definedName>
    <definedName name="_Ç315___7" localSheetId="0">#REF!</definedName>
    <definedName name="_Ç315___7">#REF!</definedName>
    <definedName name="_Ç315___8" localSheetId="0">#REF!</definedName>
    <definedName name="_Ç315___8">#REF!</definedName>
    <definedName name="_Ç315___9" localSheetId="0">#REF!</definedName>
    <definedName name="_Ç315___9">#REF!</definedName>
    <definedName name="_CON135">#REF!</definedName>
    <definedName name="_CON210">#REF!</definedName>
    <definedName name="_CON240">#REF!</definedName>
    <definedName name="_DAN100">#REF!</definedName>
    <definedName name="_DAN101">#REF!</definedName>
    <definedName name="_DAN102">#REF!</definedName>
    <definedName name="_DAN103">#REF!</definedName>
    <definedName name="_DAN104">#REF!</definedName>
    <definedName name="_DAN105">#REF!</definedName>
    <definedName name="_DAN106">#REF!</definedName>
    <definedName name="_DAN107">#REF!</definedName>
    <definedName name="_DAN108">#REF!</definedName>
    <definedName name="_DAN109">#REF!</definedName>
    <definedName name="_DAN110">#REF!</definedName>
    <definedName name="_DAN111">#REF!</definedName>
    <definedName name="_DAN112">#REF!</definedName>
    <definedName name="_DAN113">#REF!</definedName>
    <definedName name="_DAN114">#REF!</definedName>
    <definedName name="_DAN115">#REF!</definedName>
    <definedName name="_DAN116">#REF!</definedName>
    <definedName name="_DAN117">#REF!</definedName>
    <definedName name="_DAN118">#REF!</definedName>
    <definedName name="_DAN119">#REF!</definedName>
    <definedName name="_DAN120">#REF!</definedName>
    <definedName name="_DAN121">#REF!</definedName>
    <definedName name="_DAN122">#REF!</definedName>
    <definedName name="_DAN123">#REF!</definedName>
    <definedName name="_DAN124">#REF!</definedName>
    <definedName name="_DAN125">#REF!</definedName>
    <definedName name="_DAN126">#REF!</definedName>
    <definedName name="_DAN127">#REF!</definedName>
    <definedName name="_DAN128">#REF!</definedName>
    <definedName name="_DAN129">#REF!</definedName>
    <definedName name="_DAN130">#REF!</definedName>
    <definedName name="_DAN131">#REF!</definedName>
    <definedName name="_DAN132">#REF!</definedName>
    <definedName name="_DAN133">#REF!</definedName>
    <definedName name="_DAN134">#REF!</definedName>
    <definedName name="_DAN135">#REF!</definedName>
    <definedName name="_DAN136">#REF!</definedName>
    <definedName name="_DAN137">#REF!</definedName>
    <definedName name="_DAN138">#REF!</definedName>
    <definedName name="_DAN139">#REF!</definedName>
    <definedName name="_DAN140">#REF!</definedName>
    <definedName name="_DAN141">#REF!</definedName>
    <definedName name="_DAN142">#REF!</definedName>
    <definedName name="_DAN143">#REF!</definedName>
    <definedName name="_DAN144">#REF!</definedName>
    <definedName name="_DAN145">#REF!</definedName>
    <definedName name="_DAN146">#REF!</definedName>
    <definedName name="_DAN147">#REF!</definedName>
    <definedName name="_DAN148">#REF!</definedName>
    <definedName name="_DAN149">#REF!</definedName>
    <definedName name="_DAN150">#REF!</definedName>
    <definedName name="_DAN151">#REF!</definedName>
    <definedName name="_DAN152">#REF!</definedName>
    <definedName name="_DAN153">#REF!</definedName>
    <definedName name="_DAN21">#REF!</definedName>
    <definedName name="_DAN22">#REF!</definedName>
    <definedName name="_DAN23">#REF!</definedName>
    <definedName name="_DAN24">#REF!</definedName>
    <definedName name="_DAN25">#REF!</definedName>
    <definedName name="_DAN26">#REF!</definedName>
    <definedName name="_DAN27">#REF!</definedName>
    <definedName name="_DAN28">#REF!</definedName>
    <definedName name="_DAN29">#REF!</definedName>
    <definedName name="_DAN41">#REF!</definedName>
    <definedName name="_DAN42">#REF!</definedName>
    <definedName name="_DAN43">#REF!</definedName>
    <definedName name="_DAN44">#REF!</definedName>
    <definedName name="_DAN45">#REF!</definedName>
    <definedName name="_DAN46">#REF!</definedName>
    <definedName name="_DAN47">#REF!</definedName>
    <definedName name="_DAN48">#REF!</definedName>
    <definedName name="_DAN49">#REF!</definedName>
    <definedName name="_DAN51">#REF!</definedName>
    <definedName name="_DAN52">#REF!</definedName>
    <definedName name="_DAN53">#REF!</definedName>
    <definedName name="_DAN54">#REF!</definedName>
    <definedName name="_DAN56">#REF!</definedName>
    <definedName name="_DAN57">#REF!</definedName>
    <definedName name="_DAN58">#REF!</definedName>
    <definedName name="_DAN59">#REF!</definedName>
    <definedName name="_DAN61">#REF!</definedName>
    <definedName name="_DAN62">#REF!</definedName>
    <definedName name="_DAN63">#REF!</definedName>
    <definedName name="_DAN64">#REF!</definedName>
    <definedName name="_DAN65">#REF!</definedName>
    <definedName name="_DAN66">#REF!</definedName>
    <definedName name="_DAN67">#REF!</definedName>
    <definedName name="_DAN68">#REF!</definedName>
    <definedName name="_DAN69">#REF!</definedName>
    <definedName name="_DAN70">#REF!</definedName>
    <definedName name="_DAN71">#REF!</definedName>
    <definedName name="_DAN72">#REF!</definedName>
    <definedName name="_DAN73">#REF!</definedName>
    <definedName name="_DAN74">#REF!</definedName>
    <definedName name="_DAN75">#REF!</definedName>
    <definedName name="_DAN76">#REF!</definedName>
    <definedName name="_DAN77">#REF!</definedName>
    <definedName name="_DAN78">#REF!</definedName>
    <definedName name="_DAN79">#REF!</definedName>
    <definedName name="_DAN80">#REF!</definedName>
    <definedName name="_DAN81">#REF!</definedName>
    <definedName name="_DAN82">#REF!</definedName>
    <definedName name="_DAN83">#REF!</definedName>
    <definedName name="_DAN84">#REF!</definedName>
    <definedName name="_DAN85">#REF!</definedName>
    <definedName name="_DAN86">#REF!</definedName>
    <definedName name="_DAN87">#REF!</definedName>
    <definedName name="_DAN88">#REF!</definedName>
    <definedName name="_DAN89">#REF!</definedName>
    <definedName name="_DAN90">#REF!</definedName>
    <definedName name="_DAN91">#REF!</definedName>
    <definedName name="_DAN92">#REF!</definedName>
    <definedName name="_DAN93">#REF!</definedName>
    <definedName name="_DAN94">#REF!</definedName>
    <definedName name="_DAN95">#REF!</definedName>
    <definedName name="_DAN96">#REF!</definedName>
    <definedName name="_DAN97">#REF!</definedName>
    <definedName name="_DAN98">#REF!</definedName>
    <definedName name="_DAN99">#REF!</definedName>
    <definedName name="_Dist_Values" hidden="1">#REF!</definedName>
    <definedName name="_DOG1" localSheetId="0">#REF!</definedName>
    <definedName name="_DOG1">#REF!</definedName>
    <definedName name="_DOG2" localSheetId="0">#REF!</definedName>
    <definedName name="_DOG2">#REF!</definedName>
    <definedName name="_DOG3" localSheetId="0">#REF!</definedName>
    <definedName name="_DOG3">#REF!</definedName>
    <definedName name="_DOG4" localSheetId="0">#REF!</definedName>
    <definedName name="_DOG4">#REF!</definedName>
    <definedName name="_ELL1">#REF!</definedName>
    <definedName name="_ELL2">#REF!</definedName>
    <definedName name="_ELL45" localSheetId="0">#REF!</definedName>
    <definedName name="_ELL45">#REF!</definedName>
    <definedName name="_ELL90" localSheetId="0">#REF!</definedName>
    <definedName name="_ELL90">#REF!</definedName>
    <definedName name="_FF1">#REF!</definedName>
    <definedName name="_Fill" localSheetId="0" hidden="1">#REF!</definedName>
    <definedName name="_Fill" hidden="1">#REF!</definedName>
    <definedName name="_xlnm._FilterDatabase" localSheetId="0" hidden="1">#REF!</definedName>
    <definedName name="_xlnm._FilterDatabase" hidden="1">#REF!</definedName>
    <definedName name="_FLC1">[22]소요자재!$H$58</definedName>
    <definedName name="_FLC2">[22]소요자재!$H$59</definedName>
    <definedName name="_IDF15" localSheetId="0">#REF!</definedName>
    <definedName name="_IDF15" localSheetId="1">#REF!</definedName>
    <definedName name="_IDF15">#REF!</definedName>
    <definedName name="_idf2">[22]소요자재!$H$28</definedName>
    <definedName name="_idf3">[22]소요자재!$H$48</definedName>
    <definedName name="_idf4">[22]소요자재!$H$49</definedName>
    <definedName name="_idf5">[22]소요자재!$H$67</definedName>
    <definedName name="_idf6">[22]소요자재!$H$68</definedName>
    <definedName name="_JJ155" localSheetId="0">#REF!</definedName>
    <definedName name="_JJ155" localSheetId="1">#REF!</definedName>
    <definedName name="_JJ155">#REF!</definedName>
    <definedName name="_JJ41" localSheetId="1">#REF!</definedName>
    <definedName name="_JJ41">#REF!</definedName>
    <definedName name="_JOI13" localSheetId="1">#REF!</definedName>
    <definedName name="_JOI13">#REF!</definedName>
    <definedName name="_K">#N/A</definedName>
    <definedName name="_K02">[21]일위대가!$A$732:$IV$745=[21]일위대가!$A$732</definedName>
    <definedName name="_Key1" localSheetId="0" hidden="1">#REF!</definedName>
    <definedName name="_Key1" localSheetId="1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hidden="1">#REF!</definedName>
    <definedName name="_kfkf" localSheetId="1" hidden="1">#REF!</definedName>
    <definedName name="_kfkf" hidden="1">#REF!</definedName>
    <definedName name="_KK155">#REF!</definedName>
    <definedName name="_KK41">#REF!</definedName>
    <definedName name="_kM1">#REF!</definedName>
    <definedName name="_kM2">#REF!</definedName>
    <definedName name="_kM3">#REF!</definedName>
    <definedName name="_ll15">#REF!</definedName>
    <definedName name="_MatInverse_In" hidden="1">#REF!</definedName>
    <definedName name="_MatMult_A" hidden="1">#REF!</definedName>
    <definedName name="_MatMult_AxB" hidden="1">#REF!</definedName>
    <definedName name="_MatMult_B" hidden="1">#REF!</definedName>
    <definedName name="_MUX3240">[22]소요자재!$H$123</definedName>
    <definedName name="_NIU2">[22]소요자재!$H$115</definedName>
    <definedName name="_NMB96" localSheetId="0">#REF!</definedName>
    <definedName name="_NMB96" localSheetId="1">#REF!</definedName>
    <definedName name="_NMB96">#REF!</definedName>
    <definedName name="_NN155" localSheetId="1">#REF!</definedName>
    <definedName name="_NN155">#REF!</definedName>
    <definedName name="_NN41" localSheetId="1">#REF!</definedName>
    <definedName name="_NN41">#REF!</definedName>
    <definedName name="_NO155">#REF!</definedName>
    <definedName name="_NO41">#REF!</definedName>
    <definedName name="_O03">[21]일위대가!$A$1516:$IV$1529=[21]일위대가!$A$1516</definedName>
    <definedName name="_ofd24">[22]소요자재!$H$23</definedName>
    <definedName name="_ofd241">[22]소요자재!$H$45</definedName>
    <definedName name="_ofd242">[22]소요자재!$H$64</definedName>
    <definedName name="_ofd48">[22]소요자재!$H$24</definedName>
    <definedName name="_ofd481">[22]소요자재!$H$46</definedName>
    <definedName name="_ofd482">[22]소요자재!$H$65</definedName>
    <definedName name="_ofd96">[22]소요자재!$H$25</definedName>
    <definedName name="_ofd961">[22]소요자재!$H$47</definedName>
    <definedName name="_ofd962">[22]소요자재!$H$66</definedName>
    <definedName name="_OIU2">[22]소요자재!$H$118</definedName>
    <definedName name="_OJC1">[22]소요자재!$H$97</definedName>
    <definedName name="_OJC2">[22]소요자재!$H$98</definedName>
    <definedName name="_OJC3">[22]소요자재!$H$125</definedName>
    <definedName name="_OJC4">[22]소요자재!$H$126</definedName>
    <definedName name="_Order1" hidden="1">255</definedName>
    <definedName name="_Order2" hidden="1">255</definedName>
    <definedName name="_Parse_Out" localSheetId="1" hidden="1">'[23]갑지(추정)'!#REF!</definedName>
    <definedName name="_Parse_Out" hidden="1">'[23]갑지(추정)'!#REF!</definedName>
    <definedName name="_PB1">[1]工완성공사율!$A$1:$J$45</definedName>
    <definedName name="_PB2">[1]工완성공사율!$K$1:$T$45</definedName>
    <definedName name="_PB3">[1]工완성공사율!$U$1:$AD$45</definedName>
    <definedName name="_pdp1">[22]소요자재!$H$50</definedName>
    <definedName name="_PDP2">[22]소요자재!$H$112</definedName>
    <definedName name="_PDP3">[22]소요자재!$H$140</definedName>
    <definedName name="_PI48" localSheetId="0">#REF!</definedName>
    <definedName name="_PI48" localSheetId="1">#REF!</definedName>
    <definedName name="_PI48">#REF!</definedName>
    <definedName name="_PI60" localSheetId="0">#REF!</definedName>
    <definedName name="_PI60" localSheetId="1">#REF!</definedName>
    <definedName name="_PI60">#REF!</definedName>
    <definedName name="_RE100" localSheetId="0">#REF!</definedName>
    <definedName name="_RE100" localSheetId="1">#REF!</definedName>
    <definedName name="_RE100">#REF!</definedName>
    <definedName name="_RE104" localSheetId="0">#REF!</definedName>
    <definedName name="_RE104">#REF!</definedName>
    <definedName name="_RE112" localSheetId="0">#REF!</definedName>
    <definedName name="_RE112">#REF!</definedName>
    <definedName name="_RE26" localSheetId="0">#REF!</definedName>
    <definedName name="_RE26">#REF!</definedName>
    <definedName name="_RE28" localSheetId="0">#REF!</definedName>
    <definedName name="_RE28">#REF!</definedName>
    <definedName name="_RE30" localSheetId="0">#REF!</definedName>
    <definedName name="_RE30">#REF!</definedName>
    <definedName name="_RE32" localSheetId="0">#REF!</definedName>
    <definedName name="_RE32">#REF!</definedName>
    <definedName name="_RE34" localSheetId="0">#REF!</definedName>
    <definedName name="_RE34">#REF!</definedName>
    <definedName name="_RE36" localSheetId="0">#REF!</definedName>
    <definedName name="_RE36">#REF!</definedName>
    <definedName name="_RE38" localSheetId="0">#REF!</definedName>
    <definedName name="_RE38">#REF!</definedName>
    <definedName name="_RE40" localSheetId="0">#REF!</definedName>
    <definedName name="_RE40">#REF!</definedName>
    <definedName name="_RE42" localSheetId="0">#REF!</definedName>
    <definedName name="_RE42">#REF!</definedName>
    <definedName name="_RE44" localSheetId="0">#REF!</definedName>
    <definedName name="_RE44">#REF!</definedName>
    <definedName name="_RE48" localSheetId="0">#REF!</definedName>
    <definedName name="_RE48">#REF!</definedName>
    <definedName name="_RE52" localSheetId="0">#REF!</definedName>
    <definedName name="_RE52">#REF!</definedName>
    <definedName name="_RE56" localSheetId="0">#REF!</definedName>
    <definedName name="_RE56">#REF!</definedName>
    <definedName name="_RE60" localSheetId="0">#REF!</definedName>
    <definedName name="_RE60">#REF!</definedName>
    <definedName name="_RE64" localSheetId="0">#REF!</definedName>
    <definedName name="_RE64">#REF!</definedName>
    <definedName name="_RE68" localSheetId="0">#REF!</definedName>
    <definedName name="_RE68">#REF!</definedName>
    <definedName name="_RE72" localSheetId="0">#REF!</definedName>
    <definedName name="_RE72">#REF!</definedName>
    <definedName name="_RE76" localSheetId="0">#REF!</definedName>
    <definedName name="_RE76">#REF!</definedName>
    <definedName name="_RE80" localSheetId="0">#REF!</definedName>
    <definedName name="_RE80">#REF!</definedName>
    <definedName name="_RE88" localSheetId="0">#REF!</definedName>
    <definedName name="_RE88">#REF!</definedName>
    <definedName name="_RE92" localSheetId="0">#REF!</definedName>
    <definedName name="_RE92">#REF!</definedName>
    <definedName name="_RE96" localSheetId="0">#REF!</definedName>
    <definedName name="_RE96">#REF!</definedName>
    <definedName name="_Regression_Int" hidden="1">1</definedName>
    <definedName name="_RO110" localSheetId="0">#REF!</definedName>
    <definedName name="_RO110" localSheetId="1">#REF!</definedName>
    <definedName name="_RO110">#REF!</definedName>
    <definedName name="_RO22" localSheetId="0">#REF!</definedName>
    <definedName name="_RO22" localSheetId="1">#REF!</definedName>
    <definedName name="_RO22">#REF!</definedName>
    <definedName name="_RO35" localSheetId="0">#REF!</definedName>
    <definedName name="_RO35" localSheetId="1">#REF!</definedName>
    <definedName name="_RO35">#REF!</definedName>
    <definedName name="_RO60" localSheetId="0">#REF!</definedName>
    <definedName name="_RO60">#REF!</definedName>
    <definedName name="_RO80" localSheetId="0">#REF!</definedName>
    <definedName name="_RO80">#REF!</definedName>
    <definedName name="_RPT1" localSheetId="0">#REF!</definedName>
    <definedName name="_RPT1">#REF!</definedName>
    <definedName name="_RPT2" localSheetId="0">#REF!</definedName>
    <definedName name="_RPT2">#REF!</definedName>
    <definedName name="_SBB1">#REF!</definedName>
    <definedName name="_SBB2">#REF!</definedName>
    <definedName name="_SBB3">#REF!</definedName>
    <definedName name="_SBB4">#REF!</definedName>
    <definedName name="_SBB5">#REF!</definedName>
    <definedName name="_SCH1">#REF!</definedName>
    <definedName name="_SH2">#REF!</definedName>
    <definedName name="_SHH1">#REF!</definedName>
    <definedName name="_SHH2">#REF!</definedName>
    <definedName name="_SHH3">#REF!</definedName>
    <definedName name="_Sort" localSheetId="0" hidden="1">#REF!</definedName>
    <definedName name="_Sort" hidden="1">#REF!</definedName>
    <definedName name="_ST1">#REF!</definedName>
    <definedName name="_SUB1" localSheetId="0">#REF!</definedName>
    <definedName name="_SUB1">#REF!</definedName>
    <definedName name="_SUB2" localSheetId="0">#REF!</definedName>
    <definedName name="_SUB2">#REF!</definedName>
    <definedName name="_SUB3" localSheetId="0">#REF!</definedName>
    <definedName name="_SUB3">#REF!</definedName>
    <definedName name="_sub4" localSheetId="0">#REF!</definedName>
    <definedName name="_sub4">#REF!</definedName>
    <definedName name="_sub5" localSheetId="0">#REF!</definedName>
    <definedName name="_sub5">#REF!</definedName>
    <definedName name="_SW2" localSheetId="19" hidden="1">{#N/A,#N/A,FALSE,"전력간선"}</definedName>
    <definedName name="_SW2" localSheetId="0" hidden="1">{#N/A,#N/A,FALSE,"전력간선"}</definedName>
    <definedName name="_SW2" localSheetId="1" hidden="1">{#N/A,#N/A,FALSE,"전력간선"}</definedName>
    <definedName name="_SW2" hidden="1">{#N/A,#N/A,FALSE,"전력간선"}</definedName>
    <definedName name="_Table1_In1" localSheetId="0" hidden="1">#REF!</definedName>
    <definedName name="_Table1_In1" localSheetId="1" hidden="1">#REF!</definedName>
    <definedName name="_Table1_In1" hidden="1">#REF!</definedName>
    <definedName name="_Table1_Out" localSheetId="0" hidden="1">#REF!</definedName>
    <definedName name="_Table1_Out" localSheetId="1" hidden="1">#REF!</definedName>
    <definedName name="_Table1_Out" hidden="1">#REF!</definedName>
    <definedName name="_TON1" localSheetId="0">#REF!</definedName>
    <definedName name="_TON1" localSheetId="1">#REF!</definedName>
    <definedName name="_TON1">#REF!</definedName>
    <definedName name="_TON2" localSheetId="0">#REF!</definedName>
    <definedName name="_TON2">#REF!</definedName>
    <definedName name="_woogi" hidden="1">#REF!</definedName>
    <definedName name="_woogi2" hidden="1">#REF!</definedName>
    <definedName name="_woogi24" hidden="1">#REF!</definedName>
    <definedName name="_woogi3" hidden="1">#REF!</definedName>
    <definedName name="_WW2" localSheetId="0">#REF!</definedName>
    <definedName name="_WW2">#REF!</definedName>
    <definedName name="_WW6" localSheetId="0">#REF!</definedName>
    <definedName name="_WW6">#REF!</definedName>
    <definedName name="_YO1">'[24]01'!#REF!</definedName>
    <definedName name="_재ㅐ햐" localSheetId="0" hidden="1">#REF!</definedName>
    <definedName name="_재ㅐ햐" localSheetId="1" hidden="1">#REF!</definedName>
    <definedName name="_재ㅐ햐" hidden="1">#REF!</definedName>
    <definedName name="¤C315" localSheetId="0">#REF!</definedName>
    <definedName name="¤C315" localSheetId="1">#REF!</definedName>
    <definedName name="¤C315">#REF!</definedName>
    <definedName name="¤Ç315" localSheetId="0">#REF!</definedName>
    <definedName name="¤Ç315" localSheetId="1">#REF!</definedName>
    <definedName name="¤Ç315">#REF!</definedName>
    <definedName name="\">#REF!</definedName>
    <definedName name="\\O">[25]견적대비표!#REF!</definedName>
    <definedName name="\0">#N/A</definedName>
    <definedName name="\a">#N/A</definedName>
    <definedName name="\b" localSheetId="0">#REF!</definedName>
    <definedName name="\b" localSheetId="1">#REF!</definedName>
    <definedName name="\b">#REF!</definedName>
    <definedName name="\c">#N/A</definedName>
    <definedName name="\d" localSheetId="0">#REF!</definedName>
    <definedName name="\d" localSheetId="1">#REF!</definedName>
    <definedName name="\d">#REF!</definedName>
    <definedName name="\e" localSheetId="0">#REF!</definedName>
    <definedName name="\e" localSheetId="1">#REF!</definedName>
    <definedName name="\e">#REF!</definedName>
    <definedName name="\f" localSheetId="0">#REF!</definedName>
    <definedName name="\f" localSheetId="1">#REF!</definedName>
    <definedName name="\f">#REF!</definedName>
    <definedName name="\g" localSheetId="0">#REF!</definedName>
    <definedName name="\g">#REF!</definedName>
    <definedName name="\h" localSheetId="0">#REF!</definedName>
    <definedName name="\h">#REF!</definedName>
    <definedName name="\i" localSheetId="0">#REF!</definedName>
    <definedName name="\i">#REF!</definedName>
    <definedName name="\j" localSheetId="0">#REF!</definedName>
    <definedName name="\j">#REF!</definedName>
    <definedName name="\k" localSheetId="0">#REF!</definedName>
    <definedName name="\k">#REF!</definedName>
    <definedName name="\l" localSheetId="0">#REF!</definedName>
    <definedName name="\l">#REF!</definedName>
    <definedName name="\LARGE">#REF!</definedName>
    <definedName name="\m" localSheetId="0">#REF!</definedName>
    <definedName name="\m">#REF!</definedName>
    <definedName name="\MIDDLE">#REF!</definedName>
    <definedName name="\n">#N/A</definedName>
    <definedName name="\o">#N/A</definedName>
    <definedName name="\P" localSheetId="0">#REF!</definedName>
    <definedName name="\P" localSheetId="1">#REF!</definedName>
    <definedName name="\P">#REF!</definedName>
    <definedName name="\q">#N/A</definedName>
    <definedName name="\r">#N/A</definedName>
    <definedName name="\s">#N/A</definedName>
    <definedName name="\SMALL" localSheetId="0">#REF!</definedName>
    <definedName name="\SMALL" localSheetId="1">#REF!</definedName>
    <definedName name="\SMALL">#REF!</definedName>
    <definedName name="\t">#N/A</definedName>
    <definedName name="\u" localSheetId="0">#REF!</definedName>
    <definedName name="\u" localSheetId="1">#REF!</definedName>
    <definedName name="\u">#REF!</definedName>
    <definedName name="\v" localSheetId="1">[25]견적대비표!#REF!</definedName>
    <definedName name="\v">[25]견적대비표!#REF!</definedName>
    <definedName name="\w" localSheetId="0">#REF!</definedName>
    <definedName name="\w" localSheetId="1">#REF!</definedName>
    <definedName name="\w">#REF!</definedName>
    <definedName name="\X" localSheetId="0">#REF!</definedName>
    <definedName name="\X" localSheetId="1">#REF!</definedName>
    <definedName name="\X">#REF!</definedName>
    <definedName name="\y" localSheetId="1">#REF!</definedName>
    <definedName name="\y">#REF!</definedName>
    <definedName name="\z">#N/A</definedName>
    <definedName name="a" localSheetId="0">#REF!</definedName>
    <definedName name="a" localSheetId="1">#REF!</definedName>
    <definedName name="a">#REF!</definedName>
    <definedName name="A.A.V" localSheetId="0">#REF!</definedName>
    <definedName name="A.A.V" localSheetId="1">#REF!</definedName>
    <definedName name="A.A.V">#REF!</definedName>
    <definedName name="A_" localSheetId="1">#REF!</definedName>
    <definedName name="A_">#REF!</definedName>
    <definedName name="a_32" localSheetId="1">'[26]EQUIPMENT -2'!#REF!</definedName>
    <definedName name="a_32">'[26]EQUIPMENT -2'!#REF!</definedName>
    <definedName name="A315yoo1" localSheetId="0">#REF!</definedName>
    <definedName name="A315yoo1" localSheetId="1">#REF!</definedName>
    <definedName name="A315yoo1">#REF!</definedName>
    <definedName name="aa" localSheetId="0">#REF!</definedName>
    <definedName name="aa" localSheetId="1">#REF!</definedName>
    <definedName name="aa">#REF!</definedName>
    <definedName name="AA___0" localSheetId="0">#REF!</definedName>
    <definedName name="AA___0" localSheetId="1">#REF!</definedName>
    <definedName name="AA___0">#REF!</definedName>
    <definedName name="AA___11" localSheetId="0">#REF!</definedName>
    <definedName name="AA___11">#REF!</definedName>
    <definedName name="AA___12" localSheetId="0">#REF!</definedName>
    <definedName name="AA___12">#REF!</definedName>
    <definedName name="AA___8" localSheetId="0">#REF!</definedName>
    <definedName name="AA___8">#REF!</definedName>
    <definedName name="aaa">[27]낙찰표!#REF!</definedName>
    <definedName name="AAAA">[28]I一般比!#REF!</definedName>
    <definedName name="AAAA___0" localSheetId="0">#REF!</definedName>
    <definedName name="AAAA___0" localSheetId="1">#REF!</definedName>
    <definedName name="AAAA___0">#REF!</definedName>
    <definedName name="AAAA___11" localSheetId="0">#REF!</definedName>
    <definedName name="AAAA___11" localSheetId="1">#REF!</definedName>
    <definedName name="AAAA___11">#REF!</definedName>
    <definedName name="AAAA___12" localSheetId="0">#REF!</definedName>
    <definedName name="AAAA___12" localSheetId="1">#REF!</definedName>
    <definedName name="AAAA___12">#REF!</definedName>
    <definedName name="AAAA___8" localSheetId="0">#REF!</definedName>
    <definedName name="AAAA___8">#REF!</definedName>
    <definedName name="AAAAAA">#REF!</definedName>
    <definedName name="AAAAAAAAAA">#REF!</definedName>
    <definedName name="AAAAAAAAAAAAAAAAAAA">#REF!</definedName>
    <definedName name="AAD" localSheetId="0">#REF!,#REF!</definedName>
    <definedName name="AAD" localSheetId="1">#REF!,#REF!</definedName>
    <definedName name="AAD">#REF!,#REF!</definedName>
    <definedName name="AAW" localSheetId="0">설계서!SAF</definedName>
    <definedName name="AAW">#N/A</definedName>
    <definedName name="AA형">[22]소요자재!$H$127</definedName>
    <definedName name="AB" localSheetId="0">#REF!</definedName>
    <definedName name="AB" localSheetId="1">#REF!</definedName>
    <definedName name="AB">#REF!</definedName>
    <definedName name="ABC" localSheetId="0">#REF!</definedName>
    <definedName name="ABC" localSheetId="1">#REF!</definedName>
    <definedName name="ABC">#REF!</definedName>
    <definedName name="abcd" localSheetId="19" hidden="1">{"'자리배치도'!$AG$1:$CI$28"}</definedName>
    <definedName name="abcd" localSheetId="0" hidden="1">{"'자리배치도'!$AG$1:$CI$28"}</definedName>
    <definedName name="abcd" localSheetId="1" hidden="1">{"'자리배치도'!$AG$1:$CI$28"}</definedName>
    <definedName name="abcd" hidden="1">{"'자리배치도'!$AG$1:$CI$28"}</definedName>
    <definedName name="AccessDatabase" hidden="1">"D:\공무jaje\98년품의-수불\98146.mdb"</definedName>
    <definedName name="ACCLINK.XLS_Localization_Table_List" hidden="1">"$A$1:$B$11"</definedName>
    <definedName name="ACCLINK.XLS_Localization_Table_List1" hidden="1">"$A$13:$B$31"</definedName>
    <definedName name="ACCLINK.XLS_Localization_Table_List10" hidden="1">"$A$13:$B$33"</definedName>
    <definedName name="ACCLINK.XLS_Localization_Table_List11" hidden="1">"$A$13:$B$33"</definedName>
    <definedName name="ACCLINK.XLS_Localization_Table_List12" hidden="1">"$A$13:$B$33"</definedName>
    <definedName name="ACCLINK.XLS_Localization_Table_List13" hidden="1">"$A$13:$B$33"</definedName>
    <definedName name="ACCLINK.XLS_Localization_Table_List14" hidden="1">"$A$13:$B$33"</definedName>
    <definedName name="ACCLINK.XLS_Localization_Table_List15" hidden="1">"$A$13:$B$33"</definedName>
    <definedName name="ACCLINK.XLS_Localization_Table_List16" hidden="1">"$A$13:$B$33"</definedName>
    <definedName name="ACCLINK.XLS_Localization_Table_List17" hidden="1">"$A$13:$B$33"</definedName>
    <definedName name="ACCLINK.XLS_Localization_Table_List18" hidden="1">"$A$13:$B$33"</definedName>
    <definedName name="ACCLINK.XLS_Localization_Table_List19" hidden="1">"$A$13:$B$33"</definedName>
    <definedName name="ACCLINK.XLS_Localization_Table_List2" hidden="1">"$A$13:$B$31"</definedName>
    <definedName name="ACCLINK.XLS_Localization_Table_List3" hidden="1">"$A$13:$B$31"</definedName>
    <definedName name="ACCLINK.XLS_Localization_Table_List4" hidden="1">"$A$13:$B$31"</definedName>
    <definedName name="ACCLINK.XLS_Localization_Table_List5" hidden="1">"$A$13:$B$31"</definedName>
    <definedName name="ACCLINK.XLS_Localization_Table_List6" hidden="1">"$A$13:$B$31"</definedName>
    <definedName name="ACCLINK.XLS_Localization_Table_List7" hidden="1">"$A$13:$B$31"</definedName>
    <definedName name="ACCLINK.XLS_Localization_Table_List8" hidden="1">"$A$13:$B$31"</definedName>
    <definedName name="ACCLINK.XLS_Localization_Table_List9" hidden="1">"$A$13:$B$33"</definedName>
    <definedName name="ACCTDK" localSheetId="0">#REF!</definedName>
    <definedName name="ACCTDK" localSheetId="1">#REF!</definedName>
    <definedName name="ACCTDK">#REF!</definedName>
    <definedName name="acz" localSheetId="0">#REF!</definedName>
    <definedName name="acz" localSheetId="1">#REF!</definedName>
    <definedName name="acz">#REF!</definedName>
    <definedName name="ADC" localSheetId="0">#REF!,#REF!</definedName>
    <definedName name="ADC" localSheetId="1">#REF!,#REF!</definedName>
    <definedName name="ADC">#REF!,#REF!</definedName>
    <definedName name="ADD" localSheetId="0">#REF!</definedName>
    <definedName name="ADD" localSheetId="1">#REF!</definedName>
    <definedName name="ADD">#REF!</definedName>
    <definedName name="ADDME" localSheetId="0">#REF!</definedName>
    <definedName name="ADDME" localSheetId="1">#REF!</definedName>
    <definedName name="ADDME">#REF!</definedName>
    <definedName name="Aend" localSheetId="0">#REF!</definedName>
    <definedName name="Aend" localSheetId="1">#REF!</definedName>
    <definedName name="Aend">#REF!</definedName>
    <definedName name="aer" localSheetId="0">#REF!,#REF!</definedName>
    <definedName name="aer" localSheetId="1">#REF!,#REF!</definedName>
    <definedName name="aer">#REF!,#REF!</definedName>
    <definedName name="aervbgr" localSheetId="0">설계서!EGERG</definedName>
    <definedName name="aervbgr">#N/A</definedName>
    <definedName name="Aex" localSheetId="0">#REF!</definedName>
    <definedName name="Aex" localSheetId="1">#REF!</definedName>
    <definedName name="Aex">#REF!</definedName>
    <definedName name="AfCon" localSheetId="0">#REF!</definedName>
    <definedName name="AfCon" localSheetId="1">#REF!</definedName>
    <definedName name="AfCon">#REF!</definedName>
    <definedName name="AFS">[29]!Macro5</definedName>
    <definedName name="agedump" localSheetId="0">#REF!</definedName>
    <definedName name="agedump" localSheetId="1">#REF!</definedName>
    <definedName name="agedump">#REF!</definedName>
    <definedName name="agencydump" localSheetId="1">#REF!</definedName>
    <definedName name="agencydump">#REF!</definedName>
    <definedName name="AGENCYLY" localSheetId="1">#REF!</definedName>
    <definedName name="AGENCYLY">#REF!</definedName>
    <definedName name="AGENCYPLAN">#REF!</definedName>
    <definedName name="Ah">#REF!</definedName>
    <definedName name="AHN" localSheetId="0">#REF!,#REF!</definedName>
    <definedName name="AHN" localSheetId="1">#REF!,#REF!</definedName>
    <definedName name="AHN">#REF!,#REF!</definedName>
    <definedName name="aifjoweidmcx" localSheetId="0">#REF!</definedName>
    <definedName name="aifjoweidmcx" localSheetId="1">#REF!</definedName>
    <definedName name="aifjoweidmcx">#REF!</definedName>
    <definedName name="air_trap" localSheetId="0">#REF!</definedName>
    <definedName name="air_trap" localSheetId="1">#REF!</definedName>
    <definedName name="air_trap">#REF!</definedName>
    <definedName name="AJHD" localSheetId="0">#REF!</definedName>
    <definedName name="AJHD" localSheetId="1">#REF!</definedName>
    <definedName name="AJHD">#REF!</definedName>
    <definedName name="AJSL" localSheetId="19">#N/A</definedName>
    <definedName name="AJSL" localSheetId="0">설계서!ㅗㅠㅎㄹ</definedName>
    <definedName name="AJSL" localSheetId="1">설계서!ㅗㅠㅎㄹ</definedName>
    <definedName name="AJSL">설계서!ㅗㅠㅎㄹ</definedName>
    <definedName name="akfj" localSheetId="0">#REF!</definedName>
    <definedName name="akfj" localSheetId="1">#REF!</definedName>
    <definedName name="akfj">#REF!</definedName>
    <definedName name="AKJFD" localSheetId="0">#REF!</definedName>
    <definedName name="AKJFD" localSheetId="1">#REF!</definedName>
    <definedName name="AKJFD">#REF!</definedName>
    <definedName name="AKJFL" localSheetId="0">#REF!</definedName>
    <definedName name="AKJFL" localSheetId="1">#REF!</definedName>
    <definedName name="AKJFL">#REF!</definedName>
    <definedName name="AL_ANODE" localSheetId="0">#REF!</definedName>
    <definedName name="AL_ANODE">#REF!</definedName>
    <definedName name="aldfkuxp" localSheetId="0">#REF!</definedName>
    <definedName name="aldfkuxp">#REF!</definedName>
    <definedName name="AlphaD">#REF!</definedName>
    <definedName name="AlphaL">#REF!</definedName>
    <definedName name="amount">#REF!</definedName>
    <definedName name="AN_ANODE" localSheetId="0">#REF!</definedName>
    <definedName name="AN_ANODE">#REF!</definedName>
    <definedName name="angle" localSheetId="0">#REF!</definedName>
    <definedName name="angle">#REF!</definedName>
    <definedName name="ANODE재">[30]Sheet6!#REF!</definedName>
    <definedName name="anscount" hidden="1">1</definedName>
    <definedName name="ARE" localSheetId="0">설계서!ARE</definedName>
    <definedName name="ARE">#N/A</definedName>
    <definedName name="asaasa" localSheetId="0">#REF!</definedName>
    <definedName name="asaasa" localSheetId="1">#REF!</definedName>
    <definedName name="asaasa">#REF!</definedName>
    <definedName name="ASCON" localSheetId="0">#REF!</definedName>
    <definedName name="ASCON" localSheetId="1">#REF!</definedName>
    <definedName name="ASCON">#REF!</definedName>
    <definedName name="asd" localSheetId="0">설계서!REEG</definedName>
    <definedName name="asd">#N/A</definedName>
    <definedName name="asdf" localSheetId="0">#REF!</definedName>
    <definedName name="asdf" localSheetId="1">#REF!</definedName>
    <definedName name="asdf">#REF!</definedName>
    <definedName name="asdhf" localSheetId="0">#REF!</definedName>
    <definedName name="asdhf" localSheetId="1">#REF!</definedName>
    <definedName name="asdhf">#REF!</definedName>
    <definedName name="ASFE" localSheetId="19">BlankMacro1</definedName>
    <definedName name="ASFE" localSheetId="0">BlankMacro1</definedName>
    <definedName name="ASFE" localSheetId="1">BlankMacro1</definedName>
    <definedName name="ASFE">BlankMacro1</definedName>
    <definedName name="ASS" localSheetId="0">설계서!TRR</definedName>
    <definedName name="ASS">#N/A</definedName>
    <definedName name="asss" localSheetId="0">설계서!jhg</definedName>
    <definedName name="asss">#N/A</definedName>
    <definedName name="ASTE">[22]소요자재!$H$153</definedName>
    <definedName name="asw" localSheetId="0">설계서!juyjuy</definedName>
    <definedName name="asw">#N/A</definedName>
    <definedName name="asx" localSheetId="19">#N/A</definedName>
    <definedName name="asx" localSheetId="0">설계서!ㄹ퓰</definedName>
    <definedName name="asx" localSheetId="1">설계서!ㄹ퓰</definedName>
    <definedName name="asx">설계서!ㄹ퓰</definedName>
    <definedName name="ASYN">[22]소요자재!$H$144</definedName>
    <definedName name="AUMX">[22]소요자재!$H$74</definedName>
    <definedName name="Av" localSheetId="0">#REF!</definedName>
    <definedName name="Av" localSheetId="1">#REF!</definedName>
    <definedName name="Av">#REF!</definedName>
    <definedName name="AVGHBD" localSheetId="0">설계서!AVGHBD</definedName>
    <definedName name="AVGHBD">#N/A</definedName>
    <definedName name="AWD" localSheetId="19">#REF!,#REF!</definedName>
    <definedName name="AWD" localSheetId="0">#REF!,#REF!</definedName>
    <definedName name="AWD" localSheetId="1">#REF!,#REF!</definedName>
    <definedName name="AWD">#REF!,#REF!</definedName>
    <definedName name="awe" localSheetId="0">설계서!ret</definedName>
    <definedName name="awe">#N/A</definedName>
    <definedName name="AZX" localSheetId="19">#REF!,#REF!</definedName>
    <definedName name="AZX" localSheetId="0">#REF!,#REF!</definedName>
    <definedName name="AZX" localSheetId="1">#REF!,#REF!</definedName>
    <definedName name="AZX">#REF!,#REF!</definedName>
    <definedName name="A동R.C공사" localSheetId="0">#REF!</definedName>
    <definedName name="A동R.C공사" localSheetId="1">#REF!</definedName>
    <definedName name="A동R.C공사">#REF!</definedName>
    <definedName name="A동가설공사" localSheetId="0">#REF!</definedName>
    <definedName name="A동가설공사" localSheetId="1">#REF!</definedName>
    <definedName name="A동가설공사">#REF!</definedName>
    <definedName name="A동강재창호" localSheetId="0">#REF!</definedName>
    <definedName name="A동강재창호" localSheetId="1">#REF!</definedName>
    <definedName name="A동강재창호">#REF!</definedName>
    <definedName name="A동금속수장" localSheetId="0">#REF!</definedName>
    <definedName name="A동금속수장">#REF!</definedName>
    <definedName name="A동도장공사" localSheetId="0">#REF!</definedName>
    <definedName name="A동도장공사">#REF!</definedName>
    <definedName name="A동목창호" localSheetId="0">#REF!</definedName>
    <definedName name="A동목창호">#REF!</definedName>
    <definedName name="A동미장공사" localSheetId="0">#REF!</definedName>
    <definedName name="A동미장공사">#REF!</definedName>
    <definedName name="A동방수공사" localSheetId="0">#REF!</definedName>
    <definedName name="A동방수공사">#REF!</definedName>
    <definedName name="A동유리공사" localSheetId="0">#REF!</definedName>
    <definedName name="A동유리공사">#REF!</definedName>
    <definedName name="A동잡철겅사" localSheetId="0">#REF!</definedName>
    <definedName name="A동잡철겅사">#REF!</definedName>
    <definedName name="A동잡철사" localSheetId="0">#REF!</definedName>
    <definedName name="A동잡철사">#REF!</definedName>
    <definedName name="A동조적공사" localSheetId="0">#REF!</definedName>
    <definedName name="A동조적공사">#REF!</definedName>
    <definedName name="A동타일석공사" localSheetId="0">#REF!</definedName>
    <definedName name="A동타일석공사">#REF!</definedName>
    <definedName name="A동토공사" localSheetId="0">#REF!</definedName>
    <definedName name="A동토공사">#REF!</definedName>
    <definedName name="A형">[22]소요자재!$H$15</definedName>
    <definedName name="B" localSheetId="0">#REF!</definedName>
    <definedName name="B" localSheetId="1">#REF!</definedName>
    <definedName name="B">#REF!</definedName>
    <definedName name="B_" localSheetId="1">#REF!</definedName>
    <definedName name="B_">#REF!</definedName>
    <definedName name="B_1">#N/A</definedName>
    <definedName name="B_FLG" localSheetId="0">#REF!</definedName>
    <definedName name="B_FLG" localSheetId="1">#REF!</definedName>
    <definedName name="B_FLG">#REF!</definedName>
    <definedName name="B1B" localSheetId="0">#REF!</definedName>
    <definedName name="B1B" localSheetId="1">#REF!</definedName>
    <definedName name="B1B">#REF!</definedName>
    <definedName name="B2B" localSheetId="1">#REF!</definedName>
    <definedName name="B2B">#REF!</definedName>
    <definedName name="B3B">#REF!</definedName>
    <definedName name="B4B">#REF!</definedName>
    <definedName name="back_pressure" localSheetId="0">#REF!</definedName>
    <definedName name="back_pressure">#REF!</definedName>
    <definedName name="bae">#N/A</definedName>
    <definedName name="ball" localSheetId="0">#REF!</definedName>
    <definedName name="ball" localSheetId="1">#REF!</definedName>
    <definedName name="ball">#REF!</definedName>
    <definedName name="basiccell">[31]표지!#REF!</definedName>
    <definedName name="BBB">[32]내역서!#REF!</definedName>
    <definedName name="BBC" localSheetId="0">설계서!SSR</definedName>
    <definedName name="BBC">#N/A</definedName>
    <definedName name="BBJ" localSheetId="0">설계서!BBJ</definedName>
    <definedName name="BBJ">#N/A</definedName>
    <definedName name="BB형">[22]소요자재!$H$128</definedName>
    <definedName name="BDCODE">#N/A</definedName>
    <definedName name="BEAB1" localSheetId="0">#REF!</definedName>
    <definedName name="BEAB1" localSheetId="1">#REF!</definedName>
    <definedName name="BEAB1">#REF!</definedName>
    <definedName name="BEAB2" localSheetId="0">#REF!</definedName>
    <definedName name="BEAB2" localSheetId="1">#REF!</definedName>
    <definedName name="BEAB2">#REF!</definedName>
    <definedName name="BEAB3" localSheetId="0">#REF!</definedName>
    <definedName name="BEAB3" localSheetId="1">#REF!</definedName>
    <definedName name="BEAB3">#REF!</definedName>
    <definedName name="BEAB4">#REF!</definedName>
    <definedName name="BEAB5">#REF!</definedName>
    <definedName name="BEAR1">#REF!</definedName>
    <definedName name="BEAR2">#REF!</definedName>
    <definedName name="BEB">#REF!</definedName>
    <definedName name="BHB">#REF!</definedName>
    <definedName name="bhg" localSheetId="0">설계서!ytjuy</definedName>
    <definedName name="bhg">#N/A</definedName>
    <definedName name="BHJ" localSheetId="0">설계서!SAF</definedName>
    <definedName name="BHJ">#N/A</definedName>
    <definedName name="BHK" localSheetId="19">#REF!,#REF!</definedName>
    <definedName name="BHK" localSheetId="0">#REF!,#REF!</definedName>
    <definedName name="BHK" localSheetId="1">#REF!,#REF!</definedName>
    <definedName name="BHK">#REF!,#REF!</definedName>
    <definedName name="BKI" localSheetId="19">#N/A</definedName>
    <definedName name="BKI" localSheetId="0">설계서!홁ㅎ</definedName>
    <definedName name="BKI" localSheetId="1">설계서!홁ㅎ</definedName>
    <definedName name="BKI">설계서!홁ㅎ</definedName>
    <definedName name="BLANK1">[22]소요자재!$H$82</definedName>
    <definedName name="BLANK2">[22]소요자재!$H$83</definedName>
    <definedName name="BLOCK" localSheetId="0">#REF!</definedName>
    <definedName name="BLOCK" localSheetId="1">#REF!</definedName>
    <definedName name="BLOCK">#REF!</definedName>
    <definedName name="BM" localSheetId="0" hidden="1">#REF!</definedName>
    <definedName name="BM" localSheetId="1" hidden="1">#REF!</definedName>
    <definedName name="BM" hidden="1">#REF!</definedName>
    <definedName name="BNH" localSheetId="0">설계서!BNH</definedName>
    <definedName name="BNH">#N/A</definedName>
    <definedName name="BNM" localSheetId="19">#N/A</definedName>
    <definedName name="BNM" localSheetId="0">설계서!ㅈㅂㄷㄹ</definedName>
    <definedName name="BNM" localSheetId="1">설계서!ㅈㅂㄷㄹ</definedName>
    <definedName name="BNM">설계서!ㅈㅂㄷㄹ</definedName>
    <definedName name="bnv" localSheetId="0">설계서!ghgfh</definedName>
    <definedName name="bnv">#N/A</definedName>
    <definedName name="BOB" localSheetId="0">설계서!WWF</definedName>
    <definedName name="BOB">#N/A</definedName>
    <definedName name="BOLT" localSheetId="0">#REF!</definedName>
    <definedName name="BOLT" localSheetId="1">#REF!</definedName>
    <definedName name="BOLT">#REF!</definedName>
    <definedName name="Bolts" localSheetId="0">#REF!</definedName>
    <definedName name="Bolts" localSheetId="1">#REF!</definedName>
    <definedName name="Bolts">#REF!</definedName>
    <definedName name="BONG">#N/A</definedName>
    <definedName name="BOQ" localSheetId="0">#REF!</definedName>
    <definedName name="BOQ" localSheetId="1">#REF!</definedName>
    <definedName name="BOQ">#REF!</definedName>
    <definedName name="BOSS" localSheetId="0">#REF!</definedName>
    <definedName name="BOSS" localSheetId="1">#REF!</definedName>
    <definedName name="BOSS">#REF!</definedName>
    <definedName name="box" localSheetId="19">BlankMacro1</definedName>
    <definedName name="box" localSheetId="0">BlankMacro1</definedName>
    <definedName name="box" localSheetId="1">BlankMacro1</definedName>
    <definedName name="box">BlankMacro1</definedName>
    <definedName name="BRG">[29]!Macro7</definedName>
    <definedName name="BuiltIn_AutoFilter___10" localSheetId="0">#REF!</definedName>
    <definedName name="BuiltIn_AutoFilter___10" localSheetId="1">#REF!</definedName>
    <definedName name="BuiltIn_AutoFilter___10">#REF!</definedName>
    <definedName name="BuiltIn_Print_Area___0">#N/A</definedName>
    <definedName name="BULYANGPNT" localSheetId="0">설계서!BULYANGPNT</definedName>
    <definedName name="BULYANGPNT">#N/A</definedName>
    <definedName name="butterfly" localSheetId="0">#REF!</definedName>
    <definedName name="butterfly" localSheetId="1">#REF!</definedName>
    <definedName name="butterfly">#REF!</definedName>
    <definedName name="BVF" localSheetId="19">#N/A</definedName>
    <definedName name="BVF" localSheetId="0">설계서!ㅇㄴㄿ</definedName>
    <definedName name="BVF" localSheetId="1">설계서!ㅇㄴㄿ</definedName>
    <definedName name="BVF">설계서!ㅇㄴㄿ</definedName>
    <definedName name="bvvc" localSheetId="0">설계서!bvvc</definedName>
    <definedName name="bvvc">#N/A</definedName>
    <definedName name="BYTE">[22]소요자재!$H$53</definedName>
    <definedName name="B동RC공사" localSheetId="0">#REF!</definedName>
    <definedName name="B동RC공사" localSheetId="1">#REF!</definedName>
    <definedName name="B동RC공사">#REF!</definedName>
    <definedName name="B동가설공사" localSheetId="0">#REF!</definedName>
    <definedName name="B동가설공사" localSheetId="1">#REF!</definedName>
    <definedName name="B동가설공사">#REF!</definedName>
    <definedName name="B동강재창호" localSheetId="0">#REF!</definedName>
    <definedName name="B동강재창호" localSheetId="1">#REF!</definedName>
    <definedName name="B동강재창호">#REF!</definedName>
    <definedName name="B동금속수장" localSheetId="0">#REF!</definedName>
    <definedName name="B동금속수장">#REF!</definedName>
    <definedName name="B동도장공사" localSheetId="0">#REF!</definedName>
    <definedName name="B동도장공사">#REF!</definedName>
    <definedName name="B동목창호" localSheetId="0">#REF!</definedName>
    <definedName name="B동목창호">#REF!</definedName>
    <definedName name="B동미장공사" localSheetId="0">#REF!</definedName>
    <definedName name="B동미장공사">#REF!</definedName>
    <definedName name="B동방수공사" localSheetId="0">#REF!</definedName>
    <definedName name="B동방수공사">#REF!</definedName>
    <definedName name="B동유리공사" localSheetId="0">#REF!</definedName>
    <definedName name="B동유리공사">#REF!</definedName>
    <definedName name="B동잡철공사" localSheetId="0">#REF!</definedName>
    <definedName name="B동잡철공사">#REF!</definedName>
    <definedName name="B동조적공사" localSheetId="0">#REF!</definedName>
    <definedName name="B동조적공사">#REF!</definedName>
    <definedName name="B동타일석공사" localSheetId="0">#REF!</definedName>
    <definedName name="B동타일석공사">#REF!</definedName>
    <definedName name="B동토공사" localSheetId="0">#REF!</definedName>
    <definedName name="B동토공사">#REF!</definedName>
    <definedName name="B형">[22]소요자재!$H$16</definedName>
    <definedName name="C.T.C1" localSheetId="0">#REF!</definedName>
    <definedName name="C.T.C1" localSheetId="1">#REF!</definedName>
    <definedName name="C.T.C1">#REF!</definedName>
    <definedName name="C_" localSheetId="0">#REF!</definedName>
    <definedName name="C_" localSheetId="1">#REF!</definedName>
    <definedName name="C_">#REF!</definedName>
    <definedName name="c_1" localSheetId="1">#REF!</definedName>
    <definedName name="c_1">#REF!</definedName>
    <definedName name="c_2">#REF!</definedName>
    <definedName name="c_3">#REF!</definedName>
    <definedName name="c_33">#REF!</definedName>
    <definedName name="c_4">#REF!</definedName>
    <definedName name="C_본">#REF!</definedName>
    <definedName name="CA">#REF!</definedName>
    <definedName name="cable" localSheetId="0">#REF!</definedName>
    <definedName name="cable">#REF!</definedName>
    <definedName name="camberWork">#N/A</definedName>
    <definedName name="CAP" localSheetId="0">#REF!</definedName>
    <definedName name="CAP" localSheetId="1">#REF!</definedName>
    <definedName name="CAP">#REF!</definedName>
    <definedName name="cate">"category"</definedName>
    <definedName name="CBVCB" localSheetId="0">설계서!CBVCB</definedName>
    <definedName name="CBVCB">#N/A</definedName>
    <definedName name="cc" localSheetId="0">설계서!cc</definedName>
    <definedName name="cc">#N/A</definedName>
    <definedName name="CCC" localSheetId="19">[32]내역서!#REF!</definedName>
    <definedName name="CCC" localSheetId="1">[32]내역서!#REF!</definedName>
    <definedName name="CCC">[32]내역서!#REF!</definedName>
    <definedName name="CCCC" localSheetId="19">BlankMacro1</definedName>
    <definedName name="CCCC" localSheetId="0">BlankMacro1</definedName>
    <definedName name="CCCC" localSheetId="1">BlankMacro1</definedName>
    <definedName name="CCCC">BlankMacro1</definedName>
    <definedName name="ccdc" localSheetId="19">#REF!</definedName>
    <definedName name="ccdc" localSheetId="0">#REF!</definedName>
    <definedName name="ccdc" localSheetId="1">#REF!</definedName>
    <definedName name="ccdc">#REF!</definedName>
    <definedName name="CCF" localSheetId="0">설계서!CCF</definedName>
    <definedName name="CCF">#N/A</definedName>
    <definedName name="CC형">[22]소요자재!$H$129</definedName>
    <definedName name="CDD" localSheetId="0">설계서!CDD</definedName>
    <definedName name="CDD">#N/A</definedName>
    <definedName name="CDE" localSheetId="19">#REF!,#REF!</definedName>
    <definedName name="CDE" localSheetId="0">#REF!,#REF!</definedName>
    <definedName name="CDE" localSheetId="1">#REF!,#REF!</definedName>
    <definedName name="CDE">#REF!,#REF!</definedName>
    <definedName name="CELL10" localSheetId="0">설계서!CELL10</definedName>
    <definedName name="CELL10">#N/A</definedName>
    <definedName name="cfg" localSheetId="19">[0]!bvvc</definedName>
    <definedName name="cfg" localSheetId="0">설계서!bvvc</definedName>
    <definedName name="cfg" localSheetId="1">[0]!bvvc</definedName>
    <definedName name="cfg">[0]!bvvc</definedName>
    <definedName name="CFR">[29]!Macro14</definedName>
    <definedName name="CG">#N/A</definedName>
    <definedName name="CHASSIS">[22]소요자재!$H$52</definedName>
    <definedName name="check" localSheetId="0">#REF!</definedName>
    <definedName name="check" localSheetId="1">#REF!</definedName>
    <definedName name="check">#REF!</definedName>
    <definedName name="CLK">[22]소요자재!$H$81</definedName>
    <definedName name="COC" localSheetId="19">#N/A</definedName>
    <definedName name="COC" localSheetId="0">설계서!ㅠㅜㅎ</definedName>
    <definedName name="COC" localSheetId="1">설계서!ㅠㅜㅎ</definedName>
    <definedName name="COC">설계서!ㅠㅜㅎ</definedName>
    <definedName name="CODE" localSheetId="0">#REF!</definedName>
    <definedName name="CODE" localSheetId="1">#REF!</definedName>
    <definedName name="CODE">#REF!</definedName>
    <definedName name="CODE1" localSheetId="0">#REF!</definedName>
    <definedName name="CODE1" localSheetId="1">#REF!</definedName>
    <definedName name="CODE1">#REF!</definedName>
    <definedName name="CODE2" localSheetId="1">#REF!</definedName>
    <definedName name="CODE2">#REF!</definedName>
    <definedName name="CODE3">#REF!</definedName>
    <definedName name="CODE4">#REF!</definedName>
    <definedName name="CODE5">#REF!</definedName>
    <definedName name="CODE6">#REF!</definedName>
    <definedName name="CODE7">#REF!</definedName>
    <definedName name="CODESUM3">[33]!CODESUM3</definedName>
    <definedName name="COM">[22]소요자재!$H$70</definedName>
    <definedName name="Commission" localSheetId="0">#REF!</definedName>
    <definedName name="Commission" localSheetId="1">#REF!</definedName>
    <definedName name="Commission">#REF!</definedName>
    <definedName name="CON" localSheetId="1">#REF!</definedName>
    <definedName name="CON">#REF!</definedName>
    <definedName name="CONDUIT" localSheetId="1">#REF!</definedName>
    <definedName name="CONDUIT">#REF!</definedName>
    <definedName name="CONSOL" localSheetId="1">'[34]1-1'!#REF!</definedName>
    <definedName name="CONSOL">'[34]1-1'!#REF!</definedName>
    <definedName name="CONTROLLER">[22]소요자재!$H$51</definedName>
    <definedName name="COPY990" localSheetId="0">#REF!</definedName>
    <definedName name="COPY990" localSheetId="1">#REF!</definedName>
    <definedName name="COPY990">#REF!</definedName>
    <definedName name="CPLG" localSheetId="0">#REF!</definedName>
    <definedName name="CPLG" localSheetId="1">#REF!</definedName>
    <definedName name="CPLG">#REF!</definedName>
    <definedName name="cpu" localSheetId="0">#REF!</definedName>
    <definedName name="cpu" localSheetId="1">#REF!</definedName>
    <definedName name="cpu">#REF!</definedName>
    <definedName name="CPU시험기사">#REF!</definedName>
    <definedName name="_xlnm.Criteria">[35]공통가설!#REF!</definedName>
    <definedName name="Criteria_MI">[35]공통가설!#REF!</definedName>
    <definedName name="CSU">[22]소요자재!$H$168</definedName>
    <definedName name="CV" localSheetId="0">#REF!,#REF!</definedName>
    <definedName name="CV" localSheetId="1">#REF!,#REF!</definedName>
    <definedName name="CV">#REF!,#REF!</definedName>
    <definedName name="CV38재" localSheetId="1">[30]Sheet6!#REF!</definedName>
    <definedName name="CV38재">[30]Sheet6!#REF!</definedName>
    <definedName name="CV8재" localSheetId="1">[30]Sheet6!#REF!</definedName>
    <definedName name="CV8재">[30]Sheet6!#REF!</definedName>
    <definedName name="CVB" localSheetId="0">#REF!,#REF!</definedName>
    <definedName name="CVB" localSheetId="1">#REF!,#REF!</definedName>
    <definedName name="CVB">#REF!,#REF!</definedName>
    <definedName name="cvd" localSheetId="19">#N/A</definedName>
    <definedName name="cvd" localSheetId="0">설계서!홁ㅎ</definedName>
    <definedName name="cvd" localSheetId="1">설계서!홁ㅎ</definedName>
    <definedName name="cvd">설계서!홁ㅎ</definedName>
    <definedName name="CVDSD" localSheetId="0">설계서!CVDSD</definedName>
    <definedName name="CVDSD">#N/A</definedName>
    <definedName name="CVG" localSheetId="19">#REF!,#REF!</definedName>
    <definedName name="CVG" localSheetId="0">#REF!,#REF!</definedName>
    <definedName name="CVG" localSheetId="1">#REF!,#REF!</definedName>
    <definedName name="CVG">#REF!,#REF!</definedName>
    <definedName name="CVV" localSheetId="0">설계서!CVV</definedName>
    <definedName name="CVV">#N/A</definedName>
    <definedName name="cvx" localSheetId="19">#N/A</definedName>
    <definedName name="cvx" localSheetId="0">설계서!ㅗㅠㅎㄹ</definedName>
    <definedName name="cvx" localSheetId="1">설계서!ㅗㅠㅎㄹ</definedName>
    <definedName name="cvx">설계서!ㅗㅠㅎㄹ</definedName>
    <definedName name="CZSVX" localSheetId="0">설계서!REEG</definedName>
    <definedName name="CZSVX">#N/A</definedName>
    <definedName name="C동RC공사" localSheetId="0">#REF!</definedName>
    <definedName name="C동RC공사" localSheetId="1">#REF!</definedName>
    <definedName name="C동RC공사">#REF!</definedName>
    <definedName name="C동가설공사" localSheetId="0">#REF!</definedName>
    <definedName name="C동가설공사" localSheetId="1">#REF!</definedName>
    <definedName name="C동가설공사">#REF!</definedName>
    <definedName name="C동강재창호" localSheetId="0">#REF!</definedName>
    <definedName name="C동강재창호" localSheetId="1">#REF!</definedName>
    <definedName name="C동강재창호">#REF!</definedName>
    <definedName name="C동금속수장" localSheetId="0">#REF!</definedName>
    <definedName name="C동금속수장">#REF!</definedName>
    <definedName name="C동도장공사" localSheetId="0">#REF!</definedName>
    <definedName name="C동도장공사">#REF!</definedName>
    <definedName name="C동목창호" localSheetId="0">#REF!</definedName>
    <definedName name="C동목창호">#REF!</definedName>
    <definedName name="C동미장공사" localSheetId="0">#REF!</definedName>
    <definedName name="C동미장공사">#REF!</definedName>
    <definedName name="C동방수공사" localSheetId="0">#REF!</definedName>
    <definedName name="C동방수공사">#REF!</definedName>
    <definedName name="C동유리공사" localSheetId="0">#REF!</definedName>
    <definedName name="C동유리공사">#REF!</definedName>
    <definedName name="C동잡철공사" localSheetId="0">#REF!</definedName>
    <definedName name="C동잡철공사">#REF!</definedName>
    <definedName name="C동조적공사" localSheetId="0">#REF!</definedName>
    <definedName name="C동조적공사">#REF!</definedName>
    <definedName name="C동타일석공사" localSheetId="0">#REF!</definedName>
    <definedName name="C동타일석공사">#REF!</definedName>
    <definedName name="C동토공사" localSheetId="0">#REF!</definedName>
    <definedName name="C동토공사">#REF!</definedName>
    <definedName name="C형">[22]소요자재!$H$17</definedName>
    <definedName name="D" localSheetId="0">#REF!</definedName>
    <definedName name="D" localSheetId="1">#REF!</definedName>
    <definedName name="D">#REF!</definedName>
    <definedName name="d___0" localSheetId="0">#REF!</definedName>
    <definedName name="d___0" localSheetId="1">#REF!</definedName>
    <definedName name="d___0">#REF!</definedName>
    <definedName name="d___12" localSheetId="0">#REF!</definedName>
    <definedName name="d___12" localSheetId="1">#REF!</definedName>
    <definedName name="d___12">#REF!</definedName>
    <definedName name="D1S">[22]소요자재!$H$72</definedName>
    <definedName name="D3S">[22]소요자재!$H$71</definedName>
    <definedName name="DAN" localSheetId="0">#REF!</definedName>
    <definedName name="DAN" localSheetId="1">#REF!</definedName>
    <definedName name="DAN">#REF!</definedName>
    <definedName name="DANGA">'[36]Y-WORK'!$D$19:$D$19,'[36]Y-WORK'!$F$19:$BD$19</definedName>
    <definedName name="DANGA102" localSheetId="0">#REF!</definedName>
    <definedName name="DANGA102" localSheetId="1">#REF!</definedName>
    <definedName name="DANGA102">#REF!</definedName>
    <definedName name="DANGA104" localSheetId="1">#REF!</definedName>
    <definedName name="DANGA104">#REF!</definedName>
    <definedName name="DANGA105" localSheetId="1">#REF!</definedName>
    <definedName name="DANGA105">#REF!</definedName>
    <definedName name="DANGA106">#REF!</definedName>
    <definedName name="DANGA107">#REF!</definedName>
    <definedName name="DANGA108">#REF!</definedName>
    <definedName name="DANGA109">#REF!</definedName>
    <definedName name="DANGA110">#REF!</definedName>
    <definedName name="DANGA111">#REF!</definedName>
    <definedName name="DANGA112">#REF!</definedName>
    <definedName name="DANGA113">#REF!</definedName>
    <definedName name="DANGA114">#REF!</definedName>
    <definedName name="DANGA115">#REF!</definedName>
    <definedName name="DANGA116">#REF!</definedName>
    <definedName name="DANGA117">#REF!</definedName>
    <definedName name="DANGA118">#REF!</definedName>
    <definedName name="DANGA119">#REF!</definedName>
    <definedName name="DANGA120">#REF!</definedName>
    <definedName name="DANGA121">#REF!</definedName>
    <definedName name="DANGA122">#REF!</definedName>
    <definedName name="DANGA123">#REF!</definedName>
    <definedName name="DANGA124">#REF!</definedName>
    <definedName name="DANGA125">#REF!</definedName>
    <definedName name="DANGA126">#REF!</definedName>
    <definedName name="DANGA127">#REF!</definedName>
    <definedName name="DANGA128">#REF!</definedName>
    <definedName name="DANGA129">#REF!</definedName>
    <definedName name="DANGA130">#REF!</definedName>
    <definedName name="DANGA131">#REF!</definedName>
    <definedName name="DANGA132">#REF!</definedName>
    <definedName name="DANGA133">#REF!</definedName>
    <definedName name="DANGA134">#REF!</definedName>
    <definedName name="DANGA135">#REF!</definedName>
    <definedName name="DANGA136">#REF!</definedName>
    <definedName name="DANGA137">#REF!</definedName>
    <definedName name="DANGA138">#REF!</definedName>
    <definedName name="DANGA139">#REF!</definedName>
    <definedName name="DANGA140">#REF!</definedName>
    <definedName name="DANGA141">#REF!</definedName>
    <definedName name="DANGA142">#REF!</definedName>
    <definedName name="DANGA143">#REF!</definedName>
    <definedName name="DANGA144">#REF!</definedName>
    <definedName name="DANGA145">#REF!</definedName>
    <definedName name="DANGA146">#REF!</definedName>
    <definedName name="DANGA147">#REF!</definedName>
    <definedName name="DANGA148">#REF!</definedName>
    <definedName name="DANGA149">#REF!</definedName>
    <definedName name="DANGA150">#REF!</definedName>
    <definedName name="DANGA151">#REF!</definedName>
    <definedName name="DANGA152">#REF!</definedName>
    <definedName name="DANGA153">#REF!</definedName>
    <definedName name="DANGA154">#REF!</definedName>
    <definedName name="DANGA155">#REF!</definedName>
    <definedName name="DANGA156">#REF!</definedName>
    <definedName name="DANGA157">#REF!</definedName>
    <definedName name="DANGA158">#REF!</definedName>
    <definedName name="DANGA159">#REF!</definedName>
    <definedName name="DANGA16">#REF!</definedName>
    <definedName name="DANGA160">#REF!</definedName>
    <definedName name="DANGA161">#REF!</definedName>
    <definedName name="DANGA162">#REF!</definedName>
    <definedName name="DANGA163">#REF!</definedName>
    <definedName name="DANGA164">#REF!</definedName>
    <definedName name="DANGA165">#REF!</definedName>
    <definedName name="DANGA166">#REF!</definedName>
    <definedName name="DANGA167">#REF!</definedName>
    <definedName name="DANGA168">#REF!</definedName>
    <definedName name="DANGA169">#REF!</definedName>
    <definedName name="DANGA17">#REF!</definedName>
    <definedName name="DANGA170">#REF!</definedName>
    <definedName name="DANGA171">#REF!</definedName>
    <definedName name="DANGA172">#REF!</definedName>
    <definedName name="DANGA173">#REF!</definedName>
    <definedName name="DANGA174">#REF!</definedName>
    <definedName name="DANGA175">#REF!</definedName>
    <definedName name="DANGA176">#REF!</definedName>
    <definedName name="DANGA177">#REF!</definedName>
    <definedName name="DANGA178">#REF!</definedName>
    <definedName name="DANGA179">#REF!</definedName>
    <definedName name="DANGA18">#REF!</definedName>
    <definedName name="DANGA180">#REF!</definedName>
    <definedName name="DANGA181">#REF!</definedName>
    <definedName name="DANGA182">#REF!</definedName>
    <definedName name="DANGA183">#REF!</definedName>
    <definedName name="DANGA184">#REF!</definedName>
    <definedName name="DANGA185">#REF!</definedName>
    <definedName name="DANGA186">#REF!</definedName>
    <definedName name="DANGA187">#REF!</definedName>
    <definedName name="DANGA188">#REF!</definedName>
    <definedName name="DANGA189">#REF!</definedName>
    <definedName name="DANGA19">#REF!</definedName>
    <definedName name="DANGA190">#REF!</definedName>
    <definedName name="DANGA191">#REF!</definedName>
    <definedName name="DANGA192">#REF!</definedName>
    <definedName name="DANGA193">#REF!</definedName>
    <definedName name="DANGA194">#REF!</definedName>
    <definedName name="DANGA195">#REF!</definedName>
    <definedName name="DANGA196">#REF!</definedName>
    <definedName name="DANGA197">#REF!</definedName>
    <definedName name="DANGA198">#REF!</definedName>
    <definedName name="DANGA199">#REF!</definedName>
    <definedName name="danga2" localSheetId="0">#REF!,#REF!</definedName>
    <definedName name="danga2" localSheetId="1">#REF!,#REF!</definedName>
    <definedName name="danga2">#REF!,#REF!</definedName>
    <definedName name="DANGA20" localSheetId="0">#REF!</definedName>
    <definedName name="DANGA20" localSheetId="1">#REF!</definedName>
    <definedName name="DANGA20">#REF!</definedName>
    <definedName name="DANGA200" localSheetId="0">#REF!</definedName>
    <definedName name="DANGA200" localSheetId="1">#REF!</definedName>
    <definedName name="DANGA200">#REF!</definedName>
    <definedName name="DANGA201" localSheetId="0">#REF!</definedName>
    <definedName name="DANGA201" localSheetId="1">#REF!</definedName>
    <definedName name="DANGA201">#REF!</definedName>
    <definedName name="DANGA202">#REF!</definedName>
    <definedName name="DANGA203">#REF!</definedName>
    <definedName name="DANGA204">#REF!</definedName>
    <definedName name="DANGA205">#REF!</definedName>
    <definedName name="DANGA206">#REF!</definedName>
    <definedName name="DANGA207">#REF!</definedName>
    <definedName name="DANGA208">#REF!</definedName>
    <definedName name="DANGA209">#REF!</definedName>
    <definedName name="DANGA21">#REF!</definedName>
    <definedName name="DANGA210">#REF!</definedName>
    <definedName name="DANGA211">#REF!</definedName>
    <definedName name="DANGA212">#REF!</definedName>
    <definedName name="DANGA213">#REF!</definedName>
    <definedName name="DANGA214">#REF!</definedName>
    <definedName name="DANGA215">#REF!</definedName>
    <definedName name="DANGA216">#REF!</definedName>
    <definedName name="DANGA217">#REF!</definedName>
    <definedName name="DANGA218">#REF!</definedName>
    <definedName name="DANGA219">#REF!</definedName>
    <definedName name="DANGA22">#REF!</definedName>
    <definedName name="DANGA220">#REF!</definedName>
    <definedName name="DANGA221">#REF!</definedName>
    <definedName name="DANGA222">#REF!</definedName>
    <definedName name="DANGA223">#REF!</definedName>
    <definedName name="DANGA224">#REF!</definedName>
    <definedName name="DANGA225">#REF!</definedName>
    <definedName name="DANGA226">#REF!</definedName>
    <definedName name="DANGA227">#REF!</definedName>
    <definedName name="DANGA228">#REF!</definedName>
    <definedName name="DANGA23">#REF!</definedName>
    <definedName name="DANGA24">#REF!</definedName>
    <definedName name="DANGA25">#REF!</definedName>
    <definedName name="DANGA26">#REF!</definedName>
    <definedName name="DANGA27">#REF!</definedName>
    <definedName name="DANGA28">#REF!</definedName>
    <definedName name="DANGA29">#REF!</definedName>
    <definedName name="DANGA40">#REF!</definedName>
    <definedName name="DANGA41">#REF!</definedName>
    <definedName name="DANGA42">#REF!</definedName>
    <definedName name="DANGA43">#REF!</definedName>
    <definedName name="DANGA44">#REF!</definedName>
    <definedName name="DANGA45">#REF!</definedName>
    <definedName name="DANGA56">#REF!</definedName>
    <definedName name="DANGA57">#REF!</definedName>
    <definedName name="DANGA58">#REF!</definedName>
    <definedName name="DANGA59">#REF!</definedName>
    <definedName name="DANGA60">#REF!</definedName>
    <definedName name="DANGA61">#REF!</definedName>
    <definedName name="DANGA67">#REF!</definedName>
    <definedName name="DANGA68">#REF!</definedName>
    <definedName name="DANGA69">#REF!</definedName>
    <definedName name="DANGA70">#REF!</definedName>
    <definedName name="DANGA74">#REF!</definedName>
    <definedName name="DANGA75">#REF!</definedName>
    <definedName name="DANGA76">#REF!</definedName>
    <definedName name="DANGA77">#REF!</definedName>
    <definedName name="DANGA79">#REF!</definedName>
    <definedName name="DANGA81">#REF!</definedName>
    <definedName name="DANGA82">#REF!</definedName>
    <definedName name="DANGA83">#REF!</definedName>
    <definedName name="DAQ">#N/A</definedName>
    <definedName name="DaRWk1" localSheetId="0">#REF!</definedName>
    <definedName name="DaRWk1" localSheetId="1">#REF!</definedName>
    <definedName name="DaRWk1">#REF!</definedName>
    <definedName name="DaRWk10" localSheetId="0">#REF!</definedName>
    <definedName name="DaRWk10" localSheetId="1">#REF!</definedName>
    <definedName name="DaRWk10">#REF!</definedName>
    <definedName name="DaRWk11" localSheetId="0">#REF!</definedName>
    <definedName name="DaRWk11" localSheetId="1">#REF!</definedName>
    <definedName name="DaRWk11">#REF!</definedName>
    <definedName name="DaRWk12">#REF!</definedName>
    <definedName name="DaRWk2">#REF!</definedName>
    <definedName name="DaRWk3">#REF!</definedName>
    <definedName name="DaRWk4">#REF!</definedName>
    <definedName name="DaRWk5">#REF!</definedName>
    <definedName name="DaRWk6">#REF!</definedName>
    <definedName name="DaRWk8">#REF!</definedName>
    <definedName name="DaRwk9">#REF!</definedName>
    <definedName name="data" localSheetId="0">#REF!</definedName>
    <definedName name="data">#REF!</definedName>
    <definedName name="DATA1">#REF!</definedName>
    <definedName name="_xlnm.Database" localSheetId="0">#REF!</definedName>
    <definedName name="_xlnm.Database">#REF!</definedName>
    <definedName name="database2" localSheetId="0">#REF!</definedName>
    <definedName name="database2">#REF!</definedName>
    <definedName name="dataww" hidden="1">#REF!</definedName>
    <definedName name="DB" localSheetId="0">#REF!</definedName>
    <definedName name="DB">#REF!</definedName>
    <definedName name="dbrwk10">#REF!</definedName>
    <definedName name="dbrwk11">#REF!</definedName>
    <definedName name="dbrwk12">#REF!</definedName>
    <definedName name="dbrwk2">#REF!</definedName>
    <definedName name="dbrwk3">#REF!</definedName>
    <definedName name="dbrwk4">#REF!</definedName>
    <definedName name="dbrwk5">#REF!</definedName>
    <definedName name="dbrwk6">#REF!</definedName>
    <definedName name="dbrwk7">#REF!</definedName>
    <definedName name="dbrwk8">#REF!</definedName>
    <definedName name="dbrwk9">#REF!</definedName>
    <definedName name="dcc" localSheetId="0">설계서!dcc</definedName>
    <definedName name="dcc">#N/A</definedName>
    <definedName name="dcrwk10" localSheetId="0">#REF!</definedName>
    <definedName name="dcrwk10" localSheetId="1">#REF!</definedName>
    <definedName name="dcrwk10">#REF!</definedName>
    <definedName name="dcrwk11" localSheetId="0">#REF!</definedName>
    <definedName name="dcrwk11" localSheetId="1">#REF!</definedName>
    <definedName name="dcrwk11">#REF!</definedName>
    <definedName name="dcrwk12" localSheetId="0">#REF!</definedName>
    <definedName name="dcrwk12" localSheetId="1">#REF!</definedName>
    <definedName name="dcrwk12">#REF!</definedName>
    <definedName name="dcrwk2">#REF!</definedName>
    <definedName name="dcrwk3">#REF!</definedName>
    <definedName name="dcrwk4">#REF!</definedName>
    <definedName name="dcrwk5">#REF!</definedName>
    <definedName name="dcrwk6">#REF!</definedName>
    <definedName name="dcrwk7">#REF!</definedName>
    <definedName name="dcrwk8">#REF!</definedName>
    <definedName name="dcrwk9">#REF!</definedName>
    <definedName name="DCS">#REF!</definedName>
    <definedName name="DCU">[22]소요자재!$H$80</definedName>
    <definedName name="dd">#N/A</definedName>
    <definedName name="DD___0" localSheetId="0">#REF!</definedName>
    <definedName name="DD___0" localSheetId="1">#REF!</definedName>
    <definedName name="DD___0">#REF!</definedName>
    <definedName name="DD___12" localSheetId="0">#REF!</definedName>
    <definedName name="DD___12" localSheetId="1">#REF!</definedName>
    <definedName name="DD___12">#REF!</definedName>
    <definedName name="DDC" localSheetId="0">설계서!DDC</definedName>
    <definedName name="DDC">#N/A</definedName>
    <definedName name="ddd" localSheetId="19">'[37]설직재-1'!#REF!</definedName>
    <definedName name="ddd" localSheetId="1">'[37]설직재-1'!#REF!</definedName>
    <definedName name="ddd">'[37]설직재-1'!#REF!</definedName>
    <definedName name="dddd" localSheetId="1">'[37]설직재-1'!#REF!</definedName>
    <definedName name="dddd">'[37]설직재-1'!#REF!</definedName>
    <definedName name="DDDD___0" localSheetId="0">#REF!</definedName>
    <definedName name="DDDD___0" localSheetId="1">#REF!</definedName>
    <definedName name="DDDD___0">#REF!</definedName>
    <definedName name="DDDD___11" localSheetId="0">#REF!</definedName>
    <definedName name="DDDD___11" localSheetId="1">#REF!</definedName>
    <definedName name="DDDD___11">#REF!</definedName>
    <definedName name="DDDD___12" localSheetId="0">#REF!</definedName>
    <definedName name="DDDD___12" localSheetId="1">#REF!</definedName>
    <definedName name="DDDD___12">#REF!</definedName>
    <definedName name="DDDD___8" localSheetId="0">#REF!</definedName>
    <definedName name="DDDD___8">#REF!</definedName>
    <definedName name="ddddd" localSheetId="0" hidden="1">#REF!</definedName>
    <definedName name="ddddd" hidden="1">#REF!</definedName>
    <definedName name="DDE" localSheetId="19">[0]!DDC</definedName>
    <definedName name="DDE" localSheetId="0">설계서!DDC</definedName>
    <definedName name="DDE" localSheetId="1">[0]!DDC</definedName>
    <definedName name="DDE">[0]!DDC</definedName>
    <definedName name="ddf" localSheetId="0">설계서!xcf</definedName>
    <definedName name="ddf">#N/A</definedName>
    <definedName name="DDFRE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DFRE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DFRE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DFR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DR" localSheetId="19">#N/A</definedName>
    <definedName name="DDR" localSheetId="0">설계서!ㅗㅠㅎㄹ</definedName>
    <definedName name="DDR" localSheetId="1">설계서!ㅗㅠㅎㄹ</definedName>
    <definedName name="DDR">설계서!ㅗㅠㅎㄹ</definedName>
    <definedName name="DDS" localSheetId="19">#N/A</definedName>
    <definedName name="DDS" localSheetId="0">설계서!ㅠㅜㅎ</definedName>
    <definedName name="DDS" localSheetId="1">설계서!ㅠㅜㅎ</definedName>
    <definedName name="DDS">설계서!ㅠㅜㅎ</definedName>
    <definedName name="DDW" localSheetId="19">BlankMacro1</definedName>
    <definedName name="DDW" localSheetId="0">BlankMacro1</definedName>
    <definedName name="DDW" localSheetId="1">BlankMacro1</definedName>
    <definedName name="DDW">BlankMacro1</definedName>
    <definedName name="DD형">[22]소요자재!$H$130</definedName>
    <definedName name="de" localSheetId="0">#REF!</definedName>
    <definedName name="de" localSheetId="1">#REF!</definedName>
    <definedName name="de">#REF!</definedName>
    <definedName name="def" localSheetId="0">#REF!</definedName>
    <definedName name="def" localSheetId="1">#REF!</definedName>
    <definedName name="def">#REF!</definedName>
    <definedName name="DelDm" localSheetId="0">#REF!</definedName>
    <definedName name="DelDm" localSheetId="1">#REF!</definedName>
    <definedName name="DelDm">#REF!</definedName>
    <definedName name="Delivery">#REF!</definedName>
    <definedName name="DelType">#REF!</definedName>
    <definedName name="DEMO" localSheetId="0">#REF!</definedName>
    <definedName name="DEMO">#REF!</definedName>
    <definedName name="deptLookup">#REF!</definedName>
    <definedName name="df" localSheetId="0">#REF!</definedName>
    <definedName name="df">#REF!</definedName>
    <definedName name="DFG" localSheetId="0">#REF!,#REF!,#REF!</definedName>
    <definedName name="DFG" localSheetId="1">#REF!,#REF!,#REF!</definedName>
    <definedName name="DFG">#REF!,#REF!,#REF!</definedName>
    <definedName name="dfhao" localSheetId="0">#REF!</definedName>
    <definedName name="dfhao" localSheetId="1">#REF!</definedName>
    <definedName name="dfhao">#REF!</definedName>
    <definedName name="DFHB">[29]!Macro9</definedName>
    <definedName name="dfjalk" localSheetId="0">#REF!</definedName>
    <definedName name="dfjalk" localSheetId="1">#REF!</definedName>
    <definedName name="dfjalk">#REF!</definedName>
    <definedName name="DFJKSLAEO" localSheetId="0">#REF!</definedName>
    <definedName name="DFJKSLAEO" localSheetId="1">#REF!</definedName>
    <definedName name="DFJKSLAEO">#REF!</definedName>
    <definedName name="DFR" localSheetId="0">#REF!,#REF!</definedName>
    <definedName name="DFR" localSheetId="1">#REF!,#REF!</definedName>
    <definedName name="DFR">#REF!,#REF!</definedName>
    <definedName name="DFRGS" localSheetId="19">고용개선지원비!asx</definedName>
    <definedName name="DFRGS" localSheetId="0">설계서!asx</definedName>
    <definedName name="DFRGS" localSheetId="1">총괄집계표!asx</definedName>
    <definedName name="DFRGS">[0]!asx</definedName>
    <definedName name="DFSAFG" localSheetId="0">설계서!DFSAFG</definedName>
    <definedName name="DFSAFG">#N/A</definedName>
    <definedName name="DFSWE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FSWE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FSWE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FSW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FVGD" localSheetId="0">설계서!MMM</definedName>
    <definedName name="DFVGD">#N/A</definedName>
    <definedName name="DGF" localSheetId="0">#REF!</definedName>
    <definedName name="DGF" localSheetId="1">#REF!</definedName>
    <definedName name="DGF">#REF!</definedName>
    <definedName name="dgh" localSheetId="0">설계서!dgh</definedName>
    <definedName name="dgh">#N/A</definedName>
    <definedName name="DGRT" localSheetId="0">설계서!DGRT</definedName>
    <definedName name="DGRT">#N/A</definedName>
    <definedName name="DGV" localSheetId="0">설계서!vnb</definedName>
    <definedName name="DGV">#N/A</definedName>
    <definedName name="DGVAFD" localSheetId="0">설계서!REGSVTEB</definedName>
    <definedName name="DGVAFD">#N/A</definedName>
    <definedName name="dh" localSheetId="0">#REF!</definedName>
    <definedName name="dh" localSheetId="1">#REF!</definedName>
    <definedName name="dh">#REF!</definedName>
    <definedName name="diameter" localSheetId="0">#REF!</definedName>
    <definedName name="diameter" localSheetId="1">#REF!</definedName>
    <definedName name="diameter">#REF!</definedName>
    <definedName name="diaphragm" localSheetId="0">#REF!</definedName>
    <definedName name="diaphragm" localSheetId="1">#REF!</definedName>
    <definedName name="diaphragm">#REF!</definedName>
    <definedName name="DJAJSL" localSheetId="0">#REF!,#REF!</definedName>
    <definedName name="DJAJSL" localSheetId="1">#REF!,#REF!</definedName>
    <definedName name="DJAJSL">#REF!,#REF!</definedName>
    <definedName name="djfhka" localSheetId="0">#REF!</definedName>
    <definedName name="djfhka" localSheetId="1">#REF!</definedName>
    <definedName name="djfhka">#REF!</definedName>
    <definedName name="DJHFJ" localSheetId="0">#REF!</definedName>
    <definedName name="DJHFJ" localSheetId="1">#REF!</definedName>
    <definedName name="DJHFJ">#REF!</definedName>
    <definedName name="djhfs" localSheetId="0">#REF!</definedName>
    <definedName name="djhfs" localSheetId="1">#REF!</definedName>
    <definedName name="djhfs">#REF!</definedName>
    <definedName name="DJKC" localSheetId="0">#REF!,#REF!</definedName>
    <definedName name="DJKC" localSheetId="1">#REF!,#REF!</definedName>
    <definedName name="DJKC">#REF!,#REF!</definedName>
    <definedName name="DJKFJ" localSheetId="0">#REF!</definedName>
    <definedName name="DJKFJ" localSheetId="1">#REF!</definedName>
    <definedName name="DJKFJ">#REF!</definedName>
    <definedName name="djkfslkjapoapei93" localSheetId="0">#REF!</definedName>
    <definedName name="djkfslkjapoapei93" localSheetId="1">#REF!</definedName>
    <definedName name="djkfslkjapoapei93">#REF!</definedName>
    <definedName name="DJKNHVF" localSheetId="0">설계서!MATRO</definedName>
    <definedName name="DJKNHVF">#N/A</definedName>
    <definedName name="DJL" localSheetId="0">#REF!</definedName>
    <definedName name="DJL" localSheetId="1">#REF!</definedName>
    <definedName name="DJL">#REF!</definedName>
    <definedName name="DKD" localSheetId="19">BlankMacro1</definedName>
    <definedName name="DKD" localSheetId="0">BlankMacro1</definedName>
    <definedName name="DKD" localSheetId="1">BlankMacro1</definedName>
    <definedName name="DKD">BlankMacro1</definedName>
    <definedName name="dkdkdkdkd" localSheetId="19" hidden="1">{#N/A,#N/A,FALSE,"명세표"}</definedName>
    <definedName name="dkdkdkdkd" localSheetId="0" hidden="1">{#N/A,#N/A,FALSE,"명세표"}</definedName>
    <definedName name="dkdkdkdkd" localSheetId="1" hidden="1">{#N/A,#N/A,FALSE,"명세표"}</definedName>
    <definedName name="dkdkdkdkd" hidden="1">{#N/A,#N/A,FALSE,"명세표"}</definedName>
    <definedName name="DKE" localSheetId="19">BlankMacro1</definedName>
    <definedName name="DKE" localSheetId="0">BlankMacro1</definedName>
    <definedName name="DKE" localSheetId="1">BlankMacro1</definedName>
    <definedName name="DKE">BlankMacro1</definedName>
    <definedName name="DKFAJKL" localSheetId="19">#REF!</definedName>
    <definedName name="DKFAJKL" localSheetId="0">#REF!</definedName>
    <definedName name="DKFAJKL" localSheetId="1">#REF!</definedName>
    <definedName name="DKFAJKL">#REF!</definedName>
    <definedName name="dkfja" localSheetId="0">#REF!</definedName>
    <definedName name="dkfja" localSheetId="1">#REF!</definedName>
    <definedName name="dkfja">#REF!</definedName>
    <definedName name="dkfjl" localSheetId="0">#REF!</definedName>
    <definedName name="dkfjl" localSheetId="1">#REF!</definedName>
    <definedName name="dkfjl">#REF!</definedName>
    <definedName name="DKFJLE" localSheetId="0">#REF!</definedName>
    <definedName name="DKFJLE">#REF!</definedName>
    <definedName name="dkfjsl" localSheetId="0">#REF!</definedName>
    <definedName name="dkfjsl">#REF!</definedName>
    <definedName name="DKFSLK" localSheetId="0">#REF!</definedName>
    <definedName name="DKFSLK">#REF!</definedName>
    <definedName name="dklsfj" localSheetId="0">#REF!</definedName>
    <definedName name="dklsfj">#REF!</definedName>
    <definedName name="DLA">#REF!</definedName>
    <definedName name="dlkfjls" localSheetId="0">#REF!</definedName>
    <definedName name="dlkfjls">#REF!</definedName>
    <definedName name="DMZ" localSheetId="0">#REF!,#REF!</definedName>
    <definedName name="DMZ" localSheetId="1">#REF!,#REF!</definedName>
    <definedName name="DMZ">#REF!,#REF!</definedName>
    <definedName name="dn" localSheetId="19" hidden="1">{#N/A,#N/A,FALSE,"혼합골재"}</definedName>
    <definedName name="dn" localSheetId="0" hidden="1">{#N/A,#N/A,FALSE,"혼합골재"}</definedName>
    <definedName name="dn" localSheetId="1" hidden="1">{#N/A,#N/A,FALSE,"혼합골재"}</definedName>
    <definedName name="dn" hidden="1">{#N/A,#N/A,FALSE,"혼합골재"}</definedName>
    <definedName name="DNH" localSheetId="0">설계서!EGERG</definedName>
    <definedName name="DNH">#N/A</definedName>
    <definedName name="Document_array" localSheetId="19">{"Book1","제품부두.xls"}</definedName>
    <definedName name="Document_array" localSheetId="0">{"Book1","제품부두.xls"}</definedName>
    <definedName name="Document_array" localSheetId="1">{"Book1","제품부두.xls"}</definedName>
    <definedName name="Document_array">{"Book1","제품부두.xls"}</definedName>
    <definedName name="DOG1___0" localSheetId="0">#REF!</definedName>
    <definedName name="DOG1___0" localSheetId="1">#REF!</definedName>
    <definedName name="DOG1___0">#REF!</definedName>
    <definedName name="DOG1___10" localSheetId="0">#REF!</definedName>
    <definedName name="DOG1___10" localSheetId="1">#REF!</definedName>
    <definedName name="DOG1___10">#REF!</definedName>
    <definedName name="DOG1___12" localSheetId="0">#REF!</definedName>
    <definedName name="DOG1___12" localSheetId="1">#REF!</definedName>
    <definedName name="DOG1___12">#REF!</definedName>
    <definedName name="DOG1___2" localSheetId="0">#REF!</definedName>
    <definedName name="DOG1___2">#REF!</definedName>
    <definedName name="DOG1___3" localSheetId="0">#REF!</definedName>
    <definedName name="DOG1___3">#REF!</definedName>
    <definedName name="DOG1___4" localSheetId="0">#REF!</definedName>
    <definedName name="DOG1___4">#REF!</definedName>
    <definedName name="DOG1___5" localSheetId="0">#REF!</definedName>
    <definedName name="DOG1___5">#REF!</definedName>
    <definedName name="DOG1___7" localSheetId="0">#REF!</definedName>
    <definedName name="DOG1___7">#REF!</definedName>
    <definedName name="DOG1___8" localSheetId="0">#REF!</definedName>
    <definedName name="DOG1___8">#REF!</definedName>
    <definedName name="DOG1___9" localSheetId="0">#REF!</definedName>
    <definedName name="DOG1___9">#REF!</definedName>
    <definedName name="DOG2___0" localSheetId="0">#REF!</definedName>
    <definedName name="DOG2___0">#REF!</definedName>
    <definedName name="DOG2___10" localSheetId="0">#REF!</definedName>
    <definedName name="DOG2___10">#REF!</definedName>
    <definedName name="DOG2___12" localSheetId="0">#REF!</definedName>
    <definedName name="DOG2___12">#REF!</definedName>
    <definedName name="DOG2___2" localSheetId="0">#REF!</definedName>
    <definedName name="DOG2___2">#REF!</definedName>
    <definedName name="DOG2___3" localSheetId="0">#REF!</definedName>
    <definedName name="DOG2___3">#REF!</definedName>
    <definedName name="DOG2___4" localSheetId="0">#REF!</definedName>
    <definedName name="DOG2___4">#REF!</definedName>
    <definedName name="DOG2___5" localSheetId="0">#REF!</definedName>
    <definedName name="DOG2___5">#REF!</definedName>
    <definedName name="DOG2___7" localSheetId="0">#REF!</definedName>
    <definedName name="DOG2___7">#REF!</definedName>
    <definedName name="DOG2___8" localSheetId="0">#REF!</definedName>
    <definedName name="DOG2___8">#REF!</definedName>
    <definedName name="DOG2___9" localSheetId="0">#REF!</definedName>
    <definedName name="DOG2___9">#REF!</definedName>
    <definedName name="DOG3___0" localSheetId="0">#REF!</definedName>
    <definedName name="DOG3___0">#REF!</definedName>
    <definedName name="DOG3___10" localSheetId="0">#REF!</definedName>
    <definedName name="DOG3___10">#REF!</definedName>
    <definedName name="DOG3___12" localSheetId="0">#REF!</definedName>
    <definedName name="DOG3___12">#REF!</definedName>
    <definedName name="DOG3___2" localSheetId="0">#REF!</definedName>
    <definedName name="DOG3___2">#REF!</definedName>
    <definedName name="DOG3___3" localSheetId="0">#REF!</definedName>
    <definedName name="DOG3___3">#REF!</definedName>
    <definedName name="DOG3___4" localSheetId="0">#REF!</definedName>
    <definedName name="DOG3___4">#REF!</definedName>
    <definedName name="DOG3___5" localSheetId="0">#REF!</definedName>
    <definedName name="DOG3___5">#REF!</definedName>
    <definedName name="DOG3___7" localSheetId="0">#REF!</definedName>
    <definedName name="DOG3___7">#REF!</definedName>
    <definedName name="DOG3___8" localSheetId="0">#REF!</definedName>
    <definedName name="DOG3___8">#REF!</definedName>
    <definedName name="DOG3___9" localSheetId="0">#REF!</definedName>
    <definedName name="DOG3___9">#REF!</definedName>
    <definedName name="DOG4___0" localSheetId="0">#REF!</definedName>
    <definedName name="DOG4___0">#REF!</definedName>
    <definedName name="DOG4___10" localSheetId="0">#REF!</definedName>
    <definedName name="DOG4___10">#REF!</definedName>
    <definedName name="DOG4___12" localSheetId="0">#REF!</definedName>
    <definedName name="DOG4___12">#REF!</definedName>
    <definedName name="DOG4___2" localSheetId="0">#REF!</definedName>
    <definedName name="DOG4___2">#REF!</definedName>
    <definedName name="DOG4___3" localSheetId="0">#REF!</definedName>
    <definedName name="DOG4___3">#REF!</definedName>
    <definedName name="DOG4___4" localSheetId="0">#REF!</definedName>
    <definedName name="DOG4___4">#REF!</definedName>
    <definedName name="DOG4___5" localSheetId="0">#REF!</definedName>
    <definedName name="DOG4___5">#REF!</definedName>
    <definedName name="DOG4___7" localSheetId="0">#REF!</definedName>
    <definedName name="DOG4___7">#REF!</definedName>
    <definedName name="DOG4___8" localSheetId="0">#REF!</definedName>
    <definedName name="DOG4___8">#REF!</definedName>
    <definedName name="DOG4___9" localSheetId="0">#REF!</definedName>
    <definedName name="DOG4___9">#REF!</definedName>
    <definedName name="DOGUB" localSheetId="0">#REF!</definedName>
    <definedName name="DOGUB">#REF!</definedName>
    <definedName name="DONG1">#REF!</definedName>
    <definedName name="DONG2">#REF!</definedName>
    <definedName name="DORO" localSheetId="0">#REF!,#REF!</definedName>
    <definedName name="DORO" localSheetId="1">#REF!,#REF!</definedName>
    <definedName name="DORO">#REF!,#REF!</definedName>
    <definedName name="drain_trap" localSheetId="0">#REF!</definedName>
    <definedName name="drain_trap" localSheetId="1">#REF!</definedName>
    <definedName name="drain_trap">#REF!</definedName>
    <definedName name="DRDRSSF" localSheetId="0">설계서!NBBV</definedName>
    <definedName name="DRDRSSF">#N/A</definedName>
    <definedName name="DRIVE" localSheetId="0">#REF!</definedName>
    <definedName name="DRIVE" localSheetId="1">#REF!</definedName>
    <definedName name="DRIVE">#REF!</definedName>
    <definedName name="DRIVE___0" localSheetId="0">#REF!</definedName>
    <definedName name="DRIVE___0" localSheetId="1">#REF!</definedName>
    <definedName name="DRIVE___0">#REF!</definedName>
    <definedName name="DRIVE___10" localSheetId="0">#REF!</definedName>
    <definedName name="DRIVE___10" localSheetId="1">#REF!</definedName>
    <definedName name="DRIVE___10">#REF!</definedName>
    <definedName name="DRIVE___12" localSheetId="0">#REF!</definedName>
    <definedName name="DRIVE___12">#REF!</definedName>
    <definedName name="DRIVE___2" localSheetId="0">#REF!</definedName>
    <definedName name="DRIVE___2">#REF!</definedName>
    <definedName name="DRIVE___3" localSheetId="0">#REF!</definedName>
    <definedName name="DRIVE___3">#REF!</definedName>
    <definedName name="DRIVE___4" localSheetId="0">#REF!</definedName>
    <definedName name="DRIVE___4">#REF!</definedName>
    <definedName name="DRIVE___5" localSheetId="0">#REF!</definedName>
    <definedName name="DRIVE___5">#REF!</definedName>
    <definedName name="DRIVE___7" localSheetId="0">#REF!</definedName>
    <definedName name="DRIVE___7">#REF!</definedName>
    <definedName name="DRIVE___8" localSheetId="0">#REF!</definedName>
    <definedName name="DRIVE___8">#REF!</definedName>
    <definedName name="DRIVE___9" localSheetId="0">#REF!</definedName>
    <definedName name="DRIVE___9">#REF!</definedName>
    <definedName name="DROW">#N/A</definedName>
    <definedName name="drsg" localSheetId="0">#REF!</definedName>
    <definedName name="drsg" localSheetId="1">#REF!</definedName>
    <definedName name="drsg">#REF!</definedName>
    <definedName name="DS1E">[22]소요자재!$H$73</definedName>
    <definedName name="DSAF" localSheetId="19">고용개선지원비!asx</definedName>
    <definedName name="DSAF" localSheetId="0">설계서!asx</definedName>
    <definedName name="DSAF" localSheetId="1">총괄집계표!asx</definedName>
    <definedName name="DSAF">[0]!asx</definedName>
    <definedName name="dsaghh" localSheetId="0">#REF!</definedName>
    <definedName name="dsaghh" localSheetId="1">#REF!</definedName>
    <definedName name="dsaghh">#REF!</definedName>
    <definedName name="DSC" localSheetId="0">설계서!NND</definedName>
    <definedName name="DSC">#N/A</definedName>
    <definedName name="DSD" localSheetId="19">고용개선지원비!asx</definedName>
    <definedName name="DSD" localSheetId="0">설계서!asx</definedName>
    <definedName name="DSD" localSheetId="1">총괄집계표!asx</definedName>
    <definedName name="DSD">[0]!asx</definedName>
    <definedName name="DSF" localSheetId="19" hidden="1">{#N/A,#N/A,FALSE,"골재소요량";#N/A,#N/A,FALSE,"골재소요량"}</definedName>
    <definedName name="DSF" localSheetId="0" hidden="1">{#N/A,#N/A,FALSE,"골재소요량";#N/A,#N/A,FALSE,"골재소요량"}</definedName>
    <definedName name="DSF" localSheetId="1" hidden="1">{#N/A,#N/A,FALSE,"골재소요량";#N/A,#N/A,FALSE,"골재소요량"}</definedName>
    <definedName name="DSF" hidden="1">{#N/A,#N/A,FALSE,"골재소요량";#N/A,#N/A,FALSE,"골재소요량"}</definedName>
    <definedName name="DSFC" localSheetId="0">설계서!NNF</definedName>
    <definedName name="DSFC">#N/A</definedName>
    <definedName name="DSFD" localSheetId="0">설계서!SSX</definedName>
    <definedName name="DSFD">#N/A</definedName>
    <definedName name="DSKFJL" localSheetId="0">#REF!</definedName>
    <definedName name="DSKFJL" localSheetId="1">#REF!</definedName>
    <definedName name="DSKFJL">#REF!</definedName>
    <definedName name="DSS" localSheetId="0">설계서!MATRO</definedName>
    <definedName name="DSS">#N/A</definedName>
    <definedName name="DSSDS" localSheetId="19" hidden="1">{#N/A,#N/A,FALSE,"명세표"}</definedName>
    <definedName name="DSSDS" localSheetId="0" hidden="1">{#N/A,#N/A,FALSE,"명세표"}</definedName>
    <definedName name="DSSDS" localSheetId="1" hidden="1">{#N/A,#N/A,FALSE,"명세표"}</definedName>
    <definedName name="DSSDS" hidden="1">{#N/A,#N/A,FALSE,"명세표"}</definedName>
    <definedName name="dsv" localSheetId="0">설계서!jyt</definedName>
    <definedName name="dsv">#N/A</definedName>
    <definedName name="DSVP" localSheetId="0">#REF!</definedName>
    <definedName name="DSVP" localSheetId="1">#REF!</definedName>
    <definedName name="DSVP">#REF!</definedName>
    <definedName name="dual_plate_check" localSheetId="0">#REF!</definedName>
    <definedName name="dual_plate_check" localSheetId="1">#REF!</definedName>
    <definedName name="dual_plate_check">#REF!</definedName>
    <definedName name="DUCT_GONG" localSheetId="0">#REF!</definedName>
    <definedName name="DUCT_GONG" localSheetId="1">#REF!</definedName>
    <definedName name="DUCT_GONG">#REF!</definedName>
    <definedName name="dumppr">#REF!</definedName>
    <definedName name="duplex_strainer" localSheetId="0">#REF!</definedName>
    <definedName name="duplex_strainer">#REF!</definedName>
    <definedName name="Dv">#REF!</definedName>
    <definedName name="DVGDFS" localSheetId="0">설계서!FFC</definedName>
    <definedName name="DVGDFS">#N/A</definedName>
    <definedName name="DVZZ" localSheetId="19">[0]!DFSAFG</definedName>
    <definedName name="DVZZ" localSheetId="0">설계서!DFSAFG</definedName>
    <definedName name="DVZZ" localSheetId="1">[0]!DFSAFG</definedName>
    <definedName name="DVZZ">[0]!DFSAFG</definedName>
    <definedName name="DWD" localSheetId="19" hidden="1">{#N/A,#N/A,FALSE,"전력간선"}</definedName>
    <definedName name="DWD" localSheetId="0" hidden="1">{#N/A,#N/A,FALSE,"전력간선"}</definedName>
    <definedName name="DWD" localSheetId="1" hidden="1">{#N/A,#N/A,FALSE,"전력간선"}</definedName>
    <definedName name="DWD" hidden="1">{#N/A,#N/A,FALSE,"전력간선"}</definedName>
    <definedName name="DWS" localSheetId="19">BlankMacro1</definedName>
    <definedName name="DWS" localSheetId="0">BlankMacro1</definedName>
    <definedName name="DWS" localSheetId="1">BlankMacro1</definedName>
    <definedName name="DWS">BlankMacro1</definedName>
    <definedName name="DZGD" localSheetId="0">설계서!NHGF</definedName>
    <definedName name="DZGD">#N/A</definedName>
    <definedName name="D형">[22]소요자재!$H$18</definedName>
    <definedName name="E" localSheetId="0">#REF!</definedName>
    <definedName name="E" localSheetId="1">#REF!</definedName>
    <definedName name="E">#REF!</definedName>
    <definedName name="E10M" localSheetId="0">#REF!</definedName>
    <definedName name="E10M" localSheetId="1">#REF!</definedName>
    <definedName name="E10M">#REF!</definedName>
    <definedName name="E10P" localSheetId="1">#REF!</definedName>
    <definedName name="E10P">#REF!</definedName>
    <definedName name="E11M">#REF!</definedName>
    <definedName name="E11P">#REF!</definedName>
    <definedName name="E12M">#REF!</definedName>
    <definedName name="E12P">#REF!</definedName>
    <definedName name="E13M">#REF!</definedName>
    <definedName name="E13P">#REF!</definedName>
    <definedName name="E14M">#REF!</definedName>
    <definedName name="E14P">#REF!</definedName>
    <definedName name="E15M">#REF!</definedName>
    <definedName name="E15P">#REF!</definedName>
    <definedName name="E16M">#REF!</definedName>
    <definedName name="E16P">#REF!</definedName>
    <definedName name="E17M">#REF!</definedName>
    <definedName name="E17P">#REF!</definedName>
    <definedName name="E18M">#REF!</definedName>
    <definedName name="E18P">#REF!</definedName>
    <definedName name="E19M">#REF!</definedName>
    <definedName name="E19P">#REF!</definedName>
    <definedName name="E1E">#REF!</definedName>
    <definedName name="E1M">#REF!</definedName>
    <definedName name="E1P">#REF!</definedName>
    <definedName name="E20M">#REF!</definedName>
    <definedName name="E20P">#REF!</definedName>
    <definedName name="E21M">#REF!</definedName>
    <definedName name="E21P">#REF!</definedName>
    <definedName name="E22M">#REF!</definedName>
    <definedName name="E22P">#REF!</definedName>
    <definedName name="E23M">#REF!</definedName>
    <definedName name="E23P">#REF!</definedName>
    <definedName name="E24M">#REF!</definedName>
    <definedName name="E24P">#REF!</definedName>
    <definedName name="E25M">#REF!</definedName>
    <definedName name="E25P">#REF!</definedName>
    <definedName name="E26E">#REF!</definedName>
    <definedName name="E26M">#REF!</definedName>
    <definedName name="E26P">#REF!</definedName>
    <definedName name="E27E">#REF!</definedName>
    <definedName name="E27M">#REF!</definedName>
    <definedName name="E27P">#REF!</definedName>
    <definedName name="E28E">#REF!</definedName>
    <definedName name="E28M">#REF!</definedName>
    <definedName name="E28P">#REF!</definedName>
    <definedName name="E29M">#REF!</definedName>
    <definedName name="E29P">#REF!</definedName>
    <definedName name="E2E">#REF!</definedName>
    <definedName name="E2M">#REF!</definedName>
    <definedName name="E2P">#REF!</definedName>
    <definedName name="E30M">#REF!</definedName>
    <definedName name="E30P">#REF!</definedName>
    <definedName name="E31E">#REF!</definedName>
    <definedName name="E31M">#REF!</definedName>
    <definedName name="E31P">#REF!</definedName>
    <definedName name="E32E">#REF!</definedName>
    <definedName name="E32M">#REF!</definedName>
    <definedName name="E32P">#REF!</definedName>
    <definedName name="E33E">#REF!</definedName>
    <definedName name="E33M">#REF!</definedName>
    <definedName name="E33P">#REF!</definedName>
    <definedName name="E34E">#REF!</definedName>
    <definedName name="E34M">#REF!</definedName>
    <definedName name="E34P">#REF!</definedName>
    <definedName name="E35M">#REF!</definedName>
    <definedName name="E35P">#REF!</definedName>
    <definedName name="E36M">#REF!</definedName>
    <definedName name="E36P">#REF!</definedName>
    <definedName name="E37M">#REF!</definedName>
    <definedName name="E37P">#REF!</definedName>
    <definedName name="E38M">#REF!</definedName>
    <definedName name="E38P">#REF!</definedName>
    <definedName name="E39M">#REF!</definedName>
    <definedName name="E39P">#REF!</definedName>
    <definedName name="E3P">#REF!</definedName>
    <definedName name="E40M">#REF!</definedName>
    <definedName name="E40P">#REF!</definedName>
    <definedName name="E41M">#REF!</definedName>
    <definedName name="E41P">#REF!</definedName>
    <definedName name="E42M">#REF!</definedName>
    <definedName name="E42P">#REF!</definedName>
    <definedName name="E43M">#REF!</definedName>
    <definedName name="E43P">#REF!</definedName>
    <definedName name="E44M">#REF!</definedName>
    <definedName name="E44P">#REF!</definedName>
    <definedName name="E45M">#REF!</definedName>
    <definedName name="E45P">#REF!</definedName>
    <definedName name="E46M">#REF!</definedName>
    <definedName name="E46P">#REF!</definedName>
    <definedName name="E47M">#REF!</definedName>
    <definedName name="E47P">#REF!</definedName>
    <definedName name="E48M">#REF!</definedName>
    <definedName name="E48P">#REF!</definedName>
    <definedName name="E49M">#REF!</definedName>
    <definedName name="E49P">#REF!</definedName>
    <definedName name="E4M">#REF!</definedName>
    <definedName name="E4P">#REF!</definedName>
    <definedName name="E50M">#REF!</definedName>
    <definedName name="E50P">#REF!</definedName>
    <definedName name="E51E">#REF!</definedName>
    <definedName name="E52M">#REF!</definedName>
    <definedName name="E52P">#REF!</definedName>
    <definedName name="E53M">#REF!</definedName>
    <definedName name="E53P">#REF!</definedName>
    <definedName name="E54M">#REF!</definedName>
    <definedName name="E54P">#REF!</definedName>
    <definedName name="E55M">#REF!</definedName>
    <definedName name="E55P">#REF!</definedName>
    <definedName name="E56M">#REF!</definedName>
    <definedName name="E56P">#REF!</definedName>
    <definedName name="E57M">#REF!</definedName>
    <definedName name="E57P">#REF!</definedName>
    <definedName name="E58M">#REF!</definedName>
    <definedName name="E58P">#REF!</definedName>
    <definedName name="E59M">#REF!</definedName>
    <definedName name="E59P">#REF!</definedName>
    <definedName name="E5M">#REF!</definedName>
    <definedName name="E5P">#REF!</definedName>
    <definedName name="E60M">#REF!</definedName>
    <definedName name="E60P">#REF!</definedName>
    <definedName name="E61M">#REF!</definedName>
    <definedName name="E61P">#REF!</definedName>
    <definedName name="E62M">#REF!</definedName>
    <definedName name="E62P">#REF!</definedName>
    <definedName name="E63M">#REF!</definedName>
    <definedName name="E63P">#REF!</definedName>
    <definedName name="E64M">#REF!</definedName>
    <definedName name="E64P">#REF!</definedName>
    <definedName name="E65M">#REF!</definedName>
    <definedName name="E65P">#REF!</definedName>
    <definedName name="E66M">#REF!</definedName>
    <definedName name="E66P">#REF!</definedName>
    <definedName name="E67M">#REF!</definedName>
    <definedName name="E67P">#REF!</definedName>
    <definedName name="E68M">#REF!</definedName>
    <definedName name="E6M">#REF!</definedName>
    <definedName name="E6P">#REF!</definedName>
    <definedName name="E7M">#REF!</definedName>
    <definedName name="E7P">#REF!</definedName>
    <definedName name="E8M">#REF!</definedName>
    <definedName name="E8P">#REF!</definedName>
    <definedName name="E9M">#REF!</definedName>
    <definedName name="E9P">#REF!</definedName>
    <definedName name="EC" localSheetId="0">#REF!</definedName>
    <definedName name="EC">#REF!</definedName>
    <definedName name="ECARD">[22]소요자재!$H$142</definedName>
    <definedName name="EDC" localSheetId="0">#REF!,#REF!</definedName>
    <definedName name="EDC" localSheetId="1">#REF!,#REF!</definedName>
    <definedName name="EDC">#REF!,#REF!</definedName>
    <definedName name="EDD" localSheetId="19">고용개선지원비!asx</definedName>
    <definedName name="EDD" localSheetId="0">설계서!asx</definedName>
    <definedName name="EDD" localSheetId="1">총괄집계표!asx</definedName>
    <definedName name="EDD">[0]!asx</definedName>
    <definedName name="EDE" localSheetId="0">설계서!SAF</definedName>
    <definedName name="EDE">#N/A</definedName>
    <definedName name="edgh" localSheetId="0">#REF!</definedName>
    <definedName name="edgh" localSheetId="1">#REF!</definedName>
    <definedName name="edgh">#REF!</definedName>
    <definedName name="edtgh" localSheetId="0">#REF!</definedName>
    <definedName name="edtgh" localSheetId="1">#REF!</definedName>
    <definedName name="edtgh">#REF!</definedName>
    <definedName name="EED" localSheetId="0">설계서!EED</definedName>
    <definedName name="EED">#N/A</definedName>
    <definedName name="EEDD" localSheetId="0">설계서!EEDD</definedName>
    <definedName name="EEDD">#N/A</definedName>
    <definedName name="EEE" localSheetId="0">설계서!HGG</definedName>
    <definedName name="EEE">#N/A</definedName>
    <definedName name="eeeeeee" localSheetId="19" hidden="1">{"'자리배치도'!$AG$1:$CI$28"}</definedName>
    <definedName name="eeeeeee" localSheetId="0" hidden="1">{"'자리배치도'!$AG$1:$CI$28"}</definedName>
    <definedName name="eeeeeee" localSheetId="1" hidden="1">{"'자리배치도'!$AG$1:$CI$28"}</definedName>
    <definedName name="eeeeeee" hidden="1">{"'자리배치도'!$AG$1:$CI$28"}</definedName>
    <definedName name="EE형">[22]소요자재!$H$131</definedName>
    <definedName name="EGERG" localSheetId="0">설계서!EGERG</definedName>
    <definedName name="EGERG">#N/A</definedName>
    <definedName name="EGG" localSheetId="0">설계서!vnb</definedName>
    <definedName name="EGG">#N/A</definedName>
    <definedName name="egt" localSheetId="0">설계서!reyt</definedName>
    <definedName name="egt">#N/A</definedName>
    <definedName name="ehyt" localSheetId="0">설계서!jhg</definedName>
    <definedName name="ehyt">#N/A</definedName>
    <definedName name="EIRP" localSheetId="0">#REF!</definedName>
    <definedName name="EIRP" localSheetId="1">#REF!</definedName>
    <definedName name="EIRP">#REF!</definedName>
    <definedName name="elec1" localSheetId="0">#REF!</definedName>
    <definedName name="elec1" localSheetId="1">#REF!</definedName>
    <definedName name="elec1">#REF!</definedName>
    <definedName name="elec2" localSheetId="0">#REF!</definedName>
    <definedName name="elec2" localSheetId="1">#REF!</definedName>
    <definedName name="elec2">#REF!</definedName>
    <definedName name="elec3" localSheetId="0">#REF!</definedName>
    <definedName name="elec3">#REF!</definedName>
    <definedName name="elec4" localSheetId="0">#REF!</definedName>
    <definedName name="elec4">#REF!</definedName>
    <definedName name="elec5" localSheetId="0">#REF!</definedName>
    <definedName name="elec5">#REF!</definedName>
    <definedName name="elec6" localSheetId="0">#REF!</definedName>
    <definedName name="elec6">#REF!</definedName>
    <definedName name="ELP" localSheetId="0">#REF!</definedName>
    <definedName name="ELP">#REF!</definedName>
    <definedName name="Em">#REF!</definedName>
    <definedName name="ENJA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NJA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NJA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NJA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OL" localSheetId="0">#REF!</definedName>
    <definedName name="EOL" localSheetId="1">#REF!</definedName>
    <definedName name="EOL">#REF!</definedName>
    <definedName name="EQ" localSheetId="0">#REF!</definedName>
    <definedName name="EQ" localSheetId="1">#REF!</definedName>
    <definedName name="EQ">#REF!</definedName>
    <definedName name="EQMOB" localSheetId="0">#REF!</definedName>
    <definedName name="EQMOB" localSheetId="1">#REF!</definedName>
    <definedName name="EQMOB">#REF!</definedName>
    <definedName name="ERD">[29]!Macro2</definedName>
    <definedName name="ERER" localSheetId="0">#REF!</definedName>
    <definedName name="ERER" localSheetId="1">#REF!</definedName>
    <definedName name="ERER">#REF!</definedName>
    <definedName name="ERGFD" localSheetId="0">설계서!uiy</definedName>
    <definedName name="ERGFD">#N/A</definedName>
    <definedName name="ERGR" localSheetId="0">설계서!ERGR</definedName>
    <definedName name="ERGR">#N/A</definedName>
    <definedName name="ERR" localSheetId="19">#N/A</definedName>
    <definedName name="ERR" localSheetId="0">설계서!ㅈㅂㄷㄹ</definedName>
    <definedName name="ERR" localSheetId="1">설계서!ㅈㅂㄷㄹ</definedName>
    <definedName name="ERR">설계서!ㅈㅂㄷㄹ</definedName>
    <definedName name="ert" localSheetId="0">#REF!</definedName>
    <definedName name="ert" localSheetId="1">#REF!</definedName>
    <definedName name="ert">#REF!</definedName>
    <definedName name="ESA" localSheetId="19">BlankMacro1</definedName>
    <definedName name="ESA" localSheetId="0">BlankMacro1</definedName>
    <definedName name="ESA" localSheetId="1">BlankMacro1</definedName>
    <definedName name="ESA">BlankMacro1</definedName>
    <definedName name="etr" localSheetId="0">설계서!reyt</definedName>
    <definedName name="etr">#N/A</definedName>
    <definedName name="EW" localSheetId="19">[38]내역!#REF!</definedName>
    <definedName name="EW" localSheetId="1">[38]내역!#REF!</definedName>
    <definedName name="EW">[38]내역!#REF!</definedName>
    <definedName name="EWDWQD" localSheetId="0">설계서!NNG</definedName>
    <definedName name="EWDWQD">#N/A</definedName>
    <definedName name="EWF" localSheetId="19">#REF!,#REF!</definedName>
    <definedName name="EWF" localSheetId="0">#REF!,#REF!</definedName>
    <definedName name="EWF" localSheetId="1">#REF!,#REF!</definedName>
    <definedName name="EWF">#REF!,#REF!</definedName>
    <definedName name="EWFDSVF" localSheetId="0">설계서!EWFDSVF</definedName>
    <definedName name="EWFDSVF">#N/A</definedName>
    <definedName name="EWR" localSheetId="0">설계서!GDF</definedName>
    <definedName name="EWR">#N/A</definedName>
    <definedName name="EWRDWQ" localSheetId="0">설계서!EWRDWQ</definedName>
    <definedName name="EWRDWQ">#N/A</definedName>
    <definedName name="ewrertr4" localSheetId="19" hidden="1">{"'자리배치도'!$AG$1:$CI$28"}</definedName>
    <definedName name="ewrertr4" localSheetId="0" hidden="1">{"'자리배치도'!$AG$1:$CI$28"}</definedName>
    <definedName name="ewrertr4" localSheetId="1" hidden="1">{"'자리배치도'!$AG$1:$CI$28"}</definedName>
    <definedName name="ewrertr4" hidden="1">{"'자리배치도'!$AG$1:$CI$28"}</definedName>
    <definedName name="ex_joint" localSheetId="0">#REF!</definedName>
    <definedName name="ex_joint">#REF!</definedName>
    <definedName name="_xlnm.Extract" localSheetId="0">#REF!</definedName>
    <definedName name="_xlnm.Extract">#REF!</definedName>
    <definedName name="Extract_MI">#REF!</definedName>
    <definedName name="E형">[22]소요자재!$H$19</definedName>
    <definedName name="F" localSheetId="0">#REF!</definedName>
    <definedName name="F" localSheetId="1">#REF!</definedName>
    <definedName name="F">#REF!</definedName>
    <definedName name="F___0" localSheetId="0">#REF!</definedName>
    <definedName name="F___0" localSheetId="1">#REF!</definedName>
    <definedName name="F___0">#REF!</definedName>
    <definedName name="F___11" localSheetId="0">#REF!</definedName>
    <definedName name="F___11" localSheetId="1">#REF!</definedName>
    <definedName name="F___11">#REF!</definedName>
    <definedName name="F___12" localSheetId="0">#REF!</definedName>
    <definedName name="F___12">#REF!</definedName>
    <definedName name="F___8" localSheetId="0">#REF!</definedName>
    <definedName name="F___8">#REF!</definedName>
    <definedName name="F_CODE" localSheetId="0">#REF!</definedName>
    <definedName name="F_CODE">#REF!</definedName>
    <definedName name="F_CODE1">#N/A</definedName>
    <definedName name="F_DES" localSheetId="0">#REF!</definedName>
    <definedName name="F_DES" localSheetId="1">#REF!</definedName>
    <definedName name="F_DES">#REF!</definedName>
    <definedName name="F_DESC">#N/A</definedName>
    <definedName name="F_EQ">#N/A</definedName>
    <definedName name="F_EQ0" localSheetId="0">#REF!</definedName>
    <definedName name="F_EQ0" localSheetId="1">#REF!</definedName>
    <definedName name="F_EQ0">#REF!</definedName>
    <definedName name="F_FORM">#N/A</definedName>
    <definedName name="F_INT1">#N/A</definedName>
    <definedName name="F_LA">#N/A</definedName>
    <definedName name="F_LA0" localSheetId="0">#REF!</definedName>
    <definedName name="F_LA0" localSheetId="1">#REF!</definedName>
    <definedName name="F_LA0">#REF!</definedName>
    <definedName name="F_LA1" localSheetId="0">#REF!</definedName>
    <definedName name="F_LA1" localSheetId="1">#REF!</definedName>
    <definedName name="F_LA1">#REF!</definedName>
    <definedName name="F_LA2" localSheetId="0">#REF!</definedName>
    <definedName name="F_LA2" localSheetId="1">#REF!</definedName>
    <definedName name="F_LA2">#REF!</definedName>
    <definedName name="F_LA3" localSheetId="0">#REF!</definedName>
    <definedName name="F_LA3">#REF!</definedName>
    <definedName name="F_LVL">#N/A</definedName>
    <definedName name="F_MA">#N/A</definedName>
    <definedName name="F_MA0" localSheetId="0">#REF!</definedName>
    <definedName name="F_MA0" localSheetId="1">#REF!</definedName>
    <definedName name="F_MA0">#REF!</definedName>
    <definedName name="F_MEMO">#N/A</definedName>
    <definedName name="F_PAGE">#N/A</definedName>
    <definedName name="F_QINC">#N/A</definedName>
    <definedName name="F_QMOD">#N/A</definedName>
    <definedName name="F_QQTY" localSheetId="0">#REF!</definedName>
    <definedName name="F_QQTY" localSheetId="1">#REF!</definedName>
    <definedName name="F_QQTY">#REF!</definedName>
    <definedName name="F_QUNIT" localSheetId="0">#REF!</definedName>
    <definedName name="F_QUNIT" localSheetId="1">#REF!</definedName>
    <definedName name="F_QUNIT">#REF!</definedName>
    <definedName name="F_QVAL">#N/A</definedName>
    <definedName name="F_REMK">#N/A</definedName>
    <definedName name="F_SEQ">#N/A</definedName>
    <definedName name="F_SIZE">#N/A</definedName>
    <definedName name="F_SOS">#N/A</definedName>
    <definedName name="F_TMOD">#N/A</definedName>
    <definedName name="F_TQTY">#N/A</definedName>
    <definedName name="F_TUNIT">#N/A</definedName>
    <definedName name="F_UNIT">#N/A</definedName>
    <definedName name="FADP">[22]소요자재!$H$69</definedName>
    <definedName name="FDBGDF" localSheetId="0">설계서!GVHBG</definedName>
    <definedName name="FDBGDF">#N/A</definedName>
    <definedName name="FDFDS" localSheetId="19">#REF!,#REF!</definedName>
    <definedName name="FDFDS" localSheetId="0">#REF!,#REF!</definedName>
    <definedName name="FDFDS" localSheetId="1">#REF!,#REF!</definedName>
    <definedName name="FDFDS">#REF!,#REF!</definedName>
    <definedName name="fdfs" localSheetId="19">#N/A</definedName>
    <definedName name="fdfs" localSheetId="0">설계서!ㅗㅠㅎㄹ</definedName>
    <definedName name="fdfs" localSheetId="1">설계서!ㅗㅠㅎㄹ</definedName>
    <definedName name="fdfs">설계서!ㅗㅠㅎㄹ</definedName>
    <definedName name="FDGFD" localSheetId="0">설계서!FDGFD</definedName>
    <definedName name="FDGFD">#N/A</definedName>
    <definedName name="FDS" localSheetId="0">설계서!FDS</definedName>
    <definedName name="FDS">#N/A</definedName>
    <definedName name="FDSV" localSheetId="0">설계서!FFC</definedName>
    <definedName name="FDSV">#N/A</definedName>
    <definedName name="FDV" localSheetId="0">설계서!NBBV</definedName>
    <definedName name="FDV">#N/A</definedName>
    <definedName name="FDVG" localSheetId="19">#N/A</definedName>
    <definedName name="FDVG" localSheetId="0">설계서!ㄹ퓰</definedName>
    <definedName name="FDVG" localSheetId="1">설계서!ㄹ퓰</definedName>
    <definedName name="FDVG">설계서!ㄹ퓰</definedName>
    <definedName name="FE" localSheetId="0">#REF!</definedName>
    <definedName name="FE" localSheetId="1">#REF!</definedName>
    <definedName name="FE">#REF!</definedName>
    <definedName name="FEEL" localSheetId="0">#REF!</definedName>
    <definedName name="FEEL" localSheetId="1">#REF!</definedName>
    <definedName name="FEEL">#REF!</definedName>
    <definedName name="fese" localSheetId="0">설계서!jytr</definedName>
    <definedName name="fese">#N/A</definedName>
    <definedName name="ff" localSheetId="0">#REF!</definedName>
    <definedName name="ff" localSheetId="1">#REF!</definedName>
    <definedName name="ff">#REF!</definedName>
    <definedName name="FFC" localSheetId="0">설계서!FFC</definedName>
    <definedName name="FFC">#N/A</definedName>
    <definedName name="FFDGGFD" localSheetId="0">#REF!</definedName>
    <definedName name="FFDGGFD" localSheetId="1">#REF!</definedName>
    <definedName name="FFDGGFD">#REF!</definedName>
    <definedName name="FFDGGFD___0" localSheetId="0">#REF!</definedName>
    <definedName name="FFDGGFD___0" localSheetId="1">#REF!</definedName>
    <definedName name="FFDGGFD___0">#REF!</definedName>
    <definedName name="FFDGGFD___11" localSheetId="0">#REF!</definedName>
    <definedName name="FFDGGFD___11" localSheetId="1">#REF!</definedName>
    <definedName name="FFDGGFD___11">#REF!</definedName>
    <definedName name="FFDGGFD___12" localSheetId="0">#REF!</definedName>
    <definedName name="FFDGGFD___12">#REF!</definedName>
    <definedName name="FFDGGFD___8" localSheetId="0">#REF!</definedName>
    <definedName name="FFDGGFD___8">#REF!</definedName>
    <definedName name="FFF" localSheetId="0">#REF!</definedName>
    <definedName name="FFF">#REF!</definedName>
    <definedName name="FFFF" localSheetId="0">#REF!</definedName>
    <definedName name="FFFF">#REF!</definedName>
    <definedName name="FFFF___0" localSheetId="0">#REF!</definedName>
    <definedName name="FFFF___0">#REF!</definedName>
    <definedName name="FFFF___11" localSheetId="0">#REF!</definedName>
    <definedName name="FFFF___11">#REF!</definedName>
    <definedName name="FFFF___12" localSheetId="0">#REF!</definedName>
    <definedName name="FFFF___12">#REF!</definedName>
    <definedName name="FFFF___8" localSheetId="0">#REF!</definedName>
    <definedName name="FFFF___8">#REF!</definedName>
    <definedName name="FFFFF" localSheetId="0">#REF!</definedName>
    <definedName name="FFFFF">#REF!</definedName>
    <definedName name="FFFFF___0" localSheetId="0">#REF!</definedName>
    <definedName name="FFFFF___0">#REF!</definedName>
    <definedName name="FFFFF___11" localSheetId="0">#REF!</definedName>
    <definedName name="FFFFF___11">#REF!</definedName>
    <definedName name="FFFFF___12" localSheetId="0">#REF!</definedName>
    <definedName name="FFFFF___12">#REF!</definedName>
    <definedName name="FFFFF___8" localSheetId="0">#REF!</definedName>
    <definedName name="FFFFF___8">#REF!</definedName>
    <definedName name="ffg" localSheetId="19">[0]!dgh</definedName>
    <definedName name="ffg" localSheetId="0">설계서!dgh</definedName>
    <definedName name="ffg" localSheetId="1">[0]!dgh</definedName>
    <definedName name="ffg">[0]!dgh</definedName>
    <definedName name="ffh" localSheetId="0">설계서!uiy</definedName>
    <definedName name="ffh">#N/A</definedName>
    <definedName name="FFVG" localSheetId="0">설계서!FFVG</definedName>
    <definedName name="FFVG">#N/A</definedName>
    <definedName name="FF형">[22]소요자재!$H$132</definedName>
    <definedName name="fgcfgg" localSheetId="0">설계서!ghgfh</definedName>
    <definedName name="fgcfgg">#N/A</definedName>
    <definedName name="FGD" localSheetId="0">#REF!</definedName>
    <definedName name="FGD" localSheetId="1">#REF!</definedName>
    <definedName name="FGD">#REF!</definedName>
    <definedName name="FGF" localSheetId="0">설계서!FGF</definedName>
    <definedName name="FGF">#N/A</definedName>
    <definedName name="FGH" localSheetId="19">#REF!,#REF!</definedName>
    <definedName name="FGH" localSheetId="0">#REF!,#REF!</definedName>
    <definedName name="FGH" localSheetId="1">#REF!,#REF!</definedName>
    <definedName name="FGH">#REF!,#REF!</definedName>
    <definedName name="FGR" localSheetId="19">#N/A</definedName>
    <definedName name="FGR" localSheetId="0">설계서!ㅠㅜㅎ</definedName>
    <definedName name="FGR" localSheetId="1">설계서!ㅠㅜㅎ</definedName>
    <definedName name="FGR">설계서!ㅠㅜㅎ</definedName>
    <definedName name="FGV" localSheetId="0">설계서!NNF</definedName>
    <definedName name="FGV">#N/A</definedName>
    <definedName name="FHFH" hidden="1">[39]수량산출!$A$1:$A$8561</definedName>
    <definedName name="FHFK" localSheetId="1" hidden="1">[39]수량산출!#REF!</definedName>
    <definedName name="FHFK" hidden="1">[39]수량산출!#REF!</definedName>
    <definedName name="fhigr" localSheetId="19">[0]!BlankMacro1</definedName>
    <definedName name="fhigr" localSheetId="0">[0]!BlankMacro1</definedName>
    <definedName name="fhigr" localSheetId="1">[0]!BlankMacro1</definedName>
    <definedName name="fhigr">[0]!BlankMacro1</definedName>
    <definedName name="FHIGR1" localSheetId="19">[0]!BlankMacro1</definedName>
    <definedName name="FHIGR1" localSheetId="0">[0]!BlankMacro1</definedName>
    <definedName name="FHIGR1" localSheetId="1">[0]!BlankMacro1</definedName>
    <definedName name="FHIGR1">[0]!BlankMacro1</definedName>
    <definedName name="FIXT">[40]데이타!$U$23:$V$50</definedName>
    <definedName name="fkalsjdioa" localSheetId="0">#REF!</definedName>
    <definedName name="fkalsjdioa" localSheetId="1">#REF!</definedName>
    <definedName name="fkalsjdioa">#REF!</definedName>
    <definedName name="FLC충전기">[22]소요자재!$H$150</definedName>
    <definedName name="FLG" localSheetId="0">#REF!</definedName>
    <definedName name="FLG" localSheetId="1">#REF!</definedName>
    <definedName name="FLG">#REF!</definedName>
    <definedName name="FLG_Orifice" localSheetId="0">#REF!</definedName>
    <definedName name="FLG_Orifice" localSheetId="1">#REF!</definedName>
    <definedName name="FLG_Orifice">#REF!</definedName>
    <definedName name="Fm" localSheetId="1">#REF!</definedName>
    <definedName name="Fm">#REF!</definedName>
    <definedName name="FREE" localSheetId="0">설계서!NNC</definedName>
    <definedName name="FREE">#N/A</definedName>
    <definedName name="frt" localSheetId="0">설계서!frt</definedName>
    <definedName name="frt">#N/A</definedName>
    <definedName name="FSDF" localSheetId="19">#REF!,#REF!</definedName>
    <definedName name="FSDF" localSheetId="0">#REF!,#REF!</definedName>
    <definedName name="FSDF" localSheetId="1">#REF!,#REF!</definedName>
    <definedName name="FSDF">#REF!,#REF!</definedName>
    <definedName name="FSVGF" localSheetId="0">설계서!MATRO</definedName>
    <definedName name="FSVGF">#N/A</definedName>
    <definedName name="FSWADJK" localSheetId="0">#REF!</definedName>
    <definedName name="FSWADJK" localSheetId="1">#REF!</definedName>
    <definedName name="FSWADJK">#REF!</definedName>
    <definedName name="FV" localSheetId="0">설계서!NNF</definedName>
    <definedName name="FV">#N/A</definedName>
    <definedName name="FVD" localSheetId="0">설계서!SDVF</definedName>
    <definedName name="FVD">#N/A</definedName>
    <definedName name="fvn" localSheetId="0">설계서!xcf</definedName>
    <definedName name="fvn">#N/A</definedName>
    <definedName name="FYT" localSheetId="19">#N/A</definedName>
    <definedName name="FYT" localSheetId="0">설계서!ㄹ퓰</definedName>
    <definedName name="FYT" localSheetId="1">설계서!ㄹ퓰</definedName>
    <definedName name="FYT">설계서!ㄹ퓰</definedName>
    <definedName name="F형">[22]소요자재!$H$37</definedName>
    <definedName name="G" localSheetId="0">#REF!</definedName>
    <definedName name="G" localSheetId="1">#REF!</definedName>
    <definedName name="G">#REF!</definedName>
    <definedName name="G_m" localSheetId="0">#REF!</definedName>
    <definedName name="G_m" localSheetId="1">#REF!</definedName>
    <definedName name="G_m">#REF!</definedName>
    <definedName name="GAB" localSheetId="1">#REF!</definedName>
    <definedName name="GAB">#REF!</definedName>
    <definedName name="gamma">#REF!</definedName>
    <definedName name="gate" localSheetId="0">#REF!</definedName>
    <definedName name="gate">#REF!</definedName>
    <definedName name="GBFHG" localSheetId="0">설계서!GVHBG</definedName>
    <definedName name="GBFHG">#N/A</definedName>
    <definedName name="gbi_d">[41]설계명세서!$H$67</definedName>
    <definedName name="gd" localSheetId="0">#REF!</definedName>
    <definedName name="gd" localSheetId="1">#REF!</definedName>
    <definedName name="gd">#REF!</definedName>
    <definedName name="GDF" localSheetId="0">설계서!GDF</definedName>
    <definedName name="GDF">#N/A</definedName>
    <definedName name="GEMCO" localSheetId="0" hidden="1">#REF!</definedName>
    <definedName name="GEMCO" localSheetId="1" hidden="1">#REF!</definedName>
    <definedName name="GEMCO" hidden="1">#REF!</definedName>
    <definedName name="GER" localSheetId="0">설계서!TGGG</definedName>
    <definedName name="GER">#N/A</definedName>
    <definedName name="GFD" localSheetId="0">#REF!</definedName>
    <definedName name="GFD" localSheetId="1">#REF!</definedName>
    <definedName name="GFD">#REF!</definedName>
    <definedName name="GFD___0" localSheetId="0">#REF!</definedName>
    <definedName name="GFD___0" localSheetId="1">#REF!</definedName>
    <definedName name="GFD___0">#REF!</definedName>
    <definedName name="GFD___11" localSheetId="0">#REF!</definedName>
    <definedName name="GFD___11" localSheetId="1">#REF!</definedName>
    <definedName name="GFD___11">#REF!</definedName>
    <definedName name="GFD___12" localSheetId="0">#REF!</definedName>
    <definedName name="GFD___12">#REF!</definedName>
    <definedName name="GFD___8" localSheetId="0">#REF!</definedName>
    <definedName name="GFD___8">#REF!</definedName>
    <definedName name="gfg" localSheetId="0">설계서!uiy</definedName>
    <definedName name="gfg">#N/A</definedName>
    <definedName name="GFH" localSheetId="19">[0]!FFF</definedName>
    <definedName name="GFH" localSheetId="0">설계서!FFF</definedName>
    <definedName name="GFH" localSheetId="1">[0]!FFF</definedName>
    <definedName name="GFH">[0]!FFF</definedName>
    <definedName name="gg" localSheetId="19" hidden="1">{#N/A,#N/A,FALSE,"운반시간"}</definedName>
    <definedName name="gg" localSheetId="0" hidden="1">{#N/A,#N/A,FALSE,"운반시간"}</definedName>
    <definedName name="gg" localSheetId="1" hidden="1">{#N/A,#N/A,FALSE,"운반시간"}</definedName>
    <definedName name="gg" hidden="1">{#N/A,#N/A,FALSE,"운반시간"}</definedName>
    <definedName name="GGG" localSheetId="19">[0]!DGRT</definedName>
    <definedName name="GGG" localSheetId="0">설계서!DGRT</definedName>
    <definedName name="GGG" localSheetId="1">[0]!DGRT</definedName>
    <definedName name="GGG">[0]!DGRT</definedName>
    <definedName name="GGGG" localSheetId="0">#REF!</definedName>
    <definedName name="GGGG" localSheetId="1">#REF!</definedName>
    <definedName name="GGGG">#REF!</definedName>
    <definedName name="GGGG___0" localSheetId="0">#REF!</definedName>
    <definedName name="GGGG___0" localSheetId="1">#REF!</definedName>
    <definedName name="GGGG___0">#REF!</definedName>
    <definedName name="GGGG___11" localSheetId="0">#REF!</definedName>
    <definedName name="GGGG___11" localSheetId="1">#REF!</definedName>
    <definedName name="GGGG___11">#REF!</definedName>
    <definedName name="GGGG___12" localSheetId="0">#REF!</definedName>
    <definedName name="GGGG___12">#REF!</definedName>
    <definedName name="GGGG___8" localSheetId="0">#REF!</definedName>
    <definedName name="GGGG___8">#REF!</definedName>
    <definedName name="GGGTR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GTR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GTR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GTR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h" localSheetId="0">설계서!jhg</definedName>
    <definedName name="ggh">#N/A</definedName>
    <definedName name="GGTREW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TREW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TREW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TREW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HE" localSheetId="19">BlankMacro1</definedName>
    <definedName name="GHE" localSheetId="0">BlankMacro1</definedName>
    <definedName name="GHE" localSheetId="1">BlankMacro1</definedName>
    <definedName name="GHE">BlankMacro1</definedName>
    <definedName name="GHG" localSheetId="0">설계서!GHG</definedName>
    <definedName name="GHG">#N/A</definedName>
    <definedName name="ghgfh" localSheetId="0">설계서!ghgfh</definedName>
    <definedName name="ghgfh">#N/A</definedName>
    <definedName name="GHH" localSheetId="19">고용개선지원비!asx</definedName>
    <definedName name="GHH" localSheetId="0">설계서!asx</definedName>
    <definedName name="GHH" localSheetId="1">총괄집계표!asx</definedName>
    <definedName name="GHH">[0]!asx</definedName>
    <definedName name="gjckddud" localSheetId="19">#REF!,#REF!</definedName>
    <definedName name="gjckddud" localSheetId="0">#REF!,#REF!</definedName>
    <definedName name="gjckddud" localSheetId="1">#REF!,#REF!</definedName>
    <definedName name="gjckddud">#REF!,#REF!</definedName>
    <definedName name="GKDURK" localSheetId="0">#REF!,#REF!,#REF!</definedName>
    <definedName name="GKDURK" localSheetId="1">#REF!,#REF!,#REF!</definedName>
    <definedName name="GKDURK">#REF!,#REF!,#REF!</definedName>
    <definedName name="globe" localSheetId="0">#REF!</definedName>
    <definedName name="globe" localSheetId="1">#REF!</definedName>
    <definedName name="globe">#REF!</definedName>
    <definedName name="GONGJONG" localSheetId="0">#REF!</definedName>
    <definedName name="GONGJONG" localSheetId="1">#REF!</definedName>
    <definedName name="GONGJONG">#REF!</definedName>
    <definedName name="GREE" localSheetId="0">설계서!vnb</definedName>
    <definedName name="GREE">#N/A</definedName>
    <definedName name="GrphActSales" localSheetId="0">#REF!</definedName>
    <definedName name="GrphActSales" localSheetId="1">#REF!</definedName>
    <definedName name="GrphActSales">#REF!</definedName>
    <definedName name="GrphActStk" localSheetId="0">#REF!</definedName>
    <definedName name="GrphActStk" localSheetId="1">#REF!</definedName>
    <definedName name="GrphActStk">#REF!</definedName>
    <definedName name="GrphPlanSales" localSheetId="0">#REF!</definedName>
    <definedName name="GrphPlanSales" localSheetId="1">#REF!</definedName>
    <definedName name="GrphPlanSales">#REF!</definedName>
    <definedName name="GrphTgtStk">#REF!</definedName>
    <definedName name="GRT" localSheetId="0" hidden="1">#REF!</definedName>
    <definedName name="GRT" hidden="1">#REF!</definedName>
    <definedName name="gu" localSheetId="0">#REF!,#REF!</definedName>
    <definedName name="gu" localSheetId="1">#REF!,#REF!</definedName>
    <definedName name="gu">#REF!,#REF!</definedName>
    <definedName name="GUBUN2" localSheetId="0">#REF!</definedName>
    <definedName name="GUBUN2" localSheetId="1">#REF!</definedName>
    <definedName name="GUBUN2">#REF!</definedName>
    <definedName name="GUESTPNT" localSheetId="0">설계서!GUESTPNT</definedName>
    <definedName name="GUESTPNT">#N/A</definedName>
    <definedName name="GUSTLS" localSheetId="0" hidden="1">#REF!</definedName>
    <definedName name="GUSTLS" localSheetId="1" hidden="1">#REF!</definedName>
    <definedName name="GUSTLS" hidden="1">#REF!</definedName>
    <definedName name="GVH" localSheetId="0">#REF!,#REF!</definedName>
    <definedName name="GVH" localSheetId="1">#REF!,#REF!</definedName>
    <definedName name="GVH">#REF!,#REF!</definedName>
    <definedName name="GVHBG" localSheetId="0">설계서!GVHBG</definedName>
    <definedName name="GVHBG">#N/A</definedName>
    <definedName name="gvv" localSheetId="19">#N/A</definedName>
    <definedName name="gvv" localSheetId="0">설계서!ㅁㄴㄹㅇㄹ</definedName>
    <definedName name="gvv" localSheetId="1">설계서!ㅁㄴㄹㅇㄹ</definedName>
    <definedName name="gvv">설계서!ㅁㄴㄹㅇㄹ</definedName>
    <definedName name="GYTR" localSheetId="0">설계서!GYTR</definedName>
    <definedName name="GYTR">#N/A</definedName>
    <definedName name="G형">[22]소요자재!$H$38</definedName>
    <definedName name="h" localSheetId="0">#REF!</definedName>
    <definedName name="h" localSheetId="1">#REF!</definedName>
    <definedName name="h">#REF!</definedName>
    <definedName name="h___0" localSheetId="0">#REF!</definedName>
    <definedName name="h___0" localSheetId="1">#REF!</definedName>
    <definedName name="h___0">#REF!</definedName>
    <definedName name="h___11" localSheetId="0">#REF!</definedName>
    <definedName name="h___11" localSheetId="1">#REF!</definedName>
    <definedName name="h___11">#REF!</definedName>
    <definedName name="h___12" localSheetId="0">#REF!</definedName>
    <definedName name="h___12">#REF!</definedName>
    <definedName name="H_1">#REF!</definedName>
    <definedName name="H_2">#REF!</definedName>
    <definedName name="h_3">#REF!</definedName>
    <definedName name="h_w설치" localSheetId="0">#REF!</definedName>
    <definedName name="h_w설치">#REF!</definedName>
    <definedName name="h_w시험" localSheetId="0">#REF!</definedName>
    <definedName name="h_w시험">#REF!</definedName>
    <definedName name="H150x100x6x9t_단중">#REF!</definedName>
    <definedName name="H1H">#REF!</definedName>
    <definedName name="H2H">#REF!</definedName>
    <definedName name="H3H">#REF!</definedName>
    <definedName name="H4H">#REF!</definedName>
    <definedName name="HAFJDHO" localSheetId="0">#REF!</definedName>
    <definedName name="HAFJDHO">#REF!</definedName>
    <definedName name="han" hidden="1">#REF!</definedName>
    <definedName name="hardwar" localSheetId="0" hidden="1">#REF!</definedName>
    <definedName name="hardwar" hidden="1">#REF!</definedName>
    <definedName name="HBHG" localSheetId="0">설계서!HBHG</definedName>
    <definedName name="HBHG">#N/A</definedName>
    <definedName name="HCY" localSheetId="19">[0]!CDD</definedName>
    <definedName name="HCY" localSheetId="0">설계서!CDD</definedName>
    <definedName name="HCY" localSheetId="1">[0]!CDD</definedName>
    <definedName name="HCY">[0]!CDD</definedName>
    <definedName name="HELP" localSheetId="19">[42]예산서!#REF!</definedName>
    <definedName name="HELP" localSheetId="1">[42]예산서!#REF!</definedName>
    <definedName name="HELP">[42]예산서!#REF!</definedName>
    <definedName name="HGG" localSheetId="0">설계서!HGG</definedName>
    <definedName name="HGG">#N/A</definedName>
    <definedName name="HH">[43]정부노임단가!$A$5:$F$215</definedName>
    <definedName name="HHG" localSheetId="0">설계서!NNC</definedName>
    <definedName name="HHG">#N/A</definedName>
    <definedName name="HHH" localSheetId="0">#REF!</definedName>
    <definedName name="HHH" localSheetId="1">#REF!</definedName>
    <definedName name="HHH">#REF!</definedName>
    <definedName name="HHH___0" localSheetId="0">#REF!</definedName>
    <definedName name="HHH___0" localSheetId="1">#REF!</definedName>
    <definedName name="HHH___0">#REF!</definedName>
    <definedName name="HHH___11" localSheetId="0">#REF!</definedName>
    <definedName name="HHH___11" localSheetId="1">#REF!</definedName>
    <definedName name="HHH___11">#REF!</definedName>
    <definedName name="HHH___12" localSheetId="0">#REF!</definedName>
    <definedName name="HHH___12">#REF!</definedName>
    <definedName name="HHH___8" localSheetId="0">#REF!</definedName>
    <definedName name="HHH___8">#REF!</definedName>
    <definedName name="HHHH" localSheetId="0" hidden="1">#REF!</definedName>
    <definedName name="HHHH" hidden="1">#REF!</definedName>
    <definedName name="HHK" localSheetId="0">설계서!HHK</definedName>
    <definedName name="HHK">#N/A</definedName>
    <definedName name="HIPVC28" localSheetId="19">[30]Sheet6!#REF!</definedName>
    <definedName name="HIPVC28" localSheetId="1">[30]Sheet6!#REF!</definedName>
    <definedName name="HIPVC28">[30]Sheet6!#REF!</definedName>
    <definedName name="HIPVC36" localSheetId="19">[30]Sheet6!#REF!</definedName>
    <definedName name="HIPVC36">[30]Sheet6!#REF!</definedName>
    <definedName name="HIT">'[44]2F 회의실견적(5_14 일대)'!$J$31</definedName>
    <definedName name="hj" localSheetId="0">#REF!</definedName>
    <definedName name="hj" localSheetId="1">#REF!</definedName>
    <definedName name="hj">#REF!</definedName>
    <definedName name="hj___0" localSheetId="0">#REF!</definedName>
    <definedName name="hj___0" localSheetId="1">#REF!</definedName>
    <definedName name="hj___0">#REF!</definedName>
    <definedName name="hj___11" localSheetId="0">#REF!</definedName>
    <definedName name="hj___11" localSheetId="1">#REF!</definedName>
    <definedName name="hj___11">#REF!</definedName>
    <definedName name="hj___12" localSheetId="0">#REF!</definedName>
    <definedName name="hj___12">#REF!</definedName>
    <definedName name="hjk" localSheetId="0">설계서!hjk</definedName>
    <definedName name="hjk">#N/A</definedName>
    <definedName name="HJU" localSheetId="19">#REF!,#REF!</definedName>
    <definedName name="HJU" localSheetId="0">#REF!,#REF!</definedName>
    <definedName name="HJU" localSheetId="1">#REF!,#REF!</definedName>
    <definedName name="HJU">#REF!,#REF!</definedName>
    <definedName name="HMOTOR" localSheetId="0">#REF!</definedName>
    <definedName name="HMOTOR" localSheetId="1">#REF!</definedName>
    <definedName name="HMOTOR">#REF!</definedName>
    <definedName name="HTD" localSheetId="0">설계서!HTD</definedName>
    <definedName name="HTD">#N/A</definedName>
    <definedName name="HTML_CodePage" hidden="1">949</definedName>
    <definedName name="HTML_Control" localSheetId="19" hidden="1">{"'단계별시설공사비'!$A$3:$K$51"}</definedName>
    <definedName name="HTML_Control" localSheetId="0" hidden="1">{"'단계별시설공사비'!$A$3:$K$51"}</definedName>
    <definedName name="HTML_Control" localSheetId="1" hidden="1">{"'단계별시설공사비'!$A$3:$K$51"}</definedName>
    <definedName name="HTML_Control" hidden="1">{"'단계별시설공사비'!$A$3:$K$51"}</definedName>
    <definedName name="HTML_Description" hidden="1">""</definedName>
    <definedName name="HTML_Email" hidden="1">""</definedName>
    <definedName name="HTML_Header" hidden="1">"사업비총괄"</definedName>
    <definedName name="HTML_LastUpdate" hidden="1">"01-06-17"</definedName>
    <definedName name="HTML_LineAfter" hidden="1">FALSE</definedName>
    <definedName name="HTML_LineBefore" hidden="1">FALSE</definedName>
    <definedName name="HTML_Name" hidden="1">"김정호"</definedName>
    <definedName name="HTML_OBDlg2" hidden="1">TRUE</definedName>
    <definedName name="HTML_OBDlg4" hidden="1">TRUE</definedName>
    <definedName name="HTML_OS" hidden="1">0</definedName>
    <definedName name="HTML_PathFile" hidden="1">"C:\My Documents\6.htm"</definedName>
    <definedName name="HTML_Title" hidden="1">"비용산출"</definedName>
    <definedName name="HTML1_1" hidden="1">"'[엑셀95-따라하기 문제.xls]인터넷 어시스턴트'!$A$1:$J$18"</definedName>
    <definedName name="HTML1_10" hidden="1">"Marihan@hitel.kol.co.kr"</definedName>
    <definedName name="HTML1_11" hidden="1">1</definedName>
    <definedName name="HTML1_12" hidden="1">"C:\김종완\원고\[작업중] 한빛-엑셀70\CD-ROM문제\따라하기 문제&amp;그림\MyHTML01.htm"</definedName>
    <definedName name="HTML1_2" hidden="1">1</definedName>
    <definedName name="HTML1_3" hidden="1">"엑셀 프로젝트"</definedName>
    <definedName name="HTML1_4" hidden="1">"인터넷 어시스턴트"</definedName>
    <definedName name="HTML1_5" hidden="1">"엑셀 워크시트를 HTML문서로 변환한다. 이 적업은 &lt;한빛 미디어&gt; 책에서만 가능하며, [어린왕자]만의 독특한 아이디어 이다."</definedName>
    <definedName name="HTML1_6" hidden="1">1</definedName>
    <definedName name="HTML1_7" hidden="1">1</definedName>
    <definedName name="HTML1_8" hidden="1">"97-10-09"</definedName>
    <definedName name="HTML1_9" hidden="1">"김종완/어린왕자"</definedName>
    <definedName name="HTMLCount" hidden="1">1</definedName>
    <definedName name="HVMF" localSheetId="0">#REF!</definedName>
    <definedName name="HVMF" localSheetId="1">#REF!</definedName>
    <definedName name="HVMF">#REF!</definedName>
    <definedName name="HW설치기사" localSheetId="0">#REF!</definedName>
    <definedName name="HW설치기사" localSheetId="1">#REF!</definedName>
    <definedName name="HW설치기사">#REF!</definedName>
    <definedName name="HW시험기사" localSheetId="0">#REF!</definedName>
    <definedName name="HW시험기사" localSheetId="1">#REF!</definedName>
    <definedName name="HW시험기사">#REF!</definedName>
    <definedName name="hyh" localSheetId="0">설계서!ytjuy</definedName>
    <definedName name="hyh">#N/A</definedName>
    <definedName name="H형">[22]소요자재!$H$39</definedName>
    <definedName name="ID">'[36]Y-WORK'!$I$390:$I$614,'[36]Y-WORK'!$I$624:$I$647</definedName>
    <definedName name="idf" localSheetId="1">'[45]설계명세서(선로)'!#REF!</definedName>
    <definedName name="idf">'[45]설계명세서(선로)'!#REF!</definedName>
    <definedName name="IDF28B" localSheetId="0">#REF!</definedName>
    <definedName name="IDF28B" localSheetId="1">#REF!</definedName>
    <definedName name="IDF28B">#REF!</definedName>
    <definedName name="IDF30A" localSheetId="0">#REF!</definedName>
    <definedName name="IDF30A" localSheetId="1">#REF!</definedName>
    <definedName name="IDF30A">#REF!</definedName>
    <definedName name="IDFPIX" localSheetId="0">#REF!</definedName>
    <definedName name="IDFPIX" localSheetId="1">#REF!</definedName>
    <definedName name="IDFPIX">#REF!</definedName>
    <definedName name="IELYSALES">#REF!</definedName>
    <definedName name="IEPLANSALES">#REF!</definedName>
    <definedName name="IESP">#REF!</definedName>
    <definedName name="iiiii" localSheetId="19" hidden="1">{"'자리배치도'!$AG$1:$CI$28"}</definedName>
    <definedName name="iiiii" localSheetId="0" hidden="1">{"'자리배치도'!$AG$1:$CI$28"}</definedName>
    <definedName name="iiiii" localSheetId="1" hidden="1">{"'자리배치도'!$AG$1:$CI$28"}</definedName>
    <definedName name="iiiii" hidden="1">{"'자리배치도'!$AG$1:$CI$28"}</definedName>
    <definedName name="IIJELLSS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IIJELLSS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IIJELLSS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IIJELLS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iik" localSheetId="19">[0]!ghgfh</definedName>
    <definedName name="iik" localSheetId="0">설계서!ghgfh</definedName>
    <definedName name="iik" localSheetId="1">[0]!ghgfh</definedName>
    <definedName name="iik">[0]!ghgfh</definedName>
    <definedName name="IJPBOX옥내" localSheetId="0">#REF!</definedName>
    <definedName name="IJPBOX옥내" localSheetId="1">#REF!</definedName>
    <definedName name="IJPBOX옥내">#REF!</definedName>
    <definedName name="IJPBOX옥외" localSheetId="0">#REF!</definedName>
    <definedName name="IJPBOX옥외" localSheetId="1">#REF!</definedName>
    <definedName name="IJPBOX옥외">#REF!</definedName>
    <definedName name="IK" localSheetId="1">#REF!</definedName>
    <definedName name="IK">#REF!</definedName>
    <definedName name="IL" localSheetId="0">#REF!</definedName>
    <definedName name="IL">#REF!</definedName>
    <definedName name="IL___0" localSheetId="0">#REF!</definedName>
    <definedName name="IL___0">#REF!</definedName>
    <definedName name="IL___10" localSheetId="0">#REF!</definedName>
    <definedName name="IL___10">#REF!</definedName>
    <definedName name="IL___12" localSheetId="0">#REF!</definedName>
    <definedName name="IL___12">#REF!</definedName>
    <definedName name="IL___2" localSheetId="0">#REF!</definedName>
    <definedName name="IL___2">#REF!</definedName>
    <definedName name="IL___3" localSheetId="0">#REF!</definedName>
    <definedName name="IL___3">#REF!</definedName>
    <definedName name="IL___4" localSheetId="0">#REF!</definedName>
    <definedName name="IL___4">#REF!</definedName>
    <definedName name="IL___5" localSheetId="0">#REF!</definedName>
    <definedName name="IL___5">#REF!</definedName>
    <definedName name="IL___7" localSheetId="0">#REF!</definedName>
    <definedName name="IL___7">#REF!</definedName>
    <definedName name="IL___8" localSheetId="0">#REF!</definedName>
    <definedName name="IL___8">#REF!</definedName>
    <definedName name="IL___9" localSheetId="0">#REF!</definedName>
    <definedName name="IL___9">#REF!</definedName>
    <definedName name="ilb">[41]설계명세서!$H$75</definedName>
    <definedName name="IntFreeCred" localSheetId="0">#REF!</definedName>
    <definedName name="IntFreeCred" localSheetId="1">#REF!</definedName>
    <definedName name="IntFreeCred">#REF!</definedName>
    <definedName name="INTPUT" localSheetId="1">#REF!</definedName>
    <definedName name="INTPUT">#REF!</definedName>
    <definedName name="INTPUTDATA" localSheetId="1">#REF!</definedName>
    <definedName name="INTPUTDATA">#REF!</definedName>
    <definedName name="INVERTER설치" localSheetId="1">[46]일위대가목록!#REF!</definedName>
    <definedName name="INVERTER설치">[46]일위대가목록!#REF!</definedName>
    <definedName name="IOP" localSheetId="0">#REF!,#REF!</definedName>
    <definedName name="IOP" localSheetId="1">#REF!,#REF!</definedName>
    <definedName name="IOP">#REF!,#REF!</definedName>
    <definedName name="IOU" localSheetId="0">#REF!,#REF!</definedName>
    <definedName name="IOU" localSheetId="1">#REF!,#REF!</definedName>
    <definedName name="IOU">#REF!,#REF!</definedName>
    <definedName name="ITEM" localSheetId="1">[47]ITEM!#REF!</definedName>
    <definedName name="ITEM">[47]ITEM!#REF!</definedName>
    <definedName name="ITNUM">#N/A</definedName>
    <definedName name="I형">[22]소요자재!$H$40</definedName>
    <definedName name="J" localSheetId="0">#REF!</definedName>
    <definedName name="J" localSheetId="1">#REF!</definedName>
    <definedName name="J">#REF!</definedName>
    <definedName name="j1_l" localSheetId="0">#REF!</definedName>
    <definedName name="j1_l" localSheetId="1">#REF!</definedName>
    <definedName name="j1_l">#REF!</definedName>
    <definedName name="jae_d">[41]설계명세서!$H$25</definedName>
    <definedName name="jg" localSheetId="0">#REF!</definedName>
    <definedName name="jg" localSheetId="1">#REF!</definedName>
    <definedName name="jg">#REF!</definedName>
    <definedName name="JH">[48]정부노임단가!$A$5:$F$215</definedName>
    <definedName name="jhg" localSheetId="0">설계서!jhg</definedName>
    <definedName name="jhg">#N/A</definedName>
    <definedName name="JJ">[49]정부노임단가!$A$5:$F$215</definedName>
    <definedName name="JJFORS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FORS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FORS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FOR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HSHHA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HSHHA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HSHHA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HSHHA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J" localSheetId="0" hidden="1">#REF!</definedName>
    <definedName name="JJJ" localSheetId="1" hidden="1">#REF!</definedName>
    <definedName name="JJJ" hidden="1">#REF!</definedName>
    <definedName name="JJJJ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JJ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JJ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J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M" localSheetId="19">#N/A</definedName>
    <definedName name="JJM" localSheetId="0">설계서!호서</definedName>
    <definedName name="JJM" localSheetId="1">설계서!호서</definedName>
    <definedName name="JJM">설계서!호서</definedName>
    <definedName name="JJSUWE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SUWE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SUWE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SUW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KL" localSheetId="0">#REF!,#REF!</definedName>
    <definedName name="JKL" localSheetId="1">#REF!,#REF!</definedName>
    <definedName name="JKL">#REF!,#REF!</definedName>
    <definedName name="JNJ">[29]!Macro6</definedName>
    <definedName name="JOINT" localSheetId="0">#REF!</definedName>
    <definedName name="JOINT" localSheetId="1">#REF!</definedName>
    <definedName name="JOINT">#REF!</definedName>
    <definedName name="JPG" localSheetId="0">설계서!JPG</definedName>
    <definedName name="JPG">#N/A</definedName>
    <definedName name="JSHS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SHS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SHS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SH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TNHMK">[29]!Macro8</definedName>
    <definedName name="JUST" localSheetId="0">#REF!</definedName>
    <definedName name="JUST" localSheetId="1">#REF!</definedName>
    <definedName name="JUST">#REF!</definedName>
    <definedName name="JUU" localSheetId="19">[0]!FGF</definedName>
    <definedName name="JUU" localSheetId="0">설계서!FGF</definedName>
    <definedName name="JUU" localSheetId="1">[0]!FGF</definedName>
    <definedName name="JUU">[0]!FGF</definedName>
    <definedName name="JUYGDF" localSheetId="0">설계서!SSX</definedName>
    <definedName name="JUYGDF">#N/A</definedName>
    <definedName name="juyjuy" localSheetId="0">설계서!juyjuy</definedName>
    <definedName name="juyjuy">#N/A</definedName>
    <definedName name="jyt" localSheetId="0">설계서!jyt</definedName>
    <definedName name="jyt">#N/A</definedName>
    <definedName name="jytr" localSheetId="0">설계서!jytr</definedName>
    <definedName name="jytr">#N/A</definedName>
    <definedName name="jyu" localSheetId="19">[0]!jhg</definedName>
    <definedName name="jyu" localSheetId="0">설계서!jhg</definedName>
    <definedName name="jyu" localSheetId="1">[0]!jhg</definedName>
    <definedName name="jyu">[0]!jhg</definedName>
    <definedName name="jyuj" localSheetId="0">설계서!yth</definedName>
    <definedName name="jyuj">#N/A</definedName>
    <definedName name="J형">[22]소요자재!$H$41</definedName>
    <definedName name="k" localSheetId="0">#REF!</definedName>
    <definedName name="k" localSheetId="1">#REF!</definedName>
    <definedName name="k">#REF!</definedName>
    <definedName name="KA">[50]MOTOR!$B$61:$E$68</definedName>
    <definedName name="KANG1" localSheetId="0">#REF!</definedName>
    <definedName name="KANG1" localSheetId="1">#REF!</definedName>
    <definedName name="KANG1">#REF!</definedName>
    <definedName name="KANG2" localSheetId="0">#REF!</definedName>
    <definedName name="KANG2" localSheetId="1">#REF!</definedName>
    <definedName name="KANG2">#REF!</definedName>
    <definedName name="KBS" localSheetId="0">#REF!,#REF!</definedName>
    <definedName name="KBS" localSheetId="1">#REF!,#REF!</definedName>
    <definedName name="KBS">#REF!,#REF!</definedName>
    <definedName name="kdfjaiow" localSheetId="0">#REF!</definedName>
    <definedName name="kdfjaiow" localSheetId="1">#REF!</definedName>
    <definedName name="kdfjaiow">#REF!</definedName>
    <definedName name="KDJ" localSheetId="0">#REF!</definedName>
    <definedName name="KDJ" localSheetId="1">#REF!</definedName>
    <definedName name="KDJ">#REF!</definedName>
    <definedName name="kfjaje" localSheetId="0">#REF!</definedName>
    <definedName name="kfjaje" localSheetId="1">#REF!</definedName>
    <definedName name="kfjaje">#REF!</definedName>
    <definedName name="kFour">#REF!</definedName>
    <definedName name="KGB" localSheetId="0">설계서!uiy</definedName>
    <definedName name="KGB">#N/A</definedName>
    <definedName name="kim" localSheetId="19">'[51]001'!#REF!</definedName>
    <definedName name="kim" localSheetId="1">'[51]001'!#REF!</definedName>
    <definedName name="kim">'[51]001'!#REF!</definedName>
    <definedName name="KIT" localSheetId="0">#REF!</definedName>
    <definedName name="KIT" localSheetId="1">#REF!</definedName>
    <definedName name="KIT">#REF!</definedName>
    <definedName name="kiuk" localSheetId="19">[0]!jhg</definedName>
    <definedName name="kiuk" localSheetId="0">설계서!jhg</definedName>
    <definedName name="kiuk" localSheetId="1">[0]!jhg</definedName>
    <definedName name="kiuk">[0]!jhg</definedName>
    <definedName name="KJH" localSheetId="0">설계서!KJH</definedName>
    <definedName name="KJH">#N/A</definedName>
    <definedName name="kjkcm" localSheetId="0">#REF!</definedName>
    <definedName name="kjkcm" localSheetId="1">#REF!</definedName>
    <definedName name="kjkcm">#REF!</definedName>
    <definedName name="kjuj" localSheetId="0">설계서!tyj</definedName>
    <definedName name="kjuj">#N/A</definedName>
    <definedName name="KK">[48]정부노임단가!$A$5:$F$215</definedName>
    <definedName name="KKA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A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A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A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B" localSheetId="0">설계서!SSR</definedName>
    <definedName name="KKB">#N/A</definedName>
    <definedName name="KKDAW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AW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AW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AW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IE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IE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IE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I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UEKS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UEKS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UEKS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UEK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ISJJD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ISJJ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ISJJD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ISJJ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" localSheetId="0">#REF!</definedName>
    <definedName name="kkk" localSheetId="1">#REF!</definedName>
    <definedName name="kkk">#REF!</definedName>
    <definedName name="KKKD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JJS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JJS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JJS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JJ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EEP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EEP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EEP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EEP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k" localSheetId="0">#REF!</definedName>
    <definedName name="kkkk" localSheetId="1">#REF!</definedName>
    <definedName name="kkkk">#REF!</definedName>
    <definedName name="KKKSJS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JS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JS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J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SL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SL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SL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SL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l" localSheetId="0">설계서!tyj</definedName>
    <definedName name="kkl">#N/A</definedName>
    <definedName name="KKP" localSheetId="0">#REF!</definedName>
    <definedName name="KKP" localSheetId="1">#REF!</definedName>
    <definedName name="KKP">#REF!</definedName>
    <definedName name="KKSIIEJD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IIEJ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IIEJD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IIEJ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JWUJD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JWUJ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JWUJD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JWUJ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WEI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WEI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WEI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WEI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LB" localSheetId="0">#REF!,#REF!</definedName>
    <definedName name="KLB" localSheetId="1">#REF!,#REF!</definedName>
    <definedName name="KLB">#REF!,#REF!</definedName>
    <definedName name="KMN" localSheetId="0">#REF!,#REF!</definedName>
    <definedName name="KMN" localSheetId="1">#REF!,#REF!</definedName>
    <definedName name="KMN">#REF!,#REF!</definedName>
    <definedName name="KMP" localSheetId="0">#REF!</definedName>
    <definedName name="KMP" localSheetId="1">#REF!</definedName>
    <definedName name="KMP">#REF!</definedName>
    <definedName name="ksjafie" localSheetId="0">#REF!</definedName>
    <definedName name="ksjafie" localSheetId="1">#REF!</definedName>
    <definedName name="ksjafie">#REF!</definedName>
    <definedName name="ktf" localSheetId="1" hidden="1">#REF!</definedName>
    <definedName name="ktf" hidden="1">#REF!</definedName>
    <definedName name="kty" hidden="1">#REF!</definedName>
    <definedName name="KUP">#REF!</definedName>
    <definedName name="KYNGSADO" localSheetId="0">설계서!KYNGSADO</definedName>
    <definedName name="KYNGSADO">#N/A</definedName>
    <definedName name="KYNGSAYL" localSheetId="0">설계서!KYNGSAYL</definedName>
    <definedName name="KYNGSAYL">#N/A</definedName>
    <definedName name="L">[52]BID!$A$3:$F$293</definedName>
    <definedName name="L_2" localSheetId="0">#REF!</definedName>
    <definedName name="L_2" localSheetId="1">#REF!</definedName>
    <definedName name="L_2">#REF!</definedName>
    <definedName name="L_3" localSheetId="0">#REF!</definedName>
    <definedName name="L_3" localSheetId="1">#REF!</definedName>
    <definedName name="L_3">#REF!</definedName>
    <definedName name="L_4" localSheetId="0">#REF!</definedName>
    <definedName name="L_4" localSheetId="1">#REF!</definedName>
    <definedName name="L_4">#REF!</definedName>
    <definedName name="L_5">#REF!</definedName>
    <definedName name="L_6">#REF!</definedName>
    <definedName name="L1L">#REF!</definedName>
    <definedName name="L2L">#REF!</definedName>
    <definedName name="L3L">#REF!</definedName>
    <definedName name="L4L">#REF!</definedName>
    <definedName name="labor">#REF!</definedName>
    <definedName name="LAK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AK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AK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AK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ambda" localSheetId="0">#REF!</definedName>
    <definedName name="lambda" localSheetId="1">#REF!</definedName>
    <definedName name="lambda">#REF!</definedName>
    <definedName name="LAMP" localSheetId="0">#REF!</definedName>
    <definedName name="LAMP" localSheetId="1">#REF!</definedName>
    <definedName name="LAMP">#REF!</definedName>
    <definedName name="lan" localSheetId="19" hidden="1">{#N/A,#N/A,FALSE,"전력간선"}</definedName>
    <definedName name="lan" localSheetId="0" hidden="1">{#N/A,#N/A,FALSE,"전력간선"}</definedName>
    <definedName name="lan" localSheetId="1" hidden="1">{#N/A,#N/A,FALSE,"전력간선"}</definedName>
    <definedName name="lan" hidden="1">{#N/A,#N/A,FALSE,"전력간선"}</definedName>
    <definedName name="lasdkj" localSheetId="0">#REF!</definedName>
    <definedName name="lasdkj" localSheetId="1">#REF!</definedName>
    <definedName name="lasdkj">#REF!</definedName>
    <definedName name="LAST" localSheetId="0">#REF!</definedName>
    <definedName name="LAST" localSheetId="1">#REF!</definedName>
    <definedName name="LAST">#REF!</definedName>
    <definedName name="ldskjf" localSheetId="0">#REF!</definedName>
    <definedName name="ldskjf" localSheetId="1">#REF!</definedName>
    <definedName name="ldskjf">#REF!</definedName>
    <definedName name="LED">#REF!</definedName>
    <definedName name="LED포함견적1" localSheetId="19" hidden="1">{#N/A,#N/A,FALSE,"골재소요량";#N/A,#N/A,FALSE,"골재소요량"}</definedName>
    <definedName name="LED포함견적1" localSheetId="0" hidden="1">{#N/A,#N/A,FALSE,"골재소요량";#N/A,#N/A,FALSE,"골재소요량"}</definedName>
    <definedName name="LED포함견적1" localSheetId="1" hidden="1">{#N/A,#N/A,FALSE,"골재소요량";#N/A,#N/A,FALSE,"골재소요량"}</definedName>
    <definedName name="LED포함견적1" hidden="1">{#N/A,#N/A,FALSE,"골재소요량";#N/A,#N/A,FALSE,"골재소요량"}</definedName>
    <definedName name="LEE">'[34]1-1'!#REF!</definedName>
    <definedName name="LfpCon" localSheetId="0">#REF!</definedName>
    <definedName name="LfpCon" localSheetId="1">#REF!</definedName>
    <definedName name="LfpCon">#REF!</definedName>
    <definedName name="light">"Picture 1"</definedName>
    <definedName name="LINE1" localSheetId="0">#REF!</definedName>
    <definedName name="LINE1" localSheetId="1">#REF!</definedName>
    <definedName name="LINE1">#REF!</definedName>
    <definedName name="LK" localSheetId="0">#REF!,#REF!</definedName>
    <definedName name="LK" localSheetId="1">#REF!,#REF!</definedName>
    <definedName name="LK">#REF!,#REF!</definedName>
    <definedName name="LL" localSheetId="0">#REF!,#REF!,#REF!</definedName>
    <definedName name="LL" localSheetId="1">#REF!,#REF!,#REF!</definedName>
    <definedName name="LL">#REF!,#REF!,#REF!</definedName>
    <definedName name="LLDIEKKS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DIEKKS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DIEKKS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DIEKK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KD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K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KD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K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" localSheetId="0">#REF!</definedName>
    <definedName name="lll" localSheetId="1">#REF!</definedName>
    <definedName name="lll">#REF!</definedName>
    <definedName name="LLLL" localSheetId="0">#REF!</definedName>
    <definedName name="LLLL" localSheetId="1">#REF!</definedName>
    <definedName name="LLLL">#REF!</definedName>
    <definedName name="lllllll" localSheetId="0">#REF!</definedName>
    <definedName name="lllllll" localSheetId="1">#REF!</definedName>
    <definedName name="lllllll">#REF!</definedName>
    <definedName name="LLLS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E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E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E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M" localSheetId="19">[0]!CCF</definedName>
    <definedName name="LLM" localSheetId="0">설계서!CCF</definedName>
    <definedName name="LLM" localSheetId="1">[0]!CCF</definedName>
    <definedName name="LLM">[0]!CCF</definedName>
    <definedName name="LLSIEKDKD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IEKDK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IEKDKD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IEKDK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KEIE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KEIE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KEIE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KEI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OADT" localSheetId="0">#REF!</definedName>
    <definedName name="LOADT" localSheetId="1">#REF!</definedName>
    <definedName name="LOADT">#REF!</definedName>
    <definedName name="LP___4" localSheetId="0">#REF!</definedName>
    <definedName name="LP___4" localSheetId="1">#REF!</definedName>
    <definedName name="LP___4">#REF!</definedName>
    <definedName name="lt" localSheetId="0">#REF!</definedName>
    <definedName name="lt" localSheetId="1">#REF!</definedName>
    <definedName name="lt">#REF!</definedName>
    <definedName name="LtCon">#REF!</definedName>
    <definedName name="LWSALES">#REF!</definedName>
    <definedName name="LYBin">#REF!</definedName>
    <definedName name="LYHolds">#REF!</definedName>
    <definedName name="LYNet">#REF!</definedName>
    <definedName name="LYoos">#REF!</definedName>
    <definedName name="LYReselects">#REF!</definedName>
    <definedName name="LYReturns">#REF!</definedName>
    <definedName name="LYSales">#REF!</definedName>
    <definedName name="LYTotal">#REF!</definedName>
    <definedName name="m" localSheetId="0" hidden="1">#REF!</definedName>
    <definedName name="m" hidden="1">#REF!</definedName>
    <definedName name="M1.더하기" localSheetId="0">설계서!M1.더하기</definedName>
    <definedName name="M1.더하기">#N/A</definedName>
    <definedName name="M1.빼기" localSheetId="0">설계서!M1.빼기</definedName>
    <definedName name="M1.빼기">#N/A</definedName>
    <definedName name="Macro1" localSheetId="0">#REF!</definedName>
    <definedName name="Macro1" localSheetId="1">#REF!</definedName>
    <definedName name="Macro1">#REF!</definedName>
    <definedName name="Macro10">[53]!Macro10</definedName>
    <definedName name="Macro11">[54]!Macro11</definedName>
    <definedName name="Macro12">[53]!Macro12</definedName>
    <definedName name="Macro13">[53]!Macro13</definedName>
    <definedName name="Macro14">[53]!Macro14</definedName>
    <definedName name="Macro2">[53]!Macro2</definedName>
    <definedName name="Macro3">[54]!Macro3</definedName>
    <definedName name="Macro4">[54]!Macro4</definedName>
    <definedName name="Macro5">[53]!Macro5</definedName>
    <definedName name="Macro6">[53]!Macro6</definedName>
    <definedName name="Macro7">[53]!Macro7</definedName>
    <definedName name="Macro8">[53]!Macro8</definedName>
    <definedName name="Macro9">[53]!Macro9</definedName>
    <definedName name="Main" localSheetId="0">#REF!</definedName>
    <definedName name="Main" localSheetId="1">#REF!</definedName>
    <definedName name="Main">#REF!</definedName>
    <definedName name="MAINPART" localSheetId="0">#REF!</definedName>
    <definedName name="MAINPART" localSheetId="1">#REF!</definedName>
    <definedName name="MAINPART">#REF!</definedName>
    <definedName name="MARGINPLAN" localSheetId="1">#REF!</definedName>
    <definedName name="MARGINPLAN">#REF!</definedName>
    <definedName name="MARGINPROJ">#REF!</definedName>
    <definedName name="MATRD">#REF!</definedName>
    <definedName name="MATRD2">#REF!</definedName>
    <definedName name="MATRDK">#REF!</definedName>
    <definedName name="MATRO" localSheetId="0">설계서!MATRO</definedName>
    <definedName name="MATRO">#N/A</definedName>
    <definedName name="Mb" localSheetId="0">#REF!</definedName>
    <definedName name="Mb" localSheetId="1">#REF!</definedName>
    <definedName name="Mb">#REF!</definedName>
    <definedName name="Mc" localSheetId="0">#REF!</definedName>
    <definedName name="Mc" localSheetId="1">#REF!</definedName>
    <definedName name="Mc">#REF!</definedName>
    <definedName name="MC_3" localSheetId="0">#REF!</definedName>
    <definedName name="MC_3" localSheetId="1">#REF!</definedName>
    <definedName name="MC_3">#REF!</definedName>
    <definedName name="MCON">#REF!</definedName>
    <definedName name="MCU">[22]소요자재!$H$79</definedName>
    <definedName name="MENU1" localSheetId="0">#REF!</definedName>
    <definedName name="MENU1" localSheetId="1">#REF!</definedName>
    <definedName name="MENU1">#REF!</definedName>
    <definedName name="MENU2" localSheetId="1">#REF!</definedName>
    <definedName name="MENU2">#REF!</definedName>
    <definedName name="mf" localSheetId="1">#REF!</definedName>
    <definedName name="mf">#REF!</definedName>
    <definedName name="MHHG" localSheetId="0">설계서!MHHG</definedName>
    <definedName name="MHHG">#N/A</definedName>
    <definedName name="MID" localSheetId="0">#REF!</definedName>
    <definedName name="MID" localSheetId="1">#REF!</definedName>
    <definedName name="MID">#REF!</definedName>
    <definedName name="mm" localSheetId="0">#REF!</definedName>
    <definedName name="mm" localSheetId="1">#REF!</definedName>
    <definedName name="mm">#REF!</definedName>
    <definedName name="MMH" localSheetId="19">[0]!DDC</definedName>
    <definedName name="MMH" localSheetId="0">설계서!DDC</definedName>
    <definedName name="MMH" localSheetId="1">[0]!DDC</definedName>
    <definedName name="MMH">[0]!DDC</definedName>
    <definedName name="MMJN" localSheetId="19">#N/A</definedName>
    <definedName name="MMJN" localSheetId="0">설계서!ㅗㅠㅎㄹ</definedName>
    <definedName name="MMJN" localSheetId="1">설계서!ㅗㅠㅎㄹ</definedName>
    <definedName name="MMJN">설계서!ㅗㅠㅎㄹ</definedName>
    <definedName name="MMK" localSheetId="0">설계서!MMK</definedName>
    <definedName name="MMK">#N/A</definedName>
    <definedName name="mml" localSheetId="19">[0]!jhg</definedName>
    <definedName name="mml" localSheetId="0">설계서!jhg</definedName>
    <definedName name="mml" localSheetId="1">[0]!jhg</definedName>
    <definedName name="mml">[0]!jhg</definedName>
    <definedName name="MMM" localSheetId="0">설계서!MMM</definedName>
    <definedName name="MMM">#N/A</definedName>
    <definedName name="MMN" localSheetId="19">#N/A</definedName>
    <definedName name="MMN" localSheetId="0">설계서!ㅈㅂㄷㄹ</definedName>
    <definedName name="MMN" localSheetId="1">설계서!ㅈㅂㄷㄹ</definedName>
    <definedName name="MMN">설계서!ㅈㅂㄷㄹ</definedName>
    <definedName name="MMX" localSheetId="19">[0]!MMK</definedName>
    <definedName name="MMX" localSheetId="0">설계서!MMK</definedName>
    <definedName name="MMX" localSheetId="1">[0]!MMK</definedName>
    <definedName name="MMX">[0]!MMK</definedName>
    <definedName name="MNH" localSheetId="19">[0]!HGG</definedName>
    <definedName name="MNH" localSheetId="0">설계서!HGG</definedName>
    <definedName name="MNH" localSheetId="1">[0]!HGG</definedName>
    <definedName name="MNH">[0]!HGG</definedName>
    <definedName name="MNHL">[54]Sheet1!$A$4:$H$5</definedName>
    <definedName name="MODEM1">[22]소요자재!$H$147</definedName>
    <definedName name="MODEM2">[22]소요자재!$H$148</definedName>
    <definedName name="MOM" localSheetId="19">#N/A</definedName>
    <definedName name="MOM" localSheetId="0">설계서!ㅈㅂㄷ</definedName>
    <definedName name="MOM" localSheetId="1">설계서!ㅈㅂㄷ</definedName>
    <definedName name="MOM">설계서!ㅈㅂㄷ</definedName>
    <definedName name="Mone" localSheetId="0">#REF!</definedName>
    <definedName name="Mone" localSheetId="1">#REF!</definedName>
    <definedName name="Mone">#REF!</definedName>
    <definedName name="MONEY">'[36]Y-WORK'!$F$21:$M$614,'[36]Y-WORK'!$F$624:$M$647</definedName>
    <definedName name="monitor" localSheetId="0">#REF!</definedName>
    <definedName name="monitor" localSheetId="1">#REF!</definedName>
    <definedName name="monitor">#REF!</definedName>
    <definedName name="MONITORPNT" localSheetId="0">설계서!MONITORPNT</definedName>
    <definedName name="MONITORPNT">#N/A</definedName>
    <definedName name="MOTOR_______" localSheetId="0">#REF!</definedName>
    <definedName name="MOTOR_______" localSheetId="1">#REF!</definedName>
    <definedName name="MOTOR_______">#REF!</definedName>
    <definedName name="MOTOR__________0" localSheetId="0">#REF!</definedName>
    <definedName name="MOTOR__________0" localSheetId="1">#REF!</definedName>
    <definedName name="MOTOR__________0">#REF!</definedName>
    <definedName name="MOTOR__________10" localSheetId="0">#REF!</definedName>
    <definedName name="MOTOR__________10" localSheetId="1">#REF!</definedName>
    <definedName name="MOTOR__________10">#REF!</definedName>
    <definedName name="MOTOR__________12" localSheetId="0">#REF!</definedName>
    <definedName name="MOTOR__________12">#REF!</definedName>
    <definedName name="MOTOR__________2" localSheetId="0">#REF!</definedName>
    <definedName name="MOTOR__________2">#REF!</definedName>
    <definedName name="MOTOR__________3" localSheetId="0">#REF!</definedName>
    <definedName name="MOTOR__________3">#REF!</definedName>
    <definedName name="MOTOR__________4" localSheetId="0">#REF!</definedName>
    <definedName name="MOTOR__________4">#REF!</definedName>
    <definedName name="MOTOR__________5" localSheetId="0">#REF!</definedName>
    <definedName name="MOTOR__________5">#REF!</definedName>
    <definedName name="MOTOR__________6" localSheetId="0">#REF!</definedName>
    <definedName name="MOTOR__________6">#REF!</definedName>
    <definedName name="MOTOR__________7" localSheetId="0">#REF!</definedName>
    <definedName name="MOTOR__________7">#REF!</definedName>
    <definedName name="MOTOR__________8" localSheetId="0">#REF!</definedName>
    <definedName name="MOTOR__________8">#REF!</definedName>
    <definedName name="MOTOR__________9" localSheetId="0">#REF!</definedName>
    <definedName name="MOTOR__________9">#REF!</definedName>
    <definedName name="MOTOR__농형_전폐" localSheetId="0">#REF!</definedName>
    <definedName name="MOTOR__농형_전폐">#REF!</definedName>
    <definedName name="Mpf">#REF!</definedName>
    <definedName name="MpLower">#REF!</definedName>
    <definedName name="MPMOB" localSheetId="0">#REF!</definedName>
    <definedName name="MPMOB">#REF!</definedName>
    <definedName name="MpUpper">#REF!</definedName>
    <definedName name="msgbox_1" localSheetId="0">설계서!msgbox_1</definedName>
    <definedName name="msgbox_1">#N/A</definedName>
    <definedName name="MUX3240B형">[22]소요자재!$H$124</definedName>
    <definedName name="NAM" localSheetId="0">#REF!</definedName>
    <definedName name="NAM" localSheetId="1">#REF!</definedName>
    <definedName name="NAM">#REF!</definedName>
    <definedName name="NAME">#N/A</definedName>
    <definedName name="NBBV" localSheetId="0">설계서!NBBV</definedName>
    <definedName name="NBBV">#N/A</definedName>
    <definedName name="NBC" localSheetId="19">#REF!,#REF!,#REF!</definedName>
    <definedName name="NBC" localSheetId="0">#REF!,#REF!,#REF!</definedName>
    <definedName name="NBC" localSheetId="1">#REF!,#REF!,#REF!</definedName>
    <definedName name="NBC">#REF!,#REF!,#REF!</definedName>
    <definedName name="NBDFF" localSheetId="0">#REF!,#REF!</definedName>
    <definedName name="NBDFF" localSheetId="1">#REF!,#REF!</definedName>
    <definedName name="NBDFF">#REF!,#REF!</definedName>
    <definedName name="nbv" localSheetId="19">#N/A</definedName>
    <definedName name="nbv" localSheetId="0">설계서!ㄷㄹㅈ</definedName>
    <definedName name="nbv" localSheetId="1">설계서!ㄷㄹㅈ</definedName>
    <definedName name="nbv">설계서!ㄷㄹㅈ</definedName>
    <definedName name="NDU">[22]소요자재!$H$119</definedName>
    <definedName name="needle" localSheetId="0">#REF!</definedName>
    <definedName name="needle" localSheetId="1">#REF!</definedName>
    <definedName name="needle">#REF!</definedName>
    <definedName name="Network" localSheetId="0">#REF!</definedName>
    <definedName name="Network" localSheetId="1">#REF!</definedName>
    <definedName name="Network">#REF!</definedName>
    <definedName name="new" localSheetId="1">#REF!</definedName>
    <definedName name="new">#REF!</definedName>
    <definedName name="NEWNAME" localSheetId="19" hidden="1">{#N/A,#N/A,FALSE,"CCTV"}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ＮＥＹＯＫ" localSheetId="0">#REF!</definedName>
    <definedName name="ＮＥＹＯＫ" localSheetId="1">#REF!</definedName>
    <definedName name="ＮＥＹＯＫ">#REF!</definedName>
    <definedName name="NF" localSheetId="0">#REF!</definedName>
    <definedName name="NF" localSheetId="1">#REF!</definedName>
    <definedName name="NF">#REF!</definedName>
    <definedName name="NFB" localSheetId="1">#REF!</definedName>
    <definedName name="NFB">#REF!</definedName>
    <definedName name="NH">#REF!</definedName>
    <definedName name="NHGF" localSheetId="0">설계서!NHGF</definedName>
    <definedName name="NHGF">#N/A</definedName>
    <definedName name="NHL">[55]터널조도!$AR$19:$AT$25</definedName>
    <definedName name="NHM" localSheetId="0">#REF!</definedName>
    <definedName name="NHM" localSheetId="1">#REF!</definedName>
    <definedName name="NHM">#REF!</definedName>
    <definedName name="NIPP" localSheetId="0">#REF!</definedName>
    <definedName name="NIPP" localSheetId="1">#REF!</definedName>
    <definedName name="NIPP">#REF!</definedName>
    <definedName name="NIU">[22]소요자재!$H$114</definedName>
    <definedName name="NJHT" localSheetId="0">#REF!,#REF!</definedName>
    <definedName name="NJHT" localSheetId="1">#REF!,#REF!</definedName>
    <definedName name="NJHT">#REF!,#REF!</definedName>
    <definedName name="NLG" localSheetId="0">#REF!,#REF!</definedName>
    <definedName name="NLG" localSheetId="1">#REF!,#REF!</definedName>
    <definedName name="NLG">#REF!,#REF!</definedName>
    <definedName name="nmb" localSheetId="19">#N/A</definedName>
    <definedName name="nmb" localSheetId="0">설계서!ㄹ퓰</definedName>
    <definedName name="nmb" localSheetId="1">설계서!ㄹ퓰</definedName>
    <definedName name="nmb">설계서!ㄹ퓰</definedName>
    <definedName name="NMJ" localSheetId="19">#N/A</definedName>
    <definedName name="NMJ" localSheetId="0">설계서!ㅇㄴㄿ</definedName>
    <definedName name="NMJ" localSheetId="1">설계서!ㅇㄴㄿ</definedName>
    <definedName name="NMJ">설계서!ㅇㄴㄿ</definedName>
    <definedName name="NMU">[22]소요자재!$H$113</definedName>
    <definedName name="NN" localSheetId="0">#REF!,#REF!</definedName>
    <definedName name="NN" localSheetId="1">#REF!,#REF!</definedName>
    <definedName name="NN">#REF!,#REF!</definedName>
    <definedName name="NNA" localSheetId="0">설계서!NNF</definedName>
    <definedName name="NNA">#N/A</definedName>
    <definedName name="NNC" localSheetId="0">설계서!NNC</definedName>
    <definedName name="NNC">#N/A</definedName>
    <definedName name="NND" localSheetId="0">설계서!NND</definedName>
    <definedName name="NND">#N/A</definedName>
    <definedName name="NNF" localSheetId="0">설계서!NNF</definedName>
    <definedName name="NNF">#N/A</definedName>
    <definedName name="NNG" localSheetId="0">설계서!NNG</definedName>
    <definedName name="NNG">#N/A</definedName>
    <definedName name="nnj" localSheetId="0">설계서!uiy</definedName>
    <definedName name="nnj">#N/A</definedName>
    <definedName name="nnk" localSheetId="0">설계서!nnk</definedName>
    <definedName name="nnk">#N/A</definedName>
    <definedName name="nnm" localSheetId="0">설계서!xcf</definedName>
    <definedName name="nnm">#N/A</definedName>
    <definedName name="NNN" localSheetId="19">고용개선지원비!asx</definedName>
    <definedName name="NNN" localSheetId="0">설계서!asx</definedName>
    <definedName name="NNN" localSheetId="1">총괄집계표!asx</definedName>
    <definedName name="NNN">[0]!asx</definedName>
    <definedName name="NoCon" localSheetId="0">#REF!</definedName>
    <definedName name="NoCon" localSheetId="1">#REF!</definedName>
    <definedName name="NoCon">#REF!</definedName>
    <definedName name="nomu">[41]설계명세서!$H$52</definedName>
    <definedName name="nomu_g">[41]설계명세서!$H$50</definedName>
    <definedName name="nomu_j">[41]설계명세서!$H$46</definedName>
    <definedName name="NOMUBY" localSheetId="0">#REF!</definedName>
    <definedName name="NOMUBY" localSheetId="1">#REF!</definedName>
    <definedName name="NOMUBY">#REF!</definedName>
    <definedName name="NOMUDK" localSheetId="1">#REF!</definedName>
    <definedName name="NOMUDK">#REF!</definedName>
    <definedName name="NON" localSheetId="0">설계서!xcf</definedName>
    <definedName name="NON">#N/A</definedName>
    <definedName name="NOT" localSheetId="0">#REF!</definedName>
    <definedName name="NOT" localSheetId="1">#REF!</definedName>
    <definedName name="NOT">#REF!</definedName>
    <definedName name="o" localSheetId="19">BlankMacro1</definedName>
    <definedName name="o" localSheetId="0">BlankMacro1</definedName>
    <definedName name="o" localSheetId="1">BlankMacro1</definedName>
    <definedName name="o">BlankMacro1</definedName>
    <definedName name="o_m" localSheetId="19">#REF!</definedName>
    <definedName name="o_m" localSheetId="0">#REF!</definedName>
    <definedName name="o_m" localSheetId="1">#REF!</definedName>
    <definedName name="o_m">#REF!</definedName>
    <definedName name="OC1형">[22]소요자재!$H$30</definedName>
    <definedName name="OC2형">[22]소요자재!$H$31</definedName>
    <definedName name="OC3형">[22]소요자재!$H$32</definedName>
    <definedName name="ODD" localSheetId="19" hidden="1">{#N/A,#N/A,FALSE,"명세표"}</definedName>
    <definedName name="ODD" localSheetId="0" hidden="1">{#N/A,#N/A,FALSE,"명세표"}</definedName>
    <definedName name="ODD" localSheetId="1" hidden="1">{#N/A,#N/A,FALSE,"명세표"}</definedName>
    <definedName name="ODD" hidden="1">{#N/A,#N/A,FALSE,"명세표"}</definedName>
    <definedName name="OFAT">[22]소요자재!$H$121</definedName>
    <definedName name="OH" localSheetId="19" hidden="1">{#N/A,#N/A,FALSE,"명세표"}</definedName>
    <definedName name="OH" localSheetId="0" hidden="1">{#N/A,#N/A,FALSE,"명세표"}</definedName>
    <definedName name="OH" localSheetId="1" hidden="1">{#N/A,#N/A,FALSE,"명세표"}</definedName>
    <definedName name="OH" hidden="1">{#N/A,#N/A,FALSE,"명세표"}</definedName>
    <definedName name="OHH" localSheetId="19" hidden="1">{#N/A,#N/A,FALSE,"명세표"}</definedName>
    <definedName name="OHH" localSheetId="0" hidden="1">{#N/A,#N/A,FALSE,"명세표"}</definedName>
    <definedName name="OHH" localSheetId="1" hidden="1">{#N/A,#N/A,FALSE,"명세표"}</definedName>
    <definedName name="OHH" hidden="1">{#N/A,#N/A,FALSE,"명세표"}</definedName>
    <definedName name="OI" localSheetId="19">BlankMacro1</definedName>
    <definedName name="OI" localSheetId="0">BlankMacro1</definedName>
    <definedName name="OI" localSheetId="1">BlankMacro1</definedName>
    <definedName name="OI">BlankMacro1</definedName>
    <definedName name="OIOK" localSheetId="19">[0]!EED</definedName>
    <definedName name="OIOK" localSheetId="0">설계서!EED</definedName>
    <definedName name="OIOK" localSheetId="1">[0]!EED</definedName>
    <definedName name="OIOK">[0]!EED</definedName>
    <definedName name="OIU">[22]소요자재!$H$117</definedName>
    <definedName name="OIUNIU">[22]소요자재!$H$116</definedName>
    <definedName name="OO" localSheetId="19">{"Book1","예술의전당.xls"}</definedName>
    <definedName name="OO" localSheetId="0">{"Book1","예술의전당.xls"}</definedName>
    <definedName name="OO" localSheetId="1">{"Book1","예술의전당.xls"}</definedName>
    <definedName name="OO">{"Book1","예술의전당.xls"}</definedName>
    <definedName name="OOO" localSheetId="0" hidden="1">#REF!</definedName>
    <definedName name="OOO" localSheetId="1" hidden="1">#REF!</definedName>
    <definedName name="OOO" hidden="1">#REF!</definedName>
    <definedName name="oooooo" localSheetId="19" hidden="1">{"'자리배치도'!$AG$1:$CI$28"}</definedName>
    <definedName name="oooooo" localSheetId="0" hidden="1">{"'자리배치도'!$AG$1:$CI$28"}</definedName>
    <definedName name="oooooo" localSheetId="1" hidden="1">{"'자리배치도'!$AG$1:$CI$28"}</definedName>
    <definedName name="oooooo" hidden="1">{"'자리배치도'!$AG$1:$CI$28"}</definedName>
    <definedName name="OPL" localSheetId="19">#N/A</definedName>
    <definedName name="OPL" localSheetId="0">설계서!ㅈㅂㄷ</definedName>
    <definedName name="OPL" localSheetId="1">설계서!ㅈㅂㄷ</definedName>
    <definedName name="OPL">설계서!ㅈㅂㄷ</definedName>
    <definedName name="OPOP" localSheetId="19" hidden="1">[56]수량산출!#REF!</definedName>
    <definedName name="OPOP" localSheetId="1" hidden="1">[57]수량산출!#REF!</definedName>
    <definedName name="OPOP" hidden="1">[56]수량산출!#REF!</definedName>
    <definedName name="OPP" localSheetId="0" hidden="1">#REF!</definedName>
    <definedName name="OPP" localSheetId="1" hidden="1">#REF!</definedName>
    <definedName name="OPP" hidden="1">#REF!</definedName>
    <definedName name="OPPP" localSheetId="1" hidden="1">[58]수량산출!$A$3:$H$8539</definedName>
    <definedName name="OPPP" hidden="1">[59]수량산출!$A$3:$H$8539</definedName>
    <definedName name="OPTICMODEM">[22]소요자재!$H$146</definedName>
    <definedName name="or" localSheetId="1">[60]과천MAIN!#REF!</definedName>
    <definedName name="or">[60]과천MAIN!#REF!</definedName>
    <definedName name="or___0" localSheetId="1">[61]__MAIN!#REF!</definedName>
    <definedName name="or___0">[61]__MAIN!#REF!</definedName>
    <definedName name="or___12" localSheetId="1">[62]__MAIN!#REF!</definedName>
    <definedName name="or___12">[62]__MAIN!#REF!</definedName>
    <definedName name="OTRU">[22]소요자재!$H$75</definedName>
    <definedName name="P" localSheetId="0">#REF!</definedName>
    <definedName name="P" localSheetId="1">#REF!</definedName>
    <definedName name="P">#REF!</definedName>
    <definedName name="p_m" localSheetId="1">#REF!</definedName>
    <definedName name="p_m">#REF!</definedName>
    <definedName name="P1693a3" localSheetId="0">#REF!</definedName>
    <definedName name="P1693a3" localSheetId="1">#REF!</definedName>
    <definedName name="P1693a3">#REF!</definedName>
    <definedName name="PA">#REF!</definedName>
    <definedName name="PAGE1">#N/A</definedName>
    <definedName name="PAGE2">#N/A</definedName>
    <definedName name="PAGE3">#N/A</definedName>
    <definedName name="PASS" localSheetId="0">#REF!</definedName>
    <definedName name="PASS" localSheetId="1">#REF!</definedName>
    <definedName name="PASS">#REF!</definedName>
    <definedName name="PB" localSheetId="0">#REF!</definedName>
    <definedName name="PB" localSheetId="1">#REF!</definedName>
    <definedName name="PB">#REF!</definedName>
    <definedName name="PC" localSheetId="1">#REF!</definedName>
    <definedName name="PC">#REF!</definedName>
    <definedName name="pcm" localSheetId="1">'[45]설계명세서(선로)'!#REF!</definedName>
    <definedName name="pcm">'[45]설계명세서(선로)'!#REF!</definedName>
    <definedName name="PD" localSheetId="0">#REF!</definedName>
    <definedName name="PD" localSheetId="1">#REF!</definedName>
    <definedName name="PD">#REF!</definedName>
    <definedName name="PDP">[22]소요자재!$H$26</definedName>
    <definedName name="PE" localSheetId="0">#REF!</definedName>
    <definedName name="PE" localSheetId="1">#REF!</definedName>
    <definedName name="PE">#REF!</definedName>
    <definedName name="PEE">[63]DATA!$N$4:$P$12</definedName>
    <definedName name="PE공정" localSheetId="0">#REF!</definedName>
    <definedName name="PE공정" localSheetId="1">#REF!</definedName>
    <definedName name="PE공정">#REF!</definedName>
    <definedName name="PE내관2난연" localSheetId="0">#REF!</definedName>
    <definedName name="PE내관2난연" localSheetId="1">#REF!</definedName>
    <definedName name="PE내관2난연">#REF!</definedName>
    <definedName name="PE내관2일반" localSheetId="0">#REF!</definedName>
    <definedName name="PE내관2일반" localSheetId="1">#REF!</definedName>
    <definedName name="PE내관2일반">#REF!</definedName>
    <definedName name="PE내관3난연" localSheetId="0">#REF!</definedName>
    <definedName name="PE내관3난연">#REF!</definedName>
    <definedName name="PE내관3일반" localSheetId="0">#REF!</definedName>
    <definedName name="PE내관3일반">#REF!</definedName>
    <definedName name="PE내관난연" localSheetId="0">#REF!</definedName>
    <definedName name="PE내관난연">#REF!</definedName>
    <definedName name="PE내관일반" localSheetId="0">#REF!</definedName>
    <definedName name="PE내관일반">#REF!</definedName>
    <definedName name="PE내관포설1" localSheetId="0">#REF!</definedName>
    <definedName name="PE내관포설1">#REF!</definedName>
    <definedName name="PFP류" localSheetId="0">#REF!</definedName>
    <definedName name="PFP류">#REF!</definedName>
    <definedName name="PH" localSheetId="0">#REF!</definedName>
    <definedName name="PH">#REF!</definedName>
    <definedName name="PhiH">#REF!</definedName>
    <definedName name="PhiJ">#REF!</definedName>
    <definedName name="PhiT">#REF!</definedName>
    <definedName name="PI48___0" localSheetId="0">#REF!</definedName>
    <definedName name="PI48___0">#REF!</definedName>
    <definedName name="PI48___10" localSheetId="0">#REF!</definedName>
    <definedName name="PI48___10">#REF!</definedName>
    <definedName name="PI48___12" localSheetId="0">#REF!</definedName>
    <definedName name="PI48___12">#REF!</definedName>
    <definedName name="PI48___2" localSheetId="0">#REF!</definedName>
    <definedName name="PI48___2">#REF!</definedName>
    <definedName name="PI48___3" localSheetId="0">#REF!</definedName>
    <definedName name="PI48___3">#REF!</definedName>
    <definedName name="PI48___4" localSheetId="0">#REF!</definedName>
    <definedName name="PI48___4">#REF!</definedName>
    <definedName name="PI48___5" localSheetId="0">#REF!</definedName>
    <definedName name="PI48___5">#REF!</definedName>
    <definedName name="PI48___7" localSheetId="0">#REF!</definedName>
    <definedName name="PI48___7">#REF!</definedName>
    <definedName name="PI48___8" localSheetId="0">#REF!</definedName>
    <definedName name="PI48___8">#REF!</definedName>
    <definedName name="PI48___9" localSheetId="0">#REF!</definedName>
    <definedName name="PI48___9">#REF!</definedName>
    <definedName name="PI60___0" localSheetId="0">#REF!</definedName>
    <definedName name="PI60___0">#REF!</definedName>
    <definedName name="PI60___10" localSheetId="0">#REF!</definedName>
    <definedName name="PI60___10">#REF!</definedName>
    <definedName name="PI60___12" localSheetId="0">#REF!</definedName>
    <definedName name="PI60___12">#REF!</definedName>
    <definedName name="PI60___2" localSheetId="0">#REF!</definedName>
    <definedName name="PI60___2">#REF!</definedName>
    <definedName name="PI60___3" localSheetId="0">#REF!</definedName>
    <definedName name="PI60___3">#REF!</definedName>
    <definedName name="PI60___4" localSheetId="0">#REF!</definedName>
    <definedName name="PI60___4">#REF!</definedName>
    <definedName name="PI60___5" localSheetId="0">#REF!</definedName>
    <definedName name="PI60___5">#REF!</definedName>
    <definedName name="PI60___7" localSheetId="0">#REF!</definedName>
    <definedName name="PI60___7">#REF!</definedName>
    <definedName name="PI60___8" localSheetId="0">#REF!</definedName>
    <definedName name="PI60___8">#REF!</definedName>
    <definedName name="PI60___9" localSheetId="0">#REF!</definedName>
    <definedName name="PI60___9">#REF!</definedName>
    <definedName name="pile연결">#REF!</definedName>
    <definedName name="PIP" localSheetId="0">#REF!,#REF!</definedName>
    <definedName name="PIP" localSheetId="1">#REF!,#REF!</definedName>
    <definedName name="PIP">#REF!,#REF!</definedName>
    <definedName name="PIPE" localSheetId="0">#REF!</definedName>
    <definedName name="PIPE" localSheetId="1">#REF!</definedName>
    <definedName name="PIPE">#REF!</definedName>
    <definedName name="PITCH" localSheetId="0">#REF!</definedName>
    <definedName name="PITCH" localSheetId="1">#REF!</definedName>
    <definedName name="PITCH">#REF!</definedName>
    <definedName name="PJG" localSheetId="19">[0]!NNF</definedName>
    <definedName name="PJG" localSheetId="0">설계서!NNF</definedName>
    <definedName name="PJG" localSheetId="1">[0]!NNF</definedName>
    <definedName name="PJG">[0]!NNF</definedName>
    <definedName name="pl" localSheetId="19">'[45]설계명세서(선로)'!#REF!</definedName>
    <definedName name="pl" localSheetId="1">'[45]설계명세서(선로)'!#REF!</definedName>
    <definedName name="pl">'[45]설계명세서(선로)'!#REF!</definedName>
    <definedName name="PLANT_JE_GWAN_GONG" localSheetId="0">#REF!</definedName>
    <definedName name="PLANT_JE_GWAN_GONG" localSheetId="1">#REF!</definedName>
    <definedName name="PLANT_JE_GWAN_GONG">#REF!</definedName>
    <definedName name="PLATE_19t_단중" localSheetId="0">#REF!</definedName>
    <definedName name="PLATE_19t_단중" localSheetId="1">#REF!</definedName>
    <definedName name="PLATE_19t_단중">#REF!</definedName>
    <definedName name="PLATE_6t_단중" localSheetId="1">#REF!</definedName>
    <definedName name="PLATE_6t_단중">#REF!</definedName>
    <definedName name="PLATE_9t_단중">#REF!</definedName>
    <definedName name="PLINT_TITLES" localSheetId="0">#REF!</definedName>
    <definedName name="PLINT_TITLES">#REF!</definedName>
    <definedName name="plk" localSheetId="19">[0]!EGERG</definedName>
    <definedName name="plk" localSheetId="0">설계서!EGERG</definedName>
    <definedName name="plk" localSheetId="1">[0]!EGERG</definedName>
    <definedName name="plk">[0]!EGERG</definedName>
    <definedName name="plo" localSheetId="19">#N/A</definedName>
    <definedName name="plo" localSheetId="0">설계서!ㅠㅜㅎ</definedName>
    <definedName name="plo" localSheetId="1">설계서!ㅠㅜㅎ</definedName>
    <definedName name="plo">설계서!ㅠㅜㅎ</definedName>
    <definedName name="PLT" localSheetId="19">#N/A</definedName>
    <definedName name="PLT" localSheetId="0">설계서!ㅗㅠㅎㄹ</definedName>
    <definedName name="PLT" localSheetId="1">설계서!ㅗㅠㅎㄹ</definedName>
    <definedName name="PLT">설계서!ㅗㅠㅎㄹ</definedName>
    <definedName name="PLUG" localSheetId="0">#REF!</definedName>
    <definedName name="PLUG" localSheetId="1">#REF!</definedName>
    <definedName name="PLUG">#REF!</definedName>
    <definedName name="POI" localSheetId="0" hidden="1">#REF!</definedName>
    <definedName name="POI" localSheetId="1" hidden="1">#REF!</definedName>
    <definedName name="POI" hidden="1">#REF!</definedName>
    <definedName name="POL" localSheetId="19">[0]!HGG</definedName>
    <definedName name="POL" localSheetId="0">설계서!HGG</definedName>
    <definedName name="POL" localSheetId="1">[0]!HGG</definedName>
    <definedName name="POL">[0]!HGG</definedName>
    <definedName name="POP" localSheetId="19">#REF!,#REF!</definedName>
    <definedName name="POP" localSheetId="0">#REF!,#REF!</definedName>
    <definedName name="POP" localSheetId="1">#REF!,#REF!</definedName>
    <definedName name="POP">#REF!,#REF!</definedName>
    <definedName name="pound" localSheetId="0">#REF!</definedName>
    <definedName name="pound" localSheetId="1">#REF!</definedName>
    <definedName name="pound">#REF!</definedName>
    <definedName name="pp" localSheetId="0">#REF!,#REF!</definedName>
    <definedName name="pp" localSheetId="1">#REF!,#REF!</definedName>
    <definedName name="pp">#REF!,#REF!</definedName>
    <definedName name="PPC" localSheetId="0">#REF!</definedName>
    <definedName name="PPC" localSheetId="1">#REF!</definedName>
    <definedName name="PPC">#REF!</definedName>
    <definedName name="Ppf" localSheetId="0">#REF!</definedName>
    <definedName name="Ppf" localSheetId="1">#REF!</definedName>
    <definedName name="Ppf">#REF!</definedName>
    <definedName name="ppl" localSheetId="19">[0]!jhg</definedName>
    <definedName name="ppl" localSheetId="0">설계서!jhg</definedName>
    <definedName name="ppl" localSheetId="1">[0]!jhg</definedName>
    <definedName name="ppl">[0]!jhg</definedName>
    <definedName name="PPP" localSheetId="0" hidden="1">#REF!</definedName>
    <definedName name="PPP" localSheetId="1" hidden="1">#REF!</definedName>
    <definedName name="PPP" hidden="1">#REF!</definedName>
    <definedName name="ppppp" localSheetId="19" hidden="1">{"'자리배치도'!$AG$1:$CI$28"}</definedName>
    <definedName name="ppppp" localSheetId="0" hidden="1">{"'자리배치도'!$AG$1:$CI$28"}</definedName>
    <definedName name="ppppp" localSheetId="1" hidden="1">{"'자리배치도'!$AG$1:$CI$28"}</definedName>
    <definedName name="ppppp" hidden="1">{"'자리배치도'!$AG$1:$CI$28"}</definedName>
    <definedName name="print">#REF!</definedName>
    <definedName name="_xlnm.Print_Area" localSheetId="11">공종별내역서!$A$1:$M$964</definedName>
    <definedName name="_xlnm.Print_Area" localSheetId="10">공종별집계표!$A$1:$M$52</definedName>
    <definedName name="_xlnm.Print_Area" localSheetId="9">공종별총괄표!$A$1:$M$29</definedName>
    <definedName name="_xlnm.Print_Area" localSheetId="16">단가대비표!$A$1:$X$434</definedName>
    <definedName name="_xlnm.Print_Area" localSheetId="0">설계서!$A$1:$T$20</definedName>
    <definedName name="_xlnm.Print_Area" localSheetId="3">'원가계산서(건+토+기)'!$A$1:$M$43</definedName>
    <definedName name="_xlnm.Print_Area" localSheetId="4">'원가계산서(건축)'!$A$1:$I$42</definedName>
    <definedName name="_xlnm.Print_Area" localSheetId="2">'원가계산서(건축분야총괄)'!$A$1:$I$42</definedName>
    <definedName name="_xlnm.Print_Area" localSheetId="7">'원가계산서(기계)'!$A$1:$I$42</definedName>
    <definedName name="_xlnm.Print_Area" localSheetId="6">'원가계산서(조경)'!$A$1:$I$41</definedName>
    <definedName name="_xlnm.Print_Area" localSheetId="5">'원가계산서(토목)'!$A$1:$I$42</definedName>
    <definedName name="_xlnm.Print_Area" localSheetId="8">'원가계산서(폐기물)'!$A$1:$I$38</definedName>
    <definedName name="_xlnm.Print_Area" localSheetId="18">원가제비율!$A$1:$F$2</definedName>
    <definedName name="_xlnm.Print_Area" localSheetId="13">일위대가!$A$1:$M$2843</definedName>
    <definedName name="_xlnm.Print_Area" localSheetId="12">일위대가목록!$A$1:$M$435</definedName>
    <definedName name="_xlnm.Print_Area" localSheetId="14">중기단가목록!$A$1:$J$14</definedName>
    <definedName name="_xlnm.Print_Area" localSheetId="15">중기단가산출서!$A$1:$F$463</definedName>
    <definedName name="_xlnm.Print_Area" localSheetId="1">총괄집계표!$A$1:$F$15</definedName>
    <definedName name="_xlnm.Print_Area">#REF!</definedName>
    <definedName name="PRINT_AREA_MI" localSheetId="0">#REF!</definedName>
    <definedName name="PRINT_AREA_MI" localSheetId="1">#REF!</definedName>
    <definedName name="PRINT_AREA_MI">#REF!</definedName>
    <definedName name="PRINT_AREA_MI1" localSheetId="0">#REF!</definedName>
    <definedName name="PRINT_AREA_MI1" localSheetId="1">#REF!</definedName>
    <definedName name="PRINT_AREA_MI1">#REF!</definedName>
    <definedName name="Print_files">#REF!</definedName>
    <definedName name="print_sd" localSheetId="0">설계서!print_sd</definedName>
    <definedName name="print_sd">#N/A</definedName>
    <definedName name="Print_Tiles" localSheetId="0">#REF!</definedName>
    <definedName name="Print_Tiles" localSheetId="1">#REF!</definedName>
    <definedName name="Print_Tiles">#REF!</definedName>
    <definedName name="PRINT_TILIES" localSheetId="0">#REF!,#REF!,#REF!,#REF!,#REF!</definedName>
    <definedName name="PRINT_TILIES" localSheetId="1">#REF!,#REF!,#REF!,#REF!,#REF!</definedName>
    <definedName name="PRINT_TILIES">#REF!,#REF!,#REF!,#REF!,#REF!</definedName>
    <definedName name="PRINT_TILTES" localSheetId="0">#REF!</definedName>
    <definedName name="PRINT_TILTES" localSheetId="1">#REF!</definedName>
    <definedName name="PRINT_TILTES">#REF!</definedName>
    <definedName name="print_tital" localSheetId="0">#REF!</definedName>
    <definedName name="print_tital" localSheetId="1">#REF!</definedName>
    <definedName name="print_tital">#REF!</definedName>
    <definedName name="PRINT_TITEL" localSheetId="0">#REF!</definedName>
    <definedName name="PRINT_TITEL" localSheetId="1">#REF!</definedName>
    <definedName name="PRINT_TITEL">#REF!</definedName>
    <definedName name="print_title" localSheetId="0">#REF!</definedName>
    <definedName name="print_title">#REF!</definedName>
    <definedName name="_xlnm.Print_Titles" localSheetId="19">#REF!</definedName>
    <definedName name="_xlnm.Print_Titles" localSheetId="11">공종별내역서!$1:$2</definedName>
    <definedName name="_xlnm.Print_Titles" localSheetId="10">공종별집계표!$1:$4</definedName>
    <definedName name="_xlnm.Print_Titles" localSheetId="9">공종별총괄표!$1:$4</definedName>
    <definedName name="_xlnm.Print_Titles" localSheetId="16">단가대비표!$1:$4</definedName>
    <definedName name="_xlnm.Print_Titles" localSheetId="0">#REF!</definedName>
    <definedName name="_xlnm.Print_Titles" localSheetId="13">일위대가!$1:$3</definedName>
    <definedName name="_xlnm.Print_Titles" localSheetId="12">일위대가목록!$1:$3</definedName>
    <definedName name="_xlnm.Print_Titles" localSheetId="14">중기단가목록!$1:$3</definedName>
    <definedName name="_xlnm.Print_Titles" localSheetId="15">중기단가산출서!$1:$3</definedName>
    <definedName name="_xlnm.Print_Titles">#REF!</definedName>
    <definedName name="PRINT_TITLES_MI" localSheetId="19">#REF!</definedName>
    <definedName name="Print_Titles_MI" localSheetId="0">#REF!</definedName>
    <definedName name="PRINT_TITLES_MI">#REF!</definedName>
    <definedName name="PRINT_TITLS" localSheetId="0">#REF!</definedName>
    <definedName name="PRINT_TITLS">#REF!</definedName>
    <definedName name="PRINTER_AREA">#REF!</definedName>
    <definedName name="printer_Titles">#REF!</definedName>
    <definedName name="printer_ttitle">#REF!</definedName>
    <definedName name="PRN" localSheetId="0">#REF!</definedName>
    <definedName name="PRN">#REF!</definedName>
    <definedName name="PVC">#REF!</definedName>
    <definedName name="PVC류" localSheetId="0">#REF!</definedName>
    <definedName name="PVC류">#REF!</definedName>
    <definedName name="Q" localSheetId="0" hidden="1">#REF!</definedName>
    <definedName name="Q" hidden="1">#REF!</definedName>
    <definedName name="Q3WEE" localSheetId="19" hidden="1">{#N/A,#N/A,FALSE,"조골재"}</definedName>
    <definedName name="Q3WEE" localSheetId="0" hidden="1">{#N/A,#N/A,FALSE,"조골재"}</definedName>
    <definedName name="Q3WEE" localSheetId="1" hidden="1">{#N/A,#N/A,FALSE,"조골재"}</definedName>
    <definedName name="Q3WEE" hidden="1">{#N/A,#N/A,FALSE,"조골재"}</definedName>
    <definedName name="qas" localSheetId="19">#N/A</definedName>
    <definedName name="qas" localSheetId="0">설계서!ㅁㄴㄹㅇㄹ</definedName>
    <definedName name="qas" localSheetId="1">설계서!ㅁㄴㄹㅇㄹ</definedName>
    <definedName name="qas">설계서!ㅁㄴㄹㅇㄹ</definedName>
    <definedName name="qdr" localSheetId="0">설계서!REEG</definedName>
    <definedName name="qdr">#N/A</definedName>
    <definedName name="QFQF" localSheetId="0" hidden="1">#REF!</definedName>
    <definedName name="QFQF" localSheetId="1" hidden="1">#REF!</definedName>
    <definedName name="QFQF" hidden="1">#REF!</definedName>
    <definedName name="qk" localSheetId="19" hidden="1">{"'자리배치도'!$AG$1:$CI$28"}</definedName>
    <definedName name="qk" localSheetId="0" hidden="1">{"'자리배치도'!$AG$1:$CI$28"}</definedName>
    <definedName name="qk" localSheetId="1" hidden="1">{"'자리배치도'!$AG$1:$CI$28"}</definedName>
    <definedName name="qk" hidden="1">{"'자리배치도'!$AG$1:$CI$28"}</definedName>
    <definedName name="qkqh1" localSheetId="19" hidden="1">{#N/A,#N/A,FALSE,"명세표"}</definedName>
    <definedName name="qkqh1" localSheetId="0" hidden="1">{#N/A,#N/A,FALSE,"명세표"}</definedName>
    <definedName name="qkqh1" localSheetId="1" hidden="1">{#N/A,#N/A,FALSE,"명세표"}</definedName>
    <definedName name="qkqh1" hidden="1">{#N/A,#N/A,FALSE,"명세표"}</definedName>
    <definedName name="QLQL" localSheetId="0">#REF!</definedName>
    <definedName name="QLQL" localSheetId="1">#REF!</definedName>
    <definedName name="QLQL">#REF!</definedName>
    <definedName name="qq" localSheetId="0">#REF!</definedName>
    <definedName name="qq" localSheetId="1">#REF!</definedName>
    <definedName name="qq">#REF!</definedName>
    <definedName name="QQA" localSheetId="0">설계서!QQA</definedName>
    <definedName name="QQA">#N/A</definedName>
    <definedName name="QQQ" localSheetId="19">[0]!CVDSD</definedName>
    <definedName name="QQQ" localSheetId="0">설계서!CVDSD</definedName>
    <definedName name="QQQ" localSheetId="1">[0]!CVDSD</definedName>
    <definedName name="QQQ">[0]!CVDSD</definedName>
    <definedName name="QREWQ" localSheetId="19">[0]!FFF</definedName>
    <definedName name="QREWQ" localSheetId="0">설계서!FFF</definedName>
    <definedName name="QREWQ" localSheetId="1">[0]!FFF</definedName>
    <definedName name="QREWQ">[0]!FFF</definedName>
    <definedName name="QSR" localSheetId="19">[0]!CDD</definedName>
    <definedName name="QSR" localSheetId="0">설계서!CDD</definedName>
    <definedName name="QSR" localSheetId="1">[0]!CDD</definedName>
    <definedName name="QSR">[0]!CDD</definedName>
    <definedName name="QSS" localSheetId="19">[0]!MATRO</definedName>
    <definedName name="QSS" localSheetId="0">설계서!MATRO</definedName>
    <definedName name="QSS" localSheetId="1">[0]!MATRO</definedName>
    <definedName name="QSS">[0]!MATRO</definedName>
    <definedName name="QTY" localSheetId="0">설계서!SAF</definedName>
    <definedName name="QTY">#N/A</definedName>
    <definedName name="QUADE1">[22]소요자재!$H$56</definedName>
    <definedName name="QUADT1">[22]소요자재!$H$55</definedName>
    <definedName name="QUIT" localSheetId="19">#N/A</definedName>
    <definedName name="QUIT" localSheetId="0">설계서!ㅗㅠㅎㄹ</definedName>
    <definedName name="QUIT" localSheetId="1">설계서!ㅗㅠㅎㄹ</definedName>
    <definedName name="QUIT">설계서!ㅗㅠㅎㄹ</definedName>
    <definedName name="qw" localSheetId="19" hidden="1">{#N/A,#N/A,FALSE,"단가표지"}</definedName>
    <definedName name="qw" localSheetId="0" hidden="1">{#N/A,#N/A,FALSE,"단가표지"}</definedName>
    <definedName name="qw" localSheetId="1" hidden="1">{#N/A,#N/A,FALSE,"단가표지"}</definedName>
    <definedName name="qw" hidden="1">{#N/A,#N/A,FALSE,"단가표지"}</definedName>
    <definedName name="qwe" localSheetId="19">#N/A</definedName>
    <definedName name="qwe" localSheetId="0">설계서!ㅈㅂㄷㄹ</definedName>
    <definedName name="qwe" localSheetId="1">설계서!ㅈㅂㄷㄹ</definedName>
    <definedName name="qwe">설계서!ㅈㅂㄷㄹ</definedName>
    <definedName name="qwer" localSheetId="19" hidden="1">{"'자리배치도'!$AG$1:$CI$28"}</definedName>
    <definedName name="qwer" localSheetId="0" hidden="1">{"'자리배치도'!$AG$1:$CI$28"}</definedName>
    <definedName name="qwer" localSheetId="1" hidden="1">{"'자리배치도'!$AG$1:$CI$28"}</definedName>
    <definedName name="qwer" hidden="1">{"'자리배치도'!$AG$1:$CI$28"}</definedName>
    <definedName name="QWS" hidden="1">#REF!</definedName>
    <definedName name="R_" localSheetId="0">#REF!</definedName>
    <definedName name="R_">#REF!</definedName>
    <definedName name="RACK">#REF!</definedName>
    <definedName name="rack18">[22]소요자재!$H$21</definedName>
    <definedName name="RACK1800" localSheetId="0">#REF!</definedName>
    <definedName name="RACK1800" localSheetId="1">#REF!</definedName>
    <definedName name="RACK1800">#REF!</definedName>
    <definedName name="rack18001">[22]소요자재!$H$43</definedName>
    <definedName name="RACK2000" localSheetId="0">#REF!</definedName>
    <definedName name="RACK2000" localSheetId="1">#REF!</definedName>
    <definedName name="RACK2000">#REF!</definedName>
    <definedName name="rack22">[22]소요자재!$H$22</definedName>
    <definedName name="RACK2200" localSheetId="0">#REF!</definedName>
    <definedName name="RACK2200" localSheetId="1">#REF!</definedName>
    <definedName name="RACK2200">#REF!</definedName>
    <definedName name="rack22001">[22]소요자재!$H$44</definedName>
    <definedName name="RACKXXX" localSheetId="0">#REF!</definedName>
    <definedName name="RACKXXX" localSheetId="1">#REF!</definedName>
    <definedName name="RACKXXX">#REF!</definedName>
    <definedName name="Radius" localSheetId="1">#REF!</definedName>
    <definedName name="Radius">#REF!</definedName>
    <definedName name="rank" localSheetId="0">설계서!rank</definedName>
    <definedName name="rank">#N/A</definedName>
    <definedName name="Rcrown" localSheetId="0">#REF!</definedName>
    <definedName name="Rcrown" localSheetId="1">#REF!</definedName>
    <definedName name="Rcrown">#REF!</definedName>
    <definedName name="RCU">[22]소요자재!$H$120</definedName>
    <definedName name="Re" localSheetId="0">#REF!</definedName>
    <definedName name="Re" localSheetId="1">#REF!</definedName>
    <definedName name="Re">#REF!</definedName>
    <definedName name="RE_SIZE" localSheetId="0">#REF!</definedName>
    <definedName name="RE_SIZE" localSheetId="1">#REF!</definedName>
    <definedName name="RE_SIZE">#REF!</definedName>
    <definedName name="_xlnm.Recorder" localSheetId="0">#REF!</definedName>
    <definedName name="_xlnm.Recorder" localSheetId="1">#REF!</definedName>
    <definedName name="_xlnm.Recorder">#REF!</definedName>
    <definedName name="RECTAG">#REF!</definedName>
    <definedName name="RED" localSheetId="0">#REF!</definedName>
    <definedName name="RED">#REF!</definedName>
    <definedName name="REEG" localSheetId="0">설계서!REEG</definedName>
    <definedName name="REEG">#N/A</definedName>
    <definedName name="REGSVTEB" localSheetId="0">설계서!REGSVTEB</definedName>
    <definedName name="REGSVTEB">#N/A</definedName>
    <definedName name="Reselects" localSheetId="0">#REF!</definedName>
    <definedName name="Reselects" localSheetId="1">#REF!</definedName>
    <definedName name="Reselects">#REF!</definedName>
    <definedName name="ret" localSheetId="0">설계서!ret</definedName>
    <definedName name="ret">#N/A</definedName>
    <definedName name="REUIHGURI" localSheetId="0">설계서!REUIHGURI</definedName>
    <definedName name="REUIHGURI">#N/A</definedName>
    <definedName name="reyt" localSheetId="0">설계서!reyt</definedName>
    <definedName name="reyt">#N/A</definedName>
    <definedName name="RF" localSheetId="19">BlankMacro1</definedName>
    <definedName name="RF" localSheetId="0">BlankMacro1</definedName>
    <definedName name="RF" localSheetId="1">BlankMacro1</definedName>
    <definedName name="RF">BlankMacro1</definedName>
    <definedName name="RFG" localSheetId="19">#REF!,#REF!,#REF!</definedName>
    <definedName name="RFG" localSheetId="0">#REF!,#REF!,#REF!</definedName>
    <definedName name="RFG" localSheetId="1">#REF!,#REF!,#REF!</definedName>
    <definedName name="RFG">#REF!,#REF!,#REF!</definedName>
    <definedName name="RFWE" localSheetId="19">[0]!GDF</definedName>
    <definedName name="RFWE" localSheetId="0">설계서!GDF</definedName>
    <definedName name="RFWE" localSheetId="1">[0]!GDF</definedName>
    <definedName name="RFWE">[0]!GDF</definedName>
    <definedName name="rgfg" localSheetId="19">[0]!jhg</definedName>
    <definedName name="rgfg" localSheetId="0">설계서!jhg</definedName>
    <definedName name="rgfg" localSheetId="1">[0]!jhg</definedName>
    <definedName name="rgfg">[0]!jhg</definedName>
    <definedName name="RGR" localSheetId="19">[0]!GDF</definedName>
    <definedName name="RGR" localSheetId="0">설계서!GDF</definedName>
    <definedName name="RGR" localSheetId="1">[0]!GDF</definedName>
    <definedName name="RGR">[0]!GDF</definedName>
    <definedName name="RGVBF" localSheetId="0">설계서!RGVBF</definedName>
    <definedName name="RGVBF">#N/A</definedName>
    <definedName name="RH" localSheetId="19">'[55]실행내역서 '!#REF!</definedName>
    <definedName name="RH" localSheetId="1">'[55]실행내역서 '!#REF!</definedName>
    <definedName name="RH">'[55]실행내역서 '!#REF!</definedName>
    <definedName name="rho" localSheetId="19">#REF!</definedName>
    <definedName name="rho" localSheetId="0">#REF!</definedName>
    <definedName name="rho" localSheetId="1">#REF!</definedName>
    <definedName name="rho">#REF!</definedName>
    <definedName name="riipd" localSheetId="0">#REF!</definedName>
    <definedName name="riipd" localSheetId="1">#REF!</definedName>
    <definedName name="riipd">#REF!</definedName>
    <definedName name="RJRJ" localSheetId="19">BlankMacro1</definedName>
    <definedName name="RJRJ" localSheetId="0">BlankMacro1</definedName>
    <definedName name="RJRJ" localSheetId="1">BlankMacro1</definedName>
    <definedName name="RJRJ">BlankMacro1</definedName>
    <definedName name="RJRKJRKJR" localSheetId="19">BlankMacro1</definedName>
    <definedName name="RJRKJRKJR" localSheetId="0">BlankMacro1</definedName>
    <definedName name="RJRKJRKJR" localSheetId="1">BlankMacro1</definedName>
    <definedName name="RJRKJRKJR">BlankMacro1</definedName>
    <definedName name="RK" localSheetId="1" hidden="1">[64]수량산출!#REF!</definedName>
    <definedName name="RK" hidden="1">[64]수량산출!#REF!</definedName>
    <definedName name="RKFL" localSheetId="19">#REF!</definedName>
    <definedName name="RKFL" localSheetId="0">#REF!</definedName>
    <definedName name="RKFL" localSheetId="1">#REF!</definedName>
    <definedName name="RKFL">#REF!</definedName>
    <definedName name="rkstjs">#N/A</definedName>
    <definedName name="RL" localSheetId="19">BlankMacro1</definedName>
    <definedName name="RL" localSheetId="0">BlankMacro1</definedName>
    <definedName name="RL" localSheetId="1">BlankMacro1</definedName>
    <definedName name="RL">BlankMacro1</definedName>
    <definedName name="RLTJD" localSheetId="19">BlankMacro1</definedName>
    <definedName name="RLTJD" localSheetId="0">BlankMacro1</definedName>
    <definedName name="RLTJD" localSheetId="1">BlankMacro1</definedName>
    <definedName name="RLTJD">BlankMacro1</definedName>
    <definedName name="RO110___0" localSheetId="19">#REF!</definedName>
    <definedName name="RO110___0" localSheetId="0">#REF!</definedName>
    <definedName name="RO110___0" localSheetId="1">#REF!</definedName>
    <definedName name="RO110___0">#REF!</definedName>
    <definedName name="RO110___10" localSheetId="0">#REF!</definedName>
    <definedName name="RO110___10" localSheetId="1">#REF!</definedName>
    <definedName name="RO110___10">#REF!</definedName>
    <definedName name="RO110___12" localSheetId="0">#REF!</definedName>
    <definedName name="RO110___12" localSheetId="1">#REF!</definedName>
    <definedName name="RO110___12">#REF!</definedName>
    <definedName name="RO110___2" localSheetId="0">#REF!</definedName>
    <definedName name="RO110___2">#REF!</definedName>
    <definedName name="RO110___3" localSheetId="0">#REF!</definedName>
    <definedName name="RO110___3">#REF!</definedName>
    <definedName name="RO110___4" localSheetId="0">#REF!</definedName>
    <definedName name="RO110___4">#REF!</definedName>
    <definedName name="RO110___5" localSheetId="0">#REF!</definedName>
    <definedName name="RO110___5">#REF!</definedName>
    <definedName name="RO110___7" localSheetId="0">#REF!</definedName>
    <definedName name="RO110___7">#REF!</definedName>
    <definedName name="RO110___8" localSheetId="0">#REF!</definedName>
    <definedName name="RO110___8">#REF!</definedName>
    <definedName name="RO110___9" localSheetId="0">#REF!</definedName>
    <definedName name="RO110___9">#REF!</definedName>
    <definedName name="RO22___0" localSheetId="0">#REF!</definedName>
    <definedName name="RO22___0">#REF!</definedName>
    <definedName name="RO22___10" localSheetId="0">#REF!</definedName>
    <definedName name="RO22___10">#REF!</definedName>
    <definedName name="RO22___12" localSheetId="0">#REF!</definedName>
    <definedName name="RO22___12">#REF!</definedName>
    <definedName name="RO22___2" localSheetId="0">#REF!</definedName>
    <definedName name="RO22___2">#REF!</definedName>
    <definedName name="RO22___3" localSheetId="0">#REF!</definedName>
    <definedName name="RO22___3">#REF!</definedName>
    <definedName name="RO22___4" localSheetId="0">#REF!</definedName>
    <definedName name="RO22___4">#REF!</definedName>
    <definedName name="RO22___5" localSheetId="0">#REF!</definedName>
    <definedName name="RO22___5">#REF!</definedName>
    <definedName name="RO22___7" localSheetId="0">#REF!</definedName>
    <definedName name="RO22___7">#REF!</definedName>
    <definedName name="RO22___8" localSheetId="0">#REF!</definedName>
    <definedName name="RO22___8">#REF!</definedName>
    <definedName name="RO22___9" localSheetId="0">#REF!</definedName>
    <definedName name="RO22___9">#REF!</definedName>
    <definedName name="RO35___0" localSheetId="0">#REF!</definedName>
    <definedName name="RO35___0">#REF!</definedName>
    <definedName name="RO35___10" localSheetId="0">#REF!</definedName>
    <definedName name="RO35___10">#REF!</definedName>
    <definedName name="RO35___12" localSheetId="0">#REF!</definedName>
    <definedName name="RO35___12">#REF!</definedName>
    <definedName name="RO35___2" localSheetId="0">#REF!</definedName>
    <definedName name="RO35___2">#REF!</definedName>
    <definedName name="RO35___3" localSheetId="0">#REF!</definedName>
    <definedName name="RO35___3">#REF!</definedName>
    <definedName name="RO35___4" localSheetId="0">#REF!</definedName>
    <definedName name="RO35___4">#REF!</definedName>
    <definedName name="RO35___5" localSheetId="0">#REF!</definedName>
    <definedName name="RO35___5">#REF!</definedName>
    <definedName name="RO35___7" localSheetId="0">#REF!</definedName>
    <definedName name="RO35___7">#REF!</definedName>
    <definedName name="RO35___8" localSheetId="0">#REF!</definedName>
    <definedName name="RO35___8">#REF!</definedName>
    <definedName name="RO35___9" localSheetId="0">#REF!</definedName>
    <definedName name="RO35___9">#REF!</definedName>
    <definedName name="RO60___0" localSheetId="0">#REF!</definedName>
    <definedName name="RO60___0">#REF!</definedName>
    <definedName name="RO60___10" localSheetId="0">#REF!</definedName>
    <definedName name="RO60___10">#REF!</definedName>
    <definedName name="RO60___12" localSheetId="0">#REF!</definedName>
    <definedName name="RO60___12">#REF!</definedName>
    <definedName name="RO60___2" localSheetId="0">#REF!</definedName>
    <definedName name="RO60___2">#REF!</definedName>
    <definedName name="RO60___3" localSheetId="0">#REF!</definedName>
    <definedName name="RO60___3">#REF!</definedName>
    <definedName name="RO60___4" localSheetId="0">#REF!</definedName>
    <definedName name="RO60___4">#REF!</definedName>
    <definedName name="RO60___5" localSheetId="0">#REF!</definedName>
    <definedName name="RO60___5">#REF!</definedName>
    <definedName name="RO60___7" localSheetId="0">#REF!</definedName>
    <definedName name="RO60___7">#REF!</definedName>
    <definedName name="RO60___8" localSheetId="0">#REF!</definedName>
    <definedName name="RO60___8">#REF!</definedName>
    <definedName name="RO60___9" localSheetId="0">#REF!</definedName>
    <definedName name="RO60___9">#REF!</definedName>
    <definedName name="RO80___0" localSheetId="0">#REF!</definedName>
    <definedName name="RO80___0">#REF!</definedName>
    <definedName name="RO80___10" localSheetId="0">#REF!</definedName>
    <definedName name="RO80___10">#REF!</definedName>
    <definedName name="RO80___12" localSheetId="0">#REF!</definedName>
    <definedName name="RO80___12">#REF!</definedName>
    <definedName name="RO80___2" localSheetId="0">#REF!</definedName>
    <definedName name="RO80___2">#REF!</definedName>
    <definedName name="RO80___3" localSheetId="0">#REF!</definedName>
    <definedName name="RO80___3">#REF!</definedName>
    <definedName name="RO80___4" localSheetId="0">#REF!</definedName>
    <definedName name="RO80___4">#REF!</definedName>
    <definedName name="RO80___5" localSheetId="0">#REF!</definedName>
    <definedName name="RO80___5">#REF!</definedName>
    <definedName name="RO80___7" localSheetId="0">#REF!</definedName>
    <definedName name="RO80___7">#REF!</definedName>
    <definedName name="RO80___8" localSheetId="0">#REF!</definedName>
    <definedName name="RO80___8">#REF!</definedName>
    <definedName name="RO80___9" localSheetId="0">#REF!</definedName>
    <definedName name="RO80___9">#REF!</definedName>
    <definedName name="rog">#REF!</definedName>
    <definedName name="Royalty" localSheetId="19" hidden="1">{#N/A,#N/A,FALSE,"Sheet1"}</definedName>
    <definedName name="Royalty" localSheetId="0" hidden="1">{#N/A,#N/A,FALSE,"Sheet1"}</definedName>
    <definedName name="Royalty" localSheetId="1" hidden="1">{#N/A,#N/A,FALSE,"Sheet1"}</definedName>
    <definedName name="Royalty" hidden="1">{#N/A,#N/A,FALSE,"Sheet1"}</definedName>
    <definedName name="RRE" localSheetId="0">#REF!,#REF!</definedName>
    <definedName name="RRE" localSheetId="1">#REF!,#REF!</definedName>
    <definedName name="RRE">#REF!,#REF!</definedName>
    <definedName name="RRER" localSheetId="0">#REF!</definedName>
    <definedName name="RRER" localSheetId="1">#REF!</definedName>
    <definedName name="RRER">#REF!</definedName>
    <definedName name="RRR" localSheetId="19">[0]!HBHG</definedName>
    <definedName name="RRR" localSheetId="0">설계서!HBHG</definedName>
    <definedName name="RRR" localSheetId="1">[0]!HBHG</definedName>
    <definedName name="RRR">[0]!HBHG</definedName>
    <definedName name="rrrrrr" localSheetId="19" hidden="1">{"'자리배치도'!$AG$1:$CI$28"}</definedName>
    <definedName name="rrrrrr" localSheetId="0" hidden="1">{"'자리배치도'!$AG$1:$CI$28"}</definedName>
    <definedName name="rrrrrr" localSheetId="1" hidden="1">{"'자리배치도'!$AG$1:$CI$28"}</definedName>
    <definedName name="rrrrrr" hidden="1">{"'자리배치도'!$AG$1:$CI$28"}</definedName>
    <definedName name="RT" localSheetId="0">#REF!,#REF!,#REF!</definedName>
    <definedName name="RT" localSheetId="1">#REF!,#REF!,#REF!</definedName>
    <definedName name="RT">#REF!,#REF!,#REF!</definedName>
    <definedName name="RT5G" localSheetId="0">설계서!RT5G</definedName>
    <definedName name="RT5G">#N/A</definedName>
    <definedName name="RTERTE" localSheetId="19" hidden="1">{#N/A,#N/A,FALSE,"조골재"}</definedName>
    <definedName name="RTERTE" localSheetId="0" hidden="1">{#N/A,#N/A,FALSE,"조골재"}</definedName>
    <definedName name="RTERTE" localSheetId="1" hidden="1">{#N/A,#N/A,FALSE,"조골재"}</definedName>
    <definedName name="RTERTE" hidden="1">{#N/A,#N/A,FALSE,"조골재"}</definedName>
    <definedName name="RTG" localSheetId="19">[0]!EEDD</definedName>
    <definedName name="RTG" localSheetId="0">설계서!EEDD</definedName>
    <definedName name="RTG" localSheetId="1">[0]!EEDD</definedName>
    <definedName name="RTG">[0]!EEDD</definedName>
    <definedName name="rthrtu" localSheetId="19">[0]!juyjuy</definedName>
    <definedName name="rthrtu" localSheetId="0">설계서!juyjuy</definedName>
    <definedName name="rthrtu" localSheetId="1">[0]!juyjuy</definedName>
    <definedName name="rthrtu">[0]!juyjuy</definedName>
    <definedName name="RTHT" localSheetId="0">설계서!TTHG</definedName>
    <definedName name="RTHT">#N/A</definedName>
    <definedName name="RTPNT" localSheetId="0">설계서!RTPNT</definedName>
    <definedName name="RTPNT">#N/A</definedName>
    <definedName name="RTU" localSheetId="19">#REF!,#REF!</definedName>
    <definedName name="RTU" localSheetId="0">#REF!,#REF!</definedName>
    <definedName name="RTU" localSheetId="1">#REF!,#REF!</definedName>
    <definedName name="RTU">#REF!,#REF!</definedName>
    <definedName name="rty" localSheetId="0">#REF!,#REF!</definedName>
    <definedName name="rty" localSheetId="1">#REF!,#REF!</definedName>
    <definedName name="rty">#REF!,#REF!</definedName>
    <definedName name="RU" localSheetId="19">{"Book1","예술의전당.xls"}</definedName>
    <definedName name="RU" localSheetId="0">{"Book1","예술의전당.xls"}</definedName>
    <definedName name="RU" localSheetId="1">{"Book1","예술의전당.xls"}</definedName>
    <definedName name="RU">{"Book1","예술의전당.xls"}</definedName>
    <definedName name="S" localSheetId="19">BlankMacro1</definedName>
    <definedName name="S" localSheetId="0">BlankMacro1</definedName>
    <definedName name="S" localSheetId="1">BlankMacro1</definedName>
    <definedName name="S">BlankMacro1</definedName>
    <definedName name="S_10" localSheetId="19">#REF!</definedName>
    <definedName name="S_10" localSheetId="0">#REF!</definedName>
    <definedName name="S_10" localSheetId="1">#REF!</definedName>
    <definedName name="S_10">#REF!</definedName>
    <definedName name="S_11" localSheetId="0">#REF!</definedName>
    <definedName name="S_11" localSheetId="1">#REF!</definedName>
    <definedName name="S_11">#REF!</definedName>
    <definedName name="S_2" localSheetId="0">#REF!</definedName>
    <definedName name="S_2" localSheetId="1">#REF!</definedName>
    <definedName name="S_2">#REF!</definedName>
    <definedName name="S_3">#REF!</definedName>
    <definedName name="S_4">#REF!</definedName>
    <definedName name="S_5">#REF!</definedName>
    <definedName name="S_6">#REF!</definedName>
    <definedName name="S_7">#REF!</definedName>
    <definedName name="S_8">#REF!</definedName>
    <definedName name="S_9">#REF!</definedName>
    <definedName name="S_B">#REF!</definedName>
    <definedName name="S_L">#REF!</definedName>
    <definedName name="S_TO">#REF!</definedName>
    <definedName name="s_w시험" localSheetId="0">#REF!</definedName>
    <definedName name="s_w시험">#REF!</definedName>
    <definedName name="S_본">#REF!</definedName>
    <definedName name="S14731843">#REF!</definedName>
    <definedName name="S2L">#REF!</definedName>
    <definedName name="SAF" localSheetId="0">설계서!SAF</definedName>
    <definedName name="SAF">#N/A</definedName>
    <definedName name="sample" localSheetId="0">#REF!</definedName>
    <definedName name="sample" localSheetId="1">#REF!</definedName>
    <definedName name="sample">#REF!</definedName>
    <definedName name="SAN" localSheetId="0">#REF!</definedName>
    <definedName name="SAN" localSheetId="1">#REF!</definedName>
    <definedName name="SAN">#REF!</definedName>
    <definedName name="sanch_2" localSheetId="0">#REF!</definedName>
    <definedName name="sanch_2" localSheetId="1">#REF!</definedName>
    <definedName name="sanch_2">#REF!</definedName>
    <definedName name="sanch_3">#REF!</definedName>
    <definedName name="sanch_4">#REF!</definedName>
    <definedName name="scbl">'[45]설계명세서(선로)'!#REF!</definedName>
    <definedName name="SDAGG" localSheetId="19">BlankMacro1</definedName>
    <definedName name="SDAGG" localSheetId="0">BlankMacro1</definedName>
    <definedName name="SDAGG" localSheetId="1">BlankMacro1</definedName>
    <definedName name="SDAGG">BlankMacro1</definedName>
    <definedName name="sdakfj" localSheetId="19">#REF!</definedName>
    <definedName name="sdakfj" localSheetId="0">#REF!</definedName>
    <definedName name="sdakfj" localSheetId="1">#REF!</definedName>
    <definedName name="sdakfj">#REF!</definedName>
    <definedName name="SDAVF" localSheetId="19">[0]!GVHBG</definedName>
    <definedName name="SDAVF" localSheetId="0">설계서!GVHBG</definedName>
    <definedName name="SDAVF" localSheetId="1">[0]!GVHBG</definedName>
    <definedName name="SDAVF">[0]!GVHBG</definedName>
    <definedName name="SDC" localSheetId="19">#REF!,#REF!</definedName>
    <definedName name="SDC" localSheetId="0">#REF!,#REF!</definedName>
    <definedName name="SDC" localSheetId="1">#REF!,#REF!</definedName>
    <definedName name="SDC">#REF!,#REF!</definedName>
    <definedName name="SdcdF" localSheetId="19">[0]!NBBV</definedName>
    <definedName name="SdcdF" localSheetId="0">설계서!NBBV</definedName>
    <definedName name="SdcdF" localSheetId="1">[0]!NBBV</definedName>
    <definedName name="SdcdF">[0]!NBBV</definedName>
    <definedName name="SDD" localSheetId="0">설계서!TRR</definedName>
    <definedName name="SDD">#N/A</definedName>
    <definedName name="SDF" localSheetId="0">#REF!</definedName>
    <definedName name="SDF" localSheetId="1">#REF!</definedName>
    <definedName name="SDF">#REF!</definedName>
    <definedName name="SDF___0" localSheetId="0">#REF!</definedName>
    <definedName name="SDF___0" localSheetId="1">#REF!</definedName>
    <definedName name="SDF___0">#REF!</definedName>
    <definedName name="SDF___11" localSheetId="0">#REF!</definedName>
    <definedName name="SDF___11" localSheetId="1">#REF!</definedName>
    <definedName name="SDF___11">#REF!</definedName>
    <definedName name="SDF___12" localSheetId="0">#REF!</definedName>
    <definedName name="SDF___12">#REF!</definedName>
    <definedName name="SDF___8" localSheetId="0">#REF!</definedName>
    <definedName name="SDF___8">#REF!</definedName>
    <definedName name="SDFF" localSheetId="19">BlankMacro1</definedName>
    <definedName name="SDFF" localSheetId="0">BlankMacro1</definedName>
    <definedName name="SDFF" localSheetId="1">BlankMacro1</definedName>
    <definedName name="SDFF">BlankMacro1</definedName>
    <definedName name="SDFGFGDFGDFGDFG" localSheetId="19">#REF!</definedName>
    <definedName name="SDFGFGDFGDFGDFG" localSheetId="0">#REF!</definedName>
    <definedName name="SDFGFGDFGDFGDFG" localSheetId="1">#REF!</definedName>
    <definedName name="SDFGFGDFGDFGDFG">#REF!</definedName>
    <definedName name="SDFHK" localSheetId="0">#REF!</definedName>
    <definedName name="SDFHK" localSheetId="1">#REF!</definedName>
    <definedName name="SDFHK">#REF!</definedName>
    <definedName name="sdfjk" localSheetId="0">#REF!</definedName>
    <definedName name="sdfjk" localSheetId="1">#REF!</definedName>
    <definedName name="sdfjk">#REF!</definedName>
    <definedName name="SDG" localSheetId="19">#N/A</definedName>
    <definedName name="SDG" localSheetId="0">설계서!ㄷㄹㅈ</definedName>
    <definedName name="SDG" localSheetId="1">설계서!ㄷㄹㅈ</definedName>
    <definedName name="SDG">설계서!ㄷㄹㅈ</definedName>
    <definedName name="sdgwer" localSheetId="19">{"Book1","예술의전당.xls"}</definedName>
    <definedName name="sdgwer" localSheetId="0">{"Book1","예술의전당.xls"}</definedName>
    <definedName name="sdgwer" localSheetId="1">{"Book1","예술의전당.xls"}</definedName>
    <definedName name="sdgwer">{"Book1","예술의전당.xls"}</definedName>
    <definedName name="sdjfkl" localSheetId="0">#REF!</definedName>
    <definedName name="sdjfkl" localSheetId="1">#REF!</definedName>
    <definedName name="sdjfkl">#REF!</definedName>
    <definedName name="SDJI" localSheetId="0">#REF!</definedName>
    <definedName name="SDJI" localSheetId="1">#REF!</definedName>
    <definedName name="SDJI">#REF!</definedName>
    <definedName name="SDK" localSheetId="0">#REF!,#REF!</definedName>
    <definedName name="SDK" localSheetId="1">#REF!,#REF!</definedName>
    <definedName name="SDK">#REF!,#REF!</definedName>
    <definedName name="SDRFE" localSheetId="0">설계서!SDRFE</definedName>
    <definedName name="SDRFE">#N/A</definedName>
    <definedName name="SDS" localSheetId="19" hidden="1">{#N/A,#N/A,FALSE,"2~8번"}</definedName>
    <definedName name="SDS" localSheetId="0" hidden="1">{#N/A,#N/A,FALSE,"2~8번"}</definedName>
    <definedName name="SDS" localSheetId="1" hidden="1">{#N/A,#N/A,FALSE,"2~8번"}</definedName>
    <definedName name="SDS" hidden="1">{#N/A,#N/A,FALSE,"2~8번"}</definedName>
    <definedName name="sdsd" localSheetId="19">[0]!jhg</definedName>
    <definedName name="sdsd" localSheetId="0">설계서!jhg</definedName>
    <definedName name="sdsd" localSheetId="1">[0]!jhg</definedName>
    <definedName name="sdsd">[0]!jhg</definedName>
    <definedName name="sdsss" localSheetId="0">#REF!</definedName>
    <definedName name="sdsss" localSheetId="1">#REF!</definedName>
    <definedName name="sdsss">#REF!</definedName>
    <definedName name="sdv" localSheetId="0">설계서!uiy</definedName>
    <definedName name="sdv">#N/A</definedName>
    <definedName name="SDVF" localSheetId="0">설계서!SDVF</definedName>
    <definedName name="SDVF">#N/A</definedName>
    <definedName name="SE" localSheetId="19">BlankMacro1</definedName>
    <definedName name="SE" localSheetId="0">BlankMacro1</definedName>
    <definedName name="SE" localSheetId="1">BlankMacro1</definedName>
    <definedName name="SE">BlankMacro1</definedName>
    <definedName name="select_gj" localSheetId="0">설계서!select_gj</definedName>
    <definedName name="select_gj">#N/A</definedName>
    <definedName name="select_gs" localSheetId="0">설계서!select_gs</definedName>
    <definedName name="select_gs">#N/A</definedName>
    <definedName name="select_ij1" localSheetId="0">설계서!select_ij1</definedName>
    <definedName name="select_ij1">#N/A</definedName>
    <definedName name="select_ij2" localSheetId="0">설계서!select_ij2</definedName>
    <definedName name="select_ij2">#N/A</definedName>
    <definedName name="select_ij3" localSheetId="0">설계서!select_ij3</definedName>
    <definedName name="select_ij3">#N/A</definedName>
    <definedName name="select_ti" localSheetId="0">설계서!select_ti</definedName>
    <definedName name="select_ti">#N/A</definedName>
    <definedName name="SET" localSheetId="0">#REF!</definedName>
    <definedName name="SET" localSheetId="1">#REF!</definedName>
    <definedName name="SET">#REF!</definedName>
    <definedName name="SETP" localSheetId="0">#REF!</definedName>
    <definedName name="SETP" localSheetId="1">#REF!</definedName>
    <definedName name="SETP">#REF!</definedName>
    <definedName name="SEZ" localSheetId="19">BlankMacro1</definedName>
    <definedName name="SEZ" localSheetId="0">BlankMacro1</definedName>
    <definedName name="SEZ" localSheetId="1">BlankMacro1</definedName>
    <definedName name="SEZ">BlankMacro1</definedName>
    <definedName name="SF">#N/A</definedName>
    <definedName name="sfd" localSheetId="0">설계서!sfd</definedName>
    <definedName name="sfd">#N/A</definedName>
    <definedName name="SFDG" localSheetId="19">BlankMacro1</definedName>
    <definedName name="SFDG" localSheetId="0">BlankMacro1</definedName>
    <definedName name="SFDG" localSheetId="1">BlankMacro1</definedName>
    <definedName name="SFDG">BlankMacro1</definedName>
    <definedName name="SFDGHG" localSheetId="19">BlankMacro1</definedName>
    <definedName name="SFDGHG" localSheetId="0">BlankMacro1</definedName>
    <definedName name="SFDGHG" localSheetId="1">BlankMacro1</definedName>
    <definedName name="SFDGHG">BlankMacro1</definedName>
    <definedName name="SFG" localSheetId="19">BlankMacro1</definedName>
    <definedName name="SFG" localSheetId="0">BlankMacro1</definedName>
    <definedName name="SFG" localSheetId="1">BlankMacro1</definedName>
    <definedName name="SFG">BlankMacro1</definedName>
    <definedName name="SFH" localSheetId="19">#N/A</definedName>
    <definedName name="SFH" localSheetId="0">설계서!ㅗㅠㅎㄹ</definedName>
    <definedName name="SFH" localSheetId="1">설계서!ㅗㅠㅎㄹ</definedName>
    <definedName name="SFH">설계서!ㅗㅠㅎㄹ</definedName>
    <definedName name="SfLower" localSheetId="0">#REF!</definedName>
    <definedName name="SfLower" localSheetId="1">#REF!</definedName>
    <definedName name="SfLower">#REF!</definedName>
    <definedName name="SfUpper" localSheetId="0">#REF!</definedName>
    <definedName name="SfUpper" localSheetId="1">#REF!</definedName>
    <definedName name="SfUpper">#REF!</definedName>
    <definedName name="SFW" localSheetId="19">BlankMacro1</definedName>
    <definedName name="SFW" localSheetId="0">BlankMacro1</definedName>
    <definedName name="SFW" localSheetId="1">BlankMacro1</definedName>
    <definedName name="SFW">BlankMacro1</definedName>
    <definedName name="SHDLAEKSRKTNWJD" localSheetId="0">설계서!SHDLAEKSRKTNWJD</definedName>
    <definedName name="SHDLAEKSRKTNWJD">#N/A</definedName>
    <definedName name="SHEET56" localSheetId="0">#REF!</definedName>
    <definedName name="SHEET56" localSheetId="1">#REF!</definedName>
    <definedName name="SHEET56">#REF!</definedName>
    <definedName name="SHT" localSheetId="0">#REF!</definedName>
    <definedName name="SHT" localSheetId="1">#REF!</definedName>
    <definedName name="SHT">#REF!</definedName>
    <definedName name="sigma" localSheetId="1">#REF!</definedName>
    <definedName name="sigma">#REF!</definedName>
    <definedName name="SigmaL">#REF!</definedName>
    <definedName name="sigmaLcon">#REF!</definedName>
    <definedName name="SIL">[40]데이타!$R$23:$S$32</definedName>
    <definedName name="SIS" localSheetId="19">[0]!NNF</definedName>
    <definedName name="SIS" localSheetId="0">설계서!NNF</definedName>
    <definedName name="SIS" localSheetId="1">[0]!NNF</definedName>
    <definedName name="SIS">[0]!NNF</definedName>
    <definedName name="SIZE" localSheetId="0">#REF!</definedName>
    <definedName name="SIZE" localSheetId="1">#REF!</definedName>
    <definedName name="SIZE">#REF!</definedName>
    <definedName name="SIZEC" localSheetId="0">#REF!</definedName>
    <definedName name="SIZEC" localSheetId="1">#REF!</definedName>
    <definedName name="SIZEC">#REF!</definedName>
    <definedName name="sjrhei" localSheetId="0">#REF!</definedName>
    <definedName name="sjrhei" localSheetId="1">#REF!</definedName>
    <definedName name="sjrhei">#REF!</definedName>
    <definedName name="skadjf" localSheetId="0">#REF!</definedName>
    <definedName name="skadjf">#REF!</definedName>
    <definedName name="SKIN">#REF!</definedName>
    <definedName name="SLAB1">#REF!</definedName>
    <definedName name="SLAB2">#REF!</definedName>
    <definedName name="SLAB3">#REF!</definedName>
    <definedName name="SLID" localSheetId="0">#REF!</definedName>
    <definedName name="SLID">#REF!</definedName>
    <definedName name="SMP">#REF!</definedName>
    <definedName name="SOC">#N/A</definedName>
    <definedName name="SOL" localSheetId="0">#REF!</definedName>
    <definedName name="SOL" localSheetId="1">#REF!</definedName>
    <definedName name="SOL">#REF!</definedName>
    <definedName name="solver_lin" hidden="1">0</definedName>
    <definedName name="solver_num" hidden="1">1</definedName>
    <definedName name="solver_rel1" hidden="1">1</definedName>
    <definedName name="solver_rhs1" hidden="1">500000000</definedName>
    <definedName name="solver_tmp" hidden="1">500000000</definedName>
    <definedName name="solver_typ" hidden="1">1</definedName>
    <definedName name="solver_val" hidden="1">0</definedName>
    <definedName name="SORTCODE">#N/A</definedName>
    <definedName name="SOS" localSheetId="19">[0]!MATRO</definedName>
    <definedName name="SOS" localSheetId="0">설계서!MATRO</definedName>
    <definedName name="SOS" localSheetId="1">[0]!MATRO</definedName>
    <definedName name="SOS">[0]!MATRO</definedName>
    <definedName name="SP" localSheetId="0">#REF!</definedName>
    <definedName name="SP" localSheetId="1">#REF!</definedName>
    <definedName name="SP">#REF!</definedName>
    <definedName name="SPA" localSheetId="0">#REF!</definedName>
    <definedName name="SPA" localSheetId="1">#REF!</definedName>
    <definedName name="SPA">#REF!</definedName>
    <definedName name="SPLICE" localSheetId="0">#REF!</definedName>
    <definedName name="SPLICE" localSheetId="1">#REF!</definedName>
    <definedName name="SPLICE">#REF!</definedName>
    <definedName name="SPP_백__PIPE_100A_단중">#REF!</definedName>
    <definedName name="SPP_백__PIPE_125A_단중">#REF!</definedName>
    <definedName name="SPP_백__PIPE_150A_단중">#REF!</definedName>
    <definedName name="SPP_백__PIPE_15A_단중">#REF!</definedName>
    <definedName name="SPP_백__PIPE_200A_단중">#REF!</definedName>
    <definedName name="SPP_백__PIPE_20A_단중">#REF!</definedName>
    <definedName name="SPP_백__PIPE_250A_단중">#REF!</definedName>
    <definedName name="SPP_백__PIPE_25A_단중">#REF!</definedName>
    <definedName name="SPP_백__PIPE_300A_단중">#REF!</definedName>
    <definedName name="SPP_백__PIPE_32A_단중">#REF!</definedName>
    <definedName name="SPP_백__PIPE_350A_단중">#REF!</definedName>
    <definedName name="SPP_백__PIPE_400A_단중">#REF!</definedName>
    <definedName name="SPP_백__PIPE_40A_단중">#REF!</definedName>
    <definedName name="SPP_백__PIPE_450A_단중">#REF!</definedName>
    <definedName name="SPP_백__PIPE_500A_단중">#REF!</definedName>
    <definedName name="SPP_백__PIPE_50A_단중">#REF!</definedName>
    <definedName name="SPP_백__PIPE_65A_단중">#REF!</definedName>
    <definedName name="SPP_백__PIPE_80A_단중">#REF!</definedName>
    <definedName name="SPPS_PIPE_100A_40S_단중">#REF!</definedName>
    <definedName name="SPPS_PIPE_125A_40S_단중">#REF!</definedName>
    <definedName name="SPPS_PIPE_150A_40S_단중">#REF!</definedName>
    <definedName name="SPPS_PIPE_15A_40S_단중">#REF!</definedName>
    <definedName name="SPPS_PIPE_200A_40S_단중">#REF!</definedName>
    <definedName name="SPPS_PIPE_20A_40S_단중">#REF!</definedName>
    <definedName name="SPPS_PIPE_250A_40S_단중">#REF!</definedName>
    <definedName name="SPPS_PIPE_25A_40S_단중">#REF!</definedName>
    <definedName name="SPPS_PIPE_300A_40S_단중">#REF!</definedName>
    <definedName name="SPPS_PIPE_32A_40S_단중">#REF!</definedName>
    <definedName name="SPPS_PIPE_350A_40S_단중">#REF!</definedName>
    <definedName name="SPPS_PIPE_400A_40S_단중">#REF!</definedName>
    <definedName name="SPPS_PIPE_40A_40S_단중">#REF!</definedName>
    <definedName name="SPPS_PIPE_450A_40S_단중">#REF!</definedName>
    <definedName name="SPPS_PIPE_500A_40S_단중">#REF!</definedName>
    <definedName name="SPPS_PIPE_50A_40S_단중">#REF!</definedName>
    <definedName name="SPPS_PIPE_65A_40S_단중">#REF!</definedName>
    <definedName name="SPPS_PIPE_80A_40S_단중">#REF!</definedName>
    <definedName name="sr" localSheetId="0">#REF!,#REF!</definedName>
    <definedName name="sr" localSheetId="1">#REF!,#REF!</definedName>
    <definedName name="sr">#REF!,#REF!</definedName>
    <definedName name="ss" localSheetId="0">#REF!</definedName>
    <definedName name="ss" localSheetId="1">#REF!</definedName>
    <definedName name="ss">#REF!</definedName>
    <definedName name="SS___0" localSheetId="0">#REF!</definedName>
    <definedName name="SS___0" localSheetId="1">#REF!</definedName>
    <definedName name="SS___0">#REF!</definedName>
    <definedName name="SS___11" localSheetId="0">#REF!</definedName>
    <definedName name="SS___11" localSheetId="1">#REF!</definedName>
    <definedName name="SS___11">#REF!</definedName>
    <definedName name="SS___12" localSheetId="0">#REF!</definedName>
    <definedName name="SS___12">#REF!</definedName>
    <definedName name="SS___8" localSheetId="0">#REF!</definedName>
    <definedName name="SS___8">#REF!</definedName>
    <definedName name="SSD" localSheetId="19">고용개선지원비!asx</definedName>
    <definedName name="SSD" localSheetId="0">설계서!asx</definedName>
    <definedName name="SSD" localSheetId="1">총괄집계표!asx</definedName>
    <definedName name="SSD">[0]!asx</definedName>
    <definedName name="SSR" localSheetId="0">설계서!SSR</definedName>
    <definedName name="SSR">#N/A</definedName>
    <definedName name="SSS" localSheetId="0">#REF!</definedName>
    <definedName name="SSS" localSheetId="1">#REF!</definedName>
    <definedName name="SSS">#REF!</definedName>
    <definedName name="SSS___0" localSheetId="0">#REF!</definedName>
    <definedName name="SSS___0" localSheetId="1">#REF!</definedName>
    <definedName name="SSS___0">#REF!</definedName>
    <definedName name="SSS___11" localSheetId="0">#REF!</definedName>
    <definedName name="SSS___11" localSheetId="1">#REF!</definedName>
    <definedName name="SSS___11">#REF!</definedName>
    <definedName name="SSS___12" localSheetId="0">#REF!</definedName>
    <definedName name="SSS___12">#REF!</definedName>
    <definedName name="SSS___8" localSheetId="0">#REF!</definedName>
    <definedName name="SSS___8">#REF!</definedName>
    <definedName name="SSSC" localSheetId="19">[0]!CCF</definedName>
    <definedName name="SSSC" localSheetId="0">설계서!CCF</definedName>
    <definedName name="SSSC" localSheetId="1">[0]!CCF</definedName>
    <definedName name="SSSC">[0]!CCF</definedName>
    <definedName name="SSSS" localSheetId="0">#REF!</definedName>
    <definedName name="SSSS" localSheetId="1">#REF!</definedName>
    <definedName name="SSSS">#REF!</definedName>
    <definedName name="SSSS___0" localSheetId="0">#REF!</definedName>
    <definedName name="SSSS___0" localSheetId="1">#REF!</definedName>
    <definedName name="SSSS___0">#REF!</definedName>
    <definedName name="SSSS___11" localSheetId="0">#REF!</definedName>
    <definedName name="SSSS___11" localSheetId="1">#REF!</definedName>
    <definedName name="SSSS___11">#REF!</definedName>
    <definedName name="SSSS___12" localSheetId="0">#REF!</definedName>
    <definedName name="SSSS___12">#REF!</definedName>
    <definedName name="SSSS___8" localSheetId="0">#REF!</definedName>
    <definedName name="SSSS___8">#REF!</definedName>
    <definedName name="SSSSDD" localSheetId="19" hidden="1">{"'자리배치도'!$AG$1:$CI$28"}</definedName>
    <definedName name="SSSSDD" localSheetId="0" hidden="1">{"'자리배치도'!$AG$1:$CI$28"}</definedName>
    <definedName name="SSSSDD" localSheetId="1" hidden="1">{"'자리배치도'!$AG$1:$CI$28"}</definedName>
    <definedName name="SSSSDD" hidden="1">{"'자리배치도'!$AG$1:$CI$28"}</definedName>
    <definedName name="SSSSS" localSheetId="0">#REF!</definedName>
    <definedName name="SSSSS">#REF!</definedName>
    <definedName name="SSSSS___0" localSheetId="0">#REF!</definedName>
    <definedName name="SSSSS___0">#REF!</definedName>
    <definedName name="SSSSS___11" localSheetId="0">#REF!</definedName>
    <definedName name="SSSSS___11">#REF!</definedName>
    <definedName name="SSSSS___12" localSheetId="0">#REF!</definedName>
    <definedName name="SSSSS___12">#REF!</definedName>
    <definedName name="SSSSS___8" localSheetId="0">#REF!</definedName>
    <definedName name="SSSSS___8">#REF!</definedName>
    <definedName name="SSSSSS" localSheetId="0">#REF!</definedName>
    <definedName name="SSSSSS">#REF!</definedName>
    <definedName name="SSSSSS___0" localSheetId="0">#REF!</definedName>
    <definedName name="SSSSSS___0">#REF!</definedName>
    <definedName name="SSSSSS___11" localSheetId="0">#REF!</definedName>
    <definedName name="SSSSSS___11">#REF!</definedName>
    <definedName name="SSSSSS___12" localSheetId="0">#REF!</definedName>
    <definedName name="SSSSSS___12">#REF!</definedName>
    <definedName name="SSSSSS___8" localSheetId="0">#REF!</definedName>
    <definedName name="SSSSSS___8">#REF!</definedName>
    <definedName name="SSW" localSheetId="0">#REF!,#REF!</definedName>
    <definedName name="SSW" localSheetId="1">#REF!,#REF!</definedName>
    <definedName name="SSW">#REF!,#REF!</definedName>
    <definedName name="SSX" localSheetId="0">설계서!SSX</definedName>
    <definedName name="SSX">#N/A</definedName>
    <definedName name="ST" localSheetId="0">#REF!</definedName>
    <definedName name="ST" localSheetId="1">#REF!</definedName>
    <definedName name="ST">#REF!</definedName>
    <definedName name="start" localSheetId="0">#REF!</definedName>
    <definedName name="start" localSheetId="1">#REF!</definedName>
    <definedName name="start">#REF!</definedName>
    <definedName name="start1" localSheetId="0">#REF!</definedName>
    <definedName name="start1" localSheetId="1">#REF!</definedName>
    <definedName name="start1">#REF!</definedName>
    <definedName name="STATION">#REF!</definedName>
    <definedName name="STCODE">#REF!</definedName>
    <definedName name="steam_trap" localSheetId="0">#REF!</definedName>
    <definedName name="steam_trap">#REF!</definedName>
    <definedName name="STEP">#REF!</definedName>
    <definedName name="STS_PIPE_10A_10S_단중">#REF!</definedName>
    <definedName name="STS_PIPE_125A_10S_단중">#REF!</definedName>
    <definedName name="STS_PIPE_150A_10S_단중">#REF!</definedName>
    <definedName name="STS_PIPE_15A_10S_단중">#REF!</definedName>
    <definedName name="STS_PIPE_200A_10S_단중">#REF!</definedName>
    <definedName name="STS_PIPE_20A_10S_단중" localSheetId="0">#REF!</definedName>
    <definedName name="STS_PIPE_20A_10S_단중">#REF!</definedName>
    <definedName name="STS_PIPE_250A_10S_단중" localSheetId="0">#REF!</definedName>
    <definedName name="STS_PIPE_250A_10S_단중">#REF!</definedName>
    <definedName name="STS_PIPE_25A_10S_단중" localSheetId="0">#REF!</definedName>
    <definedName name="STS_PIPE_25A_10S_단중">#REF!</definedName>
    <definedName name="STS_PIPE_300A_10S_단중">#REF!</definedName>
    <definedName name="STS_PIPE_32A_10S_단중">#REF!</definedName>
    <definedName name="STS_PIPE_350A_10S_단중">#REF!</definedName>
    <definedName name="STS_PIPE_400A_10S_단중">#REF!</definedName>
    <definedName name="STS_PIPE_40A_10S_단중">#REF!</definedName>
    <definedName name="STS_PIPE_50A_10S_단중">#REF!</definedName>
    <definedName name="STS_PIPE_65A_10S_단중">#REF!</definedName>
    <definedName name="STS_PIPE_80A_10S_단중">#REF!</definedName>
    <definedName name="STS_PIPE_90A_10S_단중">#REF!</definedName>
    <definedName name="SubDic" localSheetId="0">#REF!</definedName>
    <definedName name="SubDic">#REF!</definedName>
    <definedName name="SUM">#REF!</definedName>
    <definedName name="SUM_A">[33]!SUM_A</definedName>
    <definedName name="SVFGSF" localSheetId="19">[0]!KJH</definedName>
    <definedName name="SVFGSF" localSheetId="0">설계서!KJH</definedName>
    <definedName name="SVFGSF" localSheetId="1">[0]!KJH</definedName>
    <definedName name="SVFGSF">[0]!KJH</definedName>
    <definedName name="SW">[22]소요자재!$H$78</definedName>
    <definedName name="SW시험기사" localSheetId="0">#REF!</definedName>
    <definedName name="SW시험기사" localSheetId="1">#REF!</definedName>
    <definedName name="SW시험기사">#REF!</definedName>
    <definedName name="SXXS" localSheetId="19">[0]!EGERG</definedName>
    <definedName name="SXXS" localSheetId="0">설계서!EGERG</definedName>
    <definedName name="SXXS" localSheetId="1">[0]!EGERG</definedName>
    <definedName name="SXXS">[0]!EGERG</definedName>
    <definedName name="sys" localSheetId="19">'[45]설계명세서(선로)'!#REF!</definedName>
    <definedName name="sys" localSheetId="1">'[45]설계명세서(선로)'!#REF!</definedName>
    <definedName name="sys">'[45]설계명세서(선로)'!#REF!</definedName>
    <definedName name="SZVFGG" localSheetId="19">[0]!REEG</definedName>
    <definedName name="SZVFGG" localSheetId="0">설계서!REEG</definedName>
    <definedName name="SZVFGG" localSheetId="1">[0]!REEG</definedName>
    <definedName name="SZVFGG">[0]!REEG</definedName>
    <definedName name="T">#N/A</definedName>
    <definedName name="T_AMOUNT">#N/A</definedName>
    <definedName name="T_UPRICE">#N/A</definedName>
    <definedName name="T10M" localSheetId="0">#REF!</definedName>
    <definedName name="T10M" localSheetId="1">#REF!</definedName>
    <definedName name="T10M">#REF!</definedName>
    <definedName name="T10P" localSheetId="0">#REF!</definedName>
    <definedName name="T10P" localSheetId="1">#REF!</definedName>
    <definedName name="T10P">#REF!</definedName>
    <definedName name="T11M" localSheetId="0">#REF!</definedName>
    <definedName name="T11M" localSheetId="1">#REF!</definedName>
    <definedName name="T11M">#REF!</definedName>
    <definedName name="T11P">#REF!</definedName>
    <definedName name="T12M">#REF!</definedName>
    <definedName name="T12P">#REF!</definedName>
    <definedName name="T13M">#REF!</definedName>
    <definedName name="T13P">#REF!</definedName>
    <definedName name="T14M">#REF!</definedName>
    <definedName name="T14P">#REF!</definedName>
    <definedName name="T15M">#REF!</definedName>
    <definedName name="T15P">#REF!</definedName>
    <definedName name="T16M">#REF!</definedName>
    <definedName name="T16P">#REF!</definedName>
    <definedName name="T17M">#REF!</definedName>
    <definedName name="T17P">#REF!</definedName>
    <definedName name="T18M">#REF!</definedName>
    <definedName name="T18P">#REF!</definedName>
    <definedName name="T19M">#REF!</definedName>
    <definedName name="T19P">#REF!</definedName>
    <definedName name="T1E">#REF!</definedName>
    <definedName name="T1M">#REF!</definedName>
    <definedName name="T1P">#REF!</definedName>
    <definedName name="T1카드">[22]소요자재!$H$10</definedName>
    <definedName name="T20M" localSheetId="0">#REF!</definedName>
    <definedName name="T20M" localSheetId="1">#REF!</definedName>
    <definedName name="T20M">#REF!</definedName>
    <definedName name="T20P" localSheetId="1">#REF!</definedName>
    <definedName name="T20P">#REF!</definedName>
    <definedName name="T21M" localSheetId="1">#REF!</definedName>
    <definedName name="T21M">#REF!</definedName>
    <definedName name="T21P">#REF!</definedName>
    <definedName name="T22E">#REF!</definedName>
    <definedName name="T23M">#REF!</definedName>
    <definedName name="T23P">#REF!</definedName>
    <definedName name="T24M">#REF!</definedName>
    <definedName name="T24P">#REF!</definedName>
    <definedName name="T2E">#REF!</definedName>
    <definedName name="T2M">#REF!</definedName>
    <definedName name="T2P">#REF!</definedName>
    <definedName name="T3P">#REF!</definedName>
    <definedName name="T4M">#REF!</definedName>
    <definedName name="T4P">#REF!</definedName>
    <definedName name="T5M">#REF!</definedName>
    <definedName name="T5P">#REF!</definedName>
    <definedName name="T6M">#REF!</definedName>
    <definedName name="T6P">#REF!</definedName>
    <definedName name="T7M">#REF!</definedName>
    <definedName name="T7P">#REF!</definedName>
    <definedName name="T8M">#REF!</definedName>
    <definedName name="T8P">#REF!</definedName>
    <definedName name="T9M">#REF!</definedName>
    <definedName name="T9P">#REF!</definedName>
    <definedName name="TABLE_14" localSheetId="0">#REF!</definedName>
    <definedName name="TABLE_14">#REF!</definedName>
    <definedName name="TABLE_15" localSheetId="0">#REF!</definedName>
    <definedName name="TABLE_15">#REF!</definedName>
    <definedName name="TABLE_2" localSheetId="0">#REF!</definedName>
    <definedName name="TABLE_2">#REF!</definedName>
    <definedName name="TABLE_23">#REF!</definedName>
    <definedName name="TABLE_24">#REF!</definedName>
    <definedName name="TABLE_25">#REF!</definedName>
    <definedName name="TABLE_26">#REF!</definedName>
    <definedName name="TABLE_27">#REF!</definedName>
    <definedName name="TABLE_28">#REF!</definedName>
    <definedName name="TABLE_29">#REF!</definedName>
    <definedName name="TABLE_30">#REF!</definedName>
    <definedName name="TABLE_31">#REF!</definedName>
    <definedName name="TABLE_32">#REF!</definedName>
    <definedName name="TABLE_33">#REF!</definedName>
    <definedName name="TABLE_34">#REF!</definedName>
    <definedName name="TABLE_35">#REF!</definedName>
    <definedName name="TABLE_36">#REF!</definedName>
    <definedName name="TABLE_37">#REF!</definedName>
    <definedName name="TABLE_38">#REF!</definedName>
    <definedName name="TABLE_39">#REF!</definedName>
    <definedName name="TABLE_40">#REF!</definedName>
    <definedName name="TABLE_41">#REF!</definedName>
    <definedName name="TABLE_42">#REF!</definedName>
    <definedName name="TABLE_43">#REF!</definedName>
    <definedName name="TABLE_44">#REF!</definedName>
    <definedName name="TABLE_45">#REF!</definedName>
    <definedName name="TABLE_46">#REF!</definedName>
    <definedName name="TABLE_47">#REF!</definedName>
    <definedName name="TABLE_48">#REF!</definedName>
    <definedName name="TABLE_49">#REF!</definedName>
    <definedName name="TABLE_50">#REF!</definedName>
    <definedName name="TABLE_51">#REF!</definedName>
    <definedName name="TABLE_52">#REF!</definedName>
    <definedName name="TABLE_53">#REF!</definedName>
    <definedName name="TABLE_54">#REF!</definedName>
    <definedName name="TABLE_55">#REF!</definedName>
    <definedName name="TABLE_56">#REF!</definedName>
    <definedName name="TABLE_57">#REF!</definedName>
    <definedName name="TABLE_58">#REF!</definedName>
    <definedName name="TABLE_59">#REF!</definedName>
    <definedName name="TABLE_60">#REF!</definedName>
    <definedName name="TABLE_61">#REF!</definedName>
    <definedName name="TABLE_62">#REF!</definedName>
    <definedName name="TABLE_63">#REF!</definedName>
    <definedName name="TABLE_64">#REF!</definedName>
    <definedName name="TABLE_65">#REF!</definedName>
    <definedName name="TABLE_66">#REF!</definedName>
    <definedName name="TABLE_67">#REF!</definedName>
    <definedName name="TABLE_68">#REF!</definedName>
    <definedName name="TABLE_69">#REF!</definedName>
    <definedName name="Table1">#REF!</definedName>
    <definedName name="TAK">#REF!</definedName>
    <definedName name="TBM">#REF!</definedName>
    <definedName name="tc" localSheetId="0">#REF!</definedName>
    <definedName name="tc">#REF!</definedName>
    <definedName name="TCARD">[22]소요자재!$H$141</definedName>
    <definedName name="TD" localSheetId="0">#REF!</definedName>
    <definedName name="TD" localSheetId="1">#REF!</definedName>
    <definedName name="TD">#REF!</definedName>
    <definedName name="TDcon" localSheetId="1">#REF!</definedName>
    <definedName name="TDcon">#REF!</definedName>
    <definedName name="Te" localSheetId="1">#REF!</definedName>
    <definedName name="Te">#REF!</definedName>
    <definedName name="TEE" localSheetId="0">#REF!</definedName>
    <definedName name="TEE">#REF!</definedName>
    <definedName name="TEMP" hidden="1">'[65]EQT-ESTN'!#REF!</definedName>
    <definedName name="temp_strainer" localSheetId="19">#REF!</definedName>
    <definedName name="temp_strainer" localSheetId="0">#REF!</definedName>
    <definedName name="temp_strainer" localSheetId="1">#REF!</definedName>
    <definedName name="temp_strainer">#REF!</definedName>
    <definedName name="TEST" localSheetId="0">#REF!</definedName>
    <definedName name="TEST" localSheetId="1">#REF!</definedName>
    <definedName name="TEST">#REF!</definedName>
    <definedName name="Tf" localSheetId="1">#REF!</definedName>
    <definedName name="Tf">#REF!</definedName>
    <definedName name="TGGG" localSheetId="0">설계서!TGGG</definedName>
    <definedName name="TGGG">#N/A</definedName>
    <definedName name="THK" localSheetId="0">#REF!</definedName>
    <definedName name="THK" localSheetId="1">#REF!</definedName>
    <definedName name="THK">#REF!</definedName>
    <definedName name="THRU">[22]소요자재!$H$77</definedName>
    <definedName name="TIT" localSheetId="0">#REF!</definedName>
    <definedName name="TIT" localSheetId="1">#REF!</definedName>
    <definedName name="TIT">#REF!</definedName>
    <definedName name="TITLE" localSheetId="0">#REF!</definedName>
    <definedName name="TITLE" localSheetId="1">#REF!</definedName>
    <definedName name="TITLE">#REF!</definedName>
    <definedName name="TITLE1" localSheetId="0">#REF!</definedName>
    <definedName name="TITLE1" localSheetId="1">#REF!</definedName>
    <definedName name="TITLE1">#REF!</definedName>
    <definedName name="TKG" localSheetId="0">#REF!,#REF!</definedName>
    <definedName name="TKG" localSheetId="1">#REF!,#REF!</definedName>
    <definedName name="TKG">#REF!,#REF!</definedName>
    <definedName name="TLFTN">#N/A</definedName>
    <definedName name="TN" localSheetId="0">#REF!</definedName>
    <definedName name="TN" localSheetId="1">#REF!</definedName>
    <definedName name="TN">#REF!</definedName>
    <definedName name="tnfidtkscnftj" localSheetId="0">#REF!</definedName>
    <definedName name="tnfidtkscnftj" localSheetId="1">#REF!</definedName>
    <definedName name="tnfidtkscnftj">#REF!</definedName>
    <definedName name="TOL" localSheetId="0">#REF!</definedName>
    <definedName name="TOL" localSheetId="1">#REF!</definedName>
    <definedName name="TOL">#REF!</definedName>
    <definedName name="TON1___0" localSheetId="0">#REF!</definedName>
    <definedName name="TON1___0">#REF!</definedName>
    <definedName name="TON1___10" localSheetId="0">#REF!</definedName>
    <definedName name="TON1___10">#REF!</definedName>
    <definedName name="TON1___12" localSheetId="0">#REF!</definedName>
    <definedName name="TON1___12">#REF!</definedName>
    <definedName name="TON1___2" localSheetId="0">#REF!</definedName>
    <definedName name="TON1___2">#REF!</definedName>
    <definedName name="TON1___3" localSheetId="0">#REF!</definedName>
    <definedName name="TON1___3">#REF!</definedName>
    <definedName name="TON1___4" localSheetId="0">#REF!</definedName>
    <definedName name="TON1___4">#REF!</definedName>
    <definedName name="TON1___5" localSheetId="0">#REF!</definedName>
    <definedName name="TON1___5">#REF!</definedName>
    <definedName name="TON1___7" localSheetId="0">#REF!</definedName>
    <definedName name="TON1___7">#REF!</definedName>
    <definedName name="TON1___8" localSheetId="0">#REF!</definedName>
    <definedName name="TON1___8">#REF!</definedName>
    <definedName name="TON1___9" localSheetId="0">#REF!</definedName>
    <definedName name="TON1___9">#REF!</definedName>
    <definedName name="TON2___0" localSheetId="0">#REF!</definedName>
    <definedName name="TON2___0">#REF!</definedName>
    <definedName name="TON2___10" localSheetId="0">#REF!</definedName>
    <definedName name="TON2___10">#REF!</definedName>
    <definedName name="TON2___12" localSheetId="0">#REF!</definedName>
    <definedName name="TON2___12">#REF!</definedName>
    <definedName name="TON2___2" localSheetId="0">#REF!</definedName>
    <definedName name="TON2___2">#REF!</definedName>
    <definedName name="TON2___3" localSheetId="0">#REF!</definedName>
    <definedName name="TON2___3">#REF!</definedName>
    <definedName name="TON2___4" localSheetId="0">#REF!</definedName>
    <definedName name="TON2___4">#REF!</definedName>
    <definedName name="TON2___5" localSheetId="0">#REF!</definedName>
    <definedName name="TON2___5">#REF!</definedName>
    <definedName name="TON2___7" localSheetId="0">#REF!</definedName>
    <definedName name="TON2___7">#REF!</definedName>
    <definedName name="TON2___8" localSheetId="0">#REF!</definedName>
    <definedName name="TON2___8">#REF!</definedName>
    <definedName name="TON2___9" localSheetId="0">#REF!</definedName>
    <definedName name="TON2___9">#REF!</definedName>
    <definedName name="TOPMENU" localSheetId="0">#REF!</definedName>
    <definedName name="TOPMENU">#REF!</definedName>
    <definedName name="TPDNJS" localSheetId="0">#REF!</definedName>
    <definedName name="TPDNJS">#REF!</definedName>
    <definedName name="TRR" localSheetId="0">설계서!TRR</definedName>
    <definedName name="TRR">#N/A</definedName>
    <definedName name="TRRR" localSheetId="0">설계서!TRRR</definedName>
    <definedName name="TRRR">#N/A</definedName>
    <definedName name="tryrtg" localSheetId="19">[0]!bvvc</definedName>
    <definedName name="tryrtg" localSheetId="0">설계서!bvvc</definedName>
    <definedName name="tryrtg" localSheetId="1">[0]!bvvc</definedName>
    <definedName name="tryrtg">[0]!bvvc</definedName>
    <definedName name="TSI">[22]소요자재!$H$76</definedName>
    <definedName name="tt" localSheetId="19" hidden="1">{#N/A,#N/A,FALSE,"전력간선"}</definedName>
    <definedName name="tt" localSheetId="0" hidden="1">{#N/A,#N/A,FALSE,"전력간선"}</definedName>
    <definedName name="tt" localSheetId="1" hidden="1">{#N/A,#N/A,FALSE,"전력간선"}</definedName>
    <definedName name="tt" hidden="1">{#N/A,#N/A,FALSE,"전력간선"}</definedName>
    <definedName name="TTHG" localSheetId="0">설계서!TTHG</definedName>
    <definedName name="TTHG">#N/A</definedName>
    <definedName name="TTI" localSheetId="19">#REF!,#REF!,#REF!</definedName>
    <definedName name="TTI" localSheetId="0">#REF!,#REF!,#REF!</definedName>
    <definedName name="TTI" localSheetId="1">#REF!,#REF!,#REF!</definedName>
    <definedName name="TTI">#REF!,#REF!,#REF!</definedName>
    <definedName name="TTR" localSheetId="19">#N/A</definedName>
    <definedName name="TTR" localSheetId="0">설계서!ㅁㄴㄹㅇㄹ</definedName>
    <definedName name="TTR" localSheetId="1">설계서!ㅁㄴㄹㅇㄹ</definedName>
    <definedName name="TTR">설계서!ㅁㄴㄹㅇㄹ</definedName>
    <definedName name="TTT" localSheetId="0">#REF!</definedName>
    <definedName name="TTT" localSheetId="1">#REF!</definedName>
    <definedName name="TTT">#REF!</definedName>
    <definedName name="TTTT" localSheetId="0" hidden="1">#REF!</definedName>
    <definedName name="TTTT" localSheetId="1" hidden="1">#REF!</definedName>
    <definedName name="TTTT" hidden="1">#REF!</definedName>
    <definedName name="tttttt" localSheetId="19" hidden="1">{"'자리배치도'!$AG$1:$CI$28"}</definedName>
    <definedName name="tttttt" localSheetId="0" hidden="1">{"'자리배치도'!$AG$1:$CI$28"}</definedName>
    <definedName name="tttttt" localSheetId="1" hidden="1">{"'자리배치도'!$AG$1:$CI$28"}</definedName>
    <definedName name="tttttt" hidden="1">{"'자리배치도'!$AG$1:$CI$28"}</definedName>
    <definedName name="TUNVS" localSheetId="19">#N/A</definedName>
    <definedName name="TUNVS" localSheetId="0">설계서!ㄷㄹㅈ</definedName>
    <definedName name="TUNVS" localSheetId="1">설계서!ㄷㄹㅈ</definedName>
    <definedName name="TUNVS">설계서!ㄷㄹㅈ</definedName>
    <definedName name="tuu" localSheetId="19">[0]!frt</definedName>
    <definedName name="tuu" localSheetId="0">설계서!frt</definedName>
    <definedName name="tuu" localSheetId="1">[0]!frt</definedName>
    <definedName name="tuu">[0]!frt</definedName>
    <definedName name="TV공량" localSheetId="0">#REF!</definedName>
    <definedName name="TV공량" localSheetId="1">#REF!</definedName>
    <definedName name="TV공량">#REF!</definedName>
    <definedName name="ty" localSheetId="19">BlankMacro1</definedName>
    <definedName name="ty" localSheetId="0">BlankMacro1</definedName>
    <definedName name="ty" localSheetId="1">BlankMacro1</definedName>
    <definedName name="ty">BlankMacro1</definedName>
    <definedName name="TYH" localSheetId="0">설계서!TYH</definedName>
    <definedName name="TYH">#N/A</definedName>
    <definedName name="tyj" localSheetId="0">설계서!tyj</definedName>
    <definedName name="tyj">#N/A</definedName>
    <definedName name="TYPE" localSheetId="0">#REF!</definedName>
    <definedName name="TYPE" localSheetId="1">#REF!</definedName>
    <definedName name="TYPE">#REF!</definedName>
    <definedName name="TYU" localSheetId="0">#REF!,#REF!</definedName>
    <definedName name="TYU" localSheetId="1">#REF!,#REF!</definedName>
    <definedName name="TYU">#REF!,#REF!</definedName>
    <definedName name="tyy" localSheetId="19">[0]!reyt</definedName>
    <definedName name="tyy" localSheetId="0">설계서!reyt</definedName>
    <definedName name="tyy" localSheetId="1">[0]!reyt</definedName>
    <definedName name="tyy">[0]!reyt</definedName>
    <definedName name="U" localSheetId="19">[66]Sheet1!#REF!</definedName>
    <definedName name="U" localSheetId="1">[66]Sheet1!#REF!</definedName>
    <definedName name="U">[66]Sheet1!#REF!</definedName>
    <definedName name="uiy" localSheetId="0">설계서!uiy</definedName>
    <definedName name="uiy">#N/A</definedName>
    <definedName name="ujdffdf" localSheetId="19" hidden="1">{#N/A,#N/A,FALSE,"단가표지"}</definedName>
    <definedName name="ujdffdf" localSheetId="0" hidden="1">{#N/A,#N/A,FALSE,"단가표지"}</definedName>
    <definedName name="ujdffdf" localSheetId="1" hidden="1">{#N/A,#N/A,FALSE,"단가표지"}</definedName>
    <definedName name="ujdffdf" hidden="1">{#N/A,#N/A,FALSE,"단가표지"}</definedName>
    <definedName name="UJJ" localSheetId="0">설계서!YHG</definedName>
    <definedName name="UJJ">#N/A</definedName>
    <definedName name="ujy" localSheetId="19">[0]!ret</definedName>
    <definedName name="ujy" localSheetId="0">설계서!ret</definedName>
    <definedName name="ujy" localSheetId="1">[0]!ret</definedName>
    <definedName name="ujy">[0]!ret</definedName>
    <definedName name="UNIA형">[22]소요자재!$H$99</definedName>
    <definedName name="UNIB형">[22]소요자재!$H$100</definedName>
    <definedName name="UNIC형">[22]소요자재!$H$101</definedName>
    <definedName name="UNID형">[22]소요자재!$H$102</definedName>
    <definedName name="UNIE형">[22]소요자재!$H$103</definedName>
    <definedName name="UNIF형">[22]소요자재!$H$104</definedName>
    <definedName name="UNION" localSheetId="0">#REF!</definedName>
    <definedName name="UNION" localSheetId="1">#REF!</definedName>
    <definedName name="UNION">#REF!</definedName>
    <definedName name="UNIT" localSheetId="0">#REF!</definedName>
    <definedName name="UNIT" localSheetId="1">#REF!</definedName>
    <definedName name="UNIT">#REF!</definedName>
    <definedName name="UPS" localSheetId="1">#REF!</definedName>
    <definedName name="UPS">#REF!</definedName>
    <definedName name="UTPNT" localSheetId="0">설계서!UTPNT</definedName>
    <definedName name="UTPNT">#N/A</definedName>
    <definedName name="uu">[65]data!$B$4:$F$495</definedName>
    <definedName name="UUU" localSheetId="0">설계서!UUU</definedName>
    <definedName name="UUU">#N/A</definedName>
    <definedName name="uuuuuu" localSheetId="19" hidden="1">{"'자리배치도'!$AG$1:$CI$28"}</definedName>
    <definedName name="uuuuuu" localSheetId="0" hidden="1">{"'자리배치도'!$AG$1:$CI$28"}</definedName>
    <definedName name="uuuuuu" localSheetId="1" hidden="1">{"'자리배치도'!$AG$1:$CI$28"}</definedName>
    <definedName name="uuuuuu" hidden="1">{"'자리배치도'!$AG$1:$CI$28"}</definedName>
    <definedName name="uyj" localSheetId="19">[0]!tyj</definedName>
    <definedName name="uyj" localSheetId="0">설계서!tyj</definedName>
    <definedName name="uyj" localSheetId="1">[0]!tyj</definedName>
    <definedName name="uyj">[0]!tyj</definedName>
    <definedName name="UYUY" localSheetId="19">[0]!DGRT</definedName>
    <definedName name="UYUY" localSheetId="0">설계서!DGRT</definedName>
    <definedName name="UYUY" localSheetId="1">[0]!DGRT</definedName>
    <definedName name="UYUY">[0]!DGRT</definedName>
    <definedName name="U측구" localSheetId="0">#REF!</definedName>
    <definedName name="U측구" localSheetId="1">#REF!</definedName>
    <definedName name="U측구">#REF!</definedName>
    <definedName name="V">#N/A</definedName>
    <definedName name="V.35">[22]소요자재!$H$54</definedName>
    <definedName name="V35CARD">[22]소요자재!$H$143</definedName>
    <definedName name="VAFP" localSheetId="0">#REF!</definedName>
    <definedName name="VAFP" localSheetId="1">#REF!</definedName>
    <definedName name="VAFP">#REF!</definedName>
    <definedName name="vbc" localSheetId="19">[0]!REGSVTEB</definedName>
    <definedName name="vbc" localSheetId="0">설계서!REGSVTEB</definedName>
    <definedName name="vbc" localSheetId="1">[0]!REGSVTEB</definedName>
    <definedName name="vbc">[0]!REGSVTEB</definedName>
    <definedName name="VBGDH" localSheetId="19">[0]!HBHG</definedName>
    <definedName name="VBGDH" localSheetId="0">설계서!HBHG</definedName>
    <definedName name="VBGDH" localSheetId="1">[0]!HBHG</definedName>
    <definedName name="VBGDH">[0]!HBHG</definedName>
    <definedName name="vbn" localSheetId="0">설계서!vbn</definedName>
    <definedName name="vbn">#N/A</definedName>
    <definedName name="vbnh" localSheetId="19">#N/A</definedName>
    <definedName name="vbnh" localSheetId="0">설계서!ㅗㅠㅎㄹ</definedName>
    <definedName name="vbnh" localSheetId="1">설계서!ㅗㅠㅎㄹ</definedName>
    <definedName name="vbnh">설계서!ㅗㅠㅎㄹ</definedName>
    <definedName name="VBV" localSheetId="19">[0]!RGVBF</definedName>
    <definedName name="VBV" localSheetId="0">설계서!RGVBF</definedName>
    <definedName name="VBV" localSheetId="1">[0]!RGVBF</definedName>
    <definedName name="VBV">[0]!RGVBF</definedName>
    <definedName name="VCR" localSheetId="0">#REF!</definedName>
    <definedName name="VCR" localSheetId="1">#REF!</definedName>
    <definedName name="VCR">#REF!</definedName>
    <definedName name="vcx" localSheetId="19">#N/A</definedName>
    <definedName name="vcx" localSheetId="0">설계서!ㅗㅠㅎㄹ</definedName>
    <definedName name="vcx" localSheetId="1">설계서!ㅗㅠㅎㄹ</definedName>
    <definedName name="vcx">설계서!ㅗㅠㅎㄹ</definedName>
    <definedName name="VDSVP" localSheetId="0">#REF!</definedName>
    <definedName name="VDSVP" localSheetId="1">#REF!</definedName>
    <definedName name="VDSVP">#REF!</definedName>
    <definedName name="VFJKEH" localSheetId="19">[0]!DDC</definedName>
    <definedName name="VFJKEH" localSheetId="0">설계서!DDC</definedName>
    <definedName name="VFJKEH" localSheetId="1">[0]!DDC</definedName>
    <definedName name="VFJKEH">[0]!DDC</definedName>
    <definedName name="VFV" localSheetId="19">#N/A</definedName>
    <definedName name="VFV" localSheetId="0">설계서!ㄷㄹㅈ</definedName>
    <definedName name="VFV" localSheetId="1">설계서!ㄷㄹㅈ</definedName>
    <definedName name="VFV">설계서!ㄷㄹㅈ</definedName>
    <definedName name="VGF" localSheetId="0">설계서!VGF</definedName>
    <definedName name="VGF">#N/A</definedName>
    <definedName name="VHAF" localSheetId="0">#REF!</definedName>
    <definedName name="VHAF" localSheetId="1">#REF!</definedName>
    <definedName name="VHAF">#REF!</definedName>
    <definedName name="VHMF" localSheetId="0">#REF!</definedName>
    <definedName name="VHMF" localSheetId="1">#REF!</definedName>
    <definedName name="VHMF">#REF!</definedName>
    <definedName name="VIP" localSheetId="19">#N/A</definedName>
    <definedName name="VIP" localSheetId="0">설계서!홁ㅎ</definedName>
    <definedName name="VIP" localSheetId="1">설계서!홁ㅎ</definedName>
    <definedName name="VIP">설계서!홁ㅎ</definedName>
    <definedName name="VIR">[67]!Macro7</definedName>
    <definedName name="VIS">[67]!Macro9</definedName>
    <definedName name="vlo" localSheetId="19">[0]!juyjuy</definedName>
    <definedName name="vlo" localSheetId="0">설계서!juyjuy</definedName>
    <definedName name="vlo" localSheetId="1">[0]!juyjuy</definedName>
    <definedName name="vlo">[0]!juyjuy</definedName>
    <definedName name="VMF" localSheetId="0">#REF!</definedName>
    <definedName name="VMF" localSheetId="1">#REF!</definedName>
    <definedName name="VMF">#REF!</definedName>
    <definedName name="VMOTOR" localSheetId="0">#REF!</definedName>
    <definedName name="VMOTOR" localSheetId="1">#REF!</definedName>
    <definedName name="VMOTOR">#REF!</definedName>
    <definedName name="vnb" localSheetId="0">설계서!vnb</definedName>
    <definedName name="vnb">#N/A</definedName>
    <definedName name="VNJ" localSheetId="0">설계서!VNJ</definedName>
    <definedName name="VNJ">#N/A</definedName>
    <definedName name="VPUMP" localSheetId="0">#REF!</definedName>
    <definedName name="VPUMP" localSheetId="1">#REF!</definedName>
    <definedName name="VPUMP">#REF!</definedName>
    <definedName name="VSV" localSheetId="0">#REF!</definedName>
    <definedName name="VSV" localSheetId="1">#REF!</definedName>
    <definedName name="VSV">#REF!</definedName>
    <definedName name="VV" localSheetId="19" hidden="1">{"'자리배치도'!$AG$1:$CI$28"}</definedName>
    <definedName name="VV" localSheetId="0" hidden="1">{"'자리배치도'!$AG$1:$CI$28"}</definedName>
    <definedName name="VV" localSheetId="1" hidden="1">{"'자리배치도'!$AG$1:$CI$28"}</definedName>
    <definedName name="VV" hidden="1">{"'자리배치도'!$AG$1:$CI$28"}</definedName>
    <definedName name="VVAFP">#REF!</definedName>
    <definedName name="vvb" localSheetId="19">#N/A</definedName>
    <definedName name="vvb" localSheetId="0">설계서!ㅌㅊㅍ</definedName>
    <definedName name="vvb" localSheetId="1">설계서!ㅌㅊㅍ</definedName>
    <definedName name="vvb">설계서!ㅌㅊㅍ</definedName>
    <definedName name="VVMF" localSheetId="0">#REF!</definedName>
    <definedName name="VVMF" localSheetId="1">#REF!</definedName>
    <definedName name="VVMF">#REF!</definedName>
    <definedName name="VVV" localSheetId="19">[0]!EGERG</definedName>
    <definedName name="VVV" localSheetId="0">설계서!EGERG</definedName>
    <definedName name="VVV" localSheetId="1">[0]!EGERG</definedName>
    <definedName name="VVV">[0]!EGERG</definedName>
    <definedName name="W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_m" localSheetId="0">#REF!</definedName>
    <definedName name="w_m" localSheetId="1">#REF!</definedName>
    <definedName name="w_m">#REF!</definedName>
    <definedName name="w_m1" localSheetId="0">#REF!</definedName>
    <definedName name="w_m1" localSheetId="1">#REF!</definedName>
    <definedName name="w_m1">#REF!</definedName>
    <definedName name="w_m2" localSheetId="0">#REF!</definedName>
    <definedName name="w_m2" localSheetId="1">#REF!</definedName>
    <definedName name="w_m2">#REF!</definedName>
    <definedName name="Wcon">#REF!</definedName>
    <definedName name="WDDSF" localSheetId="0">#REF!,#REF!,#REF!</definedName>
    <definedName name="WDDSF" localSheetId="1">#REF!,#REF!,#REF!</definedName>
    <definedName name="WDDSF">#REF!,#REF!,#REF!</definedName>
    <definedName name="wddw" localSheetId="19">#N/A</definedName>
    <definedName name="wddw" localSheetId="0">설계서!ㅈㄷㅂㄹ</definedName>
    <definedName name="wddw" localSheetId="1">설계서!ㅈㄷㅂㄹ</definedName>
    <definedName name="wddw">설계서!ㅈㄷㅂㄹ</definedName>
    <definedName name="wdes" localSheetId="19">[0]!vbn</definedName>
    <definedName name="wdes" localSheetId="0">설계서!vbn</definedName>
    <definedName name="wdes" localSheetId="1">[0]!vbn</definedName>
    <definedName name="wdes">[0]!vbn</definedName>
    <definedName name="WDF" localSheetId="19">[0]!QQA</definedName>
    <definedName name="WDF" localSheetId="0">설계서!QQA</definedName>
    <definedName name="WDF" localSheetId="1">[0]!QQA</definedName>
    <definedName name="WDF">[0]!QQA</definedName>
    <definedName name="WDFG" localSheetId="19">#REF!,#REF!</definedName>
    <definedName name="WDFG" localSheetId="0">#REF!,#REF!</definedName>
    <definedName name="WDFG" localSheetId="1">#REF!,#REF!</definedName>
    <definedName name="WDFG">#REF!,#REF!</definedName>
    <definedName name="WDV" localSheetId="0">설계서!WDV</definedName>
    <definedName name="WDV">#N/A</definedName>
    <definedName name="we" localSheetId="0">#REF!</definedName>
    <definedName name="we" localSheetId="1">#REF!</definedName>
    <definedName name="we">#REF!</definedName>
    <definedName name="WEF" localSheetId="0">#REF!,#REF!</definedName>
    <definedName name="WEF" localSheetId="1">#REF!,#REF!</definedName>
    <definedName name="WEF">#REF!,#REF!</definedName>
    <definedName name="WEFDS" localSheetId="19">[0]!MATRO</definedName>
    <definedName name="WEFDS" localSheetId="0">설계서!MATRO</definedName>
    <definedName name="WEFDS" localSheetId="1">[0]!MATRO</definedName>
    <definedName name="WEFDS">[0]!MATRO</definedName>
    <definedName name="WER" localSheetId="19">[0]!TRRR</definedName>
    <definedName name="WER" localSheetId="0">설계서!TRRR</definedName>
    <definedName name="WER" localSheetId="1">[0]!TRRR</definedName>
    <definedName name="WER">[0]!TRRR</definedName>
    <definedName name="wererr" localSheetId="19" hidden="1">{#N/A,#N/A,FALSE,"운반시간"}</definedName>
    <definedName name="wererr" localSheetId="0" hidden="1">{#N/A,#N/A,FALSE,"운반시간"}</definedName>
    <definedName name="wererr" localSheetId="1" hidden="1">{#N/A,#N/A,FALSE,"운반시간"}</definedName>
    <definedName name="wererr" hidden="1">{#N/A,#N/A,FALSE,"운반시간"}</definedName>
    <definedName name="werewr" localSheetId="19" hidden="1">{#N/A,#N/A,FALSE,"골재소요량";#N/A,#N/A,FALSE,"골재소요량"}</definedName>
    <definedName name="werewr" localSheetId="0" hidden="1">{#N/A,#N/A,FALSE,"골재소요량";#N/A,#N/A,FALSE,"골재소요량"}</definedName>
    <definedName name="werewr" localSheetId="1" hidden="1">{#N/A,#N/A,FALSE,"골재소요량";#N/A,#N/A,FALSE,"골재소요량"}</definedName>
    <definedName name="werewr" hidden="1">{#N/A,#N/A,FALSE,"골재소요량";#N/A,#N/A,FALSE,"골재소요량"}</definedName>
    <definedName name="WEW" localSheetId="0">#REF!</definedName>
    <definedName name="WEW" localSheetId="1">#REF!</definedName>
    <definedName name="WEW">#REF!</definedName>
    <definedName name="WFG" localSheetId="19">[0]!MATRO</definedName>
    <definedName name="WFG" localSheetId="0">설계서!MATRO</definedName>
    <definedName name="WFG" localSheetId="1">[0]!MATRO</definedName>
    <definedName name="WFG">[0]!MATRO</definedName>
    <definedName name="WfpCon" localSheetId="0">#REF!</definedName>
    <definedName name="WfpCon" localSheetId="1">#REF!</definedName>
    <definedName name="WfpCon">#REF!</definedName>
    <definedName name="WIRUY" localSheetId="0">설계서!WIRUY</definedName>
    <definedName name="WIRUY">#N/A</definedName>
    <definedName name="WIS단가비교" localSheetId="19" hidden="1">{#N/A,#N/A,TRUE,"토적및재료집계";#N/A,#N/A,TRUE,"토적및재료집계";#N/A,#N/A,TRUE,"단위량"}</definedName>
    <definedName name="WIS단가비교" localSheetId="0" hidden="1">{#N/A,#N/A,TRUE,"토적및재료집계";#N/A,#N/A,TRUE,"토적및재료집계";#N/A,#N/A,TRUE,"단위량"}</definedName>
    <definedName name="WIS단가비교" localSheetId="1" hidden="1">{#N/A,#N/A,TRUE,"토적및재료집계";#N/A,#N/A,TRUE,"토적및재료집계";#N/A,#N/A,TRUE,"단위량"}</definedName>
    <definedName name="WIS단가비교" hidden="1">{#N/A,#N/A,TRUE,"토적및재료집계";#N/A,#N/A,TRUE,"토적및재료집계";#N/A,#N/A,TRUE,"단위량"}</definedName>
    <definedName name="wkqcjf" localSheetId="0">#REF!</definedName>
    <definedName name="wkqcjf" localSheetId="1">#REF!</definedName>
    <definedName name="wkqcjf">#REF!</definedName>
    <definedName name="WLQ" localSheetId="19" hidden="1">{#N/A,#N/A,FALSE,"명세표"}</definedName>
    <definedName name="WLQ" localSheetId="0" hidden="1">{#N/A,#N/A,FALSE,"명세표"}</definedName>
    <definedName name="WLQ" localSheetId="1" hidden="1">{#N/A,#N/A,FALSE,"명세표"}</definedName>
    <definedName name="WLQ" hidden="1">{#N/A,#N/A,FALSE,"명세표"}</definedName>
    <definedName name="wm.조골재1" localSheetId="19" hidden="1">{#N/A,#N/A,FALSE,"조골재"}</definedName>
    <definedName name="wm.조골재1" localSheetId="0" hidden="1">{#N/A,#N/A,FALSE,"조골재"}</definedName>
    <definedName name="wm.조골재1" localSheetId="1" hidden="1">{#N/A,#N/A,FALSE,"조골재"}</definedName>
    <definedName name="wm.조골재1" hidden="1">{#N/A,#N/A,FALSE,"조골재"}</definedName>
    <definedName name="WOL" localSheetId="0">#REF!</definedName>
    <definedName name="WOL" localSheetId="1">#REF!</definedName>
    <definedName name="WOL">#REF!</definedName>
    <definedName name="WON" localSheetId="0">#REF!</definedName>
    <definedName name="WON" localSheetId="1">#REF!</definedName>
    <definedName name="WON">#REF!</definedName>
    <definedName name="wqd" localSheetId="19">#N/A</definedName>
    <definedName name="wqd" localSheetId="0">설계서!ㅗㅠㅎㄹ</definedName>
    <definedName name="wqd" localSheetId="1">설계서!ㅗㅠㅎㄹ</definedName>
    <definedName name="wqd">설계서!ㅗㅠㅎㄹ</definedName>
    <definedName name="WRITE" localSheetId="19" hidden="1">{#N/A,#N/A,FALSE,"CCTV"}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2번." localSheetId="19" hidden="1">{#N/A,#N/A,FALSE,"2~8번"}</definedName>
    <definedName name="wrn.2번." localSheetId="0" hidden="1">{#N/A,#N/A,FALSE,"2~8번"}</definedName>
    <definedName name="wrn.2번." localSheetId="1" hidden="1">{#N/A,#N/A,FALSE,"2~8번"}</definedName>
    <definedName name="wrn.2번." hidden="1">{#N/A,#N/A,FALSE,"2~8번"}</definedName>
    <definedName name="wrn.BM." localSheetId="19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wrn.test1." localSheetId="19" hidden="1">{#N/A,#N/A,FALSE,"명세표"}</definedName>
    <definedName name="wrn.test1." localSheetId="0" hidden="1">{#N/A,#N/A,FALSE,"명세표"}</definedName>
    <definedName name="wrn.test1." localSheetId="1" hidden="1">{#N/A,#N/A,FALSE,"명세표"}</definedName>
    <definedName name="wrn.test1." hidden="1">{#N/A,#N/A,FALSE,"명세표"}</definedName>
    <definedName name="wrn.건물기초." localSheetId="19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wrn.건물기초." localSheetId="0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wrn.건물기초." localSheetId="1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wrn.건물기초.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wrn.골재소요량." localSheetId="19" hidden="1">{#N/A,#N/A,FALSE,"골재소요량";#N/A,#N/A,FALSE,"골재소요량"}</definedName>
    <definedName name="wrn.골재소요량." localSheetId="0" hidden="1">{#N/A,#N/A,FALSE,"골재소요량";#N/A,#N/A,FALSE,"골재소요량"}</definedName>
    <definedName name="wrn.골재소요량." localSheetId="1" hidden="1">{#N/A,#N/A,FALSE,"골재소요량";#N/A,#N/A,FALSE,"골재소요량"}</definedName>
    <definedName name="wrn.골재소요량." hidden="1">{#N/A,#N/A,FALSE,"골재소요량";#N/A,#N/A,FALSE,"골재소요량"}</definedName>
    <definedName name="wrn.교육청." localSheetId="19" hidden="1">{#N/A,#N/A,FALSE,"전력간선"}</definedName>
    <definedName name="wrn.교육청." localSheetId="0" hidden="1">{#N/A,#N/A,FALSE,"전력간선"}</definedName>
    <definedName name="wrn.교육청." localSheetId="1" hidden="1">{#N/A,#N/A,FALSE,"전력간선"}</definedName>
    <definedName name="wrn.교육청." hidden="1">{#N/A,#N/A,FALSE,"전력간선"}</definedName>
    <definedName name="wrn.구조2." localSheetId="19" hidden="1">{#N/A,#N/A,FALSE,"구조2"}</definedName>
    <definedName name="wrn.구조2." localSheetId="0" hidden="1">{#N/A,#N/A,FALSE,"구조2"}</definedName>
    <definedName name="wrn.구조2." localSheetId="1" hidden="1">{#N/A,#N/A,FALSE,"구조2"}</definedName>
    <definedName name="wrn.구조2." hidden="1">{#N/A,#N/A,FALSE,"구조2"}</definedName>
    <definedName name="wrn.단가표지." localSheetId="19" hidden="1">{#N/A,#N/A,FALSE,"단가표지"}</definedName>
    <definedName name="wrn.단가표지." localSheetId="0" hidden="1">{#N/A,#N/A,FALSE,"단가표지"}</definedName>
    <definedName name="wrn.단가표지." localSheetId="1" hidden="1">{#N/A,#N/A,FALSE,"단가표지"}</definedName>
    <definedName name="wrn.단가표지." hidden="1">{#N/A,#N/A,FALSE,"단가표지"}</definedName>
    <definedName name="wrn.배수1." localSheetId="19" hidden="1">{#N/A,#N/A,FALSE,"배수1"}</definedName>
    <definedName name="wrn.배수1." localSheetId="0" hidden="1">{#N/A,#N/A,FALSE,"배수1"}</definedName>
    <definedName name="wrn.배수1." localSheetId="1" hidden="1">{#N/A,#N/A,FALSE,"배수1"}</definedName>
    <definedName name="wrn.배수1." hidden="1">{#N/A,#N/A,FALSE,"배수1"}</definedName>
    <definedName name="wrn.배수2." localSheetId="19" hidden="1">{#N/A,#N/A,FALSE,"배수2"}</definedName>
    <definedName name="wrn.배수2." localSheetId="0" hidden="1">{#N/A,#N/A,FALSE,"배수2"}</definedName>
    <definedName name="wrn.배수2." localSheetId="1" hidden="1">{#N/A,#N/A,FALSE,"배수2"}</definedName>
    <definedName name="wrn.배수2." hidden="1">{#N/A,#N/A,FALSE,"배수2"}</definedName>
    <definedName name="wrn.부대1." localSheetId="19" hidden="1">{#N/A,#N/A,FALSE,"부대1"}</definedName>
    <definedName name="wrn.부대1." localSheetId="0" hidden="1">{#N/A,#N/A,FALSE,"부대1"}</definedName>
    <definedName name="wrn.부대1." localSheetId="1" hidden="1">{#N/A,#N/A,FALSE,"부대1"}</definedName>
    <definedName name="wrn.부대1." hidden="1">{#N/A,#N/A,FALSE,"부대1"}</definedName>
    <definedName name="wrn.부대2." localSheetId="19" hidden="1">{#N/A,#N/A,FALSE,"부대2"}</definedName>
    <definedName name="wrn.부대2." localSheetId="0" hidden="1">{#N/A,#N/A,FALSE,"부대2"}</definedName>
    <definedName name="wrn.부대2." localSheetId="1" hidden="1">{#N/A,#N/A,FALSE,"부대2"}</definedName>
    <definedName name="wrn.부대2." hidden="1">{#N/A,#N/A,FALSE,"부대2"}</definedName>
    <definedName name="wrn.부산주경기장.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부산주경기장.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부산주경기장.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부산주경기장.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속도." localSheetId="19" hidden="1">{#N/A,#N/A,FALSE,"속도"}</definedName>
    <definedName name="wrn.속도." localSheetId="0" hidden="1">{#N/A,#N/A,FALSE,"속도"}</definedName>
    <definedName name="wrn.속도." localSheetId="1" hidden="1">{#N/A,#N/A,FALSE,"속도"}</definedName>
    <definedName name="wrn.속도." hidden="1">{#N/A,#N/A,FALSE,"속도"}</definedName>
    <definedName name="wrn.신용찬." localSheetId="19" hidden="1">{#N/A,#N/A,TRUE,"토적및재료집계";#N/A,#N/A,TRUE,"토적및재료집계";#N/A,#N/A,TRUE,"단위량"}</definedName>
    <definedName name="wrn.신용찬." localSheetId="0" hidden="1">{#N/A,#N/A,TRUE,"토적및재료집계";#N/A,#N/A,TRUE,"토적및재료집계";#N/A,#N/A,TRUE,"단위량"}</definedName>
    <definedName name="wrn.신용찬." localSheetId="1" hidden="1">{#N/A,#N/A,TRUE,"토적및재료집계";#N/A,#N/A,TRUE,"토적및재료집계";#N/A,#N/A,TRUE,"단위량"}</definedName>
    <definedName name="wrn.신용찬." hidden="1">{#N/A,#N/A,TRUE,"토적및재료집계";#N/A,#N/A,TRUE,"토적및재료집계";#N/A,#N/A,TRUE,"단위량"}</definedName>
    <definedName name="wrn.운반시간." localSheetId="19" hidden="1">{#N/A,#N/A,FALSE,"운반시간"}</definedName>
    <definedName name="wrn.운반시간." localSheetId="0" hidden="1">{#N/A,#N/A,FALSE,"운반시간"}</definedName>
    <definedName name="wrn.운반시간." localSheetId="1" hidden="1">{#N/A,#N/A,FALSE,"운반시간"}</definedName>
    <definedName name="wrn.운반시간." hidden="1">{#N/A,#N/A,FALSE,"운반시간"}</definedName>
    <definedName name="wrn.이정표." localSheetId="19" hidden="1">{#N/A,#N/A,FALSE,"이정표"}</definedName>
    <definedName name="wrn.이정표." localSheetId="0" hidden="1">{#N/A,#N/A,FALSE,"이정표"}</definedName>
    <definedName name="wrn.이정표." localSheetId="1" hidden="1">{#N/A,#N/A,FALSE,"이정표"}</definedName>
    <definedName name="wrn.이정표." hidden="1">{#N/A,#N/A,FALSE,"이정표"}</definedName>
    <definedName name="wrn.조골재." localSheetId="19" hidden="1">{#N/A,#N/A,FALSE,"조골재"}</definedName>
    <definedName name="wrn.조골재." localSheetId="0" hidden="1">{#N/A,#N/A,FALSE,"조골재"}</definedName>
    <definedName name="wrn.조골재." localSheetId="1" hidden="1">{#N/A,#N/A,FALSE,"조골재"}</definedName>
    <definedName name="wrn.조골재." hidden="1">{#N/A,#N/A,FALSE,"조골재"}</definedName>
    <definedName name="wrn.토공1." localSheetId="19" hidden="1">{#N/A,#N/A,FALSE,"구조1"}</definedName>
    <definedName name="wrn.토공1." localSheetId="0" hidden="1">{#N/A,#N/A,FALSE,"구조1"}</definedName>
    <definedName name="wrn.토공1." localSheetId="1" hidden="1">{#N/A,#N/A,FALSE,"구조1"}</definedName>
    <definedName name="wrn.토공1." hidden="1">{#N/A,#N/A,FALSE,"구조1"}</definedName>
    <definedName name="wrn.토공2." localSheetId="19" hidden="1">{#N/A,#N/A,FALSE,"토공2"}</definedName>
    <definedName name="wrn.토공2." localSheetId="0" hidden="1">{#N/A,#N/A,FALSE,"토공2"}</definedName>
    <definedName name="wrn.토공2." localSheetId="1" hidden="1">{#N/A,#N/A,FALSE,"토공2"}</definedName>
    <definedName name="wrn.토공2." hidden="1">{#N/A,#N/A,FALSE,"토공2"}</definedName>
    <definedName name="wrn.포장1." localSheetId="19" hidden="1">{#N/A,#N/A,FALSE,"포장1";#N/A,#N/A,FALSE,"포장1"}</definedName>
    <definedName name="wrn.포장1." localSheetId="0" hidden="1">{#N/A,#N/A,FALSE,"포장1";#N/A,#N/A,FALSE,"포장1"}</definedName>
    <definedName name="wrn.포장1." localSheetId="1" hidden="1">{#N/A,#N/A,FALSE,"포장1";#N/A,#N/A,FALSE,"포장1"}</definedName>
    <definedName name="wrn.포장1." hidden="1">{#N/A,#N/A,FALSE,"포장1";#N/A,#N/A,FALSE,"포장1"}</definedName>
    <definedName name="wrn.포장2." localSheetId="19" hidden="1">{#N/A,#N/A,FALSE,"포장2"}</definedName>
    <definedName name="wrn.포장2." localSheetId="0" hidden="1">{#N/A,#N/A,FALSE,"포장2"}</definedName>
    <definedName name="wrn.포장2." localSheetId="1" hidden="1">{#N/A,#N/A,FALSE,"포장2"}</definedName>
    <definedName name="wrn.포장2." hidden="1">{#N/A,#N/A,FALSE,"포장2"}</definedName>
    <definedName name="wrn.표지목차." localSheetId="19" hidden="1">{#N/A,#N/A,FALSE,"표지목차"}</definedName>
    <definedName name="wrn.표지목차." localSheetId="0" hidden="1">{#N/A,#N/A,FALSE,"표지목차"}</definedName>
    <definedName name="wrn.표지목차." localSheetId="1" hidden="1">{#N/A,#N/A,FALSE,"표지목차"}</definedName>
    <definedName name="wrn.표지목차." hidden="1">{#N/A,#N/A,FALSE,"표지목차"}</definedName>
    <definedName name="wrn.혼합골재." localSheetId="19" hidden="1">{#N/A,#N/A,FALSE,"혼합골재"}</definedName>
    <definedName name="wrn.혼합골재." localSheetId="0" hidden="1">{#N/A,#N/A,FALSE,"혼합골재"}</definedName>
    <definedName name="wrn.혼합골재." localSheetId="1" hidden="1">{#N/A,#N/A,FALSE,"혼합골재"}</definedName>
    <definedName name="wrn.혼합골재." hidden="1">{#N/A,#N/A,FALSE,"혼합골재"}</definedName>
    <definedName name="wsdf" localSheetId="19">[0]!ret</definedName>
    <definedName name="wsdf" localSheetId="0">설계서!ret</definedName>
    <definedName name="wsdf" localSheetId="1">[0]!ret</definedName>
    <definedName name="wsdf">[0]!ret</definedName>
    <definedName name="WSS" localSheetId="19">#N/A</definedName>
    <definedName name="WSS" localSheetId="0">설계서!ㅁㄴㄹㅇㄹ</definedName>
    <definedName name="WSS" localSheetId="1">설계서!ㅁㄴㄹㅇㄹ</definedName>
    <definedName name="WSS">설계서!ㅁㄴㄹㅇㄹ</definedName>
    <definedName name="WSX" localSheetId="0">설계서!WWF</definedName>
    <definedName name="WSX">#N/A</definedName>
    <definedName name="WW" localSheetId="0">#REF!</definedName>
    <definedName name="WW" localSheetId="1">#REF!</definedName>
    <definedName name="WW">#REF!</definedName>
    <definedName name="WW2___0" localSheetId="0">#REF!</definedName>
    <definedName name="WW2___0" localSheetId="1">#REF!</definedName>
    <definedName name="WW2___0">#REF!</definedName>
    <definedName name="WW2___10" localSheetId="0">#REF!</definedName>
    <definedName name="WW2___10" localSheetId="1">#REF!</definedName>
    <definedName name="WW2___10">#REF!</definedName>
    <definedName name="WW2___12" localSheetId="0">#REF!</definedName>
    <definedName name="WW2___12">#REF!</definedName>
    <definedName name="WW2___2" localSheetId="0">#REF!</definedName>
    <definedName name="WW2___2">#REF!</definedName>
    <definedName name="WW2___3" localSheetId="0">#REF!</definedName>
    <definedName name="WW2___3">#REF!</definedName>
    <definedName name="WW2___4" localSheetId="0">#REF!</definedName>
    <definedName name="WW2___4">#REF!</definedName>
    <definedName name="WW2___5" localSheetId="0">#REF!</definedName>
    <definedName name="WW2___5">#REF!</definedName>
    <definedName name="WW2___7" localSheetId="0">#REF!</definedName>
    <definedName name="WW2___7">#REF!</definedName>
    <definedName name="WW2___8" localSheetId="0">#REF!</definedName>
    <definedName name="WW2___8">#REF!</definedName>
    <definedName name="WW2___9" localSheetId="0">#REF!</definedName>
    <definedName name="WW2___9">#REF!</definedName>
    <definedName name="WW6___0" localSheetId="0">#REF!</definedName>
    <definedName name="WW6___0">#REF!</definedName>
    <definedName name="WW6___10" localSheetId="0">#REF!</definedName>
    <definedName name="WW6___10">#REF!</definedName>
    <definedName name="WW6___12" localSheetId="0">#REF!</definedName>
    <definedName name="WW6___12">#REF!</definedName>
    <definedName name="WW6___2" localSheetId="0">#REF!</definedName>
    <definedName name="WW6___2">#REF!</definedName>
    <definedName name="WW6___3" localSheetId="0">#REF!</definedName>
    <definedName name="WW6___3">#REF!</definedName>
    <definedName name="WW6___4" localSheetId="0">#REF!</definedName>
    <definedName name="WW6___4">#REF!</definedName>
    <definedName name="WW6___5" localSheetId="0">#REF!</definedName>
    <definedName name="WW6___5">#REF!</definedName>
    <definedName name="WW6___7" localSheetId="0">#REF!</definedName>
    <definedName name="WW6___7">#REF!</definedName>
    <definedName name="WW6___8" localSheetId="0">#REF!</definedName>
    <definedName name="WW6___8">#REF!</definedName>
    <definedName name="WW6___9" localSheetId="0">#REF!</definedName>
    <definedName name="WW6___9">#REF!</definedName>
    <definedName name="WWF" localSheetId="0">설계서!WWF</definedName>
    <definedName name="WWF">#N/A</definedName>
    <definedName name="WWQ" localSheetId="19">#N/A</definedName>
    <definedName name="WWQ" localSheetId="0">설계서!ㄷㄹㅈ</definedName>
    <definedName name="WWQ" localSheetId="1">설계서!ㄷㄹㅈ</definedName>
    <definedName name="WWQ">설계서!ㄷㄹㅈ</definedName>
    <definedName name="WWR" localSheetId="19">[0]!uiy</definedName>
    <definedName name="WWR" localSheetId="0">설계서!uiy</definedName>
    <definedName name="WWR" localSheetId="1">[0]!uiy</definedName>
    <definedName name="WWR">[0]!uiy</definedName>
    <definedName name="WWT" localSheetId="0">설계서!WWT</definedName>
    <definedName name="WWT">#N/A</definedName>
    <definedName name="WWU" localSheetId="19">#N/A</definedName>
    <definedName name="WWU" localSheetId="0">설계서!ㅈㄷㅂㄹ</definedName>
    <definedName name="WWU" localSheetId="1">설계서!ㅈㄷㅂㄹ</definedName>
    <definedName name="WWU">설계서!ㅈㄷㅂㄹ</definedName>
    <definedName name="www">[8]금액내역서!$D$3:$D$10</definedName>
    <definedName name="wwww" localSheetId="0">#REF!</definedName>
    <definedName name="wwww" localSheetId="1">#REF!</definedName>
    <definedName name="wwww">#REF!</definedName>
    <definedName name="WWWWW" localSheetId="19" hidden="1">{#N/A,#N/A,FALSE,"Sheet1"}</definedName>
    <definedName name="WWWWW" localSheetId="0" hidden="1">{#N/A,#N/A,FALSE,"Sheet1"}</definedName>
    <definedName name="WWWWW" localSheetId="1" hidden="1">{#N/A,#N/A,FALSE,"Sheet1"}</definedName>
    <definedName name="WWWWW" hidden="1">{#N/A,#N/A,FALSE,"Sheet1"}</definedName>
    <definedName name="wwwwww" localSheetId="19" hidden="1">{"'자리배치도'!$AG$1:$CI$28"}</definedName>
    <definedName name="wwwwww" localSheetId="0" hidden="1">{"'자리배치도'!$AG$1:$CI$28"}</definedName>
    <definedName name="wwwwww" localSheetId="1" hidden="1">{"'자리배치도'!$AG$1:$CI$28"}</definedName>
    <definedName name="wwwwww" hidden="1">{"'자리배치도'!$AG$1:$CI$28"}</definedName>
    <definedName name="WZ" localSheetId="19">BlankMacro1</definedName>
    <definedName name="WZ" localSheetId="0">BlankMacro1</definedName>
    <definedName name="WZ" localSheetId="1">BlankMacro1</definedName>
    <definedName name="WZ">BlankMacro1</definedName>
    <definedName name="X9701D_일위대가_List" localSheetId="19">#REF!</definedName>
    <definedName name="X9701D_일위대가_List" localSheetId="0">#REF!</definedName>
    <definedName name="X9701D_일위대가_List" localSheetId="1">#REF!</definedName>
    <definedName name="X9701D_일위대가_List">#REF!</definedName>
    <definedName name="xcc" localSheetId="19">#N/A</definedName>
    <definedName name="xcc" localSheetId="0">설계서!ㅁㄴㄹㅇㄹ</definedName>
    <definedName name="xcc" localSheetId="1">설계서!ㅁㄴㄹㅇㄹ</definedName>
    <definedName name="xcc">설계서!ㅁㄴㄹㅇㄹ</definedName>
    <definedName name="xcf" localSheetId="0">설계서!xcf</definedName>
    <definedName name="xcf">#N/A</definedName>
    <definedName name="XCXC" localSheetId="19">[0]!FFF</definedName>
    <definedName name="XCXC" localSheetId="0">설계서!FFF</definedName>
    <definedName name="XCXC" localSheetId="1">[0]!FFF</definedName>
    <definedName name="XCXC">[0]!FFF</definedName>
    <definedName name="xdd" localSheetId="19">[0]!jytr</definedName>
    <definedName name="xdd" localSheetId="0">설계서!jytr</definedName>
    <definedName name="xdd" localSheetId="1">[0]!jytr</definedName>
    <definedName name="xdd">[0]!jytr</definedName>
    <definedName name="XDE" localSheetId="19">#N/A</definedName>
    <definedName name="XDE" localSheetId="0">설계서!ㅗㅠㅎㄹ</definedName>
    <definedName name="XDE" localSheetId="1">설계서!ㅗㅠㅎㄹ</definedName>
    <definedName name="XDE">설계서!ㅗㅠㅎㄹ</definedName>
    <definedName name="XDF" localSheetId="19">[0]!xcf</definedName>
    <definedName name="XDF" localSheetId="0">설계서!xcf</definedName>
    <definedName name="XDF" localSheetId="1">[0]!xcf</definedName>
    <definedName name="XDF">[0]!xcf</definedName>
    <definedName name="XDR" localSheetId="19">#N/A</definedName>
    <definedName name="XDR" localSheetId="0">설계서!ㅈㄷㅂㄹ</definedName>
    <definedName name="XDR" localSheetId="1">설계서!ㅈㄷㅂㄹ</definedName>
    <definedName name="XDR">설계서!ㅈㄷㅂㄹ</definedName>
    <definedName name="XDS" localSheetId="19">[0]!NNF</definedName>
    <definedName name="XDS" localSheetId="0">설계서!NNF</definedName>
    <definedName name="XDS" localSheetId="1">[0]!NNF</definedName>
    <definedName name="XDS">[0]!NNF</definedName>
    <definedName name="xhd" localSheetId="0">설계서!xhd</definedName>
    <definedName name="xhd">#N/A</definedName>
    <definedName name="XLPIPE" localSheetId="0">#REF!</definedName>
    <definedName name="XLPIPE" localSheetId="1">#REF!</definedName>
    <definedName name="XLPIPE">#REF!</definedName>
    <definedName name="XSD" localSheetId="19">[0]!MATRO</definedName>
    <definedName name="XSD" localSheetId="0">설계서!MATRO</definedName>
    <definedName name="XSD" localSheetId="1">[0]!MATRO</definedName>
    <definedName name="XSD">[0]!MATRO</definedName>
    <definedName name="xx" localSheetId="0">#REF!</definedName>
    <definedName name="xx" localSheetId="1">#REF!</definedName>
    <definedName name="xx">#REF!</definedName>
    <definedName name="XXD" localSheetId="0">#REF!,#REF!</definedName>
    <definedName name="XXD" localSheetId="1">#REF!,#REF!</definedName>
    <definedName name="XXD">#REF!,#REF!</definedName>
    <definedName name="XXX" localSheetId="0">#REF!,#REF!</definedName>
    <definedName name="XXX" localSheetId="1">#REF!,#REF!</definedName>
    <definedName name="XXX">#REF!,#REF!</definedName>
    <definedName name="Y.S.KIM" localSheetId="19">#REF!,#REF!,#REF!,#REF!,#REF!,#REF!,#REF!,#REF!,#REF!,#REF!,#REF!,#REF!,#REF!,#REF!,#REF!,#REF!,#REF!,#REF!,#REF!</definedName>
    <definedName name="Y.S.KIM" localSheetId="0">#REF!,#REF!,#REF!,#REF!,#REF!,#REF!,#REF!,#REF!,#REF!,#REF!,#REF!,#REF!,#REF!,#REF!,#REF!,#REF!,#REF!,#REF!,#REF!</definedName>
    <definedName name="Y.S.KIM" localSheetId="1">#REF!,#REF!,#REF!,#REF!,#REF!,#REF!,#REF!,#REF!,#REF!,#REF!,#REF!,#REF!,#REF!,#REF!,#REF!,#REF!,#REF!,#REF!,#REF!</definedName>
    <definedName name="Y.S.KIM">#REF!,#REF!,#REF!,#REF!,#REF!,#REF!,#REF!,#REF!,#REF!,#REF!,#REF!,#REF!,#REF!,#REF!,#REF!,#REF!,#REF!,#REF!,#REF!</definedName>
    <definedName name="y_strainer" localSheetId="0">#REF!</definedName>
    <definedName name="y_strainer" localSheetId="1">#REF!</definedName>
    <definedName name="y_strainer">#REF!</definedName>
    <definedName name="Y6U" localSheetId="0">설계서!Y6U</definedName>
    <definedName name="Y6U">#N/A</definedName>
    <definedName name="YHG" localSheetId="0">설계서!YHG</definedName>
    <definedName name="YHG">#N/A</definedName>
    <definedName name="YHGG" localSheetId="19">[0]!HTD</definedName>
    <definedName name="YHGG" localSheetId="0">설계서!HTD</definedName>
    <definedName name="YHGG" localSheetId="1">[0]!HTD</definedName>
    <definedName name="YHGG">[0]!HTD</definedName>
    <definedName name="YIP" localSheetId="19">[0]!QQA</definedName>
    <definedName name="YIP" localSheetId="0">설계서!QQA</definedName>
    <definedName name="YIP" localSheetId="1">[0]!QQA</definedName>
    <definedName name="YIP">[0]!QQA</definedName>
    <definedName name="YJH" localSheetId="0">설계서!YJH</definedName>
    <definedName name="YJH">#N/A</definedName>
    <definedName name="yjy" localSheetId="19">[0]!jytr</definedName>
    <definedName name="yjy" localSheetId="0">설계서!jytr</definedName>
    <definedName name="yjy" localSheetId="1">[0]!jytr</definedName>
    <definedName name="yjy">[0]!jytr</definedName>
    <definedName name="YOO" localSheetId="19">'[24]01'!#REF!</definedName>
    <definedName name="YOO" localSheetId="1">'[24]01'!#REF!</definedName>
    <definedName name="YOO">'[24]01'!#REF!</definedName>
    <definedName name="yoo10" localSheetId="0">#REF!</definedName>
    <definedName name="yoo10" localSheetId="1">#REF!</definedName>
    <definedName name="yoo10">#REF!</definedName>
    <definedName name="yoo2" localSheetId="0">#REF!</definedName>
    <definedName name="yoo2" localSheetId="1">#REF!</definedName>
    <definedName name="yoo2">#REF!</definedName>
    <definedName name="yoo3" localSheetId="0">#REF!</definedName>
    <definedName name="yoo3" localSheetId="1">#REF!</definedName>
    <definedName name="yoo3">#REF!</definedName>
    <definedName name="yoo4" localSheetId="0">#REF!</definedName>
    <definedName name="yoo4">#REF!</definedName>
    <definedName name="YOO5">'[24]01'!#REF!</definedName>
    <definedName name="YOO6">'[24]01'!#REF!</definedName>
    <definedName name="YOO7">'[24]01'!#REF!</definedName>
    <definedName name="yoo8" localSheetId="0">#REF!</definedName>
    <definedName name="yoo8" localSheetId="1">#REF!</definedName>
    <definedName name="yoo8">#REF!</definedName>
    <definedName name="YOO9">'[24]01'!#REF!</definedName>
    <definedName name="YOON">'[24]01'!#REF!</definedName>
    <definedName name="YOON2">'[24]01'!#REF!</definedName>
    <definedName name="YOON3">'[24]01'!#REF!</definedName>
    <definedName name="YOON4">'[24]01'!#REF!</definedName>
    <definedName name="yth" localSheetId="0">설계서!yth</definedName>
    <definedName name="yth">#N/A</definedName>
    <definedName name="ytjuy" localSheetId="0">설계서!ytjuy</definedName>
    <definedName name="ytjuy">#N/A</definedName>
    <definedName name="YYY" localSheetId="0">#REF!</definedName>
    <definedName name="YYY" localSheetId="1">#REF!</definedName>
    <definedName name="YYY">#REF!</definedName>
    <definedName name="yyyyyy" localSheetId="19" hidden="1">{"'자리배치도'!$AG$1:$CI$28"}</definedName>
    <definedName name="yyyyyy" localSheetId="0" hidden="1">{"'자리배치도'!$AG$1:$CI$28"}</definedName>
    <definedName name="yyyyyy" localSheetId="1" hidden="1">{"'자리배치도'!$AG$1:$CI$28"}</definedName>
    <definedName name="yyyyyy" hidden="1">{"'자리배치도'!$AG$1:$CI$28"}</definedName>
    <definedName name="Z" localSheetId="0">#REF!</definedName>
    <definedName name="Z">#REF!</definedName>
    <definedName name="Z_4F74ED08_7DE6_11D4_BC29_005004C1F3AD_.wvu.PrintTitles" localSheetId="0" hidden="1">#REF!</definedName>
    <definedName name="Z_4F74ED08_7DE6_11D4_BC29_005004C1F3AD_.wvu.PrintTitles" hidden="1">#REF!</definedName>
    <definedName name="Z1형">[22]소요자재!$H$42</definedName>
    <definedName name="ZA" localSheetId="19">BlankMacro1</definedName>
    <definedName name="ZA" localSheetId="0">BlankMacro1</definedName>
    <definedName name="ZA" localSheetId="1">BlankMacro1</definedName>
    <definedName name="ZA">BlankMacro1</definedName>
    <definedName name="ZFVGFDHB" localSheetId="19">[0]!AVGHBD</definedName>
    <definedName name="ZFVGFDHB" localSheetId="0">설계서!AVGHBD</definedName>
    <definedName name="ZFVGFDHB" localSheetId="1">[0]!AVGHBD</definedName>
    <definedName name="ZFVGFDHB">[0]!AVGHBD</definedName>
    <definedName name="ZLO" localSheetId="19">[0]!QQA</definedName>
    <definedName name="ZLO" localSheetId="0">설계서!QQA</definedName>
    <definedName name="ZLO" localSheetId="1">[0]!QQA</definedName>
    <definedName name="ZLO">[0]!QQA</definedName>
    <definedName name="ZP" localSheetId="0">#REF!</definedName>
    <definedName name="ZP" localSheetId="1">#REF!</definedName>
    <definedName name="ZP">#REF!</definedName>
    <definedName name="zsb" localSheetId="19">[0]!GVHBG</definedName>
    <definedName name="zsb" localSheetId="0">설계서!GVHBG</definedName>
    <definedName name="zsb" localSheetId="1">[0]!GVHBG</definedName>
    <definedName name="zsb">[0]!GVHBG</definedName>
    <definedName name="zsd" localSheetId="19">#N/A</definedName>
    <definedName name="zsd" localSheetId="0">설계서!ㅈㄷㅂㄹ</definedName>
    <definedName name="zsd" localSheetId="1">설계서!ㅈㄷㅂㄹ</definedName>
    <definedName name="zsd">설계서!ㅈㄷㅂㄹ</definedName>
    <definedName name="ZSQ" localSheetId="19">BlankMacro1</definedName>
    <definedName name="ZSQ" localSheetId="0">BlankMacro1</definedName>
    <definedName name="ZSQ" localSheetId="1">BlankMacro1</definedName>
    <definedName name="ZSQ">BlankMacro1</definedName>
    <definedName name="zxc" localSheetId="19">#N/A</definedName>
    <definedName name="zxc" localSheetId="0">설계서!ㄷㄹㅈ</definedName>
    <definedName name="zxc" localSheetId="1">설계서!ㄷㄹㅈ</definedName>
    <definedName name="zxc">설계서!ㄷㄹㅈ</definedName>
    <definedName name="zxcf" localSheetId="0">설계서!zxcf</definedName>
    <definedName name="zxcf">#N/A</definedName>
    <definedName name="zxd" localSheetId="0">설계서!zxd</definedName>
    <definedName name="zxd">#N/A</definedName>
    <definedName name="zz" localSheetId="0">#REF!</definedName>
    <definedName name="zz" localSheetId="1">#REF!</definedName>
    <definedName name="zz">#REF!</definedName>
    <definedName name="ZZZ" localSheetId="19">#N/A</definedName>
    <definedName name="ZZZ" localSheetId="0">설계서!ㅗㅠㅎㄹ</definedName>
    <definedName name="ZZZ" localSheetId="1">설계서!ㅗㅠㅎㄹ</definedName>
    <definedName name="ZZZ">설계서!ㅗㅠㅎㄹ</definedName>
    <definedName name="Z형">[22]소요자재!$H$20</definedName>
    <definedName name="ㄱ" localSheetId="1" hidden="1">[28]수량산출!#REF!</definedName>
    <definedName name="ㄱ" hidden="1">[28]수량산출!#REF!</definedName>
    <definedName name="ㄱㄱ" localSheetId="19" hidden="1">{#N/A,#N/A,FALSE,"명세표"}</definedName>
    <definedName name="ㄱㄱ" localSheetId="0" hidden="1">{#N/A,#N/A,FALSE,"명세표"}</definedName>
    <definedName name="ㄱㄱ" localSheetId="1" hidden="1">{#N/A,#N/A,FALSE,"명세표"}</definedName>
    <definedName name="ㄱㄱ" hidden="1">{#N/A,#N/A,FALSE,"명세표"}</definedName>
    <definedName name="ㄱㄱㄱㄱ" localSheetId="19">BlankMacro1</definedName>
    <definedName name="ㄱㄱㄱㄱ" localSheetId="0">BlankMacro1</definedName>
    <definedName name="ㄱㄱㄱㄱ" localSheetId="1">BlankMacro1</definedName>
    <definedName name="ㄱㄱㄱㄱ">BlankMacro1</definedName>
    <definedName name="ㄱㄱㄱㄱㄱ" localSheetId="19">#REF!</definedName>
    <definedName name="ㄱㄱㄱㄱㄱ" localSheetId="0">#REF!</definedName>
    <definedName name="ㄱㄱㄱㄱㄱ" localSheetId="1">#REF!</definedName>
    <definedName name="ㄱㄱㄱㄱㄱ">#REF!</definedName>
    <definedName name="ㄱㅀㅍㅇ" localSheetId="0">설계서!ㅝㅗ허</definedName>
    <definedName name="ㄱㅀㅍㅇ">#N/A</definedName>
    <definedName name="가" localSheetId="19" hidden="1">'[68]1안'!#REF!</definedName>
    <definedName name="가" localSheetId="1" hidden="1">'[68]1안'!#REF!</definedName>
    <definedName name="가" hidden="1">'[68]1안'!#REF!</definedName>
    <definedName name="가A" localSheetId="19">#REF!</definedName>
    <definedName name="가A" localSheetId="0">#REF!</definedName>
    <definedName name="가A" localSheetId="1">#REF!</definedName>
    <definedName name="가A">#REF!</definedName>
    <definedName name="가B" localSheetId="0">#REF!</definedName>
    <definedName name="가B" localSheetId="1">#REF!</definedName>
    <definedName name="가B">#REF!</definedName>
    <definedName name="가C" localSheetId="0">#REF!</definedName>
    <definedName name="가C" localSheetId="1">#REF!</definedName>
    <definedName name="가C">#REF!</definedName>
    <definedName name="가D">#REF!</definedName>
    <definedName name="가E">#REF!</definedName>
    <definedName name="가F">#REF!</definedName>
    <definedName name="가건물손료" localSheetId="0">#REF!</definedName>
    <definedName name="가건물손료">#REF!</definedName>
    <definedName name="가공12C">[22]소요자재!$H$156</definedName>
    <definedName name="가공24C">[22]소요자재!$H$157</definedName>
    <definedName name="가공36C">[22]소요자재!$H$158</definedName>
    <definedName name="가공48C">[22]소요자재!$H$159</definedName>
    <definedName name="가공6C">[22]소요자재!$H$155</definedName>
    <definedName name="가공거리" localSheetId="0">#REF!</definedName>
    <definedName name="가공거리" localSheetId="1">#REF!</definedName>
    <definedName name="가공거리">#REF!</definedName>
    <definedName name="가나다">#N/A</definedName>
    <definedName name="가나다라마바사" localSheetId="19" hidden="1">{#N/A,#N/A,FALSE,"명세표"}</definedName>
    <definedName name="가나다라마바사" localSheetId="0" hidden="1">{#N/A,#N/A,FALSE,"명세표"}</definedName>
    <definedName name="가나다라마바사" localSheetId="1" hidden="1">{#N/A,#N/A,FALSE,"명세표"}</definedName>
    <definedName name="가나다라마바사" hidden="1">{#N/A,#N/A,FALSE,"명세표"}</definedName>
    <definedName name="가노" localSheetId="0">#REF!</definedName>
    <definedName name="가노" localSheetId="1">#REF!</definedName>
    <definedName name="가노">#REF!</definedName>
    <definedName name="가라" localSheetId="0">#REF!</definedName>
    <definedName name="가라" localSheetId="1">#REF!</definedName>
    <definedName name="가라">#REF!</definedName>
    <definedName name="가로" localSheetId="19" hidden="1">{#N/A,#N/A,FALSE,"전력간선"}</definedName>
    <definedName name="가로" localSheetId="0" hidden="1">{#N/A,#N/A,FALSE,"전력간선"}</definedName>
    <definedName name="가로" localSheetId="1" hidden="1">{#N/A,#N/A,FALSE,"전력간선"}</definedName>
    <definedName name="가로" hidden="1">{#N/A,#N/A,FALSE,"전력간선"}</definedName>
    <definedName name="가로등">#N/A</definedName>
    <definedName name="가로등부표1">[69]!Macro13</definedName>
    <definedName name="가로등부표2" localSheetId="19">#REF!,#REF!</definedName>
    <definedName name="가로등부표2" localSheetId="0">#REF!,#REF!</definedName>
    <definedName name="가로등부표2" localSheetId="1">#REF!,#REF!</definedName>
    <definedName name="가로등부표2">#REF!,#REF!</definedName>
    <definedName name="가로등입력">#N/A</definedName>
    <definedName name="가로등주" localSheetId="0">#REF!</definedName>
    <definedName name="가로등주" localSheetId="1">#REF!</definedName>
    <definedName name="가로등주">#REF!</definedName>
    <definedName name="가링" localSheetId="0">#REF!</definedName>
    <definedName name="가링" localSheetId="1">#REF!</definedName>
    <definedName name="가링">#REF!</definedName>
    <definedName name="가바공조경" localSheetId="1">[70]GAS!#REF!</definedName>
    <definedName name="가바공조경">[70]GAS!#REF!</definedName>
    <definedName name="가바공조인" localSheetId="1">[70]GAS!#REF!</definedName>
    <definedName name="가바공조인">[70]GAS!#REF!</definedName>
    <definedName name="가바공조자" localSheetId="1">[70]GAS!#REF!</definedName>
    <definedName name="가바공조자">[70]GAS!#REF!</definedName>
    <definedName name="가바배관경" localSheetId="1">[70]GAS!#REF!</definedName>
    <definedName name="가바배관경">[70]GAS!#REF!</definedName>
    <definedName name="가바배관인" localSheetId="1">[70]GAS!#REF!</definedName>
    <definedName name="가바배관인">[70]GAS!#REF!</definedName>
    <definedName name="가바배관자" localSheetId="1">[70]GAS!#REF!</definedName>
    <definedName name="가바배관자">[70]GAS!#REF!</definedName>
    <definedName name="가바벤트경" localSheetId="1">[70]GAS!#REF!</definedName>
    <definedName name="가바벤트경">[70]GAS!#REF!</definedName>
    <definedName name="가바벤트인" localSheetId="1">[70]GAS!#REF!</definedName>
    <definedName name="가바벤트인">[70]GAS!#REF!</definedName>
    <definedName name="가바벤트자" localSheetId="1">[70]GAS!#REF!</definedName>
    <definedName name="가바벤트자">[70]GAS!#REF!</definedName>
    <definedName name="가샐행견적서" localSheetId="19">#REF!</definedName>
    <definedName name="가샐행견적서" localSheetId="0">#REF!</definedName>
    <definedName name="가샐행견적서" localSheetId="1">#REF!</definedName>
    <definedName name="가샐행견적서">#REF!</definedName>
    <definedName name="가설건물면적" localSheetId="0">#REF!</definedName>
    <definedName name="가설건물면적" localSheetId="1">#REF!</definedName>
    <definedName name="가설건물면적">#REF!</definedName>
    <definedName name="가설공사" localSheetId="1">#REF!</definedName>
    <definedName name="가설공사">#REF!</definedName>
    <definedName name="가설공사비">#REF!</definedName>
    <definedName name="가설하품">#N/A</definedName>
    <definedName name="가솔린" localSheetId="0">#REF!</definedName>
    <definedName name="가솔린" localSheetId="1">#REF!</definedName>
    <definedName name="가솔린">#REF!</definedName>
    <definedName name="가스창고" localSheetId="0">#REF!</definedName>
    <definedName name="가스창고" localSheetId="1">#REF!</definedName>
    <definedName name="가스창고">#REF!</definedName>
    <definedName name="가시나무H4.5" localSheetId="1">#REF!</definedName>
    <definedName name="가시나무H4.5">#REF!</definedName>
    <definedName name="가시나무R4">[71]데이타!$E$2</definedName>
    <definedName name="가시나무R5">[71]데이타!$E$3</definedName>
    <definedName name="가시나무R6">[71]데이타!$E$4</definedName>
    <definedName name="가시나무R8">[71]데이타!$E$5</definedName>
    <definedName name="가아" localSheetId="1" hidden="1">[72]수량산출!#REF!</definedName>
    <definedName name="가아" hidden="1">[72]수량산출!#REF!</definedName>
    <definedName name="가이즈까향1204">[71]데이타!$E$6</definedName>
    <definedName name="가이즈까향1505">[71]데이타!$E$7</definedName>
    <definedName name="가이즈까향2006">[71]데이타!$E$8</definedName>
    <definedName name="가이즈까향2008">[71]데이타!$E$9</definedName>
    <definedName name="가이즈까향2510">[71]데이타!$E$10</definedName>
    <definedName name="가중나무B10">[71]데이타!$E$19</definedName>
    <definedName name="가중나무B4">[71]데이타!$E$15</definedName>
    <definedName name="가중나무B5">[71]데이타!$E$16</definedName>
    <definedName name="가중나무B6">[71]데이타!$E$17</definedName>
    <definedName name="가중나무B8">[71]데이타!$E$18</definedName>
    <definedName name="각종함" localSheetId="19">#REF!</definedName>
    <definedName name="각종함" localSheetId="0">#REF!</definedName>
    <definedName name="각종함" localSheetId="1">#REF!</definedName>
    <definedName name="각종함">#REF!</definedName>
    <definedName name="간" localSheetId="19" hidden="1">{#N/A,#N/A,FALSE,"명세표"}</definedName>
    <definedName name="간" localSheetId="0" hidden="1">{#N/A,#N/A,FALSE,"명세표"}</definedName>
    <definedName name="간" localSheetId="1" hidden="1">{#N/A,#N/A,FALSE,"명세표"}</definedName>
    <definedName name="간" hidden="1">{#N/A,#N/A,FALSE,"명세표"}</definedName>
    <definedName name="간격1" localSheetId="0">#REF!</definedName>
    <definedName name="간격1" localSheetId="1">#REF!</definedName>
    <definedName name="간격1">#REF!</definedName>
    <definedName name="간격10" localSheetId="0">#REF!</definedName>
    <definedName name="간격10" localSheetId="1">#REF!</definedName>
    <definedName name="간격10">#REF!</definedName>
    <definedName name="간격11" localSheetId="0">#REF!</definedName>
    <definedName name="간격11" localSheetId="1">#REF!</definedName>
    <definedName name="간격11">#REF!</definedName>
    <definedName name="간격2">#REF!</definedName>
    <definedName name="간격3">#REF!</definedName>
    <definedName name="간격4">#REF!</definedName>
    <definedName name="간격5">#REF!</definedName>
    <definedName name="간격6">#REF!</definedName>
    <definedName name="간격7">#REF!</definedName>
    <definedName name="간격8">#REF!</definedName>
    <definedName name="간격9">#REF!</definedName>
    <definedName name="간공">[31]표지!#REF!</definedName>
    <definedName name="간노비" localSheetId="0">#REF!</definedName>
    <definedName name="간노비" localSheetId="1">#REF!</definedName>
    <definedName name="간노비">#REF!</definedName>
    <definedName name="간노율">#N/A</definedName>
    <definedName name="간선변경" localSheetId="19">BlankMacro1</definedName>
    <definedName name="간선변경" localSheetId="0">BlankMacro1</definedName>
    <definedName name="간선변경" localSheetId="1">BlankMacro1</definedName>
    <definedName name="간선변경">BlankMacro1</definedName>
    <definedName name="간재비" localSheetId="19">#REF!</definedName>
    <definedName name="간재비" localSheetId="0">#REF!</definedName>
    <definedName name="간재비" localSheetId="1">#REF!</definedName>
    <definedName name="간재비">#REF!</definedName>
    <definedName name="간접노무비" localSheetId="0">#REF!</definedName>
    <definedName name="간접노무비" localSheetId="1">#REF!</definedName>
    <definedName name="간접노무비">#REF!</definedName>
    <definedName name="간접노무비2" localSheetId="1">#REF!</definedName>
    <definedName name="간접노무비2">#REF!</definedName>
    <definedName name="간접노무비4">#REF!</definedName>
    <definedName name="간접인건비__입력">[73]갑지!#REF!</definedName>
    <definedName name="간접인건비요율">[73]갑지!#REF!</definedName>
    <definedName name="간접재료비" localSheetId="19">#REF!</definedName>
    <definedName name="간접재료비" localSheetId="0">#REF!</definedName>
    <definedName name="간접재료비" localSheetId="1">#REF!</definedName>
    <definedName name="간접재료비">#REF!</definedName>
    <definedName name="간지" localSheetId="1">#REF!</definedName>
    <definedName name="간지">#REF!</definedName>
    <definedName name="갈빌2호" localSheetId="1">#REF!</definedName>
    <definedName name="갈빌2호">#REF!</definedName>
    <definedName name="갈빌3호">#REF!</definedName>
    <definedName name="감R10">[71]데이타!$E$24</definedName>
    <definedName name="감R12">[71]데이타!$E$25</definedName>
    <definedName name="감R15">[71]데이타!$E$26</definedName>
    <definedName name="감R5">[71]데이타!$E$20</definedName>
    <definedName name="감R6">[71]데이타!$E$21</definedName>
    <definedName name="감R7">[71]데이타!$E$22</definedName>
    <definedName name="감R8">[71]데이타!$E$23</definedName>
    <definedName name="감나무" localSheetId="19">#REF!</definedName>
    <definedName name="감나무" localSheetId="0">#REF!</definedName>
    <definedName name="감나무" localSheetId="1">#REF!</definedName>
    <definedName name="감나무">#REF!</definedName>
    <definedName name="감나무H2.5" localSheetId="1">#REF!</definedName>
    <definedName name="감나무H2.5">#REF!</definedName>
    <definedName name="감나무H3.0" localSheetId="1">#REF!</definedName>
    <definedName name="감나무H3.0">#REF!</definedName>
    <definedName name="감속턱수량">#REF!</definedName>
    <definedName name="감압밸브" localSheetId="0">#REF!</definedName>
    <definedName name="감압밸브">#REF!</definedName>
    <definedName name="갑" localSheetId="0">설계서!ㅝㅗ허</definedName>
    <definedName name="갑">#N/A</definedName>
    <definedName name="갑지" localSheetId="0">#REF!</definedName>
    <definedName name="갑지" localSheetId="1">#REF!</definedName>
    <definedName name="갑지">#REF!</definedName>
    <definedName name="강" localSheetId="0">설계서!NNF</definedName>
    <definedName name="강">#N/A</definedName>
    <definedName name="강강" localSheetId="0">#REF!</definedName>
    <definedName name="강강" localSheetId="1">#REF!</definedName>
    <definedName name="강강">#REF!</definedName>
    <definedName name="강당내역" localSheetId="0">#REF!</definedName>
    <definedName name="강당내역" localSheetId="1">#REF!</definedName>
    <definedName name="강당내역">#REF!</definedName>
    <definedName name="강릉IJP" localSheetId="0">#REF!</definedName>
    <definedName name="강릉IJP" localSheetId="1">#REF!</definedName>
    <definedName name="강릉IJP">#REF!</definedName>
    <definedName name="강릉광분배함" localSheetId="0">#REF!</definedName>
    <definedName name="강릉광분배함">#REF!</definedName>
    <definedName name="강아지" localSheetId="0" hidden="1">#REF!</definedName>
    <definedName name="강아지" hidden="1">#REF!</definedName>
    <definedName name="강의" localSheetId="0">#REF!</definedName>
    <definedName name="강의">#REF!</definedName>
    <definedName name="개나리" localSheetId="0">#REF!</definedName>
    <definedName name="개나리">#REF!</definedName>
    <definedName name="개나리12">[71]데이타!$E$31</definedName>
    <definedName name="개나리3">[71]데이타!$E$27</definedName>
    <definedName name="개나리5">[71]데이타!$E$28</definedName>
    <definedName name="개나리7">[71]데이타!$E$29</definedName>
    <definedName name="개나리9">[71]데이타!$E$30</definedName>
    <definedName name="개소" localSheetId="19">#REF!</definedName>
    <definedName name="개소" localSheetId="0">#REF!</definedName>
    <definedName name="개소" localSheetId="1">#REF!</definedName>
    <definedName name="개소">#REF!</definedName>
    <definedName name="개소별명세표" localSheetId="19" hidden="1">{#N/A,#N/A,FALSE,"명세표"}</definedName>
    <definedName name="개소별명세표" localSheetId="0" hidden="1">{#N/A,#N/A,FALSE,"명세표"}</definedName>
    <definedName name="개소별명세표" localSheetId="1" hidden="1">{#N/A,#N/A,FALSE,"명세표"}</definedName>
    <definedName name="개소별명세표" hidden="1">{#N/A,#N/A,FALSE,"명세표"}</definedName>
    <definedName name="개수" localSheetId="0">#REF!</definedName>
    <definedName name="개수" localSheetId="1">#REF!</definedName>
    <definedName name="개수">#REF!</definedName>
    <definedName name="개쉬땅1204">[71]데이타!$E$32</definedName>
    <definedName name="개쉬땅1506">[71]데이타!$E$33</definedName>
    <definedName name="갱부" localSheetId="19">#REF!</definedName>
    <definedName name="갱부" localSheetId="0">#REF!</definedName>
    <definedName name="갱부" localSheetId="1">#REF!</definedName>
    <definedName name="갱부">#REF!</definedName>
    <definedName name="거_5" localSheetId="0">#REF!</definedName>
    <definedName name="거_5" localSheetId="1">#REF!</definedName>
    <definedName name="거_5">#REF!</definedName>
    <definedName name="거리1" localSheetId="1">#REF!</definedName>
    <definedName name="거리1">#REF!</definedName>
    <definedName name="거리2">#REF!</definedName>
    <definedName name="거리3">#REF!</definedName>
    <definedName name="거리4">#REF!</definedName>
    <definedName name="거리5">#REF!</definedName>
    <definedName name="거푸집">#REF!</definedName>
    <definedName name="거푸집소운반비">#REF!</definedName>
    <definedName name="거ㅏ" hidden="1">[74]수량산출!$A$3:$H$8539</definedName>
    <definedName name="건접노무비4" localSheetId="19">#REF!</definedName>
    <definedName name="건접노무비4" localSheetId="0">#REF!</definedName>
    <definedName name="건접노무비4" localSheetId="1">#REF!</definedName>
    <definedName name="건접노무비4">#REF!</definedName>
    <definedName name="건축" localSheetId="0">#REF!</definedName>
    <definedName name="건축" localSheetId="1">#REF!</definedName>
    <definedName name="건축">#REF!</definedName>
    <definedName name="건축목공" localSheetId="1">#REF!</definedName>
    <definedName name="건축목공">#REF!</definedName>
    <definedName name="건축원가" hidden="1">[75]전기!$B$4:$B$163</definedName>
    <definedName name="겉표지" localSheetId="19">#REF!</definedName>
    <definedName name="겉표지" localSheetId="0">#REF!</definedName>
    <definedName name="겉표지" localSheetId="1">#REF!</definedName>
    <definedName name="겉표지">#REF!</definedName>
    <definedName name="게" localSheetId="19" hidden="1">{#N/A,#N/A,TRUE,"토적및재료집계";#N/A,#N/A,TRUE,"토적및재료집계";#N/A,#N/A,TRUE,"단위량"}</definedName>
    <definedName name="게" localSheetId="0" hidden="1">{#N/A,#N/A,TRUE,"토적및재료집계";#N/A,#N/A,TRUE,"토적및재료집계";#N/A,#N/A,TRUE,"단위량"}</definedName>
    <definedName name="게" localSheetId="1" hidden="1">{#N/A,#N/A,TRUE,"토적및재료집계";#N/A,#N/A,TRUE,"토적및재료집계";#N/A,#N/A,TRUE,"단위량"}</definedName>
    <definedName name="게" hidden="1">{#N/A,#N/A,TRUE,"토적및재료집계";#N/A,#N/A,TRUE,"토적및재료집계";#N/A,#N/A,TRUE,"단위량"}</definedName>
    <definedName name="겨" localSheetId="0">#REF!</definedName>
    <definedName name="겨" localSheetId="1">#REF!</definedName>
    <definedName name="겨">#REF!</definedName>
    <definedName name="겨울" localSheetId="0">#REF!</definedName>
    <definedName name="겨울" localSheetId="1">#REF!</definedName>
    <definedName name="겨울">#REF!</definedName>
    <definedName name="견" localSheetId="0">#REF!</definedName>
    <definedName name="견" localSheetId="1">#REF!</definedName>
    <definedName name="견">#REF!</definedName>
    <definedName name="견적" hidden="1">'[76]내역서1999.8최종'!$A$1:$A$2438</definedName>
    <definedName name="견적2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2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2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3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3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3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4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4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4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갑" localSheetId="0">#REF!</definedName>
    <definedName name="견적갑" localSheetId="1">#REF!</definedName>
    <definedName name="견적갑">#REF!</definedName>
    <definedName name="견적갑지" localSheetId="0">#REF!</definedName>
    <definedName name="견적갑지" localSheetId="1">#REF!</definedName>
    <definedName name="견적갑지">#REF!</definedName>
    <definedName name="견적대비" localSheetId="0" hidden="1">#REF!</definedName>
    <definedName name="견적대비" localSheetId="1" hidden="1">#REF!</definedName>
    <definedName name="견적대비" hidden="1">#REF!</definedName>
    <definedName name="견적대비2">'[77]코스모공장 (어음)'!$A$81</definedName>
    <definedName name="견적대비권" localSheetId="19">#REF!</definedName>
    <definedName name="견적대비권" localSheetId="0">#REF!</definedName>
    <definedName name="견적대비권" localSheetId="1">#REF!</definedName>
    <definedName name="견적대비권">#REF!</definedName>
    <definedName name="견적대비표" localSheetId="19">[78]판매시설!#REF!</definedName>
    <definedName name="견적대비표" localSheetId="1">[78]판매시설!#REF!</definedName>
    <definedName name="견적대비표">[78]판매시설!#REF!</definedName>
    <definedName name="견적및기타" localSheetId="19">#REF!</definedName>
    <definedName name="견적및기타" localSheetId="0">#REF!</definedName>
    <definedName name="견적및기타" localSheetId="1">#REF!</definedName>
    <definedName name="견적및기타">#REF!</definedName>
    <definedName name="견적서" localSheetId="0">설계서!견적서</definedName>
    <definedName name="견적서">#N/A</definedName>
    <definedName name="견적서2" localSheetId="19" hidden="1">{#N/A,#N/A,FALSE,"운반시간"}</definedName>
    <definedName name="견적서2" localSheetId="0" hidden="1">{#N/A,#N/A,FALSE,"운반시간"}</definedName>
    <definedName name="견적서2" localSheetId="1" hidden="1">{#N/A,#N/A,FALSE,"운반시간"}</definedName>
    <definedName name="견적서2" hidden="1">{#N/A,#N/A,FALSE,"운반시간"}</definedName>
    <definedName name="견적서레코드" localSheetId="0">#REF!</definedName>
    <definedName name="견적서레코드" localSheetId="1">#REF!</definedName>
    <definedName name="견적서레코드">#REF!</definedName>
    <definedName name="견적조건" localSheetId="19" hidden="1">{#N/A,#N/A,FALSE,"CCTV"}</definedName>
    <definedName name="견적조건" localSheetId="0" hidden="1">{#N/A,#N/A,FALSE,"CCTV"}</definedName>
    <definedName name="견적조건" localSheetId="1" hidden="1">{#N/A,#N/A,FALSE,"CCTV"}</definedName>
    <definedName name="견적조건" hidden="1">{#N/A,#N/A,FALSE,"CCTV"}</definedName>
    <definedName name="견적조건1" localSheetId="0">#REF!</definedName>
    <definedName name="견적조건1" localSheetId="1">#REF!</definedName>
    <definedName name="견적조건1">#REF!</definedName>
    <definedName name="견적조건3" localSheetId="19">{"Book1","도곡1실행.xls"}</definedName>
    <definedName name="견적조건3" localSheetId="0">{"Book1","도곡1실행.xls"}</definedName>
    <definedName name="견적조건3" localSheetId="1">{"Book1","도곡1실행.xls"}</definedName>
    <definedName name="견적조건3">{"Book1","도곡1실행.xls"}</definedName>
    <definedName name="견적조건8" localSheetId="19" hidden="1">{#N/A,#N/A,FALSE,"CCTV"}</definedName>
    <definedName name="견적조건8" localSheetId="0" hidden="1">{#N/A,#N/A,FALSE,"CCTV"}</definedName>
    <definedName name="견적조건8" localSheetId="1" hidden="1">{#N/A,#N/A,FALSE,"CCTV"}</definedName>
    <definedName name="견적조건8" hidden="1">{#N/A,#N/A,FALSE,"CCTV"}</definedName>
    <definedName name="견적조건보고서" localSheetId="0">#REF!</definedName>
    <definedName name="견적조건보고서" localSheetId="1">#REF!</definedName>
    <definedName name="견적조건보고서">#REF!</definedName>
    <definedName name="견출공" localSheetId="0">#REF!</definedName>
    <definedName name="견출공" localSheetId="1">#REF!</definedName>
    <definedName name="견출공">#REF!</definedName>
    <definedName name="결속선" localSheetId="1">#REF!</definedName>
    <definedName name="결속선">#REF!</definedName>
    <definedName name="결정치">#REF!</definedName>
    <definedName name="겹동백1002">[71]데이타!$E$145</definedName>
    <definedName name="겹동백1204">[71]데이타!$E$146</definedName>
    <definedName name="겹동백1506">[71]데이타!$E$147</definedName>
    <definedName name="겹벗R6">[71]데이타!$E$34</definedName>
    <definedName name="겹벗R8">[71]데이타!$E$35</definedName>
    <definedName name="겹철쭉0304">[71]데이타!$E$36</definedName>
    <definedName name="겹철쭉0506">[71]데이타!$E$37</definedName>
    <definedName name="겹철쭉0608">[71]데이타!$E$38</definedName>
    <definedName name="겹철쭉0810">[71]데이타!$E$39</definedName>
    <definedName name="겹철쭉0812">[71]데이타!$E$40</definedName>
    <definedName name="경_____________비" localSheetId="19">#REF!</definedName>
    <definedName name="경_____________비" localSheetId="0">#REF!</definedName>
    <definedName name="경_____________비" localSheetId="1">#REF!</definedName>
    <definedName name="경_____________비">#REF!</definedName>
    <definedName name="경관" localSheetId="1">#REF!</definedName>
    <definedName name="경관">#REF!</definedName>
    <definedName name="경보점멸기" localSheetId="1">#REF!</definedName>
    <definedName name="경보점멸기">#REF!</definedName>
    <definedName name="경비" localSheetId="1">[79]일위대가표!#REF!</definedName>
    <definedName name="경비">[79]일위대가표!#REF!</definedName>
    <definedName name="經費" localSheetId="19">#REF!</definedName>
    <definedName name="經費" localSheetId="0">#REF!</definedName>
    <definedName name="經費" localSheetId="1">#REF!</definedName>
    <definedName name="經費">#REF!</definedName>
    <definedName name="경비2" localSheetId="1">#REF!</definedName>
    <definedName name="경비2">#REF!</definedName>
    <definedName name="경비3" localSheetId="1">#REF!</definedName>
    <definedName name="경비3">#REF!</definedName>
    <definedName name="경비4">#REF!</definedName>
    <definedName name="경비동">[80]판매시설!#REF!</definedName>
    <definedName name="경비율" localSheetId="19">#REF!</definedName>
    <definedName name="경비율" localSheetId="0">#REF!</definedName>
    <definedName name="경비율" localSheetId="1">#REF!</definedName>
    <definedName name="경비율">#REF!</definedName>
    <definedName name="경사1" localSheetId="1">#REF!</definedName>
    <definedName name="경사1">#REF!</definedName>
    <definedName name="경사2" localSheetId="1">#REF!</definedName>
    <definedName name="경사2">#REF!</definedName>
    <definedName name="경사3">#REF!</definedName>
    <definedName name="경사4">#REF!</definedName>
    <definedName name="경사5">#REF!</definedName>
    <definedName name="경성갑지">#N/A</definedName>
    <definedName name="경암" localSheetId="0">#REF!</definedName>
    <definedName name="경암" localSheetId="1">#REF!</definedName>
    <definedName name="경암">#REF!</definedName>
    <definedName name="경용" localSheetId="0">설계서!WWF</definedName>
    <definedName name="경용">#N/A</definedName>
    <definedName name="경유" localSheetId="0">#REF!</definedName>
    <definedName name="경유" localSheetId="1">#REF!</definedName>
    <definedName name="경유">#REF!</definedName>
    <definedName name="경유가격">#N/A</definedName>
    <definedName name="경풍" localSheetId="0">#REF!</definedName>
    <definedName name="경풍" localSheetId="1">#REF!</definedName>
    <definedName name="경풍">#REF!</definedName>
    <definedName name="계" localSheetId="0">#REF!</definedName>
    <definedName name="계" localSheetId="1">#REF!</definedName>
    <definedName name="계">#REF!</definedName>
    <definedName name="계산서2" localSheetId="0">설계서!계산서2</definedName>
    <definedName name="계산서2">#N/A</definedName>
    <definedName name="계수B5">[71]데이타!$E$41</definedName>
    <definedName name="계수B6">[71]데이타!$E$42</definedName>
    <definedName name="계수B8">[71]데이타!$E$43</definedName>
    <definedName name="계약공기" localSheetId="19">#REF!</definedName>
    <definedName name="계약공기" localSheetId="0">#REF!</definedName>
    <definedName name="계약공기" localSheetId="1">#REF!</definedName>
    <definedName name="계약공기">#REF!</definedName>
    <definedName name="계약방법" localSheetId="0">#REF!</definedName>
    <definedName name="계약방법" localSheetId="1">#REF!</definedName>
    <definedName name="계약방법">#REF!</definedName>
    <definedName name="계약보증금납부서" localSheetId="1">#REF!</definedName>
    <definedName name="계약보증금납부서">#REF!</definedName>
    <definedName name="계약서">#REF!</definedName>
    <definedName name="계장공">#REF!</definedName>
    <definedName name="계측기기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계측기기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계측기기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계측기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계획표" localSheetId="0">#REF!</definedName>
    <definedName name="계획표" localSheetId="1">#REF!</definedName>
    <definedName name="계획표">#REF!</definedName>
    <definedName name="고" localSheetId="0">#REF!</definedName>
    <definedName name="고" localSheetId="1">#REF!</definedName>
    <definedName name="고">#REF!</definedName>
    <definedName name="고광3">[71]데이타!$E$44</definedName>
    <definedName name="고광5">[71]데이타!$E$45</definedName>
    <definedName name="고보" localSheetId="19">#REF!</definedName>
    <definedName name="고보" localSheetId="0">#REF!</definedName>
    <definedName name="고보" localSheetId="1">#REF!</definedName>
    <definedName name="고보">#REF!</definedName>
    <definedName name="고압" localSheetId="0">#REF!</definedName>
    <definedName name="고압" localSheetId="1">#REF!</definedName>
    <definedName name="고압">#REF!</definedName>
    <definedName name="고압1" localSheetId="1">#REF!</definedName>
    <definedName name="고압1">#REF!</definedName>
    <definedName name="고압2">#REF!</definedName>
    <definedName name="고압블럭수량">#REF!</definedName>
    <definedName name="고압케이블전공">#REF!</definedName>
    <definedName name="고영서">#REF!</definedName>
    <definedName name="고용보험료" localSheetId="0">#REF!</definedName>
    <definedName name="고용보험료">#REF!</definedName>
    <definedName name="고용보험료2">#REF!</definedName>
    <definedName name="고재" localSheetId="0">#REF!</definedName>
    <definedName name="고재">#REF!</definedName>
    <definedName name="고케" localSheetId="0">#REF!</definedName>
    <definedName name="고케">#REF!</definedName>
    <definedName name="골조" localSheetId="0">#REF!</definedName>
    <definedName name="골조">#REF!</definedName>
    <definedName name="곰솔2508">[81]데이타!$E$46</definedName>
    <definedName name="곰솔3010">[71]데이타!$E$47</definedName>
    <definedName name="곰솔H3.0xW1.0" localSheetId="19">#REF!</definedName>
    <definedName name="곰솔H3.0xW1.0" localSheetId="0">#REF!</definedName>
    <definedName name="곰솔H3.0xW1.0" localSheetId="1">#REF!</definedName>
    <definedName name="곰솔H3.0xW1.0">#REF!</definedName>
    <definedName name="곰솔H3.0xW1.2xR10" localSheetId="1">#REF!</definedName>
    <definedName name="곰솔H3.0xW1.2xR10">#REF!</definedName>
    <definedName name="곰솔H3.5xW1.5xR12" localSheetId="1">#REF!</definedName>
    <definedName name="곰솔H3.5xW1.5xR12">#REF!</definedName>
    <definedName name="곰솔R10">[71]데이타!$E$48</definedName>
    <definedName name="곰솔R12">[71]데이타!$E$49</definedName>
    <definedName name="곰솔R15">[71]데이타!$E$50</definedName>
    <definedName name="공" localSheetId="19">#REF!</definedName>
    <definedName name="공" localSheetId="0">#REF!</definedName>
    <definedName name="공" localSheetId="1">#REF!</definedName>
    <definedName name="공">#REF!</definedName>
    <definedName name="공간노">#N/A</definedName>
    <definedName name="공공도서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1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1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1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과">[31]표지!#REF!</definedName>
    <definedName name="공구및예비품" localSheetId="0">#REF!</definedName>
    <definedName name="공구및예비품" localSheetId="1">#REF!</definedName>
    <definedName name="공구및예비품">#REF!</definedName>
    <definedName name="공급가액2" localSheetId="0">#REF!</definedName>
    <definedName name="공급가액2" localSheetId="1">#REF!</definedName>
    <definedName name="공급가액2">#REF!</definedName>
    <definedName name="공급가액4" localSheetId="0">#REF!</definedName>
    <definedName name="공급가액4" localSheetId="1">#REF!</definedName>
    <definedName name="공급가액4">#REF!</definedName>
    <definedName name="공기" localSheetId="0">#REF!</definedName>
    <definedName name="공기">#REF!</definedName>
    <definedName name="공기1" hidden="1">[82]설계내역서!#REF!</definedName>
    <definedName name="공노단">[83]직재!#REF!</definedName>
    <definedName name="공동" localSheetId="19">#REF!</definedName>
    <definedName name="공동" localSheetId="0">#REF!</definedName>
    <definedName name="공동" localSheetId="1">#REF!</definedName>
    <definedName name="공동">#REF!</definedName>
    <definedName name="공동구공" localSheetId="1">#REF!</definedName>
    <definedName name="공동구공">#REF!</definedName>
    <definedName name="공동구공집계표" localSheetId="1">#REF!</definedName>
    <definedName name="공동구공집계표">#REF!</definedName>
    <definedName name="공문" localSheetId="0">#REF!</definedName>
    <definedName name="공문">#REF!</definedName>
    <definedName name="공사감독" localSheetId="0">#REF!</definedName>
    <definedName name="공사감독">#REF!</definedName>
    <definedName name="공사개요">#REF!</definedName>
    <definedName name="공사견적조건" localSheetId="0">#REF!</definedName>
    <definedName name="공사견적조건">#REF!</definedName>
    <definedName name="공사기간">#REF!</definedName>
    <definedName name="공사명" localSheetId="0">#REF!</definedName>
    <definedName name="공사명">#REF!</definedName>
    <definedName name="공사명__삼성본관_지하주차장_도장공사" localSheetId="0">#REF!</definedName>
    <definedName name="공사명__삼성본관_지하주차장_도장공사">#REF!</definedName>
    <definedName name="공사비">#REF!</definedName>
    <definedName name="공사비1310">#REF!</definedName>
    <definedName name="공사비1315">#REF!</definedName>
    <definedName name="공사비1320">#REF!</definedName>
    <definedName name="공사비135">#REF!</definedName>
    <definedName name="공사비2005">#REF!</definedName>
    <definedName name="공사비2010">#REF!</definedName>
    <definedName name="공사비2015">#REF!</definedName>
    <definedName name="공사비2020">#REF!</definedName>
    <definedName name="공사비2505">#REF!</definedName>
    <definedName name="공사비2510">#REF!</definedName>
    <definedName name="공사비2515">#REF!</definedName>
    <definedName name="공사비2520">#REF!</definedName>
    <definedName name="공사비산출근거" localSheetId="0">설계서!공사비산출근거</definedName>
    <definedName name="공사비산출근거">#N/A</definedName>
    <definedName name="공사비집" localSheetId="0">#REF!</definedName>
    <definedName name="공사비집" localSheetId="1">#REF!</definedName>
    <definedName name="공사비집">#REF!</definedName>
    <definedName name="공사비합계10" localSheetId="0">#REF!</definedName>
    <definedName name="공사비합계10" localSheetId="1">#REF!</definedName>
    <definedName name="공사비합계10">#REF!</definedName>
    <definedName name="공사비합계11" localSheetId="1">#REF!</definedName>
    <definedName name="공사비합계11">#REF!</definedName>
    <definedName name="공사비합계12">#REF!</definedName>
    <definedName name="공사비합계13">#REF!</definedName>
    <definedName name="공사비합계14">#REF!</definedName>
    <definedName name="공사비합계15">#REF!</definedName>
    <definedName name="공사비합계16">#REF!</definedName>
    <definedName name="공사비합계17">#REF!</definedName>
    <definedName name="공사비합계18">#REF!</definedName>
    <definedName name="공사비합계19">#REF!</definedName>
    <definedName name="공사비합계20">#REF!</definedName>
    <definedName name="공사비합계21">#REF!</definedName>
    <definedName name="공사비합계22">#REF!</definedName>
    <definedName name="공사비합계23">#REF!</definedName>
    <definedName name="공사비합계24">#REF!</definedName>
    <definedName name="공사비합계25">#REF!</definedName>
    <definedName name="공사비합계26">#REF!</definedName>
    <definedName name="공사비합계27">#REF!</definedName>
    <definedName name="공사비합계28">#REF!</definedName>
    <definedName name="공사비합계29">#REF!</definedName>
    <definedName name="공사비합계3">#REF!</definedName>
    <definedName name="공사비합계30">#REF!</definedName>
    <definedName name="공사비합계31">#REF!</definedName>
    <definedName name="공사비합계32">#REF!</definedName>
    <definedName name="공사비합계33">#REF!</definedName>
    <definedName name="공사비합계34">#REF!</definedName>
    <definedName name="공사비합계35">#REF!</definedName>
    <definedName name="공사비합계36">#REF!</definedName>
    <definedName name="공사비합계37">#REF!</definedName>
    <definedName name="공사비합계38">#REF!</definedName>
    <definedName name="공사비합계39">#REF!</definedName>
    <definedName name="공사비합계4">#REF!</definedName>
    <definedName name="공사비합계40">#REF!</definedName>
    <definedName name="공사비합계41">#REF!</definedName>
    <definedName name="공사비합계42">#REF!</definedName>
    <definedName name="공사비합계43">#REF!</definedName>
    <definedName name="공사비합계44">#REF!</definedName>
    <definedName name="공사비합계45">#REF!</definedName>
    <definedName name="공사비합계46">#REF!</definedName>
    <definedName name="공사비합계47">#REF!</definedName>
    <definedName name="공사비합계48">#REF!</definedName>
    <definedName name="공사비합계49">#REF!</definedName>
    <definedName name="공사비합계5">#REF!</definedName>
    <definedName name="공사비합계50">#REF!</definedName>
    <definedName name="공사비합계51">#REF!</definedName>
    <definedName name="공사비합계52">#REF!</definedName>
    <definedName name="공사비합계53">#REF!</definedName>
    <definedName name="공사비합계54">#REF!</definedName>
    <definedName name="공사비합계55">#REF!</definedName>
    <definedName name="공사비합계56">#REF!</definedName>
    <definedName name="공사비합계57">#REF!</definedName>
    <definedName name="공사비합계58">#REF!</definedName>
    <definedName name="공사비합계6">#REF!</definedName>
    <definedName name="공사비합계7">#REF!</definedName>
    <definedName name="공사비합계8">#REF!</definedName>
    <definedName name="공사비합계9">#REF!</definedName>
    <definedName name="공사시방서" localSheetId="19" hidden="1">{#N/A,#N/A,FALSE,"명세표"}</definedName>
    <definedName name="공사시방서" localSheetId="0" hidden="1">{#N/A,#N/A,FALSE,"명세표"}</definedName>
    <definedName name="공사시방서" localSheetId="1" hidden="1">{#N/A,#N/A,FALSE,"명세표"}</definedName>
    <definedName name="공사시방서" hidden="1">{#N/A,#N/A,FALSE,"명세표"}</definedName>
    <definedName name="공사시방서1" localSheetId="19" hidden="1">{#N/A,#N/A,FALSE,"명세표"}</definedName>
    <definedName name="공사시방서1" localSheetId="0" hidden="1">{#N/A,#N/A,FALSE,"명세표"}</definedName>
    <definedName name="공사시방서1" localSheetId="1" hidden="1">{#N/A,#N/A,FALSE,"명세표"}</definedName>
    <definedName name="공사시방서1" hidden="1">{#N/A,#N/A,FALSE,"명세표"}</definedName>
    <definedName name="공사원가" localSheetId="0">#REF!</definedName>
    <definedName name="공사원가" localSheetId="1">#REF!</definedName>
    <definedName name="공사원가">#REF!</definedName>
    <definedName name="공사책임자" localSheetId="0">#REF!</definedName>
    <definedName name="공사책임자" localSheetId="1">#REF!</definedName>
    <definedName name="공사책임자">#REF!</definedName>
    <definedName name="공압축3.5간재">'[84]기계경비(시간당)'!$H$248</definedName>
    <definedName name="공압축3.5노무">'[84]기계경비(시간당)'!$H$244</definedName>
    <definedName name="공압축3.5노무야간">'[84]기계경비(시간당)'!$H$245</definedName>
    <definedName name="공압축3.5손료">'[84]기계경비(시간당)'!$H$243</definedName>
    <definedName name="공압축7.1간재">'[84]기계경비(시간당)'!$H$256</definedName>
    <definedName name="공압축7.1노무">'[84]기계경비(시간당)'!$H$252</definedName>
    <definedName name="공압축7.1노무야간">'[84]기계경비(시간당)'!$H$253</definedName>
    <definedName name="공압축7.1손료">'[84]기계경비(시간당)'!$H$251</definedName>
    <definedName name="공일" localSheetId="19">#REF!</definedName>
    <definedName name="공일" localSheetId="0">#REF!</definedName>
    <definedName name="공일" localSheetId="1">#REF!</definedName>
    <definedName name="공일">#REF!</definedName>
    <definedName name="공장동">'[85]코스모공장 (어음)'!$A$81</definedName>
    <definedName name="공정2" localSheetId="19">#REF!</definedName>
    <definedName name="공정2" localSheetId="0">#REF!</definedName>
    <definedName name="공정2" localSheetId="1">#REF!</definedName>
    <definedName name="공정2">#REF!</definedName>
    <definedName name="공정3" localSheetId="1">#REF!</definedName>
    <definedName name="공정3">#REF!</definedName>
    <definedName name="공정4" localSheetId="1">#REF!</definedName>
    <definedName name="공정4">#REF!</definedName>
    <definedName name="공정5">#REF!</definedName>
    <definedName name="공정6">#REF!</definedName>
    <definedName name="공정량">#REF!</definedName>
    <definedName name="공정수량" localSheetId="0">#REF!</definedName>
    <definedName name="공정수량">#REF!</definedName>
    <definedName name="공정집계" localSheetId="0">#REF!</definedName>
    <definedName name="공정집계">#REF!</definedName>
    <definedName name="공정표">#REF!</definedName>
    <definedName name="공제길이">#REF!</definedName>
    <definedName name="공종별증감대비표" localSheetId="19">BlankMacro1</definedName>
    <definedName name="공종별증감대비표" localSheetId="0">BlankMacro1</definedName>
    <definedName name="공종별증감대비표" localSheetId="1">BlankMacro1</definedName>
    <definedName name="공종별증감대비표">BlankMacro1</definedName>
    <definedName name="공지" localSheetId="19">#REF!</definedName>
    <definedName name="공지" localSheetId="0">#REF!</definedName>
    <definedName name="공지" localSheetId="1">#REF!</definedName>
    <definedName name="공지">#REF!</definedName>
    <definedName name="공통가설" localSheetId="0">#REF!</definedName>
    <definedName name="공통가설" localSheetId="1">#REF!</definedName>
    <definedName name="공통가설">#REF!</definedName>
    <definedName name="공통가설공사" localSheetId="0">#REF!</definedName>
    <definedName name="공통가설공사" localSheetId="1">#REF!</definedName>
    <definedName name="공통가설공사">#REF!</definedName>
    <definedName name="공통일위" localSheetId="0">#REF!</definedName>
    <definedName name="공통일위">#REF!</definedName>
    <definedName name="관_상접">#REF!</definedName>
    <definedName name="관_상직">#REF!</definedName>
    <definedName name="관_주접">#REF!</definedName>
    <definedName name="관_직주">#REF!</definedName>
    <definedName name="관28소운반비">#REF!</definedName>
    <definedName name="관50소운반비">#REF!</definedName>
    <definedName name="관80소운반비">#REF!</definedName>
    <definedName name="관갉" localSheetId="0">#REF!,#REF!,#REF!</definedName>
    <definedName name="관갉" localSheetId="1">#REF!,#REF!,#REF!</definedName>
    <definedName name="관갉">#REF!,#REF!,#REF!</definedName>
    <definedName name="관경" localSheetId="0">#REF!</definedName>
    <definedName name="관경" localSheetId="1">#REF!</definedName>
    <definedName name="관경">#REF!</definedName>
    <definedName name="관급" localSheetId="0">#REF!,#REF!,#REF!</definedName>
    <definedName name="관급" localSheetId="1">#REF!,#REF!,#REF!</definedName>
    <definedName name="관급">#REF!,#REF!,#REF!</definedName>
    <definedName name="관급1" localSheetId="0">#REF!,#REF!,#REF!</definedName>
    <definedName name="관급1" localSheetId="1">#REF!,#REF!,#REF!</definedName>
    <definedName name="관급1">#REF!,#REF!,#REF!</definedName>
    <definedName name="관급1310" localSheetId="0">#REF!</definedName>
    <definedName name="관급1310" localSheetId="1">#REF!</definedName>
    <definedName name="관급1310">#REF!</definedName>
    <definedName name="관급1315" localSheetId="0">#REF!</definedName>
    <definedName name="관급1315" localSheetId="1">#REF!</definedName>
    <definedName name="관급1315">#REF!</definedName>
    <definedName name="관급1320" localSheetId="0">#REF!</definedName>
    <definedName name="관급1320" localSheetId="1">#REF!</definedName>
    <definedName name="관급1320">#REF!</definedName>
    <definedName name="관급135">#REF!</definedName>
    <definedName name="관급2005">#REF!</definedName>
    <definedName name="관급2010">#REF!</definedName>
    <definedName name="관급2015">#REF!</definedName>
    <definedName name="관급2020">#REF!</definedName>
    <definedName name="관급2505">#REF!</definedName>
    <definedName name="관급2510">#REF!</definedName>
    <definedName name="관급2515">#REF!</definedName>
    <definedName name="관급2520">#REF!</definedName>
    <definedName name="관급단가">#REF!</definedName>
    <definedName name="관급자재비">#REF!</definedName>
    <definedName name="관레221">#REF!</definedName>
    <definedName name="관레224">#REF!</definedName>
    <definedName name="관레240">#REF!</definedName>
    <definedName name="관레410">#REF!</definedName>
    <definedName name="관레413">#REF!</definedName>
    <definedName name="관레418">#REF!</definedName>
    <definedName name="관레421">#REF!</definedName>
    <definedName name="관련공문">#REF!</definedName>
    <definedName name="관로" localSheetId="19" hidden="1">{#N/A,#N/A,TRUE,"토적및재료집계";#N/A,#N/A,TRUE,"토적및재료집계";#N/A,#N/A,TRUE,"단위량"}</definedName>
    <definedName name="관로" localSheetId="0" hidden="1">{#N/A,#N/A,TRUE,"토적및재료집계";#N/A,#N/A,TRUE,"토적및재료집계";#N/A,#N/A,TRUE,"단위량"}</definedName>
    <definedName name="관로" localSheetId="1" hidden="1">{#N/A,#N/A,TRUE,"토적및재료집계";#N/A,#N/A,TRUE,"토적및재료집계";#N/A,#N/A,TRUE,"단위량"}</definedName>
    <definedName name="관로" hidden="1">{#N/A,#N/A,TRUE,"토적및재료집계";#N/A,#N/A,TRUE,"토적및재료집계";#N/A,#N/A,TRUE,"단위량"}</definedName>
    <definedName name="관로공정집계표" localSheetId="19" hidden="1">{#N/A,#N/A,TRUE,"토적및재료집계";#N/A,#N/A,TRUE,"토적및재료집계";#N/A,#N/A,TRUE,"단위량"}</definedName>
    <definedName name="관로공정집계표" localSheetId="0" hidden="1">{#N/A,#N/A,TRUE,"토적및재료집계";#N/A,#N/A,TRUE,"토적및재료집계";#N/A,#N/A,TRUE,"단위량"}</definedName>
    <definedName name="관로공정집계표" localSheetId="1" hidden="1">{#N/A,#N/A,TRUE,"토적및재료집계";#N/A,#N/A,TRUE,"토적및재료집계";#N/A,#N/A,TRUE,"단위량"}</definedName>
    <definedName name="관로공정집계표" hidden="1">{#N/A,#N/A,TRUE,"토적및재료집계";#N/A,#N/A,TRUE,"토적및재료집계";#N/A,#N/A,TRUE,"단위량"}</definedName>
    <definedName name="관로연장거리" localSheetId="0">#REF!</definedName>
    <definedName name="관로연장거리" localSheetId="1">#REF!</definedName>
    <definedName name="관로연장거리">#REF!</definedName>
    <definedName name="관로조서" localSheetId="0">#REF!</definedName>
    <definedName name="관로조서" localSheetId="1">#REF!</definedName>
    <definedName name="관로조서">#REF!</definedName>
    <definedName name="관로총괄" localSheetId="0">#REF!</definedName>
    <definedName name="관로총괄" localSheetId="1">#REF!</definedName>
    <definedName name="관로총괄">#REF!</definedName>
    <definedName name="관리">#REF!</definedName>
    <definedName name="관목">#REF!</definedName>
    <definedName name="관목계" localSheetId="0">#REF!</definedName>
    <definedName name="관목계">#REF!</definedName>
    <definedName name="관정지반고">#REF!</definedName>
    <definedName name="괄">#REF!</definedName>
    <definedName name="광" localSheetId="19" hidden="1">{#N/A,#N/A,TRUE,"토적및재료집계";#N/A,#N/A,TRUE,"토적및재료집계";#N/A,#N/A,TRUE,"단위량"}</definedName>
    <definedName name="광" localSheetId="0" hidden="1">{#N/A,#N/A,TRUE,"토적및재료집계";#N/A,#N/A,TRUE,"토적및재료집계";#N/A,#N/A,TRUE,"단위량"}</definedName>
    <definedName name="광" localSheetId="1" hidden="1">{#N/A,#N/A,TRUE,"토적및재료집계";#N/A,#N/A,TRUE,"토적및재료집계";#N/A,#N/A,TRUE,"단위량"}</definedName>
    <definedName name="광" hidden="1">{#N/A,#N/A,TRUE,"토적및재료집계";#N/A,#N/A,TRUE,"토적및재료집계";#N/A,#N/A,TRUE,"단위량"}</definedName>
    <definedName name="광나무1003">[71]데이타!$E$51</definedName>
    <definedName name="광나무1203">[71]데이타!$E$52</definedName>
    <definedName name="광나무1506">[71]데이타!$E$53</definedName>
    <definedName name="광명" localSheetId="19">#REF!</definedName>
    <definedName name="광명" localSheetId="0">#REF!</definedName>
    <definedName name="광명" localSheetId="1">#REF!</definedName>
    <definedName name="광명">#REF!</definedName>
    <definedName name="광분배1">[22]소요자재!$H$107</definedName>
    <definedName name="광분배2">[22]소요자재!$H$108</definedName>
    <definedName name="광분배3">[22]소요자재!$H$109</definedName>
    <definedName name="광분배함24" localSheetId="0">#REF!</definedName>
    <definedName name="광분배함24" localSheetId="1">#REF!</definedName>
    <definedName name="광분배함24">#REF!</definedName>
    <definedName name="광분배함48" localSheetId="0">#REF!</definedName>
    <definedName name="광분배함48" localSheetId="1">#REF!</definedName>
    <definedName name="광분배함48">#REF!</definedName>
    <definedName name="광분배함96" localSheetId="0">#REF!</definedName>
    <definedName name="광분배함96" localSheetId="1">#REF!</definedName>
    <definedName name="광분배함96">#REF!</definedName>
    <definedName name="광분배함XX" localSheetId="0">#REF!</definedName>
    <definedName name="광분배함XX">#REF!</definedName>
    <definedName name="광아답터" localSheetId="0">#REF!</definedName>
    <definedName name="광아답터">#REF!</definedName>
    <definedName name="광영" localSheetId="0">설계서!ㅁㄴㄹㅇㄹ</definedName>
    <definedName name="광영">#N/A</definedName>
    <definedName name="광접속함체24" localSheetId="0">#REF!</definedName>
    <definedName name="광접속함체24" localSheetId="1">#REF!</definedName>
    <definedName name="광접속함체24">#REF!</definedName>
    <definedName name="광접속함체48" localSheetId="0">#REF!</definedName>
    <definedName name="광접속함체48" localSheetId="1">#REF!</definedName>
    <definedName name="광접속함체48">#REF!</definedName>
    <definedName name="광접속함체96" localSheetId="0">#REF!</definedName>
    <definedName name="광접속함체96" localSheetId="1">#REF!</definedName>
    <definedName name="광접속함체96">#REF!</definedName>
    <definedName name="광접속함체XXC" localSheetId="0">#REF!</definedName>
    <definedName name="광접속함체XXC">#REF!</definedName>
    <definedName name="광케" localSheetId="0">#REF!</definedName>
    <definedName name="광케">#REF!</definedName>
    <definedName name="광케이블가공12" localSheetId="0">#REF!</definedName>
    <definedName name="광케이블가공12">#REF!</definedName>
    <definedName name="광케이블가공24" localSheetId="0">#REF!</definedName>
    <definedName name="광케이블가공24">#REF!</definedName>
    <definedName name="광케이블가공48" localSheetId="0">#REF!</definedName>
    <definedName name="광케이블가공48">#REF!</definedName>
    <definedName name="광케이블가공6" localSheetId="0">#REF!</definedName>
    <definedName name="광케이블가공6">#REF!</definedName>
    <definedName name="광케이블가공96" localSheetId="0">#REF!</definedName>
    <definedName name="광케이블가공96">#REF!</definedName>
    <definedName name="광케이블기사">#REF!</definedName>
    <definedName name="광케이블지중12" localSheetId="0">#REF!</definedName>
    <definedName name="광케이블지중12">#REF!</definedName>
    <definedName name="광케이블지중24" localSheetId="0">#REF!</definedName>
    <definedName name="광케이블지중24">#REF!</definedName>
    <definedName name="광케이블지중48" localSheetId="0">#REF!</definedName>
    <definedName name="광케이블지중48">#REF!</definedName>
    <definedName name="광케이블지중6" localSheetId="0">#REF!</definedName>
    <definedName name="광케이블지중6">#REF!</definedName>
    <definedName name="광케이블지중96" localSheetId="0">#REF!</definedName>
    <definedName name="광케이블지중96">#REF!</definedName>
    <definedName name="광케입블">#REF!</definedName>
    <definedName name="광통" localSheetId="0">#REF!</definedName>
    <definedName name="광통">#REF!</definedName>
    <definedName name="광편백0405">[71]데이타!$E$153</definedName>
    <definedName name="광편백0507">[71]데이타!$E$154</definedName>
    <definedName name="광편백0509">[71]데이타!$E$155</definedName>
    <definedName name="교굑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굑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목계" localSheetId="0">#REF!</definedName>
    <definedName name="교목계" localSheetId="1">#REF!</definedName>
    <definedName name="교목계">#REF!</definedName>
    <definedName name="교첨" localSheetId="0">#REF!</definedName>
    <definedName name="교첨" localSheetId="1">#REF!</definedName>
    <definedName name="교첨">#REF!</definedName>
    <definedName name="구룡" localSheetId="0">설계서!구룡</definedName>
    <definedName name="구룡">#N/A</definedName>
    <definedName name="구분" localSheetId="19">BlankMacro1</definedName>
    <definedName name="구분" localSheetId="0">BlankMacro1</definedName>
    <definedName name="구분" localSheetId="1">BlankMacro1</definedName>
    <definedName name="구분">BlankMacro1</definedName>
    <definedName name="구분1" localSheetId="19">BlankMacro1</definedName>
    <definedName name="구분1" localSheetId="0">BlankMacro1</definedName>
    <definedName name="구분1" localSheetId="1">BlankMacro1</definedName>
    <definedName name="구분1">BlankMacro1</definedName>
    <definedName name="구상나무1505">[71]데이타!$E$69</definedName>
    <definedName name="구상나무2008">[71]데이타!$E$70</definedName>
    <definedName name="구상나무2510">[71]데이타!$E$71</definedName>
    <definedName name="구상나무3012">[71]데이타!$E$72</definedName>
    <definedName name="구입재료비">[86]설계명세서!$J$40</definedName>
    <definedName name="구조물">'[87]내역서(교량)전체'!$A$3:$G$192</definedName>
    <definedName name="구조물R" localSheetId="19">#REF!</definedName>
    <definedName name="구조물R" localSheetId="0">#REF!</definedName>
    <definedName name="구조물R" localSheetId="1">#REF!</definedName>
    <definedName name="구조물R">#REF!</definedName>
    <definedName name="구조물공사" localSheetId="19" hidden="1">{#N/A,#N/A,TRUE,"토적및재료집계";#N/A,#N/A,TRUE,"토적및재료집계";#N/A,#N/A,TRUE,"단위량"}</definedName>
    <definedName name="구조물공사" localSheetId="0" hidden="1">{#N/A,#N/A,TRUE,"토적및재료집계";#N/A,#N/A,TRUE,"토적및재료집계";#N/A,#N/A,TRUE,"단위량"}</definedName>
    <definedName name="구조물공사" localSheetId="1" hidden="1">{#N/A,#N/A,TRUE,"토적및재료집계";#N/A,#N/A,TRUE,"토적및재료집계";#N/A,#N/A,TRUE,"단위량"}</definedName>
    <definedName name="구조물공사" hidden="1">{#N/A,#N/A,TRUE,"토적및재료집계";#N/A,#N/A,TRUE,"토적및재료집계";#N/A,#N/A,TRUE,"단위량"}</definedName>
    <definedName name="국소카운팅" localSheetId="0">#REF!</definedName>
    <definedName name="국소카운팅" localSheetId="1">#REF!</definedName>
    <definedName name="국소카운팅">#REF!</definedName>
    <definedName name="군유1" localSheetId="0">#REF!</definedName>
    <definedName name="군유1" localSheetId="1">#REF!</definedName>
    <definedName name="군유1">#REF!</definedName>
    <definedName name="군유2" localSheetId="1">#REF!</definedName>
    <definedName name="군유2">#REF!</definedName>
    <definedName name="군유3">#REF!</definedName>
    <definedName name="군유4">#REF!</definedName>
    <definedName name="군유5">#REF!</definedName>
    <definedName name="군유6">#REF!</definedName>
    <definedName name="군유7">#REF!</definedName>
    <definedName name="군포" localSheetId="0">#REF!</definedName>
    <definedName name="군포">#REF!</definedName>
    <definedName name="굴착공사5">[22]노무산출서!$H$101</definedName>
    <definedName name="굴착공사6">[22]노무산출서!$H$102</definedName>
    <definedName name="굴착공사7">[22]노무산출서!$H$103</definedName>
    <definedName name="굴착공사8">[22]노무산출서!$H$104</definedName>
    <definedName name="굴착보도" localSheetId="19">#REF!</definedName>
    <definedName name="굴착보도" localSheetId="0">#REF!</definedName>
    <definedName name="굴착보도" localSheetId="1">#REF!</definedName>
    <definedName name="굴착보도">#REF!</definedName>
    <definedName name="굴착사리도" localSheetId="0">#REF!</definedName>
    <definedName name="굴착사리도" localSheetId="1">#REF!</definedName>
    <definedName name="굴착사리도">#REF!</definedName>
    <definedName name="굴착아스콘" localSheetId="0">#REF!</definedName>
    <definedName name="굴착아스콘" localSheetId="1">#REF!</definedName>
    <definedName name="굴착아스콘">#REF!</definedName>
    <definedName name="궁" localSheetId="0">#REF!</definedName>
    <definedName name="궁">#REF!</definedName>
    <definedName name="권대협" localSheetId="19" hidden="1">{#N/A,#N/A,FALSE,"CCTV"}</definedName>
    <definedName name="권대협" localSheetId="0" hidden="1">{#N/A,#N/A,FALSE,"CCTV"}</definedName>
    <definedName name="권대협" localSheetId="1" hidden="1">{#N/A,#N/A,FALSE,"CCTV"}</definedName>
    <definedName name="권대협" hidden="1">{#N/A,#N/A,FALSE,"CCTV"}</definedName>
    <definedName name="궤도공" localSheetId="0">#REF!</definedName>
    <definedName name="궤도공" localSheetId="1">#REF!</definedName>
    <definedName name="궤도공">#REF!</definedName>
    <definedName name="귀중" localSheetId="0">#REF!</definedName>
    <definedName name="귀중" localSheetId="1">#REF!</definedName>
    <definedName name="귀중">#REF!</definedName>
    <definedName name="균" localSheetId="1">'[88]실행내역서 '!#REF!</definedName>
    <definedName name="균">'[88]실행내역서 '!#REF!</definedName>
    <definedName name="그리스트랩" localSheetId="19">#REF!</definedName>
    <definedName name="그리스트랩" localSheetId="0">#REF!</definedName>
    <definedName name="그리스트랩" localSheetId="1">#REF!</definedName>
    <definedName name="그리스트랩">#REF!</definedName>
    <definedName name="근거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근거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근거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근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근무_부서" localSheetId="0">#REF!</definedName>
    <definedName name="근무_부서" localSheetId="1">#REF!</definedName>
    <definedName name="근무_부서">#REF!</definedName>
    <definedName name="근입_TO" localSheetId="0">#REF!</definedName>
    <definedName name="근입_TO" localSheetId="1">#REF!</definedName>
    <definedName name="근입_TO">#REF!</definedName>
    <definedName name="근입_TO_C" localSheetId="1">#REF!</definedName>
    <definedName name="근입_TO_C">#REF!</definedName>
    <definedName name="금년계">#REF!</definedName>
    <definedName name="금마타리" localSheetId="0">#REF!</definedName>
    <definedName name="금마타리">#REF!</definedName>
    <definedName name="금송1006">[71]데이타!$E$73</definedName>
    <definedName name="금송1208">[71]데이타!$E$74</definedName>
    <definedName name="금송1510">[71]데이타!$E$75</definedName>
    <definedName name="금액" localSheetId="19">#REF!</definedName>
    <definedName name="금액" localSheetId="0">#REF!</definedName>
    <definedName name="금액" localSheetId="1">#REF!</definedName>
    <definedName name="금액">#REF!</definedName>
    <definedName name="금액대비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액대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액대비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액대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급여" localSheetId="0">#REF!</definedName>
    <definedName name="급여" localSheetId="1">#REF!</definedName>
    <definedName name="급여">#REF!</definedName>
    <definedName name="기">#N/A</definedName>
    <definedName name="기경" localSheetId="0">#REF!</definedName>
    <definedName name="기경" localSheetId="1">#REF!</definedName>
    <definedName name="기경">#REF!</definedName>
    <definedName name="기계" localSheetId="1">[89]NYS!#REF!</definedName>
    <definedName name="기계">[89]NYS!#REF!</definedName>
    <definedName name="기계3" localSheetId="19">BlankMacro1</definedName>
    <definedName name="기계3" localSheetId="0">BlankMacro1</definedName>
    <definedName name="기계3" localSheetId="1">BlankMacro1</definedName>
    <definedName name="기계3">BlankMacro1</definedName>
    <definedName name="기계설치" localSheetId="19">#REF!</definedName>
    <definedName name="기계설치" localSheetId="0">#REF!</definedName>
    <definedName name="기계설치" localSheetId="1">#REF!</definedName>
    <definedName name="기계설치">#REF!</definedName>
    <definedName name="기계운전사" localSheetId="0">#REF!</definedName>
    <definedName name="기계운전사" localSheetId="1">#REF!</definedName>
    <definedName name="기계운전사">#REF!</definedName>
    <definedName name="기기" localSheetId="0">#REF!</definedName>
    <definedName name="기기" localSheetId="1">#REF!</definedName>
    <definedName name="기기">#REF!</definedName>
    <definedName name="기밀경" localSheetId="1">[70]GAS!#REF!</definedName>
    <definedName name="기밀경">[70]GAS!#REF!</definedName>
    <definedName name="기밀인" localSheetId="1">[70]GAS!#REF!</definedName>
    <definedName name="기밀인">[70]GAS!#REF!</definedName>
    <definedName name="기밀자" localSheetId="1">[70]GAS!#REF!</definedName>
    <definedName name="기밀자">[70]GAS!#REF!</definedName>
    <definedName name="기본" localSheetId="19">#REF!</definedName>
    <definedName name="기본" localSheetId="0">#REF!</definedName>
    <definedName name="기본" localSheetId="1">#REF!</definedName>
    <definedName name="기본">#REF!</definedName>
    <definedName name="기성2" localSheetId="0">#REF!</definedName>
    <definedName name="기성2" localSheetId="1">#REF!</definedName>
    <definedName name="기성2">#REF!</definedName>
    <definedName name="기성3" localSheetId="19" hidden="1">{#N/A,#N/A,FALSE,"CCTV"}</definedName>
    <definedName name="기성3" localSheetId="0" hidden="1">{#N/A,#N/A,FALSE,"CCTV"}</definedName>
    <definedName name="기성3" localSheetId="1" hidden="1">{#N/A,#N/A,FALSE,"CCTV"}</definedName>
    <definedName name="기성3" hidden="1">{#N/A,#N/A,FALSE,"CCTV"}</definedName>
    <definedName name="기성갑" localSheetId="0" hidden="1">#REF!</definedName>
    <definedName name="기성갑" localSheetId="1" hidden="1">#REF!</definedName>
    <definedName name="기성갑" hidden="1">#REF!</definedName>
    <definedName name="기성일" localSheetId="0">#REF!</definedName>
    <definedName name="기성일" localSheetId="1">#REF!</definedName>
    <definedName name="기성일">#REF!</definedName>
    <definedName name="기성집계" localSheetId="19">{"Book1","예술의전당.xls"}</definedName>
    <definedName name="기성집계" localSheetId="0">{"Book1","예술의전당.xls"}</definedName>
    <definedName name="기성집계" localSheetId="1">{"Book1","예술의전당.xls"}</definedName>
    <definedName name="기성집계">{"Book1","예술의전당.xls"}</definedName>
    <definedName name="기성품" localSheetId="19">BlankMacro1</definedName>
    <definedName name="기성품" localSheetId="0">BlankMacro1</definedName>
    <definedName name="기성품" localSheetId="1">BlankMacro1</definedName>
    <definedName name="기성품">BlankMacro1</definedName>
    <definedName name="기수분리기" localSheetId="19">#REF!</definedName>
    <definedName name="기수분리기" localSheetId="0">#REF!</definedName>
    <definedName name="기수분리기" localSheetId="1">#REF!</definedName>
    <definedName name="기수분리기">#REF!</definedName>
    <definedName name="기안" localSheetId="0">#REF!</definedName>
    <definedName name="기안" localSheetId="1">#REF!</definedName>
    <definedName name="기안">#REF!</definedName>
    <definedName name="기초">'[90]9509'!$A$3:$Y$665</definedName>
    <definedName name="기초구하기" localSheetId="19">#REF!</definedName>
    <definedName name="기초구하기" localSheetId="0">#REF!</definedName>
    <definedName name="기초구하기" localSheetId="1">#REF!</definedName>
    <definedName name="기초구하기">#REF!</definedName>
    <definedName name="기초길이" localSheetId="1">#REF!</definedName>
    <definedName name="기초길이">#REF!</definedName>
    <definedName name="기초단가">[91]기초일위!$G$1:$M$65536</definedName>
    <definedName name="기초단가1">[91]기초일위!$B$1:$G$65536</definedName>
    <definedName name="기초데이타" localSheetId="19">#REF!</definedName>
    <definedName name="기초데이타" localSheetId="0">#REF!</definedName>
    <definedName name="기초데이타" localSheetId="1">#REF!</definedName>
    <definedName name="기초데이타">#REF!</definedName>
    <definedName name="기초일위" localSheetId="0">#REF!</definedName>
    <definedName name="기초일위" localSheetId="1">#REF!</definedName>
    <definedName name="기초일위">#REF!</definedName>
    <definedName name="기초일위목록" localSheetId="0">#REF!</definedName>
    <definedName name="기초일위목록" localSheetId="1">#REF!</definedName>
    <definedName name="기초일위목록">#REF!</definedName>
    <definedName name="기타" localSheetId="1">[92]부표총괄!#REF!</definedName>
    <definedName name="기타">[92]부표총괄!#REF!</definedName>
    <definedName name="기타경비" localSheetId="19">#REF!</definedName>
    <definedName name="기타경비" localSheetId="0">#REF!</definedName>
    <definedName name="기타경비" localSheetId="1">#REF!</definedName>
    <definedName name="기타경비">#REF!</definedName>
    <definedName name="기타경비.입력" localSheetId="19">[93]갑지!#REF!</definedName>
    <definedName name="기타경비.입력" localSheetId="1">[93]갑지!#REF!</definedName>
    <definedName name="기타경비.입력">[93]갑지!#REF!</definedName>
    <definedName name="기타경비__입력" localSheetId="19">[73]갑지!#REF!</definedName>
    <definedName name="기타경비__입력" localSheetId="1">[73]갑지!#REF!</definedName>
    <definedName name="기타경비__입력">[73]갑지!#REF!</definedName>
    <definedName name="기타경비2" localSheetId="19">#REF!</definedName>
    <definedName name="기타경비2" localSheetId="0">#REF!</definedName>
    <definedName name="기타경비2" localSheetId="1">#REF!</definedName>
    <definedName name="기타경비2">#REF!</definedName>
    <definedName name="기타경비4" localSheetId="1">#REF!</definedName>
    <definedName name="기타경비4">#REF!</definedName>
    <definedName name="기타경비요율" localSheetId="1">[73]갑지!#REF!</definedName>
    <definedName name="기타경비요율">[73]갑지!#REF!</definedName>
    <definedName name="기타경비요율." localSheetId="1">[93]갑지!#REF!</definedName>
    <definedName name="기타경비요율.">[93]갑지!#REF!</definedName>
    <definedName name="기타단가조사서" localSheetId="19">#REF!</definedName>
    <definedName name="기타단가조사서" localSheetId="0">#REF!</definedName>
    <definedName name="기타단가조사서" localSheetId="1">#REF!</definedName>
    <definedName name="기타단가조사서">#REF!</definedName>
    <definedName name="기타자재">#N/A</definedName>
    <definedName name="기터경비2" localSheetId="0">#REF!</definedName>
    <definedName name="기터경비2" localSheetId="1">#REF!</definedName>
    <definedName name="기터경비2">#REF!</definedName>
    <definedName name="긴급전화" localSheetId="19" hidden="1">{#N/A,#N/A,TRUE,"토적및재료집계";#N/A,#N/A,TRUE,"토적및재료집계";#N/A,#N/A,TRUE,"단위량"}</definedName>
    <definedName name="긴급전화" localSheetId="0" hidden="1">{#N/A,#N/A,TRUE,"토적및재료집계";#N/A,#N/A,TRUE,"토적및재료집계";#N/A,#N/A,TRUE,"단위량"}</definedName>
    <definedName name="긴급전화" localSheetId="1" hidden="1">{#N/A,#N/A,TRUE,"토적및재료집계";#N/A,#N/A,TRUE,"토적및재료집계";#N/A,#N/A,TRUE,"단위량"}</definedName>
    <definedName name="긴급전화" hidden="1">{#N/A,#N/A,TRUE,"토적및재료집계";#N/A,#N/A,TRUE,"토적및재료집계";#N/A,#N/A,TRUE,"단위량"}</definedName>
    <definedName name="길이" localSheetId="0">#REF!</definedName>
    <definedName name="길이" localSheetId="1">#REF!</definedName>
    <definedName name="길이">#REF!</definedName>
    <definedName name="길행이" localSheetId="0">#REF!</definedName>
    <definedName name="길행이" localSheetId="1">#REF!</definedName>
    <definedName name="길행이">#REF!</definedName>
    <definedName name="김">'[94]9811'!$A$3:$AD$1530</definedName>
    <definedName name="김미선" localSheetId="19">#REF!</definedName>
    <definedName name="김미선" localSheetId="0">#REF!</definedName>
    <definedName name="김미선" localSheetId="1">#REF!</definedName>
    <definedName name="김미선">#REF!</definedName>
    <definedName name="김미영">#N/A</definedName>
    <definedName name="김성혁" localSheetId="0">#REF!,#REF!,#REF!,#REF!,#REF!,#REF!,#REF!,#REF!,#REF!,#REF!,#REF!,#REF!,#REF!,#REF!</definedName>
    <definedName name="김성혁" localSheetId="1">#REF!,#REF!,#REF!,#REF!,#REF!,#REF!,#REF!,#REF!,#REF!,#REF!,#REF!,#REF!,#REF!,#REF!</definedName>
    <definedName name="김성혁">#REF!,#REF!,#REF!,#REF!,#REF!,#REF!,#REF!,#REF!,#REF!,#REF!,#REF!,#REF!,#REF!,#REF!</definedName>
    <definedName name="김양석" localSheetId="0">#REF!,#REF!,#REF!,#REF!,#REF!,#REF!,#REF!,#REF!,#REF!,#REF!,#REF!,#REF!,#REF!,#REF!,#REF!,#REF!,#REF!,#REF!,#REF!</definedName>
    <definedName name="김양석" localSheetId="1">#REF!,#REF!,#REF!,#REF!,#REF!,#REF!,#REF!,#REF!,#REF!,#REF!,#REF!,#REF!,#REF!,#REF!,#REF!,#REF!,#REF!,#REF!,#REF!</definedName>
    <definedName name="김양석">#REF!,#REF!,#REF!,#REF!,#REF!,#REF!,#REF!,#REF!,#REF!,#REF!,#REF!,#REF!,#REF!,#REF!,#REF!,#REF!,#REF!,#REF!,#REF!</definedName>
    <definedName name="김유신" localSheetId="0">#REF!</definedName>
    <definedName name="김유신" localSheetId="1">#REF!</definedName>
    <definedName name="김유신">#REF!</definedName>
    <definedName name="김학민">[95]현장관리비!$F$12:$H$127,[95]현장관리비!$J$12:$L$127</definedName>
    <definedName name="깊이" localSheetId="0">#REF!</definedName>
    <definedName name="깊이" localSheetId="1">#REF!</definedName>
    <definedName name="깊이">#REF!</definedName>
    <definedName name="꽃복숭아R3">[71]데이타!$E$58</definedName>
    <definedName name="꽃복숭아R4">[71]데이타!$E$59</definedName>
    <definedName name="꽃복숭아R5">[71]데이타!$E$60</definedName>
    <definedName name="꽃사과R10">[71]데이타!$E$64</definedName>
    <definedName name="꽃사과R4">[71]데이타!$E$61</definedName>
    <definedName name="꽃사과R6">[71]데이타!$E$62</definedName>
    <definedName name="꽃사과R8">[71]데이타!$E$63</definedName>
    <definedName name="꽃아그배R10">[71]데이타!$E$68</definedName>
    <definedName name="꽃아그배R4">[71]데이타!$E$65</definedName>
    <definedName name="꽃아그배R6">[71]데이타!$E$66</definedName>
    <definedName name="꽃아그배R8">[71]데이타!$E$67</definedName>
    <definedName name="꽃창포" localSheetId="19">#REF!</definedName>
    <definedName name="꽃창포" localSheetId="0">#REF!</definedName>
    <definedName name="꽃창포" localSheetId="1">#REF!</definedName>
    <definedName name="꽃창포">#REF!</definedName>
    <definedName name="꽃향유" localSheetId="0">#REF!</definedName>
    <definedName name="꽃향유" localSheetId="1">#REF!</definedName>
    <definedName name="꽃향유">#REF!</definedName>
    <definedName name="꽝꽝0304">[71]데이타!$E$54</definedName>
    <definedName name="꽝꽝0406">[71]데이타!$E$55</definedName>
    <definedName name="꽝꽝0508">[71]데이타!$E$56</definedName>
    <definedName name="꽝꽝0610">[71]데이타!$E$57</definedName>
    <definedName name="ㄳㄳ" localSheetId="19">#REF!</definedName>
    <definedName name="ㄳㄳ" localSheetId="0">#REF!</definedName>
    <definedName name="ㄳㄳ" localSheetId="1">#REF!</definedName>
    <definedName name="ㄳㄳ">#REF!</definedName>
    <definedName name="ㄴ" localSheetId="0">#REF!</definedName>
    <definedName name="ㄴ" localSheetId="1">#REF!</definedName>
    <definedName name="ㄴ">#REF!</definedName>
    <definedName name="ㄴㄱㄹ" localSheetId="1" hidden="1">#REF!</definedName>
    <definedName name="ㄴㄱㄹ" hidden="1">#REF!</definedName>
    <definedName name="ㄴㄴ" localSheetId="0">#REF!</definedName>
    <definedName name="ㄴㄴ">#REF!</definedName>
    <definedName name="ㄴㄴㄴ" localSheetId="0" hidden="1">#REF!</definedName>
    <definedName name="ㄴㄴㄴ" hidden="1">#REF!</definedName>
    <definedName name="ㄴㄴㄴㄴ" localSheetId="0" hidden="1">#REF!</definedName>
    <definedName name="ㄴㄴㄴㄴ" hidden="1">#REF!</definedName>
    <definedName name="ㄴㄴㄴㄴㄴ" localSheetId="0" hidden="1">#REF!</definedName>
    <definedName name="ㄴㄴㄴㄴㄴ" hidden="1">#REF!</definedName>
    <definedName name="ㄴㄴㄴㄴㄴㄴ" localSheetId="0">#REF!</definedName>
    <definedName name="ㄴㄴㄴㄴㄴㄴ">#REF!</definedName>
    <definedName name="ㄴㄴㄴㄴㄴㄴㄴㄴㄴㄴ" localSheetId="0">#REF!</definedName>
    <definedName name="ㄴㄴㄴㄴㄴㄴㄴㄴㄴㄴ">#REF!</definedName>
    <definedName name="ㄴㄴㄴㄴㄴㄴㄴㄴㄴㄴㄴㄴㄴㄴㄴㄴㄴ" localSheetId="0" hidden="1">#REF!</definedName>
    <definedName name="ㄴㄴㄴㄴㄴㄴㄴㄴㄴㄴㄴㄴㄴㄴㄴㄴㄴ" hidden="1">#REF!</definedName>
    <definedName name="ㄴㄴㄴㄴㄴㅁ" localSheetId="0">#REF!</definedName>
    <definedName name="ㄴㄴㄴㄴㄴㅁ">#REF!</definedName>
    <definedName name="ㄴㄴㅁㅁㅇㄴ" localSheetId="0">#REF!</definedName>
    <definedName name="ㄴㄴㅁㅁㅇㄴ">#REF!</definedName>
    <definedName name="ㄴㄴㅇㅇㄴ" localSheetId="0">#REF!</definedName>
    <definedName name="ㄴㄴㅇㅇㄴ">#REF!</definedName>
    <definedName name="ㄴ댜러ㅏ니아ㅣㅋ" localSheetId="0">#REF!</definedName>
    <definedName name="ㄴ댜러ㅏ니아ㅣㅋ">#REF!</definedName>
    <definedName name="ㄴㄹㅇㄴㄹㅇ" localSheetId="0">#REF!</definedName>
    <definedName name="ㄴㄹㅇㄴㄹㅇ">#REF!</definedName>
    <definedName name="ㄴ러ㅏ" localSheetId="0">#REF!</definedName>
    <definedName name="ㄴ러ㅏ">#REF!</definedName>
    <definedName name="ㄴㅁ" localSheetId="0">#REF!</definedName>
    <definedName name="ㄴㅁ">#REF!</definedName>
    <definedName name="ㄴㅁㅁ" localSheetId="0">#REF!</definedName>
    <definedName name="ㄴㅁㅁ">#REF!</definedName>
    <definedName name="ㄴㅁㅇㄹ" localSheetId="0">설계서!DGRT</definedName>
    <definedName name="ㄴㅁㅇㄹ">#N/A</definedName>
    <definedName name="ㄴㅁㅇㄹㅊㅇ" localSheetId="19">#REF!,#REF!</definedName>
    <definedName name="ㄴㅁㅇㄹㅊㅇ" localSheetId="0">#REF!,#REF!</definedName>
    <definedName name="ㄴㅁㅇㄹㅊㅇ" localSheetId="1">#REF!,#REF!</definedName>
    <definedName name="ㄴㅁㅇㄹㅊㅇ">#REF!,#REF!</definedName>
    <definedName name="ㄴㅁㅇㅇㄴㅇ" localSheetId="0">#REF!</definedName>
    <definedName name="ㄴㅁㅇㅇㄴㅇ" localSheetId="1">#REF!</definedName>
    <definedName name="ㄴㅁㅇㅇㄴㅇ">#REF!</definedName>
    <definedName name="ㄴㅁㅇㅇㄴㅇㄴ" localSheetId="0">#REF!</definedName>
    <definedName name="ㄴㅁㅇㅇㄴㅇㄴ" localSheetId="1">#REF!</definedName>
    <definedName name="ㄴㅁㅇㅇㄴㅇㄴ">#REF!</definedName>
    <definedName name="ㄴㅇ" localSheetId="0">#REF!</definedName>
    <definedName name="ㄴㅇ" localSheetId="1">#REF!</definedName>
    <definedName name="ㄴㅇ">#REF!</definedName>
    <definedName name="ㄴㅇㄴ" localSheetId="0">#REF!</definedName>
    <definedName name="ㄴㅇㄴ">#REF!</definedName>
    <definedName name="ㄴㅇㄴㄴㅁㅁ" localSheetId="0">#REF!</definedName>
    <definedName name="ㄴㅇㄴㄴㅁㅁ">#REF!</definedName>
    <definedName name="ㄴㅇㄹ" localSheetId="0">#REF!</definedName>
    <definedName name="ㄴㅇㄹ">#REF!</definedName>
    <definedName name="ㄴㅇㄹㄹ" localSheetId="0">#REF!</definedName>
    <definedName name="ㄴㅇㄹㄹ">#REF!</definedName>
    <definedName name="ㄴㅇㄹㅇㄷ" localSheetId="0">#REF!</definedName>
    <definedName name="ㄴㅇㄹㅇㄷ">#REF!</definedName>
    <definedName name="ㄴㅇㅍ">#N/A</definedName>
    <definedName name="ㄴ아러" localSheetId="0">#REF!</definedName>
    <definedName name="ㄴ아러" localSheetId="1">#REF!</definedName>
    <definedName name="ㄴ아러">#REF!</definedName>
    <definedName name="ㄴ어" localSheetId="0">#REF!</definedName>
    <definedName name="ㄴ어" localSheetId="1">#REF!</definedName>
    <definedName name="ㄴ어">#REF!</definedName>
    <definedName name="ㄴ어ㅏㅑ" localSheetId="0">#REF!</definedName>
    <definedName name="ㄴ어ㅏㅑ" localSheetId="1">#REF!</definedName>
    <definedName name="ㄴ어ㅏㅑ">#REF!</definedName>
    <definedName name="ㄴ이라ㅓ" localSheetId="0">#REF!</definedName>
    <definedName name="ㄴ이라ㅓ">#REF!</definedName>
    <definedName name="ㄴ이ㅏ매" localSheetId="0">#REF!</definedName>
    <definedName name="ㄴ이ㅏ매">#REF!</definedName>
    <definedName name="나">[96]소방!$A$2:$G$47</definedName>
    <definedName name="나나나" localSheetId="0">설계서!나나나</definedName>
    <definedName name="나나나">#N/A</definedName>
    <definedName name="나나나나나" localSheetId="0">설계서!나나나나나</definedName>
    <definedName name="나나나나나">#N/A</definedName>
    <definedName name="나도">[97]내역!$AH$3</definedName>
    <definedName name="나라" localSheetId="19">#REF!</definedName>
    <definedName name="나라" localSheetId="0">#REF!</definedName>
    <definedName name="나라" localSheetId="1">#REF!</definedName>
    <definedName name="나라">#REF!</definedName>
    <definedName name="나라금융">#N/A</definedName>
    <definedName name="나라종합금융">#N/A</definedName>
    <definedName name="나ㅏㅓㄹ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나ㅏㅓㄹ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나ㅏㅓㄹ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나ㅏㅓ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나ㅓ리먀" localSheetId="0">#REF!</definedName>
    <definedName name="나ㅓ리먀" localSheetId="1">#REF!</definedName>
    <definedName name="나ㅓ리먀">#REF!</definedName>
    <definedName name="나ㅣ러재ㅑ" localSheetId="0">#REF!</definedName>
    <definedName name="나ㅣ러재ㅑ" localSheetId="1">#REF!</definedName>
    <definedName name="나ㅣ러재ㅑ">#REF!</definedName>
    <definedName name="낙상홍1004">[71]데이타!$E$76</definedName>
    <definedName name="낙상홍1506">[71]데이타!$E$77</definedName>
    <definedName name="낙상홍1808">[71]데이타!$E$78</definedName>
    <definedName name="낙상홍2010">[71]데이타!$E$79</definedName>
    <definedName name="낙상홍2515">[71]데이타!$E$80</definedName>
    <definedName name="낙우송R10">[71]데이타!$E$84</definedName>
    <definedName name="낙우송R12">[71]데이타!$E$85</definedName>
    <definedName name="낙우송R5">[71]데이타!$E$81</definedName>
    <definedName name="낙우송R6">[71]데이타!$E$82</definedName>
    <definedName name="낙우송R8">[71]데이타!$E$83</definedName>
    <definedName name="낙찰율" localSheetId="19">#REF!</definedName>
    <definedName name="낙찰율" localSheetId="0">#REF!</definedName>
    <definedName name="낙찰율" localSheetId="1">#REF!</definedName>
    <definedName name="낙찰율">#REF!</definedName>
    <definedName name="날개벽" localSheetId="19">BlankMacro1</definedName>
    <definedName name="날개벽" localSheetId="0">BlankMacro1</definedName>
    <definedName name="날개벽" localSheetId="1">BlankMacro1</definedName>
    <definedName name="날개벽">BlankMacro1</definedName>
    <definedName name="남" localSheetId="19">#REF!</definedName>
    <definedName name="남" localSheetId="0">#REF!</definedName>
    <definedName name="남" localSheetId="1">#REF!</definedName>
    <definedName name="남">#REF!</definedName>
    <definedName name="남남" localSheetId="19" hidden="1">[98]Sheet3!#REF!</definedName>
    <definedName name="남남" localSheetId="1" hidden="1">[98]Sheet3!#REF!</definedName>
    <definedName name="남남" hidden="1">[98]Sheet3!#REF!</definedName>
    <definedName name="남덕" localSheetId="19">BlankMacro1</definedName>
    <definedName name="남덕" localSheetId="0">BlankMacro1</definedName>
    <definedName name="남덕" localSheetId="1">BlankMacro1</definedName>
    <definedName name="남덕">BlankMacro1</definedName>
    <definedName name="남럼" localSheetId="19">#REF!</definedName>
    <definedName name="남럼" localSheetId="0">#REF!</definedName>
    <definedName name="남럼" localSheetId="1">#REF!</definedName>
    <definedName name="남럼">#REF!</definedName>
    <definedName name="남산" localSheetId="0">설계서!남산</definedName>
    <definedName name="남산">#N/A</definedName>
    <definedName name="남산2호" localSheetId="0">#REF!</definedName>
    <definedName name="남산2호" localSheetId="1">#REF!</definedName>
    <definedName name="남산2호">#REF!</definedName>
    <definedName name="남어" localSheetId="0">#REF!</definedName>
    <definedName name="남어" localSheetId="1">#REF!</definedName>
    <definedName name="남어">#REF!</definedName>
    <definedName name="남천H1.2" localSheetId="1">#REF!</definedName>
    <definedName name="남천H1.2">#REF!</definedName>
    <definedName name="남해" localSheetId="0">설계서!TRR</definedName>
    <definedName name="남해">#N/A</definedName>
    <definedName name="내">#N/A</definedName>
    <definedName name="내선" localSheetId="0">#REF!</definedName>
    <definedName name="내선" localSheetId="1">#REF!</definedName>
    <definedName name="내선">#REF!</definedName>
    <definedName name="내선전공" localSheetId="0">#REF!</definedName>
    <definedName name="내선전공" localSheetId="1">#REF!</definedName>
    <definedName name="내선전공">#REF!</definedName>
    <definedName name="내역" localSheetId="0">#REF!</definedName>
    <definedName name="내역" localSheetId="1">#REF!</definedName>
    <definedName name="내역">#REF!</definedName>
    <definedName name="내역1" localSheetId="0">#REF!</definedName>
    <definedName name="내역1">#REF!</definedName>
    <definedName name="내역서" localSheetId="1">[99]견적서!#REF!</definedName>
    <definedName name="내역서">[100]견적서!#REF!</definedName>
    <definedName name="내역서2" localSheetId="19" hidden="1">{"'단계별시설공사비'!$A$3:$K$51"}</definedName>
    <definedName name="내역서2" localSheetId="0" hidden="1">{"'단계별시설공사비'!$A$3:$K$51"}</definedName>
    <definedName name="내역서2" localSheetId="1" hidden="1">{"'단계별시설공사비'!$A$3:$K$51"}</definedName>
    <definedName name="내역서2" hidden="1">{"'단계별시설공사비'!$A$3:$K$51"}</definedName>
    <definedName name="내역서표지">#REF!</definedName>
    <definedName name="내역용지">#REF!</definedName>
    <definedName name="내역적용">#REF!</definedName>
    <definedName name="내역표지">#REF!</definedName>
    <definedName name="내장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내장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내장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내장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내장공" localSheetId="0">#REF!</definedName>
    <definedName name="내장공" localSheetId="1">#REF!</definedName>
    <definedName name="내장공">#REF!</definedName>
    <definedName name="내전" localSheetId="0">#REF!</definedName>
    <definedName name="내전" localSheetId="1">#REF!</definedName>
    <definedName name="내전">#REF!</definedName>
    <definedName name="낵역4" localSheetId="0">#REF!</definedName>
    <definedName name="낵역4" localSheetId="1">#REF!</definedName>
    <definedName name="낵역4">#REF!</definedName>
    <definedName name="너" localSheetId="0">#REF!</definedName>
    <definedName name="너">#REF!</definedName>
    <definedName name="널자" localSheetId="0">#REF!</definedName>
    <definedName name="널자">#REF!</definedName>
    <definedName name="넝마">#REF!</definedName>
    <definedName name="넝마그램">#REF!</definedName>
    <definedName name="년" localSheetId="0">#REF!</definedName>
    <definedName name="년">#REF!</definedName>
    <definedName name="노______무______비">#REF!</definedName>
    <definedName name="노곡2호">#REF!</definedName>
    <definedName name="노곡3호">#REF!</definedName>
    <definedName name="노곡4호">#REF!</definedName>
    <definedName name="노르웨이R12">[71]데이타!$E$90</definedName>
    <definedName name="노르웨이R15">[71]데이타!$E$91</definedName>
    <definedName name="노르웨이R4">[71]데이타!$E$86</definedName>
    <definedName name="노르웨이R5">[71]데이타!$E$87</definedName>
    <definedName name="노르웨이R6">[71]데이타!$E$88</definedName>
    <definedName name="노르웨이R8">[71]데이타!$E$89</definedName>
    <definedName name="노무" localSheetId="19">#REF!</definedName>
    <definedName name="노무" localSheetId="0">#REF!</definedName>
    <definedName name="노무" localSheetId="1">#REF!</definedName>
    <definedName name="노무">#REF!</definedName>
    <definedName name="노무비" localSheetId="0">#REF!</definedName>
    <definedName name="노무비" localSheetId="1">#REF!</definedName>
    <definedName name="노무비">#REF!</definedName>
    <definedName name="勞務費" localSheetId="0">#REF!</definedName>
    <definedName name="勞務費" localSheetId="1">#REF!</definedName>
    <definedName name="勞務費">#REF!</definedName>
    <definedName name="노무비1">[101]수목표준대가!$J$1:$J$65536</definedName>
    <definedName name="노무비2" localSheetId="19">#REF!</definedName>
    <definedName name="노무비2" localSheetId="0">#REF!</definedName>
    <definedName name="노무비2" localSheetId="1">#REF!</definedName>
    <definedName name="노무비2">#REF!</definedName>
    <definedName name="노무비3" localSheetId="1">#REF!</definedName>
    <definedName name="노무비3">#REF!</definedName>
    <definedName name="노무비4" localSheetId="1">#REF!</definedName>
    <definedName name="노무비4">#REF!</definedName>
    <definedName name="노무비단가산출서" localSheetId="0" hidden="1">#REF!</definedName>
    <definedName name="노무비단가산출서" hidden="1">#REF!</definedName>
    <definedName name="노무전선관100">#REF!</definedName>
    <definedName name="노부비">#REF!</definedName>
    <definedName name="노산3교집계표">#REF!</definedName>
    <definedName name="노원문화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율" localSheetId="0">#REF!</definedName>
    <definedName name="노율" localSheetId="1">#REF!</definedName>
    <definedName name="노율">#REF!</definedName>
    <definedName name="노인단가" localSheetId="0">#REF!</definedName>
    <definedName name="노인단가" localSheetId="1">#REF!</definedName>
    <definedName name="노인단가">#REF!</definedName>
    <definedName name="노임">[102]노임단가!$B$1:$C$131</definedName>
    <definedName name="노임1" localSheetId="19">BlankMacro1</definedName>
    <definedName name="노임1" localSheetId="0">BlankMacro1</definedName>
    <definedName name="노임1" localSheetId="1">BlankMacro1</definedName>
    <definedName name="노임1">BlankMacro1</definedName>
    <definedName name="노임단가">[103]노임단가표!$B$1:$D$65536</definedName>
    <definedName name="노임단가수정완료" localSheetId="0">설계서!노임단가수정완료</definedName>
    <definedName name="노임단가수정완료">#N/A</definedName>
    <definedName name="노출형">[40]DATA!$E$50:$F$59</definedName>
    <definedName name="녹막이" localSheetId="19">#REF!</definedName>
    <definedName name="녹막이" localSheetId="0">#REF!</definedName>
    <definedName name="녹막이" localSheetId="1">#REF!</definedName>
    <definedName name="녹막이">#REF!</definedName>
    <definedName name="농원1호" localSheetId="0">#REF!</definedName>
    <definedName name="농원1호" localSheetId="1">#REF!</definedName>
    <definedName name="농원1호">#REF!</definedName>
    <definedName name="농원2호" localSheetId="0">#REF!</definedName>
    <definedName name="농원2호" localSheetId="1">#REF!</definedName>
    <definedName name="농원2호">#REF!</definedName>
    <definedName name="뇨ㅕ">#REF!</definedName>
    <definedName name="누전차단기">#REF!</definedName>
    <definedName name="눈주목" localSheetId="0">#REF!</definedName>
    <definedName name="눈주목">#REF!</definedName>
    <definedName name="눈주목H0.5">#REF!</definedName>
    <definedName name="눈향L06">[71]데이타!$E$92</definedName>
    <definedName name="눈향L08">[71]데이타!$E$93</definedName>
    <definedName name="눈향L10">[71]데이타!$E$94</definedName>
    <definedName name="눈향L14">[71]데이타!$E$95</definedName>
    <definedName name="눈향L20">[71]데이타!$E$96</definedName>
    <definedName name="느릅R10">[71]데이타!$E$100</definedName>
    <definedName name="느릅R4">[71]데이타!$E$97</definedName>
    <definedName name="느릅R5">[71]데이타!$E$98</definedName>
    <definedName name="느릅R8">[81]데이타!$E$99</definedName>
    <definedName name="느티R10">[81]데이타!$E$104</definedName>
    <definedName name="느티R12">[71]데이타!$E$105</definedName>
    <definedName name="느티R15">[71]데이타!$E$106</definedName>
    <definedName name="느티R18">[71]데이타!$E$107</definedName>
    <definedName name="느티R20">[71]데이타!$E$108</definedName>
    <definedName name="느티R25">[71]데이타!$E$109</definedName>
    <definedName name="느티R30">[71]데이타!$E$110</definedName>
    <definedName name="느티R5">[71]데이타!$E$101</definedName>
    <definedName name="느티R6">[71]데이타!$E$102</definedName>
    <definedName name="느티R8">[71]데이타!$E$103</definedName>
    <definedName name="느티나무" localSheetId="19">#REF!</definedName>
    <definedName name="느티나무" localSheetId="0">#REF!</definedName>
    <definedName name="느티나무" localSheetId="1">#REF!</definedName>
    <definedName name="느티나무">#REF!</definedName>
    <definedName name="느티나무H4.0xR12" localSheetId="1">#REF!</definedName>
    <definedName name="느티나무H4.0xR12">#REF!</definedName>
    <definedName name="느티나무H4.5xR20" localSheetId="1">#REF!</definedName>
    <definedName name="느티나무H4.5xR20">#REF!</definedName>
    <definedName name="느티나무H4.5xR25">#REF!</definedName>
    <definedName name="능소화R2">[71]데이타!$E$111</definedName>
    <definedName name="능소화R4">[71]데이타!$E$112</definedName>
    <definedName name="능소화R6">[71]데이타!$E$113</definedName>
    <definedName name="니럼" localSheetId="19">#REF!</definedName>
    <definedName name="니럼" localSheetId="0">#REF!</definedName>
    <definedName name="니럼" localSheetId="1">#REF!</definedName>
    <definedName name="니럼">#REF!</definedName>
    <definedName name="ㄵㄹ" localSheetId="1">#REF!</definedName>
    <definedName name="ㄵㄹ">#REF!</definedName>
    <definedName name="ㄶ" localSheetId="1">#REF!</definedName>
    <definedName name="ㄶ">#REF!</definedName>
    <definedName name="ㄷㄱㄷ" localSheetId="19" hidden="1">{#N/A,#N/A,FALSE,"전력간선"}</definedName>
    <definedName name="ㄷㄱㄷ" localSheetId="0" hidden="1">{#N/A,#N/A,FALSE,"전력간선"}</definedName>
    <definedName name="ㄷㄱㄷ" localSheetId="1" hidden="1">{#N/A,#N/A,FALSE,"전력간선"}</definedName>
    <definedName name="ㄷㄱㄷ" hidden="1">{#N/A,#N/A,FALSE,"전력간선"}</definedName>
    <definedName name="ㄷㄱㄷㅅㅅㅅ" localSheetId="0">#REF!</definedName>
    <definedName name="ㄷㄱㄷㅅㅅㅅ" localSheetId="1">#REF!</definedName>
    <definedName name="ㄷㄱㄷㅅㅅㅅ">#REF!</definedName>
    <definedName name="ㄷㄳ">#N/A</definedName>
    <definedName name="ㄷㄷ" localSheetId="0" hidden="1">#REF!</definedName>
    <definedName name="ㄷㄷ" localSheetId="1" hidden="1">#REF!</definedName>
    <definedName name="ㄷㄷ" hidden="1">#REF!</definedName>
    <definedName name="ㄷㄷㄷㄷㄷㄷ" localSheetId="19">BlankMacro1</definedName>
    <definedName name="ㄷㄷㄷㄷㄷㄷ" localSheetId="0">BlankMacro1</definedName>
    <definedName name="ㄷㄷㄷㄷㄷㄷ" localSheetId="1">BlankMacro1</definedName>
    <definedName name="ㄷㄷㄷㄷㄷㄷ">BlankMacro1</definedName>
    <definedName name="ㄷㄷㅈ" localSheetId="19">#REF!</definedName>
    <definedName name="ㄷㄷㅈ" localSheetId="0">#REF!</definedName>
    <definedName name="ㄷㄷㅈ" localSheetId="1">#REF!</definedName>
    <definedName name="ㄷㄷㅈ">#REF!</definedName>
    <definedName name="ㄷㄹㄹㅇ" localSheetId="0">#REF!</definedName>
    <definedName name="ㄷㄹㄹㅇ" localSheetId="1">#REF!</definedName>
    <definedName name="ㄷㄹㄹㅇ">#REF!</definedName>
    <definedName name="ㄷㄹㅇㄴ" localSheetId="0">#REF!</definedName>
    <definedName name="ㄷㄹㅇㄴ" localSheetId="1">#REF!</definedName>
    <definedName name="ㄷㄹㅇㄴ">#REF!</definedName>
    <definedName name="ㄷㄹㅇㄴㄹ" localSheetId="0">#REF!</definedName>
    <definedName name="ㄷㄹㅇㄴㄹ">#REF!</definedName>
    <definedName name="ㄷㄹㅈ" localSheetId="0">설계서!ㄷㄹㅈ</definedName>
    <definedName name="ㄷㄹㅈ">#N/A</definedName>
    <definedName name="ㄷㅂㅎ" localSheetId="0">#REF!</definedName>
    <definedName name="ㄷㅂㅎ" localSheetId="1">#REF!</definedName>
    <definedName name="ㄷㅂㅎ">#REF!</definedName>
    <definedName name="ㄷㅇㄴ" localSheetId="0">#REF!</definedName>
    <definedName name="ㄷㅇㄴ" localSheetId="1">#REF!</definedName>
    <definedName name="ㄷㅇㄴ">#REF!</definedName>
    <definedName name="ㄷㅇㄹ" localSheetId="0">#REF!</definedName>
    <definedName name="ㄷㅇㄹ" localSheetId="1">#REF!</definedName>
    <definedName name="ㄷㅇㄹ">#REF!</definedName>
    <definedName name="ㄷㅇㄹㄴ" localSheetId="0">#REF!</definedName>
    <definedName name="ㄷㅇㄹㄴ">#REF!</definedName>
    <definedName name="ㄷㅎㄹㅇ" hidden="1">#REF!</definedName>
    <definedName name="다" localSheetId="0">#REF!</definedName>
    <definedName name="다">#REF!</definedName>
    <definedName name="다목" localSheetId="0">#REF!</definedName>
    <definedName name="다목">#REF!</definedName>
    <definedName name="닥니야지" localSheetId="0">#REF!</definedName>
    <definedName name="닥니야지">#REF!</definedName>
    <definedName name="단__위">#REF!</definedName>
    <definedName name="단_가" localSheetId="0">#REF!</definedName>
    <definedName name="단_가">#REF!</definedName>
    <definedName name="단_가2" localSheetId="0">#REF!</definedName>
    <definedName name="단_가2">#REF!</definedName>
    <definedName name="단_가3" localSheetId="0">#REF!</definedName>
    <definedName name="단_가3">#REF!</definedName>
    <definedName name="단_가4" localSheetId="0">#REF!</definedName>
    <definedName name="단_가4">#REF!</definedName>
    <definedName name="단_가5" localSheetId="0">#REF!</definedName>
    <definedName name="단_가5">#REF!</definedName>
    <definedName name="단_가6" localSheetId="0">#REF!</definedName>
    <definedName name="단_가6">#REF!</definedName>
    <definedName name="단1">[104]단!$A$5:$I$52</definedName>
    <definedName name="단가" localSheetId="19">#REF!</definedName>
    <definedName name="단가" localSheetId="0">#REF!</definedName>
    <definedName name="단가" localSheetId="1">#REF!</definedName>
    <definedName name="단가">#REF!</definedName>
    <definedName name="단가_1" localSheetId="1">#REF!</definedName>
    <definedName name="단가_1">#REF!</definedName>
    <definedName name="단가2" localSheetId="0">#REF!,#REF!</definedName>
    <definedName name="단가2" localSheetId="1">#REF!,#REF!</definedName>
    <definedName name="단가2">#REF!,#REF!</definedName>
    <definedName name="단가다" localSheetId="0">#REF!</definedName>
    <definedName name="단가다" localSheetId="1">#REF!</definedName>
    <definedName name="단가다">#REF!</definedName>
    <definedName name="단가대비" localSheetId="0">#REF!</definedName>
    <definedName name="단가대비" localSheetId="1">#REF!</definedName>
    <definedName name="단가대비">#REF!</definedName>
    <definedName name="단가비교" localSheetId="1">#REF!</definedName>
    <definedName name="단가비교">#REF!</definedName>
    <definedName name="단가비교표" localSheetId="0">#REF!,#REF!</definedName>
    <definedName name="단가비교표" localSheetId="1">#REF!,#REF!</definedName>
    <definedName name="단가비교표">#REF!,#REF!</definedName>
    <definedName name="단가산출서">#N/A</definedName>
    <definedName name="단가산출참고" localSheetId="0">#REF!</definedName>
    <definedName name="단가산출참고" localSheetId="1">#REF!</definedName>
    <definedName name="단가산출참고">#REF!</definedName>
    <definedName name="단가임" localSheetId="0">#REF!</definedName>
    <definedName name="단가임" localSheetId="1">#REF!</definedName>
    <definedName name="단가임">#REF!</definedName>
    <definedName name="단가적용표" localSheetId="0">#REF!</definedName>
    <definedName name="단가적용표" localSheetId="1">#REF!</definedName>
    <definedName name="단가적용표">#REF!</definedName>
    <definedName name="단가조사용" localSheetId="19">BlankMacro1</definedName>
    <definedName name="단가조사용" localSheetId="0">BlankMacro1</definedName>
    <definedName name="단가조사용" localSheetId="1">BlankMacro1</definedName>
    <definedName name="단가조사용">BlankMacro1</definedName>
    <definedName name="단가조사자료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단가조사자료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단가조사자료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단가조사자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단가조사표" localSheetId="0">#REF!</definedName>
    <definedName name="단가조사표" localSheetId="1">#REF!</definedName>
    <definedName name="단가조사표">#REF!</definedName>
    <definedName name="단가테이블">'[84]기계경비(시간당)'!$C$1:$F$58</definedName>
    <definedName name="단가표지" localSheetId="19">#REF!</definedName>
    <definedName name="단가표지" localSheetId="0">#REF!</definedName>
    <definedName name="단가표지" localSheetId="1">#REF!</definedName>
    <definedName name="단가표지">#REF!</definedName>
    <definedName name="단같">#N/A</definedName>
    <definedName name="단같1">#N/A</definedName>
    <definedName name="단같2">#N/A</definedName>
    <definedName name="단같3">#N/A</definedName>
    <definedName name="단같4">#N/A</definedName>
    <definedName name="단기입력" localSheetId="0">#REF!</definedName>
    <definedName name="단기입력" localSheetId="1">#REF!</definedName>
    <definedName name="단기입력">#REF!</definedName>
    <definedName name="단독">[22]소요자재!$H$139</definedName>
    <definedName name="단면2모" localSheetId="0">#REF!</definedName>
    <definedName name="단면2모" localSheetId="1">#REF!</definedName>
    <definedName name="단면2모">#REF!</definedName>
    <definedName name="단면2모멘트" localSheetId="0">#REF!</definedName>
    <definedName name="단면2모멘트" localSheetId="1">#REF!</definedName>
    <definedName name="단면2모멘트">#REF!</definedName>
    <definedName name="단수" localSheetId="1">#REF!</definedName>
    <definedName name="단수">#REF!</definedName>
    <definedName name="단수처리" localSheetId="0">#REF!</definedName>
    <definedName name="단수처리">#REF!</definedName>
    <definedName name="단위">#REF!</definedName>
    <definedName name="단위공량10">'[105]일위대가(4층원격)'!#REF!</definedName>
    <definedName name="단위공량11">'[105]일위대가(4층원격)'!#REF!</definedName>
    <definedName name="단위공량12">'[105]일위대가(4층원격)'!#REF!</definedName>
    <definedName name="단위공량13">'[105]일위대가(4층원격)'!#REF!</definedName>
    <definedName name="단위공량14">'[105]일위대가(4층원격)'!#REF!</definedName>
    <definedName name="단위공량15">'[105]일위대가(4층원격)'!#REF!</definedName>
    <definedName name="단위공량16">'[105]일위대가(4층원격)'!#REF!</definedName>
    <definedName name="단위공량17">'[105]일위대가(4층원격)'!#REF!</definedName>
    <definedName name="단위공량2" localSheetId="1">[106]일위대가!#REF!</definedName>
    <definedName name="단위공량2">[107]일위대가!#REF!</definedName>
    <definedName name="단위공량3" localSheetId="1">[106]일위대가!#REF!</definedName>
    <definedName name="단위공량3">[107]일위대가!#REF!</definedName>
    <definedName name="단위공량4">'[105]일위대가(4층원격)'!#REF!</definedName>
    <definedName name="단위공량5">'[105]일위대가(4층원격)'!#REF!</definedName>
    <definedName name="단위공량6">'[105]일위대가(4층원격)'!#REF!</definedName>
    <definedName name="단위공량7">'[105]일위대가(4층원격)'!#REF!</definedName>
    <definedName name="단위공량8">'[105]일위대가(4층원격)'!#REF!</definedName>
    <definedName name="단위공량9" localSheetId="19">#REF!</definedName>
    <definedName name="단위공량9" localSheetId="0">#REF!</definedName>
    <definedName name="단위공량9" localSheetId="1">#REF!</definedName>
    <definedName name="단위공량9">#REF!</definedName>
    <definedName name="단위량" localSheetId="1">#REF!</definedName>
    <definedName name="단위량">#REF!</definedName>
    <definedName name="달라" localSheetId="1">#REF!</definedName>
    <definedName name="달라">#REF!</definedName>
    <definedName name="담쟁이L03">[71]데이타!$E$114</definedName>
    <definedName name="대" localSheetId="1">[46]일위대가목록!#REF!</definedName>
    <definedName name="대">[46]일위대가목록!#REF!</definedName>
    <definedName name="대강당배관" localSheetId="1" hidden="1">'[108]1안'!#REF!</definedName>
    <definedName name="대강당배관" hidden="1">'[108]1안'!#REF!</definedName>
    <definedName name="대개소" localSheetId="19">#REF!</definedName>
    <definedName name="대개소" localSheetId="0">#REF!</definedName>
    <definedName name="대개소" localSheetId="1">#REF!</definedName>
    <definedName name="대개소">#REF!</definedName>
    <definedName name="대관경" localSheetId="1">#REF!</definedName>
    <definedName name="대관경">#REF!</definedName>
    <definedName name="대구" localSheetId="1">[109]견적서!#REF!</definedName>
    <definedName name="대구">[109]견적서!#REF!</definedName>
    <definedName name="대구공항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대구공항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대구공항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대구공항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대구방범확정">[109]견적서!#REF!</definedName>
    <definedName name="대기영역" localSheetId="19">#REF!</definedName>
    <definedName name="대기영역" localSheetId="0">#REF!</definedName>
    <definedName name="대기영역" localSheetId="1">#REF!</definedName>
    <definedName name="대기영역">#REF!</definedName>
    <definedName name="대나무" localSheetId="0">#REF!</definedName>
    <definedName name="대나무" localSheetId="1">#REF!</definedName>
    <definedName name="대나무">#REF!</definedName>
    <definedName name="대덕" localSheetId="19" hidden="1">{#N/A,#N/A,FALSE,"CCTV"}</definedName>
    <definedName name="대덕" localSheetId="0" hidden="1">{#N/A,#N/A,FALSE,"CCTV"}</definedName>
    <definedName name="대덕" localSheetId="1" hidden="1">{#N/A,#N/A,FALSE,"CCTV"}</definedName>
    <definedName name="대덕" hidden="1">{#N/A,#N/A,FALSE,"CCTV"}</definedName>
    <definedName name="대덕2" localSheetId="19">{"Book1","예술의전당.xls"}</definedName>
    <definedName name="대덕2" localSheetId="0">{"Book1","예술의전당.xls"}</definedName>
    <definedName name="대덕2" localSheetId="1">{"Book1","예술의전당.xls"}</definedName>
    <definedName name="대덕2">{"Book1","예술의전당.xls"}</definedName>
    <definedName name="대덕3" localSheetId="19">{"Book1","예술의전당.xls"}</definedName>
    <definedName name="대덕3" localSheetId="0">{"Book1","예술의전당.xls"}</definedName>
    <definedName name="대덕3" localSheetId="1">{"Book1","예술의전당.xls"}</definedName>
    <definedName name="대덕3">{"Book1","예술의전당.xls"}</definedName>
    <definedName name="대비" localSheetId="19" hidden="1">{#N/A,#N/A,FALSE,"CCTV"}</definedName>
    <definedName name="대비" localSheetId="0" hidden="1">{#N/A,#N/A,FALSE,"CCTV"}</definedName>
    <definedName name="대비" localSheetId="1" hidden="1">{#N/A,#N/A,FALSE,"CCTV"}</definedName>
    <definedName name="대비" hidden="1">{#N/A,#N/A,FALSE,"CCTV"}</definedName>
    <definedName name="대비2" localSheetId="19">{"Book1","도곡1실행.xls"}</definedName>
    <definedName name="대비2" localSheetId="0">{"Book1","도곡1실행.xls"}</definedName>
    <definedName name="대비2" localSheetId="1">{"Book1","도곡1실행.xls"}</definedName>
    <definedName name="대비2">{"Book1","도곡1실행.xls"}</definedName>
    <definedName name="대비5" localSheetId="19">{"Book1","예술의전당.xls"}</definedName>
    <definedName name="대비5" localSheetId="0">{"Book1","예술의전당.xls"}</definedName>
    <definedName name="대비5" localSheetId="1">{"Book1","예술의전당.xls"}</definedName>
    <definedName name="대비5">{"Book1","예술의전당.xls"}</definedName>
    <definedName name="대왕참R10">[71]데이타!$E$118</definedName>
    <definedName name="대왕참R4">[71]데이타!$E$115</definedName>
    <definedName name="대왕참R6">[71]데이타!$E$116</definedName>
    <definedName name="대왕참R8">[71]데이타!$E$117</definedName>
    <definedName name="대전" localSheetId="19">#REF!</definedName>
    <definedName name="대전" localSheetId="0">#REF!</definedName>
    <definedName name="대전" localSheetId="1">#REF!</definedName>
    <definedName name="대전">#REF!</definedName>
    <definedName name="대전내역서_대전추가비교표_List" localSheetId="0">#REF!</definedName>
    <definedName name="대전내역서_대전추가비교표_List" localSheetId="1">#REF!</definedName>
    <definedName name="대전내역서_대전추가비교표_List">#REF!</definedName>
    <definedName name="대추R10">[71]데이타!$E$123</definedName>
    <definedName name="대추R4">[71]데이타!$E$119</definedName>
    <definedName name="대추R5">[71]데이타!$E$120</definedName>
    <definedName name="대추R6">[71]데이타!$E$121</definedName>
    <definedName name="대추R8">[71]데이타!$E$122</definedName>
    <definedName name="대형철개소운반비" localSheetId="19">#REF!</definedName>
    <definedName name="대형철개소운반비" localSheetId="0">#REF!</definedName>
    <definedName name="대형철개소운반비" localSheetId="1">#REF!</definedName>
    <definedName name="대형철개소운반비">#REF!</definedName>
    <definedName name="더" localSheetId="19" hidden="1">{"'자리배치도'!$AG$1:$CI$28"}</definedName>
    <definedName name="더" localSheetId="0" hidden="1">{"'자리배치도'!$AG$1:$CI$28"}</definedName>
    <definedName name="더" localSheetId="1" hidden="1">{"'자리배치도'!$AG$1:$CI$28"}</definedName>
    <definedName name="더" hidden="1">{"'자리배치도'!$AG$1:$CI$28"}</definedName>
    <definedName name="더하기" localSheetId="0">설계서!더하기</definedName>
    <definedName name="더하기">#N/A</definedName>
    <definedName name="덕산1호" localSheetId="0">#REF!</definedName>
    <definedName name="덕산1호" localSheetId="1">#REF!</definedName>
    <definedName name="덕산1호">#REF!</definedName>
    <definedName name="덕산2호" localSheetId="0">#REF!</definedName>
    <definedName name="덕산2호" localSheetId="1">#REF!</definedName>
    <definedName name="덕산2호">#REF!</definedName>
    <definedName name="덕산3호" localSheetId="0">#REF!</definedName>
    <definedName name="덕산3호" localSheetId="1">#REF!</definedName>
    <definedName name="덕산3호">#REF!</definedName>
    <definedName name="덕산4호">#REF!</definedName>
    <definedName name="덕전1호">#REF!</definedName>
    <definedName name="덕전2호">#REF!</definedName>
    <definedName name="덕전3호">#REF!</definedName>
    <definedName name="덕지1호">#REF!</definedName>
    <definedName name="덕천1호">#REF!</definedName>
    <definedName name="덕천2호">#REF!</definedName>
    <definedName name="덕천3호">#REF!</definedName>
    <definedName name="덕천4호">#REF!</definedName>
    <definedName name="던던일" localSheetId="19">BlankMacro1</definedName>
    <definedName name="던던일" localSheetId="0">BlankMacro1</definedName>
    <definedName name="던던일" localSheetId="1">BlankMacro1</definedName>
    <definedName name="던던일">BlankMacro1</definedName>
    <definedName name="덩굴장미3">[71]데이타!$E$128</definedName>
    <definedName name="덩굴장미4">[71]데이타!$E$129</definedName>
    <definedName name="덩굴장미5">[71]데이타!$E$130</definedName>
    <definedName name="데이타" localSheetId="19">#REF!</definedName>
    <definedName name="데이타" localSheetId="0">#REF!</definedName>
    <definedName name="데이타" localSheetId="1">#REF!</definedName>
    <definedName name="데이타">#REF!</definedName>
    <definedName name="도" localSheetId="0">#REF!</definedName>
    <definedName name="도" localSheetId="1">#REF!</definedName>
    <definedName name="도">#REF!</definedName>
    <definedName name="도근점" localSheetId="0">#REF!</definedName>
    <definedName name="도근점" localSheetId="1">#REF!</definedName>
    <definedName name="도근점">#REF!</definedName>
    <definedName name="도급가" localSheetId="0">#REF!</definedName>
    <definedName name="도급가">#REF!</definedName>
    <definedName name="도급경비">#REF!</definedName>
    <definedName name="도급공사">#REF!</definedName>
    <definedName name="도급공사비">'[110]2공구산출내역'!#REF!</definedName>
    <definedName name="도급단가" localSheetId="19">#REF!</definedName>
    <definedName name="도급단가" localSheetId="0">#REF!</definedName>
    <definedName name="도급단가" localSheetId="1">#REF!</definedName>
    <definedName name="도급단가">#REF!</definedName>
    <definedName name="도급분" localSheetId="0">#REF!</definedName>
    <definedName name="도급분" localSheetId="1">#REF!</definedName>
    <definedName name="도급분">#REF!</definedName>
    <definedName name="도급분경비" localSheetId="0">#REF!</definedName>
    <definedName name="도급분경비" localSheetId="1">#REF!</definedName>
    <definedName name="도급분경비">#REF!</definedName>
    <definedName name="도급액">#REF!</definedName>
    <definedName name="도급예상액">#REF!</definedName>
    <definedName name="도급예정액2">#REF!</definedName>
    <definedName name="도급예정액3">#REF!</definedName>
    <definedName name="도급예정액4">#REF!</definedName>
    <definedName name="도라지" localSheetId="0">설계서!ㄹ퓰</definedName>
    <definedName name="도라지">#N/A</definedName>
    <definedName name="도배공" localSheetId="0">#REF!</definedName>
    <definedName name="도배공" localSheetId="1">#REF!</definedName>
    <definedName name="도배공">#REF!</definedName>
    <definedName name="도사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사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서인쇄비" localSheetId="0">#REF!</definedName>
    <definedName name="도서인쇄비" localSheetId="1">#REF!</definedName>
    <definedName name="도서인쇄비">#REF!</definedName>
    <definedName name="도장" localSheetId="0">#REF!</definedName>
    <definedName name="도장" localSheetId="1">#REF!</definedName>
    <definedName name="도장">#REF!</definedName>
    <definedName name="도장공" localSheetId="1">#REF!</definedName>
    <definedName name="도장공">#REF!</definedName>
    <definedName name="독일가문비1206">[71]데이타!$E$131</definedName>
    <definedName name="독일가문비1508">[71]데이타!$E$132</definedName>
    <definedName name="독일가문비2010">[71]데이타!$E$133</definedName>
    <definedName name="독일가문비2512">[71]데이타!$E$134</definedName>
    <definedName name="독일가문비3015">[71]데이타!$E$135</definedName>
    <definedName name="독일가문비3518">[71]데이타!$E$136</definedName>
    <definedName name="돈나무0504">[71]데이타!$E$137</definedName>
    <definedName name="돈나무0805">[71]데이타!$E$138</definedName>
    <definedName name="돈나무1007">[71]데이타!$E$139</definedName>
    <definedName name="돈나무1210">[71]데이타!$E$140</definedName>
    <definedName name="돌단풍" localSheetId="19">#REF!</definedName>
    <definedName name="돌단풍" localSheetId="0">#REF!</definedName>
    <definedName name="돌단풍" localSheetId="1">#REF!</definedName>
    <definedName name="돌단풍">#REF!</definedName>
    <definedName name="동락내역" localSheetId="19">[100]견적서!#REF!</definedName>
    <definedName name="동락내역" localSheetId="1">[99]견적서!#REF!</definedName>
    <definedName name="동락내역">[100]견적서!#REF!</definedName>
    <definedName name="동바리" localSheetId="19">#REF!</definedName>
    <definedName name="동바리" localSheetId="0">#REF!</definedName>
    <definedName name="동바리" localSheetId="1">#REF!</definedName>
    <definedName name="동바리">#REF!</definedName>
    <definedName name="동백1002">[71]데이타!$E$141</definedName>
    <definedName name="동백1204">[71]데이타!$E$142</definedName>
    <definedName name="동백1506">[71]데이타!$E$143</definedName>
    <definedName name="동백1808">[71]데이타!$E$144</definedName>
    <definedName name="동백나무H2.0" localSheetId="19">#REF!</definedName>
    <definedName name="동백나무H2.0" localSheetId="0">#REF!</definedName>
    <definedName name="동백나무H2.0" localSheetId="1">#REF!</definedName>
    <definedName name="동백나무H2.0">#REF!</definedName>
    <definedName name="동상방지층" localSheetId="1">#REF!</definedName>
    <definedName name="동상방지층">#REF!</definedName>
    <definedName name="동생" localSheetId="0">설계서!ㄹ퓰</definedName>
    <definedName name="동생">#N/A</definedName>
    <definedName name="동원인력계획표" localSheetId="19">#REF!,#REF!,#REF!</definedName>
    <definedName name="동원인력계획표" localSheetId="0">#REF!,#REF!,#REF!</definedName>
    <definedName name="동원인력계획표" localSheetId="1">#REF!,#REF!,#REF!</definedName>
    <definedName name="동원인력계획표">#REF!,#REF!,#REF!</definedName>
    <definedName name="동제품" localSheetId="0">#REF!</definedName>
    <definedName name="동제품" localSheetId="1">#REF!</definedName>
    <definedName name="동제품">#REF!</definedName>
    <definedName name="동축12C_SS시설" localSheetId="0">#REF!</definedName>
    <definedName name="동축12C_SS시설" localSheetId="1">#REF!</definedName>
    <definedName name="동축12C_SS시설">#REF!</definedName>
    <definedName name="동축12C_SS재사용" localSheetId="0">#REF!</definedName>
    <definedName name="동축12C_SS재사용" localSheetId="1">#REF!</definedName>
    <definedName name="동축12C_SS재사용">#REF!</definedName>
    <definedName name="동축12C시설" localSheetId="0">#REF!,#REF!,#REF!</definedName>
    <definedName name="동축12C시설" localSheetId="1">#REF!,#REF!,#REF!</definedName>
    <definedName name="동축12C시설">#REF!,#REF!,#REF!</definedName>
    <definedName name="동축12C재사용" localSheetId="0">#REF!,#REF!,#REF!</definedName>
    <definedName name="동축12C재사용" localSheetId="1">#REF!,#REF!,#REF!</definedName>
    <definedName name="동축12C재사용">#REF!,#REF!,#REF!</definedName>
    <definedName name="동축17C시설" localSheetId="0">#REF!,#REF!,#REF!</definedName>
    <definedName name="동축17C시설" localSheetId="1">#REF!,#REF!,#REF!</definedName>
    <definedName name="동축17C시설">#REF!,#REF!,#REF!</definedName>
    <definedName name="동축17C재사용" localSheetId="0">#REF!,#REF!,#REF!</definedName>
    <definedName name="동축17C재사용">#REF!,#REF!,#REF!</definedName>
    <definedName name="되메인경" localSheetId="0">#REF!</definedName>
    <definedName name="되메인경" localSheetId="1">#REF!</definedName>
    <definedName name="되메인경">#REF!</definedName>
    <definedName name="되메인노" localSheetId="0">#REF!</definedName>
    <definedName name="되메인노" localSheetId="1">#REF!</definedName>
    <definedName name="되메인노">#REF!</definedName>
    <definedName name="되메인재" localSheetId="0">#REF!</definedName>
    <definedName name="되메인재" localSheetId="1">#REF!</definedName>
    <definedName name="되메인재">#REF!</definedName>
    <definedName name="두기1">#REF!</definedName>
    <definedName name="두기1호">#REF!</definedName>
    <definedName name="두기2">#REF!</definedName>
    <definedName name="두기2호">#REF!</definedName>
    <definedName name="두기3">#REF!</definedName>
    <definedName name="두기3호">#REF!</definedName>
    <definedName name="등R2">[71]데이타!$E$156</definedName>
    <definedName name="등R4">[71]데이타!$E$157</definedName>
    <definedName name="등R6">[71]데이타!$E$158</definedName>
    <definedName name="등R8">[71]데이타!$E$159</definedName>
    <definedName name="등가거리1" localSheetId="19">#REF!</definedName>
    <definedName name="등가거리1" localSheetId="0">#REF!</definedName>
    <definedName name="등가거리1" localSheetId="1">#REF!</definedName>
    <definedName name="등가거리1">#REF!</definedName>
    <definedName name="등가거리종" localSheetId="1">#REF!</definedName>
    <definedName name="등가거리종">#REF!</definedName>
    <definedName name="등용구분">#N/A</definedName>
    <definedName name="등주높이">#N/A</definedName>
    <definedName name="때죽R10">[71]데이타!$E$127</definedName>
    <definedName name="때죽R4">[71]데이타!$E$124</definedName>
    <definedName name="때죽R6">[71]데이타!$E$125</definedName>
    <definedName name="때죽R8">[71]데이타!$E$126</definedName>
    <definedName name="때죽나무H3.0" localSheetId="19">#REF!</definedName>
    <definedName name="때죽나무H3.0" localSheetId="0">#REF!</definedName>
    <definedName name="때죽나무H3.0" localSheetId="1">#REF!</definedName>
    <definedName name="때죽나무H3.0">#REF!</definedName>
    <definedName name="ㄹ" localSheetId="0" hidden="1">{#N/A,#N/A,FALSE,"명세표"}</definedName>
    <definedName name="ㄹ">[110]금액내역서!$D$3:$D$10</definedName>
    <definedName name="ㄹ403" localSheetId="19">#REF!</definedName>
    <definedName name="ㄹ403" localSheetId="0">#REF!</definedName>
    <definedName name="ㄹ403" localSheetId="1">#REF!</definedName>
    <definedName name="ㄹ403">#REF!</definedName>
    <definedName name="ㄹㄹ" localSheetId="0" hidden="1">#REF!</definedName>
    <definedName name="ㄹㄹ" localSheetId="1" hidden="1">#REF!</definedName>
    <definedName name="ㄹㄹ" hidden="1">#REF!</definedName>
    <definedName name="ㄹㄹㄹ" localSheetId="0" hidden="1">{#N/A,#N/A,FALSE,"명세표"}</definedName>
    <definedName name="ㄹㄹㄹ" localSheetId="1" hidden="1">#REF!</definedName>
    <definedName name="ㄹㄹㄹ" hidden="1">#REF!</definedName>
    <definedName name="ㄹㄹㅇㄴㄴ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ㅇㄴ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ㅇㄴㄴ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ㅇㄴ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ㅇ" localSheetId="0">#REF!</definedName>
    <definedName name="ㄹㅇ" localSheetId="1">#REF!</definedName>
    <definedName name="ㄹㅇ">#REF!</definedName>
    <definedName name="ㄹㅇㄴ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ㅇ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ㅇㄴ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ㅇ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ㅇㄴㄹㄴㅁㄹ" localSheetId="0">#REF!</definedName>
    <definedName name="ㄹㅇㄴㄹㄴㅁㄹ" localSheetId="1">#REF!</definedName>
    <definedName name="ㄹㅇㄴㄹㄴㅁㄹ">#REF!</definedName>
    <definedName name="ㄹㅇㄶ" localSheetId="0" hidden="1">#REF!</definedName>
    <definedName name="ㄹㅇㄶ" localSheetId="1" hidden="1">#REF!</definedName>
    <definedName name="ㄹㅇㄶ" hidden="1">#REF!</definedName>
    <definedName name="ㄹㅇㄹㅇ" localSheetId="0" hidden="1">#REF!</definedName>
    <definedName name="ㄹㅇㄹㅇ" localSheetId="1" hidden="1">#REF!</definedName>
    <definedName name="ㄹㅇㄹㅇ" hidden="1">#REF!</definedName>
    <definedName name="ㄹㅇㅊ" localSheetId="0">#REF!,#REF!</definedName>
    <definedName name="ㄹㅇㅊ" localSheetId="1">#REF!,#REF!</definedName>
    <definedName name="ㄹㅇㅊ">#REF!,#REF!</definedName>
    <definedName name="ㄹㅇㅎ" localSheetId="0">#REF!,#REF!</definedName>
    <definedName name="ㄹㅇㅎ" localSheetId="1">#REF!,#REF!</definedName>
    <definedName name="ㄹㅇㅎ">#REF!,#REF!</definedName>
    <definedName name="ㄹㅇㅎㄹㅇㅎ">#N/A</definedName>
    <definedName name="ㄹ퓰" localSheetId="0">설계서!ㄹ퓰</definedName>
    <definedName name="ㄹ퓰">#N/A</definedName>
    <definedName name="ㄹㅎ퓨" localSheetId="0">#N/A</definedName>
    <definedName name="ㄹㅎ퓨">#N/A</definedName>
    <definedName name="ㄹ하ㅓ" localSheetId="0">#REF!</definedName>
    <definedName name="ㄹ하ㅓ" localSheetId="1">#REF!</definedName>
    <definedName name="ㄹ하ㅓ">#REF!</definedName>
    <definedName name="라" localSheetId="19" hidden="1">{"'자리배치도'!$AG$1:$CI$28"}</definedName>
    <definedName name="라" localSheetId="0" hidden="1">{"'자리배치도'!$AG$1:$CI$28"}</definedName>
    <definedName name="라" localSheetId="1" hidden="1">{"'자리배치도'!$AG$1:$CI$28"}</definedName>
    <definedName name="라" hidden="1">{"'자리배치도'!$AG$1:$CI$28"}</definedName>
    <definedName name="라ㅓ니" localSheetId="0">#REF!</definedName>
    <definedName name="라ㅓ니">#REF!</definedName>
    <definedName name="라ㅓㅇ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라ㅓ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라ㅓㅇ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라ㅓ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랙20">[22]소요자재!$H$133</definedName>
    <definedName name="랙21">[22]소요자재!$H$134</definedName>
    <definedName name="램머Q간재">[84]램머!$D$20</definedName>
    <definedName name="램머Q간재10">[84]램머!$F$20</definedName>
    <definedName name="램머Q간재야간">[84]램머!$J$20</definedName>
    <definedName name="램머Q노무">[84]램머!$D$21</definedName>
    <definedName name="램머Q노무10">[84]램머!$F$21</definedName>
    <definedName name="램머Q노무야간">[84]램머!$J$21</definedName>
    <definedName name="램머Q손료">[84]램머!$D$22</definedName>
    <definedName name="램머Q손료10">[84]램머!$F$22</definedName>
    <definedName name="램머Q손료야간">[84]램머!$J$22</definedName>
    <definedName name="램머간재">'[84]기계경비(시간당)'!$H$170</definedName>
    <definedName name="램머노무">'[84]기계경비(시간당)'!$H$166</definedName>
    <definedName name="램머노무야간">'[84]기계경비(시간당)'!$H$167</definedName>
    <definedName name="램머손료">'[84]기계경비(시간당)'!$H$165</definedName>
    <definedName name="러" localSheetId="19" hidden="1">{"'자리배치도'!$AG$1:$CI$28"}</definedName>
    <definedName name="러" localSheetId="0" hidden="1">{"'자리배치도'!$AG$1:$CI$28"}</definedName>
    <definedName name="러" localSheetId="1" hidden="1">{"'자리배치도'!$AG$1:$CI$28"}</definedName>
    <definedName name="러" hidden="1">{"'자리배치도'!$AG$1:$CI$28"}</definedName>
    <definedName name="러ㅗㄴ머ㅏㄹ" localSheetId="0">#REF!</definedName>
    <definedName name="러ㅗㄴ머ㅏㄹ">#REF!</definedName>
    <definedName name="려ㅛㄹ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려ㅛㄹ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려ㅛㄹ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려ㅛ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로">[29]!Macro10</definedName>
    <definedName name="로울러경비" localSheetId="0">#REF!</definedName>
    <definedName name="로울러경비" localSheetId="1">#REF!</definedName>
    <definedName name="로울러경비">#REF!</definedName>
    <definedName name="로울러재료" localSheetId="0">#REF!</definedName>
    <definedName name="로울러재료" localSheetId="1">#REF!</definedName>
    <definedName name="로울러재료">#REF!</definedName>
    <definedName name="롬나ㅓ" localSheetId="0">#REF!</definedName>
    <definedName name="롬나ㅓ" localSheetId="1">#REF!</definedName>
    <definedName name="롬나ㅓ">#REF!</definedName>
    <definedName name="류">#REF!</definedName>
    <definedName name="리프경비">#REF!</definedName>
    <definedName name="리프노무">#REF!</definedName>
    <definedName name="리프재료">#REF!</definedName>
    <definedName name="ㅀ허" localSheetId="19" hidden="1">{#N/A,#N/A,FALSE,"CCTV"}</definedName>
    <definedName name="ㅀ허" localSheetId="0" hidden="1">{#N/A,#N/A,FALSE,"CCTV"}</definedName>
    <definedName name="ㅀ허" localSheetId="1" hidden="1">{#N/A,#N/A,FALSE,"CCTV"}</definedName>
    <definedName name="ㅀ허" hidden="1">{#N/A,#N/A,FALSE,"CCTV"}</definedName>
    <definedName name="ㅁ">#N/A</definedName>
    <definedName name="ㅁ1" localSheetId="0">#REF!</definedName>
    <definedName name="ㅁ1" localSheetId="1">#REF!</definedName>
    <definedName name="ㅁ1">#REF!</definedName>
    <definedName name="ㅁ100" localSheetId="0">#REF!</definedName>
    <definedName name="ㅁ100" localSheetId="1">#REF!</definedName>
    <definedName name="ㅁ100">#REF!</definedName>
    <definedName name="ㅁ1100" localSheetId="0">#REF!</definedName>
    <definedName name="ㅁ1100" localSheetId="1">#REF!</definedName>
    <definedName name="ㅁ1100">#REF!</definedName>
    <definedName name="ㅁ1122">#REF!</definedName>
    <definedName name="ㅁ1140" localSheetId="0">#REF!</definedName>
    <definedName name="ㅁ1140">#REF!</definedName>
    <definedName name="ㅁ134">#REF!</definedName>
    <definedName name="ㅁ139" localSheetId="0">#REF!</definedName>
    <definedName name="ㅁ139">#REF!</definedName>
    <definedName name="ㅁ170">#REF!</definedName>
    <definedName name="ㅁ191">#REF!</definedName>
    <definedName name="ㅁ219" localSheetId="0">#REF!</definedName>
    <definedName name="ㅁ219">#REF!</definedName>
    <definedName name="ㅁ3000">[111]내역!#REF!</definedName>
    <definedName name="ㅁ331" localSheetId="19">#REF!</definedName>
    <definedName name="ㅁ331" localSheetId="0">#REF!</definedName>
    <definedName name="ㅁ331" localSheetId="1">#REF!</definedName>
    <definedName name="ㅁ331">#REF!</definedName>
    <definedName name="ㅁ332" localSheetId="19">[112]일반전기C!#REF!</definedName>
    <definedName name="ㅁ332" localSheetId="1">[113]일반전기C!#REF!</definedName>
    <definedName name="ㅁ332">[112]일반전기C!#REF!</definedName>
    <definedName name="ㅁ451" localSheetId="19">#REF!</definedName>
    <definedName name="ㅁ451" localSheetId="0">#REF!</definedName>
    <definedName name="ㅁ451" localSheetId="1">#REF!</definedName>
    <definedName name="ㅁ451">#REF!</definedName>
    <definedName name="ㅁ500" localSheetId="19">[114]Baby일위대가!#REF!</definedName>
    <definedName name="ㅁ500" localSheetId="1">[114]Baby일위대가!#REF!</definedName>
    <definedName name="ㅁ500">[114]Baby일위대가!#REF!</definedName>
    <definedName name="ㅁ63" localSheetId="19">#REF!</definedName>
    <definedName name="ㅁ63" localSheetId="0">#REF!</definedName>
    <definedName name="ㅁ63" localSheetId="1">#REF!</definedName>
    <definedName name="ㅁ63">#REF!</definedName>
    <definedName name="ㅁ700" localSheetId="19">[115]건축원가!#REF!</definedName>
    <definedName name="ㅁ700" localSheetId="1">[115]건축원가!#REF!</definedName>
    <definedName name="ㅁ700">[115]건축원가!#REF!</definedName>
    <definedName name="ㅁ750" localSheetId="19">[116]건축공사실행!#REF!</definedName>
    <definedName name="ㅁ750">[116]건축공사실행!#REF!</definedName>
    <definedName name="ㅁ835">#N/A</definedName>
    <definedName name="ㅁa1140" localSheetId="0">#REF!</definedName>
    <definedName name="ㅁa1140" localSheetId="1">#REF!</definedName>
    <definedName name="ㅁa1140">#REF!</definedName>
    <definedName name="ㅁㄴ">#N/A</definedName>
    <definedName name="ㅁㄴㄹㅇㄹ" localSheetId="0">설계서!ㅁㄴㄹㅇㄹ</definedName>
    <definedName name="ㅁㄴㄹㅇㄹ">#N/A</definedName>
    <definedName name="ㅁㄴㅇ" localSheetId="19">[0]!ㄹ퓰</definedName>
    <definedName name="ㅁㄴㅇ" localSheetId="0">설계서!ㄹ퓰</definedName>
    <definedName name="ㅁㄴㅇ" localSheetId="1">[0]!ㄹ퓰</definedName>
    <definedName name="ㅁㄴㅇ">[0]!ㄹ퓰</definedName>
    <definedName name="ㅁㄴㅇㄴㅇㄹ">#N/A</definedName>
    <definedName name="ㅁㄴㅇㄹ" localSheetId="0">#REF!</definedName>
    <definedName name="ㅁㄴㅇㄹ" localSheetId="1">#REF!</definedName>
    <definedName name="ㅁㄴㅇㄹ">#REF!</definedName>
    <definedName name="ㅁㄴㅇㄻㄴㅇㄻㄴㄹ" localSheetId="19" hidden="1">{#N/A,#N/A,FALSE,"명세표"}</definedName>
    <definedName name="ㅁㄴㅇㄻㄴㅇㄻㄴㄹ" localSheetId="0" hidden="1">{#N/A,#N/A,FALSE,"명세표"}</definedName>
    <definedName name="ㅁㄴㅇㄻㄴㅇㄻㄴㄹ" localSheetId="1" hidden="1">{#N/A,#N/A,FALSE,"명세표"}</definedName>
    <definedName name="ㅁㄴㅇㄻㄴㅇㄻㄴㄹ" hidden="1">{#N/A,#N/A,FALSE,"명세표"}</definedName>
    <definedName name="ㅁㄴㅇㄻㄴㅇㄻㄴㅇ">#N/A</definedName>
    <definedName name="ㅁㄴㅇㄻㅁ" localSheetId="0">#REF!</definedName>
    <definedName name="ㅁㄴㅇㄻㅁ" localSheetId="1">#REF!</definedName>
    <definedName name="ㅁㄴㅇㄻㅁ">#REF!</definedName>
    <definedName name="ㅁㄴㅇㅁㄴㅇ" localSheetId="0" hidden="1">#REF!</definedName>
    <definedName name="ㅁㄴㅇㅁㄴㅇ" localSheetId="1" hidden="1">#REF!</definedName>
    <definedName name="ㅁㄴㅇㅁㄴㅇ" hidden="1">#REF!</definedName>
    <definedName name="ㅁㄴㅌㄴ" localSheetId="19" hidden="1">{"'자리배치도'!$AG$1:$CI$28"}</definedName>
    <definedName name="ㅁㄴㅌㄴ" localSheetId="0" hidden="1">{"'자리배치도'!$AG$1:$CI$28"}</definedName>
    <definedName name="ㅁㄴㅌㄴ" localSheetId="1" hidden="1">{"'자리배치도'!$AG$1:$CI$28"}</definedName>
    <definedName name="ㅁㄴㅌㄴ" hidden="1">{"'자리배치도'!$AG$1:$CI$28"}</definedName>
    <definedName name="ㅁㄹㅇㄹ" localSheetId="0">#REF!,#REF!</definedName>
    <definedName name="ㅁㄹㅇㄹ" localSheetId="1">#REF!,#REF!</definedName>
    <definedName name="ㅁㄹㅇㄹ">#REF!,#REF!</definedName>
    <definedName name="ㅁㄻ">#N/A</definedName>
    <definedName name="ㅁㅁ" localSheetId="0" hidden="1">#REF!</definedName>
    <definedName name="ㅁㅁ" localSheetId="1" hidden="1">#REF!</definedName>
    <definedName name="ㅁㅁ" hidden="1">#REF!</definedName>
    <definedName name="ㅁㅁ158" localSheetId="0">#REF!</definedName>
    <definedName name="ㅁㅁ158" localSheetId="1">#REF!</definedName>
    <definedName name="ㅁㅁ158">#REF!</definedName>
    <definedName name="ㅁㅁㅁ" localSheetId="0">#REF!</definedName>
    <definedName name="ㅁㅁㅁ" localSheetId="1">#REF!</definedName>
    <definedName name="ㅁㅁㅁ">#REF!</definedName>
    <definedName name="ㅁㅅㅅㅁㄱㅈ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ㅅㅅㅁㄱ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ㅅㅅㅁㄱㅈ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ㅅㅅㅁㄱ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ㅇㄴㄹㅇㅁㄴㄹ" localSheetId="0">#REF!</definedName>
    <definedName name="ㅁㅇㄴㄹㅇㅁㄴㄹ" localSheetId="1">#REF!</definedName>
    <definedName name="ㅁㅇㄴㄹㅇㅁㄴㄹ">#REF!</definedName>
    <definedName name="ㅁㅇ리" localSheetId="0">#REF!</definedName>
    <definedName name="ㅁㅇ리" localSheetId="1">#REF!</definedName>
    <definedName name="ㅁㅇ리">#REF!</definedName>
    <definedName name="마" localSheetId="0">설계서!ㅈㄷㅂㄹ</definedName>
    <definedName name="마">#N/A</definedName>
    <definedName name="마가목R3">[71]데이타!$E$160</definedName>
    <definedName name="마가목R5">[71]데이타!$E$161</definedName>
    <definedName name="마가목R7">[71]데이타!$E$162</definedName>
    <definedName name="마스콘수량" localSheetId="19">#REF!</definedName>
    <definedName name="마스콘수량" localSheetId="0">#REF!</definedName>
    <definedName name="마스콘수량" localSheetId="1">#REF!</definedName>
    <definedName name="마스콘수량">#REF!</definedName>
    <definedName name="마음" localSheetId="0">#REF!,#REF!</definedName>
    <definedName name="마음" localSheetId="1">#REF!,#REF!</definedName>
    <definedName name="마음">#REF!,#REF!</definedName>
    <definedName name="말" localSheetId="19">BlankMacro1</definedName>
    <definedName name="말" localSheetId="0">BlankMacro1</definedName>
    <definedName name="말" localSheetId="1">BlankMacro1</definedName>
    <definedName name="말">BlankMacro1</definedName>
    <definedName name="말뚝길이" localSheetId="19">#REF!</definedName>
    <definedName name="말뚝길이" localSheetId="0">#REF!</definedName>
    <definedName name="말뚝길이" localSheetId="1">#REF!</definedName>
    <definedName name="말뚝길이">#REF!</definedName>
    <definedName name="말뚝두께" localSheetId="0">#REF!</definedName>
    <definedName name="말뚝두께" localSheetId="1">#REF!</definedName>
    <definedName name="말뚝두께">#REF!</definedName>
    <definedName name="말뚝열수" localSheetId="0">#REF!</definedName>
    <definedName name="말뚝열수" localSheetId="1">#REF!</definedName>
    <definedName name="말뚝열수">#REF!</definedName>
    <definedName name="말뚝직경">#REF!</definedName>
    <definedName name="말뚝행수">#REF!</definedName>
    <definedName name="말발도리1003">[71]데이타!$E$163</definedName>
    <definedName name="말발도리1204">[71]데이타!$E$164</definedName>
    <definedName name="말발도리1506">[71]데이타!$E$165</definedName>
    <definedName name="매몰본" localSheetId="19">#REF!</definedName>
    <definedName name="매몰본" localSheetId="0">#REF!</definedName>
    <definedName name="매몰본" localSheetId="1">#REF!</definedName>
    <definedName name="매몰본">#REF!</definedName>
    <definedName name="매입개방">[40]DATA!$E$6:$F$15</definedName>
    <definedName name="매자0804">[71]데이타!$E$166</definedName>
    <definedName name="매자1005">[71]데이타!$E$167</definedName>
    <definedName name="매크로19">[117]!매크로19</definedName>
    <definedName name="매화R10">[71]데이타!$E$174</definedName>
    <definedName name="매화R4">[71]데이타!$E$171</definedName>
    <definedName name="매화R6">[71]데이타!$E$172</definedName>
    <definedName name="매화R8">[71]데이타!$E$173</definedName>
    <definedName name="맥문동" localSheetId="19">#REF!</definedName>
    <definedName name="맥문동" localSheetId="0">#REF!</definedName>
    <definedName name="맥문동" localSheetId="1">#REF!</definedName>
    <definedName name="맥문동">#REF!</definedName>
    <definedName name="맨홀">#N/A</definedName>
    <definedName name="머" localSheetId="19" hidden="1">{#N/A,#N/A,FALSE,"명세표"}</definedName>
    <definedName name="머" localSheetId="0" hidden="1">{#N/A,#N/A,FALSE,"명세표"}</definedName>
    <definedName name="머" localSheetId="1" hidden="1">{#N/A,#N/A,FALSE,"명세표"}</definedName>
    <definedName name="머" hidden="1">{#N/A,#N/A,FALSE,"명세표"}</definedName>
    <definedName name="먹스1">[22]소요자재!$H$8</definedName>
    <definedName name="먹스2">[22]소요자재!$H$9</definedName>
    <definedName name="메타B10">[71]데이타!$E$179</definedName>
    <definedName name="메타B12">[71]데이타!$E$180</definedName>
    <definedName name="메타B15">[71]데이타!$E$181</definedName>
    <definedName name="메타B18">[71]데이타!$E$182</definedName>
    <definedName name="메타B4">[71]데이타!$E$175</definedName>
    <definedName name="메타B5">[71]데이타!$E$176</definedName>
    <definedName name="메타B6">[71]데이타!$E$177</definedName>
    <definedName name="메타B8">[71]데이타!$E$178</definedName>
    <definedName name="메타기류" localSheetId="19">#REF!</definedName>
    <definedName name="메타기류" localSheetId="0">#REF!</definedName>
    <definedName name="메타기류" localSheetId="1">#REF!</definedName>
    <definedName name="메타기류">#REF!</definedName>
    <definedName name="멘트" localSheetId="0">#REF!</definedName>
    <definedName name="멘트" localSheetId="1">#REF!</definedName>
    <definedName name="멘트">#REF!</definedName>
    <definedName name="면수" localSheetId="1">#REF!</definedName>
    <definedName name="면수">#REF!</definedName>
    <definedName name="면적" localSheetId="0">#REF!</definedName>
    <definedName name="면적">#REF!</definedName>
    <definedName name="명______칭">#REF!</definedName>
    <definedName name="명암">#REF!</definedName>
    <definedName name="명암2">#REF!</definedName>
    <definedName name="명자0604">[71]데이타!$E$183</definedName>
    <definedName name="명자0805">[71]데이타!$E$184</definedName>
    <definedName name="명자1006">[71]데이타!$E$185</definedName>
    <definedName name="명자1208">[71]데이타!$E$186</definedName>
    <definedName name="명칭" localSheetId="1">[118]내역!#REF!</definedName>
    <definedName name="명칭">[118]내역!#REF!</definedName>
    <definedName name="모" localSheetId="19">#REF!</definedName>
    <definedName name="모" localSheetId="0">#REF!</definedName>
    <definedName name="모" localSheetId="1">#REF!</definedName>
    <definedName name="모">#REF!</definedName>
    <definedName name="모21" localSheetId="1">#REF!</definedName>
    <definedName name="모21">#REF!</definedName>
    <definedName name="모감주R10">[71]데이타!$E$190</definedName>
    <definedName name="모감주R4">[71]데이타!$E$187</definedName>
    <definedName name="모감주R6">[71]데이타!$E$188</definedName>
    <definedName name="모감주R8">[71]데이타!$E$189</definedName>
    <definedName name="모감주나무H3.0xR10" localSheetId="19">#REF!</definedName>
    <definedName name="모감주나무H3.0xR10" localSheetId="0">#REF!</definedName>
    <definedName name="모감주나무H3.0xR10" localSheetId="1">#REF!</definedName>
    <definedName name="모감주나무H3.0xR10">#REF!</definedName>
    <definedName name="모과2005">[71]데이타!$E$191</definedName>
    <definedName name="모과2507">[71]데이타!$E$192</definedName>
    <definedName name="모과R10">[71]데이타!$E$195</definedName>
    <definedName name="모과R12">[71]데이타!$E$196</definedName>
    <definedName name="모과R15">[71]데이타!$E$197</definedName>
    <definedName name="모과R20">[71]데이타!$E$198</definedName>
    <definedName name="모과R25">[71]데이타!$E$199</definedName>
    <definedName name="모과R5">[71]데이타!$E$193</definedName>
    <definedName name="모과R8">[71]데이타!$E$194</definedName>
    <definedName name="모과나무" localSheetId="19">#REF!</definedName>
    <definedName name="모과나무" localSheetId="0">#REF!</definedName>
    <definedName name="모과나무" localSheetId="1">#REF!</definedName>
    <definedName name="모과나무">#REF!</definedName>
    <definedName name="모과나무H2.5" localSheetId="1">#REF!</definedName>
    <definedName name="모과나무H2.5">#REF!</definedName>
    <definedName name="모과나무H3.5" localSheetId="1">#REF!</definedName>
    <definedName name="모과나무H3.5">#REF!</definedName>
    <definedName name="모란5가지">[71]데이타!$E$200</definedName>
    <definedName name="모란6가지">[71]데이타!$E$201</definedName>
    <definedName name="모래" localSheetId="19">#REF!</definedName>
    <definedName name="모래" localSheetId="0">#REF!</definedName>
    <definedName name="모래" localSheetId="1">#REF!</definedName>
    <definedName name="모래">#REF!</definedName>
    <definedName name="모래1" localSheetId="0">#REF!</definedName>
    <definedName name="모래1" localSheetId="1">#REF!</definedName>
    <definedName name="모래1">#REF!</definedName>
    <definedName name="모래운반거리" localSheetId="1">#REF!</definedName>
    <definedName name="모래운반거리">#REF!</definedName>
    <definedName name="모해">#REF!</definedName>
    <definedName name="목도" localSheetId="0">#REF!</definedName>
    <definedName name="목도">#REF!</definedName>
    <definedName name="목돈입력">#REF!</definedName>
    <definedName name="목련R10">[71]데이타!$E$206</definedName>
    <definedName name="목련R12">[71]데이타!$E$207</definedName>
    <definedName name="목련R15">[71]데이타!$E$208</definedName>
    <definedName name="목련R20">[71]데이타!$E$209</definedName>
    <definedName name="목련R4">[71]데이타!$E$202</definedName>
    <definedName name="목련R5">[71]데이타!$E$203</definedName>
    <definedName name="목련R6">[71]데이타!$E$204</definedName>
    <definedName name="목련R8">[71]데이타!$E$205</definedName>
    <definedName name="목백합" localSheetId="19">#REF!</definedName>
    <definedName name="목백합" localSheetId="0">#REF!</definedName>
    <definedName name="목백합" localSheetId="1">#REF!</definedName>
    <definedName name="목백합">#REF!</definedName>
    <definedName name="목서1506">[71]데이타!$E$213</definedName>
    <definedName name="목서2012">[71]데이타!$E$214</definedName>
    <definedName name="목서2515">[71]데이타!$E$215</definedName>
    <definedName name="목수국1006">[71]데이타!$E$210</definedName>
    <definedName name="목수국1208">[71]데이타!$E$211</definedName>
    <definedName name="목수국1510">[71]데이타!$E$212</definedName>
    <definedName name="몰라" localSheetId="19">#REF!</definedName>
    <definedName name="몰라" localSheetId="0">#REF!</definedName>
    <definedName name="몰라" localSheetId="1">#REF!</definedName>
    <definedName name="몰라">#REF!</definedName>
    <definedName name="몰라1" localSheetId="19" hidden="1">{#N/A,#N/A,FALSE,"명세표"}</definedName>
    <definedName name="몰라1" localSheetId="0" hidden="1">{#N/A,#N/A,FALSE,"명세표"}</definedName>
    <definedName name="몰라1" localSheetId="1" hidden="1">{#N/A,#N/A,FALSE,"명세표"}</definedName>
    <definedName name="몰라1" hidden="1">{#N/A,#N/A,FALSE,"명세표"}</definedName>
    <definedName name="몰러" hidden="1">[119]수량산출!#REF!</definedName>
    <definedName name="몰탈" localSheetId="19">#REF!</definedName>
    <definedName name="몰탈" localSheetId="0">#REF!</definedName>
    <definedName name="몰탈" localSheetId="1">#REF!</definedName>
    <definedName name="몰탈">#REF!</definedName>
    <definedName name="무궁화" localSheetId="0">#REF!</definedName>
    <definedName name="무궁화" localSheetId="1">#REF!</definedName>
    <definedName name="무궁화">#REF!</definedName>
    <definedName name="무궁화1003">[71]데이타!$E$216</definedName>
    <definedName name="무궁화1203">[71]데이타!$E$217</definedName>
    <definedName name="무궁화1504">[71]데이타!$E$218</definedName>
    <definedName name="무궁화1805">[71]데이타!$E$219</definedName>
    <definedName name="무궁화2006">[71]데이타!$E$220</definedName>
    <definedName name="무농1호" localSheetId="19">#REF!</definedName>
    <definedName name="무농1호" localSheetId="0">#REF!</definedName>
    <definedName name="무농1호" localSheetId="1">#REF!</definedName>
    <definedName name="무농1호">#REF!</definedName>
    <definedName name="무농2호" localSheetId="1">#REF!</definedName>
    <definedName name="무농2호">#REF!</definedName>
    <definedName name="무늬" localSheetId="1">#REF!</definedName>
    <definedName name="무늬">#REF!</definedName>
    <definedName name="무선안테나">#REF!</definedName>
    <definedName name="무선안테나공">#REF!</definedName>
    <definedName name="무안" localSheetId="0">#REF!</definedName>
    <definedName name="무안">#REF!</definedName>
    <definedName name="문서의_처음">#REF!</definedName>
    <definedName name="문자열" localSheetId="0">#REF!</definedName>
    <definedName name="문자열">#REF!</definedName>
    <definedName name="물">#REF!</definedName>
    <definedName name="물가" localSheetId="0">#REF!</definedName>
    <definedName name="물가">#REF!</definedName>
    <definedName name="물가2003년1월" localSheetId="0">#REF!</definedName>
    <definedName name="물가2003년1월">#REF!</definedName>
    <definedName name="물가변동내역서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물가변동내역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물가변동내역서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물가변동내역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물량2" localSheetId="0">#REF!</definedName>
    <definedName name="물량2" localSheetId="1">#REF!</definedName>
    <definedName name="물량2">#REF!</definedName>
    <definedName name="물량3" localSheetId="0">#REF!</definedName>
    <definedName name="물량3" localSheetId="1">#REF!</definedName>
    <definedName name="물량3">#REF!</definedName>
    <definedName name="물량4" localSheetId="0">#REF!</definedName>
    <definedName name="물량4" localSheetId="1">#REF!</definedName>
    <definedName name="물량4">#REF!</definedName>
    <definedName name="물량5">#REF!</definedName>
    <definedName name="물량6">#REF!</definedName>
    <definedName name="물량집계" localSheetId="0">#REF!</definedName>
    <definedName name="물량집계">#REF!</definedName>
    <definedName name="물량집계1" localSheetId="0">#REF!</definedName>
    <definedName name="물량집계1">#REF!</definedName>
    <definedName name="물푸레R5">[71]데이타!$E$221</definedName>
    <definedName name="물푸레R6">[71]데이타!$E$222</definedName>
    <definedName name="물푸레R8">[71]데이타!$E$223</definedName>
    <definedName name="뭐야" localSheetId="19">#REF!</definedName>
    <definedName name="뭐야" localSheetId="0">#REF!</definedName>
    <definedName name="뭐야" localSheetId="1">#REF!</definedName>
    <definedName name="뭐야">#REF!</definedName>
    <definedName name="뮻" localSheetId="19" hidden="1">{"'자리배치도'!$AG$1:$CI$28"}</definedName>
    <definedName name="뮻" localSheetId="0" hidden="1">{"'자리배치도'!$AG$1:$CI$28"}</definedName>
    <definedName name="뮻" localSheetId="1" hidden="1">{"'자리배치도'!$AG$1:$CI$28"}</definedName>
    <definedName name="뮻" hidden="1">{"'자리배치도'!$AG$1:$CI$28"}</definedName>
    <definedName name="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미">[119]공통가설!#REF!</definedName>
    <definedName name="미나" localSheetId="0">설계서!ㅈㄷㅂㄹ</definedName>
    <definedName name="미나">#N/A</definedName>
    <definedName name="미리보기" localSheetId="0">설계서!미리보기</definedName>
    <definedName name="미리보기">#N/A</definedName>
    <definedName name="미선0804">[71]데이타!$E$224</definedName>
    <definedName name="미선1206">[71]데이타!$E$225</definedName>
    <definedName name="미진" localSheetId="0">설계서!NNG</definedName>
    <definedName name="미진">#N/A</definedName>
    <definedName name="미창석유" localSheetId="19">[120]판매시설!#REF!</definedName>
    <definedName name="미창석유" localSheetId="1">[120]판매시설!#REF!</definedName>
    <definedName name="미창석유">[120]판매시설!#REF!</definedName>
    <definedName name="ㅂ" localSheetId="19">#REF!</definedName>
    <definedName name="ㅂ" localSheetId="0">#REF!</definedName>
    <definedName name="ㅂ" localSheetId="1">#REF!</definedName>
    <definedName name="ㅂ">#REF!</definedName>
    <definedName name="ㅂㅂ" localSheetId="19" hidden="1">[74]수량산출!#REF!</definedName>
    <definedName name="ㅂㅂ" localSheetId="1" hidden="1">[74]수량산출!#REF!</definedName>
    <definedName name="ㅂㅂ" hidden="1">[74]수량산출!#REF!</definedName>
    <definedName name="ㅂㅂㅂ" localSheetId="19">[121]내역서!#REF!</definedName>
    <definedName name="ㅂㅂㅂ" localSheetId="1">[121]내역서!#REF!</definedName>
    <definedName name="ㅂㅂㅂ">[121]내역서!#REF!</definedName>
    <definedName name="ㅂㅂㅂㅂ" localSheetId="19" hidden="1">{#N/A,#N/A,FALSE,"명세표"}</definedName>
    <definedName name="ㅂㅂㅂㅂ" localSheetId="0" hidden="1">{#N/A,#N/A,FALSE,"명세표"}</definedName>
    <definedName name="ㅂㅂㅂㅂ" localSheetId="1" hidden="1">{#N/A,#N/A,FALSE,"명세표"}</definedName>
    <definedName name="ㅂㅂㅂㅂ" hidden="1">{#N/A,#N/A,FALSE,"명세표"}</definedName>
    <definedName name="ㅂㅂㅂㅂㅂ" localSheetId="19" hidden="1">{#N/A,#N/A,FALSE,"명세표"}</definedName>
    <definedName name="ㅂㅂㅂㅂㅂ" localSheetId="0" hidden="1">{#N/A,#N/A,FALSE,"명세표"}</definedName>
    <definedName name="ㅂㅂㅂㅂㅂ" localSheetId="1" hidden="1">{#N/A,#N/A,FALSE,"명세표"}</definedName>
    <definedName name="ㅂㅂㅂㅂㅂ" hidden="1">{#N/A,#N/A,FALSE,"명세표"}</definedName>
    <definedName name="ㅂㅂㅂㅂㅂㅂㅂ" localSheetId="19" hidden="1">{#N/A,#N/A,FALSE,"명세표"}</definedName>
    <definedName name="ㅂㅂㅂㅂㅂㅂㅂ" localSheetId="0" hidden="1">{#N/A,#N/A,FALSE,"명세표"}</definedName>
    <definedName name="ㅂㅂㅂㅂㅂㅂㅂ" localSheetId="1" hidden="1">{#N/A,#N/A,FALSE,"명세표"}</definedName>
    <definedName name="ㅂㅂㅂㅂㅂㅂㅂ" hidden="1">{#N/A,#N/A,FALSE,"명세표"}</definedName>
    <definedName name="ㅂㅂㅂㅂㅂㅂㅂㅂ" localSheetId="19" hidden="1">{#N/A,#N/A,FALSE,"명세표"}</definedName>
    <definedName name="ㅂㅂㅂㅂㅂㅂㅂㅂ" localSheetId="0" hidden="1">{#N/A,#N/A,FALSE,"명세표"}</definedName>
    <definedName name="ㅂㅂㅂㅂㅂㅂㅂㅂ" localSheetId="1" hidden="1">{#N/A,#N/A,FALSE,"명세표"}</definedName>
    <definedName name="ㅂㅂㅂㅂㅂㅂㅂㅂ" hidden="1">{#N/A,#N/A,FALSE,"명세표"}</definedName>
    <definedName name="ㅂㅂㅈㅂㅈㅂㅈ">#N/A</definedName>
    <definedName name="ㅂㅈ" localSheetId="0">#REF!</definedName>
    <definedName name="ㅂㅈ" localSheetId="1">#REF!</definedName>
    <definedName name="ㅂㅈ">#REF!</definedName>
    <definedName name="ㅂㅈㄷ" localSheetId="0">설계서!jhg</definedName>
    <definedName name="ㅂㅈㄷ">#N/A</definedName>
    <definedName name="ㅂㅈㄷㄴㅌ" localSheetId="0">설계서!juyjuy</definedName>
    <definedName name="ㅂㅈㄷㄴㅌ">#N/A</definedName>
    <definedName name="ㅂㅈㅂㅈㅂㅈ" localSheetId="0">#REF!</definedName>
    <definedName name="ㅂㅈㅂㅈㅂㅈ" localSheetId="1">#REF!</definedName>
    <definedName name="ㅂㅈㅂㅈㅂㅈ">#REF!</definedName>
    <definedName name="바" localSheetId="19" hidden="1">{"'자리배치도'!$AG$1:$CI$28"}</definedName>
    <definedName name="바" localSheetId="0" hidden="1">{"'자리배치도'!$AG$1:$CI$28"}</definedName>
    <definedName name="바" localSheetId="1" hidden="1">{"'자리배치도'!$AG$1:$CI$28"}</definedName>
    <definedName name="바" hidden="1">{"'자리배치도'!$AG$1:$CI$28"}</definedName>
    <definedName name="바닥면적" localSheetId="0">#REF!</definedName>
    <definedName name="바닥면적">#REF!</definedName>
    <definedName name="바보">[122]I一般比!#REF!</definedName>
    <definedName name="바탕" localSheetId="19">#REF!</definedName>
    <definedName name="바탕" localSheetId="0">#REF!</definedName>
    <definedName name="바탕" localSheetId="1">#REF!</definedName>
    <definedName name="바탕">#REF!</definedName>
    <definedName name="박리제" localSheetId="1">#REF!</definedName>
    <definedName name="박리제">#REF!</definedName>
    <definedName name="박태기" localSheetId="0">#REF!</definedName>
    <definedName name="박태기" localSheetId="1">#REF!</definedName>
    <definedName name="박태기">#REF!</definedName>
    <definedName name="반경관" localSheetId="0">#REF!</definedName>
    <definedName name="반경관">#REF!</definedName>
    <definedName name="반경관취부밴드" localSheetId="0">#REF!</definedName>
    <definedName name="반경관취부밴드">#REF!</definedName>
    <definedName name="반사지">#REF!</definedName>
    <definedName name="반송1012">[71]데이타!$E$148</definedName>
    <definedName name="반송1215">[71]데이타!$E$149</definedName>
    <definedName name="반송1518">[71]데이타!$E$150</definedName>
    <definedName name="반송1520">[71]데이타!$E$151</definedName>
    <definedName name="반송2022">[71]데이타!$E$152</definedName>
    <definedName name="반여수량" localSheetId="19">#REF!</definedName>
    <definedName name="반여수량" localSheetId="0">#REF!</definedName>
    <definedName name="반여수량" localSheetId="1">#REF!</definedName>
    <definedName name="반여수량">#REF!</definedName>
    <definedName name="발생내역1" localSheetId="1">#REF!</definedName>
    <definedName name="발생내역1">#REF!</definedName>
    <definedName name="발주" localSheetId="0">#REF!</definedName>
    <definedName name="발주" localSheetId="1">#REF!</definedName>
    <definedName name="발주">#REF!</definedName>
    <definedName name="발포보온재" localSheetId="0">#REF!</definedName>
    <definedName name="발포보온재">#REF!</definedName>
    <definedName name="발포지수제" localSheetId="0">#REF!</definedName>
    <definedName name="발포지수제">#REF!</definedName>
    <definedName name="방">#REF!</definedName>
    <definedName name="방송" localSheetId="19">BlankMacro1</definedName>
    <definedName name="방송" localSheetId="0">BlankMacro1</definedName>
    <definedName name="방송" localSheetId="1">BlankMacro1</definedName>
    <definedName name="방송">BlankMacro1</definedName>
    <definedName name="방송공량" localSheetId="19">#REF!</definedName>
    <definedName name="방송공량" localSheetId="0">#REF!</definedName>
    <definedName name="방송공량" localSheetId="1">#REF!</definedName>
    <definedName name="방송공량">#REF!</definedName>
    <definedName name="방송인공산출" localSheetId="19">BlankMacro1</definedName>
    <definedName name="방송인공산출" localSheetId="0">BlankMacro1</definedName>
    <definedName name="방송인공산출" localSheetId="1">BlankMacro1</definedName>
    <definedName name="방송인공산출">BlankMacro1</definedName>
    <definedName name="방송자재인공산출" localSheetId="19">BlankMacro1</definedName>
    <definedName name="방송자재인공산출" localSheetId="0">BlankMacro1</definedName>
    <definedName name="방송자재인공산출" localSheetId="1">BlankMacro1</definedName>
    <definedName name="방송자재인공산출">BlankMacro1</definedName>
    <definedName name="방수몰탈" localSheetId="19">#REF!</definedName>
    <definedName name="방수몰탈" localSheetId="0">#REF!</definedName>
    <definedName name="방수몰탈" localSheetId="1">#REF!</definedName>
    <definedName name="방수몰탈">#REF!</definedName>
    <definedName name="방열기" localSheetId="0">#REF!</definedName>
    <definedName name="방열기" localSheetId="1">#REF!</definedName>
    <definedName name="방열기">#REF!</definedName>
    <definedName name="배관" localSheetId="0">#REF!</definedName>
    <definedName name="배관" localSheetId="1">#REF!</definedName>
    <definedName name="배관">#REF!</definedName>
    <definedName name="배관경" localSheetId="1">[70]GAS!#REF!</definedName>
    <definedName name="배관경">[70]GAS!#REF!</definedName>
    <definedName name="배관공" localSheetId="19">#REF!</definedName>
    <definedName name="배관공" localSheetId="0">#REF!</definedName>
    <definedName name="배관공" localSheetId="1">#REF!</definedName>
    <definedName name="배관공">#REF!</definedName>
    <definedName name="배관및굴착" localSheetId="19" hidden="1">{"'자리배치도'!$AG$1:$CI$28"}</definedName>
    <definedName name="배관및굴착" localSheetId="0" hidden="1">{"'자리배치도'!$AG$1:$CI$28"}</definedName>
    <definedName name="배관및굴착" localSheetId="1" hidden="1">{"'자리배치도'!$AG$1:$CI$28"}</definedName>
    <definedName name="배관및굴착" hidden="1">{"'자리배치도'!$AG$1:$CI$28"}</definedName>
    <definedName name="배관인">[70]GAS!#REF!</definedName>
    <definedName name="배관자">[70]GAS!#REF!</definedName>
    <definedName name="배롱나무" localSheetId="19">#REF!</definedName>
    <definedName name="배롱나무" localSheetId="0">#REF!</definedName>
    <definedName name="배롱나무" localSheetId="1">#REF!</definedName>
    <definedName name="배롱나무">#REF!</definedName>
    <definedName name="배롱나무H2.5xR7" localSheetId="1">#REF!</definedName>
    <definedName name="배롱나무H2.5xR7">#REF!</definedName>
    <definedName name="배롱나무H3.5xR20" localSheetId="1">#REF!</definedName>
    <definedName name="배롱나무H3.5xR20">#REF!</definedName>
    <definedName name="배선전공">#REF!</definedName>
    <definedName name="배수" localSheetId="19">BlankMacro1</definedName>
    <definedName name="배수" localSheetId="0">BlankMacro1</definedName>
    <definedName name="배수" localSheetId="1">BlankMacro1</definedName>
    <definedName name="배수">BlankMacro1</definedName>
    <definedName name="배수공" localSheetId="19">#REF!</definedName>
    <definedName name="배수공" localSheetId="0">#REF!</definedName>
    <definedName name="배수공" localSheetId="1">#REF!</definedName>
    <definedName name="배수공">#REF!</definedName>
    <definedName name="배수공및터널공사" localSheetId="0">#REF!</definedName>
    <definedName name="배수공및터널공사" localSheetId="1">#REF!</definedName>
    <definedName name="배수공및터널공사">#REF!</definedName>
    <definedName name="배수토공계" localSheetId="1">#REF!</definedName>
    <definedName name="배수토공계">#REF!</definedName>
    <definedName name="배전" localSheetId="0">#REF!</definedName>
    <definedName name="배전">#REF!</definedName>
    <definedName name="배전반">#REF!</definedName>
    <definedName name="배전반1">#REF!</definedName>
    <definedName name="배전반자재단가영" localSheetId="0">#REF!</definedName>
    <definedName name="배전반자재단가영">#REF!</definedName>
    <definedName name="배전전공">#REF!</definedName>
    <definedName name="배전활선전공">#REF!</definedName>
    <definedName name="백02간재">'[84]기계경비(시간당)'!$H$161</definedName>
    <definedName name="백02간재티스제외">'[84]기계경비(시간당)'!$H$162</definedName>
    <definedName name="백02노무">'[84]기계경비(시간당)'!$H$153</definedName>
    <definedName name="백02노무야간">'[84]기계경비(시간당)'!$H$157</definedName>
    <definedName name="백02손료">'[84]기계경비(시간당)'!$H$149</definedName>
    <definedName name="백04간재">'[84]기계경비(시간당)'!$H$145</definedName>
    <definedName name="백04간재티스제외">'[84]기계경비(시간당)'!$H$146</definedName>
    <definedName name="백04노무">'[84]기계경비(시간당)'!$H$137</definedName>
    <definedName name="백04노무야간">'[84]기계경비(시간당)'!$H$141</definedName>
    <definedName name="백04손료">'[84]기계경비(시간당)'!$H$133</definedName>
    <definedName name="백07간재">'[84]기계경비(시간당)'!$H$129</definedName>
    <definedName name="백07노무">'[84]기계경비(시간당)'!$H$121</definedName>
    <definedName name="백07손료">'[84]기계경비(시간당)'!$H$117</definedName>
    <definedName name="백강관류" localSheetId="19">#REF!</definedName>
    <definedName name="백강관류" localSheetId="0">#REF!</definedName>
    <definedName name="백강관류" localSheetId="1">#REF!</definedName>
    <definedName name="백강관류">#REF!</definedName>
    <definedName name="백철쭉H0.3" localSheetId="1">#REF!</definedName>
    <definedName name="백철쭉H0.3">#REF!</definedName>
    <definedName name="백호우작업효율">[123]백호우계수!$K$2:$L$44</definedName>
    <definedName name="밴드" localSheetId="19">#REF!</definedName>
    <definedName name="밴드" localSheetId="0">#REF!</definedName>
    <definedName name="밴드" localSheetId="1">#REF!</definedName>
    <definedName name="밴드">#REF!</definedName>
    <definedName name="밴드시설" localSheetId="0">#REF!,#REF!,#REF!,#REF!,#REF!,#REF!,#REF!,#REF!,#REF!,#REF!</definedName>
    <definedName name="밴드시설" localSheetId="1">#REF!,#REF!,#REF!,#REF!,#REF!,#REF!,#REF!,#REF!,#REF!,#REF!</definedName>
    <definedName name="밴드시설">#REF!,#REF!,#REF!,#REF!,#REF!,#REF!,#REF!,#REF!,#REF!,#REF!</definedName>
    <definedName name="밴드철거" localSheetId="0">#REF!,#REF!,#REF!,#REF!,#REF!,#REF!,#REF!,#REF!,#REF!,#REF!</definedName>
    <definedName name="밴드철거" localSheetId="1">#REF!,#REF!,#REF!,#REF!,#REF!,#REF!,#REF!,#REF!,#REF!,#REF!</definedName>
    <definedName name="밴드철거">#REF!,#REF!,#REF!,#REF!,#REF!,#REF!,#REF!,#REF!,#REF!,#REF!</definedName>
    <definedName name="밸브공조경" localSheetId="1">[70]GAS!#REF!</definedName>
    <definedName name="밸브공조경">[70]GAS!#REF!</definedName>
    <definedName name="밸브공조인" localSheetId="1">[70]GAS!#REF!</definedName>
    <definedName name="밸브공조인">[70]GAS!#REF!</definedName>
    <definedName name="밸브공조자" localSheetId="1">[70]GAS!#REF!</definedName>
    <definedName name="밸브공조자">[70]GAS!#REF!</definedName>
    <definedName name="밸브류" localSheetId="19">#REF!</definedName>
    <definedName name="밸브류" localSheetId="0">#REF!</definedName>
    <definedName name="밸브류" localSheetId="1">#REF!</definedName>
    <definedName name="밸브류">#REF!</definedName>
    <definedName name="밸브배관경" localSheetId="19">[70]GAS!#REF!</definedName>
    <definedName name="밸브배관경" localSheetId="1">[70]GAS!#REF!</definedName>
    <definedName name="밸브배관경">[70]GAS!#REF!</definedName>
    <definedName name="밸브배관인" localSheetId="19">[70]GAS!#REF!</definedName>
    <definedName name="밸브배관인" localSheetId="1">[70]GAS!#REF!</definedName>
    <definedName name="밸브배관인">[70]GAS!#REF!</definedName>
    <definedName name="밸브배관자" localSheetId="1">[70]GAS!#REF!</definedName>
    <definedName name="밸브배관자">[70]GAS!#REF!</definedName>
    <definedName name="밸브벤트경" localSheetId="1">[70]GAS!#REF!</definedName>
    <definedName name="밸브벤트경">[70]GAS!#REF!</definedName>
    <definedName name="밸브벤트인">[70]GAS!#REF!</definedName>
    <definedName name="밸브벤트자">[70]GAS!#REF!</definedName>
    <definedName name="버_C.T.C" localSheetId="19">#REF!</definedName>
    <definedName name="버_C.T.C" localSheetId="0">#REF!</definedName>
    <definedName name="버_C.T.C" localSheetId="1">#REF!</definedName>
    <definedName name="버_C.T.C">#REF!</definedName>
    <definedName name="버_단수" localSheetId="1">#REF!</definedName>
    <definedName name="버_단수">#REF!</definedName>
    <definedName name="버1" localSheetId="1">#REF!</definedName>
    <definedName name="버1">#REF!</definedName>
    <definedName name="버2">#REF!</definedName>
    <definedName name="버3">#REF!</definedName>
    <definedName name="버4">#REF!</definedName>
    <definedName name="버5">#REF!</definedName>
    <definedName name="버6">#REF!</definedName>
    <definedName name="번들1호">#REF!</definedName>
    <definedName name="번들2호">#REF!</definedName>
    <definedName name="번들3호">#REF!</definedName>
    <definedName name="번호">#REF!</definedName>
    <definedName name="벌목단가산출" localSheetId="0">#REF!</definedName>
    <definedName name="벌목단가산출">#REF!</definedName>
    <definedName name="법원원천사">#REF!</definedName>
    <definedName name="벽돌공_치장">#REF!</definedName>
    <definedName name="변압기1">#REF!</definedName>
    <definedName name="보고">#N/A</definedName>
    <definedName name="보도경계블럭수량" localSheetId="0">#REF!</definedName>
    <definedName name="보도경계블럭수량" localSheetId="1">#REF!</definedName>
    <definedName name="보도경계블럭수량">#REF!</definedName>
    <definedName name="보링공" localSheetId="0">#REF!</definedName>
    <definedName name="보링공" localSheetId="1">#REF!</definedName>
    <definedName name="보링공">#REF!</definedName>
    <definedName name="보성토공">#N/A</definedName>
    <definedName name="보안공" localSheetId="0">#REF!</definedName>
    <definedName name="보안공" localSheetId="1">#REF!</definedName>
    <definedName name="보안공">#REF!</definedName>
    <definedName name="보오링그라우팅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보오링그라우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보오링그라우팅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보오링그라우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보온공" localSheetId="0">#REF!</definedName>
    <definedName name="보온공" localSheetId="1">#REF!</definedName>
    <definedName name="보온공">#REF!</definedName>
    <definedName name="보온부자재" localSheetId="0">#REF!</definedName>
    <definedName name="보온부자재" localSheetId="1">#REF!</definedName>
    <definedName name="보온부자재">#REF!</definedName>
    <definedName name="보완자료복사" localSheetId="1">#REF!</definedName>
    <definedName name="보완자료복사">#REF!</definedName>
    <definedName name="보인" localSheetId="0">#REF!</definedName>
    <definedName name="보인">#REF!</definedName>
    <definedName name="보조기층">#REF!</definedName>
    <definedName name="보조기층ㄹ" localSheetId="0">#REF!</definedName>
    <definedName name="보조기층ㄹ">#REF!</definedName>
    <definedName name="보조원">#REF!</definedName>
    <definedName name="보차도경계블럭수량">#REF!</definedName>
    <definedName name="보통" localSheetId="0">#REF!</definedName>
    <definedName name="보통">#REF!</definedName>
    <definedName name="보통선원">#REF!</definedName>
    <definedName name="보통인부">[81]데이타!$E$659</definedName>
    <definedName name="보통인부B10">[71]식재인부!$C$24</definedName>
    <definedName name="보통인부B4이하">[71]식재인부!$C$18</definedName>
    <definedName name="보통인부B5">[71]식재인부!$C$19</definedName>
    <definedName name="보통인부B6">[71]식재인부!$C$20</definedName>
    <definedName name="보통인부B8">[71]식재인부!$C$22</definedName>
    <definedName name="보통인부R10">[71]식재인부!$C$54</definedName>
    <definedName name="보통인부R12">[71]식재인부!$C$56</definedName>
    <definedName name="보통인부R15">[71]식재인부!$C$59</definedName>
    <definedName name="보통인부R4이하">[71]식재인부!$C$48</definedName>
    <definedName name="보통인부R5">[71]식재인부!$C$49</definedName>
    <definedName name="보통인부R6">[71]식재인부!$C$50</definedName>
    <definedName name="보통인부R7">[71]식재인부!$C$51</definedName>
    <definedName name="보통인부R8">[71]식재인부!$C$52</definedName>
    <definedName name="보통인부노" localSheetId="1">[30]Sheet6!#REF!</definedName>
    <definedName name="보통인부노">[30]Sheet6!#REF!</definedName>
    <definedName name="보현" localSheetId="19">[0]!ㅁㄴㄹㅇㄹ</definedName>
    <definedName name="보현" localSheetId="0">설계서!ㅁㄴㄹㅇㄹ</definedName>
    <definedName name="보현" localSheetId="1">[0]!ㅁㄴㄹㅇㄹ</definedName>
    <definedName name="보현">[0]!ㅁㄴㄹㅇㄹ</definedName>
    <definedName name="보호몰탈1" localSheetId="0">#REF!</definedName>
    <definedName name="보호몰탈1" localSheetId="1">#REF!</definedName>
    <definedName name="보호몰탈1">#REF!</definedName>
    <definedName name="보호몰탈2" localSheetId="0">#REF!</definedName>
    <definedName name="보호몰탈2" localSheetId="1">#REF!</definedName>
    <definedName name="보호몰탈2">#REF!</definedName>
    <definedName name="보호몰탈3" localSheetId="0">#REF!</definedName>
    <definedName name="보호몰탈3" localSheetId="1">#REF!</definedName>
    <definedName name="보호몰탈3">#REF!</definedName>
    <definedName name="복공">#REF!</definedName>
    <definedName name="복구관로공정">#REF!</definedName>
    <definedName name="복구관로총괄">#REF!</definedName>
    <definedName name="복구내역서">#REF!</definedName>
    <definedName name="복구일위대가">#REF!</definedName>
    <definedName name="복사" localSheetId="0">#REF!</definedName>
    <definedName name="복사">#REF!</definedName>
    <definedName name="봄가을">#REF!</definedName>
    <definedName name="부가가치세">#REF!</definedName>
    <definedName name="附加價値稅" localSheetId="0">#REF!</definedName>
    <definedName name="附加價値稅">#REF!</definedName>
    <definedName name="부가가치세2">#REF!</definedName>
    <definedName name="부가가치세4">#REF!</definedName>
    <definedName name="부가세">#REF!</definedName>
    <definedName name="부대갑지1" localSheetId="0">#REF!</definedName>
    <definedName name="부대갑지1">#REF!</definedName>
    <definedName name="부대공" localSheetId="0">#REF!</definedName>
    <definedName name="부대공">#REF!</definedName>
    <definedName name="부대일위대가" localSheetId="0">#REF!</definedName>
    <definedName name="부대일위대가">#REF!</definedName>
    <definedName name="부대입찰현황">[124]공사개요!$B$5</definedName>
    <definedName name="부산주경기장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부산주경기장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부산주경기장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부산주경기장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부서" localSheetId="0">#REF!</definedName>
    <definedName name="부서" localSheetId="1">#REF!</definedName>
    <definedName name="부서">#REF!</definedName>
    <definedName name="분" localSheetId="0">#REF!</definedName>
    <definedName name="분" localSheetId="1">#REF!</definedName>
    <definedName name="분">#REF!</definedName>
    <definedName name="분담13" localSheetId="1">#REF!</definedName>
    <definedName name="분담13">#REF!</definedName>
    <definedName name="분담20">#REF!</definedName>
    <definedName name="분담25">#REF!</definedName>
    <definedName name="분야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공사비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공사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공사비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공사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양별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양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양별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양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전" localSheetId="19">BlankMacro1</definedName>
    <definedName name="분전" localSheetId="0">BlankMacro1</definedName>
    <definedName name="분전" localSheetId="1">BlankMacro1</definedName>
    <definedName name="분전">BlankMacro1</definedName>
    <definedName name="분전반" localSheetId="19">BlankMacro1</definedName>
    <definedName name="분전반" localSheetId="0">BlankMacro1</definedName>
    <definedName name="분전반" localSheetId="1">BlankMacro1</definedName>
    <definedName name="분전반">BlankMacro1</definedName>
    <definedName name="분전반1" localSheetId="19">BlankMacro1</definedName>
    <definedName name="분전반1" localSheetId="0">BlankMacro1</definedName>
    <definedName name="분전반1" localSheetId="1">BlankMacro1</definedName>
    <definedName name="분전반1">BlankMacro1</definedName>
    <definedName name="분전함" localSheetId="19">BlankMacro1</definedName>
    <definedName name="분전함" localSheetId="0">BlankMacro1</definedName>
    <definedName name="분전함" localSheetId="1">BlankMacro1</definedName>
    <definedName name="분전함">BlankMacro1</definedName>
    <definedName name="브02간재구조물">'[84]기계경비(시간당)'!$H$112</definedName>
    <definedName name="브02노무">'[84]기계경비(시간당)'!$H$110</definedName>
    <definedName name="브02노무야간">'[84]기계경비(시간당)'!$H$111</definedName>
    <definedName name="브02손료">'[84]기계경비(시간당)'!$H$109</definedName>
    <definedName name="브04간재구조물">'[84]기계경비(시간당)'!$H$105</definedName>
    <definedName name="브04노무">'[84]기계경비(시간당)'!$H$103</definedName>
    <definedName name="브04노무야간">'[84]기계경비(시간당)'!$H$104</definedName>
    <definedName name="브04손료">'[84]기계경비(시간당)'!$H$102</definedName>
    <definedName name="브레이드">'[84]기계경비(시간당)'!$D$28</definedName>
    <definedName name="브레이커치즐" localSheetId="19">#REF!</definedName>
    <definedName name="브레이커치즐" localSheetId="0">#REF!</definedName>
    <definedName name="브레이커치즐" localSheetId="1">#REF!</definedName>
    <definedName name="브레이커치즐">#REF!</definedName>
    <definedName name="블레이드" localSheetId="0">#REF!</definedName>
    <definedName name="블레이드" localSheetId="1">#REF!</definedName>
    <definedName name="블레이드">#REF!</definedName>
    <definedName name="비__고" localSheetId="0">#REF!</definedName>
    <definedName name="비__고" localSheetId="1">#REF!</definedName>
    <definedName name="비__고">#REF!</definedName>
    <definedName name="비계" localSheetId="0">#REF!</definedName>
    <definedName name="비계">#REF!</definedName>
    <definedName name="비계1">#REF!</definedName>
    <definedName name="비계2">#REF!</definedName>
    <definedName name="비계공">#REF!</definedName>
    <definedName name="비교" localSheetId="19">BlankMacro1</definedName>
    <definedName name="비교" localSheetId="0">BlankMacro1</definedName>
    <definedName name="비교" localSheetId="1">BlankMacro1</definedName>
    <definedName name="비교">BlankMacro1</definedName>
    <definedName name="비닐절연전선1" localSheetId="19">#REF!</definedName>
    <definedName name="비닐절연전선1" localSheetId="0">#REF!</definedName>
    <definedName name="비닐절연전선1" localSheetId="1">#REF!</definedName>
    <definedName name="비닐절연전선1">#REF!</definedName>
    <definedName name="비닐절연전선2" localSheetId="0">#REF!</definedName>
    <definedName name="비닐절연전선2" localSheetId="1">#REF!</definedName>
    <definedName name="비닐절연전선2">#REF!</definedName>
    <definedName name="비닐절연전선3" localSheetId="0">#REF!</definedName>
    <definedName name="비닐절연전선3" localSheetId="1">#REF!</definedName>
    <definedName name="비닐절연전선3">#REF!</definedName>
    <definedName name="비닐절연전선4" localSheetId="0">#REF!</definedName>
    <definedName name="비닐절연전선4">#REF!</definedName>
    <definedName name="비닐절연전선5" localSheetId="0">#REF!</definedName>
    <definedName name="비닐절연전선5">#REF!</definedName>
    <definedName name="비목1">#REF!</definedName>
    <definedName name="비목2">#REF!</definedName>
    <definedName name="비목3">#REF!</definedName>
    <definedName name="비목4">#REF!</definedName>
    <definedName name="비비추" localSheetId="0">#REF!</definedName>
    <definedName name="비비추">#REF!</definedName>
    <definedName name="비율" localSheetId="0">#REF!</definedName>
    <definedName name="비율">#REF!</definedName>
    <definedName name="비인" localSheetId="0">설계서!MATRO</definedName>
    <definedName name="비인">#N/A</definedName>
    <definedName name="빔제작단가개정표준도적용" localSheetId="19" hidden="1">{"'자리배치도'!$AG$1:$CI$28"}</definedName>
    <definedName name="빔제작단가개정표준도적용" localSheetId="0" hidden="1">{"'자리배치도'!$AG$1:$CI$28"}</definedName>
    <definedName name="빔제작단가개정표준도적용" localSheetId="1" hidden="1">{"'자리배치도'!$AG$1:$CI$28"}</definedName>
    <definedName name="빔제작단가개정표준도적용" hidden="1">{"'자리배치도'!$AG$1:$CI$28"}</definedName>
    <definedName name="빗물받이1">#REF!</definedName>
    <definedName name="빗물받이2">#REF!</definedName>
    <definedName name="빼기" localSheetId="0">설계서!빼기</definedName>
    <definedName name="빼기">#N/A</definedName>
    <definedName name="ㅅ" localSheetId="19" hidden="1">{#N/A,#N/A,FALSE,"명세표"}</definedName>
    <definedName name="ㅅ" localSheetId="0" hidden="1">{#N/A,#N/A,FALSE,"명세표"}</definedName>
    <definedName name="ㅅ" localSheetId="1" hidden="1">{#N/A,#N/A,FALSE,"명세표"}</definedName>
    <definedName name="ㅅ" hidden="1">{#N/A,#N/A,FALSE,"명세표"}</definedName>
    <definedName name="ㅅㅅ" localSheetId="0" hidden="1">#REF!</definedName>
    <definedName name="ㅅㅅ" localSheetId="1" hidden="1">#REF!</definedName>
    <definedName name="ㅅㅅ" hidden="1">#REF!</definedName>
    <definedName name="ㅅㅅㄱ" localSheetId="19" hidden="1">{#N/A,#N/A,FALSE,"2~8번"}</definedName>
    <definedName name="ㅅㅅㄱ" localSheetId="0" hidden="1">{#N/A,#N/A,FALSE,"2~8번"}</definedName>
    <definedName name="ㅅㅅㄱ" localSheetId="1" hidden="1">{#N/A,#N/A,FALSE,"2~8번"}</definedName>
    <definedName name="ㅅㅅㄱ" hidden="1">{#N/A,#N/A,FALSE,"2~8번"}</definedName>
    <definedName name="사" localSheetId="19" hidden="1">{"'자리배치도'!$AG$1:$CI$28"}</definedName>
    <definedName name="사" localSheetId="0" hidden="1">{"'자리배치도'!$AG$1:$CI$28"}</definedName>
    <definedName name="사" localSheetId="1" hidden="1">{"'자리배치도'!$AG$1:$CI$28"}</definedName>
    <definedName name="사" hidden="1">{"'자리배치도'!$AG$1:$CI$28"}</definedName>
    <definedName name="사_TO">#REF!</definedName>
    <definedName name="사급자재">#N/A</definedName>
    <definedName name="사급자재대" localSheetId="0">#REF!</definedName>
    <definedName name="사급자재대" localSheetId="1">#REF!</definedName>
    <definedName name="사급자재대">#REF!</definedName>
    <definedName name="사급장비" localSheetId="0">#REF!</definedName>
    <definedName name="사급장비" localSheetId="1">#REF!</definedName>
    <definedName name="사급장비">#REF!</definedName>
    <definedName name="사급장비비" localSheetId="0">#REF!</definedName>
    <definedName name="사급장비비" localSheetId="1">#REF!</definedName>
    <definedName name="사급장비비">#REF!</definedName>
    <definedName name="사무" localSheetId="1">[125]판매시설!#REF!</definedName>
    <definedName name="사무">[125]판매시설!#REF!</definedName>
    <definedName name="사무동" localSheetId="1">[80]판매시설!#REF!</definedName>
    <definedName name="사무동">[80]판매시설!#REF!</definedName>
    <definedName name="사무실" localSheetId="1">[125]판매시설!#REF!</definedName>
    <definedName name="사무실">[125]판매시설!#REF!</definedName>
    <definedName name="사용램프">#N/A</definedName>
    <definedName name="사용인감" localSheetId="0">#REF!</definedName>
    <definedName name="사용인감" localSheetId="1">#REF!</definedName>
    <definedName name="사용인감">#REF!</definedName>
    <definedName name="사용인감계" localSheetId="0">#REF!</definedName>
    <definedName name="사용인감계" localSheetId="1">#REF!</definedName>
    <definedName name="사용인감계">#REF!</definedName>
    <definedName name="사용전검사비2" localSheetId="0">#REF!</definedName>
    <definedName name="사용전검사비2" localSheetId="1">#REF!</definedName>
    <definedName name="사용전검사비2">#REF!</definedName>
    <definedName name="사이클시간">#REF!</definedName>
    <definedName name="사철나무H1.2">#REF!</definedName>
    <definedName name="사하중계수">#REF!</definedName>
    <definedName name="산근" localSheetId="0">#REF!</definedName>
    <definedName name="산근">#REF!</definedName>
    <definedName name="산보">#REF!</definedName>
    <definedName name="산소">#REF!</definedName>
    <definedName name="산재보험료">#REF!</definedName>
    <definedName name="산재보험료..입력">[93]갑지!#REF!</definedName>
    <definedName name="산재보험료__입력">[73]갑지!#REF!</definedName>
    <definedName name="산재보험료2" localSheetId="19">#REF!</definedName>
    <definedName name="산재보험료2" localSheetId="0">#REF!</definedName>
    <definedName name="산재보험료2" localSheetId="1">#REF!</definedName>
    <definedName name="산재보험료2">#REF!</definedName>
    <definedName name="산재보험료4" localSheetId="1">#REF!</definedName>
    <definedName name="산재보험료4">#REF!</definedName>
    <definedName name="산재보험료요율" localSheetId="1">[73]갑지!#REF!</definedName>
    <definedName name="산재보험료요율">[73]갑지!#REF!</definedName>
    <definedName name="산정" localSheetId="19">#REF!</definedName>
    <definedName name="산정" localSheetId="0">#REF!</definedName>
    <definedName name="산정" localSheetId="1">#REF!</definedName>
    <definedName name="산정">#REF!</definedName>
    <definedName name="산철쭉" localSheetId="0">#REF!</definedName>
    <definedName name="산철쭉" localSheetId="1">#REF!</definedName>
    <definedName name="산철쭉">#REF!</definedName>
    <definedName name="산출" localSheetId="19" hidden="1">{"'단계별시설공사비'!$A$3:$K$51"}</definedName>
    <definedName name="산출" localSheetId="0" hidden="1">{"'단계별시설공사비'!$A$3:$K$51"}</definedName>
    <definedName name="산출" localSheetId="1" hidden="1">{"'단계별시설공사비'!$A$3:$K$51"}</definedName>
    <definedName name="산출" hidden="1">{"'단계별시설공사비'!$A$3:$K$51"}</definedName>
    <definedName name="산출1">#N/A</definedName>
    <definedName name="산출3">#N/A</definedName>
    <definedName name="산출근거" localSheetId="0">#REF!</definedName>
    <definedName name="산출근거" localSheetId="1">#REF!</definedName>
    <definedName name="산출근거">#REF!</definedName>
    <definedName name="산출근거1" localSheetId="0">#REF!</definedName>
    <definedName name="산출근거1" localSheetId="1">#REF!</definedName>
    <definedName name="산출근거1">#REF!</definedName>
    <definedName name="산출내역" localSheetId="0">#REF!</definedName>
    <definedName name="산출내역" localSheetId="1">#REF!</definedName>
    <definedName name="산출내역">#REF!</definedName>
    <definedName name="산출내역2" localSheetId="0">#REF!</definedName>
    <definedName name="산출내역2">#REF!</definedName>
    <definedName name="산출내역서">#REF!</definedName>
    <definedName name="산출일위대가통신" localSheetId="19">BlankMacro1</definedName>
    <definedName name="산출일위대가통신" localSheetId="0">BlankMacro1</definedName>
    <definedName name="산출일위대가통신" localSheetId="1">BlankMacro1</definedName>
    <definedName name="산출일위대가통신">BlankMacro1</definedName>
    <definedName name="산츨" localSheetId="19">#REF!</definedName>
    <definedName name="산츨" localSheetId="0">#REF!</definedName>
    <definedName name="산츨" localSheetId="1">#REF!</definedName>
    <definedName name="산츨">#REF!</definedName>
    <definedName name="산표" localSheetId="0">#REF!</definedName>
    <definedName name="산표" localSheetId="1">#REF!</definedName>
    <definedName name="산표">#REF!</definedName>
    <definedName name="삼각지_동력부하_List" localSheetId="1">#REF!</definedName>
    <definedName name="삼각지_동력부하_List">#REF!</definedName>
    <definedName name="삽날의용량">#REF!</definedName>
    <definedName name="상">#REF!</definedName>
    <definedName name="상림2호">#REF!</definedName>
    <definedName name="상림3호">#REF!</definedName>
    <definedName name="상선" localSheetId="19">[0]!ㅁㄴㄹㅇㄹ</definedName>
    <definedName name="상선" localSheetId="0">설계서!ㅁㄴㄹㅇㄹ</definedName>
    <definedName name="상선" localSheetId="1">[0]!ㅁㄴㄹㅇㄹ</definedName>
    <definedName name="상선">[0]!ㅁㄴㄹㅇㄹ</definedName>
    <definedName name="상수도공" localSheetId="0">#REF!</definedName>
    <definedName name="상수도공" localSheetId="1">#REF!</definedName>
    <definedName name="상수도공">#REF!</definedName>
    <definedName name="상수도공집계표" localSheetId="0">#REF!</definedName>
    <definedName name="상수도공집계표" localSheetId="1">#REF!</definedName>
    <definedName name="상수도공집계표">#REF!</definedName>
    <definedName name="상하차비" localSheetId="0">#REF!</definedName>
    <definedName name="상하차비" localSheetId="1">#REF!</definedName>
    <definedName name="상하차비">#REF!</definedName>
    <definedName name="상호" localSheetId="0">설계서!상호</definedName>
    <definedName name="상호">#N/A</definedName>
    <definedName name="새롬" localSheetId="0">설계서!새롬</definedName>
    <definedName name="새롬">#N/A</definedName>
    <definedName name="생사2호" localSheetId="0">#REF!</definedName>
    <definedName name="생사2호" localSheetId="1">#REF!</definedName>
    <definedName name="생사2호">#REF!</definedName>
    <definedName name="생사기존" localSheetId="0">#REF!</definedName>
    <definedName name="생사기존" localSheetId="1">#REF!</definedName>
    <definedName name="생사기존">#REF!</definedName>
    <definedName name="서양측백H3.0" localSheetId="0">#REF!</definedName>
    <definedName name="서양측백H3.0" localSheetId="1">#REF!</definedName>
    <definedName name="서양측백H3.0">#REF!</definedName>
    <definedName name="서울TRS" localSheetId="0">설계서!서울TRS</definedName>
    <definedName name="서울TRS">#N/A</definedName>
    <definedName name="서카니" localSheetId="0">#REF!</definedName>
    <definedName name="서카니" localSheetId="1">#REF!</definedName>
    <definedName name="서카니">#REF!</definedName>
    <definedName name="서해" localSheetId="0">설계서!서해</definedName>
    <definedName name="서해">#N/A</definedName>
    <definedName name="석공" localSheetId="0">#REF!</definedName>
    <definedName name="석공" localSheetId="1">#REF!</definedName>
    <definedName name="석공">#REF!</definedName>
    <definedName name="석항" localSheetId="19" hidden="1">{#N/A,#N/A,FALSE,"명세표"}</definedName>
    <definedName name="석항" localSheetId="0" hidden="1">{#N/A,#N/A,FALSE,"명세표"}</definedName>
    <definedName name="석항" localSheetId="1" hidden="1">{#N/A,#N/A,FALSE,"명세표"}</definedName>
    <definedName name="석항" hidden="1">{#N/A,#N/A,FALSE,"명세표"}</definedName>
    <definedName name="석항1" localSheetId="19" hidden="1">{#N/A,#N/A,FALSE,"명세표"}</definedName>
    <definedName name="석항1" localSheetId="0" hidden="1">{#N/A,#N/A,FALSE,"명세표"}</definedName>
    <definedName name="석항1" localSheetId="1" hidden="1">{#N/A,#N/A,FALSE,"명세표"}</definedName>
    <definedName name="석항1" hidden="1">{#N/A,#N/A,FALSE,"명세표"}</definedName>
    <definedName name="선관" localSheetId="0">#REF!</definedName>
    <definedName name="선관" localSheetId="1">#REF!</definedName>
    <definedName name="선관">#REF!</definedName>
    <definedName name="선량2호" localSheetId="0">#REF!</definedName>
    <definedName name="선량2호" localSheetId="1">#REF!</definedName>
    <definedName name="선량2호">#REF!</definedName>
    <definedName name="선량3호" localSheetId="0">#REF!</definedName>
    <definedName name="선량3호" localSheetId="1">#REF!</definedName>
    <definedName name="선량3호">#REF!</definedName>
    <definedName name="선량4호">#REF!</definedName>
    <definedName name="선량5호">#REF!</definedName>
    <definedName name="선로">#REF!</definedName>
    <definedName name="선로수량">#REF!</definedName>
    <definedName name="선택" localSheetId="0">#REF!</definedName>
    <definedName name="선택">#REF!</definedName>
    <definedName name="선테ㄷ">#REF!</definedName>
    <definedName name="설간접">#N/A</definedName>
    <definedName name="설계" localSheetId="0">#REF!</definedName>
    <definedName name="설계" localSheetId="1">#REF!</definedName>
    <definedName name="설계">#REF!</definedName>
    <definedName name="설계단면력요약.SAP90Work">#N/A</definedName>
    <definedName name="설계서">#N/A</definedName>
    <definedName name="설계설명서" localSheetId="0">#REF!</definedName>
    <definedName name="설계설명서" localSheetId="1">#REF!</definedName>
    <definedName name="설계설명서">#REF!</definedName>
    <definedName name="설계표지" localSheetId="0">#REF!</definedName>
    <definedName name="설계표지" localSheetId="1">#REF!</definedName>
    <definedName name="설계표지">#REF!</definedName>
    <definedName name="설비" localSheetId="0">#REF!</definedName>
    <definedName name="설비" localSheetId="1">#REF!</definedName>
    <definedName name="설비">#REF!</definedName>
    <definedName name="설비공사" localSheetId="0">#REF!</definedName>
    <definedName name="설비공사">#REF!</definedName>
    <definedName name="설비현조">#N/A</definedName>
    <definedName name="설치계" localSheetId="0">#REF!</definedName>
    <definedName name="설치계" localSheetId="1">#REF!</definedName>
    <definedName name="설치계">#REF!</definedName>
    <definedName name="성갑지" localSheetId="0">#REF!</definedName>
    <definedName name="성갑지" localSheetId="1">#REF!</definedName>
    <definedName name="성갑지">#REF!</definedName>
    <definedName name="성단" localSheetId="0">#REF!</definedName>
    <definedName name="성단" localSheetId="1">#REF!</definedName>
    <definedName name="성단">#REF!</definedName>
    <definedName name="성산1호">#REF!</definedName>
    <definedName name="성산2호">#REF!</definedName>
    <definedName name="성산3호">#REF!</definedName>
    <definedName name="성산4호">#REF!</definedName>
    <definedName name="성산5호">#REF!</definedName>
    <definedName name="성토">#REF!</definedName>
    <definedName name="세금과공과" localSheetId="0">#REF!</definedName>
    <definedName name="세금과공과">#REF!</definedName>
    <definedName name="세로" localSheetId="19" hidden="1">{#N/A,#N/A,FALSE,"전력간선"}</definedName>
    <definedName name="세로" localSheetId="0" hidden="1">{#N/A,#N/A,FALSE,"전력간선"}</definedName>
    <definedName name="세로" localSheetId="1" hidden="1">{#N/A,#N/A,FALSE,"전력간선"}</definedName>
    <definedName name="세로" hidden="1">{#N/A,#N/A,FALSE,"전력간선"}</definedName>
    <definedName name="세로갑지" localSheetId="0">#REF!</definedName>
    <definedName name="세로갑지" localSheetId="1">#REF!</definedName>
    <definedName name="세로갑지">#REF!</definedName>
    <definedName name="세부공정" localSheetId="0">#REF!</definedName>
    <definedName name="세부공정" localSheetId="1">#REF!</definedName>
    <definedName name="세부공정">#REF!</definedName>
    <definedName name="세부내역서_박" localSheetId="19" hidden="1">{"'자리배치도'!$AG$1:$CI$28"}</definedName>
    <definedName name="세부내역서_박" localSheetId="0" hidden="1">{"'자리배치도'!$AG$1:$CI$28"}</definedName>
    <definedName name="세부내역서_박" localSheetId="1" hidden="1">{"'자리배치도'!$AG$1:$CI$28"}</definedName>
    <definedName name="세부내역서_박" hidden="1">{"'자리배치도'!$AG$1:$CI$28"}</definedName>
    <definedName name="셀프보온재" localSheetId="0">#REF!</definedName>
    <definedName name="셀프보온재">#REF!</definedName>
    <definedName name="소" localSheetId="0">#REF!</definedName>
    <definedName name="소">#REF!</definedName>
    <definedName name="소갑" localSheetId="0">#REF!</definedName>
    <definedName name="소갑">#REF!</definedName>
    <definedName name="소개소">#REF!</definedName>
    <definedName name="소계" localSheetId="0">#REF!</definedName>
    <definedName name="소계">#REF!</definedName>
    <definedName name="소계3" localSheetId="0">#REF!</definedName>
    <definedName name="소계3">#REF!</definedName>
    <definedName name="소계4" localSheetId="0">#REF!</definedName>
    <definedName name="소계4">#REF!</definedName>
    <definedName name="소계5" localSheetId="0">#REF!</definedName>
    <definedName name="소계5">#REF!</definedName>
    <definedName name="소관경">#REF!</definedName>
    <definedName name="소나무" localSheetId="0">#REF!</definedName>
    <definedName name="소나무">#REF!</definedName>
    <definedName name="소나무H2.5">#REF!</definedName>
    <definedName name="소나무H3.0">#REF!</definedName>
    <definedName name="소나무H4.0">#REF!</definedName>
    <definedName name="소나무H5.0">#REF!</definedName>
    <definedName name="소모비" localSheetId="0">#REF!</definedName>
    <definedName name="소모비">#REF!</definedName>
    <definedName name="소방" localSheetId="0">#REF!</definedName>
    <definedName name="소방">#REF!</definedName>
    <definedName name="소방2" localSheetId="0">#REF!</definedName>
    <definedName name="소방2">#REF!</definedName>
    <definedName name="소방내역" localSheetId="19">BlankMacro1</definedName>
    <definedName name="소방내역" localSheetId="0">BlankMacro1</definedName>
    <definedName name="소방내역" localSheetId="1">BlankMacro1</definedName>
    <definedName name="소방내역">BlankMacro1</definedName>
    <definedName name="소방내역서" localSheetId="19">BlankMacro1</definedName>
    <definedName name="소방내역서" localSheetId="0">BlankMacro1</definedName>
    <definedName name="소방내역서" localSheetId="1">BlankMacro1</definedName>
    <definedName name="소방내역서">BlankMacro1</definedName>
    <definedName name="소용량충전기">[22]소요자재!$H$151</definedName>
    <definedName name="소켓16" localSheetId="0">#REF!</definedName>
    <definedName name="소켓16" localSheetId="1">#REF!</definedName>
    <definedName name="소켓16">#REF!</definedName>
    <definedName name="소켓22" localSheetId="0">#REF!</definedName>
    <definedName name="소켓22" localSheetId="1">#REF!</definedName>
    <definedName name="소켓22">#REF!</definedName>
    <definedName name="소켓32" localSheetId="0">#REF!</definedName>
    <definedName name="소켓32" localSheetId="1">#REF!</definedName>
    <definedName name="소켓32">#REF!</definedName>
    <definedName name="소켓54">#REF!</definedName>
    <definedName name="소프트">#N/A</definedName>
    <definedName name="소형B손료">'[84]기계경비(시간당)'!$H$240</definedName>
    <definedName name="소형철개소운반비" localSheetId="19">#REF!</definedName>
    <definedName name="소형철개소운반비" localSheetId="0">#REF!</definedName>
    <definedName name="소형철개소운반비" localSheetId="1">#REF!</definedName>
    <definedName name="소형철개소운반비">#REF!</definedName>
    <definedName name="속초조양부대입찰요청서" localSheetId="19">[126]확약서!#REF!</definedName>
    <definedName name="속초조양부대입찰요청서" localSheetId="1">[126]확약서!#REF!</definedName>
    <definedName name="속초조양부대입찰요청서">[126]확약서!#REF!</definedName>
    <definedName name="속초조양원하도급예정금액대비" localSheetId="19">[126]확약서!#REF!</definedName>
    <definedName name="속초조양원하도급예정금액대비" localSheetId="1">[126]확약서!#REF!</definedName>
    <definedName name="속초조양원하도급예정금액대비">[126]확약서!#REF!</definedName>
    <definedName name="속초조양지급자재">[126]확약서!#REF!</definedName>
    <definedName name="속초조양하도급사항">[126]확약서!#REF!</definedName>
    <definedName name="손해배상보험료" localSheetId="19">#REF!</definedName>
    <definedName name="손해배상보험료" localSheetId="0">#REF!</definedName>
    <definedName name="손해배상보험료" localSheetId="1">#REF!</definedName>
    <definedName name="손해배상보험료">#REF!</definedName>
    <definedName name="송도" localSheetId="0">설계서!NNF</definedName>
    <definedName name="송도">#N/A</definedName>
    <definedName name="송수관로구경" localSheetId="0">#REF!</definedName>
    <definedName name="송수관로구경" localSheetId="1">#REF!</definedName>
    <definedName name="송수관로구경">#REF!</definedName>
    <definedName name="송전전공" localSheetId="0">#REF!</definedName>
    <definedName name="송전전공" localSheetId="1">#REF!</definedName>
    <definedName name="송전전공">#REF!</definedName>
    <definedName name="송천2" localSheetId="0">#REF!</definedName>
    <definedName name="송천2" localSheetId="1">#REF!</definedName>
    <definedName name="송천2">#REF!</definedName>
    <definedName name="쇼트변경">#REF!</definedName>
    <definedName name="쇼트변경암">#REF!</definedName>
    <definedName name="쇼ㅕ" localSheetId="0">#REF!,#REF!,#REF!</definedName>
    <definedName name="쇼ㅕ" localSheetId="1">#REF!,#REF!,#REF!</definedName>
    <definedName name="쇼ㅕ">#REF!,#REF!,#REF!</definedName>
    <definedName name="수____종" localSheetId="0">#REF!</definedName>
    <definedName name="수____종" localSheetId="1">#REF!</definedName>
    <definedName name="수____종">#REF!</definedName>
    <definedName name="수_량" localSheetId="0">#REF!</definedName>
    <definedName name="수_량" localSheetId="1">#REF!</definedName>
    <definedName name="수_량">#REF!</definedName>
    <definedName name="수2" localSheetId="19" hidden="1">{#N/A,#N/A,TRUE,"토적및재료집계";#N/A,#N/A,TRUE,"토적및재료집계";#N/A,#N/A,TRUE,"단위량"}</definedName>
    <definedName name="수2" localSheetId="0" hidden="1">{#N/A,#N/A,TRUE,"토적및재료집계";#N/A,#N/A,TRUE,"토적및재료집계";#N/A,#N/A,TRUE,"단위량"}</definedName>
    <definedName name="수2" localSheetId="1" hidden="1">{#N/A,#N/A,TRUE,"토적및재료집계";#N/A,#N/A,TRUE,"토적및재료집계";#N/A,#N/A,TRUE,"단위량"}</definedName>
    <definedName name="수2" hidden="1">{#N/A,#N/A,TRUE,"토적및재료집계";#N/A,#N/A,TRUE,"토적및재료집계";#N/A,#N/A,TRUE,"단위량"}</definedName>
    <definedName name="수3" localSheetId="19" hidden="1">{#N/A,#N/A,TRUE,"토적및재료집계";#N/A,#N/A,TRUE,"토적및재료집계";#N/A,#N/A,TRUE,"단위량"}</definedName>
    <definedName name="수3" localSheetId="0" hidden="1">{#N/A,#N/A,TRUE,"토적및재료집계";#N/A,#N/A,TRUE,"토적및재료집계";#N/A,#N/A,TRUE,"단위량"}</definedName>
    <definedName name="수3" localSheetId="1" hidden="1">{#N/A,#N/A,TRUE,"토적및재료집계";#N/A,#N/A,TRUE,"토적및재료집계";#N/A,#N/A,TRUE,"단위량"}</definedName>
    <definedName name="수3" hidden="1">{#N/A,#N/A,TRUE,"토적및재료집계";#N/A,#N/A,TRUE,"토적및재료집계";#N/A,#N/A,TRUE,"단위량"}</definedName>
    <definedName name="수격방지기" localSheetId="0">#REF!</definedName>
    <definedName name="수격방지기" localSheetId="1">#REF!</definedName>
    <definedName name="수격방지기">#REF!</definedName>
    <definedName name="수공철개소운반비" localSheetId="0">#REF!</definedName>
    <definedName name="수공철개소운반비" localSheetId="1">#REF!</definedName>
    <definedName name="수공철개소운반비">#REF!</definedName>
    <definedName name="수량" localSheetId="0">#REF!</definedName>
    <definedName name="수량" localSheetId="1">#REF!</definedName>
    <definedName name="수량">#REF!</definedName>
    <definedName name="수량48">#REF!</definedName>
    <definedName name="수량49">#REF!</definedName>
    <definedName name="수량검토">#REF!</definedName>
    <definedName name="수량산출" localSheetId="0">#REF!</definedName>
    <definedName name="수량산출">#REF!</definedName>
    <definedName name="수량산출2" localSheetId="19">BlankMacro1</definedName>
    <definedName name="수량산출2" localSheetId="0">BlankMacro1</definedName>
    <definedName name="수량산출2" localSheetId="1">BlankMacro1</definedName>
    <definedName name="수량산출2">BlankMacro1</definedName>
    <definedName name="수량산출5" localSheetId="19">BlankMacro1</definedName>
    <definedName name="수량산출5" localSheetId="0">BlankMacro1</definedName>
    <definedName name="수량산출5" localSheetId="1">BlankMacro1</definedName>
    <definedName name="수량산출5">BlankMacro1</definedName>
    <definedName name="수량산출서" localSheetId="19">[127]단가산출!#REF!</definedName>
    <definedName name="수량산출서">[127]단가산출!#REF!</definedName>
    <definedName name="수량산출서1" localSheetId="19">BlankMacro1</definedName>
    <definedName name="수량산출서1" localSheetId="0">BlankMacro1</definedName>
    <definedName name="수량산출서1" localSheetId="1">BlankMacro1</definedName>
    <definedName name="수량산출서1">BlankMacro1</definedName>
    <definedName name="수량산출서표지" localSheetId="19">BlankMacro1</definedName>
    <definedName name="수량산출서표지" localSheetId="0">BlankMacro1</definedName>
    <definedName name="수량산출서표지" localSheetId="1">BlankMacro1</definedName>
    <definedName name="수량산출서표지">BlankMacro1</definedName>
    <definedName name="수량전체" localSheetId="19">#REF!</definedName>
    <definedName name="수량전체" localSheetId="0">#REF!</definedName>
    <definedName name="수량전체" localSheetId="1">#REF!</definedName>
    <definedName name="수량전체">#REF!</definedName>
    <definedName name="수량총합" localSheetId="19" hidden="1">{#N/A,#N/A,TRUE,"토적및재료집계";#N/A,#N/A,TRUE,"토적및재료집계";#N/A,#N/A,TRUE,"단위량"}</definedName>
    <definedName name="수량총합" localSheetId="0" hidden="1">{#N/A,#N/A,TRUE,"토적및재료집계";#N/A,#N/A,TRUE,"토적및재료집계";#N/A,#N/A,TRUE,"단위량"}</definedName>
    <definedName name="수량총합" localSheetId="1" hidden="1">{#N/A,#N/A,TRUE,"토적및재료집계";#N/A,#N/A,TRUE,"토적및재료집계";#N/A,#N/A,TRUE,"단위량"}</definedName>
    <definedName name="수량총합" hidden="1">{#N/A,#N/A,TRUE,"토적및재료집계";#N/A,#N/A,TRUE,"토적및재료집계";#N/A,#N/A,TRUE,"단위량"}</definedName>
    <definedName name="수목단가" localSheetId="0">#REF!</definedName>
    <definedName name="수목단가" localSheetId="1">#REF!</definedName>
    <definedName name="수목단가">#REF!</definedName>
    <definedName name="수목목록" localSheetId="1">[128]일위대가표!#REF!</definedName>
    <definedName name="수목목록">[128]일위대가표!#REF!</definedName>
    <definedName name="수목수량" localSheetId="19">#REF!</definedName>
    <definedName name="수목수량" localSheetId="0">#REF!</definedName>
    <definedName name="수목수량" localSheetId="1">#REF!</definedName>
    <definedName name="수목수량">#REF!</definedName>
    <definedName name="수소_및_탄산가스창고" localSheetId="0">#REF!</definedName>
    <definedName name="수소_및_탄산가스창고" localSheetId="1">#REF!</definedName>
    <definedName name="수소_및_탄산가스창고">#REF!</definedName>
    <definedName name="수수꽃다리" localSheetId="0">#REF!</definedName>
    <definedName name="수수꽃다리" localSheetId="1">#REF!</definedName>
    <definedName name="수수꽃다리">#REF!</definedName>
    <definedName name="수수꽃다리H1.8">#REF!</definedName>
    <definedName name="수식" localSheetId="0">#REF!</definedName>
    <definedName name="수식">#REF!</definedName>
    <definedName name="수압경">[70]GAS!#REF!</definedName>
    <definedName name="수압인">[70]GAS!#REF!</definedName>
    <definedName name="수압자">[70]GAS!#REF!</definedName>
    <definedName name="수영" localSheetId="19">[0]!ㅁㄴㄹㅇㄹ</definedName>
    <definedName name="수영" localSheetId="0">설계서!ㅁㄴㄹㅇㄹ</definedName>
    <definedName name="수영" localSheetId="1">[0]!ㅁㄴㄹㅇㄹ</definedName>
    <definedName name="수영">[0]!ㅁㄴㄹㅇㄹ</definedName>
    <definedName name="수중모타10" localSheetId="0">#REF!</definedName>
    <definedName name="수중모타10" localSheetId="1">#REF!</definedName>
    <definedName name="수중모타10">#REF!</definedName>
    <definedName name="수중모타15" localSheetId="0">#REF!</definedName>
    <definedName name="수중모타15" localSheetId="1">#REF!</definedName>
    <definedName name="수중모타15">#REF!</definedName>
    <definedName name="수중모타2" localSheetId="0">#REF!</definedName>
    <definedName name="수중모타2" localSheetId="1">#REF!</definedName>
    <definedName name="수중모타2">#REF!</definedName>
    <definedName name="수중모타20">#REF!</definedName>
    <definedName name="수중모타25">#REF!</definedName>
    <definedName name="수중모타3">#REF!</definedName>
    <definedName name="수중모타30">#REF!</definedName>
    <definedName name="수중모타5">#REF!</definedName>
    <definedName name="수중모타7.5">#REF!</definedName>
    <definedName name="수중모터펌프단가">#REF!</definedName>
    <definedName name="수중케이블단가">#REF!</definedName>
    <definedName name="수직">#REF!</definedName>
    <definedName name="수진" localSheetId="0">설계서!NNF</definedName>
    <definedName name="수진">#N/A</definedName>
    <definedName name="수평" localSheetId="0">#REF!</definedName>
    <definedName name="수평" localSheetId="1">#REF!</definedName>
    <definedName name="수평">#REF!</definedName>
    <definedName name="수현" localSheetId="0">설계서!수현</definedName>
    <definedName name="수현">#N/A</definedName>
    <definedName name="순공사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순공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순공사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순공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순공사비" localSheetId="0">#REF!</definedName>
    <definedName name="순공사비" localSheetId="1">#REF!</definedName>
    <definedName name="순공사비">#REF!</definedName>
    <definedName name="순공사비2" localSheetId="0">#REF!</definedName>
    <definedName name="순공사비2" localSheetId="1">#REF!</definedName>
    <definedName name="순공사비2">#REF!</definedName>
    <definedName name="순공사비4" localSheetId="0">#REF!</definedName>
    <definedName name="순공사비4" localSheetId="1">#REF!</definedName>
    <definedName name="순공사비4">#REF!</definedName>
    <definedName name="순공사비집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순공사비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순공사비집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순공사비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순공사원가" localSheetId="0">#REF!</definedName>
    <definedName name="순공사원가" localSheetId="1">#REF!</definedName>
    <definedName name="순공사원가">#REF!</definedName>
    <definedName name="純工事原價" localSheetId="0">#REF!</definedName>
    <definedName name="純工事原價" localSheetId="1">#REF!</definedName>
    <definedName name="純工事原價">#REF!</definedName>
    <definedName name="순공사원가2" localSheetId="1">#REF!</definedName>
    <definedName name="순공사원가2">#REF!</definedName>
    <definedName name="순공사원가4">#REF!</definedName>
    <definedName name="순단면적">#REF!</definedName>
    <definedName name="숨기기" localSheetId="0">설계서!숨기기</definedName>
    <definedName name="숨기기">#N/A</definedName>
    <definedName name="숨기지않기" localSheetId="0">설계서!숨기지않기</definedName>
    <definedName name="숨기지않기">#N/A</definedName>
    <definedName name="스리브류" localSheetId="0">#REF!</definedName>
    <definedName name="스리브류" localSheetId="1">#REF!</definedName>
    <definedName name="스리브류">#REF!</definedName>
    <definedName name="스위치박스" localSheetId="0">#REF!</definedName>
    <definedName name="스위치박스" localSheetId="1">#REF!</definedName>
    <definedName name="스위치박스">#REF!</definedName>
    <definedName name="스테인레스" localSheetId="0">#REF!</definedName>
    <definedName name="스테인레스" localSheetId="1">#REF!</definedName>
    <definedName name="스테인레스">#REF!</definedName>
    <definedName name="스텝">#REF!</definedName>
    <definedName name="스파이럴슬리브" localSheetId="0">#REF!</definedName>
    <definedName name="스파이럴슬리브">#REF!</definedName>
    <definedName name="스파이럴슬리브가공" localSheetId="0">#REF!</definedName>
    <definedName name="스파이럴슬리브가공">#REF!</definedName>
    <definedName name="스파이럴슬리브지중" localSheetId="0">#REF!</definedName>
    <definedName name="스파이럴슬리브지중">#REF!</definedName>
    <definedName name="승호" localSheetId="0">설계서!MMK</definedName>
    <definedName name="승호">#N/A</definedName>
    <definedName name="시" localSheetId="0">#REF!</definedName>
    <definedName name="시" localSheetId="1">#REF!</definedName>
    <definedName name="시">#REF!</definedName>
    <definedName name="시공이음" localSheetId="0">#REF!</definedName>
    <definedName name="시공이음" localSheetId="1">#REF!</definedName>
    <definedName name="시공이음">#REF!</definedName>
    <definedName name="시내케이블" localSheetId="1">#REF!</definedName>
    <definedName name="시내케이블">#REF!</definedName>
    <definedName name="시멘트" localSheetId="19">BlankMacro1</definedName>
    <definedName name="시멘트" localSheetId="0">BlankMacro1</definedName>
    <definedName name="시멘트" localSheetId="1">BlankMacro1</definedName>
    <definedName name="시멘트">BlankMacro1</definedName>
    <definedName name="시멘트6" localSheetId="19">BlankMacro1</definedName>
    <definedName name="시멘트6" localSheetId="0">BlankMacro1</definedName>
    <definedName name="시멘트6" localSheetId="1">BlankMacro1</definedName>
    <definedName name="시멘트6">BlankMacro1</definedName>
    <definedName name="시멘트단" localSheetId="19">#REF!</definedName>
    <definedName name="시멘트단" localSheetId="0">#REF!</definedName>
    <definedName name="시멘트단" localSheetId="1">#REF!</definedName>
    <definedName name="시멘트단">#REF!</definedName>
    <definedName name="시발" localSheetId="0">#REF!</definedName>
    <definedName name="시발" localSheetId="1">#REF!</definedName>
    <definedName name="시발">#REF!</definedName>
    <definedName name="시방">#N/A</definedName>
    <definedName name="시설물수량" localSheetId="0">#REF!</definedName>
    <definedName name="시설물수량" localSheetId="1">#REF!</definedName>
    <definedName name="시설물수량">#REF!</definedName>
    <definedName name="시설수량" localSheetId="0">#REF!</definedName>
    <definedName name="시설수량" localSheetId="1">#REF!</definedName>
    <definedName name="시설수량">#REF!</definedName>
    <definedName name="시설일위" localSheetId="0">#REF!</definedName>
    <definedName name="시설일위" localSheetId="1">#REF!</definedName>
    <definedName name="시설일위">#REF!</definedName>
    <definedName name="시설일위1" localSheetId="0">#REF!</definedName>
    <definedName name="시설일위1">#REF!</definedName>
    <definedName name="시설일위금액">[91]시설일위!$G$1:$M$65536</definedName>
    <definedName name="시작" localSheetId="19">#REF!</definedName>
    <definedName name="시작" localSheetId="0">#REF!</definedName>
    <definedName name="시작" localSheetId="1">#REF!</definedName>
    <definedName name="시작">#REF!</definedName>
    <definedName name="시중노임1">#N/A</definedName>
    <definedName name="시중단가" localSheetId="19" hidden="1">{"'단계별시설공사비'!$A$3:$K$51"}</definedName>
    <definedName name="시중단가" localSheetId="0" hidden="1">{"'단계별시설공사비'!$A$3:$K$51"}</definedName>
    <definedName name="시중단가" localSheetId="1" hidden="1">{"'단계별시설공사비'!$A$3:$K$51"}</definedName>
    <definedName name="시중단가" hidden="1">{"'단계별시설공사비'!$A$3:$K$51"}</definedName>
    <definedName name="시험사2급">#REF!</definedName>
    <definedName name="시험편" localSheetId="0">#REF!</definedName>
    <definedName name="시험편">#REF!</definedName>
    <definedName name="식" localSheetId="0">#REF!</definedName>
    <definedName name="식">#REF!</definedName>
    <definedName name="식재">[129]코드표!$A$1:$F$65536</definedName>
    <definedName name="식재단가" localSheetId="19">#REF!</definedName>
    <definedName name="식재단가" localSheetId="0">#REF!</definedName>
    <definedName name="식재단가" localSheetId="1">#REF!</definedName>
    <definedName name="식재단가">#REF!</definedName>
    <definedName name="식재단가1" localSheetId="0">#REF!</definedName>
    <definedName name="식재단가1" localSheetId="1">#REF!</definedName>
    <definedName name="식재단가1">#REF!</definedName>
    <definedName name="신" localSheetId="1">#REF!</definedName>
    <definedName name="신">#REF!</definedName>
    <definedName name="신너">#REF!</definedName>
    <definedName name="신설1" localSheetId="19" hidden="1">{#N/A,#N/A,FALSE,"명세표"}</definedName>
    <definedName name="신설1" localSheetId="0" hidden="1">{#N/A,#N/A,FALSE,"명세표"}</definedName>
    <definedName name="신설1" localSheetId="1" hidden="1">{#N/A,#N/A,FALSE,"명세표"}</definedName>
    <definedName name="신설1" hidden="1">{#N/A,#N/A,FALSE,"명세표"}</definedName>
    <definedName name="신성" localSheetId="0">#REF!</definedName>
    <definedName name="신성" localSheetId="1">#REF!</definedName>
    <definedName name="신성">#REF!</definedName>
    <definedName name="신성1" localSheetId="0">#REF!</definedName>
    <definedName name="신성1" localSheetId="1">#REF!</definedName>
    <definedName name="신성1">#REF!</definedName>
    <definedName name="신성2" localSheetId="0">#REF!</definedName>
    <definedName name="신성2" localSheetId="1">#REF!</definedName>
    <definedName name="신성2">#REF!</definedName>
    <definedName name="신성3">#REF!</definedName>
    <definedName name="신성4">#REF!</definedName>
    <definedName name="신성5">#REF!</definedName>
    <definedName name="신성6">#REF!</definedName>
    <definedName name="신성7">#REF!</definedName>
    <definedName name="신성감">#REF!</definedName>
    <definedName name="신축공사" localSheetId="19" hidden="1">{"'단계별시설공사비'!$A$3:$K$51"}</definedName>
    <definedName name="신축공사" localSheetId="0" hidden="1">{"'단계별시설공사비'!$A$3:$K$51"}</definedName>
    <definedName name="신축공사" localSheetId="1" hidden="1">{"'단계별시설공사비'!$A$3:$K$51"}</definedName>
    <definedName name="신축공사" hidden="1">{"'단계별시설공사비'!$A$3:$K$51"}</definedName>
    <definedName name="신축이음" localSheetId="0">#REF!</definedName>
    <definedName name="신축이음">#REF!</definedName>
    <definedName name="신호공">#REF!</definedName>
    <definedName name="신호기">#N/A</definedName>
    <definedName name="신흥1호" localSheetId="0">#REF!</definedName>
    <definedName name="신흥1호" localSheetId="1">#REF!</definedName>
    <definedName name="신흥1호">#REF!</definedName>
    <definedName name="신흥2호" localSheetId="0">#REF!</definedName>
    <definedName name="신흥2호" localSheetId="1">#REF!</definedName>
    <definedName name="신흥2호">#REF!</definedName>
    <definedName name="신희" localSheetId="0">#REF!</definedName>
    <definedName name="신희" localSheetId="1">#REF!</definedName>
    <definedName name="신희">#REF!</definedName>
    <definedName name="실시설계">#REF!</definedName>
    <definedName name="실시설계비">#REF!</definedName>
    <definedName name="실시적용">#REF!</definedName>
    <definedName name="실시적용1">#REF!</definedName>
    <definedName name="실시적용2">#REF!</definedName>
    <definedName name="실인원" localSheetId="0">#REF!</definedName>
    <definedName name="실인원">#REF!</definedName>
    <definedName name="실적">#REF!</definedName>
    <definedName name="실제" localSheetId="0">설계서!실제</definedName>
    <definedName name="실제">#N/A</definedName>
    <definedName name="실행" localSheetId="0">#REF!</definedName>
    <definedName name="실행" localSheetId="1">#REF!</definedName>
    <definedName name="실행">#REF!</definedName>
    <definedName name="실행75.5" localSheetId="0">설계서!실행75.5</definedName>
    <definedName name="실행75.5">#N/A</definedName>
    <definedName name="실행개요" localSheetId="19">'[130]실행내역서 '!#REF!</definedName>
    <definedName name="실행개요" localSheetId="1">'[130]실행내역서 '!#REF!</definedName>
    <definedName name="실행개요">'[130]실행내역서 '!#REF!</definedName>
    <definedName name="실행공기" localSheetId="19">#REF!</definedName>
    <definedName name="실행공기" localSheetId="0">#REF!</definedName>
    <definedName name="실행공기" localSheetId="1">#REF!</definedName>
    <definedName name="실행공기">#REF!</definedName>
    <definedName name="실행조건" localSheetId="0">#REF!</definedName>
    <definedName name="실행조건" localSheetId="1">#REF!</definedName>
    <definedName name="실행조건">#REF!</definedName>
    <definedName name="실행총괄" localSheetId="0">설계서!실행총괄</definedName>
    <definedName name="실행총괄">#N/A</definedName>
    <definedName name="심사평가내역">#N/A</definedName>
    <definedName name="심우" localSheetId="0">#REF!</definedName>
    <definedName name="심우" localSheetId="1">#REF!</definedName>
    <definedName name="심우">#REF!</definedName>
    <definedName name="심우을" localSheetId="0">#REF!</definedName>
    <definedName name="심우을" localSheetId="1">#REF!</definedName>
    <definedName name="심우을">#REF!</definedName>
    <definedName name="십만달라" localSheetId="0">#REF!</definedName>
    <definedName name="십만달라" localSheetId="1">#REF!</definedName>
    <definedName name="십만달라">#REF!</definedName>
    <definedName name="써비스커넥터" localSheetId="0">#REF!</definedName>
    <definedName name="써비스커넥터">#REF!</definedName>
    <definedName name="ㅇ">#N/A</definedName>
    <definedName name="ㅇ227" localSheetId="0">#REF!</definedName>
    <definedName name="ㅇ227" localSheetId="1">#REF!</definedName>
    <definedName name="ㅇ227">#REF!</definedName>
    <definedName name="ㅇ48" localSheetId="0">#REF!</definedName>
    <definedName name="ㅇ48" localSheetId="1">#REF!</definedName>
    <definedName name="ㅇ48">#REF!</definedName>
    <definedName name="ㅇㄴㄹㄴㄻ" localSheetId="0">#REF!</definedName>
    <definedName name="ㅇㄴㄹㄴㄻ" localSheetId="1">#REF!</definedName>
    <definedName name="ㅇㄴㄹㄴㄻ">#REF!</definedName>
    <definedName name="ㅇㄴㄹㄴㅁㄹㅇ">#N/A</definedName>
    <definedName name="ㅇㄴㄹㄴㅇㄹ">#N/A</definedName>
    <definedName name="ㅇㄴㄿ" localSheetId="0">설계서!ㅇㄴㄿ</definedName>
    <definedName name="ㅇㄴㄿ">#N/A</definedName>
    <definedName name="ㅇㄴㅇ" localSheetId="19" hidden="1">{"'자리배치도'!$AG$1:$CI$28"}</definedName>
    <definedName name="ㅇㄴㅇ" localSheetId="0" hidden="1">{"'자리배치도'!$AG$1:$CI$28"}</definedName>
    <definedName name="ㅇㄴㅇ" localSheetId="1" hidden="1">{"'자리배치도'!$AG$1:$CI$28"}</definedName>
    <definedName name="ㅇㄴㅇ" hidden="1">{"'자리배치도'!$AG$1:$CI$28"}</definedName>
    <definedName name="ㅇㄴㅍ" localSheetId="19">[0]!ㅁㄴㄹㅇㄹ</definedName>
    <definedName name="ㅇㄴㅍ" localSheetId="0">설계서!ㅁㄴㄹㅇㄹ</definedName>
    <definedName name="ㅇㄴㅍ" localSheetId="1">[0]!ㅁㄴㄹㅇㄹ</definedName>
    <definedName name="ㅇㄴㅍ">[0]!ㅁㄴㄹㅇㄹ</definedName>
    <definedName name="ㅇ나리" localSheetId="0">#REF!</definedName>
    <definedName name="ㅇ나리" localSheetId="1">#REF!</definedName>
    <definedName name="ㅇ나리">#REF!</definedName>
    <definedName name="ㅇ남러이" localSheetId="0">#REF!</definedName>
    <definedName name="ㅇ남러이" localSheetId="1">#REF!</definedName>
    <definedName name="ㅇ남러이">#REF!</definedName>
    <definedName name="ㅇ낯ㅍ" localSheetId="0">#REF!</definedName>
    <definedName name="ㅇ낯ㅍ" localSheetId="1">#REF!</definedName>
    <definedName name="ㅇ낯ㅍ">#REF!</definedName>
    <definedName name="ㅇ널" localSheetId="0">#REF!</definedName>
    <definedName name="ㅇ널">#REF!</definedName>
    <definedName name="ㅇ닐" localSheetId="0">#REF!</definedName>
    <definedName name="ㅇ닐">#REF!</definedName>
    <definedName name="ㅇㄹ">#N/A</definedName>
    <definedName name="ㅇㄹ3" localSheetId="19" hidden="1">{#N/A,#N/A,FALSE,"명세표"}</definedName>
    <definedName name="ㅇㄹ3" localSheetId="0" hidden="1">{#N/A,#N/A,FALSE,"명세표"}</definedName>
    <definedName name="ㅇㄹ3" localSheetId="1" hidden="1">{#N/A,#N/A,FALSE,"명세표"}</definedName>
    <definedName name="ㅇㄹ3" hidden="1">{#N/A,#N/A,FALSE,"명세표"}</definedName>
    <definedName name="ㅇㄹㄹ" localSheetId="0" hidden="1">#REF!</definedName>
    <definedName name="ㅇㄹㄹ" localSheetId="1" hidden="1">#REF!</definedName>
    <definedName name="ㅇㄹㄹ" hidden="1">#REF!</definedName>
    <definedName name="ㅇㄹㅇㄹ" localSheetId="0" hidden="1">#REF!</definedName>
    <definedName name="ㅇㄹㅇㄹ" localSheetId="1" hidden="1">#REF!</definedName>
    <definedName name="ㅇㄹㅇㄹ" hidden="1">#REF!</definedName>
    <definedName name="ㅇㄹ홍" localSheetId="0">#REF!</definedName>
    <definedName name="ㅇㄹ홍" localSheetId="1">#REF!</definedName>
    <definedName name="ㅇㄹ홍">#REF!</definedName>
    <definedName name="ㅇ라ㅓㅏㅗㄹ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라ㅓㅏㅗㄹ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라ㅓㅏㅗㄹ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라ㅓㅏㅗ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러나ㅣ" localSheetId="0">#REF!</definedName>
    <definedName name="ㅇ러나ㅣ" localSheetId="1">#REF!</definedName>
    <definedName name="ㅇ러나ㅣ">#REF!</definedName>
    <definedName name="ㅇ리멍라" localSheetId="0">#REF!</definedName>
    <definedName name="ㅇ리멍라" localSheetId="1">#REF!</definedName>
    <definedName name="ㅇ리멍라">#REF!</definedName>
    <definedName name="ㅇㄿ">[29]!Macro13</definedName>
    <definedName name="ㅇㅀ" localSheetId="1">[32]내역서!#REF!</definedName>
    <definedName name="ㅇㅀ">[32]내역서!#REF!</definedName>
    <definedName name="ㅇㅁㄴㄹ" localSheetId="19" hidden="1">{#N/A,#N/A,TRUE,"토적및재료집계";#N/A,#N/A,TRUE,"토적및재료집계";#N/A,#N/A,TRUE,"단위량"}</definedName>
    <definedName name="ㅇㅁㄴㄹ" localSheetId="0" hidden="1">{#N/A,#N/A,TRUE,"토적및재료집계";#N/A,#N/A,TRUE,"토적및재료집계";#N/A,#N/A,TRUE,"단위량"}</definedName>
    <definedName name="ㅇㅁㄴㄹ" localSheetId="1" hidden="1">{#N/A,#N/A,TRUE,"토적및재료집계";#N/A,#N/A,TRUE,"토적및재료집계";#N/A,#N/A,TRUE,"단위량"}</definedName>
    <definedName name="ㅇㅁㄴㄹ" hidden="1">{#N/A,#N/A,TRUE,"토적및재료집계";#N/A,#N/A,TRUE,"토적및재료집계";#N/A,#N/A,TRUE,"단위량"}</definedName>
    <definedName name="ㅇㅇ" localSheetId="0">#REF!</definedName>
    <definedName name="ㅇㅇ" localSheetId="1">#REF!</definedName>
    <definedName name="ㅇㅇ">#REF!</definedName>
    <definedName name="ㅇㅇㄹ" localSheetId="0" hidden="1">#REF!</definedName>
    <definedName name="ㅇㅇㄹ" localSheetId="1" hidden="1">#REF!</definedName>
    <definedName name="ㅇㅇㄹ" hidden="1">#REF!</definedName>
    <definedName name="ㅇㅇㅇ" localSheetId="0">#REF!</definedName>
    <definedName name="ㅇㅇㅇ" localSheetId="1">#REF!</definedName>
    <definedName name="ㅇㅇㅇ">#REF!</definedName>
    <definedName name="ㅇㅇㅇㅇ" localSheetId="0" hidden="1">#REF!</definedName>
    <definedName name="ㅇㅇㅇㅇ" hidden="1">#REF!</definedName>
    <definedName name="ㅇㅇㅇㅇㅇ" localSheetId="0">#REF!</definedName>
    <definedName name="ㅇㅇㅇㅇㅇ">#REF!</definedName>
    <definedName name="ㅇㅇㅇㅇㅇㅇㅇ" localSheetId="0">#REF!</definedName>
    <definedName name="ㅇㅇㅇㅇㅇㅇㅇ">#REF!</definedName>
    <definedName name="ㅇ퍼ㅐㄴ" localSheetId="0">#REF!</definedName>
    <definedName name="ㅇ퍼ㅐㄴ">#REF!</definedName>
    <definedName name="아" localSheetId="19" hidden="1">{"'자리배치도'!$AG$1:$CI$28"}</definedName>
    <definedName name="아" localSheetId="0" hidden="1">{"'자리배치도'!$AG$1:$CI$28"}</definedName>
    <definedName name="아" localSheetId="1" hidden="1">{"'자리배치도'!$AG$1:$CI$28"}</definedName>
    <definedName name="아" hidden="1">{"'자리배치도'!$AG$1:$CI$28"}</definedName>
    <definedName name="아나라니리다" localSheetId="0">#REF!</definedName>
    <definedName name="아나라니리다">#REF!</definedName>
    <definedName name="아늘믿" localSheetId="19">BlankMacro1</definedName>
    <definedName name="아늘믿" localSheetId="0">BlankMacro1</definedName>
    <definedName name="아늘믿" localSheetId="1">BlankMacro1</definedName>
    <definedName name="아늘믿">BlankMacro1</definedName>
    <definedName name="아니" localSheetId="19">BlankMacro1</definedName>
    <definedName name="아니" localSheetId="0">BlankMacro1</definedName>
    <definedName name="아니" localSheetId="1">BlankMacro1</definedName>
    <definedName name="아니">BlankMacro1</definedName>
    <definedName name="아다" localSheetId="19">BlankMacro1</definedName>
    <definedName name="아다" localSheetId="0">BlankMacro1</definedName>
    <definedName name="아다" localSheetId="1">BlankMacro1</definedName>
    <definedName name="아다">BlankMacro1</definedName>
    <definedName name="아디" localSheetId="19">BlankMacro1</definedName>
    <definedName name="아디" localSheetId="0">BlankMacro1</definedName>
    <definedName name="아디" localSheetId="1">BlankMacro1</definedName>
    <definedName name="아디">BlankMacro1</definedName>
    <definedName name="아러" localSheetId="19">#REF!</definedName>
    <definedName name="아러" localSheetId="0">#REF!</definedName>
    <definedName name="아러" localSheetId="1">#REF!</definedName>
    <definedName name="아러">#REF!</definedName>
    <definedName name="아러ㅏ" localSheetId="0">#REF!</definedName>
    <definedName name="아러ㅏ" localSheetId="1">#REF!</definedName>
    <definedName name="아러ㅏ">#REF!</definedName>
    <definedName name="아서" localSheetId="1">#REF!</definedName>
    <definedName name="아서">#REF!</definedName>
    <definedName name="아세틸렌">#REF!</definedName>
    <definedName name="아스콘78">#REF!</definedName>
    <definedName name="아스콘수량">#REF!</definedName>
    <definedName name="아스팔트유제">#REF!</definedName>
    <definedName name="아야" localSheetId="0">#REF!</definedName>
    <definedName name="아야">#REF!</definedName>
    <definedName name="아연도28C">[30]Sheet6!#REF!</definedName>
    <definedName name="아연도배관단가" localSheetId="0">#REF!</definedName>
    <definedName name="아연도배관단가" localSheetId="1">#REF!</definedName>
    <definedName name="아연도배관단가">#REF!</definedName>
    <definedName name="아연도배관자재" localSheetId="1">#REF!</definedName>
    <definedName name="아연도배관자재">#REF!</definedName>
    <definedName name="아왜나무H2.5" localSheetId="1">#REF!</definedName>
    <definedName name="아왜나무H2.5">#REF!</definedName>
    <definedName name="아이디에프">[22]소요자재!$H$110</definedName>
    <definedName name="아이디에프1">[22]소요자재!$H$111</definedName>
    <definedName name="아이야" localSheetId="0">#REF!</definedName>
    <definedName name="아이야" localSheetId="1">#REF!</definedName>
    <definedName name="아이야">#REF!</definedName>
    <definedName name="아ㅏㅓ랜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ㅏㅓ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ㅏㅓ랜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ㅏㅓ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ㅏㅓㅗㄹ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ㅏㅓㅗㄹ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ㅏㅓㅗㄹ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ㅏㅓㅗ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ㅓㅣㅏㄴ" localSheetId="0">#REF!</definedName>
    <definedName name="아ㅓㅣㅏㄴ" localSheetId="1">#REF!</definedName>
    <definedName name="아ㅓㅣㅏㄴ">#REF!</definedName>
    <definedName name="아ㅣㅓ" localSheetId="0">#REF!</definedName>
    <definedName name="아ㅣㅓ" localSheetId="1">#REF!</definedName>
    <definedName name="아ㅣㅓ">#REF!</definedName>
    <definedName name="안" localSheetId="0">#REF!</definedName>
    <definedName name="안" localSheetId="1">#REF!</definedName>
    <definedName name="안">#REF!</definedName>
    <definedName name="안방1호">#REF!</definedName>
    <definedName name="안방2호">#REF!</definedName>
    <definedName name="안전">[31]표지!#REF!</definedName>
    <definedName name="안전관리비" localSheetId="0">#REF!</definedName>
    <definedName name="안전관리비" localSheetId="1">#REF!</definedName>
    <definedName name="안전관리비">#REF!</definedName>
    <definedName name="안전관리비2" localSheetId="1">#REF!</definedName>
    <definedName name="안전관리비2">#REF!</definedName>
    <definedName name="안전관리비4" localSheetId="1">#REF!</definedName>
    <definedName name="안전관리비4">#REF!</definedName>
    <definedName name="안전밸브" localSheetId="0">#REF!</definedName>
    <definedName name="안전밸브">#REF!</definedName>
    <definedName name="안정수위">#REF!</definedName>
    <definedName name="알지" localSheetId="0">#REF!</definedName>
    <definedName name="알지">#REF!</definedName>
    <definedName name="암거">#REF!</definedName>
    <definedName name="암근">#REF!</definedName>
    <definedName name="암근C">#REF!</definedName>
    <definedName name="암타이밴드" localSheetId="0">#REF!</definedName>
    <definedName name="암타이밴드">#REF!</definedName>
    <definedName name="압력계류" localSheetId="0">#REF!</definedName>
    <definedName name="압력계류">#REF!</definedName>
    <definedName name="압축강도">#REF!</definedName>
    <definedName name="앙카슈외" localSheetId="0">#REF!</definedName>
    <definedName name="앙카슈외">#REF!</definedName>
    <definedName name="앞들1호">#REF!</definedName>
    <definedName name="앞들2호">#REF!</definedName>
    <definedName name="애머ㅏㄹ" localSheetId="0">#REF!</definedName>
    <definedName name="애머ㅏㄹ">#REF!</definedName>
    <definedName name="야적경">[70]GAS!#REF!</definedName>
    <definedName name="야적인">[70]GAS!#REF!</definedName>
    <definedName name="야적자">[70]GAS!#REF!</definedName>
    <definedName name="약" localSheetId="19">#REF!</definedName>
    <definedName name="약" localSheetId="0">#REF!</definedName>
    <definedName name="약" localSheetId="1">#REF!</definedName>
    <definedName name="약">#REF!</definedName>
    <definedName name="양매자0403">[71]데이타!$E$168</definedName>
    <definedName name="양매자0505">[71]데이타!$E$169</definedName>
    <definedName name="양매자0606">[71]데이타!$E$170</definedName>
    <definedName name="양생공" localSheetId="19">#REF!</definedName>
    <definedName name="양생공" localSheetId="0">#REF!</definedName>
    <definedName name="양생공" localSheetId="1">#REF!</definedName>
    <definedName name="양생공">#REF!</definedName>
    <definedName name="양석" localSheetId="0">#REF!,#REF!,#REF!,#REF!,#REF!,#REF!,#REF!,#REF!,#REF!,#REF!,#REF!,#REF!,#REF!,#REF!,#REF!,#REF!,#REF!,#REF!,#REF!</definedName>
    <definedName name="양석" localSheetId="1">#REF!,#REF!,#REF!,#REF!,#REF!,#REF!,#REF!,#REF!,#REF!,#REF!,#REF!,#REF!,#REF!,#REF!,#REF!,#REF!,#REF!,#REF!,#REF!</definedName>
    <definedName name="양석">#REF!,#REF!,#REF!,#REF!,#REF!,#REF!,#REF!,#REF!,#REF!,#REF!,#REF!,#REF!,#REF!,#REF!,#REF!,#REF!,#REF!,#REF!,#REF!</definedName>
    <definedName name="양석김" localSheetId="0">#REF!</definedName>
    <definedName name="양석김" localSheetId="1">#REF!</definedName>
    <definedName name="양석김">#REF!</definedName>
    <definedName name="양수량" localSheetId="0">#REF!</definedName>
    <definedName name="양수량" localSheetId="1">#REF!</definedName>
    <definedName name="양수량">#REF!</definedName>
    <definedName name="양식" localSheetId="0">#REF!</definedName>
    <definedName name="양식" localSheetId="1">#REF!</definedName>
    <definedName name="양식">#REF!</definedName>
    <definedName name="어">#N/A</definedName>
    <definedName name="어떤거죠" localSheetId="0" hidden="1">#REF!</definedName>
    <definedName name="어떤거죠" localSheetId="1" hidden="1">#REF!</definedName>
    <definedName name="어떤거죠" hidden="1">#REF!</definedName>
    <definedName name="어라" localSheetId="0">#REF!</definedName>
    <definedName name="어라" localSheetId="1">#REF!</definedName>
    <definedName name="어라">#REF!</definedName>
    <definedName name="어쭈구리" localSheetId="0">#REF!</definedName>
    <definedName name="어쭈구리" localSheetId="1">#REF!</definedName>
    <definedName name="어쭈구리">#REF!</definedName>
    <definedName name="어ㅏ" localSheetId="0">#REF!</definedName>
    <definedName name="어ㅏ">#REF!</definedName>
    <definedName name="어ㅓㅓㅇ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ㅓㅓ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ㅓㅓㅇ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ㅓㅓ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ㅘㄴ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ㅘ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ㅘㄴ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ㅘ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업체" localSheetId="0" hidden="1">#REF!</definedName>
    <definedName name="업체" localSheetId="1" hidden="1">#REF!</definedName>
    <definedName name="업체" hidden="1">#REF!</definedName>
    <definedName name="에폭시" localSheetId="0">#REF!</definedName>
    <definedName name="에폭시" localSheetId="1">#REF!</definedName>
    <definedName name="에폭시">#REF!</definedName>
    <definedName name="여과망" localSheetId="0">#REF!</definedName>
    <definedName name="여과망" localSheetId="1">#REF!</definedName>
    <definedName name="여과망">#REF!</definedName>
    <definedName name="여과지동">[131]여과지동!$F$3:$AS$80</definedName>
    <definedName name="여기" localSheetId="19">#REF!</definedName>
    <definedName name="여기" localSheetId="0">#REF!</definedName>
    <definedName name="여기" localSheetId="1">#REF!</definedName>
    <definedName name="여기">#REF!</definedName>
    <definedName name="여름" localSheetId="1">#REF!</definedName>
    <definedName name="여름">#REF!</definedName>
    <definedName name="여비교통비" localSheetId="0">#REF!</definedName>
    <definedName name="여비교통비" localSheetId="1">#REF!</definedName>
    <definedName name="여비교통비">#REF!</definedName>
    <definedName name="연구">#REF!</definedName>
    <definedName name="연구보">#REF!</definedName>
    <definedName name="연구보조원">#REF!</definedName>
    <definedName name="연구원">#REF!</definedName>
    <definedName name="연동연선" localSheetId="0">#REF!</definedName>
    <definedName name="연동연선">#REF!</definedName>
    <definedName name="연마공">#REF!</definedName>
    <definedName name="연마지120">#REF!</definedName>
    <definedName name="연마지180">#REF!</definedName>
    <definedName name="연습">#REF!</definedName>
    <definedName name="연접물량">#N/A</definedName>
    <definedName name="열량계" localSheetId="0">#REF!</definedName>
    <definedName name="열량계" localSheetId="1">#REF!</definedName>
    <definedName name="열량계">#REF!</definedName>
    <definedName name="열선" localSheetId="0">#REF!</definedName>
    <definedName name="열선" localSheetId="1">#REF!</definedName>
    <definedName name="열선">#REF!</definedName>
    <definedName name="열수" localSheetId="1">#REF!</definedName>
    <definedName name="열수">#REF!</definedName>
    <definedName name="영" localSheetId="0">#REF!,#REF!</definedName>
    <definedName name="영" localSheetId="1">#REF!,#REF!</definedName>
    <definedName name="영">#REF!,#REF!</definedName>
    <definedName name="영남" localSheetId="0">설계서!SSR</definedName>
    <definedName name="영남">#N/A</definedName>
    <definedName name="영미" localSheetId="0">설계서!NNF</definedName>
    <definedName name="영미">#N/A</definedName>
    <definedName name="영산홍" localSheetId="0">#REF!</definedName>
    <definedName name="영산홍" localSheetId="1">#REF!</definedName>
    <definedName name="영산홍">#REF!</definedName>
    <definedName name="영산홍H0.3" localSheetId="0">#REF!</definedName>
    <definedName name="영산홍H0.3" localSheetId="1">#REF!</definedName>
    <definedName name="영산홍H0.3">#REF!</definedName>
    <definedName name="영상및음향" localSheetId="1">#REF!</definedName>
    <definedName name="영상및음향">#REF!</definedName>
    <definedName name="영시스템" localSheetId="1" hidden="1">[132]수량산출!#REF!</definedName>
    <definedName name="영시스템" hidden="1">[132]수량산출!#REF!</definedName>
    <definedName name="예산서" localSheetId="19">#REF!</definedName>
    <definedName name="예산서" localSheetId="0">#REF!</definedName>
    <definedName name="예산서" localSheetId="1">#REF!</definedName>
    <definedName name="예산서">#REF!</definedName>
    <definedName name="예정공정표" localSheetId="1">#REF!</definedName>
    <definedName name="예정공정표">#REF!</definedName>
    <definedName name="예제_데이터" localSheetId="0">#REF!</definedName>
    <definedName name="예제_데이터" localSheetId="1">#REF!</definedName>
    <definedName name="예제_데이터">#REF!</definedName>
    <definedName name="오">#REF!</definedName>
    <definedName name="오수공">#REF!</definedName>
    <definedName name="오수공수량">#REF!</definedName>
    <definedName name="오수공수량집계표">#REF!</definedName>
    <definedName name="오수정화조" localSheetId="0">#REF!</definedName>
    <definedName name="오수정화조">#REF!</definedName>
    <definedName name="오주2호">#REF!</definedName>
    <definedName name="오주3호">#REF!</definedName>
    <definedName name="오주4호">#REF!</definedName>
    <definedName name="오페디1">[22]소요자재!$H$135</definedName>
    <definedName name="오페디2">[22]소요자재!$H$136</definedName>
    <definedName name="오페디3">[22]소요자재!$H$137</definedName>
    <definedName name="옥" localSheetId="0">#REF!</definedName>
    <definedName name="옥" localSheetId="1">#REF!</definedName>
    <definedName name="옥">#REF!</definedName>
    <definedName name="옥향H0.5" localSheetId="1">#REF!</definedName>
    <definedName name="옥향H0.5">#REF!</definedName>
    <definedName name="온도조절변" localSheetId="0">#REF!</definedName>
    <definedName name="온도조절변" localSheetId="1">#REF!</definedName>
    <definedName name="온도조절변">#REF!</definedName>
    <definedName name="온수분배기" localSheetId="0">#REF!</definedName>
    <definedName name="온수분배기">#REF!</definedName>
    <definedName name="옹벽공">#REF!</definedName>
    <definedName name="옹벽공집계표">#REF!</definedName>
    <definedName name="완공1">[133]직재!#REF!</definedName>
    <definedName name="완공2">[133]직재!#REF!</definedName>
    <definedName name="완공3" localSheetId="19" hidden="1">#REF!</definedName>
    <definedName name="완공3" localSheetId="0" hidden="1">#REF!</definedName>
    <definedName name="완공3" localSheetId="1" hidden="1">#REF!</definedName>
    <definedName name="완공3" hidden="1">#REF!</definedName>
    <definedName name="완료품의" localSheetId="0">#REF!</definedName>
    <definedName name="완료품의" localSheetId="1">#REF!</definedName>
    <definedName name="완료품의">#REF!</definedName>
    <definedName name="왕벚나무" localSheetId="0">#REF!</definedName>
    <definedName name="왕벚나무" localSheetId="1">#REF!</definedName>
    <definedName name="왕벚나무">#REF!</definedName>
    <definedName name="왕벚나무H4.5">#REF!</definedName>
    <definedName name="왜성도라지" localSheetId="0">#REF!</definedName>
    <definedName name="왜성도라지">#REF!</definedName>
    <definedName name="요동1호">#REF!</definedName>
    <definedName name="요동2호">#REF!</definedName>
    <definedName name="요청점검수수료" localSheetId="19">BlankMacro1</definedName>
    <definedName name="요청점검수수료" localSheetId="0">BlankMacro1</definedName>
    <definedName name="요청점검수수료" localSheetId="1">BlankMacro1</definedName>
    <definedName name="요청점검수수료">BlankMacro1</definedName>
    <definedName name="용량" localSheetId="19">#REF!</definedName>
    <definedName name="용량" localSheetId="0">#REF!</definedName>
    <definedName name="용량" localSheetId="1">#REF!</definedName>
    <definedName name="용량">#REF!</definedName>
    <definedName name="용역" localSheetId="0">#REF!</definedName>
    <definedName name="용역" localSheetId="1">#REF!</definedName>
    <definedName name="용역">#REF!</definedName>
    <definedName name="용접" localSheetId="0">#REF!</definedName>
    <definedName name="용접" localSheetId="1">#REF!</definedName>
    <definedName name="용접">#REF!</definedName>
    <definedName name="용접공">'[84]기계경비(시간당)'!$D$13</definedName>
    <definedName name="용접봉" localSheetId="19">#REF!</definedName>
    <definedName name="용접봉" localSheetId="0">#REF!</definedName>
    <definedName name="용접봉" localSheetId="1">#REF!</definedName>
    <definedName name="용접봉">#REF!</definedName>
    <definedName name="우리" localSheetId="1">#REF!</definedName>
    <definedName name="우리">#REF!</definedName>
    <definedName name="우리나라" localSheetId="0">설계서!jhg</definedName>
    <definedName name="우리나라">#N/A</definedName>
    <definedName name="우리집">#N/A</definedName>
    <definedName name="우산" localSheetId="0">#REF!</definedName>
    <definedName name="우산" localSheetId="1">#REF!</definedName>
    <definedName name="우산">#REF!</definedName>
    <definedName name="우수공" localSheetId="0">#REF!</definedName>
    <definedName name="우수공" localSheetId="1">#REF!</definedName>
    <definedName name="우수공">#REF!</definedName>
    <definedName name="우수공수량집계표" localSheetId="0">#REF!</definedName>
    <definedName name="우수공수량집계표" localSheetId="1">#REF!</definedName>
    <definedName name="우수공수량집계표">#REF!</definedName>
    <definedName name="운">#REF!</definedName>
    <definedName name="운반">#REF!</definedName>
    <definedName name="운반비">#REF!</definedName>
    <definedName name="운반산출" localSheetId="0">#REF!</definedName>
    <definedName name="운반산출">#REF!</definedName>
    <definedName name="운암">#REF!</definedName>
    <definedName name="운잔">#REF!</definedName>
    <definedName name="운전" localSheetId="0">#REF!</definedName>
    <definedName name="운전">#REF!</definedName>
    <definedName name="운전사" localSheetId="0">#REF!</definedName>
    <definedName name="운전사">#REF!</definedName>
    <definedName name="운전사_운반">'[84]기계경비(시간당)'!$D$7</definedName>
    <definedName name="운전사기계" localSheetId="19">#REF!</definedName>
    <definedName name="운전사기계" localSheetId="0">#REF!</definedName>
    <definedName name="운전사기계" localSheetId="1">#REF!</definedName>
    <definedName name="운전사기계">#REF!</definedName>
    <definedName name="운전사운반" localSheetId="1">#REF!</definedName>
    <definedName name="운전사운반">#REF!</definedName>
    <definedName name="운전사운반차" localSheetId="1">#REF!</definedName>
    <definedName name="운전사운반차">#REF!</definedName>
    <definedName name="운전사중기">#REF!</definedName>
    <definedName name="운전운반차">#REF!</definedName>
    <definedName name="운전조" localSheetId="0">#REF!</definedName>
    <definedName name="운전조">#REF!</definedName>
    <definedName name="운전조수">#REF!</definedName>
    <definedName name="운호1호">#REF!</definedName>
    <definedName name="운호2호">#REF!</definedName>
    <definedName name="운호3호">#REF!</definedName>
    <definedName name="원">#REF!</definedName>
    <definedName name="원_가_계_산_서" localSheetId="0">#REF!</definedName>
    <definedName name="원_가_계_산_서">#REF!</definedName>
    <definedName name="원가" localSheetId="0">#REF!</definedName>
    <definedName name="원가">#REF!</definedName>
    <definedName name="원가1">#N/A</definedName>
    <definedName name="원가계간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간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산" localSheetId="0">#REF!</definedName>
    <definedName name="원가계산" localSheetId="1">#REF!</definedName>
    <definedName name="원가계산">#REF!</definedName>
    <definedName name="원가계산19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산19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산19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산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산서2" localSheetId="0">#REF!</definedName>
    <definedName name="원가계산서2" localSheetId="1">#REF!</definedName>
    <definedName name="원가계산서2">#REF!</definedName>
    <definedName name="원가표" localSheetId="19" hidden="1">{#N/A,#N/A,FALSE,"명세표"}</definedName>
    <definedName name="원가표" localSheetId="0" hidden="1">{#N/A,#N/A,FALSE,"명세표"}</definedName>
    <definedName name="원가표" localSheetId="1" hidden="1">{#N/A,#N/A,FALSE,"명세표"}</definedName>
    <definedName name="원가표" hidden="1">{#N/A,#N/A,FALSE,"명세표"}</definedName>
    <definedName name="원가표지2" localSheetId="0">#REF!</definedName>
    <definedName name="원가표지2" localSheetId="1">#REF!</definedName>
    <definedName name="원가표지2">#REF!</definedName>
    <definedName name="원각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각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각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기기ㅣㅇ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기기ㅣ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기기ㅣㅇ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기기ㅣ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내역서" localSheetId="19" hidden="1">{#N/A,#N/A,FALSE,"전력간선"}</definedName>
    <definedName name="원내역서" localSheetId="0" hidden="1">{#N/A,#N/A,FALSE,"전력간선"}</definedName>
    <definedName name="원내역서" localSheetId="1" hidden="1">{#N/A,#N/A,FALSE,"전력간선"}</definedName>
    <definedName name="원내역서" hidden="1">{#N/A,#N/A,FALSE,"전력간선"}</definedName>
    <definedName name="원단위조정" localSheetId="0">#REF!</definedName>
    <definedName name="원단위조정" localSheetId="1">#REF!</definedName>
    <definedName name="원단위조정">#REF!</definedName>
    <definedName name="원운1호" localSheetId="0">#REF!</definedName>
    <definedName name="원운1호" localSheetId="1">#REF!</definedName>
    <definedName name="원운1호">#REF!</definedName>
    <definedName name="원운2호" localSheetId="0">#REF!</definedName>
    <definedName name="원운2호" localSheetId="1">#REF!</definedName>
    <definedName name="원운2호">#REF!</definedName>
    <definedName name="원위치">[126]!원위치</definedName>
    <definedName name="위" localSheetId="19">#REF!</definedName>
    <definedName name="위" localSheetId="0">#REF!</definedName>
    <definedName name="위" localSheetId="1">#REF!</definedName>
    <definedName name="위">#REF!</definedName>
    <definedName name="위1" localSheetId="1">#REF!</definedName>
    <definedName name="위1">#REF!</definedName>
    <definedName name="위병면회소" localSheetId="1">[134]원가계산서!#REF!</definedName>
    <definedName name="위병면회소">[134]원가계산서!#REF!</definedName>
    <definedName name="위생기구류" localSheetId="19">#REF!</definedName>
    <definedName name="위생기구류" localSheetId="0">#REF!</definedName>
    <definedName name="위생기구류" localSheetId="1">#REF!</definedName>
    <definedName name="위생기구류">#REF!</definedName>
    <definedName name="위험표지판" localSheetId="0">#REF!</definedName>
    <definedName name="위험표지판" localSheetId="1">#REF!</definedName>
    <definedName name="위험표지판">#REF!</definedName>
    <definedName name="윙비트6" localSheetId="1">[135]Sheet1!#REF!</definedName>
    <definedName name="윙비트6">[135]Sheet1!#REF!</definedName>
    <definedName name="유_지_창_고" localSheetId="19">#REF!</definedName>
    <definedName name="유_지_창_고" localSheetId="0">#REF!</definedName>
    <definedName name="유_지_창_고" localSheetId="1">#REF!</definedName>
    <definedName name="유_지_창_고">#REF!</definedName>
    <definedName name="유관순" localSheetId="1">#REF!</definedName>
    <definedName name="유관순">#REF!</definedName>
    <definedName name="유니1">[22]소요자재!$H$95</definedName>
    <definedName name="유니2">[22]소요자재!$H$96</definedName>
    <definedName name="유니랙">[22]소요자재!$H$105</definedName>
    <definedName name="유니랙1">[22]소요자재!$H$106</definedName>
    <definedName name="유리공" localSheetId="0">#REF!</definedName>
    <definedName name="유리공" localSheetId="1">#REF!</definedName>
    <definedName name="유리공">#REF!</definedName>
    <definedName name="유리솜보온재" localSheetId="0">#REF!</definedName>
    <definedName name="유리솜보온재" localSheetId="1">#REF!</definedName>
    <definedName name="유리솜보온재">#REF!</definedName>
    <definedName name="유지창고" localSheetId="0">#REF!</definedName>
    <definedName name="유지창고" localSheetId="1">#REF!</definedName>
    <definedName name="유지창고">#REF!</definedName>
    <definedName name="육리1호">#REF!</definedName>
    <definedName name="육리2호">#REF!</definedName>
    <definedName name="윤" localSheetId="0">#REF!,#REF!,#REF!,#REF!,#REF!,#REF!,#REF!,#REF!,#REF!,#REF!,#REF!,#REF!,#REF!,#REF!,#REF!,#REF!,#REF!,#REF!,#REF!</definedName>
    <definedName name="윤" localSheetId="1">#REF!,#REF!,#REF!,#REF!,#REF!,#REF!,#REF!,#REF!,#REF!,#REF!,#REF!,#REF!,#REF!,#REF!,#REF!,#REF!,#REF!,#REF!,#REF!</definedName>
    <definedName name="윤">#REF!,#REF!,#REF!,#REF!,#REF!,#REF!,#REF!,#REF!,#REF!,#REF!,#REF!,#REF!,#REF!,#REF!,#REF!,#REF!,#REF!,#REF!,#REF!</definedName>
    <definedName name="은산1호" localSheetId="0">#REF!</definedName>
    <definedName name="은산1호" localSheetId="1">#REF!</definedName>
    <definedName name="은산1호">#REF!</definedName>
    <definedName name="은산2호" localSheetId="0">#REF!</definedName>
    <definedName name="은산2호" localSheetId="1">#REF!</definedName>
    <definedName name="은산2호">#REF!</definedName>
    <definedName name="은산3호" localSheetId="0">#REF!</definedName>
    <definedName name="은산3호" localSheetId="1">#REF!</definedName>
    <definedName name="은산3호">#REF!</definedName>
    <definedName name="은산4호">#REF!</definedName>
    <definedName name="은행나무" localSheetId="0">#REF!</definedName>
    <definedName name="은행나무">#REF!</definedName>
    <definedName name="은행나무H3.5">#REF!</definedName>
    <definedName name="을">#REF!</definedName>
    <definedName name="음향신호기">#REF!</definedName>
    <definedName name="의" localSheetId="0">#REF!</definedName>
    <definedName name="의">#REF!</definedName>
    <definedName name="의영" localSheetId="19">[0]!ㅁㄴㄹㅇㄹ</definedName>
    <definedName name="의영" localSheetId="0">설계서!ㅁㄴㄹㅇㄹ</definedName>
    <definedName name="의영" localSheetId="1">[0]!ㅁㄴㄹㅇㄹ</definedName>
    <definedName name="의영">[0]!ㅁㄴㄹㅇㄹ</definedName>
    <definedName name="이" localSheetId="0" hidden="1">{#N/A,#N/A,FALSE,"명세표"}</definedName>
    <definedName name="이" localSheetId="1">#REF!,#REF!,#REF!,#REF!,#REF!,#REF!,#REF!,#REF!,#REF!,#REF!,#REF!,#REF!,#REF!,#REF!,#REF!,#REF!,#REF!,#REF!,#REF!</definedName>
    <definedName name="이">#REF!,#REF!,#REF!,#REF!,#REF!,#REF!,#REF!,#REF!,#REF!,#REF!,#REF!,#REF!,#REF!,#REF!,#REF!,#REF!,#REF!,#REF!,#REF!</definedName>
    <definedName name="이공구가설비" localSheetId="0">#REF!</definedName>
    <definedName name="이공구가설비" localSheetId="1">#REF!</definedName>
    <definedName name="이공구가설비">#REF!</definedName>
    <definedName name="이공구간접노무비" localSheetId="0">#REF!</definedName>
    <definedName name="이공구간접노무비" localSheetId="1">#REF!</definedName>
    <definedName name="이공구간접노무비">#REF!</definedName>
    <definedName name="이공구공사원가" localSheetId="0">#REF!</definedName>
    <definedName name="이공구공사원가" localSheetId="1">#REF!</definedName>
    <definedName name="이공구공사원가">#REF!</definedName>
    <definedName name="이공구기타경비" localSheetId="0">#REF!</definedName>
    <definedName name="이공구기타경비">#REF!</definedName>
    <definedName name="이공구부가가치세" localSheetId="1">'[110]2공구산출내역'!#REF!</definedName>
    <definedName name="이공구부가가치세">'[110]2공구산출내역'!#REF!</definedName>
    <definedName name="이공구산재보험료" localSheetId="19">#REF!</definedName>
    <definedName name="이공구산재보험료" localSheetId="0">#REF!</definedName>
    <definedName name="이공구산재보험료" localSheetId="1">#REF!</definedName>
    <definedName name="이공구산재보험료">#REF!</definedName>
    <definedName name="이공구안전관리비" localSheetId="0">#REF!</definedName>
    <definedName name="이공구안전관리비" localSheetId="1">#REF!</definedName>
    <definedName name="이공구안전관리비">#REF!</definedName>
    <definedName name="이공구이윤" localSheetId="0">#REF!</definedName>
    <definedName name="이공구이윤" localSheetId="1">#REF!</definedName>
    <definedName name="이공구이윤">#REF!</definedName>
    <definedName name="이공구일반관리비" localSheetId="0">#REF!</definedName>
    <definedName name="이공구일반관리비">#REF!</definedName>
    <definedName name="이광훈11" localSheetId="19" hidden="1">{#N/A,#N/A,FALSE,"명세표"}</definedName>
    <definedName name="이광훈11" localSheetId="0" hidden="1">{#N/A,#N/A,FALSE,"명세표"}</definedName>
    <definedName name="이광훈11" localSheetId="1" hidden="1">{#N/A,#N/A,FALSE,"명세표"}</definedName>
    <definedName name="이광훈11" hidden="1">{#N/A,#N/A,FALSE,"명세표"}</definedName>
    <definedName name="이광훈15" localSheetId="19" hidden="1">{#N/A,#N/A,FALSE,"명세표"}</definedName>
    <definedName name="이광훈15" localSheetId="0" hidden="1">{#N/A,#N/A,FALSE,"명세표"}</definedName>
    <definedName name="이광훈15" localSheetId="1" hidden="1">{#N/A,#N/A,FALSE,"명세표"}</definedName>
    <definedName name="이광훈15" hidden="1">{#N/A,#N/A,FALSE,"명세표"}</definedName>
    <definedName name="이광훈16" localSheetId="19" hidden="1">{#N/A,#N/A,FALSE,"명세표"}</definedName>
    <definedName name="이광훈16" localSheetId="0" hidden="1">{#N/A,#N/A,FALSE,"명세표"}</definedName>
    <definedName name="이광훈16" localSheetId="1" hidden="1">{#N/A,#N/A,FALSE,"명세표"}</definedName>
    <definedName name="이광훈16" hidden="1">{#N/A,#N/A,FALSE,"명세표"}</definedName>
    <definedName name="이광훈17" localSheetId="19" hidden="1">{#N/A,#N/A,FALSE,"명세표"}</definedName>
    <definedName name="이광훈17" localSheetId="0" hidden="1">{#N/A,#N/A,FALSE,"명세표"}</definedName>
    <definedName name="이광훈17" localSheetId="1" hidden="1">{#N/A,#N/A,FALSE,"명세표"}</definedName>
    <definedName name="이광훈17" hidden="1">{#N/A,#N/A,FALSE,"명세표"}</definedName>
    <definedName name="이광훈18" localSheetId="19" hidden="1">{#N/A,#N/A,FALSE,"명세표"}</definedName>
    <definedName name="이광훈18" localSheetId="0" hidden="1">{#N/A,#N/A,FALSE,"명세표"}</definedName>
    <definedName name="이광훈18" localSheetId="1" hidden="1">{#N/A,#N/A,FALSE,"명세표"}</definedName>
    <definedName name="이광훈18" hidden="1">{#N/A,#N/A,FALSE,"명세표"}</definedName>
    <definedName name="이광훈2" localSheetId="19" hidden="1">{#N/A,#N/A,FALSE,"명세표"}</definedName>
    <definedName name="이광훈2" localSheetId="0" hidden="1">{#N/A,#N/A,FALSE,"명세표"}</definedName>
    <definedName name="이광훈2" localSheetId="1" hidden="1">{#N/A,#N/A,FALSE,"명세표"}</definedName>
    <definedName name="이광훈2" hidden="1">{#N/A,#N/A,FALSE,"명세표"}</definedName>
    <definedName name="이광훈20" localSheetId="19" hidden="1">{#N/A,#N/A,FALSE,"명세표"}</definedName>
    <definedName name="이광훈20" localSheetId="0" hidden="1">{#N/A,#N/A,FALSE,"명세표"}</definedName>
    <definedName name="이광훈20" localSheetId="1" hidden="1">{#N/A,#N/A,FALSE,"명세표"}</definedName>
    <definedName name="이광훈20" hidden="1">{#N/A,#N/A,FALSE,"명세표"}</definedName>
    <definedName name="이광훈21" localSheetId="19" hidden="1">{#N/A,#N/A,FALSE,"명세표"}</definedName>
    <definedName name="이광훈21" localSheetId="0" hidden="1">{#N/A,#N/A,FALSE,"명세표"}</definedName>
    <definedName name="이광훈21" localSheetId="1" hidden="1">{#N/A,#N/A,FALSE,"명세표"}</definedName>
    <definedName name="이광훈21" hidden="1">{#N/A,#N/A,FALSE,"명세표"}</definedName>
    <definedName name="이광훈22" localSheetId="19" hidden="1">{#N/A,#N/A,FALSE,"명세표"}</definedName>
    <definedName name="이광훈22" localSheetId="0" hidden="1">{#N/A,#N/A,FALSE,"명세표"}</definedName>
    <definedName name="이광훈22" localSheetId="1" hidden="1">{#N/A,#N/A,FALSE,"명세표"}</definedName>
    <definedName name="이광훈22" hidden="1">{#N/A,#N/A,FALSE,"명세표"}</definedName>
    <definedName name="이광훈23" localSheetId="19" hidden="1">{#N/A,#N/A,FALSE,"명세표"}</definedName>
    <definedName name="이광훈23" localSheetId="0" hidden="1">{#N/A,#N/A,FALSE,"명세표"}</definedName>
    <definedName name="이광훈23" localSheetId="1" hidden="1">{#N/A,#N/A,FALSE,"명세표"}</definedName>
    <definedName name="이광훈23" hidden="1">{#N/A,#N/A,FALSE,"명세표"}</definedName>
    <definedName name="이광훈24" localSheetId="19" hidden="1">{#N/A,#N/A,FALSE,"명세표"}</definedName>
    <definedName name="이광훈24" localSheetId="0" hidden="1">{#N/A,#N/A,FALSE,"명세표"}</definedName>
    <definedName name="이광훈24" localSheetId="1" hidden="1">{#N/A,#N/A,FALSE,"명세표"}</definedName>
    <definedName name="이광훈24" hidden="1">{#N/A,#N/A,FALSE,"명세표"}</definedName>
    <definedName name="이광훈4" localSheetId="19" hidden="1">{#N/A,#N/A,FALSE,"명세표"}</definedName>
    <definedName name="이광훈4" localSheetId="0" hidden="1">{#N/A,#N/A,FALSE,"명세표"}</definedName>
    <definedName name="이광훈4" localSheetId="1" hidden="1">{#N/A,#N/A,FALSE,"명세표"}</definedName>
    <definedName name="이광훈4" hidden="1">{#N/A,#N/A,FALSE,"명세표"}</definedName>
    <definedName name="이광훈6" localSheetId="19" hidden="1">{#N/A,#N/A,FALSE,"명세표"}</definedName>
    <definedName name="이광훈6" localSheetId="0" hidden="1">{#N/A,#N/A,FALSE,"명세표"}</definedName>
    <definedName name="이광훈6" localSheetId="1" hidden="1">{#N/A,#N/A,FALSE,"명세표"}</definedName>
    <definedName name="이광훈6" hidden="1">{#N/A,#N/A,FALSE,"명세표"}</definedName>
    <definedName name="이광훈7" localSheetId="19" hidden="1">{#N/A,#N/A,FALSE,"명세표"}</definedName>
    <definedName name="이광훈7" localSheetId="0" hidden="1">{#N/A,#N/A,FALSE,"명세표"}</definedName>
    <definedName name="이광훈7" localSheetId="1" hidden="1">{#N/A,#N/A,FALSE,"명세표"}</definedName>
    <definedName name="이광훈7" hidden="1">{#N/A,#N/A,FALSE,"명세표"}</definedName>
    <definedName name="이광훈8" localSheetId="19" hidden="1">{#N/A,#N/A,FALSE,"명세표"}</definedName>
    <definedName name="이광훈8" localSheetId="0" hidden="1">{#N/A,#N/A,FALSE,"명세표"}</definedName>
    <definedName name="이광훈8" localSheetId="1" hidden="1">{#N/A,#N/A,FALSE,"명세표"}</definedName>
    <definedName name="이광훈8" hidden="1">{#N/A,#N/A,FALSE,"명세표"}</definedName>
    <definedName name="이광훈9" localSheetId="19" hidden="1">{#N/A,#N/A,FALSE,"명세표"}</definedName>
    <definedName name="이광훈9" localSheetId="0" hidden="1">{#N/A,#N/A,FALSE,"명세표"}</definedName>
    <definedName name="이광훈9" localSheetId="1" hidden="1">{#N/A,#N/A,FALSE,"명세표"}</definedName>
    <definedName name="이광훈9" hidden="1">{#N/A,#N/A,FALSE,"명세표"}</definedName>
    <definedName name="이레" localSheetId="0">#REF!</definedName>
    <definedName name="이레" localSheetId="1">#REF!</definedName>
    <definedName name="이레">#REF!</definedName>
    <definedName name="이름">[136]투자효율분석!$B$11</definedName>
    <definedName name="이름표" localSheetId="19" hidden="1">{#N/A,#N/A,FALSE,"단가표지"}</definedName>
    <definedName name="이름표" localSheetId="0" hidden="1">{#N/A,#N/A,FALSE,"단가표지"}</definedName>
    <definedName name="이름표" localSheetId="1" hidden="1">{#N/A,#N/A,FALSE,"단가표지"}</definedName>
    <definedName name="이름표" hidden="1">{#N/A,#N/A,FALSE,"단가표지"}</definedName>
    <definedName name="이릉" localSheetId="0" hidden="1">#REF!</definedName>
    <definedName name="이릉" localSheetId="1" hidden="1">#REF!</definedName>
    <definedName name="이릉" hidden="1">#REF!</definedName>
    <definedName name="이상" localSheetId="0">#REF!</definedName>
    <definedName name="이상" localSheetId="1">#REF!</definedName>
    <definedName name="이상">#REF!</definedName>
    <definedName name="이상하다" localSheetId="1">#REF!</definedName>
    <definedName name="이상하다">#REF!</definedName>
    <definedName name="이성희">#REF!</definedName>
    <definedName name="이순신">#REF!</definedName>
    <definedName name="이식일위" localSheetId="0">#REF!</definedName>
    <definedName name="이식일위">#REF!</definedName>
    <definedName name="이용" localSheetId="0">#REF!</definedName>
    <definedName name="이용">#REF!</definedName>
    <definedName name="이윤" localSheetId="0">#REF!</definedName>
    <definedName name="이윤">#REF!</definedName>
    <definedName name="利潤" localSheetId="0">#REF!</definedName>
    <definedName name="利潤">#REF!</definedName>
    <definedName name="이윤..입력">[93]갑지!#REF!</definedName>
    <definedName name="이윤__입력">[73]갑지!#REF!</definedName>
    <definedName name="이윤2" localSheetId="19">#REF!</definedName>
    <definedName name="이윤2" localSheetId="0">#REF!</definedName>
    <definedName name="이윤2" localSheetId="1">#REF!</definedName>
    <definedName name="이윤2">#REF!</definedName>
    <definedName name="이윤4" localSheetId="1">#REF!</definedName>
    <definedName name="이윤4">#REF!</definedName>
    <definedName name="이윤요율" localSheetId="1">[73]갑지!#REF!</definedName>
    <definedName name="이윤요율">[73]갑지!#REF!</definedName>
    <definedName name="이윤요율.." localSheetId="1">[93]갑지!#REF!</definedName>
    <definedName name="이윤요율..">[93]갑지!#REF!</definedName>
    <definedName name="이율곡" localSheetId="19">#REF!</definedName>
    <definedName name="이율곡" localSheetId="0">#REF!</definedName>
    <definedName name="이율곡" localSheetId="1">#REF!</definedName>
    <definedName name="이율곡">#REF!</definedName>
    <definedName name="이읍" localSheetId="0">설계서!이읍</definedName>
    <definedName name="이읍">#N/A</definedName>
    <definedName name="이응각" localSheetId="0">#REF!</definedName>
    <definedName name="이응각" localSheetId="1">#REF!</definedName>
    <definedName name="이응각">#REF!</definedName>
    <definedName name="이이" localSheetId="19" hidden="1">{#N/A,#N/A,FALSE,"명세표"}</definedName>
    <definedName name="이이" localSheetId="0" hidden="1">{#N/A,#N/A,FALSE,"명세표"}</definedName>
    <definedName name="이이" localSheetId="1" hidden="1">{#N/A,#N/A,FALSE,"명세표"}</definedName>
    <definedName name="이이" hidden="1">{#N/A,#N/A,FALSE,"명세표"}</definedName>
    <definedName name="이종훈" hidden="1">[75]전기!$A$4:$A$163</definedName>
    <definedName name="이천순복음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이천순복음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이천순복음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이천순복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이팝나무H3.5" localSheetId="0">#REF!</definedName>
    <definedName name="이팝나무H3.5" localSheetId="1">#REF!</definedName>
    <definedName name="이팝나무H3.5">#REF!</definedName>
    <definedName name="이형우" localSheetId="0">#REF!</definedName>
    <definedName name="이형우" localSheetId="1">#REF!</definedName>
    <definedName name="이형우">#REF!</definedName>
    <definedName name="이희선" localSheetId="0">#REF!,#REF!</definedName>
    <definedName name="이희선" localSheetId="1">#REF!,#REF!</definedName>
    <definedName name="이희선">#REF!,#REF!</definedName>
    <definedName name="이ㅏㄴ러" localSheetId="0">#REF!</definedName>
    <definedName name="이ㅏㄴ러" localSheetId="1">#REF!</definedName>
    <definedName name="이ㅏㄴ러">#REF!</definedName>
    <definedName name="이ㅏㅓㄴ" localSheetId="0">#REF!</definedName>
    <definedName name="이ㅏㅓㄴ" localSheetId="1">#REF!</definedName>
    <definedName name="이ㅏㅓㄴ">#REF!</definedName>
    <definedName name="인" localSheetId="1">[5]품!#REF!</definedName>
    <definedName name="인">[5]품!#REF!</definedName>
    <definedName name="인.건.비">[93]집계표!$B$63:$IV$63</definedName>
    <definedName name="인감" localSheetId="19">#REF!</definedName>
    <definedName name="인감" localSheetId="0">#REF!</definedName>
    <definedName name="인감" localSheetId="1">#REF!</definedName>
    <definedName name="인감">#REF!</definedName>
    <definedName name="인건비" localSheetId="19">[73]집계표!#REF!</definedName>
    <definedName name="인건비" localSheetId="1">[73]집계표!#REF!</definedName>
    <definedName name="인건비">[73]집계표!#REF!</definedName>
    <definedName name="인건비." localSheetId="19">[93]집계표!#REF!</definedName>
    <definedName name="인건비." localSheetId="1">[93]집계표!#REF!</definedName>
    <definedName name="인건비.">[93]집계표!#REF!</definedName>
    <definedName name="인건비2" localSheetId="19">#REF!</definedName>
    <definedName name="인건비2" localSheetId="0">#REF!</definedName>
    <definedName name="인건비2" localSheetId="1">#REF!</definedName>
    <definedName name="인건비2">#REF!</definedName>
    <definedName name="인건비요율" localSheetId="19">[93]갑지!#REF!</definedName>
    <definedName name="인건비요율" localSheetId="1">[93]갑지!#REF!</definedName>
    <definedName name="인건비요율">[93]갑지!#REF!</definedName>
    <definedName name="인공" localSheetId="19">#REF!</definedName>
    <definedName name="인공" localSheetId="0">#REF!</definedName>
    <definedName name="인공" localSheetId="1">#REF!</definedName>
    <definedName name="인공">#REF!</definedName>
    <definedName name="인공1" localSheetId="1">#REF!</definedName>
    <definedName name="인공1">#REF!</definedName>
    <definedName name="인공공정" localSheetId="1">#REF!</definedName>
    <definedName name="인공공정">#REF!</definedName>
    <definedName name="인공총괄">#REF!</definedName>
    <definedName name="인동덩쿨" localSheetId="0">#REF!</definedName>
    <definedName name="인동덩쿨">#REF!</definedName>
    <definedName name="인력품" localSheetId="0">#REF!</definedName>
    <definedName name="인력품">#REF!</definedName>
    <definedName name="인류클램프" localSheetId="0">#REF!</definedName>
    <definedName name="인류클램프">#REF!</definedName>
    <definedName name="인부">#REF!</definedName>
    <definedName name="인상익" localSheetId="19">BlankMacro1</definedName>
    <definedName name="인상익" localSheetId="0">BlankMacro1</definedName>
    <definedName name="인상익" localSheetId="1">BlankMacro1</definedName>
    <definedName name="인상익">BlankMacro1</definedName>
    <definedName name="인쇄양식">#N/A</definedName>
    <definedName name="인쇄하기" localSheetId="0">설계서!인쇄하기</definedName>
    <definedName name="인쇄하기">#N/A</definedName>
    <definedName name="인원" localSheetId="0">#REF!</definedName>
    <definedName name="인원" localSheetId="1">#REF!</definedName>
    <definedName name="인원">#REF!</definedName>
    <definedName name="인천지검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천지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천지검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천지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테리어" localSheetId="0">#REF!</definedName>
    <definedName name="인테리어" localSheetId="1">#REF!</definedName>
    <definedName name="인테리어">#REF!</definedName>
    <definedName name="인테리어일위대가">#N/A</definedName>
    <definedName name="일" localSheetId="0">#REF!</definedName>
    <definedName name="일" localSheetId="1">#REF!</definedName>
    <definedName name="일">#REF!</definedName>
    <definedName name="일공구직영비" localSheetId="0">#REF!</definedName>
    <definedName name="일공구직영비" localSheetId="1">#REF!</definedName>
    <definedName name="일공구직영비">#REF!</definedName>
    <definedName name="일대" localSheetId="0">#REF!</definedName>
    <definedName name="일대" localSheetId="1">#REF!</definedName>
    <definedName name="일대">#REF!</definedName>
    <definedName name="일대1" localSheetId="0">#REF!</definedName>
    <definedName name="일대1">#REF!</definedName>
    <definedName name="일반관리비" localSheetId="0">#REF!</definedName>
    <definedName name="일반관리비">#REF!</definedName>
    <definedName name="一般管理費" localSheetId="0">#REF!</definedName>
    <definedName name="一般管理費">#REF!</definedName>
    <definedName name="일반관리비..입력">[93]갑지!#REF!</definedName>
    <definedName name="일반관리비__입력">[73]갑지!#REF!</definedName>
    <definedName name="일반관리비2" localSheetId="19">#REF!</definedName>
    <definedName name="일반관리비2" localSheetId="0">#REF!</definedName>
    <definedName name="일반관리비2" localSheetId="1">#REF!</definedName>
    <definedName name="일반관리비2">#REF!</definedName>
    <definedName name="일반관리비4" localSheetId="1">#REF!</definedName>
    <definedName name="일반관리비4">#REF!</definedName>
    <definedName name="일반관리비요율" localSheetId="1">[73]갑지!#REF!</definedName>
    <definedName name="일반관리비요율">[73]갑지!#REF!</definedName>
    <definedName name="일반관리비요율." localSheetId="1">[93]갑지!#REF!</definedName>
    <definedName name="일반관리비요율.">[93]갑지!#REF!</definedName>
    <definedName name="일반부" localSheetId="19" hidden="1">{#N/A,#N/A,FALSE,"조골재"}</definedName>
    <definedName name="일반부" localSheetId="0" hidden="1">{#N/A,#N/A,FALSE,"조골재"}</definedName>
    <definedName name="일반부" localSheetId="1" hidden="1">{#N/A,#N/A,FALSE,"조골재"}</definedName>
    <definedName name="일반부" hidden="1">{#N/A,#N/A,FALSE,"조골재"}</definedName>
    <definedName name="일반비" localSheetId="0">#REF!</definedName>
    <definedName name="일반비" localSheetId="1">#REF!</definedName>
    <definedName name="일반비">#REF!</definedName>
    <definedName name="일반용접공" localSheetId="0">#REF!</definedName>
    <definedName name="일반용접공" localSheetId="1">#REF!</definedName>
    <definedName name="일반용접공">#REF!</definedName>
    <definedName name="일반전기하도승인">#N/A</definedName>
    <definedName name="일본" localSheetId="0">설계서!sfd</definedName>
    <definedName name="일본">#N/A</definedName>
    <definedName name="일위" localSheetId="0">#REF!</definedName>
    <definedName name="일위" localSheetId="1">#REF!</definedName>
    <definedName name="일위">#REF!</definedName>
    <definedName name="일위1" localSheetId="0">#REF!</definedName>
    <definedName name="일위1" localSheetId="1">#REF!</definedName>
    <definedName name="일위1">#REF!</definedName>
    <definedName name="일위단가" localSheetId="0">#REF!</definedName>
    <definedName name="일위단가" localSheetId="1">#REF!</definedName>
    <definedName name="일위단가">#REF!</definedName>
    <definedName name="일위대가">'[137] HIT-&gt;HMC 견적(3900)'!$J$31</definedName>
    <definedName name="일위대가2" localSheetId="19">#REF!</definedName>
    <definedName name="일위대가2" localSheetId="0">#REF!</definedName>
    <definedName name="일위대가2" localSheetId="1">#REF!</definedName>
    <definedName name="일위대가2">#REF!</definedName>
    <definedName name="일위대가표" localSheetId="0">#REF!</definedName>
    <definedName name="일위대가표" localSheetId="1">#REF!</definedName>
    <definedName name="일위대가표">#REF!</definedName>
    <definedName name="일위댓가" localSheetId="19" hidden="1">{#N/A,#N/A,FALSE,"전력간선"}</definedName>
    <definedName name="일위댓가" localSheetId="0" hidden="1">{#N/A,#N/A,FALSE,"전력간선"}</definedName>
    <definedName name="일위댓가" localSheetId="1" hidden="1">{#N/A,#N/A,FALSE,"전력간선"}</definedName>
    <definedName name="일위댓가" hidden="1">{#N/A,#N/A,FALSE,"전력간선"}</definedName>
    <definedName name="일위댓가301" localSheetId="19" hidden="1">{#N/A,#N/A,FALSE,"전력간선"}</definedName>
    <definedName name="일위댓가301" localSheetId="0" hidden="1">{#N/A,#N/A,FALSE,"전력간선"}</definedName>
    <definedName name="일위댓가301" localSheetId="1" hidden="1">{#N/A,#N/A,FALSE,"전력간선"}</definedName>
    <definedName name="일위댓가301" hidden="1">{#N/A,#N/A,FALSE,"전력간선"}</definedName>
    <definedName name="일위목록" localSheetId="0">#REF!</definedName>
    <definedName name="일위목록" localSheetId="1">#REF!</definedName>
    <definedName name="일위목록">#REF!</definedName>
    <definedName name="일위수량" localSheetId="0">#REF!</definedName>
    <definedName name="일위수량" localSheetId="1">#REF!</definedName>
    <definedName name="일위수량">#REF!</definedName>
    <definedName name="일위총괄" localSheetId="0">#REF!</definedName>
    <definedName name="일위총괄" localSheetId="1">#REF!</definedName>
    <definedName name="일위총괄">#REF!</definedName>
    <definedName name="임" localSheetId="0">설계서!SAF</definedName>
    <definedName name="임">#N/A</definedName>
    <definedName name="임ㄴ" localSheetId="19" hidden="1">{"'공사부문'!$A$6:$A$32"}</definedName>
    <definedName name="임ㄴ" localSheetId="0" hidden="1">{"'공사부문'!$A$6:$A$32"}</definedName>
    <definedName name="임ㄴ" localSheetId="1" hidden="1">{"'공사부문'!$A$6:$A$32"}</definedName>
    <definedName name="임ㄴ" hidden="1">{"'공사부문'!$A$6:$A$32"}</definedName>
    <definedName name="임시1" localSheetId="19" hidden="1">{#N/A,#N/A,FALSE,"전력간선"}</definedName>
    <definedName name="임시1" localSheetId="0" hidden="1">{#N/A,#N/A,FALSE,"전력간선"}</definedName>
    <definedName name="임시1" localSheetId="1" hidden="1">{#N/A,#N/A,FALSE,"전력간선"}</definedName>
    <definedName name="임시1" hidden="1">{#N/A,#N/A,FALSE,"전력간선"}</definedName>
    <definedName name="임시2" localSheetId="19" hidden="1">{#N/A,#N/A,FALSE,"전력간선"}</definedName>
    <definedName name="임시2" localSheetId="0" hidden="1">{#N/A,#N/A,FALSE,"전력간선"}</definedName>
    <definedName name="임시2" localSheetId="1" hidden="1">{#N/A,#N/A,FALSE,"전력간선"}</definedName>
    <definedName name="임시2" hidden="1">{#N/A,#N/A,FALSE,"전력간선"}</definedName>
    <definedName name="임율" localSheetId="0">#REF!</definedName>
    <definedName name="임율" localSheetId="1">#REF!</definedName>
    <definedName name="임율">#REF!</definedName>
    <definedName name="입안2호" localSheetId="0">#REF!</definedName>
    <definedName name="입안2호" localSheetId="1">#REF!</definedName>
    <definedName name="입안2호">#REF!</definedName>
    <definedName name="입안3호" localSheetId="1">#REF!</definedName>
    <definedName name="입안3호">#REF!</definedName>
    <definedName name="입안4호">#REF!</definedName>
    <definedName name="입안기존2">#REF!</definedName>
    <definedName name="잉" localSheetId="19">[0]!ㄷㄹㅈ</definedName>
    <definedName name="잉" localSheetId="0">설계서!ㄷㄹㅈ</definedName>
    <definedName name="잉" localSheetId="1">[0]!ㄷㄹㅈ</definedName>
    <definedName name="잉">[0]!ㄷㄹㅈ</definedName>
    <definedName name="ㅈ" localSheetId="19" hidden="1">{#N/A,#N/A,TRUE,"토적및재료집계";#N/A,#N/A,TRUE,"토적및재료집계";#N/A,#N/A,TRUE,"단위량"}</definedName>
    <definedName name="ㅈ" localSheetId="0" hidden="1">{#N/A,#N/A,TRUE,"토적및재료집계";#N/A,#N/A,TRUE,"토적및재료집계";#N/A,#N/A,TRUE,"단위량"}</definedName>
    <definedName name="ㅈ" localSheetId="1" hidden="1">{#N/A,#N/A,TRUE,"토적및재료집계";#N/A,#N/A,TRUE,"토적및재료집계";#N/A,#N/A,TRUE,"단위량"}</definedName>
    <definedName name="ㅈ" hidden="1">{#N/A,#N/A,TRUE,"토적및재료집계";#N/A,#N/A,TRUE,"토적및재료집계";#N/A,#N/A,TRUE,"단위량"}</definedName>
    <definedName name="ㅈ26" localSheetId="0">#REF!</definedName>
    <definedName name="ㅈ26" localSheetId="1">#REF!</definedName>
    <definedName name="ㅈ26">#REF!</definedName>
    <definedName name="ㅈㄱ" localSheetId="19" hidden="1">{#N/A,#N/A,FALSE,"조골재"}</definedName>
    <definedName name="ㅈㄱ" localSheetId="0" hidden="1">{#N/A,#N/A,FALSE,"조골재"}</definedName>
    <definedName name="ㅈㄱ" localSheetId="1" hidden="1">{#N/A,#N/A,FALSE,"조골재"}</definedName>
    <definedName name="ㅈㄱ" hidden="1">{#N/A,#N/A,FALSE,"조골재"}</definedName>
    <definedName name="ㅈㄷㅂㄹ" localSheetId="0">설계서!ㅈㄷㅂㄹ</definedName>
    <definedName name="ㅈㄷㅂㄹ">#N/A</definedName>
    <definedName name="ㅈㄷㅈㄷ" localSheetId="0">#REF!</definedName>
    <definedName name="ㅈㄷㅈㄷ" localSheetId="1">#REF!</definedName>
    <definedName name="ㅈㄷㅈㄷ">#REF!</definedName>
    <definedName name="ㅈㅂㄷ" localSheetId="0">설계서!ㅈㅂㄷ</definedName>
    <definedName name="ㅈㅂㄷ">#N/A</definedName>
    <definedName name="ㅈㅂㄷㄹ" localSheetId="0">설계서!ㅈㅂㄷㄹ</definedName>
    <definedName name="ㅈㅂㄷㄹ">#N/A</definedName>
    <definedName name="ㅈㅂㅇㅈ" localSheetId="19">#REF!,#REF!</definedName>
    <definedName name="ㅈㅂㅇㅈ" localSheetId="0">#REF!,#REF!</definedName>
    <definedName name="ㅈㅂㅇㅈ" localSheetId="1">#REF!,#REF!</definedName>
    <definedName name="ㅈㅂㅇㅈ">#REF!,#REF!</definedName>
    <definedName name="ㅈㅈㅈ" localSheetId="0">#REF!</definedName>
    <definedName name="ㅈㅈㅈ" localSheetId="1">#REF!</definedName>
    <definedName name="ㅈㅈㅈ">#REF!</definedName>
    <definedName name="ㅈㅈㅈㅈ">#N/A</definedName>
    <definedName name="ㅈㅈㅈㅈㅈ" localSheetId="19" hidden="1">{#N/A,#N/A,FALSE,"명세표"}</definedName>
    <definedName name="ㅈㅈㅈㅈㅈ" localSheetId="0" hidden="1">{#N/A,#N/A,FALSE,"명세표"}</definedName>
    <definedName name="ㅈㅈㅈㅈㅈ" localSheetId="1" hidden="1">{#N/A,#N/A,FALSE,"명세표"}</definedName>
    <definedName name="ㅈㅈㅈㅈㅈ" hidden="1">{#N/A,#N/A,FALSE,"명세표"}</definedName>
    <definedName name="자" localSheetId="19" hidden="1">{"'자리배치도'!$AG$1:$CI$28"}</definedName>
    <definedName name="자" localSheetId="0" hidden="1">{"'자리배치도'!$AG$1:$CI$28"}</definedName>
    <definedName name="자" localSheetId="1" hidden="1">{"'자리배치도'!$AG$1:$CI$28"}</definedName>
    <definedName name="자" hidden="1">{"'자리배치도'!$AG$1:$CI$28"}</definedName>
    <definedName name="자_트">#REF!</definedName>
    <definedName name="자갈값">#REF!</definedName>
    <definedName name="자갈운반거리">#REF!</definedName>
    <definedName name="자귀나무" localSheetId="0">#REF!</definedName>
    <definedName name="자귀나무">#REF!</definedName>
    <definedName name="자귀나무H3.0xR8">#REF!</definedName>
    <definedName name="자기수처리기">[138]기계실냉난방!#REF!</definedName>
    <definedName name="자니" localSheetId="19">#REF!</definedName>
    <definedName name="자니" localSheetId="0">#REF!</definedName>
    <definedName name="자니" localSheetId="1">#REF!</definedName>
    <definedName name="자니">#REF!</definedName>
    <definedName name="자동제어1차공량산출" localSheetId="19">BlankMacro1</definedName>
    <definedName name="자동제어1차공량산출" localSheetId="0">BlankMacro1</definedName>
    <definedName name="자동제어1차공량산출" localSheetId="1">BlankMacro1</definedName>
    <definedName name="자동제어1차공량산출">BlankMacro1</definedName>
    <definedName name="자동제어밸브" localSheetId="19">#REF!</definedName>
    <definedName name="자동제어밸브" localSheetId="0">#REF!</definedName>
    <definedName name="자동제어밸브" localSheetId="1">#REF!</definedName>
    <definedName name="자동제어밸브">#REF!</definedName>
    <definedName name="자료">[131]기초자료!$A$3:$X$80</definedName>
    <definedName name="자료1" localSheetId="19">#REF!</definedName>
    <definedName name="자료1" localSheetId="0">#REF!</definedName>
    <definedName name="자료1" localSheetId="1">#REF!</definedName>
    <definedName name="자료1">#REF!</definedName>
    <definedName name="자료2" localSheetId="1">#REF!</definedName>
    <definedName name="자료2">#REF!</definedName>
    <definedName name="자미" localSheetId="19" hidden="1">{#N/A,#N/A,FALSE,"명세표"}</definedName>
    <definedName name="자미" localSheetId="0" hidden="1">{#N/A,#N/A,FALSE,"명세표"}</definedName>
    <definedName name="자미" localSheetId="1" hidden="1">{#N/A,#N/A,FALSE,"명세표"}</definedName>
    <definedName name="자미" hidden="1">{#N/A,#N/A,FALSE,"명세표"}</definedName>
    <definedName name="자미1" localSheetId="19" hidden="1">{#N/A,#N/A,FALSE,"명세표"}</definedName>
    <definedName name="자미1" localSheetId="0" hidden="1">{#N/A,#N/A,FALSE,"명세표"}</definedName>
    <definedName name="자미1" localSheetId="1" hidden="1">{#N/A,#N/A,FALSE,"명세표"}</definedName>
    <definedName name="자미1" hidden="1">{#N/A,#N/A,FALSE,"명세표"}</definedName>
    <definedName name="자율" localSheetId="0">#REF!</definedName>
    <definedName name="자율" localSheetId="1">#REF!</definedName>
    <definedName name="자율">#REF!</definedName>
    <definedName name="자재" localSheetId="0">#REF!</definedName>
    <definedName name="자재" localSheetId="1">#REF!</definedName>
    <definedName name="자재">#REF!</definedName>
    <definedName name="자재단가">[103]단가조사서!$A$1:$E$65536</definedName>
    <definedName name="자재단가수정완료" localSheetId="0">설계서!자재단가수정완료</definedName>
    <definedName name="자재단가수정완료">#N/A</definedName>
    <definedName name="자재비" localSheetId="19">[73]집계표!#REF!</definedName>
    <definedName name="자재비" localSheetId="1">[73]집계표!#REF!</definedName>
    <definedName name="자재비">[73]집계표!#REF!</definedName>
    <definedName name="자재비." localSheetId="1">[93]집계표!#REF!</definedName>
    <definedName name="자재비.">[93]집계표!#REF!</definedName>
    <definedName name="자재집계표" localSheetId="19">#REF!</definedName>
    <definedName name="자재집계표" localSheetId="0">#REF!</definedName>
    <definedName name="자재집계표" localSheetId="1">#REF!</definedName>
    <definedName name="자재집계표">#REF!</definedName>
    <definedName name="작성자" localSheetId="0">#REF!</definedName>
    <definedName name="작성자" localSheetId="1">#REF!</definedName>
    <definedName name="작성자">#REF!</definedName>
    <definedName name="작업" localSheetId="0">#REF!</definedName>
    <definedName name="작업" localSheetId="1">#REF!</definedName>
    <definedName name="작업">#REF!</definedName>
    <definedName name="작업반장">#REF!</definedName>
    <definedName name="작업효율">#REF!</definedName>
    <definedName name="잔디">#REF!</definedName>
    <definedName name="잔디_평떼" localSheetId="0">#REF!</definedName>
    <definedName name="잔디_평떼">#REF!</definedName>
    <definedName name="잔토처리경경">#REF!</definedName>
    <definedName name="잔토처리경노">#REF!</definedName>
    <definedName name="잔토처리경재">#REF!</definedName>
    <definedName name="잠수부">#REF!</definedName>
    <definedName name="잡석2">#REF!</definedName>
    <definedName name="잡철물류외" localSheetId="0">#REF!</definedName>
    <definedName name="잡철물류외">#REF!</definedName>
    <definedName name="잣나무" localSheetId="0">#REF!</definedName>
    <definedName name="잣나무">#REF!</definedName>
    <definedName name="장산1">#REF!</definedName>
    <definedName name="장산2">#REF!</definedName>
    <definedName name="장산3">#REF!</definedName>
    <definedName name="장산교">#REF!</definedName>
    <definedName name="장소" localSheetId="0">설계서!장소</definedName>
    <definedName name="장소">#N/A</definedName>
    <definedName name="재" localSheetId="0">#REF!</definedName>
    <definedName name="재" localSheetId="1">#REF!</definedName>
    <definedName name="재">#REF!</definedName>
    <definedName name="재______료______비" localSheetId="0">#REF!</definedName>
    <definedName name="재______료______비" localSheetId="1">#REF!</definedName>
    <definedName name="재______료______비">#REF!</definedName>
    <definedName name="재료" localSheetId="0">#REF!</definedName>
    <definedName name="재료" localSheetId="1">#REF!</definedName>
    <definedName name="재료">#REF!</definedName>
    <definedName name="재료비" localSheetId="0">#REF!</definedName>
    <definedName name="재료비">#REF!</definedName>
    <definedName name="材料費" localSheetId="0">#REF!</definedName>
    <definedName name="材料費">#REF!</definedName>
    <definedName name="재료비2">#REF!</definedName>
    <definedName name="재료비3">#REF!</definedName>
    <definedName name="재료비4">#REF!</definedName>
    <definedName name="재료전선관100">#REF!</definedName>
    <definedName name="재료집계3" localSheetId="0">#REF!</definedName>
    <definedName name="재료집계3">#REF!</definedName>
    <definedName name="재료표">#REF!</definedName>
    <definedName name="재어ㅏ" localSheetId="0">#REF!</definedName>
    <definedName name="재어ㅏ">#REF!</definedName>
    <definedName name="재영설비" localSheetId="19">BlankMacro1</definedName>
    <definedName name="재영설비" localSheetId="0">BlankMacro1</definedName>
    <definedName name="재영설비" localSheetId="1">BlankMacro1</definedName>
    <definedName name="재영설비">BlankMacro1</definedName>
    <definedName name="재집" localSheetId="19">#REF!</definedName>
    <definedName name="재집" localSheetId="0">#REF!</definedName>
    <definedName name="재집" localSheetId="1">#REF!</definedName>
    <definedName name="재집">#REF!</definedName>
    <definedName name="저" localSheetId="0">#REF!</definedName>
    <definedName name="저" localSheetId="1">#REF!</definedName>
    <definedName name="저">#REF!</definedName>
    <definedName name="저라" localSheetId="0">#REF!</definedName>
    <definedName name="저라" localSheetId="1">#REF!</definedName>
    <definedName name="저라">#REF!</definedName>
    <definedName name="저수조만수위">#REF!</definedName>
    <definedName name="저압" localSheetId="0">#REF!</definedName>
    <definedName name="저압">#REF!</definedName>
    <definedName name="저압계이블공">#REF!</definedName>
    <definedName name="저압케이블공">#REF!</definedName>
    <definedName name="저압케이블공노">[30]Sheet6!#REF!</definedName>
    <definedName name="저압케이블전공" localSheetId="0">#REF!</definedName>
    <definedName name="저압케이블전공" localSheetId="1">#REF!</definedName>
    <definedName name="저압케이블전공">#REF!</definedName>
    <definedName name="저케" localSheetId="0">#REF!</definedName>
    <definedName name="저케" localSheetId="1">#REF!</definedName>
    <definedName name="저케">#REF!</definedName>
    <definedName name="적금입력" localSheetId="1">#REF!</definedName>
    <definedName name="적금입력">#REF!</definedName>
    <definedName name="적용전선1">#REF!</definedName>
    <definedName name="전1">#REF!</definedName>
    <definedName name="전2">#REF!</definedName>
    <definedName name="전기" localSheetId="0">#REF!</definedName>
    <definedName name="전기">#REF!</definedName>
    <definedName name="전기1" localSheetId="0">#REF!</definedName>
    <definedName name="전기1">#REF!</definedName>
    <definedName name="전기10" localSheetId="0">#REF!</definedName>
    <definedName name="전기10">#REF!</definedName>
    <definedName name="전기2" localSheetId="0">#REF!</definedName>
    <definedName name="전기2">#REF!</definedName>
    <definedName name="전기3" localSheetId="0">#REF!</definedName>
    <definedName name="전기3">#REF!</definedName>
    <definedName name="전기5" localSheetId="0">#REF!</definedName>
    <definedName name="전기5">#REF!</definedName>
    <definedName name="전기6" localSheetId="0">#REF!</definedName>
    <definedName name="전기6">#REF!</definedName>
    <definedName name="전기7" localSheetId="0">#REF!</definedName>
    <definedName name="전기7">#REF!</definedName>
    <definedName name="전기8" localSheetId="0">#REF!</definedName>
    <definedName name="전기8">#REF!</definedName>
    <definedName name="전기9" localSheetId="0">#REF!</definedName>
    <definedName name="전기9">#REF!</definedName>
    <definedName name="전기공사" localSheetId="0">#REF!</definedName>
    <definedName name="전기공사">#REF!</definedName>
    <definedName name="전기내역" localSheetId="19" hidden="1">{#N/A,#N/A,FALSE,"CCTV"}</definedName>
    <definedName name="전기내역" localSheetId="0" hidden="1">{#N/A,#N/A,FALSE,"CCTV"}</definedName>
    <definedName name="전기내역" localSheetId="1" hidden="1">{#N/A,#N/A,FALSE,"CCTV"}</definedName>
    <definedName name="전기내역" hidden="1">{#N/A,#N/A,FALSE,"CCTV"}</definedName>
    <definedName name="전기변경1" localSheetId="19">BlankMacro1</definedName>
    <definedName name="전기변경1" localSheetId="0">BlankMacro1</definedName>
    <definedName name="전기변경1" localSheetId="1">BlankMacro1</definedName>
    <definedName name="전기변경1">BlankMacro1</definedName>
    <definedName name="전기변경3" localSheetId="19">BlankMacro1</definedName>
    <definedName name="전기변경3" localSheetId="0">BlankMacro1</definedName>
    <definedName name="전기변경3" localSheetId="1">BlankMacro1</definedName>
    <definedName name="전기변경3">BlankMacro1</definedName>
    <definedName name="전기산출" localSheetId="19">#REF!</definedName>
    <definedName name="전기산출" localSheetId="0">#REF!</definedName>
    <definedName name="전기산출" localSheetId="1">#REF!</definedName>
    <definedName name="전기산출">#REF!</definedName>
    <definedName name="전기집계표" localSheetId="0">#REF!</definedName>
    <definedName name="전기집계표" localSheetId="1">#REF!</definedName>
    <definedName name="전기집계표">#REF!</definedName>
    <definedName name="전기품" localSheetId="0">#REF!</definedName>
    <definedName name="전기품" localSheetId="1">#REF!</definedName>
    <definedName name="전기품">#REF!</definedName>
    <definedName name="전단면적">#REF!</definedName>
    <definedName name="전동기용량">#REF!</definedName>
    <definedName name="전등공량">#REF!</definedName>
    <definedName name="전류×길이">#REF!</definedName>
    <definedName name="전류×길이의합">#REF!</definedName>
    <definedName name="전류×길이의합1">#REF!</definedName>
    <definedName name="전류길이">#REF!</definedName>
    <definedName name="전류길이의합">#REF!</definedName>
    <definedName name="全体" localSheetId="0">#REF!</definedName>
    <definedName name="全体">#REF!</definedName>
    <definedName name="全体１" localSheetId="0">#REF!</definedName>
    <definedName name="全体１">#REF!</definedName>
    <definedName name="전선6">#REF!</definedName>
    <definedName name="전선휴즈">#REF!</definedName>
    <definedName name="전열공량">#REF!</definedName>
    <definedName name="전원" localSheetId="19" hidden="1">{#N/A,#N/A,TRUE,"토적및재료집계";#N/A,#N/A,TRUE,"토적및재료집계";#N/A,#N/A,TRUE,"단위량"}</definedName>
    <definedName name="전원" localSheetId="0" hidden="1">{#N/A,#N/A,TRUE,"토적및재료집계";#N/A,#N/A,TRUE,"토적및재료집계";#N/A,#N/A,TRUE,"단위량"}</definedName>
    <definedName name="전원" localSheetId="1" hidden="1">{#N/A,#N/A,TRUE,"토적및재료집계";#N/A,#N/A,TRUE,"토적및재료집계";#N/A,#N/A,TRUE,"단위량"}</definedName>
    <definedName name="전원" hidden="1">{#N/A,#N/A,TRUE,"토적및재료집계";#N/A,#N/A,TRUE,"토적및재료집계";#N/A,#N/A,TRUE,"단위량"}</definedName>
    <definedName name="전원차단장치_내역서_03월06일_미아6동배수지_List" localSheetId="0">#REF!</definedName>
    <definedName name="전원차단장치_내역서_03월06일_미아6동배수지_List" localSheetId="1">#REF!</definedName>
    <definedName name="전원차단장치_내역서_03월06일_미아6동배수지_List">#REF!</definedName>
    <definedName name="전원케이블피스표" localSheetId="19" hidden="1">{#N/A,#N/A,TRUE,"토적및재료집계";#N/A,#N/A,TRUE,"토적및재료집계";#N/A,#N/A,TRUE,"단위량"}</definedName>
    <definedName name="전원케이블피스표" localSheetId="0" hidden="1">{#N/A,#N/A,TRUE,"토적및재료집계";#N/A,#N/A,TRUE,"토적및재료집계";#N/A,#N/A,TRUE,"단위량"}</definedName>
    <definedName name="전원케이블피스표" localSheetId="1" hidden="1">{#N/A,#N/A,TRUE,"토적및재료집계";#N/A,#N/A,TRUE,"토적및재료집계";#N/A,#N/A,TRUE,"단위량"}</definedName>
    <definedName name="전원케이블피스표" hidden="1">{#N/A,#N/A,TRUE,"토적및재료집계";#N/A,#N/A,TRUE,"토적및재료집계";#N/A,#N/A,TRUE,"단위량"}</definedName>
    <definedName name="전진속도" localSheetId="0">#REF!</definedName>
    <definedName name="전진속도" localSheetId="1">#REF!</definedName>
    <definedName name="전진속도">#REF!</definedName>
    <definedName name="절취" localSheetId="0">#REF!</definedName>
    <definedName name="절취" localSheetId="1">#REF!</definedName>
    <definedName name="절취">#REF!</definedName>
    <definedName name="점" localSheetId="0">#REF!</definedName>
    <definedName name="점" localSheetId="1">#REF!</definedName>
    <definedName name="점">#REF!</definedName>
    <definedName name="점멸기">#REF!</definedName>
    <definedName name="점멸기입력">#N/A</definedName>
    <definedName name="점퍼코드1">[22]소요자재!$H$11</definedName>
    <definedName name="점퍼코드10">[22]소요자재!$H$61</definedName>
    <definedName name="점퍼코드11">[22]소요자재!$H$63</definedName>
    <definedName name="점퍼코드12">[22]소요자재!$H$62</definedName>
    <definedName name="점퍼코드2">[22]소요자재!$H$12</definedName>
    <definedName name="점퍼코드3">[22]소요자재!$H$13</definedName>
    <definedName name="점퍼코드4">[22]소요자재!$H$14</definedName>
    <definedName name="점퍼코드5">[22]소요자재!$H$33</definedName>
    <definedName name="점퍼코드6">[22]소요자재!$H$34</definedName>
    <definedName name="점퍼코드7">[22]소요자재!$H$35</definedName>
    <definedName name="점퍼코드8">[22]소요자재!$H$36</definedName>
    <definedName name="점퍼코드9">[22]소요자재!$H$60</definedName>
    <definedName name="접_높" localSheetId="0">#REF!</definedName>
    <definedName name="접_높" localSheetId="1">#REF!</definedName>
    <definedName name="접_높">#REF!</definedName>
    <definedName name="접_폭" localSheetId="0">#REF!</definedName>
    <definedName name="접_폭" localSheetId="1">#REF!</definedName>
    <definedName name="접_폭">#REF!</definedName>
    <definedName name="접속클램프" localSheetId="0">#REF!</definedName>
    <definedName name="접속클램프" localSheetId="1">#REF!</definedName>
    <definedName name="접속클램프">#REF!</definedName>
    <definedName name="접지">#REF!</definedName>
    <definedName name="접지장치">#REF!</definedName>
    <definedName name="정류기">[139]sheet1!#REF!</definedName>
    <definedName name="정류기재">[30]Sheet6!#REF!</definedName>
    <definedName name="정산내영" localSheetId="0">#REF!</definedName>
    <definedName name="정산내영" localSheetId="1">#REF!</definedName>
    <definedName name="정산내영">#REF!</definedName>
    <definedName name="정수위조절밸브" localSheetId="0">#REF!</definedName>
    <definedName name="정수위조절밸브" localSheetId="1">#REF!</definedName>
    <definedName name="정수위조절밸브">#REF!</definedName>
    <definedName name="정액초과20" localSheetId="1">#REF!</definedName>
    <definedName name="정액초과20">#REF!</definedName>
    <definedName name="정유량밸브" localSheetId="0">#REF!</definedName>
    <definedName name="정유량밸브">#REF!</definedName>
    <definedName name="정화품" localSheetId="0">#REF!</definedName>
    <definedName name="정화품">#REF!</definedName>
    <definedName name="제2호표">#REF!</definedName>
    <definedName name="제3호표">#REF!</definedName>
    <definedName name="제4호표">#REF!</definedName>
    <definedName name="제5호표">#REF!</definedName>
    <definedName name="제6호표">#REF!</definedName>
    <definedName name="제경비율" localSheetId="0">#REF!</definedName>
    <definedName name="제경비율">#REF!</definedName>
    <definedName name="제작비" localSheetId="0">#REF!</definedName>
    <definedName name="제작비">#REF!</definedName>
    <definedName name="제잡비">#N/A</definedName>
    <definedName name="제조3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제조3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제조3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제조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제조경비" localSheetId="0">#REF!</definedName>
    <definedName name="제조경비" localSheetId="1">#REF!</definedName>
    <definedName name="제조경비">#REF!</definedName>
    <definedName name="제조노임" localSheetId="1">'[140]N賃率-職'!#REF!</definedName>
    <definedName name="제조노임">'[140]N賃率-職'!#REF!</definedName>
    <definedName name="제철축로공" localSheetId="19">#REF!</definedName>
    <definedName name="제철축로공" localSheetId="0">#REF!</definedName>
    <definedName name="제철축로공" localSheetId="1">#REF!</definedName>
    <definedName name="제철축로공">#REF!</definedName>
    <definedName name="제출2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제출2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제출2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제출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제출내역" localSheetId="19">{"Book1","예술의전당.xls"}</definedName>
    <definedName name="제출내역" localSheetId="0">{"Book1","예술의전당.xls"}</definedName>
    <definedName name="제출내역" localSheetId="1">{"Book1","예술의전당.xls"}</definedName>
    <definedName name="제출내역">{"Book1","예술의전당.xls"}</definedName>
    <definedName name="조" localSheetId="0">#REF!</definedName>
    <definedName name="조" localSheetId="1">#REF!</definedName>
    <definedName name="조">#REF!</definedName>
    <definedName name="조가선" localSheetId="0">#REF!</definedName>
    <definedName name="조가선" localSheetId="1">#REF!</definedName>
    <definedName name="조가선">#REF!</definedName>
    <definedName name="조가선시설" localSheetId="0">#REF!</definedName>
    <definedName name="조가선시설" localSheetId="1">#REF!</definedName>
    <definedName name="조가선시설">#REF!</definedName>
    <definedName name="조가선재" localSheetId="1">[30]Sheet6!#REF!</definedName>
    <definedName name="조가선재">[30]Sheet6!#REF!</definedName>
    <definedName name="조건보고서" localSheetId="19">{"Book1","도곡1실행.xls"}</definedName>
    <definedName name="조건보고서" localSheetId="0">{"Book1","도곡1실행.xls"}</definedName>
    <definedName name="조건보고서" localSheetId="1">{"Book1","도곡1실행.xls"}</definedName>
    <definedName name="조건보고서">{"Book1","도곡1실행.xls"}</definedName>
    <definedName name="조경">54828</definedName>
    <definedName name="조경공">[81]데이타!$E$658</definedName>
    <definedName name="조경공B10">[71]식재인부!$B$24</definedName>
    <definedName name="조경공B4이하">[71]식재인부!$B$18</definedName>
    <definedName name="조경공B5">[71]식재인부!$B$19</definedName>
    <definedName name="조경공B6">[71]식재인부!$B$20</definedName>
    <definedName name="조경공B8">[71]식재인부!$B$22</definedName>
    <definedName name="조경공R10">[71]식재인부!$B$54</definedName>
    <definedName name="조경공R12">[71]식재인부!$B$56</definedName>
    <definedName name="조경공R15">[71]식재인부!$B$59</definedName>
    <definedName name="조경공R4이하">[71]식재인부!$B$48</definedName>
    <definedName name="조경공R5">[71]식재인부!$B$49</definedName>
    <definedName name="조경공R6">[71]식재인부!$B$50</definedName>
    <definedName name="조경공R7">[71]식재인부!$B$51</definedName>
    <definedName name="조경공R8">[71]식재인부!$B$52</definedName>
    <definedName name="조경공사" localSheetId="19">#REF!</definedName>
    <definedName name="조경공사" localSheetId="0">#REF!</definedName>
    <definedName name="조경공사" localSheetId="1">#REF!</definedName>
    <definedName name="조경공사">#REF!</definedName>
    <definedName name="조달수수료" localSheetId="0">#REF!</definedName>
    <definedName name="조달수수료" localSheetId="1">#REF!</definedName>
    <definedName name="조달수수료">#REF!</definedName>
    <definedName name="조도" localSheetId="1">#REF!</definedName>
    <definedName name="조도">#REF!</definedName>
    <definedName name="조도1">#REF!</definedName>
    <definedName name="조도2">#REF!</definedName>
    <definedName name="조도계산" localSheetId="0">설계서!조도계산</definedName>
    <definedName name="조도계산">#N/A</definedName>
    <definedName name="조도계산2" localSheetId="0">설계서!조도계산2</definedName>
    <definedName name="조도계산2">#N/A</definedName>
    <definedName name="조도계산3" localSheetId="0">설계서!조도계산3</definedName>
    <definedName name="조도계산3">#N/A</definedName>
    <definedName name="조도등주종류">#N/A</definedName>
    <definedName name="조도케이블길이">#N/A</definedName>
    <definedName name="조력공" localSheetId="0">#REF!</definedName>
    <definedName name="조력공" localSheetId="1">#REF!</definedName>
    <definedName name="조력공">#REF!</definedName>
    <definedName name="조명단가">[91]조명일위!$G$1:$M$65536</definedName>
    <definedName name="조명단가1">[91]조명일위!$B$1:$G$65536</definedName>
    <definedName name="조명율표">[141]조명율표!$B$4:$F$495</definedName>
    <definedName name="조수">#N/A</definedName>
    <definedName name="조수중기" localSheetId="0">#REF!</definedName>
    <definedName name="조수중기" localSheetId="1">#REF!</definedName>
    <definedName name="조수중기">#REF!</definedName>
    <definedName name="조영수" localSheetId="0">#REF!</definedName>
    <definedName name="조영수" localSheetId="1">#REF!</definedName>
    <definedName name="조영수">#REF!</definedName>
    <definedName name="조원공_1.1_1.5">[71]식재인부!$B$5</definedName>
    <definedName name="조장" localSheetId="19">#REF!</definedName>
    <definedName name="조장" localSheetId="0">#REF!</definedName>
    <definedName name="조장" localSheetId="1">#REF!</definedName>
    <definedName name="조장">#REF!</definedName>
    <definedName name="조장중기" localSheetId="1">#REF!</definedName>
    <definedName name="조장중기">#REF!</definedName>
    <definedName name="조조조조" localSheetId="19">BlankMacro1</definedName>
    <definedName name="조조조조" localSheetId="0">BlankMacro1</definedName>
    <definedName name="조조조조" localSheetId="1">BlankMacro1</definedName>
    <definedName name="조조조조">BlankMacro1</definedName>
    <definedName name="조조조조좆" localSheetId="19">BlankMacro1</definedName>
    <definedName name="조조조조좆" localSheetId="0">BlankMacro1</definedName>
    <definedName name="조조조조좆" localSheetId="1">BlankMacro1</definedName>
    <definedName name="조조조조좆">BlankMacro1</definedName>
    <definedName name="조차장" localSheetId="19" hidden="1">{#N/A,#N/A,FALSE,"명세표"}</definedName>
    <definedName name="조차장" localSheetId="0" hidden="1">{#N/A,#N/A,FALSE,"명세표"}</definedName>
    <definedName name="조차장" localSheetId="1" hidden="1">{#N/A,#N/A,FALSE,"명세표"}</definedName>
    <definedName name="조차장" hidden="1">{#N/A,#N/A,FALSE,"명세표"}</definedName>
    <definedName name="조차장1" localSheetId="19" hidden="1">{#N/A,#N/A,FALSE,"명세표"}</definedName>
    <definedName name="조차장1" localSheetId="0" hidden="1">{#N/A,#N/A,FALSE,"명세표"}</definedName>
    <definedName name="조차장1" localSheetId="1" hidden="1">{#N/A,#N/A,FALSE,"명세표"}</definedName>
    <definedName name="조차장1" hidden="1">{#N/A,#N/A,FALSE,"명세표"}</definedName>
    <definedName name="조합페인트1512" localSheetId="0">#REF!</definedName>
    <definedName name="조합페인트1512" localSheetId="1">#REF!</definedName>
    <definedName name="조합페인트1512">#REF!</definedName>
    <definedName name="조합페인트5312" localSheetId="0">#REF!</definedName>
    <definedName name="조합페인트5312" localSheetId="1">#REF!</definedName>
    <definedName name="조합페인트5312">#REF!</definedName>
    <definedName name="조형가이즈까3010">[71]데이타!$E$11</definedName>
    <definedName name="조형가이즈까3012">[71]데이타!$E$12</definedName>
    <definedName name="조형가이즈까3014">[71]데이타!$E$13</definedName>
    <definedName name="조형가이즈까3516">[71]데이타!$E$14</definedName>
    <definedName name="종" localSheetId="19">BlankMacro1</definedName>
    <definedName name="종" localSheetId="0">BlankMacro1</definedName>
    <definedName name="종" localSheetId="1">BlankMacro1</definedName>
    <definedName name="종">BlankMacro1</definedName>
    <definedName name="종배수날개벽단위수량" localSheetId="19">BlankMacro1</definedName>
    <definedName name="종배수날개벽단위수량" localSheetId="0">BlankMacro1</definedName>
    <definedName name="종배수날개벽단위수량" localSheetId="1">BlankMacro1</definedName>
    <definedName name="종배수날개벽단위수량">BlankMacro1</definedName>
    <definedName name="종석" localSheetId="19">#REF!</definedName>
    <definedName name="종석" localSheetId="0">#REF!</definedName>
    <definedName name="종석" localSheetId="1">#REF!</definedName>
    <definedName name="종석">#REF!</definedName>
    <definedName name="종합청사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종합청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종합청사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종합청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주" localSheetId="0">#REF!</definedName>
    <definedName name="주" localSheetId="1">#REF!</definedName>
    <definedName name="주">#REF!</definedName>
    <definedName name="주목" localSheetId="0">#REF!</definedName>
    <definedName name="주목" localSheetId="1">#REF!</definedName>
    <definedName name="주목">#REF!</definedName>
    <definedName name="주목H2.5" localSheetId="1">#REF!</definedName>
    <definedName name="주목H2.5">#REF!</definedName>
    <definedName name="주영">#REF!</definedName>
    <definedName name="주영이" localSheetId="0">#REF!,#REF!,#REF!</definedName>
    <definedName name="주영이" localSheetId="1">#REF!,#REF!,#REF!</definedName>
    <definedName name="주영이">#REF!,#REF!,#REF!</definedName>
    <definedName name="주철류" localSheetId="0">#REF!</definedName>
    <definedName name="주철류" localSheetId="1">#REF!</definedName>
    <definedName name="주철류">#REF!</definedName>
    <definedName name="주형1" localSheetId="0">#REF!</definedName>
    <definedName name="주형1" localSheetId="1">#REF!</definedName>
    <definedName name="주형1">#REF!</definedName>
    <definedName name="주형2" localSheetId="1">#REF!</definedName>
    <definedName name="주형2">#REF!</definedName>
    <definedName name="주형3">#REF!</definedName>
    <definedName name="주형4">#REF!</definedName>
    <definedName name="주형보공제량">#REF!</definedName>
    <definedName name="주호" localSheetId="19">[0]!ㄷㄹㅈ</definedName>
    <definedName name="주호" localSheetId="0">설계서!ㄷㄹㅈ</definedName>
    <definedName name="주호" localSheetId="1">[0]!ㄷㄹㅈ</definedName>
    <definedName name="주호">[0]!ㄷㄹㅈ</definedName>
    <definedName name="준공" localSheetId="0">#REF!</definedName>
    <definedName name="준공" localSheetId="1">#REF!</definedName>
    <definedName name="준공">#REF!</definedName>
    <definedName name="준공계" localSheetId="0">#REF!</definedName>
    <definedName name="준공계" localSheetId="1">#REF!</definedName>
    <definedName name="준공계">#REF!</definedName>
    <definedName name="준공불" localSheetId="0">#REF!</definedName>
    <definedName name="준공불" localSheetId="1">#REF!</definedName>
    <definedName name="준공불">#REF!</definedName>
    <definedName name="준공불부가세" localSheetId="0">#REF!</definedName>
    <definedName name="준공불부가세">#REF!</definedName>
    <definedName name="준호" localSheetId="0">설계서!SAF</definedName>
    <definedName name="준호">#N/A</definedName>
    <definedName name="줄눈공_치장" localSheetId="0">#REF!</definedName>
    <definedName name="줄눈공_치장" localSheetId="1">#REF!</definedName>
    <definedName name="줄눈공_치장">#REF!</definedName>
    <definedName name="줄떼" localSheetId="0">#REF!</definedName>
    <definedName name="줄떼" localSheetId="1">#REF!</definedName>
    <definedName name="줄떼">#REF!</definedName>
    <definedName name="줄사철" localSheetId="0">#REF!</definedName>
    <definedName name="줄사철" localSheetId="1">#REF!</definedName>
    <definedName name="줄사철">#REF!</definedName>
    <definedName name="중기기사">#N/A</definedName>
    <definedName name="중기운전기사">'[84]기계경비(시간당)'!$D$4</definedName>
    <definedName name="중기운전사" localSheetId="19">#REF!</definedName>
    <definedName name="중기운전사" localSheetId="0">#REF!</definedName>
    <definedName name="중기운전사" localSheetId="1">#REF!</definedName>
    <definedName name="중기운전사">#REF!</definedName>
    <definedName name="중기운전조수" localSheetId="0">#REF!</definedName>
    <definedName name="중기운전조수" localSheetId="1">#REF!</definedName>
    <definedName name="중기운전조수">#REF!</definedName>
    <definedName name="중기조장" localSheetId="1">#REF!</definedName>
    <definedName name="중기조장">#REF!</definedName>
    <definedName name="중대가시설2">#N/A</definedName>
    <definedName name="중량" localSheetId="0" hidden="1">#REF!</definedName>
    <definedName name="중량" localSheetId="1" hidden="1">#REF!</definedName>
    <definedName name="중량" hidden="1">#REF!</definedName>
    <definedName name="중량표" localSheetId="0">#REF!</definedName>
    <definedName name="중량표" localSheetId="1">#REF!</definedName>
    <definedName name="중량표">#REF!</definedName>
    <definedName name="중앙공제" localSheetId="1">#REF!</definedName>
    <definedName name="중앙공제">#REF!</definedName>
    <definedName name="중앙길이">#REF!</definedName>
    <definedName name="중앙본">#REF!</definedName>
    <definedName name="중앙콘설">#N/A</definedName>
    <definedName name="중접슬리브" localSheetId="0">#REF!</definedName>
    <definedName name="중접슬리브" localSheetId="1">#REF!</definedName>
    <definedName name="중접슬리브">#REF!</definedName>
    <definedName name="증설13205계" localSheetId="0">#REF!</definedName>
    <definedName name="증설13205계" localSheetId="1">#REF!</definedName>
    <definedName name="증설13205계">#REF!</definedName>
    <definedName name="지k1" localSheetId="1">#REF!</definedName>
    <definedName name="지k1">#REF!</definedName>
    <definedName name="지k2">#REF!</definedName>
    <definedName name="지k4">#REF!</definedName>
    <definedName name="지VI1">#REF!</definedName>
    <definedName name="지VI2">#REF!</definedName>
    <definedName name="지VI3">#REF!</definedName>
    <definedName name="지VI4">#REF!</definedName>
    <definedName name="지vi5">#REF!</definedName>
    <definedName name="지동">#REF!</definedName>
    <definedName name="지베타">#REF!</definedName>
    <definedName name="지붕잇기공">#REF!</definedName>
    <definedName name="지선밴드" localSheetId="0">#REF!</definedName>
    <definedName name="지선밴드">#REF!</definedName>
    <definedName name="지우기">[142]!지우기</definedName>
    <definedName name="지입분" localSheetId="1">[143]설계명세!#REF!</definedName>
    <definedName name="지입분">[143]설계명세!#REF!</definedName>
    <definedName name="지입분계" localSheetId="1">[144]설계명세!#REF!</definedName>
    <definedName name="지입분계">[144]설계명세!#REF!</definedName>
    <definedName name="지입자재" localSheetId="0">설계서!지입자재</definedName>
    <definedName name="지입자재">#N/A</definedName>
    <definedName name="지입재료비" localSheetId="0">#REF!</definedName>
    <definedName name="지입재료비" localSheetId="1">#REF!</definedName>
    <definedName name="지입재료비">#REF!</definedName>
    <definedName name="지입재료비계" localSheetId="0">#REF!</definedName>
    <definedName name="지입재료비계" localSheetId="1">#REF!</definedName>
    <definedName name="지입재료비계">#REF!</definedName>
    <definedName name="지장선로" localSheetId="1">#REF!</definedName>
    <definedName name="지장선로">#REF!</definedName>
    <definedName name="지적기능사1" localSheetId="0">#REF!</definedName>
    <definedName name="지적기능사1">#REF!</definedName>
    <definedName name="지적기능사2" localSheetId="0">#REF!</definedName>
    <definedName name="지적기능사2">#REF!</definedName>
    <definedName name="지적기능사2급">#REF!</definedName>
    <definedName name="지적기사1" localSheetId="0">#REF!</definedName>
    <definedName name="지적기사1">#REF!</definedName>
    <definedName name="지적기사2" localSheetId="0">#REF!</definedName>
    <definedName name="지적기사2">#REF!</definedName>
    <definedName name="지적기사2급">#REF!</definedName>
    <definedName name="지주">#N/A</definedName>
    <definedName name="지중12C">[22]소요자재!$H$162</definedName>
    <definedName name="지중24C">[22]소요자재!$H$163</definedName>
    <definedName name="지중36C">[22]소요자재!$H$164</definedName>
    <definedName name="지중48C">[22]소요자재!$H$165</definedName>
    <definedName name="지중6C">[22]소요자재!$H$161</definedName>
    <definedName name="지중거리" localSheetId="0">#REF!</definedName>
    <definedName name="지중거리" localSheetId="1">#REF!</definedName>
    <definedName name="지중거리">#REF!</definedName>
    <definedName name="지지철물류" localSheetId="0">#REF!</definedName>
    <definedName name="지지철물류" localSheetId="1">#REF!</definedName>
    <definedName name="지지철물류">#REF!</definedName>
    <definedName name="지힌k1" localSheetId="1">#REF!</definedName>
    <definedName name="지힌k1">#REF!</definedName>
    <definedName name="지힌k2">#REF!</definedName>
    <definedName name="지힌k4">#REF!</definedName>
    <definedName name="지힌VI1">#REF!</definedName>
    <definedName name="지힌VI2">#REF!</definedName>
    <definedName name="지힌VI3">#REF!</definedName>
    <definedName name="지힌VI4">#REF!</definedName>
    <definedName name="지힌vi5">#REF!</definedName>
    <definedName name="직경">#REF!</definedName>
    <definedName name="직공">[31]표지!#REF!</definedName>
    <definedName name="직노1">[145]정산내역서!#REF!</definedName>
    <definedName name="직노비" localSheetId="19">#REF!</definedName>
    <definedName name="직노비" localSheetId="0">#REF!</definedName>
    <definedName name="직노비" localSheetId="1">#REF!</definedName>
    <definedName name="직노비">#REF!</definedName>
    <definedName name="직매54P" localSheetId="19" hidden="1">{#N/A,#N/A,TRUE,"토적및재료집계";#N/A,#N/A,TRUE,"토적및재료집계";#N/A,#N/A,TRUE,"단위량"}</definedName>
    <definedName name="직매54P" localSheetId="0" hidden="1">{#N/A,#N/A,TRUE,"토적및재료집계";#N/A,#N/A,TRUE,"토적및재료집계";#N/A,#N/A,TRUE,"단위량"}</definedName>
    <definedName name="직매54P" localSheetId="1" hidden="1">{#N/A,#N/A,TRUE,"토적및재료집계";#N/A,#N/A,TRUE,"토적및재료집계";#N/A,#N/A,TRUE,"단위량"}</definedName>
    <definedName name="직매54P" hidden="1">{#N/A,#N/A,TRUE,"토적및재료집계";#N/A,#N/A,TRUE,"토적및재료집계";#N/A,#N/A,TRUE,"단위량"}</definedName>
    <definedName name="직영비">'[110]2공구산출내역'!#REF!</definedName>
    <definedName name="직재비" localSheetId="19">#REF!</definedName>
    <definedName name="직재비" localSheetId="0">#REF!</definedName>
    <definedName name="직재비" localSheetId="1">#REF!</definedName>
    <definedName name="직재비">#REF!</definedName>
    <definedName name="직접노무비" localSheetId="19">[79]일위대가표!#REF!</definedName>
    <definedName name="직접노무비" localSheetId="1">[79]일위대가표!#REF!</definedName>
    <definedName name="직접노무비">[79]일위대가표!#REF!</definedName>
    <definedName name="直接人件費" localSheetId="19">#REF!</definedName>
    <definedName name="直接人件費" localSheetId="0">#REF!</definedName>
    <definedName name="直接人件費" localSheetId="1">#REF!</definedName>
    <definedName name="直接人件費">#REF!</definedName>
    <definedName name="직접재료비" localSheetId="19">[79]일위대가표!#REF!</definedName>
    <definedName name="직접재료비">[79]일위대가표!#REF!</definedName>
    <definedName name="직조1" localSheetId="19">[145]정산내역서!#REF!</definedName>
    <definedName name="직조1">[145]정산내역서!#REF!</definedName>
    <definedName name="직종" localSheetId="19">#REF!</definedName>
    <definedName name="직종" localSheetId="0">#REF!</definedName>
    <definedName name="직종" localSheetId="1">#REF!</definedName>
    <definedName name="직종">#REF!</definedName>
    <definedName name="진국" localSheetId="0">설계서!NNF</definedName>
    <definedName name="진국">#N/A</definedName>
    <definedName name="진달래H0.6" localSheetId="0">#REF!</definedName>
    <definedName name="진달래H0.6" localSheetId="1">#REF!</definedName>
    <definedName name="진달래H0.6">#REF!</definedName>
    <definedName name="질소_및_탄산가스창고" localSheetId="0">#REF!</definedName>
    <definedName name="질소_및_탄산가스창고" localSheetId="1">#REF!</definedName>
    <definedName name="질소_및_탄산가스창고">#REF!</definedName>
    <definedName name="집계" localSheetId="19" hidden="1">{#N/A,#N/A,FALSE,"명세표"}</definedName>
    <definedName name="집계" localSheetId="0" hidden="1">{#N/A,#N/A,FALSE,"명세표"}</definedName>
    <definedName name="집계" localSheetId="1" hidden="1">{#N/A,#N/A,FALSE,"명세표"}</definedName>
    <definedName name="집계" hidden="1">{#N/A,#N/A,FALSE,"명세표"}</definedName>
    <definedName name="집계SHEET">[146]당초!#REF!</definedName>
    <definedName name="집계표1" localSheetId="19">#REF!</definedName>
    <definedName name="집계표1" localSheetId="0">#REF!</definedName>
    <definedName name="집계표1" localSheetId="1">#REF!</definedName>
    <definedName name="집계표1">#REF!</definedName>
    <definedName name="집계표2" localSheetId="0">#REF!</definedName>
    <definedName name="집계표2" localSheetId="1">#REF!</definedName>
    <definedName name="집계표2">#REF!</definedName>
    <definedName name="집계표3" localSheetId="0">#REF!</definedName>
    <definedName name="집계표3" localSheetId="1">#REF!</definedName>
    <definedName name="집계표3">#REF!</definedName>
    <definedName name="집계표4">#REF!</definedName>
    <definedName name="집계표5">#REF!</definedName>
    <definedName name="집수정" localSheetId="19">BlankMacro1</definedName>
    <definedName name="집수정" localSheetId="0">BlankMacro1</definedName>
    <definedName name="집수정" localSheetId="1">BlankMacro1</definedName>
    <definedName name="집수정">BlankMacro1</definedName>
    <definedName name="집행총액" localSheetId="19">#REF!</definedName>
    <definedName name="집행총액" localSheetId="0">#REF!</definedName>
    <definedName name="집행총액" localSheetId="1">#REF!</definedName>
    <definedName name="집행총액">#REF!</definedName>
    <definedName name="짜장" localSheetId="0">#REF!</definedName>
    <definedName name="짜장" localSheetId="1">#REF!</definedName>
    <definedName name="짜장">#REF!</definedName>
    <definedName name="ㅊ1" localSheetId="1">[89]NYS!#REF!</definedName>
    <definedName name="ㅊ1">[89]NYS!#REF!</definedName>
    <definedName name="ㅊ모" localSheetId="19">#REF!</definedName>
    <definedName name="ㅊ모" localSheetId="0">#REF!</definedName>
    <definedName name="ㅊ모" localSheetId="1">#REF!</definedName>
    <definedName name="ㅊ모">#REF!</definedName>
    <definedName name="차" localSheetId="19" hidden="1">{"'자리배치도'!$AG$1:$CI$28"}</definedName>
    <definedName name="차" localSheetId="0" hidden="1">{"'자리배치도'!$AG$1:$CI$28"}</definedName>
    <definedName name="차" localSheetId="1" hidden="1">{"'자리배치도'!$AG$1:$CI$28"}</definedName>
    <definedName name="차" hidden="1">{"'자리배치도'!$AG$1:$CI$28"}</definedName>
    <definedName name="차광막">#REF!</definedName>
    <definedName name="차선도색">#N/A</definedName>
    <definedName name="차선도색중앙선수량" localSheetId="0">#REF!</definedName>
    <definedName name="차선도색중앙선수량" localSheetId="1">#REF!</definedName>
    <definedName name="차선도색중앙선수량">#REF!</definedName>
    <definedName name="차선도색직각주차수량" localSheetId="0">#REF!</definedName>
    <definedName name="차선도색직각주차수량" localSheetId="1">#REF!</definedName>
    <definedName name="차선도색직각주차수량">#REF!</definedName>
    <definedName name="차선도색집계" localSheetId="0">#REF!</definedName>
    <definedName name="차선도색집계" localSheetId="1">#REF!</definedName>
    <definedName name="차선도색집계">#REF!</definedName>
    <definedName name="차선도색평행주차수량">#REF!</definedName>
    <definedName name="차수">#REF!</definedName>
    <definedName name="차커ㅑㅐㅁ" localSheetId="0">#REF!</definedName>
    <definedName name="차커ㅑㅐㅁ">#REF!</definedName>
    <definedName name="착공" localSheetId="0">#REF!</definedName>
    <definedName name="착공">#REF!</definedName>
    <definedName name="착공일">#REF!</definedName>
    <definedName name="착암공">'[84]기계경비(시간당)'!$D$12</definedName>
    <definedName name="착정" localSheetId="19">#REF!</definedName>
    <definedName name="착정" localSheetId="0">#REF!</definedName>
    <definedName name="착정" localSheetId="1">#REF!</definedName>
    <definedName name="착정">#REF!</definedName>
    <definedName name="참고" localSheetId="19" hidden="1">{"'Sheet1'!$A$1:$E$59"}</definedName>
    <definedName name="참고" localSheetId="0" hidden="1">{"'Sheet1'!$A$1:$E$59"}</definedName>
    <definedName name="참고" localSheetId="1" hidden="1">{"'Sheet1'!$A$1:$E$59"}</definedName>
    <definedName name="참고" hidden="1">{"'Sheet1'!$A$1:$E$59"}</definedName>
    <definedName name="참조" localSheetId="19" hidden="1">{"'Sheet1'!$A$1:$E$59"}</definedName>
    <definedName name="참조" localSheetId="0" hidden="1">{"'Sheet1'!$A$1:$E$59"}</definedName>
    <definedName name="참조" localSheetId="1" hidden="1">{"'Sheet1'!$A$1:$E$59"}</definedName>
    <definedName name="참조" hidden="1">{"'Sheet1'!$A$1:$E$59"}</definedName>
    <definedName name="창" localSheetId="0">#REF!</definedName>
    <definedName name="창">#REF!</definedName>
    <definedName name="창호목공">#REF!</definedName>
    <definedName name="책임연구원">#REF!</definedName>
    <definedName name="책임연구원공정">#REF!</definedName>
    <definedName name="천" localSheetId="0">#REF!</definedName>
    <definedName name="천">#REF!</definedName>
    <definedName name="천막자갈">#REF!</definedName>
    <definedName name="천모래">#REF!</definedName>
    <definedName name="천자갈">#REF!</definedName>
    <definedName name="철거" localSheetId="19">BlankMacro1</definedName>
    <definedName name="철거" localSheetId="0">BlankMacro1</definedName>
    <definedName name="철거" localSheetId="1">BlankMacro1</definedName>
    <definedName name="철거">BlankMacro1</definedName>
    <definedName name="철공" localSheetId="19">#REF!</definedName>
    <definedName name="철공" localSheetId="0">#REF!</definedName>
    <definedName name="철공" localSheetId="1">#REF!</definedName>
    <definedName name="철공">#REF!</definedName>
    <definedName name="철근" localSheetId="0">#REF!</definedName>
    <definedName name="철근" localSheetId="1">#REF!</definedName>
    <definedName name="철근">#REF!</definedName>
    <definedName name="철근공" localSheetId="0">#REF!</definedName>
    <definedName name="철근공" localSheetId="1">#REF!</definedName>
    <definedName name="철근공">#REF!</definedName>
    <definedName name="철근자료" hidden="1">#REF!</definedName>
    <definedName name="철도신호공">#REF!</definedName>
    <definedName name="철목1호">#REF!</definedName>
    <definedName name="철목2호">#REF!</definedName>
    <definedName name="철목3호">#REF!</definedName>
    <definedName name="철목4호">#REF!</definedName>
    <definedName name="철錐공982">#REF!</definedName>
    <definedName name="청">[67]!Macro14</definedName>
    <definedName name="청단풍" localSheetId="19">#REF!</definedName>
    <definedName name="청단풍" localSheetId="0">#REF!</definedName>
    <definedName name="청단풍" localSheetId="1">#REF!</definedName>
    <definedName name="청단풍">#REF!</definedName>
    <definedName name="청단풍H3.0" localSheetId="1">#REF!</definedName>
    <definedName name="청단풍H3.0">#REF!</definedName>
    <definedName name="청림1호" localSheetId="1">#REF!</definedName>
    <definedName name="청림1호">#REF!</definedName>
    <definedName name="청림2호">#REF!</definedName>
    <definedName name="청림3호">#REF!</definedName>
    <definedName name="청암">#REF!</definedName>
    <definedName name="체전기산" localSheetId="0">#REF!</definedName>
    <definedName name="체전기산">#REF!</definedName>
    <definedName name="체전기산출" localSheetId="0">#REF!</definedName>
    <definedName name="체전기산출">#REF!</definedName>
    <definedName name="체전기일위" localSheetId="0">#REF!</definedName>
    <definedName name="체전기일위">#REF!</definedName>
    <definedName name="초화류">#REF!</definedName>
    <definedName name="총______합______계">#REF!</definedName>
    <definedName name="총k44">#REF!</definedName>
    <definedName name="총계" localSheetId="0">#REF!</definedName>
    <definedName name="총계">#REF!</definedName>
    <definedName name="총공사비">#REF!</definedName>
    <definedName name="총공사비계">[144]설계명세!#REF!</definedName>
    <definedName name="총괄" localSheetId="19">#REF!</definedName>
    <definedName name="총괄" localSheetId="0">#REF!</definedName>
    <definedName name="총괄" localSheetId="1">#REF!</definedName>
    <definedName name="총괄">#REF!</definedName>
    <definedName name="총괄집계" localSheetId="0">설계서!총괄집계</definedName>
    <definedName name="총괄집계">#N/A</definedName>
    <definedName name="총괄횡배수현황" localSheetId="19">BlankMacro1</definedName>
    <definedName name="총괄횡배수현황" localSheetId="0">BlankMacro1</definedName>
    <definedName name="총괄횡배수현황" localSheetId="1">BlankMacro1</definedName>
    <definedName name="총괄횡배수현황">BlankMacro1</definedName>
    <definedName name="총괄횡배수현황1" localSheetId="19">BlankMacro1</definedName>
    <definedName name="총괄횡배수현황1" localSheetId="0">BlankMacro1</definedName>
    <definedName name="총괄횡배수현황1" localSheetId="1">BlankMacro1</definedName>
    <definedName name="총괄횡배수현황1">BlankMacro1</definedName>
    <definedName name="총원가" localSheetId="19">#REF!</definedName>
    <definedName name="총원가" localSheetId="0">#REF!</definedName>
    <definedName name="총원가" localSheetId="1">#REF!</definedName>
    <definedName name="총원가">#REF!</definedName>
    <definedName name="總原價" localSheetId="0">#REF!</definedName>
    <definedName name="總原價" localSheetId="1">#REF!</definedName>
    <definedName name="總原價">#REF!</definedName>
    <definedName name="총원가2" localSheetId="0">#REF!</definedName>
    <definedName name="총원가2" localSheetId="1">#REF!</definedName>
    <definedName name="총원가2">#REF!</definedName>
    <definedName name="총원가격">#REF!</definedName>
    <definedName name="최대값">#REF!</definedName>
    <definedName name="최소값">#REF!</definedName>
    <definedName name="추가검토" localSheetId="19">{"Book1","예술의전당.xls"}</definedName>
    <definedName name="추가검토" localSheetId="0">{"Book1","예술의전당.xls"}</definedName>
    <definedName name="추가검토" localSheetId="1">{"Book1","예술의전당.xls"}</definedName>
    <definedName name="추가검토">{"Book1","예술의전당.xls"}</definedName>
    <definedName name="추진" localSheetId="0">#REF!</definedName>
    <definedName name="추진" localSheetId="1">#REF!</definedName>
    <definedName name="추진">#REF!</definedName>
    <definedName name="출" localSheetId="0">#REF!</definedName>
    <definedName name="출" localSheetId="1">#REF!</definedName>
    <definedName name="출">#REF!</definedName>
    <definedName name="충돌">#N/A</definedName>
    <definedName name="충산대" localSheetId="0">설계서!VGF</definedName>
    <definedName name="충산대">#N/A</definedName>
    <definedName name="취소">#N/A</definedName>
    <definedName name="츞" localSheetId="0">#REF!</definedName>
    <definedName name="츞" localSheetId="1">#REF!</definedName>
    <definedName name="츞">#REF!</definedName>
    <definedName name="측면길이" localSheetId="0">#REF!</definedName>
    <definedName name="측면길이" localSheetId="1">#REF!</definedName>
    <definedName name="측면길이">#REF!</definedName>
    <definedName name="측면본" localSheetId="0">#REF!</definedName>
    <definedName name="측면본" localSheetId="1">#REF!</definedName>
    <definedName name="측면본">#REF!</definedName>
    <definedName name="측부">#REF!</definedName>
    <definedName name="측정함" localSheetId="0">#REF!</definedName>
    <definedName name="측정함">#REF!</definedName>
    <definedName name="ㅋ" localSheetId="19" hidden="1">{#N/A,#N/A,FALSE,"조골재"}</definedName>
    <definedName name="ㅋ" localSheetId="0" hidden="1">{#N/A,#N/A,FALSE,"조골재"}</definedName>
    <definedName name="ㅋ" localSheetId="1" hidden="1">{#N/A,#N/A,FALSE,"조골재"}</definedName>
    <definedName name="ㅋ" hidden="1">{#N/A,#N/A,FALSE,"조골재"}</definedName>
    <definedName name="ㅋ1" localSheetId="0">#REF!</definedName>
    <definedName name="ㅋ1" localSheetId="1">#REF!</definedName>
    <definedName name="ㅋ1">#REF!</definedName>
    <definedName name="ㅋㄴㄴ" localSheetId="0">#REF!,#REF!,#REF!</definedName>
    <definedName name="ㅋㄴㄴ" localSheetId="1">#REF!,#REF!,#REF!</definedName>
    <definedName name="ㅋㄴㄴ">#REF!,#REF!,#REF!</definedName>
    <definedName name="ㅋㄹ" localSheetId="19" hidden="1">{#N/A,#N/A,FALSE,"명세표"}</definedName>
    <definedName name="ㅋㄹ" localSheetId="0" hidden="1">{#N/A,#N/A,FALSE,"명세표"}</definedName>
    <definedName name="ㅋㄹ" localSheetId="1" hidden="1">{#N/A,#N/A,FALSE,"명세표"}</definedName>
    <definedName name="ㅋㄹ" hidden="1">{#N/A,#N/A,FALSE,"명세표"}</definedName>
    <definedName name="ㅋㅁ" localSheetId="19" hidden="1">{#N/A,#N/A,FALSE,"명세표"}</definedName>
    <definedName name="ㅋㅁ" localSheetId="0" hidden="1">{#N/A,#N/A,FALSE,"명세표"}</definedName>
    <definedName name="ㅋㅁ" localSheetId="1" hidden="1">{#N/A,#N/A,FALSE,"명세표"}</definedName>
    <definedName name="ㅋㅁ" hidden="1">{#N/A,#N/A,FALSE,"명세표"}</definedName>
    <definedName name="ㅋㅇㅁㅇ" localSheetId="19" hidden="1">{"'공사부문'!$A$6:$A$32"}</definedName>
    <definedName name="ㅋㅇㅁㅇ" localSheetId="0" hidden="1">{"'공사부문'!$A$6:$A$32"}</definedName>
    <definedName name="ㅋㅇㅁㅇ" localSheetId="1" hidden="1">{"'공사부문'!$A$6:$A$32"}</definedName>
    <definedName name="ㅋㅇㅁㅇ" hidden="1">{"'공사부문'!$A$6:$A$32"}</definedName>
    <definedName name="ㅋㅇㅇ">[147]부대공Ⅱ!#REF!</definedName>
    <definedName name="ㅋㅋ" localSheetId="19" hidden="1">{#N/A,#N/A,FALSE,"명세표"}</definedName>
    <definedName name="ㅋㅋ" localSheetId="0" hidden="1">{#N/A,#N/A,FALSE,"명세표"}</definedName>
    <definedName name="ㅋㅋ" localSheetId="1" hidden="1">{#N/A,#N/A,FALSE,"명세표"}</definedName>
    <definedName name="ㅋㅋ" hidden="1">{#N/A,#N/A,FALSE,"명세표"}</definedName>
    <definedName name="ㅋㅋㅋ" localSheetId="0">#REF!</definedName>
    <definedName name="ㅋㅋㅋ" localSheetId="1">#REF!</definedName>
    <definedName name="ㅋㅋㅋ">#REF!</definedName>
    <definedName name="ㅋㅋㅋ1" localSheetId="19" hidden="1">{#N/A,#N/A,FALSE,"명세표"}</definedName>
    <definedName name="ㅋㅋㅋ1" localSheetId="0" hidden="1">{#N/A,#N/A,FALSE,"명세표"}</definedName>
    <definedName name="ㅋㅋㅋ1" localSheetId="1" hidden="1">{#N/A,#N/A,FALSE,"명세표"}</definedName>
    <definedName name="ㅋㅋㅋ1" hidden="1">{#N/A,#N/A,FALSE,"명세표"}</definedName>
    <definedName name="ㅋㅋㅋㅋ" localSheetId="19" hidden="1">{#N/A,#N/A,FALSE,"명세표"}</definedName>
    <definedName name="ㅋㅋㅋㅋ" localSheetId="0" hidden="1">{#N/A,#N/A,FALSE,"명세표"}</definedName>
    <definedName name="ㅋㅋㅋㅋ" localSheetId="1" hidden="1">{#N/A,#N/A,FALSE,"명세표"}</definedName>
    <definedName name="ㅋㅋㅋㅋ" hidden="1">{#N/A,#N/A,FALSE,"명세표"}</definedName>
    <definedName name="ㅋㅋㅋㅋㅋ" localSheetId="19">[0]!BlankMacro1</definedName>
    <definedName name="ㅋㅋㅋㅋㅋ" localSheetId="0">[0]!BlankMacro1</definedName>
    <definedName name="ㅋㅋㅋㅋㅋ" localSheetId="1">[0]!BlankMacro1</definedName>
    <definedName name="ㅋㅋㅋㅋㅋ">[0]!BlankMacro1</definedName>
    <definedName name="ㅋㅌㅇ" localSheetId="0">설계서!xcf</definedName>
    <definedName name="ㅋㅌㅇ">#N/A</definedName>
    <definedName name="ㅋㅌㅊ" localSheetId="0">설계서!ㅋㅌㅊ</definedName>
    <definedName name="ㅋㅌㅊ">#N/A</definedName>
    <definedName name="ㅋㅌㅌ" localSheetId="0">설계서!SSX</definedName>
    <definedName name="ㅋㅌㅌ">#N/A</definedName>
    <definedName name="ㅋ티ㅓ하ㅣ" localSheetId="0">#REF!</definedName>
    <definedName name="ㅋ티ㅓ하ㅣ" localSheetId="1">#REF!</definedName>
    <definedName name="ㅋ티ㅓ하ㅣ">#REF!</definedName>
    <definedName name="카" localSheetId="19" hidden="1">{"'자리배치도'!$AG$1:$CI$28"}</definedName>
    <definedName name="카" localSheetId="0" hidden="1">{"'자리배치도'!$AG$1:$CI$28"}</definedName>
    <definedName name="카" localSheetId="1" hidden="1">{"'자리배치도'!$AG$1:$CI$28"}</definedName>
    <definedName name="카" hidden="1">{"'자리배치도'!$AG$1:$CI$28"}</definedName>
    <definedName name="카ㅓ치" localSheetId="0">#REF!</definedName>
    <definedName name="카ㅓ치">#REF!</definedName>
    <definedName name="칸수">#REF!</definedName>
    <definedName name="칼라샌드블록수량">#REF!</definedName>
    <definedName name="캇타간재">'[84]기계경비(시간당)'!$H$92</definedName>
    <definedName name="캇타노무">'[84]기계경비(시간당)'!$H$88</definedName>
    <definedName name="캇타손료">'[84]기계경비(시간당)'!$H$87</definedName>
    <definedName name="컷터" localSheetId="19">#REF!</definedName>
    <definedName name="컷터" localSheetId="0">#REF!</definedName>
    <definedName name="컷터" localSheetId="1">#REF!</definedName>
    <definedName name="컷터">#REF!</definedName>
    <definedName name="케이블간지" localSheetId="19" hidden="1">{#N/A,#N/A,TRUE,"토적및재료집계";#N/A,#N/A,TRUE,"토적및재료집계";#N/A,#N/A,TRUE,"단위량"}</definedName>
    <definedName name="케이블간지" localSheetId="0" hidden="1">{#N/A,#N/A,TRUE,"토적및재료집계";#N/A,#N/A,TRUE,"토적및재료집계";#N/A,#N/A,TRUE,"단위량"}</definedName>
    <definedName name="케이블간지" localSheetId="1" hidden="1">{#N/A,#N/A,TRUE,"토적및재료집계";#N/A,#N/A,TRUE,"토적및재료집계";#N/A,#N/A,TRUE,"단위량"}</definedName>
    <definedName name="케이블간지" hidden="1">{#N/A,#N/A,TRUE,"토적및재료집계";#N/A,#N/A,TRUE,"토적및재료집계";#N/A,#N/A,TRUE,"단위량"}</definedName>
    <definedName name="케이블공노">[30]Sheet6!#REF!</definedName>
    <definedName name="케이블명찰" localSheetId="0">#REF!</definedName>
    <definedName name="케이블명찰" localSheetId="1">#REF!</definedName>
    <definedName name="케이블명찰">#REF!</definedName>
    <definedName name="케이블명찰지중" localSheetId="0">#REF!</definedName>
    <definedName name="케이블명찰지중" localSheetId="1">#REF!</definedName>
    <definedName name="케이블명찰지중">#REF!</definedName>
    <definedName name="케이블바인드신설1" localSheetId="0">#REF!</definedName>
    <definedName name="케이블바인드신설1" localSheetId="1">#REF!</definedName>
    <definedName name="케이블바인드신설1">#REF!</definedName>
    <definedName name="케이블바인드신설2" localSheetId="0">#REF!</definedName>
    <definedName name="케이블바인드신설2">#REF!</definedName>
    <definedName name="케이블바인드신설3" localSheetId="0">#REF!</definedName>
    <definedName name="케이블바인드신설3">#REF!</definedName>
    <definedName name="케이블바인드신설4" localSheetId="0">#REF!</definedName>
    <definedName name="케이블바인드신설4">#REF!</definedName>
    <definedName name="케이블바인드신설5" localSheetId="0">#REF!</definedName>
    <definedName name="케이블바인드신설5">#REF!</definedName>
    <definedName name="케이블여장" localSheetId="0">#REF!</definedName>
    <definedName name="케이블여장">#REF!</definedName>
    <definedName name="케이블크리트" localSheetId="0">#REF!</definedName>
    <definedName name="케이블크리트">#REF!</definedName>
    <definedName name="케치홀더">#REF!</definedName>
    <definedName name="코">#REF!</definedName>
    <definedName name="코킹공">#REF!</definedName>
    <definedName name="콘">[148]토공사!$B$10</definedName>
    <definedName name="콘크" localSheetId="19">#REF!</definedName>
    <definedName name="콘크" localSheetId="0">#REF!</definedName>
    <definedName name="콘크" localSheetId="1">#REF!</definedName>
    <definedName name="콘크">#REF!</definedName>
    <definedName name="콘크리트집ㄱㅖ">#N/A</definedName>
    <definedName name="콘크리트집계">#N/A</definedName>
    <definedName name="콤프" localSheetId="0">#REF!</definedName>
    <definedName name="콤프" localSheetId="1">#REF!</definedName>
    <definedName name="콤프">#REF!</definedName>
    <definedName name="크레인가격">#N/A</definedName>
    <definedName name="클래스가" localSheetId="1">[70]GAS!#REF!</definedName>
    <definedName name="클래스가">[70]GAS!#REF!</definedName>
    <definedName name="클래스가배" localSheetId="1">[70]GAS!#REF!</definedName>
    <definedName name="클래스가배">[70]GAS!#REF!</definedName>
    <definedName name="클래스가부" localSheetId="1">[70]GAS!#REF!</definedName>
    <definedName name="클래스가부">[70]GAS!#REF!</definedName>
    <definedName name="클래스나" localSheetId="1">[70]GAS!#REF!</definedName>
    <definedName name="클래스나">[70]GAS!#REF!</definedName>
    <definedName name="클래스나배">[70]GAS!#REF!</definedName>
    <definedName name="클래스나부">[70]GAS!#REF!</definedName>
    <definedName name="클래스다">[70]GAS!#REF!</definedName>
    <definedName name="클래스다배">[70]GAS!#REF!</definedName>
    <definedName name="클래스다부">[70]GAS!#REF!</definedName>
    <definedName name="ㅌ" localSheetId="19" hidden="1">{#N/A,#N/A,FALSE,"2~8번"}</definedName>
    <definedName name="ㅌ" localSheetId="0" hidden="1">{#N/A,#N/A,FALSE,"2~8번"}</definedName>
    <definedName name="ㅌ" localSheetId="1" hidden="1">{#N/A,#N/A,FALSE,"2~8번"}</definedName>
    <definedName name="ㅌ" hidden="1">{#N/A,#N/A,FALSE,"2~8번"}</definedName>
    <definedName name="ㅌㅊㅍ" localSheetId="0">설계서!ㅌㅊㅍ</definedName>
    <definedName name="ㅌㅊㅍ">#N/A</definedName>
    <definedName name="ㅌ처포" localSheetId="0">#REF!</definedName>
    <definedName name="ㅌ처포" localSheetId="1">#REF!</definedName>
    <definedName name="ㅌ처포">#REF!</definedName>
    <definedName name="타" localSheetId="19" hidden="1">{"'자리배치도'!$AG$1:$CI$28"}</definedName>
    <definedName name="타" localSheetId="0" hidden="1">{"'자리배치도'!$AG$1:$CI$28"}</definedName>
    <definedName name="타" localSheetId="1" hidden="1">{"'자리배치도'!$AG$1:$CI$28"}</definedName>
    <definedName name="타" hidden="1">{"'자리배치도'!$AG$1:$CI$28"}</definedName>
    <definedName name="타견적" hidden="1">[132]수량산출!$A$1:$A$8282</definedName>
    <definedName name="타ㅐㅁㄴ" localSheetId="19">#REF!</definedName>
    <definedName name="타ㅐㅁㄴ" localSheetId="0">#REF!</definedName>
    <definedName name="타ㅐㅁㄴ" localSheetId="1">#REF!</definedName>
    <definedName name="타ㅐㅁㄴ">#REF!</definedName>
    <definedName name="탄성계수" localSheetId="1">#REF!</definedName>
    <definedName name="탄성계수">#REF!</definedName>
    <definedName name="태산목H2.5" localSheetId="1">#REF!</definedName>
    <definedName name="태산목H2.5">#REF!</definedName>
    <definedName name="태ㅌ크">#N/A</definedName>
    <definedName name="택코팅노" localSheetId="0">#REF!</definedName>
    <definedName name="택코팅노" localSheetId="1">#REF!</definedName>
    <definedName name="택코팅노">#REF!</definedName>
    <definedName name="택코팅재" localSheetId="0">#REF!</definedName>
    <definedName name="택코팅재" localSheetId="1">#REF!</definedName>
    <definedName name="택코팅재">#REF!</definedName>
    <definedName name="탱크하품">#N/A</definedName>
    <definedName name="탱크현조" localSheetId="0">#REF!</definedName>
    <definedName name="탱크현조" localSheetId="1">#REF!</definedName>
    <definedName name="탱크현조">#REF!</definedName>
    <definedName name="탱크현조1">#N/A</definedName>
    <definedName name="터_높" localSheetId="0">#REF!</definedName>
    <definedName name="터_높" localSheetId="1">#REF!</definedName>
    <definedName name="터_높">#REF!</definedName>
    <definedName name="터_폭" localSheetId="0">#REF!</definedName>
    <definedName name="터_폭" localSheetId="1">#REF!</definedName>
    <definedName name="터_폭">#REF!</definedName>
    <definedName name="터널" localSheetId="0">설계서!터널</definedName>
    <definedName name="터널">#N/A</definedName>
    <definedName name="터보노" localSheetId="0">#REF!</definedName>
    <definedName name="터보노" localSheetId="1">#REF!</definedName>
    <definedName name="터보노">#REF!</definedName>
    <definedName name="터파기기계0.4경비" localSheetId="0">#REF!</definedName>
    <definedName name="터파기기계0.4경비" localSheetId="1">#REF!</definedName>
    <definedName name="터파기기계0.4경비">#REF!</definedName>
    <definedName name="터파기기계0.4노무비" localSheetId="0">#REF!</definedName>
    <definedName name="터파기기계0.4노무비" localSheetId="1">#REF!</definedName>
    <definedName name="터파기기계0.4노무비">#REF!</definedName>
    <definedName name="터파기기계0.4재료비">#REF!</definedName>
    <definedName name="턴버클">#REF!</definedName>
    <definedName name="텍스제">#REF!</definedName>
    <definedName name="텍코팅경">#REF!</definedName>
    <definedName name="템" localSheetId="19">BlankMacro1</definedName>
    <definedName name="템" localSheetId="0">BlankMacro1</definedName>
    <definedName name="템" localSheetId="1">BlankMacro1</definedName>
    <definedName name="템">BlankMacro1</definedName>
    <definedName name="템2" localSheetId="19">BlankMacro1</definedName>
    <definedName name="템2" localSheetId="0">BlankMacro1</definedName>
    <definedName name="템2" localSheetId="1">BlankMacro1</definedName>
    <definedName name="템2">BlankMacro1</definedName>
    <definedName name="템3" localSheetId="19">BlankMacro1</definedName>
    <definedName name="템3" localSheetId="0">BlankMacro1</definedName>
    <definedName name="템3" localSheetId="1">BlankMacro1</definedName>
    <definedName name="템3">BlankMacro1</definedName>
    <definedName name="템4" localSheetId="19">BlankMacro1</definedName>
    <definedName name="템4" localSheetId="0">BlankMacro1</definedName>
    <definedName name="템4" localSheetId="1">BlankMacro1</definedName>
    <definedName name="템4">BlankMacro1</definedName>
    <definedName name="템5" localSheetId="19">BlankMacro1</definedName>
    <definedName name="템5" localSheetId="0">BlankMacro1</definedName>
    <definedName name="템5" localSheetId="1">BlankMacro1</definedName>
    <definedName name="템5">BlankMacro1</definedName>
    <definedName name="템6" localSheetId="19">BlankMacro1</definedName>
    <definedName name="템6" localSheetId="0">BlankMacro1</definedName>
    <definedName name="템6" localSheetId="1">BlankMacro1</definedName>
    <definedName name="템6">BlankMacro1</definedName>
    <definedName name="템7" localSheetId="19">BlankMacro1</definedName>
    <definedName name="템7" localSheetId="0">BlankMacro1</definedName>
    <definedName name="템7" localSheetId="1">BlankMacro1</definedName>
    <definedName name="템7">BlankMacro1</definedName>
    <definedName name="템플리트모듈1" localSheetId="19">BlankMacro1</definedName>
    <definedName name="템플리트모듈1" localSheetId="0">BlankMacro1</definedName>
    <definedName name="템플리트모듈1" localSheetId="1">BlankMacro1</definedName>
    <definedName name="템플리트모듈1">BlankMacro1</definedName>
    <definedName name="템플리트모듈2" localSheetId="19">BlankMacro1</definedName>
    <definedName name="템플리트모듈2" localSheetId="0">BlankMacro1</definedName>
    <definedName name="템플리트모듈2" localSheetId="1">BlankMacro1</definedName>
    <definedName name="템플리트모듈2">BlankMacro1</definedName>
    <definedName name="템플리트모듈3" localSheetId="19">BlankMacro1</definedName>
    <definedName name="템플리트모듈3" localSheetId="0">BlankMacro1</definedName>
    <definedName name="템플리트모듈3" localSheetId="1">BlankMacro1</definedName>
    <definedName name="템플리트모듈3">BlankMacro1</definedName>
    <definedName name="템플리트모듈4" localSheetId="19">BlankMacro1</definedName>
    <definedName name="템플리트모듈4" localSheetId="0">BlankMacro1</definedName>
    <definedName name="템플리트모듈4" localSheetId="1">BlankMacro1</definedName>
    <definedName name="템플리트모듈4">BlankMacro1</definedName>
    <definedName name="템플리트모듈5" localSheetId="19">BlankMacro1</definedName>
    <definedName name="템플리트모듈5" localSheetId="0">BlankMacro1</definedName>
    <definedName name="템플리트모듈5" localSheetId="1">BlankMacro1</definedName>
    <definedName name="템플리트모듈5">BlankMacro1</definedName>
    <definedName name="템플리트모듈6" localSheetId="19">BlankMacro1</definedName>
    <definedName name="템플리트모듈6" localSheetId="0">BlankMacro1</definedName>
    <definedName name="템플리트모듈6" localSheetId="1">BlankMacro1</definedName>
    <definedName name="템플리트모듈6">BlankMacro1</definedName>
    <definedName name="토" localSheetId="19" hidden="1">{#N/A,#N/A,TRUE,"토적및재료집계";#N/A,#N/A,TRUE,"토적및재료집계";#N/A,#N/A,TRUE,"단위량"}</definedName>
    <definedName name="토" localSheetId="0" hidden="1">{#N/A,#N/A,TRUE,"토적및재료집계";#N/A,#N/A,TRUE,"토적및재료집계";#N/A,#N/A,TRUE,"단위량"}</definedName>
    <definedName name="토" localSheetId="1" hidden="1">{#N/A,#N/A,TRUE,"토적및재료집계";#N/A,#N/A,TRUE,"토적및재료집계";#N/A,#N/A,TRUE,"단위량"}</definedName>
    <definedName name="토" hidden="1">{#N/A,#N/A,TRUE,"토적및재료집계";#N/A,#N/A,TRUE,"토적및재료집계";#N/A,#N/A,TRUE,"단위량"}</definedName>
    <definedName name="토공" localSheetId="0">#REF!</definedName>
    <definedName name="토공" localSheetId="1">#REF!</definedName>
    <definedName name="토공">#REF!</definedName>
    <definedName name="토공가" localSheetId="0">#REF!</definedName>
    <definedName name="토공가" localSheetId="1">#REF!</definedName>
    <definedName name="토공가">#REF!</definedName>
    <definedName name="토공사" localSheetId="0">#REF!</definedName>
    <definedName name="토공사" localSheetId="1">#REF!</definedName>
    <definedName name="토공사">#REF!</definedName>
    <definedName name="토공수량" localSheetId="0">#REF!</definedName>
    <definedName name="토공수량">#REF!</definedName>
    <definedName name="토공체적" localSheetId="0">#REF!</definedName>
    <definedName name="토공체적">#REF!</definedName>
    <definedName name="토량" localSheetId="0">#REF!</definedName>
    <definedName name="토량">#REF!</definedName>
    <definedName name="토량환산계수">#REF!</definedName>
    <definedName name="토류벽">#REF!</definedName>
    <definedName name="토목" localSheetId="0">#REF!</definedName>
    <definedName name="토목">#REF!</definedName>
    <definedName name="토목1">#REF!</definedName>
    <definedName name="토목부대1" localSheetId="0">#REF!</definedName>
    <definedName name="토목부대1">#REF!</definedName>
    <definedName name="토목설계" localSheetId="19" hidden="1">{#N/A,#N/A,FALSE,"골재소요량";#N/A,#N/A,FALSE,"골재소요량"}</definedName>
    <definedName name="토목설계" localSheetId="0" hidden="1">{#N/A,#N/A,FALSE,"골재소요량";#N/A,#N/A,FALSE,"골재소요량"}</definedName>
    <definedName name="토목설계" localSheetId="1" hidden="1">{#N/A,#N/A,FALSE,"골재소요량";#N/A,#N/A,FALSE,"골재소요량"}</definedName>
    <definedName name="토목설계" hidden="1">{#N/A,#N/A,FALSE,"골재소요량";#N/A,#N/A,FALSE,"골재소요량"}</definedName>
    <definedName name="토목원가" localSheetId="0">#REF!</definedName>
    <definedName name="토목원가" localSheetId="1">#REF!</definedName>
    <definedName name="토목원가">#REF!</definedName>
    <definedName name="토사" localSheetId="0">#REF!</definedName>
    <definedName name="토사" localSheetId="1">#REF!</definedName>
    <definedName name="토사">#REF!</definedName>
    <definedName name="토압계수" localSheetId="0">#REF!</definedName>
    <definedName name="토압계수" localSheetId="1">#REF!</definedName>
    <definedName name="토압계수">#REF!</definedName>
    <definedName name="토적">#REF!</definedName>
    <definedName name="토적1공구">#REF!</definedName>
    <definedName name="토적2공구">#REF!</definedName>
    <definedName name="토적계산">#REF!</definedName>
    <definedName name="토지">#REF!</definedName>
    <definedName name="통" localSheetId="0">#REF!</definedName>
    <definedName name="통">#REF!</definedName>
    <definedName name="통2">#REF!</definedName>
    <definedName name="통기1" localSheetId="0">#REF!</definedName>
    <definedName name="통기1">#REF!</definedName>
    <definedName name="통기2" localSheetId="0">#REF!</definedName>
    <definedName name="통기2">#REF!</definedName>
    <definedName name="통내" localSheetId="0">#REF!</definedName>
    <definedName name="통내">#REF!</definedName>
    <definedName name="통설" localSheetId="0">#REF!</definedName>
    <definedName name="통설">#REF!</definedName>
    <definedName name="통신기사">#REF!</definedName>
    <definedName name="통신기사1급">#REF!</definedName>
    <definedName name="통신기사2급">#REF!</definedName>
    <definedName name="통신내" localSheetId="0">#REF!</definedName>
    <definedName name="통신내">#REF!</definedName>
    <definedName name="통신내선">#REF!</definedName>
    <definedName name="통신내선공">#REF!</definedName>
    <definedName name="통신설" localSheetId="0">#REF!</definedName>
    <definedName name="통신설">#REF!</definedName>
    <definedName name="통신설비">#REF!</definedName>
    <definedName name="통신외" localSheetId="0">#REF!</definedName>
    <definedName name="통신외">#REF!</definedName>
    <definedName name="통신외선공">#REF!</definedName>
    <definedName name="통신케" localSheetId="0">#REF!</definedName>
    <definedName name="통신케">#REF!</definedName>
    <definedName name="통신케이블공">#REF!</definedName>
    <definedName name="통외">#REF!</definedName>
    <definedName name="통케" localSheetId="0">#REF!</definedName>
    <definedName name="통케">#REF!</definedName>
    <definedName name="통합">[22]소요자재!$H$138</definedName>
    <definedName name="퇴직" localSheetId="0">#REF!</definedName>
    <definedName name="퇴직" localSheetId="1">#REF!</definedName>
    <definedName name="퇴직">#REF!</definedName>
    <definedName name="투입" localSheetId="1">#REF!</definedName>
    <definedName name="투입">#REF!</definedName>
    <definedName name="투찰">'[149]투찰(하수)'!$B$2:$E$744</definedName>
    <definedName name="투찰조">'[149]투찰(하수)'!$B$2:$E$744</definedName>
    <definedName name="투찰표" localSheetId="19">#REF!</definedName>
    <definedName name="투찰표" localSheetId="0">#REF!</definedName>
    <definedName name="투찰표" localSheetId="1">#REF!</definedName>
    <definedName name="투찰표">#REF!</definedName>
    <definedName name="트랩" localSheetId="0">#REF!</definedName>
    <definedName name="트랩" localSheetId="1">#REF!</definedName>
    <definedName name="트랩">#REF!</definedName>
    <definedName name="특고" localSheetId="0">#REF!</definedName>
    <definedName name="특고" localSheetId="1">#REF!</definedName>
    <definedName name="특고">#REF!</definedName>
    <definedName name="특고상가이전비">#REF!</definedName>
    <definedName name="특고상가전력요금">#REF!</definedName>
    <definedName name="특고압">#REF!</definedName>
    <definedName name="특고압케이블전공">#REF!</definedName>
    <definedName name="특급자" localSheetId="0">#REF!,#REF!,#REF!,#REF!,#REF!,#REF!</definedName>
    <definedName name="특급자" localSheetId="1">#REF!,#REF!,#REF!,#REF!,#REF!,#REF!</definedName>
    <definedName name="특급자">#REF!,#REF!,#REF!,#REF!,#REF!,#REF!</definedName>
    <definedName name="특별" localSheetId="0">#REF!</definedName>
    <definedName name="특별" localSheetId="1">#REF!</definedName>
    <definedName name="특별">#REF!</definedName>
    <definedName name="특별인부" localSheetId="0">#REF!</definedName>
    <definedName name="특별인부" localSheetId="1">#REF!</definedName>
    <definedName name="특별인부">#REF!</definedName>
    <definedName name="특수">#N/A</definedName>
    <definedName name="ㅍ" localSheetId="19" hidden="1">{#N/A,#N/A,FALSE,"명세표"}</definedName>
    <definedName name="ㅍ" localSheetId="0" hidden="1">{#N/A,#N/A,FALSE,"명세표"}</definedName>
    <definedName name="ㅍ" localSheetId="1" hidden="1">{#N/A,#N/A,FALSE,"명세표"}</definedName>
    <definedName name="ㅍ" hidden="1">{#N/A,#N/A,FALSE,"명세표"}</definedName>
    <definedName name="ㅍ1" localSheetId="19" hidden="1">{#N/A,#N/A,FALSE,"명세표"}</definedName>
    <definedName name="ㅍ1" localSheetId="0" hidden="1">{#N/A,#N/A,FALSE,"명세표"}</definedName>
    <definedName name="ㅍ1" localSheetId="1" hidden="1">{#N/A,#N/A,FALSE,"명세표"}</definedName>
    <definedName name="ㅍ1" hidden="1">{#N/A,#N/A,FALSE,"명세표"}</definedName>
    <definedName name="파" localSheetId="19" hidden="1">{"'자리배치도'!$AG$1:$CI$28"}</definedName>
    <definedName name="파" localSheetId="0" hidden="1">{"'자리배치도'!$AG$1:$CI$28"}</definedName>
    <definedName name="파" localSheetId="1" hidden="1">{"'자리배치도'!$AG$1:$CI$28"}</definedName>
    <definedName name="파" hidden="1">{"'자리배치도'!$AG$1:$CI$28"}</definedName>
    <definedName name="파이프펜던트">[40]DATA!$E$17:$F$26</definedName>
    <definedName name="판넬" localSheetId="19" hidden="1">{"'단계별시설공사비'!$A$3:$K$51"}</definedName>
    <definedName name="판넬" localSheetId="0" hidden="1">{"'단계별시설공사비'!$A$3:$K$51"}</definedName>
    <definedName name="판넬" localSheetId="1" hidden="1">{"'단계별시설공사비'!$A$3:$K$51"}</definedName>
    <definedName name="판넬" hidden="1">{"'단계별시설공사비'!$A$3:$K$51"}</definedName>
    <definedName name="판넬명칭" localSheetId="0">#REF!</definedName>
    <definedName name="판넬명칭">#REF!</definedName>
    <definedName name="판넬조립공">#REF!</definedName>
    <definedName name="판매액" localSheetId="0">#REF!</definedName>
    <definedName name="판매액">#REF!</definedName>
    <definedName name="팔" hidden="1">#REF!</definedName>
    <definedName name="팥배나무H3.0">#REF!</definedName>
    <definedName name="팽나무H4.0">#REF!</definedName>
    <definedName name="퍼티">#REF!</definedName>
    <definedName name="펌프구경">#REF!</definedName>
    <definedName name="페인트세라톱">#REF!</definedName>
    <definedName name="페인트황색">#REF!</definedName>
    <definedName name="페인트흑색">#REF!</definedName>
    <definedName name="평k1">#REF!</definedName>
    <definedName name="평k2">#REF!</definedName>
    <definedName name="평k4">#REF!</definedName>
    <definedName name="평VI1">#REF!</definedName>
    <definedName name="평VI2">#REF!</definedName>
    <definedName name="평VI3">#REF!</definedName>
    <definedName name="평VI4">#REF!</definedName>
    <definedName name="평vi5">#REF!</definedName>
    <definedName name="평균">#REF!</definedName>
    <definedName name="평떼">#REF!</definedName>
    <definedName name="평베타">#REF!</definedName>
    <definedName name="평힌k1">#REF!</definedName>
    <definedName name="평힌k2">#REF!</definedName>
    <definedName name="평힌k4">#REF!</definedName>
    <definedName name="평힌VI1">#REF!</definedName>
    <definedName name="평힌VI2">#REF!</definedName>
    <definedName name="평힌VI3">#REF!</definedName>
    <definedName name="평힌VI4">#REF!</definedName>
    <definedName name="평힌vi5">#REF!</definedName>
    <definedName name="폐기고" localSheetId="0">#REF!</definedName>
    <definedName name="폐기고">#REF!</definedName>
    <definedName name="폐기물">#N/A</definedName>
    <definedName name="폐기물_저장창고_및_소각로" localSheetId="0">#REF!</definedName>
    <definedName name="폐기물_저장창고_및_소각로" localSheetId="1">#REF!</definedName>
    <definedName name="폐기물_저장창고_및_소각로">#REF!</definedName>
    <definedName name="폐기물처리3" localSheetId="0">#REF!</definedName>
    <definedName name="폐기물처리3" localSheetId="1">#REF!</definedName>
    <definedName name="폐기물처리3">#REF!</definedName>
    <definedName name="포장공" localSheetId="0">#REF!</definedName>
    <definedName name="포장공" localSheetId="1">#REF!</definedName>
    <definedName name="포장공">#REF!</definedName>
    <definedName name="포장공수량집계표">#REF!</definedName>
    <definedName name="포장집계2">#REF!</definedName>
    <definedName name="포항내역서">[150]견적서!#REF!</definedName>
    <definedName name="폭원" localSheetId="19">#REF!</definedName>
    <definedName name="폭원" localSheetId="0">#REF!</definedName>
    <definedName name="폭원" localSheetId="1">#REF!</definedName>
    <definedName name="폭원">#REF!</definedName>
    <definedName name="폼" localSheetId="1">#REF!</definedName>
    <definedName name="폼">#REF!</definedName>
    <definedName name="표11" localSheetId="1">#REF!</definedName>
    <definedName name="표11">#REF!</definedName>
    <definedName name="표12">#REF!</definedName>
    <definedName name="표13">#REF!</definedName>
    <definedName name="표14">#REF!</definedName>
    <definedName name="표15">#REF!</definedName>
    <definedName name="표16">#REF!</definedName>
    <definedName name="표17">#REF!</definedName>
    <definedName name="표18">#REF!</definedName>
    <definedName name="표19">#REF!</definedName>
    <definedName name="표2">#REF!</definedName>
    <definedName name="표20">#REF!</definedName>
    <definedName name="표21">#REF!</definedName>
    <definedName name="표22">#REF!</definedName>
    <definedName name="표27">#REF!</definedName>
    <definedName name="표28">#REF!</definedName>
    <definedName name="표29">#REF!</definedName>
    <definedName name="표3">#REF!</definedName>
    <definedName name="표35">#REF!</definedName>
    <definedName name="표36">#REF!</definedName>
    <definedName name="표37">#REF!</definedName>
    <definedName name="표38">#REF!</definedName>
    <definedName name="표39">#REF!</definedName>
    <definedName name="표40">#REF!</definedName>
    <definedName name="표41">#REF!</definedName>
    <definedName name="표42">#REF!</definedName>
    <definedName name="표43">#REF!</definedName>
    <definedName name="표44">#REF!</definedName>
    <definedName name="표45">#REF!</definedName>
    <definedName name="표46">#REF!</definedName>
    <definedName name="표47">#REF!</definedName>
    <definedName name="표48">#REF!</definedName>
    <definedName name="표49">#REF!</definedName>
    <definedName name="표50">#REF!</definedName>
    <definedName name="표51">#REF!</definedName>
    <definedName name="표52">#REF!</definedName>
    <definedName name="표54">#REF!</definedName>
    <definedName name="표56">#REF!</definedName>
    <definedName name="표57">#REF!</definedName>
    <definedName name="표58">#REF!</definedName>
    <definedName name="표6">#REF!</definedName>
    <definedName name="표8">#REF!</definedName>
    <definedName name="표9">#REF!</definedName>
    <definedName name="표준원가" localSheetId="0">#REF!</definedName>
    <definedName name="표준원가">#REF!</definedName>
    <definedName name="표지" localSheetId="0">#REF!</definedName>
    <definedName name="표지">#REF!</definedName>
    <definedName name="표지001">#N/A</definedName>
    <definedName name="표지01">#N/A</definedName>
    <definedName name="표지1" hidden="1">'[151]6동'!#REF!</definedName>
    <definedName name="표지2" localSheetId="19" hidden="1">{#N/A,#N/A,TRUE,"토적및재료집계";#N/A,#N/A,TRUE,"토적및재료집계";#N/A,#N/A,TRUE,"단위량"}</definedName>
    <definedName name="표지2" localSheetId="0" hidden="1">{#N/A,#N/A,TRUE,"토적및재료집계";#N/A,#N/A,TRUE,"토적및재료집계";#N/A,#N/A,TRUE,"단위량"}</definedName>
    <definedName name="표지2" localSheetId="1" hidden="1">{#N/A,#N/A,TRUE,"토적및재료집계";#N/A,#N/A,TRUE,"토적및재료집계";#N/A,#N/A,TRUE,"단위량"}</definedName>
    <definedName name="표지2" hidden="1">{#N/A,#N/A,TRUE,"토적및재료집계";#N/A,#N/A,TRUE,"토적및재료집계";#N/A,#N/A,TRUE,"단위량"}</definedName>
    <definedName name="표품_통신_6_13">[46]일위대가목록!#REF!</definedName>
    <definedName name="품" localSheetId="0">설계서!품</definedName>
    <definedName name="품">#N/A</definedName>
    <definedName name="품_______________명" localSheetId="0">#REF!</definedName>
    <definedName name="품_______________명" localSheetId="1">#REF!</definedName>
    <definedName name="품_______________명">#REF!</definedName>
    <definedName name="품___________명" localSheetId="0">#REF!</definedName>
    <definedName name="품___________명" localSheetId="1">#REF!</definedName>
    <definedName name="품___________명">#REF!</definedName>
    <definedName name="품_1" localSheetId="1">[5]품!#REF!</definedName>
    <definedName name="품_1">[5]품!#REF!</definedName>
    <definedName name="품_10" localSheetId="1">[5]품!#REF!</definedName>
    <definedName name="품_10">[5]품!#REF!</definedName>
    <definedName name="품_11">[5]품!#REF!</definedName>
    <definedName name="품_12">'[7]일위대가(여기까지)'!#REF!</definedName>
    <definedName name="품_13">[5]품!#REF!</definedName>
    <definedName name="품_14">[5]품!#REF!</definedName>
    <definedName name="품_15">[5]품!#REF!</definedName>
    <definedName name="품_16">[5]품!#REF!</definedName>
    <definedName name="품_17">[5]품!#REF!</definedName>
    <definedName name="품_18">[5]품!#REF!</definedName>
    <definedName name="품_19">[5]품!#REF!</definedName>
    <definedName name="품_2">[5]품!#REF!</definedName>
    <definedName name="품_20">[5]품!#REF!</definedName>
    <definedName name="품_21">[5]품!#REF!</definedName>
    <definedName name="품_22">[5]품!#REF!</definedName>
    <definedName name="품_23">[5]품!#REF!</definedName>
    <definedName name="품_24">[5]품!#REF!</definedName>
    <definedName name="품_28">[6]품셈!#REF!</definedName>
    <definedName name="품_3">[5]품!#REF!</definedName>
    <definedName name="품_4">[5]품!#REF!</definedName>
    <definedName name="품_5">[5]품!#REF!</definedName>
    <definedName name="품_6">[5]품!#REF!</definedName>
    <definedName name="품_7">[6]품셈!#REF!</definedName>
    <definedName name="품_8">[5]품!#REF!</definedName>
    <definedName name="품_9">[5]품!#REF!</definedName>
    <definedName name="품25" localSheetId="1">[9]일위대가!#REF!</definedName>
    <definedName name="품25">[10]일위대가!#REF!</definedName>
    <definedName name="품26" localSheetId="1">[9]일위대가!#REF!</definedName>
    <definedName name="품26">[10]일위대가!#REF!</definedName>
    <definedName name="품31">[6]품셈!#REF!</definedName>
    <definedName name="품명" localSheetId="0">#REF!</definedName>
    <definedName name="품명" localSheetId="1">#REF!</definedName>
    <definedName name="품명">#REF!</definedName>
    <definedName name="품명2" localSheetId="1">#REF!</definedName>
    <definedName name="품명2">#REF!</definedName>
    <definedName name="품샘" localSheetId="1">#REF!</definedName>
    <definedName name="품샘">#REF!</definedName>
    <definedName name="품셈" localSheetId="0">#REF!</definedName>
    <definedName name="품셈">#REF!</definedName>
    <definedName name="품위내역서" localSheetId="19">BlankMacro1</definedName>
    <definedName name="품위내역서" localSheetId="0">BlankMacro1</definedName>
    <definedName name="품위내역서" localSheetId="1">BlankMacro1</definedName>
    <definedName name="품위내역서">BlankMacro1</definedName>
    <definedName name="품위서" localSheetId="19">#REF!</definedName>
    <definedName name="품위서" localSheetId="0">#REF!</definedName>
    <definedName name="품위서" localSheetId="1">#REF!</definedName>
    <definedName name="품위서">#REF!</definedName>
    <definedName name="품의서" localSheetId="0">설계서!품의서</definedName>
    <definedName name="품의서">#N/A</definedName>
    <definedName name="풍화암" localSheetId="0">#REF!</definedName>
    <definedName name="풍화암" localSheetId="1">#REF!</definedName>
    <definedName name="풍화암">#REF!</definedName>
    <definedName name="풍화암개소" localSheetId="0">#REF!</definedName>
    <definedName name="풍화암개소" localSheetId="1">#REF!</definedName>
    <definedName name="풍화암개소">#REF!</definedName>
    <definedName name="퓨ㅜ" localSheetId="0">설계서!퓨ㅜ</definedName>
    <definedName name="퓨ㅜ">#N/A</definedName>
    <definedName name="프라임경" localSheetId="0">#REF!</definedName>
    <definedName name="프라임경" localSheetId="1">#REF!</definedName>
    <definedName name="프라임경">#REF!</definedName>
    <definedName name="프라임노" localSheetId="0">#REF!</definedName>
    <definedName name="프라임노" localSheetId="1">#REF!</definedName>
    <definedName name="프라임노">#REF!</definedName>
    <definedName name="프라임재" localSheetId="0">#REF!</definedName>
    <definedName name="프라임재" localSheetId="1">#REF!</definedName>
    <definedName name="프라임재">#REF!</definedName>
    <definedName name="플라타너스B8">[71]데이타!$E$552</definedName>
    <definedName name="플랜" localSheetId="19">#REF!</definedName>
    <definedName name="플랜" localSheetId="0">#REF!</definedName>
    <definedName name="플랜" localSheetId="1">#REF!</definedName>
    <definedName name="플랜">#REF!</definedName>
    <definedName name="플랜트" localSheetId="1">#REF!</definedName>
    <definedName name="플랜트">#REF!</definedName>
    <definedName name="플랜트공" localSheetId="1">#REF!</definedName>
    <definedName name="플랜트공">#REF!</definedName>
    <definedName name="플랜트기계설치공">#REF!</definedName>
    <definedName name="플랜트노">[30]Sheet6!#REF!</definedName>
    <definedName name="피라칸사스H1.5" localSheetId="0">#REF!</definedName>
    <definedName name="피라칸사스H1.5" localSheetId="1">#REF!</definedName>
    <definedName name="피라칸사스H1.5">#REF!</definedName>
    <definedName name="피스택밸브" localSheetId="0">#REF!</definedName>
    <definedName name="피스택밸브" localSheetId="1">#REF!</definedName>
    <definedName name="피스택밸브">#REF!</definedName>
    <definedName name="ㅎ" localSheetId="1">#REF!</definedName>
    <definedName name="ㅎ">#REF!</definedName>
    <definedName name="ㅎ114">#REF!</definedName>
    <definedName name="ㅎ314">#REF!</definedName>
    <definedName name="ㅎ384" localSheetId="0">#REF!</definedName>
    <definedName name="ㅎ384">#REF!</definedName>
    <definedName name="ㅎ5" localSheetId="19" hidden="1">{#N/A,#N/A,FALSE,"골재소요량";#N/A,#N/A,FALSE,"골재소요량"}</definedName>
    <definedName name="ㅎ5" localSheetId="0" hidden="1">{#N/A,#N/A,FALSE,"골재소요량";#N/A,#N/A,FALSE,"골재소요량"}</definedName>
    <definedName name="ㅎ5" localSheetId="1" hidden="1">{#N/A,#N/A,FALSE,"골재소요량";#N/A,#N/A,FALSE,"골재소요량"}</definedName>
    <definedName name="ㅎ5" hidden="1">{#N/A,#N/A,FALSE,"골재소요량";#N/A,#N/A,FALSE,"골재소요량"}</definedName>
    <definedName name="ㅎㄴ" localSheetId="0">설계서!REUIHGURI</definedName>
    <definedName name="ㅎㄴ">#N/A</definedName>
    <definedName name="ㅎㄷ" localSheetId="19" hidden="1">{#N/A,#N/A,FALSE,"명세표"}</definedName>
    <definedName name="ㅎㄷ" localSheetId="0" hidden="1">{#N/A,#N/A,FALSE,"명세표"}</definedName>
    <definedName name="ㅎㄷ" localSheetId="1" hidden="1">{#N/A,#N/A,FALSE,"명세표"}</definedName>
    <definedName name="ㅎㄷ" hidden="1">{#N/A,#N/A,FALSE,"명세표"}</definedName>
    <definedName name="ㅎㄷㅈ" localSheetId="19" hidden="1">{#N/A,#N/A,FALSE,"명세표"}</definedName>
    <definedName name="ㅎㄷㅈ" localSheetId="0" hidden="1">{#N/A,#N/A,FALSE,"명세표"}</definedName>
    <definedName name="ㅎㄷㅈ" localSheetId="1" hidden="1">{#N/A,#N/A,FALSE,"명세표"}</definedName>
    <definedName name="ㅎㄷㅈ" hidden="1">{#N/A,#N/A,FALSE,"명세표"}</definedName>
    <definedName name="ㅎ략" localSheetId="0">#REF!</definedName>
    <definedName name="ㅎ략" localSheetId="1">#REF!</definedName>
    <definedName name="ㅎ략">#REF!</definedName>
    <definedName name="ㅎ류" localSheetId="0">설계서!SDRFE</definedName>
    <definedName name="ㅎ류">#N/A</definedName>
    <definedName name="ㅎㅎㅎ" localSheetId="0">#REF!</definedName>
    <definedName name="ㅎㅎㅎ" localSheetId="1">#REF!</definedName>
    <definedName name="ㅎㅎㅎ">#REF!</definedName>
    <definedName name="ㅎㅎㅎㅇ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ㅎㅎ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ㅎㅎㅇ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ㅎㅎ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" localSheetId="0">#REF!</definedName>
    <definedName name="하" localSheetId="1">#REF!</definedName>
    <definedName name="하">#REF!</definedName>
    <definedName name="하기" localSheetId="0">#REF!</definedName>
    <definedName name="하기" localSheetId="1">#REF!</definedName>
    <definedName name="하기">#REF!</definedName>
    <definedName name="하도" localSheetId="0">#REF!</definedName>
    <definedName name="하도" localSheetId="1">#REF!</definedName>
    <definedName name="하도">#REF!</definedName>
    <definedName name="하도급예산갑지" localSheetId="0">#REF!</definedName>
    <definedName name="하도급예산갑지">#REF!</definedName>
    <definedName name="하도사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사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예" localSheetId="0">#REF!</definedName>
    <definedName name="하도예" localSheetId="1">#REF!</definedName>
    <definedName name="하도예">#REF!</definedName>
    <definedName name="하도예산" localSheetId="0">#REF!</definedName>
    <definedName name="하도예산" localSheetId="1">#REF!</definedName>
    <definedName name="하도예산">#REF!</definedName>
    <definedName name="하도원가" localSheetId="0">#REF!</definedName>
    <definedName name="하도원가" localSheetId="1">#REF!</definedName>
    <definedName name="하도원가">#REF!</definedName>
    <definedName name="하동사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동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동사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동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수도2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수도2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수도2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수도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하" localSheetId="0">#REF!</definedName>
    <definedName name="하하" localSheetId="1">#REF!</definedName>
    <definedName name="하하">#REF!</definedName>
    <definedName name="하하하" localSheetId="19" hidden="1">{#N/A,#N/A,FALSE,"명세표"}</definedName>
    <definedName name="하하하" localSheetId="0" hidden="1">{#N/A,#N/A,FALSE,"명세표"}</definedName>
    <definedName name="하하하" localSheetId="1" hidden="1">{#N/A,#N/A,FALSE,"명세표"}</definedName>
    <definedName name="하하하" hidden="1">{#N/A,#N/A,FALSE,"명세표"}</definedName>
    <definedName name="하하하1" localSheetId="19" hidden="1">{#N/A,#N/A,FALSE,"명세표"}</definedName>
    <definedName name="하하하1" localSheetId="0" hidden="1">{#N/A,#N/A,FALSE,"명세표"}</definedName>
    <definedName name="하하하1" localSheetId="1" hidden="1">{#N/A,#N/A,FALSE,"명세표"}</definedName>
    <definedName name="하하하1" hidden="1">{#N/A,#N/A,FALSE,"명세표"}</definedName>
    <definedName name="한" localSheetId="19" hidden="1">{#N/A,#N/A,FALSE,"명세표"}</definedName>
    <definedName name="한" localSheetId="0" hidden="1">{#N/A,#N/A,FALSE,"명세표"}</definedName>
    <definedName name="한" localSheetId="1" hidden="1">{#N/A,#N/A,FALSE,"명세표"}</definedName>
    <definedName name="한" hidden="1">{#N/A,#N/A,FALSE,"명세표"}</definedName>
    <definedName name="한교1호" localSheetId="0">#REF!</definedName>
    <definedName name="한교1호" localSheetId="1">#REF!</definedName>
    <definedName name="한교1호">#REF!</definedName>
    <definedName name="한교2호" localSheetId="0">#REF!</definedName>
    <definedName name="한교2호" localSheetId="1">#REF!</definedName>
    <definedName name="한교2호">#REF!</definedName>
    <definedName name="한교3호" localSheetId="0">#REF!</definedName>
    <definedName name="한교3호" localSheetId="1">#REF!</definedName>
    <definedName name="한교3호">#REF!</definedName>
    <definedName name="한국" localSheetId="0">설계서!jhg</definedName>
    <definedName name="한국">#N/A</definedName>
    <definedName name="한라구절초" localSheetId="0">#REF!</definedName>
    <definedName name="한라구절초" localSheetId="1">#REF!</definedName>
    <definedName name="한라구절초">#REF!</definedName>
    <definedName name="한전공사비" localSheetId="0">#REF!,#REF!</definedName>
    <definedName name="한전공사비" localSheetId="1">#REF!,#REF!</definedName>
    <definedName name="한전공사비">#REF!,#REF!</definedName>
    <definedName name="한전수" localSheetId="19" hidden="1">{#N/A,#N/A,FALSE,"명세표"}</definedName>
    <definedName name="한전수" localSheetId="0" hidden="1">{#N/A,#N/A,FALSE,"명세표"}</definedName>
    <definedName name="한전수" localSheetId="1" hidden="1">{#N/A,#N/A,FALSE,"명세표"}</definedName>
    <definedName name="한전수" hidden="1">{#N/A,#N/A,FALSE,"명세표"}</definedName>
    <definedName name="한전수탁공사비2" localSheetId="0">#REF!</definedName>
    <definedName name="한전수탁공사비2" localSheetId="1">#REF!</definedName>
    <definedName name="한전수탁공사비2">#REF!</definedName>
    <definedName name="한전수탁비" localSheetId="0">#REF!</definedName>
    <definedName name="한전수탁비" localSheetId="1">#REF!</definedName>
    <definedName name="한전수탁비">#REF!</definedName>
    <definedName name="한전표준공사비" localSheetId="19">BlankMacro1</definedName>
    <definedName name="한전표준공사비" localSheetId="0">BlankMacro1</definedName>
    <definedName name="한전표준공사비" localSheetId="1">BlankMacro1</definedName>
    <definedName name="한전표준공사비">BlankMacro1</definedName>
    <definedName name="한苝미장공982" localSheetId="19">#REF!</definedName>
    <definedName name="한苝미장공982" localSheetId="0">#REF!</definedName>
    <definedName name="한苝미장공982" localSheetId="1">#REF!</definedName>
    <definedName name="한苝미장공982">#REF!</definedName>
    <definedName name="할제" localSheetId="0">#REF!</definedName>
    <definedName name="할제" localSheetId="1">#REF!</definedName>
    <definedName name="할제">#REF!</definedName>
    <definedName name="함" localSheetId="1">#REF!</definedName>
    <definedName name="함">#REF!</definedName>
    <definedName name="함계">#REF!</definedName>
    <definedName name="함판3">#REF!</definedName>
    <definedName name="합">[31]표지!#REF!</definedName>
    <definedName name="합_______________계" localSheetId="0">#REF!</definedName>
    <definedName name="합_______________계" localSheetId="1">#REF!</definedName>
    <definedName name="합_______________계">#REF!</definedName>
    <definedName name="합계" localSheetId="0">#REF!</definedName>
    <definedName name="합계" localSheetId="1">#REF!</definedName>
    <definedName name="합계">#REF!</definedName>
    <definedName name="합계전류" localSheetId="1">#REF!</definedName>
    <definedName name="합계전류">#REF!</definedName>
    <definedName name="합계전류1">#REF!</definedName>
    <definedName name="합계전류2">#REF!</definedName>
    <definedName name="합계전류종">#REF!</definedName>
    <definedName name="합판12">#REF!</definedName>
    <definedName name="합판4">#REF!</definedName>
    <definedName name="합판6">#REF!</definedName>
    <definedName name="해" localSheetId="19">BlankMacro1</definedName>
    <definedName name="해" localSheetId="0">BlankMacro1</definedName>
    <definedName name="해" localSheetId="1">BlankMacro1</definedName>
    <definedName name="해">BlankMacro1</definedName>
    <definedName name="해당화" localSheetId="19">#REF!</definedName>
    <definedName name="해당화" localSheetId="0">#REF!</definedName>
    <definedName name="해당화" localSheetId="1">#REF!</definedName>
    <definedName name="해당화">#REF!</definedName>
    <definedName name="해룡" localSheetId="19">BlankMacro1</definedName>
    <definedName name="해룡" localSheetId="0">BlankMacro1</definedName>
    <definedName name="해룡" localSheetId="1">BlankMacro1</definedName>
    <definedName name="해룡">BlankMacro1</definedName>
    <definedName name="해사" localSheetId="19">#REF!</definedName>
    <definedName name="해사" localSheetId="0">#REF!</definedName>
    <definedName name="해사" localSheetId="1">#REF!</definedName>
    <definedName name="해사">#REF!</definedName>
    <definedName name="해송H3.0xW1.2xR10" localSheetId="0">#REF!</definedName>
    <definedName name="해송H3.0xW1.2xR10" localSheetId="1">#REF!</definedName>
    <definedName name="해송H3.0xW1.2xR10">#REF!</definedName>
    <definedName name="해송H3.5xW1.5xR12" localSheetId="0">#REF!</definedName>
    <definedName name="해송H3.5xW1.5xR12" localSheetId="1">#REF!</definedName>
    <definedName name="해송H3.5xW1.5xR12">#REF!</definedName>
    <definedName name="해창철콘">#N/A</definedName>
    <definedName name="행" localSheetId="0">#REF!</definedName>
    <definedName name="행" localSheetId="1">#REF!</definedName>
    <definedName name="행">#REF!</definedName>
    <definedName name="行見だし" localSheetId="1">'[152] ｹ-ﾌﾞﾙ'!#REF!</definedName>
    <definedName name="行見だし">'[152] ｹ-ﾌﾞﾙ'!#REF!</definedName>
    <definedName name="行見出し" localSheetId="19">#REF!</definedName>
    <definedName name="行見出し" localSheetId="0">#REF!</definedName>
    <definedName name="行見出し" localSheetId="1">#REF!</definedName>
    <definedName name="行見出し">#REF!</definedName>
    <definedName name="행열변환_1.행열변환_1">[153]!행열변환_1.행열변환_1</definedName>
    <definedName name="행열변환_2.행열변환_2">[153]!행열변환_2.행열변환_2</definedName>
    <definedName name="행열변환_3.행열변환_3">[154]!행열변환_3.행열변환_3</definedName>
    <definedName name="행열변환_4.행열변환_4">[155]!행열변환_4.행열변환_4</definedName>
    <definedName name="행창토건">#N/A</definedName>
    <definedName name="허균" localSheetId="0">#REF!</definedName>
    <definedName name="허균" localSheetId="1">#REF!</definedName>
    <definedName name="허균">#REF!</definedName>
    <definedName name="허용전류" localSheetId="0">#REF!</definedName>
    <definedName name="허용전류" localSheetId="1">#REF!</definedName>
    <definedName name="허용전류">#REF!</definedName>
    <definedName name="허창영" localSheetId="0">#REF!,#REF!</definedName>
    <definedName name="허창영" localSheetId="1">#REF!,#REF!</definedName>
    <definedName name="허창영">#REF!,#REF!</definedName>
    <definedName name="허팡" localSheetId="0">설계서!dgh</definedName>
    <definedName name="허팡">#N/A</definedName>
    <definedName name="현도사" localSheetId="0">#REF!</definedName>
    <definedName name="현도사" localSheetId="1">#REF!</definedName>
    <definedName name="현도사">#REF!</definedName>
    <definedName name="현설조건">#N/A</definedName>
    <definedName name="현설조건양식" localSheetId="0">#REF!</definedName>
    <definedName name="현설조건양식" localSheetId="1">#REF!</definedName>
    <definedName name="현설조건양식">#REF!</definedName>
    <definedName name="현설조건양식1">#N/A</definedName>
    <definedName name="현설조서" localSheetId="0">#REF!</definedName>
    <definedName name="현설조서" localSheetId="1">#REF!</definedName>
    <definedName name="현설조서">#REF!</definedName>
    <definedName name="현설조소">#N/A</definedName>
    <definedName name="현설품의" localSheetId="0">#REF!</definedName>
    <definedName name="현설품의" localSheetId="1">#REF!</definedName>
    <definedName name="현설품의">#REF!</definedName>
    <definedName name="현설품의1">#N/A</definedName>
    <definedName name="현설품의양식">#N/A</definedName>
    <definedName name="현장명" localSheetId="0">#REF!</definedName>
    <definedName name="현장명" localSheetId="1">#REF!</definedName>
    <definedName name="현장명">#REF!</definedName>
    <definedName name="현조" localSheetId="0" hidden="1">#REF!</definedName>
    <definedName name="현조" localSheetId="1" hidden="1">#REF!</definedName>
    <definedName name="현조" hidden="1">#REF!</definedName>
    <definedName name="현천기자재비" localSheetId="0">#REF!</definedName>
    <definedName name="현천기자재비" localSheetId="1">#REF!</definedName>
    <definedName name="현천기자재비">#REF!</definedName>
    <definedName name="형" localSheetId="0">설계서!NNG</definedName>
    <definedName name="형">#N/A</definedName>
    <definedName name="형1" localSheetId="0">#REF!</definedName>
    <definedName name="형1" localSheetId="1">#REF!</definedName>
    <definedName name="형1">#REF!</definedName>
    <definedName name="형2" localSheetId="0">#REF!</definedName>
    <definedName name="형2" localSheetId="1">#REF!</definedName>
    <definedName name="형2">#REF!</definedName>
    <definedName name="형틀" localSheetId="0">#REF!</definedName>
    <definedName name="형틀" localSheetId="1">#REF!</definedName>
    <definedName name="형틀">#REF!</definedName>
    <definedName name="형틀목공">[148]토공사!$B$13</definedName>
    <definedName name="호남" localSheetId="0">설계서!bvvc</definedName>
    <definedName name="호남">#N/A</definedName>
    <definedName name="호서" localSheetId="0">설계서!호서</definedName>
    <definedName name="호서">#N/A</definedName>
    <definedName name="호진" localSheetId="0">설계서!BNH</definedName>
    <definedName name="호진">#N/A</definedName>
    <definedName name="호호호" localSheetId="19" hidden="1">{#N/A,#N/A,FALSE,"명세표"}</definedName>
    <definedName name="호호호" localSheetId="0" hidden="1">{#N/A,#N/A,FALSE,"명세표"}</definedName>
    <definedName name="호호호" localSheetId="1" hidden="1">{#N/A,#N/A,FALSE,"명세표"}</definedName>
    <definedName name="호호호" hidden="1">{#N/A,#N/A,FALSE,"명세표"}</definedName>
    <definedName name="호호호1" localSheetId="19" hidden="1">{#N/A,#N/A,FALSE,"명세표"}</definedName>
    <definedName name="호호호1" localSheetId="0" hidden="1">{#N/A,#N/A,FALSE,"명세표"}</definedName>
    <definedName name="호호호1" localSheetId="1" hidden="1">{#N/A,#N/A,FALSE,"명세표"}</definedName>
    <definedName name="호호호1" hidden="1">{#N/A,#N/A,FALSE,"명세표"}</definedName>
    <definedName name="홀" localSheetId="0">#REF!</definedName>
    <definedName name="홀" localSheetId="1">#REF!</definedName>
    <definedName name="홀">#REF!</definedName>
    <definedName name="홁ㅎ" localSheetId="0">설계서!홁ㅎ</definedName>
    <definedName name="홁ㅎ">#N/A</definedName>
    <definedName name="홈통받이수량" localSheetId="0">#REF!</definedName>
    <definedName name="홈통받이수량" localSheetId="1">#REF!</definedName>
    <definedName name="홈통받이수량">#REF!</definedName>
    <definedName name="홍" localSheetId="0">#REF!</definedName>
    <definedName name="홍" localSheetId="1">#REF!</definedName>
    <definedName name="홍">#REF!</definedName>
    <definedName name="홍단풍" localSheetId="0">#REF!</definedName>
    <definedName name="홍단풍" localSheetId="1">#REF!</definedName>
    <definedName name="홍단풍">#REF!</definedName>
    <definedName name="홍단풍H3.5xR12">#REF!</definedName>
    <definedName name="홍탁" localSheetId="0">설계서!xcf</definedName>
    <definedName name="홍탁">#N/A</definedName>
    <definedName name="화" localSheetId="19" hidden="1">{"'Sheet1'!$A$1:$E$59"}</definedName>
    <definedName name="화" localSheetId="0" hidden="1">{"'Sheet1'!$A$1:$E$59"}</definedName>
    <definedName name="화" localSheetId="1" hidden="1">{"'Sheet1'!$A$1:$E$59"}</definedName>
    <definedName name="화" hidden="1">{"'Sheet1'!$A$1:$E$59"}</definedName>
    <definedName name="화신2호">#REF!</definedName>
    <definedName name="화신기존1">#REF!</definedName>
    <definedName name="화신기존2">#REF!</definedName>
    <definedName name="화타B">#REF!</definedName>
    <definedName name="확산동1" localSheetId="0">#REF!</definedName>
    <definedName name="확산동1">#REF!</definedName>
    <definedName name="확약서1">[27]낙찰표!#REF!</definedName>
    <definedName name="환율">'[84]기계경비(시간당)'!$D$21</definedName>
    <definedName name="활하중계수" localSheetId="19">#REF!</definedName>
    <definedName name="활하중계수" localSheetId="0">#REF!</definedName>
    <definedName name="활하중계수" localSheetId="1">#REF!</definedName>
    <definedName name="활하중계수">#REF!</definedName>
    <definedName name="황">#N/A</definedName>
    <definedName name="회사분" localSheetId="19">[143]설계명세!#REF!</definedName>
    <definedName name="회사분" localSheetId="1">[143]설계명세!#REF!</definedName>
    <definedName name="회사분">[143]설계명세!#REF!</definedName>
    <definedName name="회사분경비" localSheetId="19">#REF!</definedName>
    <definedName name="회사분경비" localSheetId="0">#REF!</definedName>
    <definedName name="회사분경비" localSheetId="1">#REF!</definedName>
    <definedName name="회사분경비">#REF!</definedName>
    <definedName name="회사분장비" localSheetId="0">#REF!</definedName>
    <definedName name="회사분장비" localSheetId="1">#REF!</definedName>
    <definedName name="회사분장비">#REF!</definedName>
    <definedName name="회선대장" localSheetId="0">설계서!회선대장</definedName>
    <definedName name="회선대장">#N/A</definedName>
    <definedName name="회선선번장" localSheetId="0">설계서!회선선번장</definedName>
    <definedName name="회선선번장">#N/A</definedName>
    <definedName name="회선선번장2" localSheetId="0">설계서!회선선번장2</definedName>
    <definedName name="회선선번장2">#N/A</definedName>
    <definedName name="회시1호" localSheetId="0">#REF!</definedName>
    <definedName name="회시1호" localSheetId="1">#REF!</definedName>
    <definedName name="회시1호">#REF!</definedName>
    <definedName name="회시2호" localSheetId="0">#REF!</definedName>
    <definedName name="회시2호" localSheetId="1">#REF!</definedName>
    <definedName name="회시2호">#REF!</definedName>
    <definedName name="회양목H0.3" localSheetId="0">#REF!</definedName>
    <definedName name="회양목H0.3" localSheetId="1">#REF!</definedName>
    <definedName name="회양목H0.3">#REF!</definedName>
    <definedName name="횡면벽2" localSheetId="19">BlankMacro1</definedName>
    <definedName name="횡면벽2" localSheetId="0">BlankMacro1</definedName>
    <definedName name="횡면벽2" localSheetId="1">BlankMacro1</definedName>
    <definedName name="횡면벽2">BlankMacro1</definedName>
    <definedName name="횡배수관집계본선" localSheetId="19">BlankMacro1</definedName>
    <definedName name="횡배수관집계본선" localSheetId="0">BlankMacro1</definedName>
    <definedName name="횡배수관집계본선" localSheetId="1">BlankMacro1</definedName>
    <definedName name="횡배수관집계본선">BlankMacro1</definedName>
    <definedName name="횡현황본선" localSheetId="19">BlankMacro1</definedName>
    <definedName name="횡현황본선" localSheetId="0">BlankMacro1</definedName>
    <definedName name="횡현황본선" localSheetId="1">BlankMacro1</definedName>
    <definedName name="횡현황본선">BlankMacro1</definedName>
    <definedName name="횡현황부체" localSheetId="19">BlankMacro1</definedName>
    <definedName name="횡현황부체" localSheetId="0">BlankMacro1</definedName>
    <definedName name="횡현황부체" localSheetId="1">BlankMacro1</definedName>
    <definedName name="횡현황부체">BlankMacro1</definedName>
    <definedName name="후드밸브" localSheetId="19">#REF!</definedName>
    <definedName name="후드밸브" localSheetId="0">#REF!</definedName>
    <definedName name="후드밸브" localSheetId="1">#REF!</definedName>
    <definedName name="후드밸브">#REF!</definedName>
    <definedName name="후렉시블" localSheetId="19" hidden="1">{"'자리배치도'!$AG$1:$CI$28"}</definedName>
    <definedName name="후렉시블" localSheetId="0" hidden="1">{"'자리배치도'!$AG$1:$CI$28"}</definedName>
    <definedName name="후렉시블" localSheetId="1" hidden="1">{"'자리배치도'!$AG$1:$CI$28"}</definedName>
    <definedName name="후렉시블" hidden="1">{"'자리배치도'!$AG$1:$CI$28"}</definedName>
    <definedName name="후렌지" localSheetId="0">#REF!</definedName>
    <definedName name="후렌지">#REF!</definedName>
    <definedName name="후박나무H4.0">#REF!</definedName>
    <definedName name="후진속도">#REF!</definedName>
    <definedName name="후피향나무H1.8">#REF!</definedName>
    <definedName name="휘발유">#REF!</definedName>
    <definedName name="흑강관류" localSheetId="0">#REF!</definedName>
    <definedName name="흑강관류">#REF!</definedName>
    <definedName name="흙막이면적" localSheetId="0">#REF!</definedName>
    <definedName name="흙막이면적">#REF!</definedName>
    <definedName name="희선" localSheetId="0">#REF!,#REF!,#REF!,#REF!,#REF!,#REF!,#REF!,#REF!,#REF!,#REF!,#REF!,#REF!,#REF!,#REF!,#REF!,#REF!,#REF!,#REF!,#REF!</definedName>
    <definedName name="희선" localSheetId="1">#REF!,#REF!,#REF!,#REF!,#REF!,#REF!,#REF!,#REF!,#REF!,#REF!,#REF!,#REF!,#REF!,#REF!,#REF!,#REF!,#REF!,#REF!,#REF!</definedName>
    <definedName name="희선">#REF!,#REF!,#REF!,#REF!,#REF!,#REF!,#REF!,#REF!,#REF!,#REF!,#REF!,#REF!,#REF!,#REF!,#REF!,#REF!,#REF!,#REF!,#REF!</definedName>
    <definedName name="희성" localSheetId="19" hidden="1">{#N/A,#N/A,FALSE,"명세표"}</definedName>
    <definedName name="희성" localSheetId="0" hidden="1">{#N/A,#N/A,FALSE,"명세표"}</definedName>
    <definedName name="희성" localSheetId="1" hidden="1">{#N/A,#N/A,FALSE,"명세표"}</definedName>
    <definedName name="희성" hidden="1">{#N/A,#N/A,FALSE,"명세표"}</definedName>
    <definedName name="희정" localSheetId="0">설계서!sfd</definedName>
    <definedName name="희정">#N/A</definedName>
    <definedName name="ㅏ" localSheetId="19" hidden="1">{#N/A,#N/A,FALSE,"명세표"}</definedName>
    <definedName name="ㅏ" localSheetId="0" hidden="1">{#N/A,#N/A,FALSE,"명세표"}</definedName>
    <definedName name="ㅏ" localSheetId="1" hidden="1">{#N/A,#N/A,FALSE,"명세표"}</definedName>
    <definedName name="ㅏ" hidden="1">{#N/A,#N/A,FALSE,"명세표"}</definedName>
    <definedName name="ㅏ1150" localSheetId="0">#REF!</definedName>
    <definedName name="ㅏ1150" localSheetId="1">#REF!</definedName>
    <definedName name="ㅏ1150">#REF!</definedName>
    <definedName name="ㅏ271" localSheetId="0">#REF!</definedName>
    <definedName name="ㅏ271" localSheetId="1">#REF!</definedName>
    <definedName name="ㅏ271">#REF!</definedName>
    <definedName name="ㅏ89" localSheetId="0">#REF!</definedName>
    <definedName name="ㅏ89" localSheetId="1">#REF!</definedName>
    <definedName name="ㅏ89">#REF!</definedName>
    <definedName name="ㅏ눞ㄴ" localSheetId="0">#REF!</definedName>
    <definedName name="ㅏ눞ㄴ">#REF!</definedName>
    <definedName name="ㅏㅇㄹ너ㅑ" localSheetId="0">#REF!</definedName>
    <definedName name="ㅏㅇㄹ너ㅑ">#REF!</definedName>
    <definedName name="ㅏ커" localSheetId="0">#REF!</definedName>
    <definedName name="ㅏ커">#REF!</definedName>
    <definedName name="ㅏㅏ" localSheetId="19">[0]!BlankMacro1</definedName>
    <definedName name="ㅏㅏ" localSheetId="0">[0]!BlankMacro1</definedName>
    <definedName name="ㅏㅏ" localSheetId="1">[0]!BlankMacro1</definedName>
    <definedName name="ㅏㅏ">[0]!BlankMacro1</definedName>
    <definedName name="ㅏㅏㅇ라너" localSheetId="0">#REF!</definedName>
    <definedName name="ㅏㅏㅇ라너" localSheetId="1">#REF!</definedName>
    <definedName name="ㅏㅏㅇ라너">#REF!</definedName>
    <definedName name="ㅏㅏㅏ" localSheetId="19" hidden="1">{#N/A,#N/A,FALSE,"명세표"}</definedName>
    <definedName name="ㅏㅏㅏ" localSheetId="0" hidden="1">{#N/A,#N/A,FALSE,"명세표"}</definedName>
    <definedName name="ㅏㅏㅏ" localSheetId="1" hidden="1">{#N/A,#N/A,FALSE,"명세표"}</definedName>
    <definedName name="ㅏㅏㅏ" hidden="1">{#N/A,#N/A,FALSE,"명세표"}</definedName>
    <definedName name="ㅏㅏㅏ갸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갸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데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데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데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ㅏ" localSheetId="19" hidden="1">{#N/A,#N/A,FALSE,"명세표"}</definedName>
    <definedName name="ㅏㅏㅏㅏ" localSheetId="0" hidden="1">{#N/A,#N/A,FALSE,"명세표"}</definedName>
    <definedName name="ㅏㅏㅏㅏ" localSheetId="1" hidden="1">{#N/A,#N/A,FALSE,"명세표"}</definedName>
    <definedName name="ㅏㅏㅏㅏ" hidden="1">{#N/A,#N/A,FALSE,"명세표"}</definedName>
    <definedName name="ㅏㅏㅣ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ㅣ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ㅣ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ㅣ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ㅣㅇ널" localSheetId="0">#REF!</definedName>
    <definedName name="ㅏㅣㅇ널" localSheetId="1">#REF!</definedName>
    <definedName name="ㅏㅣㅇ널">#REF!</definedName>
    <definedName name="ㅏㅣㅗㄹ" localSheetId="0">#REF!</definedName>
    <definedName name="ㅏㅣㅗㄹ" localSheetId="1">#REF!</definedName>
    <definedName name="ㅏㅣㅗㄹ">#REF!</definedName>
    <definedName name="ㅐ520" localSheetId="0">#REF!</definedName>
    <definedName name="ㅐ520" localSheetId="1">#REF!</definedName>
    <definedName name="ㅐ520">#REF!</definedName>
    <definedName name="ㅐㅐㅐ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ㅐㅐ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ㅐㅐ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ㅐㅐ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ㅑㅛㅅ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ㅑㅛ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ㅑㅛㅅ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ㅑㅛ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" localSheetId="19" hidden="1">{#N/A,#N/A,FALSE,"조골재"}</definedName>
    <definedName name="ㅑ" localSheetId="0" hidden="1">{#N/A,#N/A,FALSE,"조골재"}</definedName>
    <definedName name="ㅑ" localSheetId="1" hidden="1">{#N/A,#N/A,FALSE,"조골재"}</definedName>
    <definedName name="ㅑ" hidden="1">{#N/A,#N/A,FALSE,"조골재"}</definedName>
    <definedName name="ㅑ3081" localSheetId="0">#REF!</definedName>
    <definedName name="ㅑ3081" localSheetId="1">#REF!</definedName>
    <definedName name="ㅑ3081">#REF!</definedName>
    <definedName name="ㅑ러ㅑ" localSheetId="0">#REF!</definedName>
    <definedName name="ㅑ러ㅑ" localSheetId="1">#REF!</definedName>
    <definedName name="ㅑ러ㅑ">#REF!</definedName>
    <definedName name="ㅑㅑㅑ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ㅑ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ㅑㅑ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ㅑ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ㅕㅑ" localSheetId="19" hidden="1">{#N/A,#N/A,FALSE,"전력간선"}</definedName>
    <definedName name="ㅑㅕㅑ" localSheetId="0" hidden="1">{#N/A,#N/A,FALSE,"전력간선"}</definedName>
    <definedName name="ㅑㅕㅑ" localSheetId="1" hidden="1">{#N/A,#N/A,FALSE,"전력간선"}</definedName>
    <definedName name="ㅑㅕㅑ" hidden="1">{#N/A,#N/A,FALSE,"전력간선"}</definedName>
    <definedName name="ㅓ" localSheetId="19" hidden="1">{"'자리배치도'!$AG$1:$CI$28"}</definedName>
    <definedName name="ㅓ" localSheetId="0" hidden="1">{"'자리배치도'!$AG$1:$CI$28"}</definedName>
    <definedName name="ㅓ" localSheetId="1" hidden="1">{"'자리배치도'!$AG$1:$CI$28"}</definedName>
    <definedName name="ㅓ" hidden="1">{"'자리배치도'!$AG$1:$CI$28"}</definedName>
    <definedName name="ㅓ7" localSheetId="19" hidden="1">{#N/A,#N/A,FALSE,"단가표지"}</definedName>
    <definedName name="ㅓ7" localSheetId="0" hidden="1">{#N/A,#N/A,FALSE,"단가표지"}</definedName>
    <definedName name="ㅓ7" localSheetId="1" hidden="1">{#N/A,#N/A,FALSE,"단가표지"}</definedName>
    <definedName name="ㅓ7" hidden="1">{#N/A,#N/A,FALSE,"단가표지"}</definedName>
    <definedName name="ㅓ8" localSheetId="0">#REF!</definedName>
    <definedName name="ㅓ8" localSheetId="1">#REF!</definedName>
    <definedName name="ㅓ8">#REF!</definedName>
    <definedName name="ㅓ난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난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ㅏㄹ" localSheetId="0">#REF!</definedName>
    <definedName name="ㅓㅏㄹ" localSheetId="1">#REF!</definedName>
    <definedName name="ㅓㅏㄹ">#REF!</definedName>
    <definedName name="ㅓㅏㅓㅏㅓㅏㅗㅓ" localSheetId="0">#REF!</definedName>
    <definedName name="ㅓㅏㅓㅏㅓㅏㅗㅓ" localSheetId="1">#REF!</definedName>
    <definedName name="ㅓㅏㅓㅏㅓㅏㅗㅓ">#REF!</definedName>
    <definedName name="ㅓㅓ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ㅏ니ㅣㅇ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ㅏ니ㅣ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ㅏ니ㅣㅇ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ㅏ니ㅣ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ㅓ" localSheetId="19" hidden="1">{#N/A,#N/A,FALSE,"전력간선"}</definedName>
    <definedName name="ㅓㅓㅓ" localSheetId="0" hidden="1">{#N/A,#N/A,FALSE,"전력간선"}</definedName>
    <definedName name="ㅓㅓㅓ" localSheetId="1" hidden="1">{#N/A,#N/A,FALSE,"전력간선"}</definedName>
    <definedName name="ㅓㅓㅓ" hidden="1">{#N/A,#N/A,FALSE,"전력간선"}</definedName>
    <definedName name="ㅓㅓㅓㄴ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ㅓ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ㅓㄴ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ㅓ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ㅗ허" localSheetId="0">#REF!</definedName>
    <definedName name="ㅓㅗ허" localSheetId="1">#REF!</definedName>
    <definedName name="ㅓㅗ허">#REF!</definedName>
    <definedName name="ㅓㅗㅡ" localSheetId="0">설계서!DGRT</definedName>
    <definedName name="ㅓㅗㅡ">#N/A</definedName>
    <definedName name="ㅓㅣ망래ㅑ" localSheetId="0">#REF!</definedName>
    <definedName name="ㅓㅣ망래ㅑ" localSheetId="1">#REF!</definedName>
    <definedName name="ㅓㅣ망래ㅑ">#REF!</definedName>
    <definedName name="ㅔ19" localSheetId="0">#REF!</definedName>
    <definedName name="ㅔ19" localSheetId="1">#REF!</definedName>
    <definedName name="ㅔ19">#REF!</definedName>
    <definedName name="ㅔㅔ" localSheetId="19" hidden="1">{#N/A,#N/A,FALSE,"명세표"}</definedName>
    <definedName name="ㅔㅔ" localSheetId="0" hidden="1">{#N/A,#N/A,FALSE,"명세표"}</definedName>
    <definedName name="ㅔㅔ" localSheetId="1" hidden="1">{#N/A,#N/A,FALSE,"명세표"}</definedName>
    <definedName name="ㅔㅔ" hidden="1">{#N/A,#N/A,FALSE,"명세표"}</definedName>
    <definedName name="ㅔㅔㅔ" localSheetId="19" hidden="1">{#N/A,#N/A,FALSE,"명세표"}</definedName>
    <definedName name="ㅔㅔㅔ" localSheetId="0" hidden="1">{#N/A,#N/A,FALSE,"명세표"}</definedName>
    <definedName name="ㅔㅔㅔ" localSheetId="1" hidden="1">{#N/A,#N/A,FALSE,"명세표"}</definedName>
    <definedName name="ㅔㅔㅔ" hidden="1">{#N/A,#N/A,FALSE,"명세표"}</definedName>
    <definedName name="ㅔㅔㅔㅔ" localSheetId="0">#REF!,#REF!</definedName>
    <definedName name="ㅔㅔㅔㅔ" localSheetId="1">#REF!,#REF!</definedName>
    <definedName name="ㅔㅔㅔㅔ">#REF!,#REF!</definedName>
    <definedName name="ㅕ" localSheetId="19" hidden="1">{#N/A,#N/A,FALSE,"명세표"}</definedName>
    <definedName name="ㅕ" localSheetId="0" hidden="1">{#N/A,#N/A,FALSE,"명세표"}</definedName>
    <definedName name="ㅕ" localSheetId="1" hidden="1">{#N/A,#N/A,FALSE,"명세표"}</definedName>
    <definedName name="ㅕ" hidden="1">{#N/A,#N/A,FALSE,"명세표"}</definedName>
    <definedName name="ㅕ168" localSheetId="0">#REF!</definedName>
    <definedName name="ㅕ168" localSheetId="1">#REF!</definedName>
    <definedName name="ㅕ168">#REF!</definedName>
    <definedName name="ㅕ422">[66]Sheet1!#REF!</definedName>
    <definedName name="ㅕ겨겨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겨겨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겨겨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겨겨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" localSheetId="19" hidden="1">{#N/A,#N/A,FALSE,"명세표"}</definedName>
    <definedName name="ㅗ" localSheetId="0" hidden="1">{#N/A,#N/A,FALSE,"명세표"}</definedName>
    <definedName name="ㅗ" localSheetId="1" hidden="1">{#N/A,#N/A,FALSE,"명세표"}</definedName>
    <definedName name="ㅗ" hidden="1">{#N/A,#N/A,FALSE,"명세표"}</definedName>
    <definedName name="ㅗ315">[43]신우!#REF!</definedName>
    <definedName name="ㅗ415" localSheetId="19">#REF!</definedName>
    <definedName name="ㅗ415" localSheetId="0">#REF!</definedName>
    <definedName name="ㅗ415" localSheetId="1">#REF!</definedName>
    <definedName name="ㅗ415">#REF!</definedName>
    <definedName name="ㅗ461" localSheetId="0">#REF!</definedName>
    <definedName name="ㅗ461" localSheetId="1">#REF!</definedName>
    <definedName name="ㅗ461">#REF!</definedName>
    <definedName name="ㅗ50" localSheetId="1">[156]연습!#REF!</definedName>
    <definedName name="ㅗ50">[157]연습!#REF!</definedName>
    <definedName name="ㅗ뉴" localSheetId="0">설계서!HGG</definedName>
    <definedName name="ㅗ뉴">#N/A</definedName>
    <definedName name="ㅗ마ㅓ리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마ㅓ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마ㅓ리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마ㅓ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오" localSheetId="0">#REF!</definedName>
    <definedName name="ㅗ오" localSheetId="1">#REF!</definedName>
    <definedName name="ㅗ오">#REF!</definedName>
    <definedName name="ㅗㅌㅇㅌ" localSheetId="0">#REF!</definedName>
    <definedName name="ㅗㅌㅇㅌ" localSheetId="1">#REF!</definedName>
    <definedName name="ㅗㅌㅇㅌ">#REF!</definedName>
    <definedName name="ㅗㅎㅅ" localSheetId="19" hidden="1">{"'공사부문'!$A$6:$A$32"}</definedName>
    <definedName name="ㅗㅎㅅ" localSheetId="0" hidden="1">{"'공사부문'!$A$6:$A$32"}</definedName>
    <definedName name="ㅗㅎㅅ" localSheetId="1" hidden="1">{"'공사부문'!$A$6:$A$32"}</definedName>
    <definedName name="ㅗㅎㅅ" hidden="1">{"'공사부문'!$A$6:$A$32"}</definedName>
    <definedName name="ㅗㅗ" localSheetId="19" hidden="1">{#N/A,#N/A,FALSE,"명세표"}</definedName>
    <definedName name="ㅗㅗ" localSheetId="0" hidden="1">{#N/A,#N/A,FALSE,"명세표"}</definedName>
    <definedName name="ㅗㅗ" localSheetId="1" hidden="1">{#N/A,#N/A,FALSE,"명세표"}</definedName>
    <definedName name="ㅗㅗ" hidden="1">{#N/A,#N/A,FALSE,"명세표"}</definedName>
    <definedName name="ㅗㅗㅗ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ㅗㅗ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ㅗㅗ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ㅗㅗ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ㅗㅗㅗ" localSheetId="19" hidden="1">{#N/A,#N/A,FALSE,"명세표"}</definedName>
    <definedName name="ㅗㅗㅗㅗ" localSheetId="0" hidden="1">{#N/A,#N/A,FALSE,"명세표"}</definedName>
    <definedName name="ㅗㅗㅗㅗ" localSheetId="1" hidden="1">{#N/A,#N/A,FALSE,"명세표"}</definedName>
    <definedName name="ㅗㅗㅗㅗ" hidden="1">{#N/A,#N/A,FALSE,"명세표"}</definedName>
    <definedName name="ㅗㅠㅎㄹ" localSheetId="0">설계서!ㅗㅠㅎㄹ</definedName>
    <definedName name="ㅗㅠㅎㄹ">#N/A</definedName>
    <definedName name="ㅛ" localSheetId="19" hidden="1">{#N/A,#N/A,FALSE,"명세표"}</definedName>
    <definedName name="ㅛ" localSheetId="0" hidden="1">{#N/A,#N/A,FALSE,"명세표"}</definedName>
    <definedName name="ㅛ" localSheetId="1" hidden="1">{#N/A,#N/A,FALSE,"명세표"}</definedName>
    <definedName name="ㅛ" hidden="1">{#N/A,#N/A,FALSE,"명세표"}</definedName>
    <definedName name="ㅛㅛㅛ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ㅛ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ㅛㅛ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ㅛ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ㅛㅛㅛ" hidden="1">#REF!</definedName>
    <definedName name="ㅜ" localSheetId="1" hidden="1">[28]수량산출!#REF!</definedName>
    <definedName name="ㅜ" hidden="1">[28]수량산출!#REF!</definedName>
    <definedName name="ㅜㅜ" localSheetId="19" hidden="1">{#N/A,#N/A,FALSE,"명세표"}</definedName>
    <definedName name="ㅜㅜ" localSheetId="0" hidden="1">{#N/A,#N/A,FALSE,"명세표"}</definedName>
    <definedName name="ㅜㅜ" localSheetId="1" hidden="1">{#N/A,#N/A,FALSE,"명세표"}</definedName>
    <definedName name="ㅜㅜ" hidden="1">{#N/A,#N/A,FALSE,"명세표"}</definedName>
    <definedName name="ㅝㅗ허" localSheetId="0">설계서!ㅝㅗ허</definedName>
    <definedName name="ㅝㅗ허">#N/A</definedName>
    <definedName name="ㅠ" localSheetId="19">BlankMacro1</definedName>
    <definedName name="ㅠ" localSheetId="0">BlankMacro1</definedName>
    <definedName name="ㅠ" localSheetId="1">BlankMacro1</definedName>
    <definedName name="ㅠ">BlankMacro1</definedName>
    <definedName name="ㅠ61" localSheetId="19">#REF!</definedName>
    <definedName name="ㅠ61" localSheetId="0">#REF!</definedName>
    <definedName name="ㅠ61" localSheetId="1">#REF!</definedName>
    <definedName name="ㅠ61">#REF!</definedName>
    <definedName name="ㅠ뮤ㅐ" localSheetId="0" hidden="1">#REF!</definedName>
    <definedName name="ㅠ뮤ㅐ" localSheetId="1" hidden="1">#REF!</definedName>
    <definedName name="ㅠ뮤ㅐ" hidden="1">#REF!</definedName>
    <definedName name="ㅠㅜㅎ" localSheetId="0">설계서!ㅠㅜㅎ</definedName>
    <definedName name="ㅠㅜㅎ">#N/A</definedName>
    <definedName name="ㅡ" localSheetId="19" hidden="1">{#N/A,#N/A,FALSE,"명세표"}</definedName>
    <definedName name="ㅡ" localSheetId="0" hidden="1">{#N/A,#N/A,FALSE,"명세표"}</definedName>
    <definedName name="ㅡ" localSheetId="1" hidden="1">{#N/A,#N/A,FALSE,"명세표"}</definedName>
    <definedName name="ㅡ" hidden="1">{#N/A,#N/A,FALSE,"명세표"}</definedName>
    <definedName name="ㅡ873" localSheetId="0">#REF!</definedName>
    <definedName name="ㅡ873" localSheetId="1">#REF!</definedName>
    <definedName name="ㅡ873">#REF!</definedName>
    <definedName name="ㅡㅡ" localSheetId="0">#REF!</definedName>
    <definedName name="ㅡㅡ" localSheetId="1">#REF!</definedName>
    <definedName name="ㅡㅡ">#REF!</definedName>
    <definedName name="ㅡㅡㅡ" localSheetId="19" hidden="1">{#N/A,#N/A,FALSE,"명세표"}</definedName>
    <definedName name="ㅡㅡㅡ" localSheetId="0" hidden="1">{#N/A,#N/A,FALSE,"명세표"}</definedName>
    <definedName name="ㅡㅡㅡ" localSheetId="1" hidden="1">{#N/A,#N/A,FALSE,"명세표"}</definedName>
    <definedName name="ㅡㅡㅡ" hidden="1">{#N/A,#N/A,FALSE,"명세표"}</definedName>
    <definedName name="ㅣ" localSheetId="0">#REF!</definedName>
    <definedName name="ㅣ" localSheetId="1">#REF!</definedName>
    <definedName name="ㅣ">#REF!</definedName>
    <definedName name="ㅣ15" localSheetId="0">#REF!</definedName>
    <definedName name="ㅣ15" localSheetId="1">#REF!</definedName>
    <definedName name="ㅣ15">#REF!</definedName>
    <definedName name="ㅣ275" localSheetId="0">#REF!</definedName>
    <definedName name="ㅣ275" localSheetId="1">#REF!</definedName>
    <definedName name="ㅣ275">#REF!</definedName>
    <definedName name="ㅣ81" localSheetId="0">#REF!</definedName>
    <definedName name="ㅣ81">#REF!</definedName>
    <definedName name="ㅣ아ㅣ앟">#REF!</definedName>
    <definedName name="ㅣㅏ아ㅓㄴ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ㅏ아ㅓ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ㅏ아ㅓㄴ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ㅏ아ㅓ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ㅑㅑ" localSheetId="19" hidden="1">{#N/A,#N/A,FALSE,"단가표지"}</definedName>
    <definedName name="ㅣㅑㅑ" localSheetId="0" hidden="1">{#N/A,#N/A,FALSE,"단가표지"}</definedName>
    <definedName name="ㅣㅑㅑ" localSheetId="1" hidden="1">{#N/A,#N/A,FALSE,"단가표지"}</definedName>
    <definedName name="ㅣㅑㅑ" hidden="1">{#N/A,#N/A,FALSE,"단가표지"}</definedName>
    <definedName name="ㅣㅣ">[67]!Macro10</definedName>
    <definedName name="ㅣㅣㅣ노원문화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ㅣㅣ노원문화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ㅣㅣ노원문화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ㅣㅣ노원문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ㅣㅣㅣㅣ" localSheetId="0">#REF!</definedName>
    <definedName name="ㅣㅣㅣㅣㅣ" localSheetId="1">#REF!</definedName>
    <definedName name="ㅣㅣㅣㅣㅣ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34" i="79" l="1"/>
  <c r="O433" i="79"/>
  <c r="O432" i="79"/>
  <c r="E1009" i="76" s="1"/>
  <c r="O431" i="79"/>
  <c r="E1008" i="76" s="1"/>
  <c r="O430" i="79"/>
  <c r="O429" i="79"/>
  <c r="E1006" i="76" s="1"/>
  <c r="O428" i="79"/>
  <c r="E1005" i="76" s="1"/>
  <c r="O427" i="79"/>
  <c r="O426" i="79"/>
  <c r="O425" i="79"/>
  <c r="E996" i="76" s="1"/>
  <c r="O424" i="79"/>
  <c r="E995" i="76" s="1"/>
  <c r="O423" i="79"/>
  <c r="O422" i="79"/>
  <c r="E993" i="76" s="1"/>
  <c r="F993" i="76" s="1"/>
  <c r="O421" i="79"/>
  <c r="E992" i="76" s="1"/>
  <c r="O420" i="79"/>
  <c r="O419" i="79"/>
  <c r="O418" i="79"/>
  <c r="O417" i="79"/>
  <c r="O416" i="79"/>
  <c r="O415" i="79"/>
  <c r="O414" i="79"/>
  <c r="E943" i="74" s="1"/>
  <c r="F943" i="74" s="1"/>
  <c r="O413" i="79"/>
  <c r="O412" i="79"/>
  <c r="O411" i="79"/>
  <c r="O410" i="79"/>
  <c r="O409" i="79"/>
  <c r="O408" i="79"/>
  <c r="O407" i="79"/>
  <c r="E967" i="76" s="1"/>
  <c r="V406" i="79"/>
  <c r="O406" i="79"/>
  <c r="O405" i="79"/>
  <c r="E879" i="76" s="1"/>
  <c r="V404" i="79"/>
  <c r="V403" i="79"/>
  <c r="V402" i="79"/>
  <c r="V401" i="79"/>
  <c r="O401" i="79"/>
  <c r="V400" i="79"/>
  <c r="O400" i="79"/>
  <c r="V399" i="79"/>
  <c r="O399" i="79"/>
  <c r="V398" i="79"/>
  <c r="O398" i="79"/>
  <c r="E65" i="74" s="1"/>
  <c r="F65" i="74" s="1"/>
  <c r="O397" i="79"/>
  <c r="O396" i="79"/>
  <c r="O394" i="79"/>
  <c r="O393" i="79"/>
  <c r="O386" i="79"/>
  <c r="O385" i="79"/>
  <c r="E748" i="76" s="1"/>
  <c r="O384" i="79"/>
  <c r="E379" i="76" s="1"/>
  <c r="V382" i="79"/>
  <c r="O381" i="79"/>
  <c r="V344" i="79"/>
  <c r="V343" i="79"/>
  <c r="V342" i="79"/>
  <c r="O342" i="79"/>
  <c r="O341" i="79"/>
  <c r="O340" i="79"/>
  <c r="V339" i="79"/>
  <c r="V338" i="79"/>
  <c r="V337" i="79"/>
  <c r="V336" i="79"/>
  <c r="V335" i="79"/>
  <c r="V334" i="79"/>
  <c r="V333" i="79"/>
  <c r="I734" i="74" s="1"/>
  <c r="J734" i="74" s="1"/>
  <c r="V332" i="79"/>
  <c r="I733" i="74" s="1"/>
  <c r="J733" i="74" s="1"/>
  <c r="V331" i="79"/>
  <c r="O330" i="79"/>
  <c r="O329" i="79"/>
  <c r="O328" i="79"/>
  <c r="E1252" i="76" s="1"/>
  <c r="O327" i="79"/>
  <c r="E460" i="76" s="1"/>
  <c r="F460" i="76" s="1"/>
  <c r="O326" i="79"/>
  <c r="O325" i="79"/>
  <c r="O324" i="79"/>
  <c r="O323" i="79"/>
  <c r="O322" i="79"/>
  <c r="E2738" i="76" s="1"/>
  <c r="O321" i="79"/>
  <c r="E2636" i="76" s="1"/>
  <c r="F2636" i="76" s="1"/>
  <c r="O320" i="79"/>
  <c r="E1205" i="76" s="1"/>
  <c r="O319" i="79"/>
  <c r="O318" i="79"/>
  <c r="O317" i="79"/>
  <c r="O316" i="79"/>
  <c r="O315" i="79"/>
  <c r="O314" i="79"/>
  <c r="O313" i="79"/>
  <c r="O312" i="79"/>
  <c r="O311" i="79"/>
  <c r="E2599" i="76" s="1"/>
  <c r="K2599" i="76" s="1"/>
  <c r="O310" i="79"/>
  <c r="E2370" i="76" s="1"/>
  <c r="F2370" i="76" s="1"/>
  <c r="O309" i="79"/>
  <c r="O308" i="79"/>
  <c r="E2578" i="76" s="1"/>
  <c r="F2578" i="76" s="1"/>
  <c r="O307" i="79"/>
  <c r="O306" i="79"/>
  <c r="O305" i="79"/>
  <c r="E2548" i="76" s="1"/>
  <c r="F2548" i="76" s="1"/>
  <c r="F2549" i="76" s="1"/>
  <c r="O304" i="79"/>
  <c r="E2518" i="76" s="1"/>
  <c r="F2518" i="76" s="1"/>
  <c r="O303" i="79"/>
  <c r="E2519" i="76" s="1"/>
  <c r="F2519" i="76" s="1"/>
  <c r="O302" i="79"/>
  <c r="E363" i="76" s="1"/>
  <c r="F363" i="76" s="1"/>
  <c r="O301" i="79"/>
  <c r="E1050" i="76" s="1"/>
  <c r="F1050" i="76" s="1"/>
  <c r="O300" i="79"/>
  <c r="E2133" i="76" s="1"/>
  <c r="O299" i="79"/>
  <c r="E2580" i="76" s="1"/>
  <c r="F2580" i="76" s="1"/>
  <c r="O298" i="79"/>
  <c r="O297" i="79"/>
  <c r="E2659" i="76" s="1"/>
  <c r="F2659" i="76" s="1"/>
  <c r="L2659" i="76" s="1"/>
  <c r="O296" i="79"/>
  <c r="E2694" i="76" s="1"/>
  <c r="F2694" i="76" s="1"/>
  <c r="L2694" i="76" s="1"/>
  <c r="O295" i="79"/>
  <c r="E869" i="76" s="1"/>
  <c r="F869" i="76" s="1"/>
  <c r="O294" i="79"/>
  <c r="O293" i="79"/>
  <c r="E292" i="76" s="1"/>
  <c r="O292" i="79"/>
  <c r="E286" i="76" s="1"/>
  <c r="O291" i="79"/>
  <c r="O290" i="79"/>
  <c r="O289" i="79"/>
  <c r="O288" i="79"/>
  <c r="O287" i="79"/>
  <c r="O286" i="79"/>
  <c r="O285" i="79"/>
  <c r="O284" i="79"/>
  <c r="O283" i="79"/>
  <c r="O282" i="79"/>
  <c r="O281" i="79"/>
  <c r="O280" i="79"/>
  <c r="O279" i="79"/>
  <c r="O278" i="79"/>
  <c r="O277" i="79"/>
  <c r="E522" i="76" s="1"/>
  <c r="O276" i="79"/>
  <c r="E1080" i="76" s="1"/>
  <c r="O275" i="79"/>
  <c r="O274" i="79"/>
  <c r="O273" i="79"/>
  <c r="E2224" i="76" s="1"/>
  <c r="F2224" i="76" s="1"/>
  <c r="O272" i="79"/>
  <c r="E2128" i="76" s="1"/>
  <c r="F2128" i="76" s="1"/>
  <c r="O271" i="79"/>
  <c r="O270" i="79"/>
  <c r="O269" i="79"/>
  <c r="O268" i="79"/>
  <c r="O267" i="79"/>
  <c r="O266" i="79"/>
  <c r="O265" i="79"/>
  <c r="E140" i="74" s="1"/>
  <c r="F140" i="74" s="1"/>
  <c r="O264" i="79"/>
  <c r="O263" i="79"/>
  <c r="O262" i="79"/>
  <c r="O261" i="79"/>
  <c r="O260" i="79"/>
  <c r="O259" i="79"/>
  <c r="O258" i="79"/>
  <c r="O257" i="79"/>
  <c r="O256" i="79"/>
  <c r="O255" i="79"/>
  <c r="O254" i="79"/>
  <c r="O253" i="79"/>
  <c r="O252" i="79"/>
  <c r="O250" i="79"/>
  <c r="O249" i="79"/>
  <c r="E2069" i="76" s="1"/>
  <c r="O248" i="79"/>
  <c r="O247" i="79"/>
  <c r="O246" i="79"/>
  <c r="E1934" i="76" s="1"/>
  <c r="K1934" i="76" s="1"/>
  <c r="O245" i="79"/>
  <c r="O244" i="79"/>
  <c r="O243" i="79"/>
  <c r="E1931" i="76" s="1"/>
  <c r="O242" i="79"/>
  <c r="E1939" i="76" s="1"/>
  <c r="F1939" i="76" s="1"/>
  <c r="O241" i="79"/>
  <c r="E36" i="76" s="1"/>
  <c r="F36" i="76" s="1"/>
  <c r="O240" i="79"/>
  <c r="E1938" i="76" s="1"/>
  <c r="F1938" i="76" s="1"/>
  <c r="O239" i="79"/>
  <c r="O238" i="79"/>
  <c r="O237" i="79"/>
  <c r="E62" i="76" s="1"/>
  <c r="O236" i="79"/>
  <c r="O235" i="79"/>
  <c r="O234" i="79"/>
  <c r="O233" i="79"/>
  <c r="O232" i="79"/>
  <c r="O231" i="79"/>
  <c r="O230" i="79"/>
  <c r="O229" i="79"/>
  <c r="O228" i="79"/>
  <c r="E29" i="76" s="1"/>
  <c r="O227" i="79"/>
  <c r="O226" i="79"/>
  <c r="O225" i="79"/>
  <c r="O224" i="79"/>
  <c r="O223" i="79"/>
  <c r="O222" i="79"/>
  <c r="O221" i="79"/>
  <c r="O220" i="79"/>
  <c r="O219" i="79"/>
  <c r="V218" i="79"/>
  <c r="I801" i="76" s="1"/>
  <c r="J801" i="76" s="1"/>
  <c r="J802" i="76" s="1"/>
  <c r="O218" i="79"/>
  <c r="V217" i="79"/>
  <c r="O217" i="79"/>
  <c r="E797" i="76" s="1"/>
  <c r="K797" i="76" s="1"/>
  <c r="O216" i="79"/>
  <c r="O215" i="79"/>
  <c r="E773" i="76" s="1"/>
  <c r="F773" i="76" s="1"/>
  <c r="O214" i="79"/>
  <c r="O213" i="79"/>
  <c r="O212" i="79"/>
  <c r="O211" i="79"/>
  <c r="O210" i="79"/>
  <c r="O209" i="79"/>
  <c r="E1076" i="76" s="1"/>
  <c r="O208" i="79"/>
  <c r="O206" i="79"/>
  <c r="O205" i="79"/>
  <c r="O204" i="79"/>
  <c r="O203" i="79"/>
  <c r="O201" i="79"/>
  <c r="O200" i="79"/>
  <c r="O199" i="79"/>
  <c r="O198" i="79"/>
  <c r="E550" i="76" s="1"/>
  <c r="K550" i="76" s="1"/>
  <c r="O197" i="79"/>
  <c r="E564" i="76" s="1"/>
  <c r="O196" i="79"/>
  <c r="E563" i="76" s="1"/>
  <c r="O195" i="79"/>
  <c r="E562" i="76" s="1"/>
  <c r="O194" i="79"/>
  <c r="O193" i="79"/>
  <c r="O192" i="79"/>
  <c r="O191" i="79"/>
  <c r="O190" i="79"/>
  <c r="E1018" i="76" s="1"/>
  <c r="O189" i="79"/>
  <c r="E1093" i="76" s="1"/>
  <c r="F1093" i="76" s="1"/>
  <c r="O188" i="79"/>
  <c r="O187" i="79"/>
  <c r="E1075" i="76" s="1"/>
  <c r="F1075" i="76" s="1"/>
  <c r="O186" i="79"/>
  <c r="E2621" i="76" s="1"/>
  <c r="O185" i="79"/>
  <c r="O184" i="79"/>
  <c r="E475" i="76" s="1"/>
  <c r="F475" i="76" s="1"/>
  <c r="O183" i="79"/>
  <c r="O182" i="79"/>
  <c r="O181" i="79"/>
  <c r="E623" i="76" s="1"/>
  <c r="O180" i="79"/>
  <c r="O179" i="79"/>
  <c r="E910" i="74" s="1"/>
  <c r="O178" i="79"/>
  <c r="O177" i="79"/>
  <c r="O176" i="79"/>
  <c r="O175" i="79"/>
  <c r="O168" i="79"/>
  <c r="O167" i="79"/>
  <c r="O166" i="79"/>
  <c r="O165" i="79"/>
  <c r="O164" i="79"/>
  <c r="E1104" i="76" s="1"/>
  <c r="F1104" i="76" s="1"/>
  <c r="O163" i="79"/>
  <c r="O162" i="79"/>
  <c r="O161" i="79"/>
  <c r="O160" i="79"/>
  <c r="O159" i="79"/>
  <c r="O158" i="79"/>
  <c r="E2658" i="76" s="1"/>
  <c r="F2658" i="76" s="1"/>
  <c r="O157" i="79"/>
  <c r="E213" i="74" s="1"/>
  <c r="O156" i="79"/>
  <c r="O155" i="79"/>
  <c r="O153" i="79"/>
  <c r="O152" i="79"/>
  <c r="E1144" i="76" s="1"/>
  <c r="F1144" i="76" s="1"/>
  <c r="O151" i="79"/>
  <c r="O150" i="79"/>
  <c r="E23" i="76" s="1"/>
  <c r="F23" i="76" s="1"/>
  <c r="O149" i="79"/>
  <c r="O148" i="79"/>
  <c r="E1227" i="76" s="1"/>
  <c r="O147" i="79"/>
  <c r="O146" i="79"/>
  <c r="O145" i="79"/>
  <c r="E2207" i="76" s="1"/>
  <c r="O144" i="79"/>
  <c r="E2086" i="76" s="1"/>
  <c r="F2086" i="76" s="1"/>
  <c r="O143" i="79"/>
  <c r="O141" i="79"/>
  <c r="O140" i="79"/>
  <c r="O139" i="79"/>
  <c r="O138" i="79"/>
  <c r="O133" i="79"/>
  <c r="O132" i="79"/>
  <c r="O131" i="79"/>
  <c r="O130" i="79"/>
  <c r="O129" i="79"/>
  <c r="O128" i="79"/>
  <c r="E73" i="76" s="1"/>
  <c r="F73" i="76" s="1"/>
  <c r="O127" i="79"/>
  <c r="O126" i="79"/>
  <c r="O125" i="79"/>
  <c r="E69" i="76" s="1"/>
  <c r="F69" i="76" s="1"/>
  <c r="O124" i="79"/>
  <c r="O123" i="79"/>
  <c r="O121" i="79"/>
  <c r="O120" i="79"/>
  <c r="E491" i="76" s="1"/>
  <c r="O119" i="79"/>
  <c r="O118" i="79"/>
  <c r="O117" i="79"/>
  <c r="E131" i="74" s="1"/>
  <c r="F131" i="74" s="1"/>
  <c r="L131" i="74" s="1"/>
  <c r="O116" i="79"/>
  <c r="O115" i="79"/>
  <c r="O114" i="79"/>
  <c r="O113" i="79"/>
  <c r="O112" i="79"/>
  <c r="O111" i="79"/>
  <c r="E125" i="74" s="1"/>
  <c r="F125" i="74" s="1"/>
  <c r="O110" i="79"/>
  <c r="E2331" i="76" s="1"/>
  <c r="F2331" i="76" s="1"/>
  <c r="O109" i="79"/>
  <c r="O108" i="79"/>
  <c r="O107" i="79"/>
  <c r="O106" i="79"/>
  <c r="O105" i="79"/>
  <c r="O104" i="79"/>
  <c r="O103" i="79"/>
  <c r="E2337" i="76" s="1"/>
  <c r="O102" i="79"/>
  <c r="O101" i="79"/>
  <c r="O100" i="79"/>
  <c r="O99" i="79"/>
  <c r="E2437" i="76" s="1"/>
  <c r="O98" i="79"/>
  <c r="O97" i="79"/>
  <c r="O96" i="79"/>
  <c r="O95" i="79"/>
  <c r="O94" i="79"/>
  <c r="O89" i="79"/>
  <c r="E900" i="74" s="1"/>
  <c r="F900" i="74" s="1"/>
  <c r="O88" i="79"/>
  <c r="E899" i="74" s="1"/>
  <c r="O87" i="79"/>
  <c r="O86" i="79"/>
  <c r="O81" i="79"/>
  <c r="O80" i="79"/>
  <c r="O79" i="79"/>
  <c r="E2129" i="76" s="1"/>
  <c r="F2129" i="76" s="1"/>
  <c r="L2129" i="76" s="1"/>
  <c r="O78" i="79"/>
  <c r="O77" i="79"/>
  <c r="O76" i="79"/>
  <c r="O75" i="79"/>
  <c r="O74" i="79"/>
  <c r="O68" i="79"/>
  <c r="O67" i="79"/>
  <c r="O66" i="79"/>
  <c r="O65" i="79"/>
  <c r="O64" i="79"/>
  <c r="O63" i="79"/>
  <c r="O62" i="79"/>
  <c r="E2407" i="76" s="1"/>
  <c r="F2407" i="76" s="1"/>
  <c r="O61" i="79"/>
  <c r="O60" i="79"/>
  <c r="O59" i="79"/>
  <c r="E2422" i="76" s="1"/>
  <c r="O58" i="79"/>
  <c r="O57" i="79"/>
  <c r="O56" i="79"/>
  <c r="E1124" i="76" s="1"/>
  <c r="O55" i="79"/>
  <c r="E2270" i="76" s="1"/>
  <c r="O54" i="79"/>
  <c r="E397" i="76" s="1"/>
  <c r="O53" i="79"/>
  <c r="E409" i="76" s="1"/>
  <c r="O52" i="79"/>
  <c r="E2408" i="76" s="1"/>
  <c r="O51" i="79"/>
  <c r="E2126" i="76" s="1"/>
  <c r="F2126" i="76" s="1"/>
  <c r="O50" i="79"/>
  <c r="E642" i="76" s="1"/>
  <c r="O49" i="79"/>
  <c r="O48" i="79"/>
  <c r="E2439" i="76" s="1"/>
  <c r="F2439" i="76" s="1"/>
  <c r="O47" i="79"/>
  <c r="E2801" i="76" s="1"/>
  <c r="O46" i="79"/>
  <c r="E868" i="76" s="1"/>
  <c r="F868" i="76" s="1"/>
  <c r="O45" i="79"/>
  <c r="O42" i="79"/>
  <c r="O40" i="79"/>
  <c r="O39" i="79"/>
  <c r="O38" i="79"/>
  <c r="O37" i="79"/>
  <c r="O36" i="79"/>
  <c r="O35" i="79"/>
  <c r="O34" i="79"/>
  <c r="O33" i="79"/>
  <c r="O32" i="79"/>
  <c r="O31" i="79"/>
  <c r="V30" i="79"/>
  <c r="V29" i="79"/>
  <c r="I2113" i="76" s="1"/>
  <c r="J2113" i="76" s="1"/>
  <c r="V28" i="79"/>
  <c r="V27" i="79"/>
  <c r="I2101" i="76" s="1"/>
  <c r="J2101" i="76" s="1"/>
  <c r="V26" i="79"/>
  <c r="I2433" i="76" s="1"/>
  <c r="J2433" i="76" s="1"/>
  <c r="J2434" i="76" s="1"/>
  <c r="G371" i="75" s="1"/>
  <c r="V25" i="79"/>
  <c r="V24" i="79"/>
  <c r="V23" i="79"/>
  <c r="I2010" i="76" s="1"/>
  <c r="J2010" i="76" s="1"/>
  <c r="J2014" i="76" s="1"/>
  <c r="G303" i="75" s="1"/>
  <c r="V22" i="79"/>
  <c r="I2839" i="76" s="1"/>
  <c r="K2839" i="76" s="1"/>
  <c r="V21" i="79"/>
  <c r="I2030" i="76" s="1"/>
  <c r="J2030" i="76" s="1"/>
  <c r="V20" i="79"/>
  <c r="I1885" i="76" s="1"/>
  <c r="V19" i="79"/>
  <c r="V18" i="79"/>
  <c r="V17" i="79"/>
  <c r="I1861" i="76" s="1"/>
  <c r="J1861" i="76" s="1"/>
  <c r="J1865" i="76" s="1"/>
  <c r="G281" i="75" s="1"/>
  <c r="I1856" i="76" s="1"/>
  <c r="J1856" i="76" s="1"/>
  <c r="V16" i="79"/>
  <c r="V15" i="79"/>
  <c r="V14" i="79"/>
  <c r="V13" i="79"/>
  <c r="V12" i="79"/>
  <c r="I1961" i="76" s="1"/>
  <c r="J1961" i="76" s="1"/>
  <c r="V11" i="79"/>
  <c r="I2754" i="76" s="1"/>
  <c r="V10" i="79"/>
  <c r="I2832" i="76" s="1"/>
  <c r="J2832" i="76" s="1"/>
  <c r="V9" i="79"/>
  <c r="I2814" i="76" s="1"/>
  <c r="J2814" i="76" s="1"/>
  <c r="V8" i="79"/>
  <c r="V7" i="79"/>
  <c r="V6" i="79"/>
  <c r="V5" i="79"/>
  <c r="H14" i="77"/>
  <c r="G14" i="77"/>
  <c r="F14" i="77"/>
  <c r="E14" i="77"/>
  <c r="H13" i="77"/>
  <c r="G13" i="77"/>
  <c r="I1242" i="76" s="1"/>
  <c r="J1242" i="76" s="1"/>
  <c r="F13" i="77"/>
  <c r="E13" i="77"/>
  <c r="E1251" i="76" s="1"/>
  <c r="H12" i="77"/>
  <c r="G12" i="77"/>
  <c r="F12" i="77"/>
  <c r="E12" i="77"/>
  <c r="H11" i="77"/>
  <c r="G11" i="77"/>
  <c r="I683" i="74" s="1"/>
  <c r="J683" i="74" s="1"/>
  <c r="F11" i="77"/>
  <c r="G683" i="74" s="1"/>
  <c r="H683" i="74" s="1"/>
  <c r="E11" i="77"/>
  <c r="E683" i="74" s="1"/>
  <c r="F683" i="74" s="1"/>
  <c r="H10" i="77"/>
  <c r="G10" i="77"/>
  <c r="I682" i="74" s="1"/>
  <c r="J682" i="74" s="1"/>
  <c r="F10" i="77"/>
  <c r="E10" i="77"/>
  <c r="H9" i="77"/>
  <c r="G9" i="77"/>
  <c r="I681" i="74" s="1"/>
  <c r="J681" i="74" s="1"/>
  <c r="F9" i="77"/>
  <c r="E9" i="77"/>
  <c r="H8" i="77"/>
  <c r="G8" i="77"/>
  <c r="F8" i="77"/>
  <c r="E8" i="77"/>
  <c r="H7" i="77"/>
  <c r="G7" i="77"/>
  <c r="F7" i="77"/>
  <c r="E7" i="77"/>
  <c r="E628" i="74" s="1"/>
  <c r="F628" i="74" s="1"/>
  <c r="H6" i="77"/>
  <c r="G6" i="77"/>
  <c r="F6" i="77"/>
  <c r="E6" i="77"/>
  <c r="H5" i="77"/>
  <c r="G5" i="77"/>
  <c r="F5" i="77"/>
  <c r="G57" i="74" s="1"/>
  <c r="H57" i="74" s="1"/>
  <c r="E5" i="77"/>
  <c r="H4" i="77"/>
  <c r="G4" i="77"/>
  <c r="F4" i="77"/>
  <c r="G56" i="74" s="1"/>
  <c r="E4" i="77"/>
  <c r="E56" i="74" s="1"/>
  <c r="F56" i="74" s="1"/>
  <c r="I2842" i="76"/>
  <c r="J2842" i="76" s="1"/>
  <c r="G2842" i="76"/>
  <c r="H2842" i="76" s="1"/>
  <c r="E2842" i="76"/>
  <c r="J2841" i="76"/>
  <c r="H2841" i="76"/>
  <c r="I2840" i="76"/>
  <c r="J2840" i="76" s="1"/>
  <c r="G2840" i="76"/>
  <c r="H2840" i="76" s="1"/>
  <c r="H2843" i="76" s="1"/>
  <c r="H2839" i="76"/>
  <c r="G2839" i="76"/>
  <c r="E2839" i="76"/>
  <c r="F2839" i="76" s="1"/>
  <c r="I2835" i="76"/>
  <c r="G2835" i="76"/>
  <c r="H2835" i="76" s="1"/>
  <c r="E2835" i="76"/>
  <c r="F2835" i="76" s="1"/>
  <c r="J2834" i="76"/>
  <c r="H2834" i="76"/>
  <c r="I2833" i="76"/>
  <c r="J2833" i="76" s="1"/>
  <c r="G2833" i="76"/>
  <c r="H2833" i="76" s="1"/>
  <c r="E2833" i="76"/>
  <c r="G2832" i="76"/>
  <c r="H2832" i="76" s="1"/>
  <c r="E2832" i="76"/>
  <c r="I2828" i="76"/>
  <c r="J2828" i="76" s="1"/>
  <c r="J2829" i="76" s="1"/>
  <c r="G433" i="75" s="1"/>
  <c r="I1294" i="76" s="1"/>
  <c r="J1294" i="76" s="1"/>
  <c r="G2828" i="76"/>
  <c r="H2828" i="76" s="1"/>
  <c r="H2829" i="76" s="1"/>
  <c r="F433" i="75" s="1"/>
  <c r="G1294" i="76" s="1"/>
  <c r="H1294" i="76" s="1"/>
  <c r="E2828" i="76"/>
  <c r="F2828" i="76" s="1"/>
  <c r="F2829" i="76" s="1"/>
  <c r="K2824" i="76"/>
  <c r="I2824" i="76"/>
  <c r="J2824" i="76" s="1"/>
  <c r="G2824" i="76"/>
  <c r="H2824" i="76" s="1"/>
  <c r="E2824" i="76"/>
  <c r="F2824" i="76" s="1"/>
  <c r="L2824" i="76" s="1"/>
  <c r="J2823" i="76"/>
  <c r="H2823" i="76"/>
  <c r="I2822" i="76"/>
  <c r="J2822" i="76" s="1"/>
  <c r="G2822" i="76"/>
  <c r="H2822" i="76" s="1"/>
  <c r="I2821" i="76"/>
  <c r="J2821" i="76" s="1"/>
  <c r="G2821" i="76"/>
  <c r="H2821" i="76" s="1"/>
  <c r="E2821" i="76"/>
  <c r="I2817" i="76"/>
  <c r="J2817" i="76" s="1"/>
  <c r="G2817" i="76"/>
  <c r="H2817" i="76" s="1"/>
  <c r="E2817" i="76"/>
  <c r="F2817" i="76" s="1"/>
  <c r="J2816" i="76"/>
  <c r="H2816" i="76"/>
  <c r="I2815" i="76"/>
  <c r="J2815" i="76" s="1"/>
  <c r="G2815" i="76"/>
  <c r="H2815" i="76" s="1"/>
  <c r="E2815" i="76"/>
  <c r="F2815" i="76" s="1"/>
  <c r="E2816" i="76" s="1"/>
  <c r="G2814" i="76"/>
  <c r="H2814" i="76" s="1"/>
  <c r="E2814" i="76"/>
  <c r="F2814" i="76" s="1"/>
  <c r="H2810" i="76"/>
  <c r="F2810" i="76"/>
  <c r="I2809" i="76"/>
  <c r="J2809" i="76" s="1"/>
  <c r="G2809" i="76"/>
  <c r="H2809" i="76" s="1"/>
  <c r="I2810" i="76" s="1"/>
  <c r="E2809" i="76"/>
  <c r="I2808" i="76"/>
  <c r="J2808" i="76" s="1"/>
  <c r="G2808" i="76"/>
  <c r="H2808" i="76" s="1"/>
  <c r="E2808" i="76"/>
  <c r="F2808" i="76" s="1"/>
  <c r="J2804" i="76"/>
  <c r="H2804" i="76"/>
  <c r="J2803" i="76"/>
  <c r="H2803" i="76"/>
  <c r="H2805" i="76" s="1"/>
  <c r="K2802" i="76"/>
  <c r="I2802" i="76"/>
  <c r="J2802" i="76" s="1"/>
  <c r="G2802" i="76"/>
  <c r="H2802" i="76" s="1"/>
  <c r="E2802" i="76"/>
  <c r="F2802" i="76" s="1"/>
  <c r="I2801" i="76"/>
  <c r="J2801" i="76" s="1"/>
  <c r="G2801" i="76"/>
  <c r="H2801" i="76" s="1"/>
  <c r="I2797" i="76"/>
  <c r="J2797" i="76" s="1"/>
  <c r="G2797" i="76"/>
  <c r="H2797" i="76" s="1"/>
  <c r="E2797" i="76"/>
  <c r="F2797" i="76" s="1"/>
  <c r="L2797" i="76" s="1"/>
  <c r="H2796" i="76"/>
  <c r="F2796" i="76"/>
  <c r="I2795" i="76"/>
  <c r="G2795" i="76"/>
  <c r="H2795" i="76" s="1"/>
  <c r="E2795" i="76"/>
  <c r="F2795" i="76" s="1"/>
  <c r="I2794" i="76"/>
  <c r="J2794" i="76" s="1"/>
  <c r="G2794" i="76"/>
  <c r="H2794" i="76" s="1"/>
  <c r="E2794" i="76"/>
  <c r="H2790" i="76"/>
  <c r="F2790" i="76"/>
  <c r="J2789" i="76"/>
  <c r="I2789" i="76"/>
  <c r="G2789" i="76"/>
  <c r="H2789" i="76" s="1"/>
  <c r="E2789" i="76"/>
  <c r="I2788" i="76"/>
  <c r="J2788" i="76" s="1"/>
  <c r="G2788" i="76"/>
  <c r="H2788" i="76" s="1"/>
  <c r="E2788" i="76"/>
  <c r="H2784" i="76"/>
  <c r="F2784" i="76"/>
  <c r="I2783" i="76"/>
  <c r="J2783" i="76" s="1"/>
  <c r="G2783" i="76"/>
  <c r="H2783" i="76" s="1"/>
  <c r="E2783" i="76"/>
  <c r="F2783" i="76" s="1"/>
  <c r="L2783" i="76" s="1"/>
  <c r="I2782" i="76"/>
  <c r="J2782" i="76" s="1"/>
  <c r="H2782" i="76"/>
  <c r="G2782" i="76"/>
  <c r="E2782" i="76"/>
  <c r="F2782" i="76" s="1"/>
  <c r="H2777" i="76"/>
  <c r="F2777" i="76"/>
  <c r="K2776" i="76"/>
  <c r="J2776" i="76"/>
  <c r="I2776" i="76"/>
  <c r="G2776" i="76"/>
  <c r="H2776" i="76" s="1"/>
  <c r="E2776" i="76"/>
  <c r="F2776" i="76" s="1"/>
  <c r="I2775" i="76"/>
  <c r="J2775" i="76" s="1"/>
  <c r="G2775" i="76"/>
  <c r="H2775" i="76" s="1"/>
  <c r="E2775" i="76"/>
  <c r="I2761" i="76"/>
  <c r="J2761" i="76" s="1"/>
  <c r="J2762" i="76" s="1"/>
  <c r="G2761" i="76"/>
  <c r="H2761" i="76" s="1"/>
  <c r="H2762" i="76" s="1"/>
  <c r="E2761" i="76"/>
  <c r="F2761" i="76" s="1"/>
  <c r="I2757" i="76"/>
  <c r="J2757" i="76" s="1"/>
  <c r="G2757" i="76"/>
  <c r="H2757" i="76" s="1"/>
  <c r="E2757" i="76"/>
  <c r="J2756" i="76"/>
  <c r="H2756" i="76"/>
  <c r="I2755" i="76"/>
  <c r="J2755" i="76" s="1"/>
  <c r="G2755" i="76"/>
  <c r="H2755" i="76" s="1"/>
  <c r="H2754" i="76"/>
  <c r="G2754" i="76"/>
  <c r="E2754" i="76"/>
  <c r="F2754" i="76" s="1"/>
  <c r="J2750" i="76"/>
  <c r="F2750" i="76"/>
  <c r="I2746" i="76"/>
  <c r="J2746" i="76" s="1"/>
  <c r="G2746" i="76"/>
  <c r="H2746" i="76" s="1"/>
  <c r="E2746" i="76"/>
  <c r="I2745" i="76"/>
  <c r="J2745" i="76" s="1"/>
  <c r="G2745" i="76"/>
  <c r="H2745" i="76" s="1"/>
  <c r="E2745" i="76"/>
  <c r="I2741" i="76"/>
  <c r="J2741" i="76" s="1"/>
  <c r="G2741" i="76"/>
  <c r="H2741" i="76" s="1"/>
  <c r="I2738" i="76"/>
  <c r="J2738" i="76" s="1"/>
  <c r="G2738" i="76"/>
  <c r="H2738" i="76" s="1"/>
  <c r="H2734" i="76"/>
  <c r="F2734" i="76"/>
  <c r="I2733" i="76"/>
  <c r="J2733" i="76" s="1"/>
  <c r="G2733" i="76"/>
  <c r="H2733" i="76" s="1"/>
  <c r="E2733" i="76"/>
  <c r="I2732" i="76"/>
  <c r="J2732" i="76" s="1"/>
  <c r="G2732" i="76"/>
  <c r="H2732" i="76" s="1"/>
  <c r="E2732" i="76"/>
  <c r="F2732" i="76" s="1"/>
  <c r="I2728" i="76"/>
  <c r="J2728" i="76" s="1"/>
  <c r="G2728" i="76"/>
  <c r="H2728" i="76" s="1"/>
  <c r="E2728" i="76"/>
  <c r="F2728" i="76" s="1"/>
  <c r="J2727" i="76"/>
  <c r="H2727" i="76"/>
  <c r="I2726" i="76"/>
  <c r="J2726" i="76" s="1"/>
  <c r="G2726" i="76"/>
  <c r="H2726" i="76" s="1"/>
  <c r="I2725" i="76"/>
  <c r="J2725" i="76" s="1"/>
  <c r="J2729" i="76" s="1"/>
  <c r="G2725" i="76"/>
  <c r="H2725" i="76" s="1"/>
  <c r="H2729" i="76" s="1"/>
  <c r="E2725" i="76"/>
  <c r="F2725" i="76" s="1"/>
  <c r="F2722" i="76"/>
  <c r="E416" i="75" s="1"/>
  <c r="J2721" i="76"/>
  <c r="J2722" i="76" s="1"/>
  <c r="I2721" i="76"/>
  <c r="G2721" i="76"/>
  <c r="H2721" i="76" s="1"/>
  <c r="E2721" i="76"/>
  <c r="F2721" i="76" s="1"/>
  <c r="I2720" i="76"/>
  <c r="J2720" i="76" s="1"/>
  <c r="G2720" i="76"/>
  <c r="H2720" i="76" s="1"/>
  <c r="F2720" i="76"/>
  <c r="L2720" i="76" s="1"/>
  <c r="E2720" i="76"/>
  <c r="H2716" i="76"/>
  <c r="F2716" i="76"/>
  <c r="I2715" i="76"/>
  <c r="J2715" i="76" s="1"/>
  <c r="G2715" i="76"/>
  <c r="H2715" i="76" s="1"/>
  <c r="E2715" i="76"/>
  <c r="I2714" i="76"/>
  <c r="J2714" i="76" s="1"/>
  <c r="G2714" i="76"/>
  <c r="H2714" i="76" s="1"/>
  <c r="H2717" i="76" s="1"/>
  <c r="E2714" i="76"/>
  <c r="F2714" i="76" s="1"/>
  <c r="I2710" i="76"/>
  <c r="J2710" i="76" s="1"/>
  <c r="G2710" i="76"/>
  <c r="H2710" i="76" s="1"/>
  <c r="E2710" i="76"/>
  <c r="F2710" i="76" s="1"/>
  <c r="I2709" i="76"/>
  <c r="J2709" i="76" s="1"/>
  <c r="J2711" i="76" s="1"/>
  <c r="G414" i="75" s="1"/>
  <c r="I1105" i="76" s="1"/>
  <c r="J1105" i="76" s="1"/>
  <c r="G2709" i="76"/>
  <c r="H2709" i="76" s="1"/>
  <c r="E2709" i="76"/>
  <c r="I2705" i="76"/>
  <c r="J2705" i="76" s="1"/>
  <c r="G2705" i="76"/>
  <c r="H2705" i="76" s="1"/>
  <c r="E2705" i="76"/>
  <c r="F2705" i="76" s="1"/>
  <c r="I2704" i="76"/>
  <c r="J2704" i="76" s="1"/>
  <c r="G2704" i="76"/>
  <c r="H2704" i="76" s="1"/>
  <c r="H2706" i="76" s="1"/>
  <c r="F413" i="75" s="1"/>
  <c r="G1099" i="76" s="1"/>
  <c r="H1099" i="76" s="1"/>
  <c r="E2704" i="76"/>
  <c r="H2700" i="76"/>
  <c r="F2700" i="76"/>
  <c r="I2699" i="76"/>
  <c r="J2699" i="76" s="1"/>
  <c r="G2699" i="76"/>
  <c r="H2699" i="76" s="1"/>
  <c r="E2699" i="76"/>
  <c r="F2699" i="76" s="1"/>
  <c r="I2698" i="76"/>
  <c r="J2698" i="76" s="1"/>
  <c r="G2698" i="76"/>
  <c r="H2698" i="76" s="1"/>
  <c r="H2701" i="76" s="1"/>
  <c r="F412" i="75" s="1"/>
  <c r="G1092" i="76" s="1"/>
  <c r="H1092" i="76" s="1"/>
  <c r="E2698" i="76"/>
  <c r="I2694" i="76"/>
  <c r="J2694" i="76" s="1"/>
  <c r="G2694" i="76"/>
  <c r="H2694" i="76" s="1"/>
  <c r="J2693" i="76"/>
  <c r="I2693" i="76"/>
  <c r="G2693" i="76"/>
  <c r="H2693" i="76" s="1"/>
  <c r="E2693" i="76"/>
  <c r="I2692" i="76"/>
  <c r="J2692" i="76" s="1"/>
  <c r="J2695" i="76" s="1"/>
  <c r="G2692" i="76"/>
  <c r="H2692" i="76" s="1"/>
  <c r="H2695" i="76" s="1"/>
  <c r="E2692" i="76"/>
  <c r="F2692" i="76" s="1"/>
  <c r="I2688" i="76"/>
  <c r="J2688" i="76" s="1"/>
  <c r="G2688" i="76"/>
  <c r="H2688" i="76" s="1"/>
  <c r="I2686" i="76"/>
  <c r="J2686" i="76" s="1"/>
  <c r="G2686" i="76"/>
  <c r="H2686" i="76" s="1"/>
  <c r="E2686" i="76"/>
  <c r="F2686" i="76" s="1"/>
  <c r="F2683" i="76"/>
  <c r="E409" i="75" s="1"/>
  <c r="E2660" i="76" s="1"/>
  <c r="I2682" i="76"/>
  <c r="G2682" i="76"/>
  <c r="H2682" i="76" s="1"/>
  <c r="E2682" i="76"/>
  <c r="F2682" i="76" s="1"/>
  <c r="I2681" i="76"/>
  <c r="J2681" i="76" s="1"/>
  <c r="G2681" i="76"/>
  <c r="H2681" i="76" s="1"/>
  <c r="H2683" i="76" s="1"/>
  <c r="F409" i="75" s="1"/>
  <c r="G2660" i="76" s="1"/>
  <c r="H2660" i="76" s="1"/>
  <c r="F2681" i="76"/>
  <c r="E2681" i="76"/>
  <c r="J2677" i="76"/>
  <c r="H2677" i="76"/>
  <c r="I2676" i="76"/>
  <c r="J2676" i="76" s="1"/>
  <c r="G2676" i="76"/>
  <c r="H2676" i="76" s="1"/>
  <c r="E2676" i="76"/>
  <c r="F2676" i="76" s="1"/>
  <c r="I2675" i="76"/>
  <c r="J2675" i="76" s="1"/>
  <c r="G2675" i="76"/>
  <c r="H2675" i="76" s="1"/>
  <c r="E2675" i="76"/>
  <c r="I2674" i="76"/>
  <c r="J2674" i="76" s="1"/>
  <c r="G2674" i="76"/>
  <c r="H2674" i="76" s="1"/>
  <c r="E2674" i="76"/>
  <c r="I2673" i="76"/>
  <c r="J2673" i="76" s="1"/>
  <c r="G2673" i="76"/>
  <c r="H2673" i="76" s="1"/>
  <c r="E2673" i="76"/>
  <c r="F2673" i="76" s="1"/>
  <c r="I2672" i="76"/>
  <c r="J2672" i="76" s="1"/>
  <c r="G2672" i="76"/>
  <c r="H2672" i="76" s="1"/>
  <c r="E2672" i="76"/>
  <c r="F2672" i="76" s="1"/>
  <c r="I2671" i="76"/>
  <c r="J2671" i="76" s="1"/>
  <c r="G2671" i="76"/>
  <c r="H2671" i="76" s="1"/>
  <c r="E2671" i="76"/>
  <c r="F2671" i="76" s="1"/>
  <c r="L2671" i="76" s="1"/>
  <c r="I2666" i="76"/>
  <c r="J2666" i="76" s="1"/>
  <c r="G2666" i="76"/>
  <c r="H2666" i="76" s="1"/>
  <c r="I2664" i="76"/>
  <c r="J2664" i="76" s="1"/>
  <c r="G2664" i="76"/>
  <c r="H2664" i="76" s="1"/>
  <c r="E2664" i="76"/>
  <c r="F2664" i="76" s="1"/>
  <c r="I2659" i="76"/>
  <c r="J2659" i="76" s="1"/>
  <c r="G2659" i="76"/>
  <c r="H2659" i="76" s="1"/>
  <c r="I2658" i="76"/>
  <c r="J2658" i="76" s="1"/>
  <c r="H2658" i="76"/>
  <c r="G2658" i="76"/>
  <c r="H2654" i="76"/>
  <c r="F2654" i="76"/>
  <c r="I2653" i="76"/>
  <c r="J2653" i="76" s="1"/>
  <c r="G2653" i="76"/>
  <c r="H2653" i="76" s="1"/>
  <c r="E2653" i="76"/>
  <c r="F2653" i="76" s="1"/>
  <c r="I2652" i="76"/>
  <c r="J2652" i="76" s="1"/>
  <c r="G2652" i="76"/>
  <c r="H2652" i="76" s="1"/>
  <c r="I2654" i="76" s="1"/>
  <c r="J2654" i="76" s="1"/>
  <c r="E2652" i="76"/>
  <c r="J2648" i="76"/>
  <c r="H2648" i="76"/>
  <c r="H2647" i="76"/>
  <c r="F2647" i="76"/>
  <c r="J2646" i="76"/>
  <c r="I2646" i="76"/>
  <c r="G2646" i="76"/>
  <c r="H2646" i="76" s="1"/>
  <c r="E2646" i="76"/>
  <c r="F2646" i="76" s="1"/>
  <c r="I2645" i="76"/>
  <c r="J2645" i="76" s="1"/>
  <c r="G2645" i="76"/>
  <c r="H2645" i="76" s="1"/>
  <c r="E2645" i="76"/>
  <c r="I2644" i="76"/>
  <c r="J2644" i="76" s="1"/>
  <c r="G2644" i="76"/>
  <c r="H2644" i="76" s="1"/>
  <c r="E2644" i="76"/>
  <c r="I2643" i="76"/>
  <c r="J2643" i="76" s="1"/>
  <c r="G2643" i="76"/>
  <c r="H2643" i="76" s="1"/>
  <c r="E2643" i="76"/>
  <c r="F2643" i="76" s="1"/>
  <c r="I2639" i="76"/>
  <c r="J2639" i="76" s="1"/>
  <c r="G2639" i="76"/>
  <c r="H2639" i="76" s="1"/>
  <c r="I2636" i="76"/>
  <c r="J2636" i="76" s="1"/>
  <c r="G2636" i="76"/>
  <c r="H2636" i="76" s="1"/>
  <c r="I2631" i="76"/>
  <c r="J2631" i="76" s="1"/>
  <c r="G2631" i="76"/>
  <c r="H2631" i="76" s="1"/>
  <c r="E2631" i="76"/>
  <c r="H2627" i="76"/>
  <c r="F2627" i="76"/>
  <c r="I2626" i="76"/>
  <c r="J2626" i="76" s="1"/>
  <c r="H2626" i="76"/>
  <c r="G2626" i="76"/>
  <c r="E2626" i="76"/>
  <c r="F2626" i="76" s="1"/>
  <c r="I2625" i="76"/>
  <c r="J2625" i="76" s="1"/>
  <c r="G2625" i="76"/>
  <c r="H2625" i="76" s="1"/>
  <c r="E2625" i="76"/>
  <c r="F2625" i="76" s="1"/>
  <c r="I2621" i="76"/>
  <c r="J2621" i="76" s="1"/>
  <c r="G2621" i="76"/>
  <c r="H2621" i="76" s="1"/>
  <c r="I2620" i="76"/>
  <c r="J2620" i="76" s="1"/>
  <c r="G2620" i="76"/>
  <c r="E2620" i="76"/>
  <c r="F2620" i="76" s="1"/>
  <c r="I2619" i="76"/>
  <c r="J2619" i="76" s="1"/>
  <c r="J2622" i="76" s="1"/>
  <c r="G2619" i="76"/>
  <c r="F2619" i="76"/>
  <c r="E2619" i="76"/>
  <c r="J2610" i="76"/>
  <c r="J2611" i="76" s="1"/>
  <c r="I2610" i="76"/>
  <c r="G2610" i="76"/>
  <c r="H2610" i="76" s="1"/>
  <c r="E2610" i="76"/>
  <c r="K2610" i="76" s="1"/>
  <c r="K2609" i="76"/>
  <c r="J2609" i="76"/>
  <c r="I2609" i="76"/>
  <c r="G2609" i="76"/>
  <c r="H2609" i="76" s="1"/>
  <c r="E2609" i="76"/>
  <c r="F2609" i="76" s="1"/>
  <c r="I2604" i="76"/>
  <c r="J2604" i="76" s="1"/>
  <c r="H2604" i="76"/>
  <c r="G2604" i="76"/>
  <c r="E2604" i="76"/>
  <c r="F2604" i="76" s="1"/>
  <c r="I2600" i="76"/>
  <c r="J2600" i="76" s="1"/>
  <c r="G2600" i="76"/>
  <c r="F2600" i="76"/>
  <c r="E2600" i="76"/>
  <c r="J2599" i="76"/>
  <c r="I2599" i="76"/>
  <c r="G2599" i="76"/>
  <c r="H2599" i="76" s="1"/>
  <c r="J2595" i="76"/>
  <c r="H2595" i="76"/>
  <c r="I2594" i="76"/>
  <c r="K2594" i="76" s="1"/>
  <c r="H2594" i="76"/>
  <c r="G2594" i="76"/>
  <c r="E2594" i="76"/>
  <c r="F2594" i="76" s="1"/>
  <c r="I2593" i="76"/>
  <c r="J2593" i="76" s="1"/>
  <c r="H2593" i="76"/>
  <c r="G2593" i="76"/>
  <c r="E2593" i="76"/>
  <c r="I2592" i="76"/>
  <c r="J2592" i="76" s="1"/>
  <c r="H2592" i="76"/>
  <c r="G2592" i="76"/>
  <c r="E2592" i="76"/>
  <c r="K2592" i="76" s="1"/>
  <c r="I2591" i="76"/>
  <c r="J2591" i="76" s="1"/>
  <c r="H2591" i="76"/>
  <c r="G2591" i="76"/>
  <c r="E2591" i="76"/>
  <c r="F2591" i="76" s="1"/>
  <c r="J2587" i="76"/>
  <c r="H2587" i="76"/>
  <c r="J2586" i="76"/>
  <c r="I2586" i="76"/>
  <c r="G2586" i="76"/>
  <c r="H2586" i="76" s="1"/>
  <c r="E2586" i="76"/>
  <c r="J2585" i="76"/>
  <c r="I2585" i="76"/>
  <c r="G2585" i="76"/>
  <c r="H2585" i="76" s="1"/>
  <c r="E2585" i="76"/>
  <c r="J2581" i="76"/>
  <c r="I2581" i="76"/>
  <c r="G2581" i="76"/>
  <c r="H2581" i="76" s="1"/>
  <c r="E2581" i="76"/>
  <c r="F2581" i="76" s="1"/>
  <c r="L2581" i="76" s="1"/>
  <c r="I2580" i="76"/>
  <c r="J2580" i="76" s="1"/>
  <c r="H2580" i="76"/>
  <c r="G2580" i="76"/>
  <c r="I2579" i="76"/>
  <c r="J2579" i="76" s="1"/>
  <c r="G2579" i="76"/>
  <c r="H2579" i="76" s="1"/>
  <c r="E2579" i="76"/>
  <c r="J2578" i="76"/>
  <c r="I2578" i="76"/>
  <c r="K2578" i="76" s="1"/>
  <c r="G2578" i="76"/>
  <c r="H2578" i="76" s="1"/>
  <c r="J2574" i="76"/>
  <c r="H2574" i="76"/>
  <c r="I2573" i="76"/>
  <c r="J2573" i="76" s="1"/>
  <c r="H2573" i="76"/>
  <c r="G2573" i="76"/>
  <c r="E2573" i="76"/>
  <c r="I2572" i="76"/>
  <c r="J2572" i="76" s="1"/>
  <c r="G2572" i="76"/>
  <c r="H2572" i="76" s="1"/>
  <c r="E2572" i="76"/>
  <c r="H2569" i="76"/>
  <c r="F391" i="75" s="1"/>
  <c r="G909" i="76" s="1"/>
  <c r="H909" i="76" s="1"/>
  <c r="I2568" i="76"/>
  <c r="J2568" i="76" s="1"/>
  <c r="J2569" i="76" s="1"/>
  <c r="G391" i="75" s="1"/>
  <c r="I909" i="76" s="1"/>
  <c r="J909" i="76" s="1"/>
  <c r="G2568" i="76"/>
  <c r="H2568" i="76" s="1"/>
  <c r="E2568" i="76"/>
  <c r="J2564" i="76"/>
  <c r="F2564" i="76"/>
  <c r="J2563" i="76"/>
  <c r="H2563" i="76"/>
  <c r="I2562" i="76"/>
  <c r="J2562" i="76" s="1"/>
  <c r="H2562" i="76"/>
  <c r="G2562" i="76"/>
  <c r="E2562" i="76"/>
  <c r="I2561" i="76"/>
  <c r="K2561" i="76" s="1"/>
  <c r="H2561" i="76"/>
  <c r="G2561" i="76"/>
  <c r="E2561" i="76"/>
  <c r="F2561" i="76" s="1"/>
  <c r="I2560" i="76"/>
  <c r="J2560" i="76" s="1"/>
  <c r="G2560" i="76"/>
  <c r="H2560" i="76" s="1"/>
  <c r="E2560" i="76"/>
  <c r="I2559" i="76"/>
  <c r="J2559" i="76" s="1"/>
  <c r="H2559" i="76"/>
  <c r="G2559" i="76"/>
  <c r="E2559" i="76"/>
  <c r="J2555" i="76"/>
  <c r="F2555" i="76"/>
  <c r="J2554" i="76"/>
  <c r="H2554" i="76"/>
  <c r="I2553" i="76"/>
  <c r="J2553" i="76" s="1"/>
  <c r="H2553" i="76"/>
  <c r="G2553" i="76"/>
  <c r="E2553" i="76"/>
  <c r="I2552" i="76"/>
  <c r="H2552" i="76"/>
  <c r="G2552" i="76"/>
  <c r="E2552" i="76"/>
  <c r="F2552" i="76" s="1"/>
  <c r="I2548" i="76"/>
  <c r="H2548" i="76"/>
  <c r="H2549" i="76" s="1"/>
  <c r="G2548" i="76"/>
  <c r="J2544" i="76"/>
  <c r="H2544" i="76"/>
  <c r="J2543" i="76"/>
  <c r="I2543" i="76"/>
  <c r="G2543" i="76"/>
  <c r="H2543" i="76" s="1"/>
  <c r="E2543" i="76"/>
  <c r="F2543" i="76" s="1"/>
  <c r="J2542" i="76"/>
  <c r="I2542" i="76"/>
  <c r="G2542" i="76"/>
  <c r="H2542" i="76" s="1"/>
  <c r="E2542" i="76"/>
  <c r="F2539" i="76"/>
  <c r="I2538" i="76"/>
  <c r="J2538" i="76" s="1"/>
  <c r="G2538" i="76"/>
  <c r="H2538" i="76" s="1"/>
  <c r="H2539" i="76" s="1"/>
  <c r="F2538" i="76"/>
  <c r="E2538" i="76"/>
  <c r="K2538" i="76" s="1"/>
  <c r="J2534" i="76"/>
  <c r="H2534" i="76"/>
  <c r="I2533" i="76"/>
  <c r="J2533" i="76" s="1"/>
  <c r="G2533" i="76"/>
  <c r="H2533" i="76" s="1"/>
  <c r="E2533" i="76"/>
  <c r="I2532" i="76"/>
  <c r="J2532" i="76" s="1"/>
  <c r="G2532" i="76"/>
  <c r="H2532" i="76" s="1"/>
  <c r="E2532" i="76"/>
  <c r="I2531" i="76"/>
  <c r="J2531" i="76" s="1"/>
  <c r="H2531" i="76"/>
  <c r="G2531" i="76"/>
  <c r="E2531" i="76"/>
  <c r="I2530" i="76"/>
  <c r="J2530" i="76" s="1"/>
  <c r="G2530" i="76"/>
  <c r="H2530" i="76" s="1"/>
  <c r="E2530" i="76"/>
  <c r="J2526" i="76"/>
  <c r="H2526" i="76"/>
  <c r="J2525" i="76"/>
  <c r="I2525" i="76"/>
  <c r="G2525" i="76"/>
  <c r="F2525" i="76"/>
  <c r="E2525" i="76"/>
  <c r="I2524" i="76"/>
  <c r="J2524" i="76" s="1"/>
  <c r="G2524" i="76"/>
  <c r="H2524" i="76" s="1"/>
  <c r="F2524" i="76"/>
  <c r="E2524" i="76"/>
  <c r="I2520" i="76"/>
  <c r="J2520" i="76" s="1"/>
  <c r="G2520" i="76"/>
  <c r="E2520" i="76"/>
  <c r="F2520" i="76" s="1"/>
  <c r="I2519" i="76"/>
  <c r="G2519" i="76"/>
  <c r="H2519" i="76" s="1"/>
  <c r="J2518" i="76"/>
  <c r="I2518" i="76"/>
  <c r="G2518" i="76"/>
  <c r="H2518" i="76" s="1"/>
  <c r="J2514" i="76"/>
  <c r="H2514" i="76"/>
  <c r="I2513" i="76"/>
  <c r="J2513" i="76" s="1"/>
  <c r="G2513" i="76"/>
  <c r="H2513" i="76" s="1"/>
  <c r="E2514" i="76" s="1"/>
  <c r="F2513" i="76"/>
  <c r="L2513" i="76" s="1"/>
  <c r="E2513" i="76"/>
  <c r="K2513" i="76" s="1"/>
  <c r="I2512" i="76"/>
  <c r="J2512" i="76" s="1"/>
  <c r="J2515" i="76" s="1"/>
  <c r="G382" i="75" s="1"/>
  <c r="G2512" i="76"/>
  <c r="H2512" i="76" s="1"/>
  <c r="E2512" i="76"/>
  <c r="H2508" i="76"/>
  <c r="F2508" i="76"/>
  <c r="I2507" i="76"/>
  <c r="J2507" i="76" s="1"/>
  <c r="G2507" i="76"/>
  <c r="E2507" i="76"/>
  <c r="F2507" i="76" s="1"/>
  <c r="I2506" i="76"/>
  <c r="K2506" i="76" s="1"/>
  <c r="G2506" i="76"/>
  <c r="H2506" i="76" s="1"/>
  <c r="E2506" i="76"/>
  <c r="F2506" i="76" s="1"/>
  <c r="H2502" i="76"/>
  <c r="F2502" i="76"/>
  <c r="I2501" i="76"/>
  <c r="J2501" i="76" s="1"/>
  <c r="H2501" i="76"/>
  <c r="G2501" i="76"/>
  <c r="E2501" i="76"/>
  <c r="I2500" i="76"/>
  <c r="J2500" i="76" s="1"/>
  <c r="G2500" i="76"/>
  <c r="H2500" i="76" s="1"/>
  <c r="E2500" i="76"/>
  <c r="H2496" i="76"/>
  <c r="F2496" i="76"/>
  <c r="I2495" i="76"/>
  <c r="G2495" i="76"/>
  <c r="H2495" i="76" s="1"/>
  <c r="E2495" i="76"/>
  <c r="F2495" i="76" s="1"/>
  <c r="I2494" i="76"/>
  <c r="J2494" i="76" s="1"/>
  <c r="H2494" i="76"/>
  <c r="H2497" i="76" s="1"/>
  <c r="G2494" i="76"/>
  <c r="E2494" i="76"/>
  <c r="F2494" i="76" s="1"/>
  <c r="H2490" i="76"/>
  <c r="F2490" i="76"/>
  <c r="I2489" i="76"/>
  <c r="J2489" i="76" s="1"/>
  <c r="H2489" i="76"/>
  <c r="L2489" i="76" s="1"/>
  <c r="G2489" i="76"/>
  <c r="E2489" i="76"/>
  <c r="F2489" i="76" s="1"/>
  <c r="J2488" i="76"/>
  <c r="I2488" i="76"/>
  <c r="G2488" i="76"/>
  <c r="H2488" i="76" s="1"/>
  <c r="E2488" i="76"/>
  <c r="H2484" i="76"/>
  <c r="F2484" i="76"/>
  <c r="I2483" i="76"/>
  <c r="J2483" i="76" s="1"/>
  <c r="G2483" i="76"/>
  <c r="H2483" i="76" s="1"/>
  <c r="F2483" i="76"/>
  <c r="E2483" i="76"/>
  <c r="K2483" i="76" s="1"/>
  <c r="H2479" i="76"/>
  <c r="F2479" i="76"/>
  <c r="I2478" i="76"/>
  <c r="K2478" i="76" s="1"/>
  <c r="G2478" i="76"/>
  <c r="H2478" i="76" s="1"/>
  <c r="E2478" i="76"/>
  <c r="F2478" i="76" s="1"/>
  <c r="I2477" i="76"/>
  <c r="J2477" i="76" s="1"/>
  <c r="G2477" i="76"/>
  <c r="H2477" i="76" s="1"/>
  <c r="F2477" i="76"/>
  <c r="E2477" i="76"/>
  <c r="I2476" i="76"/>
  <c r="J2476" i="76" s="1"/>
  <c r="G2476" i="76"/>
  <c r="H2476" i="76" s="1"/>
  <c r="E2476" i="76"/>
  <c r="I2475" i="76"/>
  <c r="J2475" i="76" s="1"/>
  <c r="G2475" i="76"/>
  <c r="H2475" i="76" s="1"/>
  <c r="E2475" i="76"/>
  <c r="F2475" i="76" s="1"/>
  <c r="I2474" i="76"/>
  <c r="J2474" i="76" s="1"/>
  <c r="G2474" i="76"/>
  <c r="H2474" i="76" s="1"/>
  <c r="E2474" i="76"/>
  <c r="F2474" i="76" s="1"/>
  <c r="K2472" i="76"/>
  <c r="I2472" i="76"/>
  <c r="J2472" i="76" s="1"/>
  <c r="G2472" i="76"/>
  <c r="H2472" i="76" s="1"/>
  <c r="E2472" i="76"/>
  <c r="F2472" i="76" s="1"/>
  <c r="I2471" i="76"/>
  <c r="J2471" i="76" s="1"/>
  <c r="G2471" i="76"/>
  <c r="H2471" i="76" s="1"/>
  <c r="I2470" i="76"/>
  <c r="J2470" i="76" s="1"/>
  <c r="G2470" i="76"/>
  <c r="E2470" i="76"/>
  <c r="F2470" i="76" s="1"/>
  <c r="H2466" i="76"/>
  <c r="F2466" i="76"/>
  <c r="I2465" i="76"/>
  <c r="J2465" i="76" s="1"/>
  <c r="G2465" i="76"/>
  <c r="H2465" i="76" s="1"/>
  <c r="E2465" i="76"/>
  <c r="I2464" i="76"/>
  <c r="J2464" i="76" s="1"/>
  <c r="G2464" i="76"/>
  <c r="H2464" i="76" s="1"/>
  <c r="F2464" i="76"/>
  <c r="E2464" i="76"/>
  <c r="I2463" i="76"/>
  <c r="J2463" i="76" s="1"/>
  <c r="G2463" i="76"/>
  <c r="H2463" i="76" s="1"/>
  <c r="E2463" i="76"/>
  <c r="F2463" i="76" s="1"/>
  <c r="L2463" i="76" s="1"/>
  <c r="J2462" i="76"/>
  <c r="I2462" i="76"/>
  <c r="G2462" i="76"/>
  <c r="H2462" i="76" s="1"/>
  <c r="E2462" i="76"/>
  <c r="K2462" i="76" s="1"/>
  <c r="J2461" i="76"/>
  <c r="I2461" i="76"/>
  <c r="G2461" i="76"/>
  <c r="H2461" i="76" s="1"/>
  <c r="E2461" i="76"/>
  <c r="J2459" i="76"/>
  <c r="I2459" i="76"/>
  <c r="H2459" i="76"/>
  <c r="G2459" i="76"/>
  <c r="E2459" i="76"/>
  <c r="F2459" i="76" s="1"/>
  <c r="I2458" i="76"/>
  <c r="J2458" i="76" s="1"/>
  <c r="G2458" i="76"/>
  <c r="H2458" i="76" s="1"/>
  <c r="I2457" i="76"/>
  <c r="J2457" i="76" s="1"/>
  <c r="G2457" i="76"/>
  <c r="H2457" i="76" s="1"/>
  <c r="E2457" i="76"/>
  <c r="F2457" i="76" s="1"/>
  <c r="J2448" i="76"/>
  <c r="H2448" i="76"/>
  <c r="H2447" i="76"/>
  <c r="F2447" i="76"/>
  <c r="I2446" i="76"/>
  <c r="J2446" i="76" s="1"/>
  <c r="H2446" i="76"/>
  <c r="G2446" i="76"/>
  <c r="E2446" i="76"/>
  <c r="F2446" i="76" s="1"/>
  <c r="J2445" i="76"/>
  <c r="I2445" i="76"/>
  <c r="G2445" i="76"/>
  <c r="H2445" i="76" s="1"/>
  <c r="E2445" i="76"/>
  <c r="F2445" i="76" s="1"/>
  <c r="I2444" i="76"/>
  <c r="J2444" i="76" s="1"/>
  <c r="L2444" i="76" s="1"/>
  <c r="G2444" i="76"/>
  <c r="H2444" i="76" s="1"/>
  <c r="F2444" i="76"/>
  <c r="E2444" i="76"/>
  <c r="I2443" i="76"/>
  <c r="J2443" i="76" s="1"/>
  <c r="H2443" i="76"/>
  <c r="G2443" i="76"/>
  <c r="E2443" i="76"/>
  <c r="F2443" i="76" s="1"/>
  <c r="I2439" i="76"/>
  <c r="J2439" i="76" s="1"/>
  <c r="H2439" i="76"/>
  <c r="G2439" i="76"/>
  <c r="L2437" i="76"/>
  <c r="I2437" i="76"/>
  <c r="J2437" i="76" s="1"/>
  <c r="G2437" i="76"/>
  <c r="H2437" i="76" s="1"/>
  <c r="F2437" i="76"/>
  <c r="F2434" i="76"/>
  <c r="G2433" i="76"/>
  <c r="H2433" i="76" s="1"/>
  <c r="H2434" i="76" s="1"/>
  <c r="F2433" i="76"/>
  <c r="E2433" i="76"/>
  <c r="H2429" i="76"/>
  <c r="F2429" i="76"/>
  <c r="J2428" i="76"/>
  <c r="I2428" i="76"/>
  <c r="G2428" i="76"/>
  <c r="F2428" i="76"/>
  <c r="E2428" i="76"/>
  <c r="I2427" i="76"/>
  <c r="G2427" i="76"/>
  <c r="H2427" i="76" s="1"/>
  <c r="F2427" i="76"/>
  <c r="E2427" i="76"/>
  <c r="I2426" i="76"/>
  <c r="J2426" i="76" s="1"/>
  <c r="G2426" i="76"/>
  <c r="H2426" i="76" s="1"/>
  <c r="E2426" i="76"/>
  <c r="I2425" i="76"/>
  <c r="J2425" i="76" s="1"/>
  <c r="G2425" i="76"/>
  <c r="E2425" i="76"/>
  <c r="F2425" i="76" s="1"/>
  <c r="I2424" i="76"/>
  <c r="H2424" i="76"/>
  <c r="G2424" i="76"/>
  <c r="F2424" i="76"/>
  <c r="E2424" i="76"/>
  <c r="I2422" i="76"/>
  <c r="J2422" i="76" s="1"/>
  <c r="G2422" i="76"/>
  <c r="F2422" i="76"/>
  <c r="I2421" i="76"/>
  <c r="H2421" i="76"/>
  <c r="G2421" i="76"/>
  <c r="K2420" i="76"/>
  <c r="I2420" i="76"/>
  <c r="J2420" i="76" s="1"/>
  <c r="G2420" i="76"/>
  <c r="H2420" i="76" s="1"/>
  <c r="E2420" i="76"/>
  <c r="F2420" i="76" s="1"/>
  <c r="H2416" i="76"/>
  <c r="F2416" i="76"/>
  <c r="J2415" i="76"/>
  <c r="I2415" i="76"/>
  <c r="G2415" i="76"/>
  <c r="H2415" i="76" s="1"/>
  <c r="E2415" i="76"/>
  <c r="F2415" i="76" s="1"/>
  <c r="I2414" i="76"/>
  <c r="J2414" i="76" s="1"/>
  <c r="G2414" i="76"/>
  <c r="H2414" i="76" s="1"/>
  <c r="F2414" i="76"/>
  <c r="E2414" i="76"/>
  <c r="I2413" i="76"/>
  <c r="J2413" i="76" s="1"/>
  <c r="H2413" i="76"/>
  <c r="G2413" i="76"/>
  <c r="E2413" i="76"/>
  <c r="F2413" i="76" s="1"/>
  <c r="L2413" i="76" s="1"/>
  <c r="K2412" i="76"/>
  <c r="J2412" i="76"/>
  <c r="I2412" i="76"/>
  <c r="H2412" i="76"/>
  <c r="G2412" i="76"/>
  <c r="E2412" i="76"/>
  <c r="F2412" i="76" s="1"/>
  <c r="I2411" i="76"/>
  <c r="J2411" i="76" s="1"/>
  <c r="G2411" i="76"/>
  <c r="H2411" i="76" s="1"/>
  <c r="F2411" i="76"/>
  <c r="L2411" i="76" s="1"/>
  <c r="E2411" i="76"/>
  <c r="I2409" i="76"/>
  <c r="J2409" i="76" s="1"/>
  <c r="G2409" i="76"/>
  <c r="E2409" i="76"/>
  <c r="F2409" i="76" s="1"/>
  <c r="I2408" i="76"/>
  <c r="J2408" i="76" s="1"/>
  <c r="G2408" i="76"/>
  <c r="H2408" i="76" s="1"/>
  <c r="I2407" i="76"/>
  <c r="J2407" i="76" s="1"/>
  <c r="H2407" i="76"/>
  <c r="G2407" i="76"/>
  <c r="I2401" i="76"/>
  <c r="J2401" i="76" s="1"/>
  <c r="G2401" i="76"/>
  <c r="H2401" i="76" s="1"/>
  <c r="I2400" i="76"/>
  <c r="J2400" i="76" s="1"/>
  <c r="H2400" i="76"/>
  <c r="G2400" i="76"/>
  <c r="E2400" i="76"/>
  <c r="F2400" i="76" s="1"/>
  <c r="H2396" i="76"/>
  <c r="F2396" i="76"/>
  <c r="I2395" i="76"/>
  <c r="H2395" i="76"/>
  <c r="G2395" i="76"/>
  <c r="F2395" i="76"/>
  <c r="E2395" i="76"/>
  <c r="J2394" i="76"/>
  <c r="I2394" i="76"/>
  <c r="G2394" i="76"/>
  <c r="H2394" i="76" s="1"/>
  <c r="E2394" i="76"/>
  <c r="F2394" i="76" s="1"/>
  <c r="J2390" i="76"/>
  <c r="H2390" i="76"/>
  <c r="I2389" i="76"/>
  <c r="K2389" i="76" s="1"/>
  <c r="H2389" i="76"/>
  <c r="G2389" i="76"/>
  <c r="E2389" i="76"/>
  <c r="F2389" i="76" s="1"/>
  <c r="I2388" i="76"/>
  <c r="J2388" i="76" s="1"/>
  <c r="G2388" i="76"/>
  <c r="H2388" i="76" s="1"/>
  <c r="E2388" i="76"/>
  <c r="F2388" i="76" s="1"/>
  <c r="J2384" i="76"/>
  <c r="H2384" i="76"/>
  <c r="I2383" i="76"/>
  <c r="J2383" i="76" s="1"/>
  <c r="G2383" i="76"/>
  <c r="H2383" i="76" s="1"/>
  <c r="E2383" i="76"/>
  <c r="F2383" i="76" s="1"/>
  <c r="L2383" i="76" s="1"/>
  <c r="I2382" i="76"/>
  <c r="J2382" i="76" s="1"/>
  <c r="H2382" i="76"/>
  <c r="G2382" i="76"/>
  <c r="E2382" i="76"/>
  <c r="F2382" i="76" s="1"/>
  <c r="I2381" i="76"/>
  <c r="J2381" i="76" s="1"/>
  <c r="G2381" i="76"/>
  <c r="H2381" i="76" s="1"/>
  <c r="E2381" i="76"/>
  <c r="I2380" i="76"/>
  <c r="J2380" i="76" s="1"/>
  <c r="G2380" i="76"/>
  <c r="H2380" i="76" s="1"/>
  <c r="E2380" i="76"/>
  <c r="F2380" i="76" s="1"/>
  <c r="L2380" i="76" s="1"/>
  <c r="K2376" i="76"/>
  <c r="J2376" i="76"/>
  <c r="I2376" i="76"/>
  <c r="G2376" i="76"/>
  <c r="H2376" i="76" s="1"/>
  <c r="F2376" i="76"/>
  <c r="E2376" i="76"/>
  <c r="I2375" i="76"/>
  <c r="J2375" i="76" s="1"/>
  <c r="G2375" i="76"/>
  <c r="E2375" i="76"/>
  <c r="F2375" i="76" s="1"/>
  <c r="I2371" i="76"/>
  <c r="J2371" i="76" s="1"/>
  <c r="H2371" i="76"/>
  <c r="G2371" i="76"/>
  <c r="K2371" i="76" s="1"/>
  <c r="F2371" i="76"/>
  <c r="E2371" i="76"/>
  <c r="J2370" i="76"/>
  <c r="J2372" i="76" s="1"/>
  <c r="G363" i="75" s="1"/>
  <c r="I2370" i="76"/>
  <c r="G2370" i="76"/>
  <c r="H2370" i="76" s="1"/>
  <c r="J2356" i="76"/>
  <c r="H2356" i="76"/>
  <c r="H2355" i="76"/>
  <c r="F2355" i="76"/>
  <c r="I2354" i="76"/>
  <c r="H2354" i="76"/>
  <c r="H2357" i="76" s="1"/>
  <c r="F360" i="75" s="1"/>
  <c r="G2354" i="76"/>
  <c r="F2354" i="76"/>
  <c r="E2354" i="76"/>
  <c r="I2353" i="76"/>
  <c r="J2353" i="76" s="1"/>
  <c r="G2353" i="76"/>
  <c r="H2353" i="76" s="1"/>
  <c r="E2353" i="76"/>
  <c r="F2353" i="76" s="1"/>
  <c r="I2352" i="76"/>
  <c r="J2352" i="76" s="1"/>
  <c r="G2352" i="76"/>
  <c r="H2352" i="76" s="1"/>
  <c r="F2352" i="76"/>
  <c r="E2352" i="76"/>
  <c r="J2341" i="76"/>
  <c r="I2341" i="76"/>
  <c r="G2341" i="76"/>
  <c r="H2341" i="76" s="1"/>
  <c r="I2337" i="76"/>
  <c r="J2337" i="76" s="1"/>
  <c r="G2337" i="76"/>
  <c r="H2337" i="76" s="1"/>
  <c r="J2333" i="76"/>
  <c r="I2333" i="76"/>
  <c r="H2333" i="76"/>
  <c r="G2333" i="76"/>
  <c r="I2331" i="76"/>
  <c r="J2331" i="76" s="1"/>
  <c r="G2331" i="76"/>
  <c r="H2331" i="76" s="1"/>
  <c r="I2327" i="76"/>
  <c r="J2327" i="76" s="1"/>
  <c r="G2327" i="76"/>
  <c r="H2327" i="76" s="1"/>
  <c r="I2325" i="76"/>
  <c r="G2325" i="76"/>
  <c r="H2325" i="76" s="1"/>
  <c r="E2325" i="76"/>
  <c r="F2325" i="76" s="1"/>
  <c r="I2321" i="76"/>
  <c r="G2321" i="76"/>
  <c r="H2321" i="76" s="1"/>
  <c r="F2321" i="76"/>
  <c r="F2322" i="76" s="1"/>
  <c r="E355" i="75" s="1"/>
  <c r="E2321" i="76"/>
  <c r="I2317" i="76"/>
  <c r="G2317" i="76"/>
  <c r="H2317" i="76" s="1"/>
  <c r="F2317" i="76"/>
  <c r="E2317" i="76"/>
  <c r="I2316" i="76"/>
  <c r="J2316" i="76" s="1"/>
  <c r="G2316" i="76"/>
  <c r="H2316" i="76" s="1"/>
  <c r="H2318" i="76" s="1"/>
  <c r="E2316" i="76"/>
  <c r="F2316" i="76" s="1"/>
  <c r="J2312" i="76"/>
  <c r="H2312" i="76"/>
  <c r="I2311" i="76"/>
  <c r="J2311" i="76" s="1"/>
  <c r="H2311" i="76"/>
  <c r="G2311" i="76"/>
  <c r="E2311" i="76"/>
  <c r="F2311" i="76" s="1"/>
  <c r="I2310" i="76"/>
  <c r="K2310" i="76" s="1"/>
  <c r="G2310" i="76"/>
  <c r="H2310" i="76" s="1"/>
  <c r="E2310" i="76"/>
  <c r="F2310" i="76" s="1"/>
  <c r="J2301" i="76"/>
  <c r="I2301" i="76"/>
  <c r="G2301" i="76"/>
  <c r="H2301" i="76" s="1"/>
  <c r="J2298" i="76"/>
  <c r="I2298" i="76"/>
  <c r="G2298" i="76"/>
  <c r="H2298" i="76" s="1"/>
  <c r="E2298" i="76"/>
  <c r="I2294" i="76"/>
  <c r="J2294" i="76" s="1"/>
  <c r="G2294" i="76"/>
  <c r="H2294" i="76" s="1"/>
  <c r="E2294" i="76"/>
  <c r="I2293" i="76"/>
  <c r="J2293" i="76" s="1"/>
  <c r="J2295" i="76" s="1"/>
  <c r="G350" i="75" s="1"/>
  <c r="G2293" i="76"/>
  <c r="H2293" i="76" s="1"/>
  <c r="H2295" i="76" s="1"/>
  <c r="F350" i="75" s="1"/>
  <c r="E2293" i="76"/>
  <c r="F2293" i="76" s="1"/>
  <c r="J2289" i="76"/>
  <c r="H2289" i="76"/>
  <c r="H2288" i="76"/>
  <c r="F2288" i="76"/>
  <c r="I2287" i="76"/>
  <c r="J2287" i="76" s="1"/>
  <c r="G2287" i="76"/>
  <c r="H2287" i="76" s="1"/>
  <c r="E2287" i="76"/>
  <c r="K2286" i="76"/>
  <c r="J2286" i="76"/>
  <c r="I2286" i="76"/>
  <c r="G2286" i="76"/>
  <c r="H2286" i="76" s="1"/>
  <c r="E2286" i="76"/>
  <c r="F2286" i="76" s="1"/>
  <c r="J2285" i="76"/>
  <c r="I2285" i="76"/>
  <c r="G2285" i="76"/>
  <c r="H2285" i="76" s="1"/>
  <c r="E2285" i="76"/>
  <c r="I2284" i="76"/>
  <c r="J2284" i="76" s="1"/>
  <c r="H2284" i="76"/>
  <c r="G2284" i="76"/>
  <c r="E2284" i="76"/>
  <c r="K2280" i="76"/>
  <c r="I2280" i="76"/>
  <c r="J2280" i="76" s="1"/>
  <c r="H2280" i="76"/>
  <c r="G2280" i="76"/>
  <c r="E2280" i="76"/>
  <c r="F2280" i="76" s="1"/>
  <c r="I2279" i="76"/>
  <c r="J2279" i="76" s="1"/>
  <c r="G2279" i="76"/>
  <c r="H2279" i="76" s="1"/>
  <c r="H2281" i="76" s="1"/>
  <c r="F348" i="75" s="1"/>
  <c r="E2279" i="76"/>
  <c r="I2275" i="76"/>
  <c r="J2275" i="76" s="1"/>
  <c r="G2275" i="76"/>
  <c r="H2275" i="76" s="1"/>
  <c r="E2275" i="76"/>
  <c r="I2274" i="76"/>
  <c r="J2274" i="76" s="1"/>
  <c r="G2274" i="76"/>
  <c r="H2274" i="76" s="1"/>
  <c r="H2276" i="76" s="1"/>
  <c r="E2274" i="76"/>
  <c r="F2274" i="76" s="1"/>
  <c r="I2270" i="76"/>
  <c r="J2270" i="76" s="1"/>
  <c r="G2270" i="76"/>
  <c r="H2270" i="76" s="1"/>
  <c r="F2270" i="76"/>
  <c r="I2269" i="76"/>
  <c r="J2269" i="76" s="1"/>
  <c r="G2269" i="76"/>
  <c r="K2269" i="76" s="1"/>
  <c r="F2269" i="76"/>
  <c r="E2269" i="76"/>
  <c r="J2268" i="76"/>
  <c r="I2268" i="76"/>
  <c r="G2268" i="76"/>
  <c r="H2268" i="76" s="1"/>
  <c r="E2268" i="76"/>
  <c r="I2267" i="76"/>
  <c r="J2267" i="76" s="1"/>
  <c r="G2267" i="76"/>
  <c r="H2267" i="76" s="1"/>
  <c r="F2267" i="76"/>
  <c r="E2267" i="76"/>
  <c r="J2264" i="76"/>
  <c r="G345" i="75" s="1"/>
  <c r="J2263" i="76"/>
  <c r="I2263" i="76"/>
  <c r="G2263" i="76"/>
  <c r="H2263" i="76" s="1"/>
  <c r="H2264" i="76" s="1"/>
  <c r="F345" i="75" s="1"/>
  <c r="G418" i="76" s="1"/>
  <c r="H418" i="76" s="1"/>
  <c r="F2263" i="76"/>
  <c r="E2263" i="76"/>
  <c r="H2259" i="76"/>
  <c r="F2259" i="76"/>
  <c r="I2258" i="76"/>
  <c r="J2258" i="76" s="1"/>
  <c r="G2258" i="76"/>
  <c r="K2258" i="76" s="1"/>
  <c r="F2258" i="76"/>
  <c r="E2258" i="76"/>
  <c r="I2257" i="76"/>
  <c r="J2257" i="76" s="1"/>
  <c r="G2257" i="76"/>
  <c r="H2257" i="76" s="1"/>
  <c r="E2257" i="76"/>
  <c r="F2257" i="76" s="1"/>
  <c r="H2253" i="76"/>
  <c r="F2253" i="76"/>
  <c r="I2252" i="76"/>
  <c r="J2252" i="76" s="1"/>
  <c r="H2252" i="76"/>
  <c r="G2252" i="76"/>
  <c r="E2252" i="76"/>
  <c r="I2251" i="76"/>
  <c r="J2251" i="76" s="1"/>
  <c r="G2251" i="76"/>
  <c r="H2251" i="76" s="1"/>
  <c r="E2251" i="76"/>
  <c r="F2251" i="76" s="1"/>
  <c r="H2247" i="76"/>
  <c r="F2247" i="76"/>
  <c r="I2246" i="76"/>
  <c r="J2246" i="76" s="1"/>
  <c r="H2246" i="76"/>
  <c r="G2246" i="76"/>
  <c r="E2246" i="76"/>
  <c r="I2245" i="76"/>
  <c r="J2245" i="76" s="1"/>
  <c r="G2245" i="76"/>
  <c r="F2245" i="76"/>
  <c r="E2245" i="76"/>
  <c r="F2242" i="76"/>
  <c r="E341" i="75" s="1"/>
  <c r="I2241" i="76"/>
  <c r="J2241" i="76" s="1"/>
  <c r="J2242" i="76" s="1"/>
  <c r="G2241" i="76"/>
  <c r="F2241" i="76"/>
  <c r="E2241" i="76"/>
  <c r="H2237" i="76"/>
  <c r="F2237" i="76"/>
  <c r="I2236" i="76"/>
  <c r="J2236" i="76" s="1"/>
  <c r="G2236" i="76"/>
  <c r="H2236" i="76" s="1"/>
  <c r="E2236" i="76"/>
  <c r="F2236" i="76" s="1"/>
  <c r="I2235" i="76"/>
  <c r="J2235" i="76" s="1"/>
  <c r="G2235" i="76"/>
  <c r="H2235" i="76" s="1"/>
  <c r="E2235" i="76"/>
  <c r="H2231" i="76"/>
  <c r="F2231" i="76"/>
  <c r="I2230" i="76"/>
  <c r="J2230" i="76" s="1"/>
  <c r="G2230" i="76"/>
  <c r="H2230" i="76" s="1"/>
  <c r="H2232" i="76" s="1"/>
  <c r="E2230" i="76"/>
  <c r="I2229" i="76"/>
  <c r="J2229" i="76" s="1"/>
  <c r="G2229" i="76"/>
  <c r="H2229" i="76" s="1"/>
  <c r="E2229" i="76"/>
  <c r="I2225" i="76"/>
  <c r="J2225" i="76" s="1"/>
  <c r="G2225" i="76"/>
  <c r="H2225" i="76" s="1"/>
  <c r="E2225" i="76"/>
  <c r="I2224" i="76"/>
  <c r="J2224" i="76" s="1"/>
  <c r="G2224" i="76"/>
  <c r="I2223" i="76"/>
  <c r="J2223" i="76" s="1"/>
  <c r="H2223" i="76"/>
  <c r="G2223" i="76"/>
  <c r="E2223" i="76"/>
  <c r="I2219" i="76"/>
  <c r="J2219" i="76" s="1"/>
  <c r="J2220" i="76" s="1"/>
  <c r="G337" i="75" s="1"/>
  <c r="I349" i="76" s="1"/>
  <c r="J349" i="76" s="1"/>
  <c r="H2219" i="76"/>
  <c r="H2220" i="76" s="1"/>
  <c r="F337" i="75" s="1"/>
  <c r="G349" i="76" s="1"/>
  <c r="H349" i="76" s="1"/>
  <c r="G2219" i="76"/>
  <c r="E2219" i="76"/>
  <c r="H2215" i="76"/>
  <c r="F2215" i="76"/>
  <c r="K2214" i="76"/>
  <c r="I2214" i="76"/>
  <c r="J2214" i="76" s="1"/>
  <c r="H2214" i="76"/>
  <c r="G2214" i="76"/>
  <c r="E2214" i="76"/>
  <c r="F2214" i="76" s="1"/>
  <c r="L2214" i="76" s="1"/>
  <c r="I2213" i="76"/>
  <c r="J2213" i="76" s="1"/>
  <c r="G2213" i="76"/>
  <c r="E2213" i="76"/>
  <c r="F2213" i="76" s="1"/>
  <c r="J2209" i="76"/>
  <c r="I2209" i="76"/>
  <c r="G2209" i="76"/>
  <c r="H2209" i="76" s="1"/>
  <c r="E2209" i="76"/>
  <c r="F2209" i="76" s="1"/>
  <c r="I2208" i="76"/>
  <c r="J2208" i="76" s="1"/>
  <c r="G2208" i="76"/>
  <c r="F2208" i="76"/>
  <c r="E2208" i="76"/>
  <c r="I2207" i="76"/>
  <c r="J2207" i="76" s="1"/>
  <c r="H2207" i="76"/>
  <c r="G2207" i="76"/>
  <c r="I2203" i="76"/>
  <c r="J2203" i="76" s="1"/>
  <c r="H2203" i="76"/>
  <c r="G2203" i="76"/>
  <c r="E2203" i="76"/>
  <c r="F2203" i="76" s="1"/>
  <c r="J2202" i="76"/>
  <c r="I2202" i="76"/>
  <c r="G2202" i="76"/>
  <c r="H2202" i="76" s="1"/>
  <c r="E2202" i="76"/>
  <c r="F2202" i="76" s="1"/>
  <c r="I2201" i="76"/>
  <c r="J2201" i="76" s="1"/>
  <c r="G2201" i="76"/>
  <c r="H2201" i="76" s="1"/>
  <c r="E2201" i="76"/>
  <c r="H2197" i="76"/>
  <c r="F2197" i="76"/>
  <c r="I2196" i="76"/>
  <c r="J2196" i="76" s="1"/>
  <c r="G2196" i="76"/>
  <c r="E2196" i="76"/>
  <c r="F2196" i="76" s="1"/>
  <c r="I2195" i="76"/>
  <c r="J2195" i="76" s="1"/>
  <c r="H2195" i="76"/>
  <c r="G2195" i="76"/>
  <c r="E2195" i="76"/>
  <c r="I2191" i="76"/>
  <c r="J2191" i="76" s="1"/>
  <c r="J2192" i="76" s="1"/>
  <c r="H2191" i="76"/>
  <c r="H2192" i="76" s="1"/>
  <c r="G2191" i="76"/>
  <c r="E2191" i="76"/>
  <c r="I2187" i="76"/>
  <c r="H2187" i="76"/>
  <c r="F2187" i="76"/>
  <c r="K2186" i="76"/>
  <c r="I2186" i="76"/>
  <c r="J2186" i="76" s="1"/>
  <c r="G2186" i="76"/>
  <c r="H2186" i="76" s="1"/>
  <c r="E2186" i="76"/>
  <c r="F2186" i="76" s="1"/>
  <c r="I2185" i="76"/>
  <c r="J2185" i="76" s="1"/>
  <c r="G2185" i="76"/>
  <c r="H2185" i="76" s="1"/>
  <c r="E2185" i="76"/>
  <c r="F2185" i="76" s="1"/>
  <c r="I2180" i="76"/>
  <c r="J2180" i="76" s="1"/>
  <c r="G2180" i="76"/>
  <c r="H2180" i="76" s="1"/>
  <c r="E2180" i="76"/>
  <c r="F2180" i="76" s="1"/>
  <c r="L2180" i="76" s="1"/>
  <c r="I2179" i="76"/>
  <c r="J2179" i="76" s="1"/>
  <c r="H2179" i="76"/>
  <c r="G2179" i="76"/>
  <c r="E2179" i="76"/>
  <c r="F2179" i="76" s="1"/>
  <c r="I2175" i="76"/>
  <c r="J2175" i="76" s="1"/>
  <c r="H2175" i="76"/>
  <c r="G2175" i="76"/>
  <c r="E2175" i="76"/>
  <c r="F2175" i="76" s="1"/>
  <c r="I2174" i="76"/>
  <c r="J2174" i="76" s="1"/>
  <c r="G2174" i="76"/>
  <c r="H2174" i="76" s="1"/>
  <c r="E2174" i="76"/>
  <c r="F2174" i="76" s="1"/>
  <c r="I2173" i="76"/>
  <c r="J2173" i="76" s="1"/>
  <c r="G2173" i="76"/>
  <c r="E2173" i="76"/>
  <c r="F2173" i="76" s="1"/>
  <c r="H2169" i="76"/>
  <c r="F2169" i="76"/>
  <c r="I2168" i="76"/>
  <c r="J2168" i="76" s="1"/>
  <c r="G2168" i="76"/>
  <c r="H2168" i="76" s="1"/>
  <c r="L2168" i="76" s="1"/>
  <c r="F2168" i="76"/>
  <c r="E2168" i="76"/>
  <c r="I2167" i="76"/>
  <c r="J2167" i="76" s="1"/>
  <c r="G2167" i="76"/>
  <c r="H2167" i="76" s="1"/>
  <c r="E2167" i="76"/>
  <c r="I2163" i="76"/>
  <c r="J2163" i="76" s="1"/>
  <c r="J2164" i="76" s="1"/>
  <c r="G2163" i="76"/>
  <c r="H2163" i="76" s="1"/>
  <c r="E2163" i="76"/>
  <c r="J2162" i="76"/>
  <c r="I2162" i="76"/>
  <c r="G2162" i="76"/>
  <c r="H2162" i="76" s="1"/>
  <c r="J2158" i="76"/>
  <c r="H2158" i="76"/>
  <c r="K2157" i="76"/>
  <c r="I2157" i="76"/>
  <c r="J2157" i="76" s="1"/>
  <c r="G2157" i="76"/>
  <c r="H2157" i="76" s="1"/>
  <c r="E2157" i="76"/>
  <c r="F2157" i="76" s="1"/>
  <c r="I2156" i="76"/>
  <c r="J2156" i="76" s="1"/>
  <c r="G2156" i="76"/>
  <c r="E2156" i="76"/>
  <c r="F2156" i="76" s="1"/>
  <c r="I2155" i="76"/>
  <c r="J2155" i="76" s="1"/>
  <c r="G2155" i="76"/>
  <c r="H2155" i="76" s="1"/>
  <c r="E2155" i="76"/>
  <c r="F2155" i="76" s="1"/>
  <c r="J2154" i="76"/>
  <c r="J2159" i="76" s="1"/>
  <c r="G326" i="75" s="1"/>
  <c r="I2149" i="76" s="1"/>
  <c r="J2149" i="76" s="1"/>
  <c r="I2154" i="76"/>
  <c r="G2154" i="76"/>
  <c r="H2154" i="76" s="1"/>
  <c r="E2154" i="76"/>
  <c r="J2145" i="76"/>
  <c r="H2145" i="76"/>
  <c r="H2144" i="76"/>
  <c r="F2144" i="76"/>
  <c r="I2143" i="76"/>
  <c r="J2143" i="76" s="1"/>
  <c r="G2143" i="76"/>
  <c r="H2143" i="76" s="1"/>
  <c r="E2143" i="76"/>
  <c r="F2143" i="76" s="1"/>
  <c r="I2142" i="76"/>
  <c r="J2142" i="76" s="1"/>
  <c r="G2142" i="76"/>
  <c r="H2142" i="76" s="1"/>
  <c r="E2142" i="76"/>
  <c r="I2141" i="76"/>
  <c r="J2141" i="76" s="1"/>
  <c r="G2141" i="76"/>
  <c r="H2141" i="76" s="1"/>
  <c r="E2141" i="76"/>
  <c r="F2141" i="76" s="1"/>
  <c r="I2140" i="76"/>
  <c r="J2140" i="76" s="1"/>
  <c r="G2140" i="76"/>
  <c r="H2140" i="76" s="1"/>
  <c r="E2140" i="76"/>
  <c r="I2136" i="76"/>
  <c r="J2136" i="76" s="1"/>
  <c r="G2136" i="76"/>
  <c r="E2136" i="76"/>
  <c r="F2136" i="76" s="1"/>
  <c r="I2135" i="76"/>
  <c r="J2135" i="76" s="1"/>
  <c r="G2135" i="76"/>
  <c r="H2135" i="76" s="1"/>
  <c r="E2135" i="76"/>
  <c r="I2134" i="76"/>
  <c r="J2134" i="76" s="1"/>
  <c r="G2134" i="76"/>
  <c r="H2134" i="76" s="1"/>
  <c r="E2134" i="76"/>
  <c r="F2134" i="76" s="1"/>
  <c r="I2133" i="76"/>
  <c r="J2133" i="76" s="1"/>
  <c r="J2137" i="76" s="1"/>
  <c r="G323" i="75" s="1"/>
  <c r="G2133" i="76"/>
  <c r="H2133" i="76" s="1"/>
  <c r="K2129" i="76"/>
  <c r="I2129" i="76"/>
  <c r="J2129" i="76" s="1"/>
  <c r="G2129" i="76"/>
  <c r="H2129" i="76" s="1"/>
  <c r="I2128" i="76"/>
  <c r="J2128" i="76" s="1"/>
  <c r="H2128" i="76"/>
  <c r="G2128" i="76"/>
  <c r="I2127" i="76"/>
  <c r="J2127" i="76" s="1"/>
  <c r="G2127" i="76"/>
  <c r="H2127" i="76" s="1"/>
  <c r="E2127" i="76"/>
  <c r="I2126" i="76"/>
  <c r="J2126" i="76" s="1"/>
  <c r="J2130" i="76" s="1"/>
  <c r="G322" i="75" s="1"/>
  <c r="I239" i="76" s="1"/>
  <c r="J239" i="76" s="1"/>
  <c r="G2126" i="76"/>
  <c r="I2122" i="76"/>
  <c r="J2122" i="76" s="1"/>
  <c r="J2123" i="76" s="1"/>
  <c r="G321" i="75" s="1"/>
  <c r="I229" i="76" s="1"/>
  <c r="J229" i="76" s="1"/>
  <c r="G2122" i="76"/>
  <c r="H2122" i="76" s="1"/>
  <c r="H2123" i="76" s="1"/>
  <c r="F321" i="75" s="1"/>
  <c r="G229" i="76" s="1"/>
  <c r="H229" i="76" s="1"/>
  <c r="E2122" i="76"/>
  <c r="F2122" i="76" s="1"/>
  <c r="F2123" i="76" s="1"/>
  <c r="E321" i="75" s="1"/>
  <c r="E229" i="76" s="1"/>
  <c r="H2119" i="76"/>
  <c r="F320" i="75" s="1"/>
  <c r="G2097" i="76" s="1"/>
  <c r="H2097" i="76" s="1"/>
  <c r="I2118" i="76"/>
  <c r="J2118" i="76" s="1"/>
  <c r="J2119" i="76" s="1"/>
  <c r="G320" i="75" s="1"/>
  <c r="I2097" i="76" s="1"/>
  <c r="J2097" i="76" s="1"/>
  <c r="G2118" i="76"/>
  <c r="H2118" i="76" s="1"/>
  <c r="E2118" i="76"/>
  <c r="K2114" i="76"/>
  <c r="J2114" i="76"/>
  <c r="L2114" i="76" s="1"/>
  <c r="I2114" i="76"/>
  <c r="G2114" i="76"/>
  <c r="H2114" i="76" s="1"/>
  <c r="E2114" i="76"/>
  <c r="F2114" i="76" s="1"/>
  <c r="H2113" i="76"/>
  <c r="G2113" i="76"/>
  <c r="E2113" i="76"/>
  <c r="K2113" i="76" s="1"/>
  <c r="J2109" i="76"/>
  <c r="H2109" i="76"/>
  <c r="I2108" i="76"/>
  <c r="J2108" i="76" s="1"/>
  <c r="G2108" i="76"/>
  <c r="H2108" i="76" s="1"/>
  <c r="L2108" i="76" s="1"/>
  <c r="E2108" i="76"/>
  <c r="F2108" i="76" s="1"/>
  <c r="E2109" i="76" s="1"/>
  <c r="K2109" i="76" s="1"/>
  <c r="J2107" i="76"/>
  <c r="I2107" i="76"/>
  <c r="G2107" i="76"/>
  <c r="H2107" i="76" s="1"/>
  <c r="E2107" i="76"/>
  <c r="F2107" i="76" s="1"/>
  <c r="K2106" i="76"/>
  <c r="I2106" i="76"/>
  <c r="J2106" i="76" s="1"/>
  <c r="H2106" i="76"/>
  <c r="G2106" i="76"/>
  <c r="E2106" i="76"/>
  <c r="F2106" i="76" s="1"/>
  <c r="I2102" i="76"/>
  <c r="J2102" i="76" s="1"/>
  <c r="G2102" i="76"/>
  <c r="F2102" i="76"/>
  <c r="E2102" i="76"/>
  <c r="G2101" i="76"/>
  <c r="H2101" i="76" s="1"/>
  <c r="E2101" i="76"/>
  <c r="F2101" i="76" s="1"/>
  <c r="J2093" i="76"/>
  <c r="I2093" i="76"/>
  <c r="G2093" i="76"/>
  <c r="H2093" i="76" s="1"/>
  <c r="E2093" i="76"/>
  <c r="F2093" i="76" s="1"/>
  <c r="L2093" i="76" s="1"/>
  <c r="K2092" i="76"/>
  <c r="I2092" i="76"/>
  <c r="J2092" i="76" s="1"/>
  <c r="G2092" i="76"/>
  <c r="H2092" i="76" s="1"/>
  <c r="F2092" i="76"/>
  <c r="E2092" i="76"/>
  <c r="I2091" i="76"/>
  <c r="J2091" i="76" s="1"/>
  <c r="G2091" i="76"/>
  <c r="E2091" i="76"/>
  <c r="F2091" i="76" s="1"/>
  <c r="I2087" i="76"/>
  <c r="J2087" i="76" s="1"/>
  <c r="G2087" i="76"/>
  <c r="H2087" i="76" s="1"/>
  <c r="E2087" i="76"/>
  <c r="F2087" i="76" s="1"/>
  <c r="L2087" i="76" s="1"/>
  <c r="I2086" i="76"/>
  <c r="J2086" i="76" s="1"/>
  <c r="H2086" i="76"/>
  <c r="G2086" i="76"/>
  <c r="H2082" i="76"/>
  <c r="F2082" i="76"/>
  <c r="I2081" i="76"/>
  <c r="J2081" i="76" s="1"/>
  <c r="G2081" i="76"/>
  <c r="H2081" i="76" s="1"/>
  <c r="F2081" i="76"/>
  <c r="E2081" i="76"/>
  <c r="J2080" i="76"/>
  <c r="I2080" i="76"/>
  <c r="G2080" i="76"/>
  <c r="F2080" i="76"/>
  <c r="E2080" i="76"/>
  <c r="H2076" i="76"/>
  <c r="F2076" i="76"/>
  <c r="L2075" i="76"/>
  <c r="I2075" i="76"/>
  <c r="J2075" i="76" s="1"/>
  <c r="G2075" i="76"/>
  <c r="H2075" i="76" s="1"/>
  <c r="F2075" i="76"/>
  <c r="E2075" i="76"/>
  <c r="I2074" i="76"/>
  <c r="J2074" i="76" s="1"/>
  <c r="G2074" i="76"/>
  <c r="H2074" i="76" s="1"/>
  <c r="E2074" i="76"/>
  <c r="I2070" i="76"/>
  <c r="J2070" i="76" s="1"/>
  <c r="G2070" i="76"/>
  <c r="H2070" i="76" s="1"/>
  <c r="E2070" i="76"/>
  <c r="I2069" i="76"/>
  <c r="J2069" i="76" s="1"/>
  <c r="H2069" i="76"/>
  <c r="G2069" i="76"/>
  <c r="H2065" i="76"/>
  <c r="F2065" i="76"/>
  <c r="I2064" i="76"/>
  <c r="J2064" i="76" s="1"/>
  <c r="G2064" i="76"/>
  <c r="H2064" i="76" s="1"/>
  <c r="E2064" i="76"/>
  <c r="F2064" i="76" s="1"/>
  <c r="L2064" i="76" s="1"/>
  <c r="I2063" i="76"/>
  <c r="J2063" i="76" s="1"/>
  <c r="G2063" i="76"/>
  <c r="H2063" i="76" s="1"/>
  <c r="E2063" i="76"/>
  <c r="I2059" i="76"/>
  <c r="H2059" i="76"/>
  <c r="F2059" i="76"/>
  <c r="I2058" i="76"/>
  <c r="J2058" i="76" s="1"/>
  <c r="H2058" i="76"/>
  <c r="G2058" i="76"/>
  <c r="E2058" i="76"/>
  <c r="J2057" i="76"/>
  <c r="I2057" i="76"/>
  <c r="G2057" i="76"/>
  <c r="H2057" i="76" s="1"/>
  <c r="E2057" i="76"/>
  <c r="F2057" i="76" s="1"/>
  <c r="J2054" i="76"/>
  <c r="J2053" i="76"/>
  <c r="H2053" i="76"/>
  <c r="J2052" i="76"/>
  <c r="H2052" i="76"/>
  <c r="I2051" i="76"/>
  <c r="J2051" i="76" s="1"/>
  <c r="G2051" i="76"/>
  <c r="H2051" i="76" s="1"/>
  <c r="E2051" i="76"/>
  <c r="F2051" i="76" s="1"/>
  <c r="I2050" i="76"/>
  <c r="J2050" i="76" s="1"/>
  <c r="G2050" i="76"/>
  <c r="H2050" i="76" s="1"/>
  <c r="E2050" i="76"/>
  <c r="F2050" i="76" s="1"/>
  <c r="H2046" i="76"/>
  <c r="F2046" i="76"/>
  <c r="J2045" i="76"/>
  <c r="I2045" i="76"/>
  <c r="G2045" i="76"/>
  <c r="H2045" i="76" s="1"/>
  <c r="E2045" i="76"/>
  <c r="K2045" i="76" s="1"/>
  <c r="I2044" i="76"/>
  <c r="J2044" i="76" s="1"/>
  <c r="G2044" i="76"/>
  <c r="F2044" i="76"/>
  <c r="E2044" i="76"/>
  <c r="J2040" i="76"/>
  <c r="H2040" i="76"/>
  <c r="H2041" i="76" s="1"/>
  <c r="J2039" i="76"/>
  <c r="J2041" i="76" s="1"/>
  <c r="H2039" i="76"/>
  <c r="I2038" i="76"/>
  <c r="J2038" i="76" s="1"/>
  <c r="G2038" i="76"/>
  <c r="F2038" i="76"/>
  <c r="E2038" i="76"/>
  <c r="I2037" i="76"/>
  <c r="J2037" i="76" s="1"/>
  <c r="G2037" i="76"/>
  <c r="F2037" i="76"/>
  <c r="E2037" i="76"/>
  <c r="I2033" i="76"/>
  <c r="J2033" i="76" s="1"/>
  <c r="G2033" i="76"/>
  <c r="E2033" i="76"/>
  <c r="F2033" i="76" s="1"/>
  <c r="J2032" i="76"/>
  <c r="H2032" i="76"/>
  <c r="I2031" i="76"/>
  <c r="J2031" i="76" s="1"/>
  <c r="G2031" i="76"/>
  <c r="H2031" i="76" s="1"/>
  <c r="E2031" i="76"/>
  <c r="F2031" i="76" s="1"/>
  <c r="E2032" i="76" s="1"/>
  <c r="K2032" i="76" s="1"/>
  <c r="G2030" i="76"/>
  <c r="H2030" i="76" s="1"/>
  <c r="E2030" i="76"/>
  <c r="I2026" i="76"/>
  <c r="J2026" i="76" s="1"/>
  <c r="H2026" i="76"/>
  <c r="G2026" i="76"/>
  <c r="E2026" i="76"/>
  <c r="H2025" i="76"/>
  <c r="F2025" i="76"/>
  <c r="J2024" i="76"/>
  <c r="I2024" i="76"/>
  <c r="G2024" i="76"/>
  <c r="E2024" i="76"/>
  <c r="F2024" i="76" s="1"/>
  <c r="I2023" i="76"/>
  <c r="J2023" i="76" s="1"/>
  <c r="G2023" i="76"/>
  <c r="F2023" i="76"/>
  <c r="E2023" i="76"/>
  <c r="H2019" i="76"/>
  <c r="F2019" i="76"/>
  <c r="I2018" i="76"/>
  <c r="J2018" i="76" s="1"/>
  <c r="H2018" i="76"/>
  <c r="H2020" i="76" s="1"/>
  <c r="F304" i="75" s="1"/>
  <c r="G178" i="76" s="1"/>
  <c r="H178" i="76" s="1"/>
  <c r="G2018" i="76"/>
  <c r="F2018" i="76"/>
  <c r="E2018" i="76"/>
  <c r="J2017" i="76"/>
  <c r="I2017" i="76"/>
  <c r="G2017" i="76"/>
  <c r="H2017" i="76" s="1"/>
  <c r="E2017" i="76"/>
  <c r="I2013" i="76"/>
  <c r="J2013" i="76" s="1"/>
  <c r="G2013" i="76"/>
  <c r="H2013" i="76" s="1"/>
  <c r="H2014" i="76" s="1"/>
  <c r="F303" i="75" s="1"/>
  <c r="E2013" i="76"/>
  <c r="J2012" i="76"/>
  <c r="H2012" i="76"/>
  <c r="J2011" i="76"/>
  <c r="I2011" i="76"/>
  <c r="G2011" i="76"/>
  <c r="H2011" i="76" s="1"/>
  <c r="E2011" i="76"/>
  <c r="K2010" i="76"/>
  <c r="G2010" i="76"/>
  <c r="H2010" i="76" s="1"/>
  <c r="F2010" i="76"/>
  <c r="E2010" i="76"/>
  <c r="J2006" i="76"/>
  <c r="I2006" i="76"/>
  <c r="H2006" i="76"/>
  <c r="G2006" i="76"/>
  <c r="E2006" i="76"/>
  <c r="J2005" i="76"/>
  <c r="J2007" i="76" s="1"/>
  <c r="G302" i="75" s="1"/>
  <c r="I2005" i="76"/>
  <c r="G2005" i="76"/>
  <c r="E2005" i="76"/>
  <c r="F2005" i="76" s="1"/>
  <c r="I2001" i="76"/>
  <c r="J2001" i="76" s="1"/>
  <c r="G2001" i="76"/>
  <c r="K2001" i="76" s="1"/>
  <c r="F2001" i="76"/>
  <c r="E2001" i="76"/>
  <c r="I2000" i="76"/>
  <c r="J2000" i="76" s="1"/>
  <c r="J2002" i="76" s="1"/>
  <c r="G301" i="75" s="1"/>
  <c r="I135" i="76" s="1"/>
  <c r="J135" i="76" s="1"/>
  <c r="G2000" i="76"/>
  <c r="H2000" i="76" s="1"/>
  <c r="E2000" i="76"/>
  <c r="K2000" i="76" s="1"/>
  <c r="I1996" i="76"/>
  <c r="J1996" i="76" s="1"/>
  <c r="G1996" i="76"/>
  <c r="H1996" i="76" s="1"/>
  <c r="E1996" i="76"/>
  <c r="F1996" i="76" s="1"/>
  <c r="J1995" i="76"/>
  <c r="H1995" i="76"/>
  <c r="I1994" i="76"/>
  <c r="J1994" i="76" s="1"/>
  <c r="G1994" i="76"/>
  <c r="H1994" i="76" s="1"/>
  <c r="E1994" i="76"/>
  <c r="J1993" i="76"/>
  <c r="I1993" i="76"/>
  <c r="G1993" i="76"/>
  <c r="H1993" i="76" s="1"/>
  <c r="E1993" i="76"/>
  <c r="I1989" i="76"/>
  <c r="J1989" i="76" s="1"/>
  <c r="G1989" i="76"/>
  <c r="H1989" i="76" s="1"/>
  <c r="E1989" i="76"/>
  <c r="J1988" i="76"/>
  <c r="H1988" i="76"/>
  <c r="I1987" i="76"/>
  <c r="J1987" i="76" s="1"/>
  <c r="G1987" i="76"/>
  <c r="H1987" i="76" s="1"/>
  <c r="E1987" i="76"/>
  <c r="K1987" i="76" s="1"/>
  <c r="J1986" i="76"/>
  <c r="J1990" i="76" s="1"/>
  <c r="G299" i="75" s="1"/>
  <c r="I128" i="76" s="1"/>
  <c r="J128" i="76" s="1"/>
  <c r="I1986" i="76"/>
  <c r="G1986" i="76"/>
  <c r="H1986" i="76" s="1"/>
  <c r="E1986" i="76"/>
  <c r="F1986" i="76" s="1"/>
  <c r="K1982" i="76"/>
  <c r="J1982" i="76"/>
  <c r="I1982" i="76"/>
  <c r="G1982" i="76"/>
  <c r="H1982" i="76" s="1"/>
  <c r="F1982" i="76"/>
  <c r="E1982" i="76"/>
  <c r="J1981" i="76"/>
  <c r="H1981" i="76"/>
  <c r="I1980" i="76"/>
  <c r="J1980" i="76" s="1"/>
  <c r="G1980" i="76"/>
  <c r="H1980" i="76" s="1"/>
  <c r="E1980" i="76"/>
  <c r="I1979" i="76"/>
  <c r="J1979" i="76" s="1"/>
  <c r="G1979" i="76"/>
  <c r="H1979" i="76" s="1"/>
  <c r="E1979" i="76"/>
  <c r="F1979" i="76" s="1"/>
  <c r="I1975" i="76"/>
  <c r="J1975" i="76" s="1"/>
  <c r="H1975" i="76"/>
  <c r="G1975" i="76"/>
  <c r="E1975" i="76"/>
  <c r="J1974" i="76"/>
  <c r="H1974" i="76"/>
  <c r="J1973" i="76"/>
  <c r="I1973" i="76"/>
  <c r="G1973" i="76"/>
  <c r="H1973" i="76" s="1"/>
  <c r="E1973" i="76"/>
  <c r="I1972" i="76"/>
  <c r="J1972" i="76" s="1"/>
  <c r="H1972" i="76"/>
  <c r="G1972" i="76"/>
  <c r="E1972" i="76"/>
  <c r="F1972" i="76" s="1"/>
  <c r="I1968" i="76"/>
  <c r="J1968" i="76" s="1"/>
  <c r="J1969" i="76" s="1"/>
  <c r="H1968" i="76"/>
  <c r="H1969" i="76" s="1"/>
  <c r="G1968" i="76"/>
  <c r="F1968" i="76"/>
  <c r="F1969" i="76" s="1"/>
  <c r="E296" i="75" s="1"/>
  <c r="E1968" i="76"/>
  <c r="K1968" i="76" s="1"/>
  <c r="I1964" i="76"/>
  <c r="J1964" i="76" s="1"/>
  <c r="G1964" i="76"/>
  <c r="H1964" i="76" s="1"/>
  <c r="E1964" i="76"/>
  <c r="F1964" i="76" s="1"/>
  <c r="J1963" i="76"/>
  <c r="H1963" i="76"/>
  <c r="I1962" i="76"/>
  <c r="J1962" i="76" s="1"/>
  <c r="G1962" i="76"/>
  <c r="H1962" i="76" s="1"/>
  <c r="E1962" i="76"/>
  <c r="F1962" i="76" s="1"/>
  <c r="G1961" i="76"/>
  <c r="H1961" i="76" s="1"/>
  <c r="F1961" i="76"/>
  <c r="E1961" i="76"/>
  <c r="I1957" i="76"/>
  <c r="G1957" i="76"/>
  <c r="H1957" i="76" s="1"/>
  <c r="F1957" i="76"/>
  <c r="E1957" i="76"/>
  <c r="J1956" i="76"/>
  <c r="H1956" i="76"/>
  <c r="I1955" i="76"/>
  <c r="J1955" i="76" s="1"/>
  <c r="G1955" i="76"/>
  <c r="F1955" i="76"/>
  <c r="E1955" i="76"/>
  <c r="I1954" i="76"/>
  <c r="J1954" i="76" s="1"/>
  <c r="G1954" i="76"/>
  <c r="H1954" i="76" s="1"/>
  <c r="E1954" i="76"/>
  <c r="K1954" i="76" s="1"/>
  <c r="J1950" i="76"/>
  <c r="I1950" i="76"/>
  <c r="G1950" i="76"/>
  <c r="H1950" i="76" s="1"/>
  <c r="E1950" i="76"/>
  <c r="J1949" i="76"/>
  <c r="J1951" i="76" s="1"/>
  <c r="G293" i="75" s="1"/>
  <c r="I94" i="76" s="1"/>
  <c r="J94" i="76" s="1"/>
  <c r="I1949" i="76"/>
  <c r="G1949" i="76"/>
  <c r="H1949" i="76" s="1"/>
  <c r="E1949" i="76"/>
  <c r="J1945" i="76"/>
  <c r="I1945" i="76"/>
  <c r="G1945" i="76"/>
  <c r="H1945" i="76" s="1"/>
  <c r="F1945" i="76"/>
  <c r="E1945" i="76"/>
  <c r="K1944" i="76"/>
  <c r="I1944" i="76"/>
  <c r="J1944" i="76" s="1"/>
  <c r="H1944" i="76"/>
  <c r="G1944" i="76"/>
  <c r="E1944" i="76"/>
  <c r="F1944" i="76" s="1"/>
  <c r="J1940" i="76"/>
  <c r="J1941" i="76" s="1"/>
  <c r="G291" i="75" s="1"/>
  <c r="I93" i="76" s="1"/>
  <c r="J93" i="76" s="1"/>
  <c r="H1940" i="76"/>
  <c r="I1939" i="76"/>
  <c r="J1939" i="76" s="1"/>
  <c r="G1939" i="76"/>
  <c r="H1939" i="76" s="1"/>
  <c r="I1938" i="76"/>
  <c r="J1938" i="76" s="1"/>
  <c r="G1938" i="76"/>
  <c r="H1938" i="76" s="1"/>
  <c r="I1937" i="76"/>
  <c r="J1937" i="76" s="1"/>
  <c r="G1937" i="76"/>
  <c r="H1937" i="76" s="1"/>
  <c r="E1937" i="76"/>
  <c r="F1937" i="76" s="1"/>
  <c r="I1936" i="76"/>
  <c r="J1936" i="76" s="1"/>
  <c r="G1936" i="76"/>
  <c r="E1936" i="76"/>
  <c r="F1936" i="76" s="1"/>
  <c r="J1935" i="76"/>
  <c r="H1935" i="76"/>
  <c r="H1941" i="76" s="1"/>
  <c r="F291" i="75" s="1"/>
  <c r="I1934" i="76"/>
  <c r="J1934" i="76" s="1"/>
  <c r="G1934" i="76"/>
  <c r="H1934" i="76" s="1"/>
  <c r="I1933" i="76"/>
  <c r="J1933" i="76" s="1"/>
  <c r="G1933" i="76"/>
  <c r="H1933" i="76" s="1"/>
  <c r="E1933" i="76"/>
  <c r="F1933" i="76" s="1"/>
  <c r="J1932" i="76"/>
  <c r="I1932" i="76"/>
  <c r="H1932" i="76"/>
  <c r="G1932" i="76"/>
  <c r="E1932" i="76"/>
  <c r="I1931" i="76"/>
  <c r="J1931" i="76" s="1"/>
  <c r="G1931" i="76"/>
  <c r="H1931" i="76" s="1"/>
  <c r="I1927" i="76"/>
  <c r="J1927" i="76" s="1"/>
  <c r="G1927" i="76"/>
  <c r="H1927" i="76" s="1"/>
  <c r="E1927" i="76"/>
  <c r="J1926" i="76"/>
  <c r="H1926" i="76"/>
  <c r="I1925" i="76"/>
  <c r="J1925" i="76" s="1"/>
  <c r="H1925" i="76"/>
  <c r="G1925" i="76"/>
  <c r="I1924" i="76"/>
  <c r="K1924" i="76" s="1"/>
  <c r="H1924" i="76"/>
  <c r="G1924" i="76"/>
  <c r="E1924" i="76"/>
  <c r="F1924" i="76" s="1"/>
  <c r="J1919" i="76"/>
  <c r="I1919" i="76"/>
  <c r="G1919" i="76"/>
  <c r="H1919" i="76" s="1"/>
  <c r="E1919" i="76"/>
  <c r="K1919" i="76" s="1"/>
  <c r="I1918" i="76"/>
  <c r="J1918" i="76" s="1"/>
  <c r="G1918" i="76"/>
  <c r="H1918" i="76" s="1"/>
  <c r="E1918" i="76"/>
  <c r="F1918" i="76" s="1"/>
  <c r="J1914" i="76"/>
  <c r="I1914" i="76"/>
  <c r="G1914" i="76"/>
  <c r="H1914" i="76" s="1"/>
  <c r="E1914" i="76"/>
  <c r="F1914" i="76" s="1"/>
  <c r="I1913" i="76"/>
  <c r="J1913" i="76" s="1"/>
  <c r="J1915" i="76" s="1"/>
  <c r="G288" i="75" s="1"/>
  <c r="I64" i="76" s="1"/>
  <c r="J64" i="76" s="1"/>
  <c r="G1913" i="76"/>
  <c r="F1913" i="76"/>
  <c r="E1913" i="76"/>
  <c r="H1909" i="76"/>
  <c r="H1910" i="76" s="1"/>
  <c r="F1909" i="76"/>
  <c r="F1910" i="76" s="1"/>
  <c r="H1908" i="76"/>
  <c r="F1908" i="76"/>
  <c r="K1907" i="76"/>
  <c r="I1907" i="76"/>
  <c r="J1907" i="76" s="1"/>
  <c r="G1907" i="76"/>
  <c r="H1907" i="76" s="1"/>
  <c r="F1907" i="76"/>
  <c r="E1907" i="76"/>
  <c r="I1906" i="76"/>
  <c r="J1906" i="76" s="1"/>
  <c r="G1906" i="76"/>
  <c r="H1906" i="76" s="1"/>
  <c r="E1906" i="76"/>
  <c r="H1903" i="76"/>
  <c r="H1902" i="76"/>
  <c r="F1902" i="76"/>
  <c r="H1901" i="76"/>
  <c r="F1901" i="76"/>
  <c r="I1900" i="76"/>
  <c r="J1900" i="76" s="1"/>
  <c r="G1900" i="76"/>
  <c r="H1900" i="76" s="1"/>
  <c r="E1900" i="76"/>
  <c r="I1899" i="76"/>
  <c r="J1899" i="76" s="1"/>
  <c r="G1899" i="76"/>
  <c r="H1899" i="76" s="1"/>
  <c r="F1899" i="76"/>
  <c r="E1899" i="76"/>
  <c r="J1895" i="76"/>
  <c r="J1896" i="76" s="1"/>
  <c r="I1895" i="76"/>
  <c r="G1895" i="76"/>
  <c r="H1895" i="76" s="1"/>
  <c r="F1895" i="76"/>
  <c r="E1895" i="76"/>
  <c r="J1894" i="76"/>
  <c r="H1894" i="76"/>
  <c r="I1893" i="76"/>
  <c r="J1893" i="76" s="1"/>
  <c r="H1893" i="76"/>
  <c r="G1893" i="76"/>
  <c r="E1893" i="76"/>
  <c r="K1892" i="76"/>
  <c r="J1892" i="76"/>
  <c r="I1892" i="76"/>
  <c r="H1892" i="76"/>
  <c r="G1892" i="76"/>
  <c r="E1892" i="76"/>
  <c r="F1892" i="76" s="1"/>
  <c r="J1888" i="76"/>
  <c r="I1888" i="76"/>
  <c r="G1888" i="76"/>
  <c r="H1888" i="76" s="1"/>
  <c r="E1888" i="76"/>
  <c r="J1887" i="76"/>
  <c r="H1887" i="76"/>
  <c r="J1886" i="76"/>
  <c r="I1886" i="76"/>
  <c r="G1886" i="76"/>
  <c r="H1886" i="76" s="1"/>
  <c r="E1886" i="76"/>
  <c r="F1886" i="76" s="1"/>
  <c r="E1887" i="76" s="1"/>
  <c r="K1887" i="76" s="1"/>
  <c r="H1885" i="76"/>
  <c r="G1885" i="76"/>
  <c r="F1885" i="76"/>
  <c r="E1885" i="76"/>
  <c r="H1881" i="76"/>
  <c r="H1882" i="76" s="1"/>
  <c r="F1881" i="76"/>
  <c r="F1882" i="76" s="1"/>
  <c r="H1880" i="76"/>
  <c r="F1880" i="76"/>
  <c r="J1877" i="76"/>
  <c r="I1877" i="76"/>
  <c r="G1877" i="76"/>
  <c r="H1877" i="76" s="1"/>
  <c r="E1877" i="76"/>
  <c r="F1877" i="76" s="1"/>
  <c r="I1876" i="76"/>
  <c r="J1876" i="76" s="1"/>
  <c r="G1876" i="76"/>
  <c r="H1876" i="76" s="1"/>
  <c r="F1876" i="76"/>
  <c r="E1876" i="76"/>
  <c r="F1873" i="76"/>
  <c r="H1872" i="76"/>
  <c r="H1873" i="76" s="1"/>
  <c r="F1872" i="76"/>
  <c r="H1871" i="76"/>
  <c r="F1871" i="76"/>
  <c r="J1869" i="76"/>
  <c r="I1869" i="76"/>
  <c r="G1869" i="76"/>
  <c r="H1869" i="76" s="1"/>
  <c r="E1869" i="76"/>
  <c r="J1868" i="76"/>
  <c r="I1868" i="76"/>
  <c r="G1868" i="76"/>
  <c r="H1868" i="76" s="1"/>
  <c r="F1868" i="76"/>
  <c r="E1868" i="76"/>
  <c r="J1864" i="76"/>
  <c r="I1864" i="76"/>
  <c r="G1864" i="76"/>
  <c r="H1864" i="76" s="1"/>
  <c r="E1864" i="76"/>
  <c r="J1863" i="76"/>
  <c r="H1863" i="76"/>
  <c r="I1862" i="76"/>
  <c r="J1862" i="76" s="1"/>
  <c r="G1862" i="76"/>
  <c r="H1862" i="76" s="1"/>
  <c r="E1862" i="76"/>
  <c r="K1861" i="76"/>
  <c r="H1861" i="76"/>
  <c r="G1861" i="76"/>
  <c r="E1861" i="76"/>
  <c r="F1861" i="76" s="1"/>
  <c r="F1858" i="76"/>
  <c r="H1857" i="76"/>
  <c r="F1857" i="76"/>
  <c r="J1855" i="76"/>
  <c r="I1855" i="76"/>
  <c r="G1855" i="76"/>
  <c r="H1855" i="76" s="1"/>
  <c r="E1855" i="76"/>
  <c r="I1854" i="76"/>
  <c r="J1854" i="76" s="1"/>
  <c r="H1854" i="76"/>
  <c r="G1854" i="76"/>
  <c r="E1854" i="76"/>
  <c r="H1850" i="76"/>
  <c r="H1851" i="76" s="1"/>
  <c r="F1850" i="76"/>
  <c r="F1851" i="76" s="1"/>
  <c r="I1849" i="76"/>
  <c r="J1849" i="76" s="1"/>
  <c r="H1849" i="76"/>
  <c r="G1849" i="76"/>
  <c r="E1849" i="76"/>
  <c r="H1845" i="76"/>
  <c r="H1846" i="76" s="1"/>
  <c r="F1845" i="76"/>
  <c r="F1846" i="76" s="1"/>
  <c r="E278" i="75" s="1"/>
  <c r="E836" i="74" s="1"/>
  <c r="F836" i="74" s="1"/>
  <c r="K1844" i="76"/>
  <c r="I1844" i="76"/>
  <c r="J1844" i="76" s="1"/>
  <c r="H1844" i="76"/>
  <c r="G1844" i="76"/>
  <c r="E1844" i="76"/>
  <c r="F1844" i="76" s="1"/>
  <c r="I1843" i="76"/>
  <c r="J1843" i="76" s="1"/>
  <c r="G1843" i="76"/>
  <c r="H1843" i="76" s="1"/>
  <c r="E1843" i="76"/>
  <c r="I1842" i="76"/>
  <c r="J1842" i="76" s="1"/>
  <c r="G1842" i="76"/>
  <c r="H1842" i="76" s="1"/>
  <c r="E1842" i="76"/>
  <c r="I1841" i="76"/>
  <c r="J1841" i="76" s="1"/>
  <c r="G1841" i="76"/>
  <c r="H1841" i="76" s="1"/>
  <c r="F1841" i="76"/>
  <c r="E1841" i="76"/>
  <c r="F1838" i="76"/>
  <c r="H1837" i="76"/>
  <c r="H1838" i="76" s="1"/>
  <c r="F277" i="75" s="1"/>
  <c r="G835" i="74" s="1"/>
  <c r="H835" i="74" s="1"/>
  <c r="F1837" i="76"/>
  <c r="I1836" i="76"/>
  <c r="J1836" i="76" s="1"/>
  <c r="H1836" i="76"/>
  <c r="G1836" i="76"/>
  <c r="E1836" i="76"/>
  <c r="J1835" i="76"/>
  <c r="I1835" i="76"/>
  <c r="G1835" i="76"/>
  <c r="H1835" i="76" s="1"/>
  <c r="E1835" i="76"/>
  <c r="F1835" i="76" s="1"/>
  <c r="I1834" i="76"/>
  <c r="J1834" i="76" s="1"/>
  <c r="G1834" i="76"/>
  <c r="F1834" i="76"/>
  <c r="E1834" i="76"/>
  <c r="F1831" i="76"/>
  <c r="H1830" i="76"/>
  <c r="H1831" i="76" s="1"/>
  <c r="F1830" i="76"/>
  <c r="J1829" i="76"/>
  <c r="I1829" i="76"/>
  <c r="G1829" i="76"/>
  <c r="H1829" i="76" s="1"/>
  <c r="E1829" i="76"/>
  <c r="K1829" i="76" s="1"/>
  <c r="K1828" i="76"/>
  <c r="I1828" i="76"/>
  <c r="J1828" i="76" s="1"/>
  <c r="G1828" i="76"/>
  <c r="H1828" i="76" s="1"/>
  <c r="F1828" i="76"/>
  <c r="E1828" i="76"/>
  <c r="I1827" i="76"/>
  <c r="J1827" i="76" s="1"/>
  <c r="G1827" i="76"/>
  <c r="E1827" i="76"/>
  <c r="F1827" i="76" s="1"/>
  <c r="H1823" i="76"/>
  <c r="H1824" i="76" s="1"/>
  <c r="F275" i="75" s="1"/>
  <c r="F1823" i="76"/>
  <c r="I1822" i="76"/>
  <c r="J1822" i="76" s="1"/>
  <c r="G1822" i="76"/>
  <c r="H1822" i="76" s="1"/>
  <c r="E1822" i="76"/>
  <c r="F1822" i="76" s="1"/>
  <c r="I1821" i="76"/>
  <c r="J1821" i="76" s="1"/>
  <c r="G1821" i="76"/>
  <c r="F1821" i="76"/>
  <c r="E1821" i="76"/>
  <c r="I1820" i="76"/>
  <c r="J1820" i="76" s="1"/>
  <c r="G1820" i="76"/>
  <c r="H1820" i="76" s="1"/>
  <c r="E1820" i="76"/>
  <c r="H1816" i="76"/>
  <c r="H1817" i="76" s="1"/>
  <c r="F274" i="75" s="1"/>
  <c r="G832" i="74" s="1"/>
  <c r="H832" i="74" s="1"/>
  <c r="F1816" i="76"/>
  <c r="F1817" i="76" s="1"/>
  <c r="E274" i="75" s="1"/>
  <c r="K1815" i="76"/>
  <c r="I1815" i="76"/>
  <c r="J1815" i="76" s="1"/>
  <c r="G1815" i="76"/>
  <c r="H1815" i="76" s="1"/>
  <c r="F1815" i="76"/>
  <c r="E1815" i="76"/>
  <c r="I1814" i="76"/>
  <c r="J1814" i="76" s="1"/>
  <c r="G1814" i="76"/>
  <c r="H1814" i="76" s="1"/>
  <c r="E1814" i="76"/>
  <c r="J1813" i="76"/>
  <c r="I1813" i="76"/>
  <c r="G1813" i="76"/>
  <c r="H1813" i="76" s="1"/>
  <c r="E1813" i="76"/>
  <c r="H1810" i="76"/>
  <c r="F273" i="75" s="1"/>
  <c r="G831" i="74" s="1"/>
  <c r="F1810" i="76"/>
  <c r="E273" i="75" s="1"/>
  <c r="H1809" i="76"/>
  <c r="F1809" i="76"/>
  <c r="I1808" i="76"/>
  <c r="J1808" i="76" s="1"/>
  <c r="G1808" i="76"/>
  <c r="K1808" i="76" s="1"/>
  <c r="F1808" i="76"/>
  <c r="E1808" i="76"/>
  <c r="I1807" i="76"/>
  <c r="J1807" i="76" s="1"/>
  <c r="G1807" i="76"/>
  <c r="H1807" i="76" s="1"/>
  <c r="E1807" i="76"/>
  <c r="I1806" i="76"/>
  <c r="J1806" i="76" s="1"/>
  <c r="G1806" i="76"/>
  <c r="K1806" i="76" s="1"/>
  <c r="E1806" i="76"/>
  <c r="F1806" i="76" s="1"/>
  <c r="H1802" i="76"/>
  <c r="F1802" i="76"/>
  <c r="F1803" i="76" s="1"/>
  <c r="E272" i="75" s="1"/>
  <c r="E830" i="74" s="1"/>
  <c r="F830" i="74" s="1"/>
  <c r="J1801" i="76"/>
  <c r="I1801" i="76"/>
  <c r="G1801" i="76"/>
  <c r="H1801" i="76" s="1"/>
  <c r="E1801" i="76"/>
  <c r="I1800" i="76"/>
  <c r="J1800" i="76" s="1"/>
  <c r="G1800" i="76"/>
  <c r="H1800" i="76" s="1"/>
  <c r="F1800" i="76"/>
  <c r="E1800" i="76"/>
  <c r="K1799" i="76"/>
  <c r="I1799" i="76"/>
  <c r="J1799" i="76" s="1"/>
  <c r="G1799" i="76"/>
  <c r="H1799" i="76" s="1"/>
  <c r="F1799" i="76"/>
  <c r="E1799" i="76"/>
  <c r="H1796" i="76"/>
  <c r="F271" i="75" s="1"/>
  <c r="F1796" i="76"/>
  <c r="E271" i="75" s="1"/>
  <c r="E829" i="74" s="1"/>
  <c r="F829" i="74" s="1"/>
  <c r="H1795" i="76"/>
  <c r="F1795" i="76"/>
  <c r="I1794" i="76"/>
  <c r="J1794" i="76" s="1"/>
  <c r="H1794" i="76"/>
  <c r="G1794" i="76"/>
  <c r="E1794" i="76"/>
  <c r="I1793" i="76"/>
  <c r="J1793" i="76" s="1"/>
  <c r="H1793" i="76"/>
  <c r="G1793" i="76"/>
  <c r="E1793" i="76"/>
  <c r="I1792" i="76"/>
  <c r="J1792" i="76" s="1"/>
  <c r="G1792" i="76"/>
  <c r="F1792" i="76"/>
  <c r="E1792" i="76"/>
  <c r="I1791" i="76"/>
  <c r="J1791" i="76" s="1"/>
  <c r="H1791" i="76"/>
  <c r="G1791" i="76"/>
  <c r="E1791" i="76"/>
  <c r="H1787" i="76"/>
  <c r="H1788" i="76" s="1"/>
  <c r="F1787" i="76"/>
  <c r="F1788" i="76" s="1"/>
  <c r="I1786" i="76"/>
  <c r="J1786" i="76" s="1"/>
  <c r="H1786" i="76"/>
  <c r="G1786" i="76"/>
  <c r="E1786" i="76"/>
  <c r="H1783" i="76"/>
  <c r="F1783" i="76"/>
  <c r="E269" i="75" s="1"/>
  <c r="E827" i="74" s="1"/>
  <c r="F827" i="74" s="1"/>
  <c r="H1782" i="76"/>
  <c r="F1782" i="76"/>
  <c r="I1781" i="76"/>
  <c r="J1781" i="76" s="1"/>
  <c r="G1781" i="76"/>
  <c r="H1781" i="76" s="1"/>
  <c r="E1781" i="76"/>
  <c r="K1780" i="76"/>
  <c r="J1780" i="76"/>
  <c r="I1780" i="76"/>
  <c r="G1780" i="76"/>
  <c r="H1780" i="76" s="1"/>
  <c r="E1780" i="76"/>
  <c r="F1780" i="76" s="1"/>
  <c r="I1779" i="76"/>
  <c r="J1779" i="76" s="1"/>
  <c r="G1779" i="76"/>
  <c r="F1779" i="76"/>
  <c r="E1779" i="76"/>
  <c r="H1775" i="76"/>
  <c r="H1776" i="76" s="1"/>
  <c r="F1775" i="76"/>
  <c r="F1776" i="76" s="1"/>
  <c r="J1774" i="76"/>
  <c r="I1774" i="76"/>
  <c r="G1774" i="76"/>
  <c r="H1774" i="76" s="1"/>
  <c r="F1774" i="76"/>
  <c r="E1774" i="76"/>
  <c r="K1774" i="76" s="1"/>
  <c r="I1773" i="76"/>
  <c r="J1773" i="76" s="1"/>
  <c r="H1773" i="76"/>
  <c r="G1773" i="76"/>
  <c r="F1773" i="76"/>
  <c r="E1773" i="76"/>
  <c r="K1773" i="76" s="1"/>
  <c r="H1770" i="76"/>
  <c r="F267" i="75" s="1"/>
  <c r="G825" i="74" s="1"/>
  <c r="H825" i="74" s="1"/>
  <c r="H1769" i="76"/>
  <c r="F1769" i="76"/>
  <c r="F1770" i="76" s="1"/>
  <c r="I1768" i="76"/>
  <c r="J1768" i="76" s="1"/>
  <c r="H1768" i="76"/>
  <c r="G1768" i="76"/>
  <c r="E1768" i="76"/>
  <c r="F1768" i="76" s="1"/>
  <c r="L1768" i="76" s="1"/>
  <c r="I1767" i="76"/>
  <c r="J1767" i="76" s="1"/>
  <c r="H1767" i="76"/>
  <c r="G1767" i="76"/>
  <c r="E1767" i="76"/>
  <c r="F1767" i="76" s="1"/>
  <c r="I1766" i="76"/>
  <c r="J1766" i="76" s="1"/>
  <c r="G1766" i="76"/>
  <c r="F1766" i="76"/>
  <c r="E1766" i="76"/>
  <c r="H1762" i="76"/>
  <c r="H1763" i="76" s="1"/>
  <c r="F1762" i="76"/>
  <c r="J1761" i="76"/>
  <c r="I1761" i="76"/>
  <c r="G1761" i="76"/>
  <c r="H1761" i="76" s="1"/>
  <c r="E1761" i="76"/>
  <c r="F1761" i="76" s="1"/>
  <c r="K1760" i="76"/>
  <c r="I1760" i="76"/>
  <c r="J1760" i="76" s="1"/>
  <c r="G1760" i="76"/>
  <c r="H1760" i="76" s="1"/>
  <c r="L1760" i="76" s="1"/>
  <c r="F1760" i="76"/>
  <c r="E1760" i="76"/>
  <c r="I1759" i="76"/>
  <c r="J1759" i="76" s="1"/>
  <c r="H1759" i="76"/>
  <c r="G1759" i="76"/>
  <c r="E1759" i="76"/>
  <c r="I1758" i="76"/>
  <c r="J1758" i="76" s="1"/>
  <c r="G1758" i="76"/>
  <c r="H1758" i="76" s="1"/>
  <c r="E1758" i="76"/>
  <c r="F1758" i="76" s="1"/>
  <c r="F1755" i="76"/>
  <c r="E265" i="75" s="1"/>
  <c r="E823" i="74" s="1"/>
  <c r="F823" i="74" s="1"/>
  <c r="H1754" i="76"/>
  <c r="H1755" i="76" s="1"/>
  <c r="F265" i="75" s="1"/>
  <c r="G823" i="74" s="1"/>
  <c r="H823" i="74" s="1"/>
  <c r="F1754" i="76"/>
  <c r="J1753" i="76"/>
  <c r="I1753" i="76"/>
  <c r="G1753" i="76"/>
  <c r="F1753" i="76"/>
  <c r="E1753" i="76"/>
  <c r="I1752" i="76"/>
  <c r="J1752" i="76" s="1"/>
  <c r="G1752" i="76"/>
  <c r="H1752" i="76" s="1"/>
  <c r="F1752" i="76"/>
  <c r="E1752" i="76"/>
  <c r="J1751" i="76"/>
  <c r="I1751" i="76"/>
  <c r="G1751" i="76"/>
  <c r="H1751" i="76" s="1"/>
  <c r="E1751" i="76"/>
  <c r="I1750" i="76"/>
  <c r="J1750" i="76" s="1"/>
  <c r="G1750" i="76"/>
  <c r="F1750" i="76"/>
  <c r="E1750" i="76"/>
  <c r="F1747" i="76"/>
  <c r="H1746" i="76"/>
  <c r="H1747" i="76" s="1"/>
  <c r="F1746" i="76"/>
  <c r="I1745" i="76"/>
  <c r="J1745" i="76" s="1"/>
  <c r="G1745" i="76"/>
  <c r="H1745" i="76" s="1"/>
  <c r="F1745" i="76"/>
  <c r="E1745" i="76"/>
  <c r="I1744" i="76"/>
  <c r="G1744" i="76"/>
  <c r="H1744" i="76" s="1"/>
  <c r="F1744" i="76"/>
  <c r="E1744" i="76"/>
  <c r="J1743" i="76"/>
  <c r="I1743" i="76"/>
  <c r="G1743" i="76"/>
  <c r="H1743" i="76" s="1"/>
  <c r="E1743" i="76"/>
  <c r="F1743" i="76" s="1"/>
  <c r="H1739" i="76"/>
  <c r="H1740" i="76" s="1"/>
  <c r="F263" i="75" s="1"/>
  <c r="G821" i="74" s="1"/>
  <c r="H821" i="74" s="1"/>
  <c r="F1739" i="76"/>
  <c r="I1738" i="76"/>
  <c r="J1738" i="76" s="1"/>
  <c r="G1738" i="76"/>
  <c r="H1738" i="76" s="1"/>
  <c r="E1738" i="76"/>
  <c r="F1738" i="76" s="1"/>
  <c r="H1735" i="76"/>
  <c r="F262" i="75" s="1"/>
  <c r="G820" i="74" s="1"/>
  <c r="H820" i="74" s="1"/>
  <c r="H1734" i="76"/>
  <c r="F1734" i="76"/>
  <c r="F1735" i="76" s="1"/>
  <c r="I1733" i="76"/>
  <c r="J1733" i="76" s="1"/>
  <c r="H1733" i="76"/>
  <c r="G1733" i="76"/>
  <c r="E1733" i="76"/>
  <c r="F1733" i="76" s="1"/>
  <c r="I1732" i="76"/>
  <c r="J1732" i="76" s="1"/>
  <c r="G1732" i="76"/>
  <c r="H1732" i="76" s="1"/>
  <c r="E1732" i="76"/>
  <c r="F1732" i="76" s="1"/>
  <c r="I1731" i="76"/>
  <c r="J1731" i="76" s="1"/>
  <c r="H1731" i="76"/>
  <c r="G1731" i="76"/>
  <c r="E1731" i="76"/>
  <c r="I1730" i="76"/>
  <c r="J1730" i="76" s="1"/>
  <c r="G1730" i="76"/>
  <c r="E1730" i="76"/>
  <c r="F1730" i="76" s="1"/>
  <c r="H1726" i="76"/>
  <c r="H1727" i="76" s="1"/>
  <c r="F1726" i="76"/>
  <c r="I1725" i="76"/>
  <c r="J1725" i="76" s="1"/>
  <c r="G1725" i="76"/>
  <c r="H1725" i="76" s="1"/>
  <c r="E1725" i="76"/>
  <c r="F1725" i="76" s="1"/>
  <c r="I1724" i="76"/>
  <c r="J1724" i="76" s="1"/>
  <c r="G1724" i="76"/>
  <c r="E1724" i="76"/>
  <c r="F1724" i="76" s="1"/>
  <c r="I1723" i="76"/>
  <c r="J1723" i="76" s="1"/>
  <c r="G1723" i="76"/>
  <c r="H1723" i="76" s="1"/>
  <c r="E1723" i="76"/>
  <c r="I1722" i="76"/>
  <c r="J1722" i="76" s="1"/>
  <c r="G1722" i="76"/>
  <c r="H1722" i="76" s="1"/>
  <c r="E1722" i="76"/>
  <c r="F1719" i="76"/>
  <c r="H1718" i="76"/>
  <c r="H1719" i="76" s="1"/>
  <c r="F1718" i="76"/>
  <c r="I1717" i="76"/>
  <c r="J1717" i="76" s="1"/>
  <c r="G1717" i="76"/>
  <c r="H1717" i="76" s="1"/>
  <c r="E1717" i="76"/>
  <c r="F1717" i="76" s="1"/>
  <c r="J1716" i="76"/>
  <c r="I1716" i="76"/>
  <c r="G1716" i="76"/>
  <c r="H1716" i="76" s="1"/>
  <c r="E1716" i="76"/>
  <c r="F1716" i="76" s="1"/>
  <c r="L1715" i="76"/>
  <c r="K1715" i="76"/>
  <c r="I1715" i="76"/>
  <c r="J1715" i="76" s="1"/>
  <c r="G1715" i="76"/>
  <c r="H1715" i="76" s="1"/>
  <c r="F1715" i="76"/>
  <c r="E1715" i="76"/>
  <c r="I1714" i="76"/>
  <c r="J1714" i="76" s="1"/>
  <c r="G1714" i="76"/>
  <c r="H1714" i="76" s="1"/>
  <c r="E1714" i="76"/>
  <c r="F1714" i="76" s="1"/>
  <c r="H1710" i="76"/>
  <c r="H1711" i="76" s="1"/>
  <c r="F259" i="75" s="1"/>
  <c r="F1710" i="76"/>
  <c r="I1709" i="76"/>
  <c r="J1709" i="76" s="1"/>
  <c r="H1709" i="76"/>
  <c r="G1709" i="76"/>
  <c r="E1709" i="76"/>
  <c r="F1709" i="76" s="1"/>
  <c r="I1708" i="76"/>
  <c r="J1708" i="76" s="1"/>
  <c r="G1708" i="76"/>
  <c r="E1708" i="76"/>
  <c r="F1708" i="76" s="1"/>
  <c r="I1707" i="76"/>
  <c r="J1707" i="76" s="1"/>
  <c r="G1707" i="76"/>
  <c r="H1707" i="76" s="1"/>
  <c r="E1707" i="76"/>
  <c r="I1706" i="76"/>
  <c r="J1706" i="76" s="1"/>
  <c r="G1706" i="76"/>
  <c r="H1706" i="76" s="1"/>
  <c r="E1706" i="76"/>
  <c r="H1702" i="76"/>
  <c r="H1703" i="76" s="1"/>
  <c r="F258" i="75" s="1"/>
  <c r="G816" i="74" s="1"/>
  <c r="F1702" i="76"/>
  <c r="F1703" i="76" s="1"/>
  <c r="E258" i="75" s="1"/>
  <c r="I1701" i="76"/>
  <c r="J1701" i="76" s="1"/>
  <c r="G1701" i="76"/>
  <c r="H1701" i="76" s="1"/>
  <c r="E1701" i="76"/>
  <c r="F1701" i="76" s="1"/>
  <c r="H1697" i="76"/>
  <c r="H1698" i="76" s="1"/>
  <c r="F257" i="75" s="1"/>
  <c r="F1697" i="76"/>
  <c r="I1696" i="76"/>
  <c r="J1696" i="76" s="1"/>
  <c r="H1696" i="76"/>
  <c r="G1696" i="76"/>
  <c r="E1696" i="76"/>
  <c r="I1695" i="76"/>
  <c r="J1695" i="76" s="1"/>
  <c r="G1695" i="76"/>
  <c r="E1695" i="76"/>
  <c r="F1695" i="76" s="1"/>
  <c r="F1692" i="76"/>
  <c r="H1691" i="76"/>
  <c r="H1692" i="76" s="1"/>
  <c r="F256" i="75" s="1"/>
  <c r="G814" i="74" s="1"/>
  <c r="H814" i="74" s="1"/>
  <c r="F1691" i="76"/>
  <c r="I1690" i="76"/>
  <c r="J1690" i="76" s="1"/>
  <c r="G1690" i="76"/>
  <c r="H1690" i="76" s="1"/>
  <c r="E1690" i="76"/>
  <c r="F1690" i="76" s="1"/>
  <c r="I1689" i="76"/>
  <c r="G1689" i="76"/>
  <c r="H1689" i="76" s="1"/>
  <c r="E1689" i="76"/>
  <c r="F1689" i="76" s="1"/>
  <c r="I1688" i="76"/>
  <c r="J1688" i="76" s="1"/>
  <c r="G1688" i="76"/>
  <c r="H1688" i="76" s="1"/>
  <c r="E1688" i="76"/>
  <c r="H1685" i="76"/>
  <c r="H1684" i="76"/>
  <c r="F1684" i="76"/>
  <c r="I1683" i="76"/>
  <c r="J1683" i="76" s="1"/>
  <c r="G1683" i="76"/>
  <c r="H1683" i="76" s="1"/>
  <c r="E1683" i="76"/>
  <c r="F1683" i="76" s="1"/>
  <c r="J1682" i="76"/>
  <c r="I1682" i="76"/>
  <c r="G1682" i="76"/>
  <c r="H1682" i="76" s="1"/>
  <c r="E1682" i="76"/>
  <c r="F1682" i="76" s="1"/>
  <c r="I1681" i="76"/>
  <c r="J1681" i="76" s="1"/>
  <c r="G1681" i="76"/>
  <c r="H1681" i="76" s="1"/>
  <c r="E1681" i="76"/>
  <c r="H1677" i="76"/>
  <c r="H1678" i="76" s="1"/>
  <c r="F1677" i="76"/>
  <c r="F1678" i="76" s="1"/>
  <c r="I1676" i="76"/>
  <c r="G1676" i="76"/>
  <c r="H1676" i="76" s="1"/>
  <c r="F1676" i="76"/>
  <c r="E1676" i="76"/>
  <c r="I1675" i="76"/>
  <c r="J1675" i="76" s="1"/>
  <c r="H1675" i="76"/>
  <c r="G1675" i="76"/>
  <c r="E1675" i="76"/>
  <c r="J1674" i="76"/>
  <c r="I1674" i="76"/>
  <c r="G1674" i="76"/>
  <c r="H1674" i="76" s="1"/>
  <c r="E1674" i="76"/>
  <c r="H1670" i="76"/>
  <c r="H1671" i="76" s="1"/>
  <c r="F253" i="75" s="1"/>
  <c r="G811" i="74" s="1"/>
  <c r="H811" i="74" s="1"/>
  <c r="F1670" i="76"/>
  <c r="F1671" i="76" s="1"/>
  <c r="E253" i="75" s="1"/>
  <c r="E811" i="74" s="1"/>
  <c r="F811" i="74" s="1"/>
  <c r="I1669" i="76"/>
  <c r="J1669" i="76" s="1"/>
  <c r="G1669" i="76"/>
  <c r="H1669" i="76" s="1"/>
  <c r="E1669" i="76"/>
  <c r="F1669" i="76" s="1"/>
  <c r="I1668" i="76"/>
  <c r="J1668" i="76" s="1"/>
  <c r="G1668" i="76"/>
  <c r="H1668" i="76" s="1"/>
  <c r="F1668" i="76"/>
  <c r="L1668" i="76" s="1"/>
  <c r="E1668" i="76"/>
  <c r="I1667" i="76"/>
  <c r="J1667" i="76" s="1"/>
  <c r="H1667" i="76"/>
  <c r="G1667" i="76"/>
  <c r="E1667" i="76"/>
  <c r="F1667" i="76" s="1"/>
  <c r="L1667" i="76" s="1"/>
  <c r="H1664" i="76"/>
  <c r="F252" i="75" s="1"/>
  <c r="G810" i="74" s="1"/>
  <c r="H810" i="74" s="1"/>
  <c r="F1664" i="76"/>
  <c r="H1663" i="76"/>
  <c r="F1663" i="76"/>
  <c r="I1662" i="76"/>
  <c r="J1662" i="76" s="1"/>
  <c r="G1662" i="76"/>
  <c r="H1662" i="76" s="1"/>
  <c r="E1662" i="76"/>
  <c r="I1661" i="76"/>
  <c r="J1661" i="76" s="1"/>
  <c r="G1661" i="76"/>
  <c r="H1661" i="76" s="1"/>
  <c r="E1661" i="76"/>
  <c r="F1661" i="76" s="1"/>
  <c r="I1660" i="76"/>
  <c r="J1660" i="76" s="1"/>
  <c r="G1660" i="76"/>
  <c r="H1660" i="76" s="1"/>
  <c r="F1660" i="76"/>
  <c r="E1660" i="76"/>
  <c r="K1660" i="76" s="1"/>
  <c r="H1657" i="76"/>
  <c r="F251" i="75" s="1"/>
  <c r="H1656" i="76"/>
  <c r="F1656" i="76"/>
  <c r="I1655" i="76"/>
  <c r="J1655" i="76" s="1"/>
  <c r="G1655" i="76"/>
  <c r="H1655" i="76" s="1"/>
  <c r="E1655" i="76"/>
  <c r="F1655" i="76" s="1"/>
  <c r="L1655" i="76" s="1"/>
  <c r="I1654" i="76"/>
  <c r="J1654" i="76" s="1"/>
  <c r="H1654" i="76"/>
  <c r="G1654" i="76"/>
  <c r="E1654" i="76"/>
  <c r="F1654" i="76" s="1"/>
  <c r="J1653" i="76"/>
  <c r="I1653" i="76"/>
  <c r="G1653" i="76"/>
  <c r="H1653" i="76" s="1"/>
  <c r="E1653" i="76"/>
  <c r="F1653" i="76" s="1"/>
  <c r="H1649" i="76"/>
  <c r="H1650" i="76" s="1"/>
  <c r="F1649" i="76"/>
  <c r="I1648" i="76"/>
  <c r="J1648" i="76" s="1"/>
  <c r="G1648" i="76"/>
  <c r="H1648" i="76" s="1"/>
  <c r="E1648" i="76"/>
  <c r="F1648" i="76" s="1"/>
  <c r="I1647" i="76"/>
  <c r="J1647" i="76" s="1"/>
  <c r="G1647" i="76"/>
  <c r="H1647" i="76" s="1"/>
  <c r="F1647" i="76"/>
  <c r="E1647" i="76"/>
  <c r="I1646" i="76"/>
  <c r="J1646" i="76" s="1"/>
  <c r="G1646" i="76"/>
  <c r="E1646" i="76"/>
  <c r="F1646" i="76" s="1"/>
  <c r="H1642" i="76"/>
  <c r="H1643" i="76" s="1"/>
  <c r="F249" i="75" s="1"/>
  <c r="F1642" i="76"/>
  <c r="I1641" i="76"/>
  <c r="J1641" i="76" s="1"/>
  <c r="G1641" i="76"/>
  <c r="H1641" i="76" s="1"/>
  <c r="E1641" i="76"/>
  <c r="F1638" i="76"/>
  <c r="E248" i="75" s="1"/>
  <c r="E806" i="74" s="1"/>
  <c r="F806" i="74" s="1"/>
  <c r="H1637" i="76"/>
  <c r="H1638" i="76" s="1"/>
  <c r="F1637" i="76"/>
  <c r="K1636" i="76"/>
  <c r="I1636" i="76"/>
  <c r="J1636" i="76" s="1"/>
  <c r="G1636" i="76"/>
  <c r="H1636" i="76" s="1"/>
  <c r="E1636" i="76"/>
  <c r="F1636" i="76" s="1"/>
  <c r="J1635" i="76"/>
  <c r="I1635" i="76"/>
  <c r="G1635" i="76"/>
  <c r="H1635" i="76" s="1"/>
  <c r="E1635" i="76"/>
  <c r="F1635" i="76" s="1"/>
  <c r="L1635" i="76" s="1"/>
  <c r="H1632" i="76"/>
  <c r="H1631" i="76"/>
  <c r="F1631" i="76"/>
  <c r="F1632" i="76" s="1"/>
  <c r="E247" i="75" s="1"/>
  <c r="I1630" i="76"/>
  <c r="J1630" i="76" s="1"/>
  <c r="G1630" i="76"/>
  <c r="H1630" i="76" s="1"/>
  <c r="E1630" i="76"/>
  <c r="F1630" i="76" s="1"/>
  <c r="L1630" i="76" s="1"/>
  <c r="I1629" i="76"/>
  <c r="J1629" i="76" s="1"/>
  <c r="G1629" i="76"/>
  <c r="H1629" i="76" s="1"/>
  <c r="E1629" i="76"/>
  <c r="K1629" i="76" s="1"/>
  <c r="H1625" i="76"/>
  <c r="H1626" i="76" s="1"/>
  <c r="F1625" i="76"/>
  <c r="F1626" i="76" s="1"/>
  <c r="I1624" i="76"/>
  <c r="J1624" i="76" s="1"/>
  <c r="G1624" i="76"/>
  <c r="E1624" i="76"/>
  <c r="F1624" i="76" s="1"/>
  <c r="I1623" i="76"/>
  <c r="J1623" i="76" s="1"/>
  <c r="G1623" i="76"/>
  <c r="H1623" i="76" s="1"/>
  <c r="E1623" i="76"/>
  <c r="F1623" i="76" s="1"/>
  <c r="J1622" i="76"/>
  <c r="I1622" i="76"/>
  <c r="G1622" i="76"/>
  <c r="H1622" i="76" s="1"/>
  <c r="E1622" i="76"/>
  <c r="H1619" i="76"/>
  <c r="F245" i="75" s="1"/>
  <c r="G803" i="74" s="1"/>
  <c r="H803" i="74" s="1"/>
  <c r="H1618" i="76"/>
  <c r="F1618" i="76"/>
  <c r="I1617" i="76"/>
  <c r="G1617" i="76"/>
  <c r="H1617" i="76" s="1"/>
  <c r="E1617" i="76"/>
  <c r="F1617" i="76" s="1"/>
  <c r="I1616" i="76"/>
  <c r="J1616" i="76" s="1"/>
  <c r="G1616" i="76"/>
  <c r="H1616" i="76" s="1"/>
  <c r="F1616" i="76"/>
  <c r="E1616" i="76"/>
  <c r="I1615" i="76"/>
  <c r="J1615" i="76" s="1"/>
  <c r="G1615" i="76"/>
  <c r="H1615" i="76" s="1"/>
  <c r="E1615" i="76"/>
  <c r="I1614" i="76"/>
  <c r="J1614" i="76" s="1"/>
  <c r="G1614" i="76"/>
  <c r="H1614" i="76" s="1"/>
  <c r="E1614" i="76"/>
  <c r="F1614" i="76" s="1"/>
  <c r="H1610" i="76"/>
  <c r="H1611" i="76" s="1"/>
  <c r="F1610" i="76"/>
  <c r="F1611" i="76" s="1"/>
  <c r="J1609" i="76"/>
  <c r="I1609" i="76"/>
  <c r="G1609" i="76"/>
  <c r="H1609" i="76" s="1"/>
  <c r="E1609" i="76"/>
  <c r="F1609" i="76" s="1"/>
  <c r="I1608" i="76"/>
  <c r="J1608" i="76" s="1"/>
  <c r="G1608" i="76"/>
  <c r="H1608" i="76" s="1"/>
  <c r="E1608" i="76"/>
  <c r="I1607" i="76"/>
  <c r="J1607" i="76" s="1"/>
  <c r="G1607" i="76"/>
  <c r="H1607" i="76" s="1"/>
  <c r="E1607" i="76"/>
  <c r="F1607" i="76" s="1"/>
  <c r="F1604" i="76"/>
  <c r="E243" i="75" s="1"/>
  <c r="E801" i="74" s="1"/>
  <c r="F801" i="74" s="1"/>
  <c r="H1603" i="76"/>
  <c r="H1604" i="76" s="1"/>
  <c r="F1603" i="76"/>
  <c r="I1602" i="76"/>
  <c r="J1602" i="76" s="1"/>
  <c r="H1602" i="76"/>
  <c r="G1602" i="76"/>
  <c r="E1602" i="76"/>
  <c r="F1602" i="76" s="1"/>
  <c r="I1601" i="76"/>
  <c r="G1601" i="76"/>
  <c r="H1601" i="76" s="1"/>
  <c r="E1601" i="76"/>
  <c r="F1601" i="76" s="1"/>
  <c r="I1600" i="76"/>
  <c r="J1600" i="76" s="1"/>
  <c r="G1600" i="76"/>
  <c r="F1600" i="76"/>
  <c r="E1600" i="76"/>
  <c r="H1597" i="76"/>
  <c r="H1596" i="76"/>
  <c r="F1596" i="76"/>
  <c r="F1597" i="76" s="1"/>
  <c r="I1595" i="76"/>
  <c r="J1595" i="76" s="1"/>
  <c r="G1595" i="76"/>
  <c r="H1595" i="76" s="1"/>
  <c r="E1595" i="76"/>
  <c r="K1595" i="76" s="1"/>
  <c r="I1594" i="76"/>
  <c r="J1594" i="76" s="1"/>
  <c r="G1594" i="76"/>
  <c r="H1594" i="76" s="1"/>
  <c r="E1594" i="76"/>
  <c r="I1593" i="76"/>
  <c r="J1593" i="76" s="1"/>
  <c r="G1593" i="76"/>
  <c r="H1593" i="76" s="1"/>
  <c r="E1593" i="76"/>
  <c r="F1593" i="76" s="1"/>
  <c r="H1590" i="76"/>
  <c r="F241" i="75" s="1"/>
  <c r="F1590" i="76"/>
  <c r="E241" i="75" s="1"/>
  <c r="H1589" i="76"/>
  <c r="F1589" i="76"/>
  <c r="J1588" i="76"/>
  <c r="I1588" i="76"/>
  <c r="G1588" i="76"/>
  <c r="H1588" i="76" s="1"/>
  <c r="E1588" i="76"/>
  <c r="F1588" i="76" s="1"/>
  <c r="I1587" i="76"/>
  <c r="J1587" i="76" s="1"/>
  <c r="G1587" i="76"/>
  <c r="E1587" i="76"/>
  <c r="F1587" i="76" s="1"/>
  <c r="I1586" i="76"/>
  <c r="J1586" i="76" s="1"/>
  <c r="G1586" i="76"/>
  <c r="H1586" i="76" s="1"/>
  <c r="E1586" i="76"/>
  <c r="F1586" i="76" s="1"/>
  <c r="H1583" i="76"/>
  <c r="H1582" i="76"/>
  <c r="F1582" i="76"/>
  <c r="F1583" i="76" s="1"/>
  <c r="E240" i="75" s="1"/>
  <c r="E798" i="74" s="1"/>
  <c r="I1581" i="76"/>
  <c r="J1581" i="76" s="1"/>
  <c r="H1581" i="76"/>
  <c r="G1581" i="76"/>
  <c r="E1581" i="76"/>
  <c r="J1580" i="76"/>
  <c r="I1580" i="76"/>
  <c r="G1580" i="76"/>
  <c r="H1580" i="76" s="1"/>
  <c r="E1580" i="76"/>
  <c r="F1580" i="76" s="1"/>
  <c r="I1579" i="76"/>
  <c r="J1579" i="76" s="1"/>
  <c r="G1579" i="76"/>
  <c r="H1579" i="76" s="1"/>
  <c r="F1579" i="76"/>
  <c r="E1579" i="76"/>
  <c r="H1576" i="76"/>
  <c r="F239" i="75" s="1"/>
  <c r="G797" i="74" s="1"/>
  <c r="H797" i="74" s="1"/>
  <c r="H1575" i="76"/>
  <c r="F1575" i="76"/>
  <c r="F1576" i="76" s="1"/>
  <c r="E239" i="75" s="1"/>
  <c r="E797" i="74" s="1"/>
  <c r="I1574" i="76"/>
  <c r="J1574" i="76" s="1"/>
  <c r="G1574" i="76"/>
  <c r="F1574" i="76"/>
  <c r="E1574" i="76"/>
  <c r="I1573" i="76"/>
  <c r="J1573" i="76" s="1"/>
  <c r="G1573" i="76"/>
  <c r="H1573" i="76" s="1"/>
  <c r="E1573" i="76"/>
  <c r="F1573" i="76" s="1"/>
  <c r="I1572" i="76"/>
  <c r="H1572" i="76"/>
  <c r="G1572" i="76"/>
  <c r="E1572" i="76"/>
  <c r="F1572" i="76" s="1"/>
  <c r="H1568" i="76"/>
  <c r="H1569" i="76" s="1"/>
  <c r="F1568" i="76"/>
  <c r="K1567" i="76"/>
  <c r="I1567" i="76"/>
  <c r="J1567" i="76" s="1"/>
  <c r="G1567" i="76"/>
  <c r="H1567" i="76" s="1"/>
  <c r="E1567" i="76"/>
  <c r="F1567" i="76" s="1"/>
  <c r="I1566" i="76"/>
  <c r="J1566" i="76" s="1"/>
  <c r="G1566" i="76"/>
  <c r="H1566" i="76" s="1"/>
  <c r="E1566" i="76"/>
  <c r="K1566" i="76" s="1"/>
  <c r="I1565" i="76"/>
  <c r="J1565" i="76" s="1"/>
  <c r="G1565" i="76"/>
  <c r="H1565" i="76" s="1"/>
  <c r="E1565" i="76"/>
  <c r="J1564" i="76"/>
  <c r="I1564" i="76"/>
  <c r="G1564" i="76"/>
  <c r="F1564" i="76"/>
  <c r="E1564" i="76"/>
  <c r="H1561" i="76"/>
  <c r="F1561" i="76"/>
  <c r="H1560" i="76"/>
  <c r="F1560" i="76"/>
  <c r="I1559" i="76"/>
  <c r="J1559" i="76" s="1"/>
  <c r="H1559" i="76"/>
  <c r="G1559" i="76"/>
  <c r="E1559" i="76"/>
  <c r="I1558" i="76"/>
  <c r="J1558" i="76" s="1"/>
  <c r="G1558" i="76"/>
  <c r="H1558" i="76" s="1"/>
  <c r="E1558" i="76"/>
  <c r="F1558" i="76" s="1"/>
  <c r="I1557" i="76"/>
  <c r="J1557" i="76" s="1"/>
  <c r="G1557" i="76"/>
  <c r="H1557" i="76" s="1"/>
  <c r="E1557" i="76"/>
  <c r="F1557" i="76" s="1"/>
  <c r="I1556" i="76"/>
  <c r="J1556" i="76" s="1"/>
  <c r="H1556" i="76"/>
  <c r="G1556" i="76"/>
  <c r="E1556" i="76"/>
  <c r="H1552" i="76"/>
  <c r="H1553" i="76" s="1"/>
  <c r="F1552" i="76"/>
  <c r="F1553" i="76" s="1"/>
  <c r="E236" i="75" s="1"/>
  <c r="E794" i="74" s="1"/>
  <c r="I1551" i="76"/>
  <c r="J1551" i="76" s="1"/>
  <c r="H1551" i="76"/>
  <c r="G1551" i="76"/>
  <c r="E1551" i="76"/>
  <c r="J1550" i="76"/>
  <c r="I1550" i="76"/>
  <c r="H1550" i="76"/>
  <c r="G1550" i="76"/>
  <c r="F1550" i="76"/>
  <c r="E1550" i="76"/>
  <c r="I1549" i="76"/>
  <c r="J1549" i="76" s="1"/>
  <c r="G1549" i="76"/>
  <c r="H1549" i="76" s="1"/>
  <c r="F1549" i="76"/>
  <c r="L1549" i="76" s="1"/>
  <c r="E1549" i="76"/>
  <c r="J1548" i="76"/>
  <c r="I1548" i="76"/>
  <c r="H1548" i="76"/>
  <c r="G1548" i="76"/>
  <c r="E1548" i="76"/>
  <c r="K1548" i="76" s="1"/>
  <c r="F1545" i="76"/>
  <c r="H1544" i="76"/>
  <c r="H1545" i="76" s="1"/>
  <c r="F1544" i="76"/>
  <c r="I1543" i="76"/>
  <c r="G1543" i="76"/>
  <c r="H1543" i="76" s="1"/>
  <c r="E1543" i="76"/>
  <c r="F1543" i="76" s="1"/>
  <c r="J1542" i="76"/>
  <c r="I1542" i="76"/>
  <c r="G1542" i="76"/>
  <c r="H1542" i="76" s="1"/>
  <c r="E1542" i="76"/>
  <c r="J1541" i="76"/>
  <c r="I1541" i="76"/>
  <c r="G1541" i="76"/>
  <c r="H1541" i="76" s="1"/>
  <c r="F1541" i="76"/>
  <c r="E1541" i="76"/>
  <c r="I1540" i="76"/>
  <c r="H1540" i="76"/>
  <c r="G1540" i="76"/>
  <c r="E1540" i="76"/>
  <c r="F1540" i="76" s="1"/>
  <c r="H1536" i="76"/>
  <c r="H1537" i="76" s="1"/>
  <c r="F234" i="75" s="1"/>
  <c r="G792" i="74" s="1"/>
  <c r="H792" i="74" s="1"/>
  <c r="F1536" i="76"/>
  <c r="F1537" i="76" s="1"/>
  <c r="I1535" i="76"/>
  <c r="J1535" i="76" s="1"/>
  <c r="G1535" i="76"/>
  <c r="H1535" i="76" s="1"/>
  <c r="E1535" i="76"/>
  <c r="K1534" i="76"/>
  <c r="I1534" i="76"/>
  <c r="J1534" i="76" s="1"/>
  <c r="G1534" i="76"/>
  <c r="H1534" i="76" s="1"/>
  <c r="L1534" i="76" s="1"/>
  <c r="F1534" i="76"/>
  <c r="E1534" i="76"/>
  <c r="I1533" i="76"/>
  <c r="J1533" i="76" s="1"/>
  <c r="G1533" i="76"/>
  <c r="H1533" i="76" s="1"/>
  <c r="F1533" i="76"/>
  <c r="E1533" i="76"/>
  <c r="K1533" i="76" s="1"/>
  <c r="I1532" i="76"/>
  <c r="J1532" i="76" s="1"/>
  <c r="H1532" i="76"/>
  <c r="G1532" i="76"/>
  <c r="E1532" i="76"/>
  <c r="H1528" i="76"/>
  <c r="H1529" i="76" s="1"/>
  <c r="F233" i="75" s="1"/>
  <c r="G791" i="74" s="1"/>
  <c r="H791" i="74" s="1"/>
  <c r="F1528" i="76"/>
  <c r="F1529" i="76" s="1"/>
  <c r="E233" i="75" s="1"/>
  <c r="E791" i="74" s="1"/>
  <c r="F791" i="74" s="1"/>
  <c r="I1527" i="76"/>
  <c r="G1527" i="76"/>
  <c r="H1527" i="76" s="1"/>
  <c r="F1527" i="76"/>
  <c r="E1527" i="76"/>
  <c r="J1526" i="76"/>
  <c r="I1526" i="76"/>
  <c r="G1526" i="76"/>
  <c r="H1526" i="76" s="1"/>
  <c r="E1526" i="76"/>
  <c r="J1525" i="76"/>
  <c r="L1525" i="76" s="1"/>
  <c r="I1525" i="76"/>
  <c r="H1525" i="76"/>
  <c r="G1525" i="76"/>
  <c r="F1525" i="76"/>
  <c r="E1525" i="76"/>
  <c r="I1524" i="76"/>
  <c r="G1524" i="76"/>
  <c r="H1524" i="76" s="1"/>
  <c r="F1524" i="76"/>
  <c r="E1524" i="76"/>
  <c r="H1520" i="76"/>
  <c r="H1521" i="76" s="1"/>
  <c r="F1520" i="76"/>
  <c r="F1521" i="76" s="1"/>
  <c r="I1519" i="76"/>
  <c r="J1519" i="76" s="1"/>
  <c r="H1519" i="76"/>
  <c r="G1519" i="76"/>
  <c r="E1519" i="76"/>
  <c r="K1518" i="76"/>
  <c r="J1518" i="76"/>
  <c r="I1518" i="76"/>
  <c r="G1518" i="76"/>
  <c r="H1518" i="76" s="1"/>
  <c r="L1518" i="76" s="1"/>
  <c r="F1518" i="76"/>
  <c r="E1518" i="76"/>
  <c r="I1517" i="76"/>
  <c r="J1517" i="76" s="1"/>
  <c r="G1517" i="76"/>
  <c r="H1517" i="76" s="1"/>
  <c r="E1517" i="76"/>
  <c r="F1517" i="76" s="1"/>
  <c r="H1513" i="76"/>
  <c r="H1514" i="76" s="1"/>
  <c r="F231" i="75" s="1"/>
  <c r="F1513" i="76"/>
  <c r="J1512" i="76"/>
  <c r="L1512" i="76" s="1"/>
  <c r="I1512" i="76"/>
  <c r="K1512" i="76" s="1"/>
  <c r="H1512" i="76"/>
  <c r="G1512" i="76"/>
  <c r="E1512" i="76"/>
  <c r="F1512" i="76" s="1"/>
  <c r="I1511" i="76"/>
  <c r="G1511" i="76"/>
  <c r="H1511" i="76" s="1"/>
  <c r="E1511" i="76"/>
  <c r="F1511" i="76" s="1"/>
  <c r="I1510" i="76"/>
  <c r="J1510" i="76" s="1"/>
  <c r="G1510" i="76"/>
  <c r="H1510" i="76" s="1"/>
  <c r="E1510" i="76"/>
  <c r="H1506" i="76"/>
  <c r="H1507" i="76" s="1"/>
  <c r="F1506" i="76"/>
  <c r="F1507" i="76" s="1"/>
  <c r="E230" i="75" s="1"/>
  <c r="K1505" i="76"/>
  <c r="J1505" i="76"/>
  <c r="I1505" i="76"/>
  <c r="H1505" i="76"/>
  <c r="G1505" i="76"/>
  <c r="F1505" i="76"/>
  <c r="E1505" i="76"/>
  <c r="I1504" i="76"/>
  <c r="J1504" i="76" s="1"/>
  <c r="G1504" i="76"/>
  <c r="H1504" i="76" s="1"/>
  <c r="F1504" i="76"/>
  <c r="E1504" i="76"/>
  <c r="H1500" i="76"/>
  <c r="H1501" i="76" s="1"/>
  <c r="F1500" i="76"/>
  <c r="I1499" i="76"/>
  <c r="H1499" i="76"/>
  <c r="G1499" i="76"/>
  <c r="F1499" i="76"/>
  <c r="E1499" i="76"/>
  <c r="H1495" i="76"/>
  <c r="H1496" i="76" s="1"/>
  <c r="F1495" i="76"/>
  <c r="F1496" i="76" s="1"/>
  <c r="I1494" i="76"/>
  <c r="J1494" i="76" s="1"/>
  <c r="G1494" i="76"/>
  <c r="H1494" i="76" s="1"/>
  <c r="F1494" i="76"/>
  <c r="E1494" i="76"/>
  <c r="H1490" i="76"/>
  <c r="H1491" i="76" s="1"/>
  <c r="F227" i="75" s="1"/>
  <c r="F1490" i="76"/>
  <c r="J1489" i="76"/>
  <c r="L1489" i="76" s="1"/>
  <c r="I1489" i="76"/>
  <c r="K1489" i="76" s="1"/>
  <c r="H1489" i="76"/>
  <c r="G1489" i="76"/>
  <c r="F1489" i="76"/>
  <c r="E1489" i="76"/>
  <c r="I1488" i="76"/>
  <c r="J1488" i="76" s="1"/>
  <c r="G1488" i="76"/>
  <c r="H1488" i="76" s="1"/>
  <c r="F1488" i="76"/>
  <c r="E1488" i="76"/>
  <c r="I1487" i="76"/>
  <c r="J1487" i="76" s="1"/>
  <c r="G1487" i="76"/>
  <c r="H1487" i="76" s="1"/>
  <c r="E1487" i="76"/>
  <c r="H1484" i="76"/>
  <c r="F226" i="75" s="1"/>
  <c r="G784" i="74" s="1"/>
  <c r="H784" i="74" s="1"/>
  <c r="F1484" i="76"/>
  <c r="E226" i="75" s="1"/>
  <c r="E784" i="74" s="1"/>
  <c r="F784" i="74" s="1"/>
  <c r="H1483" i="76"/>
  <c r="F1483" i="76"/>
  <c r="J1482" i="76"/>
  <c r="I1482" i="76"/>
  <c r="G1482" i="76"/>
  <c r="H1482" i="76" s="1"/>
  <c r="E1482" i="76"/>
  <c r="I1481" i="76"/>
  <c r="J1481" i="76" s="1"/>
  <c r="G1481" i="76"/>
  <c r="H1481" i="76" s="1"/>
  <c r="F1481" i="76"/>
  <c r="E1481" i="76"/>
  <c r="K1480" i="76"/>
  <c r="J1480" i="76"/>
  <c r="I1480" i="76"/>
  <c r="H1480" i="76"/>
  <c r="G1480" i="76"/>
  <c r="E1480" i="76"/>
  <c r="F1480" i="76" s="1"/>
  <c r="H1477" i="76"/>
  <c r="F225" i="75" s="1"/>
  <c r="F1477" i="76"/>
  <c r="H1476" i="76"/>
  <c r="F1476" i="76"/>
  <c r="I1475" i="76"/>
  <c r="J1475" i="76" s="1"/>
  <c r="H1475" i="76"/>
  <c r="G1475" i="76"/>
  <c r="E1475" i="76"/>
  <c r="F1475" i="76" s="1"/>
  <c r="J1474" i="76"/>
  <c r="I1474" i="76"/>
  <c r="G1474" i="76"/>
  <c r="H1474" i="76" s="1"/>
  <c r="E1474" i="76"/>
  <c r="J1473" i="76"/>
  <c r="I1473" i="76"/>
  <c r="K1473" i="76" s="1"/>
  <c r="H1473" i="76"/>
  <c r="G1473" i="76"/>
  <c r="F1473" i="76"/>
  <c r="E1473" i="76"/>
  <c r="F1470" i="76"/>
  <c r="E224" i="75" s="1"/>
  <c r="H1469" i="76"/>
  <c r="H1470" i="76" s="1"/>
  <c r="F224" i="75" s="1"/>
  <c r="F1469" i="76"/>
  <c r="I1468" i="76"/>
  <c r="J1468" i="76" s="1"/>
  <c r="G1468" i="76"/>
  <c r="H1468" i="76" s="1"/>
  <c r="F1468" i="76"/>
  <c r="E1468" i="76"/>
  <c r="K1467" i="76"/>
  <c r="J1467" i="76"/>
  <c r="I1467" i="76"/>
  <c r="G1467" i="76"/>
  <c r="H1467" i="76" s="1"/>
  <c r="E1467" i="76"/>
  <c r="F1467" i="76" s="1"/>
  <c r="I1466" i="76"/>
  <c r="J1466" i="76" s="1"/>
  <c r="H1466" i="76"/>
  <c r="G1466" i="76"/>
  <c r="E1466" i="76"/>
  <c r="H1462" i="76"/>
  <c r="H1463" i="76" s="1"/>
  <c r="F223" i="75" s="1"/>
  <c r="G781" i="74" s="1"/>
  <c r="H781" i="74" s="1"/>
  <c r="F1462" i="76"/>
  <c r="F1463" i="76" s="1"/>
  <c r="E223" i="75" s="1"/>
  <c r="J1461" i="76"/>
  <c r="I1461" i="76"/>
  <c r="G1461" i="76"/>
  <c r="H1461" i="76" s="1"/>
  <c r="E1461" i="76"/>
  <c r="J1460" i="76"/>
  <c r="I1460" i="76"/>
  <c r="H1460" i="76"/>
  <c r="G1460" i="76"/>
  <c r="E1460" i="76"/>
  <c r="F1460" i="76" s="1"/>
  <c r="I1459" i="76"/>
  <c r="J1459" i="76" s="1"/>
  <c r="H1459" i="76"/>
  <c r="G1459" i="76"/>
  <c r="E1459" i="76"/>
  <c r="H1455" i="76"/>
  <c r="H1456" i="76" s="1"/>
  <c r="F1455" i="76"/>
  <c r="F1456" i="76" s="1"/>
  <c r="I1454" i="76"/>
  <c r="J1454" i="76" s="1"/>
  <c r="H1454" i="76"/>
  <c r="G1454" i="76"/>
  <c r="E1454" i="76"/>
  <c r="I1453" i="76"/>
  <c r="J1453" i="76" s="1"/>
  <c r="G1453" i="76"/>
  <c r="H1453" i="76" s="1"/>
  <c r="E1453" i="76"/>
  <c r="F1453" i="76" s="1"/>
  <c r="I1452" i="76"/>
  <c r="J1452" i="76" s="1"/>
  <c r="G1452" i="76"/>
  <c r="H1452" i="76" s="1"/>
  <c r="F1452" i="76"/>
  <c r="L1452" i="76" s="1"/>
  <c r="E1452" i="76"/>
  <c r="H1448" i="76"/>
  <c r="H1449" i="76" s="1"/>
  <c r="F1448" i="76"/>
  <c r="I1447" i="76"/>
  <c r="G1447" i="76"/>
  <c r="H1447" i="76" s="1"/>
  <c r="F1447" i="76"/>
  <c r="E1447" i="76"/>
  <c r="I1446" i="76"/>
  <c r="J1446" i="76" s="1"/>
  <c r="H1446" i="76"/>
  <c r="G1446" i="76"/>
  <c r="E1446" i="76"/>
  <c r="J1445" i="76"/>
  <c r="I1445" i="76"/>
  <c r="G1445" i="76"/>
  <c r="H1445" i="76" s="1"/>
  <c r="E1445" i="76"/>
  <c r="H1441" i="76"/>
  <c r="H1442" i="76" s="1"/>
  <c r="F220" i="75" s="1"/>
  <c r="G778" i="74" s="1"/>
  <c r="H778" i="74" s="1"/>
  <c r="F1441" i="76"/>
  <c r="F1442" i="76" s="1"/>
  <c r="I1440" i="76"/>
  <c r="J1440" i="76" s="1"/>
  <c r="H1440" i="76"/>
  <c r="G1440" i="76"/>
  <c r="E1440" i="76"/>
  <c r="F1440" i="76" s="1"/>
  <c r="I1439" i="76"/>
  <c r="J1439" i="76" s="1"/>
  <c r="G1439" i="76"/>
  <c r="H1439" i="76" s="1"/>
  <c r="F1439" i="76"/>
  <c r="E1439" i="76"/>
  <c r="I1438" i="76"/>
  <c r="J1438" i="76" s="1"/>
  <c r="H1438" i="76"/>
  <c r="G1438" i="76"/>
  <c r="E1438" i="76"/>
  <c r="F1438" i="76" s="1"/>
  <c r="H1435" i="76"/>
  <c r="F1435" i="76"/>
  <c r="H1434" i="76"/>
  <c r="F1434" i="76"/>
  <c r="I1433" i="76"/>
  <c r="J1433" i="76" s="1"/>
  <c r="H1433" i="76"/>
  <c r="G1433" i="76"/>
  <c r="E1433" i="76"/>
  <c r="J1432" i="76"/>
  <c r="I1432" i="76"/>
  <c r="G1432" i="76"/>
  <c r="H1432" i="76" s="1"/>
  <c r="E1432" i="76"/>
  <c r="I1431" i="76"/>
  <c r="G1431" i="76"/>
  <c r="H1431" i="76" s="1"/>
  <c r="E1431" i="76"/>
  <c r="F1431" i="76" s="1"/>
  <c r="H1428" i="76"/>
  <c r="H1427" i="76"/>
  <c r="F1427" i="76"/>
  <c r="F1428" i="76" s="1"/>
  <c r="I1426" i="76"/>
  <c r="J1426" i="76" s="1"/>
  <c r="G1426" i="76"/>
  <c r="H1426" i="76" s="1"/>
  <c r="E1426" i="76"/>
  <c r="F1426" i="76" s="1"/>
  <c r="I1425" i="76"/>
  <c r="J1425" i="76" s="1"/>
  <c r="G1425" i="76"/>
  <c r="K1425" i="76" s="1"/>
  <c r="E1425" i="76"/>
  <c r="F1425" i="76" s="1"/>
  <c r="K1424" i="76"/>
  <c r="J1424" i="76"/>
  <c r="I1424" i="76"/>
  <c r="G1424" i="76"/>
  <c r="H1424" i="76" s="1"/>
  <c r="E1424" i="76"/>
  <c r="F1424" i="76" s="1"/>
  <c r="H1420" i="76"/>
  <c r="H1421" i="76" s="1"/>
  <c r="F1420" i="76"/>
  <c r="I1419" i="76"/>
  <c r="J1419" i="76" s="1"/>
  <c r="G1419" i="76"/>
  <c r="H1419" i="76" s="1"/>
  <c r="E1419" i="76"/>
  <c r="I1418" i="76"/>
  <c r="G1418" i="76"/>
  <c r="H1418" i="76" s="1"/>
  <c r="E1418" i="76"/>
  <c r="F1418" i="76" s="1"/>
  <c r="I1417" i="76"/>
  <c r="J1417" i="76" s="1"/>
  <c r="H1417" i="76"/>
  <c r="G1417" i="76"/>
  <c r="E1417" i="76"/>
  <c r="H1413" i="76"/>
  <c r="H1414" i="76" s="1"/>
  <c r="F1413" i="76"/>
  <c r="F1414" i="76" s="1"/>
  <c r="E216" i="75" s="1"/>
  <c r="E774" i="74" s="1"/>
  <c r="F774" i="74" s="1"/>
  <c r="I1412" i="76"/>
  <c r="J1412" i="76" s="1"/>
  <c r="G1412" i="76"/>
  <c r="H1412" i="76" s="1"/>
  <c r="E1412" i="76"/>
  <c r="F1412" i="76" s="1"/>
  <c r="L1412" i="76" s="1"/>
  <c r="I1411" i="76"/>
  <c r="J1411" i="76" s="1"/>
  <c r="G1411" i="76"/>
  <c r="K1411" i="76" s="1"/>
  <c r="E1411" i="76"/>
  <c r="F1411" i="76" s="1"/>
  <c r="H1407" i="76"/>
  <c r="H1408" i="76" s="1"/>
  <c r="F1407" i="76"/>
  <c r="I1406" i="76"/>
  <c r="J1406" i="76" s="1"/>
  <c r="G1406" i="76"/>
  <c r="H1406" i="76" s="1"/>
  <c r="E1406" i="76"/>
  <c r="I1405" i="76"/>
  <c r="K1405" i="76" s="1"/>
  <c r="G1405" i="76"/>
  <c r="H1405" i="76" s="1"/>
  <c r="E1405" i="76"/>
  <c r="F1405" i="76" s="1"/>
  <c r="I1404" i="76"/>
  <c r="J1404" i="76" s="1"/>
  <c r="G1404" i="76"/>
  <c r="H1404" i="76" s="1"/>
  <c r="E1404" i="76"/>
  <c r="H1400" i="76"/>
  <c r="H1401" i="76" s="1"/>
  <c r="F214" i="75" s="1"/>
  <c r="G772" i="74" s="1"/>
  <c r="H772" i="74" s="1"/>
  <c r="F1400" i="76"/>
  <c r="F1401" i="76" s="1"/>
  <c r="I1399" i="76"/>
  <c r="J1399" i="76" s="1"/>
  <c r="G1399" i="76"/>
  <c r="H1399" i="76" s="1"/>
  <c r="E1399" i="76"/>
  <c r="J1398" i="76"/>
  <c r="I1398" i="76"/>
  <c r="H1398" i="76"/>
  <c r="G1398" i="76"/>
  <c r="K1398" i="76" s="1"/>
  <c r="E1398" i="76"/>
  <c r="F1398" i="76" s="1"/>
  <c r="I1397" i="76"/>
  <c r="J1397" i="76" s="1"/>
  <c r="G1397" i="76"/>
  <c r="H1397" i="76" s="1"/>
  <c r="E1397" i="76"/>
  <c r="L1396" i="76"/>
  <c r="K1396" i="76"/>
  <c r="I1396" i="76"/>
  <c r="J1396" i="76" s="1"/>
  <c r="G1396" i="76"/>
  <c r="H1396" i="76" s="1"/>
  <c r="E1396" i="76"/>
  <c r="F1396" i="76" s="1"/>
  <c r="H1393" i="76"/>
  <c r="H1392" i="76"/>
  <c r="F1392" i="76"/>
  <c r="F1393" i="76" s="1"/>
  <c r="E213" i="75" s="1"/>
  <c r="I1391" i="76"/>
  <c r="J1391" i="76" s="1"/>
  <c r="G1391" i="76"/>
  <c r="H1391" i="76" s="1"/>
  <c r="E1391" i="76"/>
  <c r="I1390" i="76"/>
  <c r="J1390" i="76" s="1"/>
  <c r="G1390" i="76"/>
  <c r="H1390" i="76" s="1"/>
  <c r="E1390" i="76"/>
  <c r="I1389" i="76"/>
  <c r="G1389" i="76"/>
  <c r="H1389" i="76" s="1"/>
  <c r="E1389" i="76"/>
  <c r="F1389" i="76" s="1"/>
  <c r="I1388" i="76"/>
  <c r="J1388" i="76" s="1"/>
  <c r="G1388" i="76"/>
  <c r="H1388" i="76" s="1"/>
  <c r="E1388" i="76"/>
  <c r="H1384" i="76"/>
  <c r="H1385" i="76" s="1"/>
  <c r="F212" i="75" s="1"/>
  <c r="F1384" i="76"/>
  <c r="F1385" i="76" s="1"/>
  <c r="E212" i="75" s="1"/>
  <c r="E770" i="74" s="1"/>
  <c r="F770" i="74" s="1"/>
  <c r="I1383" i="76"/>
  <c r="J1383" i="76" s="1"/>
  <c r="G1383" i="76"/>
  <c r="H1383" i="76" s="1"/>
  <c r="E1383" i="76"/>
  <c r="F1383" i="76" s="1"/>
  <c r="L1383" i="76" s="1"/>
  <c r="J1382" i="76"/>
  <c r="I1382" i="76"/>
  <c r="G1382" i="76"/>
  <c r="E1382" i="76"/>
  <c r="F1382" i="76" s="1"/>
  <c r="I1381" i="76"/>
  <c r="J1381" i="76" s="1"/>
  <c r="G1381" i="76"/>
  <c r="H1381" i="76" s="1"/>
  <c r="F1381" i="76"/>
  <c r="E1381" i="76"/>
  <c r="K1381" i="76" s="1"/>
  <c r="I1380" i="76"/>
  <c r="J1380" i="76" s="1"/>
  <c r="G1380" i="76"/>
  <c r="H1380" i="76" s="1"/>
  <c r="E1380" i="76"/>
  <c r="F1380" i="76" s="1"/>
  <c r="H1377" i="76"/>
  <c r="F211" i="75" s="1"/>
  <c r="G769" i="74" s="1"/>
  <c r="H769" i="74" s="1"/>
  <c r="H1376" i="76"/>
  <c r="F1376" i="76"/>
  <c r="F1377" i="76" s="1"/>
  <c r="E211" i="75" s="1"/>
  <c r="I1375" i="76"/>
  <c r="J1375" i="76" s="1"/>
  <c r="H1375" i="76"/>
  <c r="G1375" i="76"/>
  <c r="F1375" i="76"/>
  <c r="E1375" i="76"/>
  <c r="I1374" i="76"/>
  <c r="J1374" i="76" s="1"/>
  <c r="G1374" i="76"/>
  <c r="H1374" i="76" s="1"/>
  <c r="E1374" i="76"/>
  <c r="J1373" i="76"/>
  <c r="I1373" i="76"/>
  <c r="K1373" i="76" s="1"/>
  <c r="G1373" i="76"/>
  <c r="H1373" i="76" s="1"/>
  <c r="E1373" i="76"/>
  <c r="F1373" i="76" s="1"/>
  <c r="I1372" i="76"/>
  <c r="J1372" i="76" s="1"/>
  <c r="G1372" i="76"/>
  <c r="H1372" i="76" s="1"/>
  <c r="F1372" i="76"/>
  <c r="E1372" i="76"/>
  <c r="H1368" i="76"/>
  <c r="H1369" i="76" s="1"/>
  <c r="F210" i="75" s="1"/>
  <c r="F1368" i="76"/>
  <c r="F1369" i="76" s="1"/>
  <c r="E210" i="75" s="1"/>
  <c r="E768" i="74" s="1"/>
  <c r="F768" i="74" s="1"/>
  <c r="I1367" i="76"/>
  <c r="J1367" i="76" s="1"/>
  <c r="G1367" i="76"/>
  <c r="H1367" i="76" s="1"/>
  <c r="E1367" i="76"/>
  <c r="F1367" i="76" s="1"/>
  <c r="K1366" i="76"/>
  <c r="J1366" i="76"/>
  <c r="I1366" i="76"/>
  <c r="G1366" i="76"/>
  <c r="H1366" i="76" s="1"/>
  <c r="E1366" i="76"/>
  <c r="F1366" i="76" s="1"/>
  <c r="H1362" i="76"/>
  <c r="H1363" i="76" s="1"/>
  <c r="F209" i="75" s="1"/>
  <c r="F1362" i="76"/>
  <c r="I1361" i="76"/>
  <c r="J1361" i="76" s="1"/>
  <c r="G1361" i="76"/>
  <c r="H1361" i="76" s="1"/>
  <c r="E1361" i="76"/>
  <c r="J1360" i="76"/>
  <c r="I1360" i="76"/>
  <c r="G1360" i="76"/>
  <c r="H1360" i="76" s="1"/>
  <c r="E1360" i="76"/>
  <c r="F1360" i="76" s="1"/>
  <c r="L1360" i="76" s="1"/>
  <c r="I1359" i="76"/>
  <c r="J1359" i="76" s="1"/>
  <c r="H1359" i="76"/>
  <c r="G1359" i="76"/>
  <c r="E1359" i="76"/>
  <c r="H1355" i="76"/>
  <c r="H1356" i="76" s="1"/>
  <c r="F1355" i="76"/>
  <c r="F1356" i="76" s="1"/>
  <c r="I1354" i="76"/>
  <c r="J1354" i="76" s="1"/>
  <c r="G1354" i="76"/>
  <c r="H1354" i="76" s="1"/>
  <c r="E1354" i="76"/>
  <c r="J1353" i="76"/>
  <c r="I1353" i="76"/>
  <c r="G1353" i="76"/>
  <c r="E1353" i="76"/>
  <c r="F1353" i="76" s="1"/>
  <c r="H1349" i="76"/>
  <c r="H1350" i="76" s="1"/>
  <c r="F1349" i="76"/>
  <c r="I1348" i="76"/>
  <c r="J1348" i="76" s="1"/>
  <c r="G1348" i="76"/>
  <c r="H1348" i="76" s="1"/>
  <c r="E1348" i="76"/>
  <c r="I1347" i="76"/>
  <c r="J1347" i="76" s="1"/>
  <c r="G1347" i="76"/>
  <c r="H1347" i="76" s="1"/>
  <c r="E1347" i="76"/>
  <c r="K1346" i="76"/>
  <c r="I1346" i="76"/>
  <c r="J1346" i="76" s="1"/>
  <c r="H1346" i="76"/>
  <c r="G1346" i="76"/>
  <c r="F1346" i="76"/>
  <c r="E1346" i="76"/>
  <c r="F1343" i="76"/>
  <c r="H1342" i="76"/>
  <c r="H1343" i="76" s="1"/>
  <c r="F1342" i="76"/>
  <c r="I1341" i="76"/>
  <c r="J1341" i="76" s="1"/>
  <c r="G1341" i="76"/>
  <c r="H1341" i="76" s="1"/>
  <c r="E1341" i="76"/>
  <c r="I1340" i="76"/>
  <c r="J1340" i="76" s="1"/>
  <c r="G1340" i="76"/>
  <c r="K1340" i="76" s="1"/>
  <c r="E1340" i="76"/>
  <c r="F1340" i="76" s="1"/>
  <c r="H1336" i="76"/>
  <c r="H1337" i="76" s="1"/>
  <c r="F1336" i="76"/>
  <c r="I1335" i="76"/>
  <c r="J1335" i="76" s="1"/>
  <c r="G1335" i="76"/>
  <c r="H1335" i="76" s="1"/>
  <c r="E1335" i="76"/>
  <c r="I1334" i="76"/>
  <c r="J1334" i="76" s="1"/>
  <c r="G1334" i="76"/>
  <c r="H1334" i="76" s="1"/>
  <c r="E1334" i="76"/>
  <c r="I1333" i="76"/>
  <c r="J1333" i="76" s="1"/>
  <c r="G1333" i="76"/>
  <c r="H1333" i="76" s="1"/>
  <c r="E1333" i="76"/>
  <c r="H1329" i="76"/>
  <c r="H1330" i="76" s="1"/>
  <c r="F1329" i="76"/>
  <c r="F1330" i="76" s="1"/>
  <c r="I1328" i="76"/>
  <c r="J1328" i="76" s="1"/>
  <c r="G1328" i="76"/>
  <c r="H1328" i="76" s="1"/>
  <c r="E1328" i="76"/>
  <c r="I1327" i="76"/>
  <c r="J1327" i="76" s="1"/>
  <c r="G1327" i="76"/>
  <c r="H1327" i="76" s="1"/>
  <c r="E1327" i="76"/>
  <c r="F1327" i="76" s="1"/>
  <c r="H1323" i="76"/>
  <c r="H1324" i="76" s="1"/>
  <c r="F1323" i="76"/>
  <c r="I1322" i="76"/>
  <c r="J1322" i="76" s="1"/>
  <c r="G1322" i="76"/>
  <c r="H1322" i="76" s="1"/>
  <c r="E1322" i="76"/>
  <c r="F1322" i="76" s="1"/>
  <c r="H1319" i="76"/>
  <c r="F1319" i="76"/>
  <c r="E202" i="75" s="1"/>
  <c r="E760" i="74" s="1"/>
  <c r="H1318" i="76"/>
  <c r="F1318" i="76"/>
  <c r="I1317" i="76"/>
  <c r="J1317" i="76" s="1"/>
  <c r="G1317" i="76"/>
  <c r="K1317" i="76" s="1"/>
  <c r="E1317" i="76"/>
  <c r="F1317" i="76" s="1"/>
  <c r="I1316" i="76"/>
  <c r="G1316" i="76"/>
  <c r="H1316" i="76" s="1"/>
  <c r="E1316" i="76"/>
  <c r="F1316" i="76" s="1"/>
  <c r="I1315" i="76"/>
  <c r="J1315" i="76" s="1"/>
  <c r="G1315" i="76"/>
  <c r="E1315" i="76"/>
  <c r="F1315" i="76" s="1"/>
  <c r="I1314" i="76"/>
  <c r="J1314" i="76" s="1"/>
  <c r="G1314" i="76"/>
  <c r="H1314" i="76" s="1"/>
  <c r="E1314" i="76"/>
  <c r="F1314" i="76" s="1"/>
  <c r="H1310" i="76"/>
  <c r="H1311" i="76" s="1"/>
  <c r="F201" i="75" s="1"/>
  <c r="G759" i="74" s="1"/>
  <c r="H759" i="74" s="1"/>
  <c r="F1310" i="76"/>
  <c r="F1311" i="76" s="1"/>
  <c r="E201" i="75" s="1"/>
  <c r="I1309" i="76"/>
  <c r="J1309" i="76" s="1"/>
  <c r="G1309" i="76"/>
  <c r="H1309" i="76" s="1"/>
  <c r="E1309" i="76"/>
  <c r="F1309" i="76" s="1"/>
  <c r="I1308" i="76"/>
  <c r="J1308" i="76" s="1"/>
  <c r="G1308" i="76"/>
  <c r="H1308" i="76" s="1"/>
  <c r="E1308" i="76"/>
  <c r="I1307" i="76"/>
  <c r="J1307" i="76" s="1"/>
  <c r="G1307" i="76"/>
  <c r="H1307" i="76" s="1"/>
  <c r="E1307" i="76"/>
  <c r="I1306" i="76"/>
  <c r="J1306" i="76" s="1"/>
  <c r="G1306" i="76"/>
  <c r="H1306" i="76" s="1"/>
  <c r="E1306" i="76"/>
  <c r="F1306" i="76" s="1"/>
  <c r="I1305" i="76"/>
  <c r="J1305" i="76" s="1"/>
  <c r="G1305" i="76"/>
  <c r="H1305" i="76" s="1"/>
  <c r="E1305" i="76"/>
  <c r="F1305" i="76" s="1"/>
  <c r="I1304" i="76"/>
  <c r="J1304" i="76" s="1"/>
  <c r="G1304" i="76"/>
  <c r="H1304" i="76" s="1"/>
  <c r="E1304" i="76"/>
  <c r="F1304" i="76" s="1"/>
  <c r="H1300" i="76"/>
  <c r="F1300" i="76"/>
  <c r="I1299" i="76"/>
  <c r="J1299" i="76" s="1"/>
  <c r="H1299" i="76"/>
  <c r="G1299" i="76"/>
  <c r="E1299" i="76"/>
  <c r="J1295" i="76"/>
  <c r="H1295" i="76"/>
  <c r="J1293" i="76"/>
  <c r="I1293" i="76"/>
  <c r="G1293" i="76"/>
  <c r="H1293" i="76" s="1"/>
  <c r="E1293" i="76"/>
  <c r="F1293" i="76" s="1"/>
  <c r="I1292" i="76"/>
  <c r="J1292" i="76" s="1"/>
  <c r="G1292" i="76"/>
  <c r="H1292" i="76" s="1"/>
  <c r="E1295" i="76" s="1"/>
  <c r="F1295" i="76" s="1"/>
  <c r="L1295" i="76" s="1"/>
  <c r="E1292" i="76"/>
  <c r="K1287" i="76"/>
  <c r="I1287" i="76"/>
  <c r="J1287" i="76" s="1"/>
  <c r="G1287" i="76"/>
  <c r="H1287" i="76" s="1"/>
  <c r="E1287" i="76"/>
  <c r="F1287" i="76" s="1"/>
  <c r="I1286" i="76"/>
  <c r="J1286" i="76" s="1"/>
  <c r="G1286" i="76"/>
  <c r="H1286" i="76" s="1"/>
  <c r="E1286" i="76"/>
  <c r="F1286" i="76" s="1"/>
  <c r="I1281" i="76"/>
  <c r="J1281" i="76" s="1"/>
  <c r="G1281" i="76"/>
  <c r="H1281" i="76" s="1"/>
  <c r="E1281" i="76"/>
  <c r="F1281" i="76" s="1"/>
  <c r="I1280" i="76"/>
  <c r="J1280" i="76" s="1"/>
  <c r="G1280" i="76"/>
  <c r="H1280" i="76" s="1"/>
  <c r="F1280" i="76"/>
  <c r="E1280" i="76"/>
  <c r="I1275" i="76"/>
  <c r="G1275" i="76"/>
  <c r="H1275" i="76" s="1"/>
  <c r="E1275" i="76"/>
  <c r="F1275" i="76" s="1"/>
  <c r="I1274" i="76"/>
  <c r="J1274" i="76" s="1"/>
  <c r="G1274" i="76"/>
  <c r="H1274" i="76" s="1"/>
  <c r="E1274" i="76"/>
  <c r="I1269" i="76"/>
  <c r="J1269" i="76" s="1"/>
  <c r="H1269" i="76"/>
  <c r="G1269" i="76"/>
  <c r="E1269" i="76"/>
  <c r="F1269" i="76" s="1"/>
  <c r="L1269" i="76" s="1"/>
  <c r="I1268" i="76"/>
  <c r="J1268" i="76" s="1"/>
  <c r="G1268" i="76"/>
  <c r="E1268" i="76"/>
  <c r="F1268" i="76" s="1"/>
  <c r="H1265" i="76"/>
  <c r="F194" i="75" s="1"/>
  <c r="I1264" i="76"/>
  <c r="J1264" i="76" s="1"/>
  <c r="G1264" i="76"/>
  <c r="H1264" i="76" s="1"/>
  <c r="E1264" i="76"/>
  <c r="F1264" i="76" s="1"/>
  <c r="I1263" i="76"/>
  <c r="J1263" i="76" s="1"/>
  <c r="J1265" i="76" s="1"/>
  <c r="G194" i="75" s="1"/>
  <c r="I587" i="74" s="1"/>
  <c r="J587" i="74" s="1"/>
  <c r="G1263" i="76"/>
  <c r="H1263" i="76" s="1"/>
  <c r="E1263" i="76"/>
  <c r="F1263" i="76" s="1"/>
  <c r="I1259" i="76"/>
  <c r="J1259" i="76" s="1"/>
  <c r="J1260" i="76" s="1"/>
  <c r="G193" i="75" s="1"/>
  <c r="I586" i="74" s="1"/>
  <c r="J586" i="74" s="1"/>
  <c r="G1259" i="76"/>
  <c r="H1259" i="76" s="1"/>
  <c r="E1259" i="76"/>
  <c r="I1258" i="76"/>
  <c r="J1258" i="76" s="1"/>
  <c r="G1258" i="76"/>
  <c r="H1258" i="76" s="1"/>
  <c r="H1260" i="76" s="1"/>
  <c r="F193" i="75" s="1"/>
  <c r="G586" i="74" s="1"/>
  <c r="H586" i="74" s="1"/>
  <c r="E1258" i="76"/>
  <c r="K1254" i="76"/>
  <c r="I1254" i="76"/>
  <c r="J1254" i="76" s="1"/>
  <c r="H1254" i="76"/>
  <c r="G1254" i="76"/>
  <c r="F1254" i="76"/>
  <c r="E1254" i="76"/>
  <c r="I1253" i="76"/>
  <c r="J1253" i="76" s="1"/>
  <c r="G1253" i="76"/>
  <c r="H1253" i="76" s="1"/>
  <c r="E1253" i="76"/>
  <c r="F1253" i="76" s="1"/>
  <c r="I1252" i="76"/>
  <c r="J1252" i="76" s="1"/>
  <c r="G1252" i="76"/>
  <c r="H1252" i="76" s="1"/>
  <c r="I1245" i="76"/>
  <c r="J1245" i="76" s="1"/>
  <c r="G1245" i="76"/>
  <c r="H1245" i="76" s="1"/>
  <c r="E1245" i="76"/>
  <c r="J1244" i="76"/>
  <c r="I1244" i="76"/>
  <c r="G1244" i="76"/>
  <c r="H1244" i="76" s="1"/>
  <c r="F1244" i="76"/>
  <c r="E1244" i="76"/>
  <c r="I1243" i="76"/>
  <c r="J1243" i="76" s="1"/>
  <c r="G1243" i="76"/>
  <c r="H1243" i="76" s="1"/>
  <c r="E1243" i="76"/>
  <c r="F1243" i="76" s="1"/>
  <c r="E1242" i="76"/>
  <c r="I1236" i="76"/>
  <c r="J1236" i="76" s="1"/>
  <c r="H1236" i="76"/>
  <c r="G1236" i="76"/>
  <c r="E1236" i="76"/>
  <c r="K1236" i="76" s="1"/>
  <c r="I1235" i="76"/>
  <c r="J1235" i="76" s="1"/>
  <c r="G1235" i="76"/>
  <c r="H1235" i="76" s="1"/>
  <c r="E1235" i="76"/>
  <c r="I1234" i="76"/>
  <c r="J1234" i="76" s="1"/>
  <c r="G1234" i="76"/>
  <c r="H1234" i="76" s="1"/>
  <c r="E1234" i="76"/>
  <c r="F1234" i="76" s="1"/>
  <c r="I1233" i="76"/>
  <c r="J1233" i="76" s="1"/>
  <c r="G1233" i="76"/>
  <c r="H1233" i="76" s="1"/>
  <c r="F1233" i="76"/>
  <c r="E1233" i="76"/>
  <c r="J1227" i="76"/>
  <c r="I1227" i="76"/>
  <c r="G1227" i="76"/>
  <c r="H1227" i="76" s="1"/>
  <c r="I1226" i="76"/>
  <c r="J1226" i="76" s="1"/>
  <c r="G1226" i="76"/>
  <c r="H1226" i="76" s="1"/>
  <c r="I1223" i="76"/>
  <c r="J1223" i="76" s="1"/>
  <c r="G1223" i="76"/>
  <c r="H1223" i="76" s="1"/>
  <c r="E1223" i="76"/>
  <c r="F1223" i="76" s="1"/>
  <c r="I1222" i="76"/>
  <c r="J1222" i="76" s="1"/>
  <c r="G1222" i="76"/>
  <c r="H1222" i="76" s="1"/>
  <c r="E1222" i="76"/>
  <c r="F1222" i="76" s="1"/>
  <c r="L1222" i="76" s="1"/>
  <c r="I1218" i="76"/>
  <c r="J1218" i="76" s="1"/>
  <c r="H1218" i="76"/>
  <c r="G1218" i="76"/>
  <c r="E1218" i="76"/>
  <c r="I1217" i="76"/>
  <c r="J1217" i="76" s="1"/>
  <c r="G1217" i="76"/>
  <c r="H1217" i="76" s="1"/>
  <c r="E1217" i="76"/>
  <c r="F1217" i="76" s="1"/>
  <c r="L1217" i="76" s="1"/>
  <c r="I1215" i="76"/>
  <c r="I1211" i="76"/>
  <c r="J1211" i="76" s="1"/>
  <c r="G1211" i="76"/>
  <c r="H1211" i="76" s="1"/>
  <c r="E1211" i="76"/>
  <c r="I1209" i="76"/>
  <c r="K1209" i="76" s="1"/>
  <c r="G1209" i="76"/>
  <c r="H1209" i="76" s="1"/>
  <c r="E1209" i="76"/>
  <c r="F1209" i="76" s="1"/>
  <c r="G1208" i="76"/>
  <c r="H1208" i="76" s="1"/>
  <c r="E1208" i="76"/>
  <c r="F1208" i="76" s="1"/>
  <c r="I1206" i="76"/>
  <c r="J1206" i="76" s="1"/>
  <c r="E1206" i="76"/>
  <c r="I1205" i="76"/>
  <c r="J1205" i="76" s="1"/>
  <c r="G1205" i="76"/>
  <c r="H1205" i="76" s="1"/>
  <c r="I1201" i="76"/>
  <c r="J1201" i="76" s="1"/>
  <c r="H1201" i="76"/>
  <c r="G1201" i="76"/>
  <c r="F1201" i="76"/>
  <c r="E1201" i="76"/>
  <c r="I1199" i="76"/>
  <c r="J1199" i="76" s="1"/>
  <c r="G1199" i="76"/>
  <c r="H1199" i="76" s="1"/>
  <c r="E1199" i="76"/>
  <c r="F1199" i="76" s="1"/>
  <c r="I1198" i="76"/>
  <c r="J1198" i="76" s="1"/>
  <c r="G1198" i="76"/>
  <c r="H1198" i="76" s="1"/>
  <c r="E1198" i="76"/>
  <c r="F1198" i="76" s="1"/>
  <c r="J1196" i="76"/>
  <c r="I1196" i="76"/>
  <c r="I1195" i="76"/>
  <c r="J1195" i="76" s="1"/>
  <c r="H1195" i="76"/>
  <c r="G1195" i="76"/>
  <c r="E1195" i="76"/>
  <c r="F1195" i="76" s="1"/>
  <c r="I1191" i="76"/>
  <c r="J1191" i="76" s="1"/>
  <c r="H1191" i="76"/>
  <c r="G1191" i="76"/>
  <c r="E1191" i="76"/>
  <c r="I1189" i="76"/>
  <c r="J1189" i="76" s="1"/>
  <c r="G1189" i="76"/>
  <c r="H1189" i="76" s="1"/>
  <c r="E1189" i="76"/>
  <c r="F1189" i="76" s="1"/>
  <c r="G1188" i="76"/>
  <c r="H1188" i="76" s="1"/>
  <c r="F1188" i="76"/>
  <c r="E1188" i="76"/>
  <c r="E1186" i="76"/>
  <c r="I1185" i="76"/>
  <c r="J1185" i="76" s="1"/>
  <c r="G1185" i="76"/>
  <c r="H1185" i="76" s="1"/>
  <c r="E1185" i="76"/>
  <c r="J1179" i="76"/>
  <c r="I1179" i="76"/>
  <c r="G1179" i="76"/>
  <c r="H1179" i="76" s="1"/>
  <c r="F1179" i="76"/>
  <c r="E1179" i="76"/>
  <c r="H1175" i="76"/>
  <c r="F1175" i="76"/>
  <c r="I1174" i="76"/>
  <c r="J1174" i="76" s="1"/>
  <c r="G1174" i="76"/>
  <c r="E1174" i="76"/>
  <c r="F1174" i="76" s="1"/>
  <c r="J1173" i="76"/>
  <c r="I1173" i="76"/>
  <c r="H1173" i="76"/>
  <c r="G1173" i="76"/>
  <c r="E1173" i="76"/>
  <c r="F1173" i="76" s="1"/>
  <c r="F1176" i="76" s="1"/>
  <c r="H1168" i="76"/>
  <c r="F1168" i="76"/>
  <c r="J1167" i="76"/>
  <c r="I1167" i="76"/>
  <c r="G1167" i="76"/>
  <c r="H1167" i="76" s="1"/>
  <c r="E1167" i="76"/>
  <c r="F1167" i="76" s="1"/>
  <c r="I1166" i="76"/>
  <c r="J1166" i="76" s="1"/>
  <c r="G1166" i="76"/>
  <c r="H1166" i="76" s="1"/>
  <c r="E1166" i="76"/>
  <c r="F1166" i="76" s="1"/>
  <c r="I1161" i="76"/>
  <c r="H1161" i="76"/>
  <c r="F1161" i="76"/>
  <c r="J1160" i="76"/>
  <c r="I1160" i="76"/>
  <c r="G1160" i="76"/>
  <c r="H1160" i="76" s="1"/>
  <c r="F1160" i="76"/>
  <c r="E1160" i="76"/>
  <c r="I1159" i="76"/>
  <c r="J1159" i="76" s="1"/>
  <c r="H1159" i="76"/>
  <c r="G1159" i="76"/>
  <c r="E1159" i="76"/>
  <c r="K1159" i="76" s="1"/>
  <c r="J1155" i="76"/>
  <c r="I1155" i="76"/>
  <c r="G1155" i="76"/>
  <c r="H1155" i="76" s="1"/>
  <c r="F1155" i="76"/>
  <c r="E1155" i="76"/>
  <c r="J1154" i="76"/>
  <c r="I1154" i="76"/>
  <c r="G1154" i="76"/>
  <c r="E1154" i="76"/>
  <c r="F1154" i="76" s="1"/>
  <c r="I1150" i="76"/>
  <c r="J1150" i="76" s="1"/>
  <c r="J1151" i="76" s="1"/>
  <c r="G1150" i="76"/>
  <c r="F1150" i="76"/>
  <c r="E1150" i="76"/>
  <c r="I1146" i="76"/>
  <c r="J1146" i="76" s="1"/>
  <c r="G1146" i="76"/>
  <c r="E1146" i="76"/>
  <c r="F1146" i="76" s="1"/>
  <c r="J1145" i="76"/>
  <c r="I1145" i="76"/>
  <c r="G1145" i="76"/>
  <c r="F1145" i="76"/>
  <c r="E1145" i="76"/>
  <c r="I1144" i="76"/>
  <c r="J1144" i="76" s="1"/>
  <c r="G1144" i="76"/>
  <c r="H1144" i="76" s="1"/>
  <c r="I1139" i="76"/>
  <c r="J1139" i="76" s="1"/>
  <c r="G1139" i="76"/>
  <c r="H1139" i="76" s="1"/>
  <c r="K1134" i="76"/>
  <c r="I1134" i="76"/>
  <c r="J1134" i="76" s="1"/>
  <c r="H1134" i="76"/>
  <c r="G1134" i="76"/>
  <c r="F1134" i="76"/>
  <c r="E1134" i="76"/>
  <c r="J1129" i="76"/>
  <c r="I1129" i="76"/>
  <c r="G1129" i="76"/>
  <c r="J1124" i="76"/>
  <c r="I1124" i="76"/>
  <c r="G1124" i="76"/>
  <c r="H1124" i="76" s="1"/>
  <c r="F1124" i="76"/>
  <c r="I1119" i="76"/>
  <c r="J1119" i="76" s="1"/>
  <c r="H1119" i="76"/>
  <c r="G1119" i="76"/>
  <c r="E1119" i="76"/>
  <c r="J1114" i="76"/>
  <c r="I1114" i="76"/>
  <c r="G1114" i="76"/>
  <c r="H1114" i="76" s="1"/>
  <c r="E1114" i="76"/>
  <c r="K1114" i="76" s="1"/>
  <c r="I1109" i="76"/>
  <c r="J1109" i="76" s="1"/>
  <c r="G1109" i="76"/>
  <c r="H1109" i="76" s="1"/>
  <c r="F1109" i="76"/>
  <c r="L1109" i="76" s="1"/>
  <c r="E1109" i="76"/>
  <c r="K1109" i="76" s="1"/>
  <c r="I1104" i="76"/>
  <c r="J1104" i="76" s="1"/>
  <c r="G1104" i="76"/>
  <c r="I1103" i="76"/>
  <c r="J1103" i="76" s="1"/>
  <c r="G1103" i="76"/>
  <c r="H1103" i="76" s="1"/>
  <c r="E1103" i="76"/>
  <c r="K1103" i="76" s="1"/>
  <c r="J1098" i="76"/>
  <c r="I1098" i="76"/>
  <c r="G1098" i="76"/>
  <c r="H1098" i="76" s="1"/>
  <c r="F1098" i="76"/>
  <c r="E1098" i="76"/>
  <c r="K1098" i="76" s="1"/>
  <c r="I1097" i="76"/>
  <c r="J1097" i="76" s="1"/>
  <c r="G1097" i="76"/>
  <c r="E1097" i="76"/>
  <c r="F1097" i="76" s="1"/>
  <c r="I1093" i="76"/>
  <c r="J1093" i="76" s="1"/>
  <c r="G1093" i="76"/>
  <c r="J1088" i="76"/>
  <c r="H1088" i="76"/>
  <c r="I1087" i="76"/>
  <c r="H1087" i="76"/>
  <c r="G1087" i="76"/>
  <c r="F1087" i="76"/>
  <c r="E1087" i="76"/>
  <c r="J1086" i="76"/>
  <c r="I1086" i="76"/>
  <c r="G1086" i="76"/>
  <c r="H1086" i="76" s="1"/>
  <c r="E1086" i="76"/>
  <c r="I1085" i="76"/>
  <c r="J1085" i="76" s="1"/>
  <c r="H1085" i="76"/>
  <c r="G1085" i="76"/>
  <c r="E1085" i="76"/>
  <c r="I1084" i="76"/>
  <c r="G1084" i="76"/>
  <c r="H1084" i="76" s="1"/>
  <c r="F1084" i="76"/>
  <c r="E1084" i="76"/>
  <c r="I1083" i="76"/>
  <c r="J1083" i="76" s="1"/>
  <c r="G1083" i="76"/>
  <c r="H1083" i="76" s="1"/>
  <c r="E1083" i="76"/>
  <c r="I1082" i="76"/>
  <c r="J1082" i="76" s="1"/>
  <c r="G1082" i="76"/>
  <c r="H1082" i="76" s="1"/>
  <c r="I1081" i="76"/>
  <c r="H1081" i="76"/>
  <c r="G1081" i="76"/>
  <c r="J1080" i="76"/>
  <c r="I1080" i="76"/>
  <c r="G1080" i="76"/>
  <c r="H1080" i="76" s="1"/>
  <c r="I1079" i="76"/>
  <c r="J1079" i="76" s="1"/>
  <c r="G1079" i="76"/>
  <c r="H1079" i="76" s="1"/>
  <c r="E1079" i="76"/>
  <c r="I1078" i="76"/>
  <c r="H1078" i="76"/>
  <c r="G1078" i="76"/>
  <c r="E1078" i="76"/>
  <c r="F1078" i="76" s="1"/>
  <c r="J1077" i="76"/>
  <c r="I1077" i="76"/>
  <c r="G1077" i="76"/>
  <c r="H1077" i="76" s="1"/>
  <c r="E1077" i="76"/>
  <c r="I1076" i="76"/>
  <c r="J1076" i="76" s="1"/>
  <c r="G1076" i="76"/>
  <c r="H1076" i="76" s="1"/>
  <c r="F1076" i="76"/>
  <c r="I1075" i="76"/>
  <c r="H1075" i="76"/>
  <c r="G1075" i="76"/>
  <c r="J1071" i="76"/>
  <c r="H1071" i="76"/>
  <c r="I1070" i="76"/>
  <c r="J1070" i="76" s="1"/>
  <c r="H1070" i="76"/>
  <c r="G1070" i="76"/>
  <c r="E1070" i="76"/>
  <c r="K1070" i="76" s="1"/>
  <c r="I1069" i="76"/>
  <c r="J1069" i="76" s="1"/>
  <c r="H1069" i="76"/>
  <c r="G1069" i="76"/>
  <c r="E1069" i="76"/>
  <c r="F1069" i="76" s="1"/>
  <c r="I1068" i="76"/>
  <c r="J1068" i="76" s="1"/>
  <c r="G1068" i="76"/>
  <c r="F1068" i="76"/>
  <c r="E1068" i="76"/>
  <c r="I1067" i="76"/>
  <c r="J1067" i="76" s="1"/>
  <c r="H1067" i="76"/>
  <c r="G1067" i="76"/>
  <c r="E1067" i="76"/>
  <c r="K1067" i="76" s="1"/>
  <c r="J1066" i="76"/>
  <c r="I1066" i="76"/>
  <c r="H1066" i="76"/>
  <c r="G1066" i="76"/>
  <c r="I1065" i="76"/>
  <c r="J1065" i="76" s="1"/>
  <c r="G1065" i="76"/>
  <c r="I1064" i="76"/>
  <c r="J1064" i="76" s="1"/>
  <c r="G1064" i="76"/>
  <c r="H1064" i="76" s="1"/>
  <c r="I1063" i="76"/>
  <c r="J1063" i="76" s="1"/>
  <c r="H1063" i="76"/>
  <c r="G1063" i="76"/>
  <c r="E1063" i="76"/>
  <c r="F1063" i="76" s="1"/>
  <c r="L1063" i="76" s="1"/>
  <c r="I1062" i="76"/>
  <c r="J1062" i="76" s="1"/>
  <c r="G1062" i="76"/>
  <c r="E1062" i="76"/>
  <c r="F1062" i="76" s="1"/>
  <c r="I1061" i="76"/>
  <c r="J1061" i="76" s="1"/>
  <c r="H1061" i="76"/>
  <c r="G1061" i="76"/>
  <c r="E1061" i="76"/>
  <c r="K1061" i="76" s="1"/>
  <c r="J1060" i="76"/>
  <c r="I1060" i="76"/>
  <c r="G1060" i="76"/>
  <c r="H1060" i="76" s="1"/>
  <c r="I1059" i="76"/>
  <c r="J1059" i="76" s="1"/>
  <c r="G1059" i="76"/>
  <c r="F1059" i="76"/>
  <c r="E1059" i="76"/>
  <c r="I1058" i="76"/>
  <c r="J1058" i="76" s="1"/>
  <c r="H1058" i="76"/>
  <c r="G1058" i="76"/>
  <c r="E1058" i="76"/>
  <c r="K1058" i="76" s="1"/>
  <c r="J1054" i="76"/>
  <c r="H1054" i="76"/>
  <c r="I1053" i="76"/>
  <c r="G1053" i="76"/>
  <c r="H1053" i="76" s="1"/>
  <c r="E1053" i="76"/>
  <c r="F1053" i="76" s="1"/>
  <c r="I1052" i="76"/>
  <c r="J1052" i="76" s="1"/>
  <c r="G1052" i="76"/>
  <c r="H1052" i="76" s="1"/>
  <c r="E1052" i="76"/>
  <c r="J1051" i="76"/>
  <c r="I1051" i="76"/>
  <c r="G1051" i="76"/>
  <c r="H1051" i="76" s="1"/>
  <c r="E1051" i="76"/>
  <c r="K1051" i="76" s="1"/>
  <c r="I1050" i="76"/>
  <c r="H1050" i="76"/>
  <c r="G1050" i="76"/>
  <c r="I1049" i="76"/>
  <c r="J1049" i="76" s="1"/>
  <c r="G1049" i="76"/>
  <c r="H1049" i="76" s="1"/>
  <c r="I1048" i="76"/>
  <c r="J1048" i="76" s="1"/>
  <c r="G1048" i="76"/>
  <c r="H1048" i="76" s="1"/>
  <c r="I1047" i="76"/>
  <c r="H1047" i="76"/>
  <c r="G1047" i="76"/>
  <c r="I1046" i="76"/>
  <c r="J1046" i="76" s="1"/>
  <c r="G1046" i="76"/>
  <c r="H1046" i="76" s="1"/>
  <c r="E1046" i="76"/>
  <c r="I1045" i="76"/>
  <c r="J1045" i="76" s="1"/>
  <c r="G1045" i="76"/>
  <c r="H1045" i="76" s="1"/>
  <c r="E1045" i="76"/>
  <c r="I1044" i="76"/>
  <c r="G1044" i="76"/>
  <c r="H1044" i="76" s="1"/>
  <c r="F1044" i="76"/>
  <c r="E1044" i="76"/>
  <c r="I1043" i="76"/>
  <c r="J1043" i="76" s="1"/>
  <c r="G1043" i="76"/>
  <c r="H1043" i="76" s="1"/>
  <c r="J1042" i="76"/>
  <c r="I1042" i="76"/>
  <c r="G1042" i="76"/>
  <c r="H1042" i="76" s="1"/>
  <c r="F1042" i="76"/>
  <c r="E1042" i="76"/>
  <c r="I1041" i="76"/>
  <c r="H1041" i="76"/>
  <c r="G1041" i="76"/>
  <c r="E1041" i="76"/>
  <c r="F1041" i="76" s="1"/>
  <c r="J1036" i="76"/>
  <c r="I1036" i="76"/>
  <c r="G1036" i="76"/>
  <c r="H1036" i="76" s="1"/>
  <c r="E1036" i="76"/>
  <c r="J1018" i="76"/>
  <c r="I1018" i="76"/>
  <c r="G1018" i="76"/>
  <c r="H1018" i="76" s="1"/>
  <c r="I1012" i="76"/>
  <c r="J1012" i="76" s="1"/>
  <c r="G1012" i="76"/>
  <c r="H1012" i="76" s="1"/>
  <c r="F1012" i="76"/>
  <c r="E1012" i="76"/>
  <c r="J1011" i="76"/>
  <c r="I1011" i="76"/>
  <c r="G1011" i="76"/>
  <c r="H1011" i="76" s="1"/>
  <c r="E1011" i="76"/>
  <c r="I1010" i="76"/>
  <c r="G1010" i="76"/>
  <c r="H1010" i="76" s="1"/>
  <c r="E1010" i="76"/>
  <c r="F1010" i="76" s="1"/>
  <c r="I1009" i="76"/>
  <c r="J1009" i="76" s="1"/>
  <c r="H1009" i="76"/>
  <c r="G1009" i="76"/>
  <c r="F1009" i="76"/>
  <c r="I1008" i="76"/>
  <c r="J1008" i="76" s="1"/>
  <c r="G1008" i="76"/>
  <c r="H1008" i="76" s="1"/>
  <c r="J1007" i="76"/>
  <c r="I1007" i="76"/>
  <c r="G1007" i="76"/>
  <c r="H1007" i="76" s="1"/>
  <c r="E1007" i="76"/>
  <c r="F1007" i="76" s="1"/>
  <c r="I1006" i="76"/>
  <c r="J1006" i="76" s="1"/>
  <c r="G1006" i="76"/>
  <c r="H1006" i="76" s="1"/>
  <c r="F1006" i="76"/>
  <c r="J1005" i="76"/>
  <c r="I1005" i="76"/>
  <c r="G1005" i="76"/>
  <c r="H1005" i="76" s="1"/>
  <c r="I1004" i="76"/>
  <c r="G1004" i="76"/>
  <c r="H1004" i="76" s="1"/>
  <c r="E1004" i="76"/>
  <c r="F1004" i="76" s="1"/>
  <c r="I999" i="76"/>
  <c r="H999" i="76"/>
  <c r="G999" i="76"/>
  <c r="E999" i="76"/>
  <c r="F999" i="76" s="1"/>
  <c r="I998" i="76"/>
  <c r="J998" i="76" s="1"/>
  <c r="G998" i="76"/>
  <c r="H998" i="76" s="1"/>
  <c r="E998" i="76"/>
  <c r="J997" i="76"/>
  <c r="I997" i="76"/>
  <c r="G997" i="76"/>
  <c r="H997" i="76" s="1"/>
  <c r="E997" i="76"/>
  <c r="F997" i="76" s="1"/>
  <c r="I996" i="76"/>
  <c r="G996" i="76"/>
  <c r="H996" i="76" s="1"/>
  <c r="F996" i="76"/>
  <c r="J995" i="76"/>
  <c r="I995" i="76"/>
  <c r="G995" i="76"/>
  <c r="H995" i="76" s="1"/>
  <c r="I994" i="76"/>
  <c r="G994" i="76"/>
  <c r="H994" i="76" s="1"/>
  <c r="E994" i="76"/>
  <c r="F994" i="76" s="1"/>
  <c r="I993" i="76"/>
  <c r="H993" i="76"/>
  <c r="G993" i="76"/>
  <c r="J992" i="76"/>
  <c r="I992" i="76"/>
  <c r="G992" i="76"/>
  <c r="H992" i="76" s="1"/>
  <c r="J991" i="76"/>
  <c r="I991" i="76"/>
  <c r="G991" i="76"/>
  <c r="H991" i="76" s="1"/>
  <c r="E991" i="76"/>
  <c r="F991" i="76" s="1"/>
  <c r="L991" i="76" s="1"/>
  <c r="I986" i="76"/>
  <c r="H986" i="76"/>
  <c r="G986" i="76"/>
  <c r="F986" i="76"/>
  <c r="E986" i="76"/>
  <c r="I982" i="76"/>
  <c r="H982" i="76"/>
  <c r="H983" i="76" s="1"/>
  <c r="F158" i="75" s="1"/>
  <c r="G476" i="74" s="1"/>
  <c r="H476" i="74" s="1"/>
  <c r="G982" i="76"/>
  <c r="E982" i="76"/>
  <c r="F982" i="76" s="1"/>
  <c r="F983" i="76" s="1"/>
  <c r="E158" i="75" s="1"/>
  <c r="E476" i="74" s="1"/>
  <c r="F476" i="74" s="1"/>
  <c r="I978" i="76"/>
  <c r="G978" i="76"/>
  <c r="H978" i="76" s="1"/>
  <c r="E978" i="76"/>
  <c r="F978" i="76" s="1"/>
  <c r="J976" i="76"/>
  <c r="I976" i="76"/>
  <c r="G976" i="76"/>
  <c r="H976" i="76" s="1"/>
  <c r="E976" i="76"/>
  <c r="F976" i="76" s="1"/>
  <c r="I971" i="76"/>
  <c r="H971" i="76"/>
  <c r="G971" i="76"/>
  <c r="E971" i="76"/>
  <c r="F971" i="76" s="1"/>
  <c r="I967" i="76"/>
  <c r="G967" i="76"/>
  <c r="H967" i="76" s="1"/>
  <c r="F967" i="76"/>
  <c r="I964" i="76"/>
  <c r="H964" i="76"/>
  <c r="G964" i="76"/>
  <c r="E964" i="76"/>
  <c r="F964" i="76" s="1"/>
  <c r="I959" i="76"/>
  <c r="J959" i="76" s="1"/>
  <c r="G959" i="76"/>
  <c r="H959" i="76" s="1"/>
  <c r="E959" i="76"/>
  <c r="J955" i="76"/>
  <c r="H955" i="76"/>
  <c r="I954" i="76"/>
  <c r="J954" i="76" s="1"/>
  <c r="H954" i="76"/>
  <c r="G954" i="76"/>
  <c r="E954" i="76"/>
  <c r="F954" i="76" s="1"/>
  <c r="I953" i="76"/>
  <c r="J953" i="76" s="1"/>
  <c r="G953" i="76"/>
  <c r="F953" i="76"/>
  <c r="E953" i="76"/>
  <c r="I949" i="76"/>
  <c r="J949" i="76" s="1"/>
  <c r="G949" i="76"/>
  <c r="E949" i="76"/>
  <c r="F949" i="76" s="1"/>
  <c r="I948" i="76"/>
  <c r="J948" i="76" s="1"/>
  <c r="G948" i="76"/>
  <c r="H948" i="76" s="1"/>
  <c r="E948" i="76"/>
  <c r="J947" i="76"/>
  <c r="H947" i="76"/>
  <c r="K946" i="76"/>
  <c r="J946" i="76"/>
  <c r="H946" i="76"/>
  <c r="F946" i="76"/>
  <c r="L945" i="76"/>
  <c r="K945" i="76"/>
  <c r="J945" i="76"/>
  <c r="H945" i="76"/>
  <c r="F945" i="76"/>
  <c r="K944" i="76"/>
  <c r="J944" i="76"/>
  <c r="H944" i="76"/>
  <c r="F944" i="76"/>
  <c r="L944" i="76" s="1"/>
  <c r="K943" i="76"/>
  <c r="J943" i="76"/>
  <c r="H943" i="76"/>
  <c r="F943" i="76"/>
  <c r="K942" i="76"/>
  <c r="J942" i="76"/>
  <c r="H942" i="76"/>
  <c r="F942" i="76"/>
  <c r="K941" i="76"/>
  <c r="J941" i="76"/>
  <c r="H941" i="76"/>
  <c r="F941" i="76"/>
  <c r="L941" i="76" s="1"/>
  <c r="I879" i="76"/>
  <c r="J879" i="76" s="1"/>
  <c r="J880" i="76" s="1"/>
  <c r="G879" i="76"/>
  <c r="H879" i="76" s="1"/>
  <c r="H880" i="76" s="1"/>
  <c r="I875" i="76"/>
  <c r="J875" i="76" s="1"/>
  <c r="G875" i="76"/>
  <c r="E875" i="76"/>
  <c r="F875" i="76" s="1"/>
  <c r="J874" i="76"/>
  <c r="I874" i="76"/>
  <c r="G874" i="76"/>
  <c r="H874" i="76" s="1"/>
  <c r="E874" i="76"/>
  <c r="F874" i="76" s="1"/>
  <c r="I872" i="76"/>
  <c r="J872" i="76" s="1"/>
  <c r="G872" i="76"/>
  <c r="H872" i="76" s="1"/>
  <c r="E872" i="76"/>
  <c r="I871" i="76"/>
  <c r="J871" i="76" s="1"/>
  <c r="G871" i="76"/>
  <c r="H871" i="76" s="1"/>
  <c r="E871" i="76"/>
  <c r="F871" i="76" s="1"/>
  <c r="I870" i="76"/>
  <c r="J870" i="76" s="1"/>
  <c r="G870" i="76"/>
  <c r="H870" i="76" s="1"/>
  <c r="F870" i="76"/>
  <c r="E870" i="76"/>
  <c r="I869" i="76"/>
  <c r="J869" i="76" s="1"/>
  <c r="G869" i="76"/>
  <c r="I868" i="76"/>
  <c r="J868" i="76" s="1"/>
  <c r="G868" i="76"/>
  <c r="H868" i="76" s="1"/>
  <c r="I867" i="76"/>
  <c r="J867" i="76" s="1"/>
  <c r="G867" i="76"/>
  <c r="E867" i="76"/>
  <c r="F867" i="76" s="1"/>
  <c r="I863" i="76"/>
  <c r="J863" i="76" s="1"/>
  <c r="J864" i="76" s="1"/>
  <c r="G139" i="75" s="1"/>
  <c r="I430" i="74" s="1"/>
  <c r="G863" i="76"/>
  <c r="H863" i="76" s="1"/>
  <c r="H864" i="76" s="1"/>
  <c r="E863" i="76"/>
  <c r="I859" i="76"/>
  <c r="J859" i="76" s="1"/>
  <c r="J860" i="76" s="1"/>
  <c r="G138" i="75" s="1"/>
  <c r="I429" i="74" s="1"/>
  <c r="J429" i="74" s="1"/>
  <c r="G859" i="76"/>
  <c r="H859" i="76" s="1"/>
  <c r="H860" i="76" s="1"/>
  <c r="F138" i="75" s="1"/>
  <c r="G429" i="74" s="1"/>
  <c r="H429" i="74" s="1"/>
  <c r="F859" i="76"/>
  <c r="F860" i="76" s="1"/>
  <c r="E859" i="76"/>
  <c r="I855" i="76"/>
  <c r="J855" i="76" s="1"/>
  <c r="J856" i="76" s="1"/>
  <c r="G137" i="75" s="1"/>
  <c r="I428" i="74" s="1"/>
  <c r="J428" i="74" s="1"/>
  <c r="G855" i="76"/>
  <c r="H855" i="76" s="1"/>
  <c r="H856" i="76" s="1"/>
  <c r="F137" i="75" s="1"/>
  <c r="G428" i="74" s="1"/>
  <c r="H428" i="74" s="1"/>
  <c r="F855" i="76"/>
  <c r="F856" i="76" s="1"/>
  <c r="E855" i="76"/>
  <c r="K855" i="76" s="1"/>
  <c r="I851" i="76"/>
  <c r="J851" i="76" s="1"/>
  <c r="J852" i="76" s="1"/>
  <c r="G851" i="76"/>
  <c r="I847" i="76"/>
  <c r="J847" i="76" s="1"/>
  <c r="J848" i="76" s="1"/>
  <c r="G847" i="76"/>
  <c r="H847" i="76" s="1"/>
  <c r="H848" i="76" s="1"/>
  <c r="E847" i="76"/>
  <c r="I843" i="76"/>
  <c r="J843" i="76" s="1"/>
  <c r="G843" i="76"/>
  <c r="H843" i="76" s="1"/>
  <c r="E843" i="76"/>
  <c r="I842" i="76"/>
  <c r="J842" i="76" s="1"/>
  <c r="G842" i="76"/>
  <c r="H842" i="76" s="1"/>
  <c r="H844" i="76" s="1"/>
  <c r="E842" i="76"/>
  <c r="K838" i="76"/>
  <c r="I838" i="76"/>
  <c r="J838" i="76" s="1"/>
  <c r="G838" i="76"/>
  <c r="H838" i="76" s="1"/>
  <c r="E838" i="76"/>
  <c r="F838" i="76" s="1"/>
  <c r="I837" i="76"/>
  <c r="J837" i="76" s="1"/>
  <c r="G837" i="76"/>
  <c r="E837" i="76"/>
  <c r="F837" i="76" s="1"/>
  <c r="I833" i="76"/>
  <c r="J833" i="76" s="1"/>
  <c r="G833" i="76"/>
  <c r="H833" i="76" s="1"/>
  <c r="E833" i="76"/>
  <c r="J832" i="76"/>
  <c r="I832" i="76"/>
  <c r="G832" i="76"/>
  <c r="H832" i="76" s="1"/>
  <c r="E832" i="76"/>
  <c r="K832" i="76" s="1"/>
  <c r="H828" i="76"/>
  <c r="F828" i="76"/>
  <c r="I827" i="76"/>
  <c r="J827" i="76" s="1"/>
  <c r="G827" i="76"/>
  <c r="F827" i="76"/>
  <c r="E827" i="76"/>
  <c r="I826" i="76"/>
  <c r="J826" i="76" s="1"/>
  <c r="G826" i="76"/>
  <c r="H826" i="76" s="1"/>
  <c r="F826" i="76"/>
  <c r="L826" i="76" s="1"/>
  <c r="E826" i="76"/>
  <c r="K826" i="76" s="1"/>
  <c r="H822" i="76"/>
  <c r="F822" i="76"/>
  <c r="I821" i="76"/>
  <c r="J821" i="76" s="1"/>
  <c r="G821" i="76"/>
  <c r="E821" i="76"/>
  <c r="F821" i="76" s="1"/>
  <c r="J820" i="76"/>
  <c r="I820" i="76"/>
  <c r="G820" i="76"/>
  <c r="K820" i="76" s="1"/>
  <c r="F820" i="76"/>
  <c r="E820" i="76"/>
  <c r="H816" i="76"/>
  <c r="F816" i="76"/>
  <c r="I815" i="76"/>
  <c r="J815" i="76" s="1"/>
  <c r="G815" i="76"/>
  <c r="H815" i="76" s="1"/>
  <c r="E815" i="76"/>
  <c r="H811" i="76"/>
  <c r="F811" i="76"/>
  <c r="K810" i="76"/>
  <c r="I810" i="76"/>
  <c r="J810" i="76" s="1"/>
  <c r="G810" i="76"/>
  <c r="H810" i="76" s="1"/>
  <c r="E810" i="76"/>
  <c r="F810" i="76" s="1"/>
  <c r="I805" i="76"/>
  <c r="J805" i="76" s="1"/>
  <c r="G805" i="76"/>
  <c r="H805" i="76" s="1"/>
  <c r="E805" i="76"/>
  <c r="G801" i="76"/>
  <c r="H801" i="76" s="1"/>
  <c r="H802" i="76" s="1"/>
  <c r="E801" i="76"/>
  <c r="K801" i="76" s="1"/>
  <c r="I797" i="76"/>
  <c r="J797" i="76" s="1"/>
  <c r="J798" i="76" s="1"/>
  <c r="G125" i="75" s="1"/>
  <c r="I382" i="74" s="1"/>
  <c r="J382" i="74" s="1"/>
  <c r="G797" i="76"/>
  <c r="H797" i="76" s="1"/>
  <c r="H798" i="76" s="1"/>
  <c r="I792" i="76"/>
  <c r="G792" i="76"/>
  <c r="H792" i="76" s="1"/>
  <c r="I791" i="76"/>
  <c r="J791" i="76" s="1"/>
  <c r="G791" i="76"/>
  <c r="H791" i="76" s="1"/>
  <c r="E791" i="76"/>
  <c r="I786" i="76"/>
  <c r="J786" i="76" s="1"/>
  <c r="G786" i="76"/>
  <c r="H786" i="76" s="1"/>
  <c r="E786" i="76"/>
  <c r="I785" i="76"/>
  <c r="J785" i="76" s="1"/>
  <c r="G785" i="76"/>
  <c r="E785" i="76"/>
  <c r="F785" i="76" s="1"/>
  <c r="I780" i="76"/>
  <c r="J780" i="76" s="1"/>
  <c r="G780" i="76"/>
  <c r="H780" i="76" s="1"/>
  <c r="E780" i="76"/>
  <c r="K780" i="76" s="1"/>
  <c r="I779" i="76"/>
  <c r="J779" i="76" s="1"/>
  <c r="G779" i="76"/>
  <c r="E779" i="76"/>
  <c r="F779" i="76" s="1"/>
  <c r="I774" i="76"/>
  <c r="J774" i="76" s="1"/>
  <c r="G774" i="76"/>
  <c r="H774" i="76" s="1"/>
  <c r="I773" i="76"/>
  <c r="G773" i="76"/>
  <c r="H773" i="76" s="1"/>
  <c r="I768" i="76"/>
  <c r="J768" i="76" s="1"/>
  <c r="G768" i="76"/>
  <c r="H768" i="76" s="1"/>
  <c r="K767" i="76"/>
  <c r="I767" i="76"/>
  <c r="J767" i="76" s="1"/>
  <c r="G767" i="76"/>
  <c r="H767" i="76" s="1"/>
  <c r="F767" i="76"/>
  <c r="E767" i="76"/>
  <c r="J762" i="76"/>
  <c r="I762" i="76"/>
  <c r="G762" i="76"/>
  <c r="H762" i="76" s="1"/>
  <c r="F762" i="76"/>
  <c r="E762" i="76"/>
  <c r="I757" i="76"/>
  <c r="J757" i="76" s="1"/>
  <c r="G757" i="76"/>
  <c r="H757" i="76" s="1"/>
  <c r="E757" i="76"/>
  <c r="K757" i="76" s="1"/>
  <c r="I752" i="76"/>
  <c r="J752" i="76" s="1"/>
  <c r="G752" i="76"/>
  <c r="E752" i="76"/>
  <c r="F752" i="76" s="1"/>
  <c r="J748" i="76"/>
  <c r="J749" i="76" s="1"/>
  <c r="G116" i="75" s="1"/>
  <c r="I354" i="74" s="1"/>
  <c r="J354" i="74" s="1"/>
  <c r="I748" i="76"/>
  <c r="G748" i="76"/>
  <c r="H748" i="76" s="1"/>
  <c r="H749" i="76" s="1"/>
  <c r="F116" i="75" s="1"/>
  <c r="I744" i="76"/>
  <c r="J744" i="76" s="1"/>
  <c r="G744" i="76"/>
  <c r="H744" i="76" s="1"/>
  <c r="E744" i="76"/>
  <c r="I743" i="76"/>
  <c r="J743" i="76" s="1"/>
  <c r="G743" i="76"/>
  <c r="H743" i="76" s="1"/>
  <c r="E743" i="76"/>
  <c r="K743" i="76" s="1"/>
  <c r="H742" i="76"/>
  <c r="F742" i="76"/>
  <c r="K741" i="76"/>
  <c r="I741" i="76"/>
  <c r="J741" i="76" s="1"/>
  <c r="G741" i="76"/>
  <c r="H741" i="76" s="1"/>
  <c r="I742" i="76" s="1"/>
  <c r="E741" i="76"/>
  <c r="F741" i="76" s="1"/>
  <c r="K740" i="76"/>
  <c r="I740" i="76"/>
  <c r="J740" i="76" s="1"/>
  <c r="G740" i="76"/>
  <c r="H740" i="76" s="1"/>
  <c r="E740" i="76"/>
  <c r="F740" i="76" s="1"/>
  <c r="H736" i="76"/>
  <c r="F736" i="76"/>
  <c r="I735" i="76"/>
  <c r="J735" i="76" s="1"/>
  <c r="G735" i="76"/>
  <c r="H735" i="76" s="1"/>
  <c r="E735" i="76"/>
  <c r="H731" i="76"/>
  <c r="F731" i="76"/>
  <c r="K730" i="76"/>
  <c r="J730" i="76"/>
  <c r="I730" i="76"/>
  <c r="G730" i="76"/>
  <c r="H730" i="76" s="1"/>
  <c r="E730" i="76"/>
  <c r="F730" i="76" s="1"/>
  <c r="I726" i="76"/>
  <c r="J726" i="76" s="1"/>
  <c r="G726" i="76"/>
  <c r="H726" i="76" s="1"/>
  <c r="E726" i="76"/>
  <c r="I725" i="76"/>
  <c r="J725" i="76" s="1"/>
  <c r="G725" i="76"/>
  <c r="F725" i="76"/>
  <c r="E725" i="76"/>
  <c r="I724" i="76"/>
  <c r="J724" i="76" s="1"/>
  <c r="G724" i="76"/>
  <c r="H724" i="76" s="1"/>
  <c r="E724" i="76"/>
  <c r="F724" i="76" s="1"/>
  <c r="K720" i="76"/>
  <c r="I720" i="76"/>
  <c r="J720" i="76" s="1"/>
  <c r="G720" i="76"/>
  <c r="H720" i="76" s="1"/>
  <c r="E720" i="76"/>
  <c r="F720" i="76" s="1"/>
  <c r="I719" i="76"/>
  <c r="J719" i="76" s="1"/>
  <c r="G719" i="76"/>
  <c r="H719" i="76" s="1"/>
  <c r="E719" i="76"/>
  <c r="I718" i="76"/>
  <c r="J718" i="76" s="1"/>
  <c r="J721" i="76" s="1"/>
  <c r="G111" i="75" s="1"/>
  <c r="G718" i="76"/>
  <c r="F718" i="76"/>
  <c r="E718" i="76"/>
  <c r="H714" i="76"/>
  <c r="F714" i="76"/>
  <c r="I713" i="76"/>
  <c r="J713" i="76" s="1"/>
  <c r="G713" i="76"/>
  <c r="H713" i="76" s="1"/>
  <c r="E713" i="76"/>
  <c r="K713" i="76" s="1"/>
  <c r="H709" i="76"/>
  <c r="F709" i="76"/>
  <c r="I708" i="76"/>
  <c r="J708" i="76" s="1"/>
  <c r="G708" i="76"/>
  <c r="E708" i="76"/>
  <c r="F708" i="76" s="1"/>
  <c r="J678" i="76"/>
  <c r="H678" i="76"/>
  <c r="I677" i="76"/>
  <c r="J677" i="76" s="1"/>
  <c r="G677" i="76"/>
  <c r="H677" i="76" s="1"/>
  <c r="E677" i="76"/>
  <c r="J672" i="76"/>
  <c r="H672" i="76"/>
  <c r="K671" i="76"/>
  <c r="I671" i="76"/>
  <c r="J671" i="76" s="1"/>
  <c r="G671" i="76"/>
  <c r="H671" i="76" s="1"/>
  <c r="E671" i="76"/>
  <c r="F671" i="76" s="1"/>
  <c r="J666" i="76"/>
  <c r="H666" i="76"/>
  <c r="E666" i="76"/>
  <c r="I665" i="76"/>
  <c r="J665" i="76" s="1"/>
  <c r="G665" i="76"/>
  <c r="H665" i="76" s="1"/>
  <c r="F665" i="76"/>
  <c r="E665" i="76"/>
  <c r="I661" i="76"/>
  <c r="J661" i="76" s="1"/>
  <c r="G661" i="76"/>
  <c r="H661" i="76" s="1"/>
  <c r="I657" i="76"/>
  <c r="J657" i="76" s="1"/>
  <c r="G657" i="76"/>
  <c r="H657" i="76" s="1"/>
  <c r="E657" i="76"/>
  <c r="I656" i="76"/>
  <c r="J656" i="76" s="1"/>
  <c r="H656" i="76"/>
  <c r="G656" i="76"/>
  <c r="E656" i="76"/>
  <c r="I652" i="76"/>
  <c r="J652" i="76" s="1"/>
  <c r="H652" i="76"/>
  <c r="G652" i="76"/>
  <c r="E652" i="76"/>
  <c r="I648" i="76"/>
  <c r="J648" i="76" s="1"/>
  <c r="G648" i="76"/>
  <c r="H648" i="76" s="1"/>
  <c r="E648" i="76"/>
  <c r="I647" i="76"/>
  <c r="J647" i="76" s="1"/>
  <c r="G647" i="76"/>
  <c r="H647" i="76" s="1"/>
  <c r="E647" i="76"/>
  <c r="I643" i="76"/>
  <c r="J643" i="76" s="1"/>
  <c r="G643" i="76"/>
  <c r="H643" i="76" s="1"/>
  <c r="I642" i="76"/>
  <c r="J642" i="76" s="1"/>
  <c r="H642" i="76"/>
  <c r="G642" i="76"/>
  <c r="I639" i="76"/>
  <c r="J639" i="76" s="1"/>
  <c r="H639" i="76"/>
  <c r="G639" i="76"/>
  <c r="E639" i="76"/>
  <c r="I638" i="76"/>
  <c r="J638" i="76" s="1"/>
  <c r="G638" i="76"/>
  <c r="H638" i="76" s="1"/>
  <c r="E638" i="76"/>
  <c r="I637" i="76"/>
  <c r="J637" i="76" s="1"/>
  <c r="G637" i="76"/>
  <c r="H637" i="76" s="1"/>
  <c r="I633" i="76"/>
  <c r="J633" i="76" s="1"/>
  <c r="G633" i="76"/>
  <c r="H633" i="76" s="1"/>
  <c r="I632" i="76"/>
  <c r="J632" i="76" s="1"/>
  <c r="H632" i="76"/>
  <c r="G632" i="76"/>
  <c r="J629" i="76"/>
  <c r="I629" i="76"/>
  <c r="G629" i="76"/>
  <c r="H629" i="76" s="1"/>
  <c r="E629" i="76"/>
  <c r="I628" i="76"/>
  <c r="J628" i="76" s="1"/>
  <c r="G628" i="76"/>
  <c r="H628" i="76" s="1"/>
  <c r="F628" i="76"/>
  <c r="E628" i="76"/>
  <c r="I627" i="76"/>
  <c r="J627" i="76" s="1"/>
  <c r="G627" i="76"/>
  <c r="H627" i="76" s="1"/>
  <c r="I623" i="76"/>
  <c r="J623" i="76" s="1"/>
  <c r="J624" i="76" s="1"/>
  <c r="G623" i="76"/>
  <c r="H623" i="76" s="1"/>
  <c r="H624" i="76" s="1"/>
  <c r="I619" i="76"/>
  <c r="J619" i="76" s="1"/>
  <c r="J620" i="76" s="1"/>
  <c r="G95" i="75" s="1"/>
  <c r="I307" i="74" s="1"/>
  <c r="J307" i="74" s="1"/>
  <c r="G619" i="76"/>
  <c r="H619" i="76" s="1"/>
  <c r="H620" i="76" s="1"/>
  <c r="E619" i="76"/>
  <c r="I609" i="76"/>
  <c r="J609" i="76" s="1"/>
  <c r="J610" i="76" s="1"/>
  <c r="G93" i="75" s="1"/>
  <c r="I305" i="74" s="1"/>
  <c r="J305" i="74" s="1"/>
  <c r="G609" i="76"/>
  <c r="H609" i="76" s="1"/>
  <c r="H610" i="76" s="1"/>
  <c r="F93" i="75" s="1"/>
  <c r="I605" i="76"/>
  <c r="J605" i="76" s="1"/>
  <c r="G605" i="76"/>
  <c r="H605" i="76" s="1"/>
  <c r="F605" i="76"/>
  <c r="E605" i="76"/>
  <c r="I603" i="76"/>
  <c r="J603" i="76" s="1"/>
  <c r="G603" i="76"/>
  <c r="H603" i="76" s="1"/>
  <c r="E603" i="76"/>
  <c r="F603" i="76" s="1"/>
  <c r="I602" i="76"/>
  <c r="J602" i="76" s="1"/>
  <c r="G602" i="76"/>
  <c r="H602" i="76" s="1"/>
  <c r="E602" i="76"/>
  <c r="K602" i="76" s="1"/>
  <c r="H598" i="76"/>
  <c r="F598" i="76"/>
  <c r="L597" i="76"/>
  <c r="J597" i="76"/>
  <c r="I597" i="76"/>
  <c r="G597" i="76"/>
  <c r="H597" i="76" s="1"/>
  <c r="E597" i="76"/>
  <c r="F597" i="76" s="1"/>
  <c r="I596" i="76"/>
  <c r="J596" i="76" s="1"/>
  <c r="G596" i="76"/>
  <c r="H596" i="76" s="1"/>
  <c r="I598" i="76" s="1"/>
  <c r="F596" i="76"/>
  <c r="E596" i="76"/>
  <c r="K596" i="76" s="1"/>
  <c r="J595" i="76"/>
  <c r="H595" i="76"/>
  <c r="I594" i="76"/>
  <c r="J594" i="76" s="1"/>
  <c r="H594" i="76"/>
  <c r="G594" i="76"/>
  <c r="E594" i="76"/>
  <c r="F594" i="76" s="1"/>
  <c r="I585" i="76"/>
  <c r="J585" i="76" s="1"/>
  <c r="G585" i="76"/>
  <c r="H585" i="76" s="1"/>
  <c r="E585" i="76"/>
  <c r="I584" i="76"/>
  <c r="J584" i="76" s="1"/>
  <c r="G584" i="76"/>
  <c r="H584" i="76" s="1"/>
  <c r="E584" i="76"/>
  <c r="I583" i="76"/>
  <c r="J583" i="76" s="1"/>
  <c r="G583" i="76"/>
  <c r="H583" i="76" s="1"/>
  <c r="E583" i="76"/>
  <c r="F583" i="76" s="1"/>
  <c r="I582" i="76"/>
  <c r="J582" i="76" s="1"/>
  <c r="G582" i="76"/>
  <c r="H582" i="76" s="1"/>
  <c r="I581" i="76"/>
  <c r="J581" i="76" s="1"/>
  <c r="G581" i="76"/>
  <c r="H581" i="76" s="1"/>
  <c r="I580" i="76"/>
  <c r="J580" i="76" s="1"/>
  <c r="H580" i="76"/>
  <c r="G580" i="76"/>
  <c r="E580" i="76"/>
  <c r="I579" i="76"/>
  <c r="J579" i="76" s="1"/>
  <c r="G579" i="76"/>
  <c r="H579" i="76" s="1"/>
  <c r="E579" i="76"/>
  <c r="I578" i="76"/>
  <c r="J578" i="76" s="1"/>
  <c r="G578" i="76"/>
  <c r="H578" i="76" s="1"/>
  <c r="I577" i="76"/>
  <c r="H577" i="76"/>
  <c r="G577" i="76"/>
  <c r="E577" i="76"/>
  <c r="F577" i="76" s="1"/>
  <c r="I576" i="76"/>
  <c r="J576" i="76" s="1"/>
  <c r="G576" i="76"/>
  <c r="H576" i="76" s="1"/>
  <c r="E576" i="76"/>
  <c r="I575" i="76"/>
  <c r="J575" i="76" s="1"/>
  <c r="G575" i="76"/>
  <c r="H575" i="76" s="1"/>
  <c r="E575" i="76"/>
  <c r="I570" i="76"/>
  <c r="J570" i="76" s="1"/>
  <c r="H570" i="76"/>
  <c r="G570" i="76"/>
  <c r="E570" i="76"/>
  <c r="F570" i="76" s="1"/>
  <c r="I569" i="76"/>
  <c r="J569" i="76" s="1"/>
  <c r="G569" i="76"/>
  <c r="H569" i="76" s="1"/>
  <c r="E569" i="76"/>
  <c r="I568" i="76"/>
  <c r="J568" i="76" s="1"/>
  <c r="G568" i="76"/>
  <c r="H568" i="76" s="1"/>
  <c r="E568" i="76"/>
  <c r="J567" i="76"/>
  <c r="I567" i="76"/>
  <c r="H567" i="76"/>
  <c r="G567" i="76"/>
  <c r="E567" i="76"/>
  <c r="F567" i="76" s="1"/>
  <c r="L567" i="76" s="1"/>
  <c r="I566" i="76"/>
  <c r="J566" i="76" s="1"/>
  <c r="G566" i="76"/>
  <c r="H566" i="76" s="1"/>
  <c r="E566" i="76"/>
  <c r="I565" i="76"/>
  <c r="J565" i="76" s="1"/>
  <c r="G565" i="76"/>
  <c r="H565" i="76" s="1"/>
  <c r="E565" i="76"/>
  <c r="J564" i="76"/>
  <c r="I564" i="76"/>
  <c r="H564" i="76"/>
  <c r="G564" i="76"/>
  <c r="I563" i="76"/>
  <c r="J563" i="76" s="1"/>
  <c r="G563" i="76"/>
  <c r="H563" i="76" s="1"/>
  <c r="F563" i="76"/>
  <c r="I562" i="76"/>
  <c r="J562" i="76" s="1"/>
  <c r="G562" i="76"/>
  <c r="H562" i="76" s="1"/>
  <c r="I561" i="76"/>
  <c r="J561" i="76" s="1"/>
  <c r="G561" i="76"/>
  <c r="H561" i="76" s="1"/>
  <c r="E561" i="76"/>
  <c r="I560" i="76"/>
  <c r="J560" i="76" s="1"/>
  <c r="G560" i="76"/>
  <c r="H560" i="76" s="1"/>
  <c r="E560" i="76"/>
  <c r="K560" i="76" s="1"/>
  <c r="K555" i="76"/>
  <c r="I555" i="76"/>
  <c r="J555" i="76" s="1"/>
  <c r="G555" i="76"/>
  <c r="H555" i="76" s="1"/>
  <c r="E555" i="76"/>
  <c r="F555" i="76" s="1"/>
  <c r="L555" i="76" s="1"/>
  <c r="I554" i="76"/>
  <c r="J554" i="76" s="1"/>
  <c r="G554" i="76"/>
  <c r="K554" i="76" s="1"/>
  <c r="E554" i="76"/>
  <c r="F554" i="76" s="1"/>
  <c r="I553" i="76"/>
  <c r="J553" i="76" s="1"/>
  <c r="G553" i="76"/>
  <c r="H553" i="76" s="1"/>
  <c r="E553" i="76"/>
  <c r="F553" i="76" s="1"/>
  <c r="L553" i="76" s="1"/>
  <c r="I552" i="76"/>
  <c r="J552" i="76" s="1"/>
  <c r="G552" i="76"/>
  <c r="H552" i="76" s="1"/>
  <c r="J551" i="76"/>
  <c r="I551" i="76"/>
  <c r="H551" i="76"/>
  <c r="G551" i="76"/>
  <c r="I550" i="76"/>
  <c r="J550" i="76" s="1"/>
  <c r="G550" i="76"/>
  <c r="H550" i="76" s="1"/>
  <c r="I549" i="76"/>
  <c r="J549" i="76" s="1"/>
  <c r="G549" i="76"/>
  <c r="H549" i="76" s="1"/>
  <c r="E549" i="76"/>
  <c r="I548" i="76"/>
  <c r="J548" i="76" s="1"/>
  <c r="H548" i="76"/>
  <c r="G548" i="76"/>
  <c r="E548" i="76"/>
  <c r="F548" i="76" s="1"/>
  <c r="I547" i="76"/>
  <c r="J547" i="76" s="1"/>
  <c r="G547" i="76"/>
  <c r="H547" i="76" s="1"/>
  <c r="F547" i="76"/>
  <c r="E547" i="76"/>
  <c r="I546" i="76"/>
  <c r="J546" i="76" s="1"/>
  <c r="G546" i="76"/>
  <c r="H546" i="76" s="1"/>
  <c r="E546" i="76"/>
  <c r="I545" i="76"/>
  <c r="J545" i="76" s="1"/>
  <c r="H545" i="76"/>
  <c r="G545" i="76"/>
  <c r="E545" i="76"/>
  <c r="F545" i="76" s="1"/>
  <c r="I539" i="76"/>
  <c r="J539" i="76" s="1"/>
  <c r="G539" i="76"/>
  <c r="K536" i="76"/>
  <c r="I536" i="76"/>
  <c r="J536" i="76" s="1"/>
  <c r="G536" i="76"/>
  <c r="H536" i="76" s="1"/>
  <c r="E536" i="76"/>
  <c r="F536" i="76" s="1"/>
  <c r="L536" i="76" s="1"/>
  <c r="I534" i="76"/>
  <c r="J534" i="76" s="1"/>
  <c r="G534" i="76"/>
  <c r="H534" i="76" s="1"/>
  <c r="F534" i="76"/>
  <c r="E534" i="76"/>
  <c r="I533" i="76"/>
  <c r="J533" i="76" s="1"/>
  <c r="G533" i="76"/>
  <c r="E533" i="76"/>
  <c r="F533" i="76" s="1"/>
  <c r="I532" i="76"/>
  <c r="J532" i="76" s="1"/>
  <c r="G532" i="76"/>
  <c r="E532" i="76"/>
  <c r="F532" i="76" s="1"/>
  <c r="I531" i="76"/>
  <c r="J531" i="76" s="1"/>
  <c r="G531" i="76"/>
  <c r="H531" i="76" s="1"/>
  <c r="E531" i="76"/>
  <c r="K531" i="76" s="1"/>
  <c r="I527" i="76"/>
  <c r="J527" i="76" s="1"/>
  <c r="G527" i="76"/>
  <c r="H527" i="76" s="1"/>
  <c r="I522" i="76"/>
  <c r="J522" i="76" s="1"/>
  <c r="G522" i="76"/>
  <c r="H522" i="76" s="1"/>
  <c r="I521" i="76"/>
  <c r="J521" i="76" s="1"/>
  <c r="G521" i="76"/>
  <c r="H521" i="76" s="1"/>
  <c r="E521" i="76"/>
  <c r="I520" i="76"/>
  <c r="J520" i="76" s="1"/>
  <c r="G520" i="76"/>
  <c r="H520" i="76" s="1"/>
  <c r="E520" i="76"/>
  <c r="F520" i="76" s="1"/>
  <c r="J513" i="76"/>
  <c r="I513" i="76"/>
  <c r="G513" i="76"/>
  <c r="I503" i="76"/>
  <c r="J503" i="76" s="1"/>
  <c r="G503" i="76"/>
  <c r="H503" i="76" s="1"/>
  <c r="E503" i="76"/>
  <c r="I496" i="76"/>
  <c r="J496" i="76" s="1"/>
  <c r="G496" i="76"/>
  <c r="E496" i="76"/>
  <c r="F496" i="76" s="1"/>
  <c r="I495" i="76"/>
  <c r="J495" i="76" s="1"/>
  <c r="G495" i="76"/>
  <c r="H495" i="76" s="1"/>
  <c r="I491" i="76"/>
  <c r="J491" i="76" s="1"/>
  <c r="G491" i="76"/>
  <c r="H491" i="76" s="1"/>
  <c r="I490" i="76"/>
  <c r="J490" i="76" s="1"/>
  <c r="G490" i="76"/>
  <c r="E490" i="76"/>
  <c r="F490" i="76" s="1"/>
  <c r="I485" i="76"/>
  <c r="J485" i="76" s="1"/>
  <c r="G485" i="76"/>
  <c r="H485" i="76" s="1"/>
  <c r="E485" i="76"/>
  <c r="F485" i="76" s="1"/>
  <c r="I480" i="76"/>
  <c r="J480" i="76" s="1"/>
  <c r="G480" i="76"/>
  <c r="H480" i="76" s="1"/>
  <c r="E480" i="76"/>
  <c r="K475" i="76"/>
  <c r="I475" i="76"/>
  <c r="J475" i="76" s="1"/>
  <c r="G475" i="76"/>
  <c r="H475" i="76" s="1"/>
  <c r="I470" i="76"/>
  <c r="J470" i="76" s="1"/>
  <c r="G470" i="76"/>
  <c r="E470" i="76"/>
  <c r="F470" i="76" s="1"/>
  <c r="I466" i="76"/>
  <c r="J466" i="76" s="1"/>
  <c r="J467" i="76" s="1"/>
  <c r="G77" i="75" s="1"/>
  <c r="G466" i="76"/>
  <c r="H466" i="76" s="1"/>
  <c r="H467" i="76" s="1"/>
  <c r="E466" i="76"/>
  <c r="J462" i="76"/>
  <c r="I462" i="76"/>
  <c r="G462" i="76"/>
  <c r="H462" i="76" s="1"/>
  <c r="E462" i="76"/>
  <c r="I460" i="76"/>
  <c r="J460" i="76" s="1"/>
  <c r="G460" i="76"/>
  <c r="H460" i="76" s="1"/>
  <c r="I456" i="76"/>
  <c r="J456" i="76" s="1"/>
  <c r="G456" i="76"/>
  <c r="F456" i="76"/>
  <c r="E456" i="76"/>
  <c r="J454" i="76"/>
  <c r="I454" i="76"/>
  <c r="G454" i="76"/>
  <c r="H454" i="76" s="1"/>
  <c r="E454" i="76"/>
  <c r="J449" i="76"/>
  <c r="I449" i="76"/>
  <c r="G449" i="76"/>
  <c r="H449" i="76" s="1"/>
  <c r="J444" i="76"/>
  <c r="H444" i="76"/>
  <c r="I443" i="76"/>
  <c r="J443" i="76" s="1"/>
  <c r="H443" i="76"/>
  <c r="G443" i="76"/>
  <c r="E443" i="76"/>
  <c r="J438" i="76"/>
  <c r="H438" i="76"/>
  <c r="I437" i="76"/>
  <c r="J437" i="76" s="1"/>
  <c r="G437" i="76"/>
  <c r="H437" i="76" s="1"/>
  <c r="E437" i="76"/>
  <c r="I427" i="76"/>
  <c r="J427" i="76" s="1"/>
  <c r="G427" i="76"/>
  <c r="I422" i="76"/>
  <c r="J422" i="76" s="1"/>
  <c r="G422" i="76"/>
  <c r="E422" i="76"/>
  <c r="F422" i="76" s="1"/>
  <c r="J417" i="76"/>
  <c r="I417" i="76"/>
  <c r="G417" i="76"/>
  <c r="H417" i="76" s="1"/>
  <c r="E417" i="76"/>
  <c r="F417" i="76" s="1"/>
  <c r="J413" i="76"/>
  <c r="H413" i="76"/>
  <c r="E413" i="76"/>
  <c r="I412" i="76"/>
  <c r="J412" i="76" s="1"/>
  <c r="H412" i="76"/>
  <c r="G412" i="76"/>
  <c r="E412" i="76"/>
  <c r="I411" i="76"/>
  <c r="J411" i="76" s="1"/>
  <c r="G411" i="76"/>
  <c r="H411" i="76" s="1"/>
  <c r="E411" i="76"/>
  <c r="I410" i="76"/>
  <c r="J410" i="76" s="1"/>
  <c r="G410" i="76"/>
  <c r="H410" i="76" s="1"/>
  <c r="E410" i="76"/>
  <c r="F410" i="76" s="1"/>
  <c r="L410" i="76" s="1"/>
  <c r="I409" i="76"/>
  <c r="J409" i="76" s="1"/>
  <c r="H409" i="76"/>
  <c r="G409" i="76"/>
  <c r="I405" i="76"/>
  <c r="J405" i="76" s="1"/>
  <c r="J406" i="76" s="1"/>
  <c r="H405" i="76"/>
  <c r="H406" i="76" s="1"/>
  <c r="G405" i="76"/>
  <c r="E405" i="76"/>
  <c r="I401" i="76"/>
  <c r="J401" i="76" s="1"/>
  <c r="G401" i="76"/>
  <c r="H401" i="76" s="1"/>
  <c r="E401" i="76"/>
  <c r="I400" i="76"/>
  <c r="J400" i="76" s="1"/>
  <c r="G400" i="76"/>
  <c r="H400" i="76" s="1"/>
  <c r="E400" i="76"/>
  <c r="I399" i="76"/>
  <c r="J399" i="76" s="1"/>
  <c r="G399" i="76"/>
  <c r="H399" i="76" s="1"/>
  <c r="E399" i="76"/>
  <c r="I398" i="76"/>
  <c r="J398" i="76" s="1"/>
  <c r="H398" i="76"/>
  <c r="G398" i="76"/>
  <c r="E398" i="76"/>
  <c r="I397" i="76"/>
  <c r="J397" i="76" s="1"/>
  <c r="G397" i="76"/>
  <c r="H397" i="76" s="1"/>
  <c r="I392" i="76"/>
  <c r="J392" i="76" s="1"/>
  <c r="H392" i="76"/>
  <c r="G392" i="76"/>
  <c r="E392" i="76"/>
  <c r="K392" i="76" s="1"/>
  <c r="I391" i="76"/>
  <c r="J391" i="76" s="1"/>
  <c r="H391" i="76"/>
  <c r="G391" i="76"/>
  <c r="E391" i="76"/>
  <c r="J390" i="76"/>
  <c r="I390" i="76"/>
  <c r="G390" i="76"/>
  <c r="H390" i="76" s="1"/>
  <c r="E390" i="76"/>
  <c r="I385" i="76"/>
  <c r="J385" i="76" s="1"/>
  <c r="G385" i="76"/>
  <c r="H385" i="76" s="1"/>
  <c r="E385" i="76"/>
  <c r="F385" i="76" s="1"/>
  <c r="I384" i="76"/>
  <c r="J384" i="76" s="1"/>
  <c r="G384" i="76"/>
  <c r="H384" i="76" s="1"/>
  <c r="E384" i="76"/>
  <c r="I383" i="76"/>
  <c r="J383" i="76" s="1"/>
  <c r="G383" i="76"/>
  <c r="H383" i="76" s="1"/>
  <c r="E383" i="76"/>
  <c r="I379" i="76"/>
  <c r="J379" i="76" s="1"/>
  <c r="G379" i="76"/>
  <c r="H379" i="76" s="1"/>
  <c r="H380" i="76" s="1"/>
  <c r="I378" i="76"/>
  <c r="J378" i="76" s="1"/>
  <c r="G378" i="76"/>
  <c r="H378" i="76" s="1"/>
  <c r="E378" i="76"/>
  <c r="F378" i="76" s="1"/>
  <c r="I374" i="76"/>
  <c r="J374" i="76" s="1"/>
  <c r="J375" i="76" s="1"/>
  <c r="G374" i="76"/>
  <c r="H374" i="76" s="1"/>
  <c r="H375" i="76" s="1"/>
  <c r="F61" i="75" s="1"/>
  <c r="E374" i="76"/>
  <c r="I370" i="76"/>
  <c r="J370" i="76" s="1"/>
  <c r="J371" i="76" s="1"/>
  <c r="H370" i="76"/>
  <c r="H371" i="76" s="1"/>
  <c r="G370" i="76"/>
  <c r="E370" i="76"/>
  <c r="I364" i="76"/>
  <c r="J364" i="76" s="1"/>
  <c r="G364" i="76"/>
  <c r="H364" i="76" s="1"/>
  <c r="I363" i="76"/>
  <c r="J363" i="76" s="1"/>
  <c r="H363" i="76"/>
  <c r="G363" i="76"/>
  <c r="I338" i="76"/>
  <c r="J338" i="76" s="1"/>
  <c r="G338" i="76"/>
  <c r="H338" i="76" s="1"/>
  <c r="I332" i="76"/>
  <c r="J332" i="76" s="1"/>
  <c r="G332" i="76"/>
  <c r="H332" i="76" s="1"/>
  <c r="E332" i="76"/>
  <c r="F332" i="76" s="1"/>
  <c r="I326" i="76"/>
  <c r="J326" i="76" s="1"/>
  <c r="H326" i="76"/>
  <c r="G326" i="76"/>
  <c r="I320" i="76"/>
  <c r="J320" i="76" s="1"/>
  <c r="G320" i="76"/>
  <c r="H320" i="76" s="1"/>
  <c r="J314" i="76"/>
  <c r="I314" i="76"/>
  <c r="G314" i="76"/>
  <c r="E314" i="76"/>
  <c r="F314" i="76" s="1"/>
  <c r="J310" i="76"/>
  <c r="J311" i="76" s="1"/>
  <c r="G51" i="75" s="1"/>
  <c r="I310" i="76"/>
  <c r="G310" i="76"/>
  <c r="E310" i="76"/>
  <c r="F310" i="76" s="1"/>
  <c r="I306" i="76"/>
  <c r="J306" i="76" s="1"/>
  <c r="J307" i="76" s="1"/>
  <c r="G50" i="75" s="1"/>
  <c r="I162" i="74" s="1"/>
  <c r="J162" i="74" s="1"/>
  <c r="H306" i="76"/>
  <c r="H307" i="76" s="1"/>
  <c r="G306" i="76"/>
  <c r="E306" i="76"/>
  <c r="F306" i="76" s="1"/>
  <c r="I301" i="76"/>
  <c r="J301" i="76" s="1"/>
  <c r="G301" i="76"/>
  <c r="E301" i="76"/>
  <c r="F301" i="76" s="1"/>
  <c r="H300" i="76"/>
  <c r="F300" i="76"/>
  <c r="I299" i="76"/>
  <c r="J299" i="76" s="1"/>
  <c r="H299" i="76"/>
  <c r="G299" i="76"/>
  <c r="F299" i="76"/>
  <c r="L299" i="76" s="1"/>
  <c r="E299" i="76"/>
  <c r="K299" i="76" s="1"/>
  <c r="I298" i="76"/>
  <c r="J298" i="76" s="1"/>
  <c r="G298" i="76"/>
  <c r="E298" i="76"/>
  <c r="F298" i="76" s="1"/>
  <c r="J293" i="76"/>
  <c r="H293" i="76"/>
  <c r="I292" i="76"/>
  <c r="J292" i="76" s="1"/>
  <c r="G292" i="76"/>
  <c r="H292" i="76" s="1"/>
  <c r="J287" i="76"/>
  <c r="H287" i="76"/>
  <c r="I286" i="76"/>
  <c r="J286" i="76" s="1"/>
  <c r="G286" i="76"/>
  <c r="H286" i="76" s="1"/>
  <c r="J281" i="76"/>
  <c r="H281" i="76"/>
  <c r="I280" i="76"/>
  <c r="J280" i="76" s="1"/>
  <c r="G280" i="76"/>
  <c r="H280" i="76" s="1"/>
  <c r="E280" i="76"/>
  <c r="F280" i="76" s="1"/>
  <c r="I276" i="76"/>
  <c r="J276" i="76" s="1"/>
  <c r="G276" i="76"/>
  <c r="H276" i="76" s="1"/>
  <c r="I273" i="76"/>
  <c r="J273" i="76" s="1"/>
  <c r="H273" i="76"/>
  <c r="G273" i="76"/>
  <c r="E273" i="76"/>
  <c r="F273" i="76" s="1"/>
  <c r="H269" i="76"/>
  <c r="F269" i="76"/>
  <c r="I268" i="76"/>
  <c r="J268" i="76" s="1"/>
  <c r="G268" i="76"/>
  <c r="E268" i="76"/>
  <c r="F268" i="76" s="1"/>
  <c r="I267" i="76"/>
  <c r="J267" i="76" s="1"/>
  <c r="G267" i="76"/>
  <c r="H267" i="76" s="1"/>
  <c r="E267" i="76"/>
  <c r="F267" i="76" s="1"/>
  <c r="I266" i="76"/>
  <c r="J266" i="76" s="1"/>
  <c r="G266" i="76"/>
  <c r="H266" i="76" s="1"/>
  <c r="E266" i="76"/>
  <c r="K266" i="76" s="1"/>
  <c r="J262" i="76"/>
  <c r="H262" i="76"/>
  <c r="I261" i="76"/>
  <c r="J261" i="76" s="1"/>
  <c r="G261" i="76"/>
  <c r="H261" i="76" s="1"/>
  <c r="E261" i="76"/>
  <c r="I260" i="76"/>
  <c r="J260" i="76" s="1"/>
  <c r="G260" i="76"/>
  <c r="H260" i="76" s="1"/>
  <c r="E260" i="76"/>
  <c r="J259" i="76"/>
  <c r="I259" i="76"/>
  <c r="G259" i="76"/>
  <c r="H259" i="76" s="1"/>
  <c r="E259" i="76"/>
  <c r="F259" i="76" s="1"/>
  <c r="I258" i="76"/>
  <c r="J258" i="76" s="1"/>
  <c r="G258" i="76"/>
  <c r="H258" i="76" s="1"/>
  <c r="H253" i="76"/>
  <c r="F253" i="76"/>
  <c r="K252" i="76"/>
  <c r="I252" i="76"/>
  <c r="J252" i="76" s="1"/>
  <c r="H252" i="76"/>
  <c r="G252" i="76"/>
  <c r="E252" i="76"/>
  <c r="F252" i="76" s="1"/>
  <c r="I251" i="76"/>
  <c r="J251" i="76" s="1"/>
  <c r="G251" i="76"/>
  <c r="H251" i="76" s="1"/>
  <c r="E251" i="76"/>
  <c r="F251" i="76" s="1"/>
  <c r="I247" i="76"/>
  <c r="J247" i="76" s="1"/>
  <c r="G247" i="76"/>
  <c r="H247" i="76" s="1"/>
  <c r="E247" i="76"/>
  <c r="F247" i="76" s="1"/>
  <c r="I246" i="76"/>
  <c r="J246" i="76" s="1"/>
  <c r="G246" i="76"/>
  <c r="H246" i="76" s="1"/>
  <c r="F246" i="76"/>
  <c r="E246" i="76"/>
  <c r="I245" i="76"/>
  <c r="J245" i="76" s="1"/>
  <c r="J248" i="76" s="1"/>
  <c r="G245" i="76"/>
  <c r="E245" i="76"/>
  <c r="F245" i="76" s="1"/>
  <c r="H241" i="76"/>
  <c r="F241" i="76"/>
  <c r="I240" i="76"/>
  <c r="J240" i="76" s="1"/>
  <c r="G240" i="76"/>
  <c r="H240" i="76" s="1"/>
  <c r="I241" i="76" s="1"/>
  <c r="J241" i="76" s="1"/>
  <c r="E240" i="76"/>
  <c r="I235" i="76"/>
  <c r="H235" i="76"/>
  <c r="F235" i="76"/>
  <c r="I234" i="76"/>
  <c r="J234" i="76" s="1"/>
  <c r="G234" i="76"/>
  <c r="H234" i="76" s="1"/>
  <c r="E234" i="76"/>
  <c r="F234" i="76" s="1"/>
  <c r="I233" i="76"/>
  <c r="J233" i="76" s="1"/>
  <c r="G233" i="76"/>
  <c r="H233" i="76" s="1"/>
  <c r="E233" i="76"/>
  <c r="J228" i="76"/>
  <c r="H228" i="76"/>
  <c r="I227" i="76"/>
  <c r="J227" i="76" s="1"/>
  <c r="G227" i="76"/>
  <c r="H227" i="76" s="1"/>
  <c r="H230" i="76" s="1"/>
  <c r="F38" i="75" s="1"/>
  <c r="E227" i="76"/>
  <c r="I218" i="76"/>
  <c r="G218" i="76"/>
  <c r="H218" i="76" s="1"/>
  <c r="E218" i="76"/>
  <c r="F218" i="76" s="1"/>
  <c r="I217" i="76"/>
  <c r="J217" i="76" s="1"/>
  <c r="G217" i="76"/>
  <c r="H217" i="76" s="1"/>
  <c r="E217" i="76"/>
  <c r="J212" i="76"/>
  <c r="H212" i="76"/>
  <c r="J211" i="76"/>
  <c r="H211" i="76"/>
  <c r="J205" i="76"/>
  <c r="H205" i="76"/>
  <c r="J204" i="76"/>
  <c r="H204" i="76"/>
  <c r="I184" i="76"/>
  <c r="H184" i="76"/>
  <c r="H185" i="76" s="1"/>
  <c r="F30" i="75" s="1"/>
  <c r="F184" i="76"/>
  <c r="F185" i="76" s="1"/>
  <c r="E30" i="75" s="1"/>
  <c r="I183" i="76"/>
  <c r="J183" i="76" s="1"/>
  <c r="G183" i="76"/>
  <c r="H183" i="76" s="1"/>
  <c r="E183" i="76"/>
  <c r="H173" i="76"/>
  <c r="F173" i="76"/>
  <c r="I172" i="76"/>
  <c r="J172" i="76" s="1"/>
  <c r="H172" i="76"/>
  <c r="G172" i="76"/>
  <c r="E172" i="76"/>
  <c r="F172" i="76" s="1"/>
  <c r="I171" i="76"/>
  <c r="G171" i="76"/>
  <c r="H171" i="76" s="1"/>
  <c r="E171" i="76"/>
  <c r="F171" i="76" s="1"/>
  <c r="I170" i="76"/>
  <c r="J170" i="76" s="1"/>
  <c r="H170" i="76"/>
  <c r="G170" i="76"/>
  <c r="E170" i="76"/>
  <c r="F170" i="76" s="1"/>
  <c r="H165" i="76"/>
  <c r="F165" i="76"/>
  <c r="I164" i="76"/>
  <c r="J164" i="76" s="1"/>
  <c r="G164" i="76"/>
  <c r="E164" i="76"/>
  <c r="F164" i="76" s="1"/>
  <c r="J163" i="76"/>
  <c r="I163" i="76"/>
  <c r="G163" i="76"/>
  <c r="H163" i="76" s="1"/>
  <c r="E163" i="76"/>
  <c r="K162" i="76"/>
  <c r="I162" i="76"/>
  <c r="J162" i="76" s="1"/>
  <c r="G162" i="76"/>
  <c r="H162" i="76" s="1"/>
  <c r="E162" i="76"/>
  <c r="F162" i="76" s="1"/>
  <c r="H157" i="76"/>
  <c r="F157" i="76"/>
  <c r="I156" i="76"/>
  <c r="J156" i="76" s="1"/>
  <c r="G156" i="76"/>
  <c r="H156" i="76" s="1"/>
  <c r="E156" i="76"/>
  <c r="I155" i="76"/>
  <c r="J155" i="76" s="1"/>
  <c r="G155" i="76"/>
  <c r="H155" i="76" s="1"/>
  <c r="E155" i="76"/>
  <c r="F155" i="76" s="1"/>
  <c r="I154" i="76"/>
  <c r="J154" i="76" s="1"/>
  <c r="G154" i="76"/>
  <c r="H154" i="76" s="1"/>
  <c r="I157" i="76" s="1"/>
  <c r="E154" i="76"/>
  <c r="I150" i="76"/>
  <c r="G150" i="76"/>
  <c r="H150" i="76" s="1"/>
  <c r="F150" i="76"/>
  <c r="E150" i="76"/>
  <c r="K149" i="76"/>
  <c r="J149" i="76"/>
  <c r="I149" i="76"/>
  <c r="H149" i="76"/>
  <c r="G149" i="76"/>
  <c r="F149" i="76"/>
  <c r="E149" i="76"/>
  <c r="J148" i="76"/>
  <c r="F148" i="76"/>
  <c r="I145" i="76"/>
  <c r="G145" i="76"/>
  <c r="H145" i="76" s="1"/>
  <c r="E145" i="76"/>
  <c r="F145" i="76" s="1"/>
  <c r="J144" i="76"/>
  <c r="I144" i="76"/>
  <c r="G144" i="76"/>
  <c r="H144" i="76" s="1"/>
  <c r="E144" i="76"/>
  <c r="J139" i="76"/>
  <c r="I139" i="76"/>
  <c r="G139" i="76"/>
  <c r="K139" i="76" s="1"/>
  <c r="F139" i="76"/>
  <c r="E139" i="76"/>
  <c r="I134" i="76"/>
  <c r="G134" i="76"/>
  <c r="H134" i="76" s="1"/>
  <c r="E134" i="76"/>
  <c r="F134" i="76" s="1"/>
  <c r="J130" i="76"/>
  <c r="F130" i="76"/>
  <c r="I125" i="76"/>
  <c r="J125" i="76" s="1"/>
  <c r="G125" i="76"/>
  <c r="E125" i="76"/>
  <c r="F125" i="76" s="1"/>
  <c r="I124" i="76"/>
  <c r="J124" i="76" s="1"/>
  <c r="G124" i="76"/>
  <c r="H124" i="76" s="1"/>
  <c r="E124" i="76"/>
  <c r="I120" i="76"/>
  <c r="J120" i="76" s="1"/>
  <c r="J121" i="76" s="1"/>
  <c r="G21" i="75" s="1"/>
  <c r="G120" i="76"/>
  <c r="H120" i="76" s="1"/>
  <c r="H121" i="76" s="1"/>
  <c r="F21" i="75" s="1"/>
  <c r="G42" i="74" s="1"/>
  <c r="H42" i="74" s="1"/>
  <c r="E120" i="76"/>
  <c r="K120" i="76" s="1"/>
  <c r="I116" i="76"/>
  <c r="J116" i="76" s="1"/>
  <c r="J117" i="76" s="1"/>
  <c r="G20" i="75" s="1"/>
  <c r="I41" i="74" s="1"/>
  <c r="J41" i="74" s="1"/>
  <c r="G116" i="76"/>
  <c r="H116" i="76" s="1"/>
  <c r="H117" i="76" s="1"/>
  <c r="F20" i="75" s="1"/>
  <c r="E116" i="76"/>
  <c r="I112" i="76"/>
  <c r="J112" i="76" s="1"/>
  <c r="G112" i="76"/>
  <c r="H112" i="76" s="1"/>
  <c r="E112" i="76"/>
  <c r="I111" i="76"/>
  <c r="J111" i="76" s="1"/>
  <c r="H111" i="76"/>
  <c r="G111" i="76"/>
  <c r="E111" i="76"/>
  <c r="F111" i="76" s="1"/>
  <c r="I110" i="76"/>
  <c r="J110" i="76" s="1"/>
  <c r="J113" i="76" s="1"/>
  <c r="G19" i="75" s="1"/>
  <c r="H110" i="76"/>
  <c r="H113" i="76" s="1"/>
  <c r="F19" i="75" s="1"/>
  <c r="G40" i="74" s="1"/>
  <c r="H40" i="74" s="1"/>
  <c r="G110" i="76"/>
  <c r="E110" i="76"/>
  <c r="I106" i="76"/>
  <c r="J106" i="76" s="1"/>
  <c r="J107" i="76" s="1"/>
  <c r="H106" i="76"/>
  <c r="H107" i="76" s="1"/>
  <c r="F18" i="75" s="1"/>
  <c r="G39" i="74" s="1"/>
  <c r="H39" i="74" s="1"/>
  <c r="G106" i="76"/>
  <c r="E106" i="76"/>
  <c r="I102" i="76"/>
  <c r="J102" i="76" s="1"/>
  <c r="J103" i="76" s="1"/>
  <c r="G17" i="75" s="1"/>
  <c r="G102" i="76"/>
  <c r="H102" i="76" s="1"/>
  <c r="H103" i="76" s="1"/>
  <c r="E102" i="76"/>
  <c r="I98" i="76"/>
  <c r="J98" i="76" s="1"/>
  <c r="J99" i="76" s="1"/>
  <c r="G16" i="75" s="1"/>
  <c r="I37" i="74" s="1"/>
  <c r="J37" i="74" s="1"/>
  <c r="H98" i="76"/>
  <c r="H99" i="76" s="1"/>
  <c r="G98" i="76"/>
  <c r="E98" i="76"/>
  <c r="I84" i="76"/>
  <c r="J84" i="76" s="1"/>
  <c r="H84" i="76"/>
  <c r="G84" i="76"/>
  <c r="E84" i="76"/>
  <c r="F84" i="76" s="1"/>
  <c r="I83" i="76"/>
  <c r="J83" i="76" s="1"/>
  <c r="H83" i="76"/>
  <c r="G83" i="76"/>
  <c r="E83" i="76"/>
  <c r="J82" i="76"/>
  <c r="H82" i="76"/>
  <c r="J81" i="76"/>
  <c r="I81" i="76"/>
  <c r="H81" i="76"/>
  <c r="H85" i="76" s="1"/>
  <c r="F13" i="75" s="1"/>
  <c r="G34" i="74" s="1"/>
  <c r="H34" i="74" s="1"/>
  <c r="G81" i="76"/>
  <c r="E81" i="76"/>
  <c r="J76" i="76"/>
  <c r="H76" i="76"/>
  <c r="J75" i="76"/>
  <c r="I75" i="76"/>
  <c r="G75" i="76"/>
  <c r="H75" i="76" s="1"/>
  <c r="E75" i="76"/>
  <c r="F75" i="76" s="1"/>
  <c r="I74" i="76"/>
  <c r="J74" i="76" s="1"/>
  <c r="H74" i="76"/>
  <c r="G74" i="76"/>
  <c r="E74" i="76"/>
  <c r="I73" i="76"/>
  <c r="J73" i="76" s="1"/>
  <c r="G73" i="76"/>
  <c r="J72" i="76"/>
  <c r="H72" i="76"/>
  <c r="I71" i="76"/>
  <c r="G71" i="76"/>
  <c r="H71" i="76" s="1"/>
  <c r="F71" i="76"/>
  <c r="E71" i="76"/>
  <c r="J70" i="76"/>
  <c r="I70" i="76"/>
  <c r="G70" i="76"/>
  <c r="H70" i="76" s="1"/>
  <c r="E70" i="76"/>
  <c r="J69" i="76"/>
  <c r="I69" i="76"/>
  <c r="G69" i="76"/>
  <c r="H69" i="76" s="1"/>
  <c r="I68" i="76"/>
  <c r="G68" i="76"/>
  <c r="H68" i="76" s="1"/>
  <c r="E68" i="76"/>
  <c r="F68" i="76" s="1"/>
  <c r="J63" i="76"/>
  <c r="I63" i="76"/>
  <c r="G63" i="76"/>
  <c r="H63" i="76" s="1"/>
  <c r="E63" i="76"/>
  <c r="F63" i="76" s="1"/>
  <c r="I62" i="76"/>
  <c r="J62" i="76" s="1"/>
  <c r="G62" i="76"/>
  <c r="H62" i="76" s="1"/>
  <c r="F62" i="76"/>
  <c r="I61" i="76"/>
  <c r="G61" i="76"/>
  <c r="H61" i="76" s="1"/>
  <c r="E61" i="76"/>
  <c r="F61" i="76" s="1"/>
  <c r="I60" i="76"/>
  <c r="J60" i="76" s="1"/>
  <c r="G60" i="76"/>
  <c r="H60" i="76" s="1"/>
  <c r="E60" i="76"/>
  <c r="F60" i="76" s="1"/>
  <c r="I59" i="76"/>
  <c r="J59" i="76" s="1"/>
  <c r="G59" i="76"/>
  <c r="H59" i="76" s="1"/>
  <c r="F59" i="76"/>
  <c r="E59" i="76"/>
  <c r="I58" i="76"/>
  <c r="G58" i="76"/>
  <c r="H58" i="76" s="1"/>
  <c r="E58" i="76"/>
  <c r="F58" i="76" s="1"/>
  <c r="I57" i="76"/>
  <c r="J57" i="76" s="1"/>
  <c r="G57" i="76"/>
  <c r="H57" i="76" s="1"/>
  <c r="E57" i="76"/>
  <c r="J56" i="76"/>
  <c r="I56" i="76"/>
  <c r="G56" i="76"/>
  <c r="H56" i="76" s="1"/>
  <c r="E56" i="76"/>
  <c r="F56" i="76" s="1"/>
  <c r="I55" i="76"/>
  <c r="G55" i="76"/>
  <c r="H55" i="76" s="1"/>
  <c r="E55" i="76"/>
  <c r="F55" i="76" s="1"/>
  <c r="I51" i="76"/>
  <c r="G51" i="76"/>
  <c r="H51" i="76" s="1"/>
  <c r="F51" i="76"/>
  <c r="E51" i="76"/>
  <c r="J50" i="76"/>
  <c r="I50" i="76"/>
  <c r="G50" i="76"/>
  <c r="H50" i="76" s="1"/>
  <c r="E50" i="76"/>
  <c r="J49" i="76"/>
  <c r="I49" i="76"/>
  <c r="G49" i="76"/>
  <c r="H49" i="76" s="1"/>
  <c r="E49" i="76"/>
  <c r="J45" i="76"/>
  <c r="I45" i="76"/>
  <c r="G45" i="76"/>
  <c r="H45" i="76" s="1"/>
  <c r="E45" i="76"/>
  <c r="K45" i="76" s="1"/>
  <c r="I44" i="76"/>
  <c r="G44" i="76"/>
  <c r="H44" i="76" s="1"/>
  <c r="E44" i="76"/>
  <c r="F44" i="76" s="1"/>
  <c r="J43" i="76"/>
  <c r="I43" i="76"/>
  <c r="G43" i="76"/>
  <c r="H43" i="76" s="1"/>
  <c r="H46" i="76" s="1"/>
  <c r="F9" i="75" s="1"/>
  <c r="G30" i="74" s="1"/>
  <c r="H30" i="74" s="1"/>
  <c r="E43" i="76"/>
  <c r="H40" i="76"/>
  <c r="F8" i="75" s="1"/>
  <c r="G8" i="74" s="1"/>
  <c r="H8" i="74" s="1"/>
  <c r="H39" i="76"/>
  <c r="F39" i="76"/>
  <c r="F40" i="76" s="1"/>
  <c r="E8" i="75" s="1"/>
  <c r="I36" i="76"/>
  <c r="J36" i="76" s="1"/>
  <c r="H36" i="76"/>
  <c r="G36" i="76"/>
  <c r="H30" i="76"/>
  <c r="F30" i="76"/>
  <c r="J29" i="76"/>
  <c r="I29" i="76"/>
  <c r="H29" i="76"/>
  <c r="G29" i="76"/>
  <c r="F29" i="76"/>
  <c r="I28" i="76"/>
  <c r="G28" i="76"/>
  <c r="H28" i="76" s="1"/>
  <c r="E28" i="76"/>
  <c r="F28" i="76" s="1"/>
  <c r="H27" i="76"/>
  <c r="F27" i="76"/>
  <c r="I26" i="76"/>
  <c r="J26" i="76" s="1"/>
  <c r="G26" i="76"/>
  <c r="H26" i="76" s="1"/>
  <c r="F26" i="76"/>
  <c r="E26" i="76"/>
  <c r="K26" i="76" s="1"/>
  <c r="I25" i="76"/>
  <c r="J25" i="76" s="1"/>
  <c r="G25" i="76"/>
  <c r="E25" i="76"/>
  <c r="F25" i="76" s="1"/>
  <c r="H24" i="76"/>
  <c r="F24" i="76"/>
  <c r="I23" i="76"/>
  <c r="G23" i="76"/>
  <c r="H23" i="76" s="1"/>
  <c r="H20" i="76"/>
  <c r="F6" i="75" s="1"/>
  <c r="G6" i="74" s="1"/>
  <c r="H6" i="74" s="1"/>
  <c r="F20" i="76"/>
  <c r="E6" i="75" s="1"/>
  <c r="H19" i="76"/>
  <c r="F19" i="76"/>
  <c r="I17" i="76"/>
  <c r="J17" i="76" s="1"/>
  <c r="G17" i="76"/>
  <c r="H17" i="76" s="1"/>
  <c r="E17" i="76"/>
  <c r="K17" i="76" s="1"/>
  <c r="H13" i="76"/>
  <c r="H14" i="76" s="1"/>
  <c r="F5" i="75" s="1"/>
  <c r="F13" i="76"/>
  <c r="F14" i="76" s="1"/>
  <c r="E5" i="75" s="1"/>
  <c r="E5" i="74" s="1"/>
  <c r="F5" i="74" s="1"/>
  <c r="J11" i="76"/>
  <c r="I11" i="76"/>
  <c r="G11" i="76"/>
  <c r="H11" i="76" s="1"/>
  <c r="E11" i="76"/>
  <c r="F11" i="76" s="1"/>
  <c r="H7" i="76"/>
  <c r="H8" i="76" s="1"/>
  <c r="F4" i="75" s="1"/>
  <c r="F7" i="76"/>
  <c r="I5" i="76"/>
  <c r="J5" i="76" s="1"/>
  <c r="G5" i="76"/>
  <c r="H5" i="76" s="1"/>
  <c r="E5" i="76"/>
  <c r="F435" i="75"/>
  <c r="F429" i="75"/>
  <c r="G2770" i="76" s="1"/>
  <c r="H2770" i="76" s="1"/>
  <c r="G422" i="75"/>
  <c r="F422" i="75"/>
  <c r="G417" i="75"/>
  <c r="F417" i="75"/>
  <c r="G416" i="75"/>
  <c r="I1120" i="76" s="1"/>
  <c r="J1120" i="76" s="1"/>
  <c r="F415" i="75"/>
  <c r="G411" i="75"/>
  <c r="I1037" i="76" s="1"/>
  <c r="J1037" i="76" s="1"/>
  <c r="F411" i="75"/>
  <c r="G1037" i="76" s="1"/>
  <c r="H1037" i="76" s="1"/>
  <c r="G400" i="75"/>
  <c r="I2614" i="76" s="1"/>
  <c r="J2614" i="76" s="1"/>
  <c r="G398" i="75"/>
  <c r="F388" i="75"/>
  <c r="F386" i="75"/>
  <c r="G891" i="76" s="1"/>
  <c r="H891" i="76" s="1"/>
  <c r="E386" i="75"/>
  <c r="F379" i="75"/>
  <c r="G689" i="76" s="1"/>
  <c r="H689" i="76" s="1"/>
  <c r="F371" i="75"/>
  <c r="E371" i="75"/>
  <c r="F354" i="75"/>
  <c r="F347" i="75"/>
  <c r="G433" i="76" s="1"/>
  <c r="H433" i="76" s="1"/>
  <c r="G341" i="75"/>
  <c r="I359" i="76" s="1"/>
  <c r="J359" i="76" s="1"/>
  <c r="F339" i="75"/>
  <c r="G355" i="76" s="1"/>
  <c r="H355" i="76" s="1"/>
  <c r="G332" i="75"/>
  <c r="I2181" i="76" s="1"/>
  <c r="J2181" i="76" s="1"/>
  <c r="F332" i="75"/>
  <c r="G2181" i="76" s="1"/>
  <c r="H2181" i="76" s="1"/>
  <c r="G327" i="75"/>
  <c r="I2150" i="76" s="1"/>
  <c r="J2150" i="76" s="1"/>
  <c r="G309" i="75"/>
  <c r="I198" i="76" s="1"/>
  <c r="J198" i="76" s="1"/>
  <c r="G307" i="75"/>
  <c r="I188" i="76" s="1"/>
  <c r="J188" i="76" s="1"/>
  <c r="F307" i="75"/>
  <c r="G188" i="76" s="1"/>
  <c r="H188" i="76" s="1"/>
  <c r="G296" i="75"/>
  <c r="F287" i="75"/>
  <c r="G38" i="76" s="1"/>
  <c r="H38" i="76" s="1"/>
  <c r="E287" i="75"/>
  <c r="E38" i="76" s="1"/>
  <c r="F286" i="75"/>
  <c r="G37" i="76" s="1"/>
  <c r="H37" i="76" s="1"/>
  <c r="G285" i="75"/>
  <c r="F283" i="75"/>
  <c r="G32" i="76" s="1"/>
  <c r="H32" i="76" s="1"/>
  <c r="E283" i="75"/>
  <c r="E32" i="76" s="1"/>
  <c r="F282" i="75"/>
  <c r="G31" i="76" s="1"/>
  <c r="H31" i="76" s="1"/>
  <c r="E282" i="75"/>
  <c r="E280" i="75"/>
  <c r="F279" i="75"/>
  <c r="G838" i="74" s="1"/>
  <c r="H838" i="74" s="1"/>
  <c r="E279" i="75"/>
  <c r="E838" i="74" s="1"/>
  <c r="F838" i="74" s="1"/>
  <c r="F278" i="75"/>
  <c r="E277" i="75"/>
  <c r="F276" i="75"/>
  <c r="G834" i="74" s="1"/>
  <c r="H834" i="74" s="1"/>
  <c r="E276" i="75"/>
  <c r="F270" i="75"/>
  <c r="G828" i="74" s="1"/>
  <c r="H828" i="74" s="1"/>
  <c r="E270" i="75"/>
  <c r="F269" i="75"/>
  <c r="F268" i="75"/>
  <c r="G826" i="74" s="1"/>
  <c r="H826" i="74" s="1"/>
  <c r="E268" i="75"/>
  <c r="E267" i="75"/>
  <c r="F266" i="75"/>
  <c r="G824" i="74" s="1"/>
  <c r="H824" i="74" s="1"/>
  <c r="F264" i="75"/>
  <c r="G822" i="74" s="1"/>
  <c r="H822" i="74" s="1"/>
  <c r="E264" i="75"/>
  <c r="E262" i="75"/>
  <c r="F261" i="75"/>
  <c r="G819" i="74" s="1"/>
  <c r="H819" i="74" s="1"/>
  <c r="F260" i="75"/>
  <c r="E260" i="75"/>
  <c r="E818" i="74" s="1"/>
  <c r="E256" i="75"/>
  <c r="F255" i="75"/>
  <c r="G813" i="74" s="1"/>
  <c r="H813" i="74" s="1"/>
  <c r="F254" i="75"/>
  <c r="G812" i="74" s="1"/>
  <c r="H812" i="74" s="1"/>
  <c r="E254" i="75"/>
  <c r="E812" i="74" s="1"/>
  <c r="F812" i="74" s="1"/>
  <c r="E252" i="75"/>
  <c r="E810" i="74" s="1"/>
  <c r="F810" i="74" s="1"/>
  <c r="F250" i="75"/>
  <c r="F248" i="75"/>
  <c r="F247" i="75"/>
  <c r="F246" i="75"/>
  <c r="G804" i="74" s="1"/>
  <c r="H804" i="74" s="1"/>
  <c r="E246" i="75"/>
  <c r="F244" i="75"/>
  <c r="G802" i="74" s="1"/>
  <c r="H802" i="74" s="1"/>
  <c r="E244" i="75"/>
  <c r="E802" i="74" s="1"/>
  <c r="F802" i="74" s="1"/>
  <c r="F243" i="75"/>
  <c r="F242" i="75"/>
  <c r="E242" i="75"/>
  <c r="F240" i="75"/>
  <c r="F238" i="75"/>
  <c r="F237" i="75"/>
  <c r="G795" i="74" s="1"/>
  <c r="H795" i="74" s="1"/>
  <c r="E237" i="75"/>
  <c r="F236" i="75"/>
  <c r="G794" i="74" s="1"/>
  <c r="H794" i="74" s="1"/>
  <c r="F235" i="75"/>
  <c r="E235" i="75"/>
  <c r="E793" i="74" s="1"/>
  <c r="F793" i="74" s="1"/>
  <c r="E234" i="75"/>
  <c r="F232" i="75"/>
  <c r="G790" i="74" s="1"/>
  <c r="H790" i="74" s="1"/>
  <c r="E232" i="75"/>
  <c r="F230" i="75"/>
  <c r="G788" i="74" s="1"/>
  <c r="F229" i="75"/>
  <c r="G787" i="74" s="1"/>
  <c r="H787" i="74" s="1"/>
  <c r="F228" i="75"/>
  <c r="G786" i="74" s="1"/>
  <c r="H786" i="74" s="1"/>
  <c r="E228" i="75"/>
  <c r="E786" i="74" s="1"/>
  <c r="F786" i="74" s="1"/>
  <c r="E225" i="75"/>
  <c r="F222" i="75"/>
  <c r="E222" i="75"/>
  <c r="F221" i="75"/>
  <c r="E220" i="75"/>
  <c r="F219" i="75"/>
  <c r="E219" i="75"/>
  <c r="E777" i="74" s="1"/>
  <c r="F218" i="75"/>
  <c r="G776" i="74" s="1"/>
  <c r="H776" i="74" s="1"/>
  <c r="E218" i="75"/>
  <c r="E776" i="74" s="1"/>
  <c r="F776" i="74" s="1"/>
  <c r="F217" i="75"/>
  <c r="G775" i="74" s="1"/>
  <c r="F216" i="75"/>
  <c r="G774" i="74" s="1"/>
  <c r="H774" i="74" s="1"/>
  <c r="F215" i="75"/>
  <c r="E214" i="75"/>
  <c r="E772" i="74" s="1"/>
  <c r="F213" i="75"/>
  <c r="F208" i="75"/>
  <c r="E208" i="75"/>
  <c r="E766" i="74" s="1"/>
  <c r="F207" i="75"/>
  <c r="G765" i="74" s="1"/>
  <c r="H765" i="74" s="1"/>
  <c r="F206" i="75"/>
  <c r="E206" i="75"/>
  <c r="F205" i="75"/>
  <c r="G763" i="74" s="1"/>
  <c r="H763" i="74" s="1"/>
  <c r="F204" i="75"/>
  <c r="G762" i="74" s="1"/>
  <c r="H762" i="74" s="1"/>
  <c r="E204" i="75"/>
  <c r="E762" i="74" s="1"/>
  <c r="F762" i="74" s="1"/>
  <c r="F203" i="75"/>
  <c r="G761" i="74" s="1"/>
  <c r="H761" i="74" s="1"/>
  <c r="F202" i="75"/>
  <c r="G760" i="74" s="1"/>
  <c r="H760" i="74" s="1"/>
  <c r="E184" i="75"/>
  <c r="G180" i="75"/>
  <c r="I503" i="74" s="1"/>
  <c r="J503" i="74" s="1"/>
  <c r="G141" i="75"/>
  <c r="F141" i="75"/>
  <c r="F139" i="75"/>
  <c r="G430" i="74" s="1"/>
  <c r="H430" i="74" s="1"/>
  <c r="G136" i="75"/>
  <c r="G135" i="75"/>
  <c r="F135" i="75"/>
  <c r="G426" i="74" s="1"/>
  <c r="H426" i="74" s="1"/>
  <c r="F134" i="75"/>
  <c r="G126" i="75"/>
  <c r="I383" i="74" s="1"/>
  <c r="J383" i="74" s="1"/>
  <c r="F126" i="75"/>
  <c r="G383" i="74" s="1"/>
  <c r="H383" i="74" s="1"/>
  <c r="F125" i="75"/>
  <c r="G382" i="74" s="1"/>
  <c r="G96" i="75"/>
  <c r="F96" i="75"/>
  <c r="F95" i="75"/>
  <c r="F77" i="75"/>
  <c r="G269" i="74" s="1"/>
  <c r="H269" i="74" s="1"/>
  <c r="G66" i="75"/>
  <c r="I244" i="74" s="1"/>
  <c r="J244" i="74" s="1"/>
  <c r="F66" i="75"/>
  <c r="G244" i="74" s="1"/>
  <c r="H244" i="74" s="1"/>
  <c r="F62" i="75"/>
  <c r="G240" i="74" s="1"/>
  <c r="H240" i="74" s="1"/>
  <c r="G61" i="75"/>
  <c r="G60" i="75"/>
  <c r="I238" i="74" s="1"/>
  <c r="J238" i="74" s="1"/>
  <c r="F60" i="75"/>
  <c r="G238" i="74" s="1"/>
  <c r="H238" i="74" s="1"/>
  <c r="F50" i="75"/>
  <c r="G41" i="75"/>
  <c r="I150" i="74" s="1"/>
  <c r="J150" i="74" s="1"/>
  <c r="G18" i="75"/>
  <c r="I39" i="74" s="1"/>
  <c r="J39" i="74" s="1"/>
  <c r="F17" i="75"/>
  <c r="G38" i="74" s="1"/>
  <c r="H38" i="74" s="1"/>
  <c r="F16" i="75"/>
  <c r="I949" i="74"/>
  <c r="J949" i="74" s="1"/>
  <c r="G949" i="74"/>
  <c r="E949" i="74"/>
  <c r="F949" i="74" s="1"/>
  <c r="K948" i="74"/>
  <c r="J948" i="74"/>
  <c r="H948" i="74"/>
  <c r="F948" i="74"/>
  <c r="I947" i="74"/>
  <c r="J947" i="74" s="1"/>
  <c r="H947" i="74"/>
  <c r="G947" i="74"/>
  <c r="E947" i="74"/>
  <c r="I946" i="74"/>
  <c r="J946" i="74" s="1"/>
  <c r="G946" i="74"/>
  <c r="H946" i="74" s="1"/>
  <c r="E946" i="74"/>
  <c r="I945" i="74"/>
  <c r="J945" i="74" s="1"/>
  <c r="G945" i="74"/>
  <c r="H945" i="74" s="1"/>
  <c r="E945" i="74"/>
  <c r="F945" i="74" s="1"/>
  <c r="L945" i="74" s="1"/>
  <c r="I944" i="74"/>
  <c r="J944" i="74" s="1"/>
  <c r="G944" i="74"/>
  <c r="H944" i="74" s="1"/>
  <c r="E944" i="74"/>
  <c r="I943" i="74"/>
  <c r="J943" i="74" s="1"/>
  <c r="G943" i="74"/>
  <c r="H943" i="74" s="1"/>
  <c r="I942" i="74"/>
  <c r="J942" i="74" s="1"/>
  <c r="G942" i="74"/>
  <c r="H942" i="74" s="1"/>
  <c r="E942" i="74"/>
  <c r="F942" i="74" s="1"/>
  <c r="L942" i="74" s="1"/>
  <c r="I941" i="74"/>
  <c r="J941" i="74" s="1"/>
  <c r="G941" i="74"/>
  <c r="H941" i="74" s="1"/>
  <c r="E941" i="74"/>
  <c r="I940" i="74"/>
  <c r="J940" i="74" s="1"/>
  <c r="G940" i="74"/>
  <c r="H940" i="74" s="1"/>
  <c r="E940" i="74"/>
  <c r="F940" i="74" s="1"/>
  <c r="K912" i="74"/>
  <c r="J912" i="74"/>
  <c r="H912" i="74"/>
  <c r="F912" i="74"/>
  <c r="I911" i="74"/>
  <c r="J911" i="74" s="1"/>
  <c r="G911" i="74"/>
  <c r="H911" i="74" s="1"/>
  <c r="E911" i="74"/>
  <c r="I910" i="74"/>
  <c r="J910" i="74" s="1"/>
  <c r="G910" i="74"/>
  <c r="H910" i="74" s="1"/>
  <c r="I909" i="74"/>
  <c r="J909" i="74" s="1"/>
  <c r="G909" i="74"/>
  <c r="H909" i="74" s="1"/>
  <c r="E909" i="74"/>
  <c r="F909" i="74" s="1"/>
  <c r="I908" i="74"/>
  <c r="J908" i="74" s="1"/>
  <c r="G908" i="74"/>
  <c r="H908" i="74" s="1"/>
  <c r="E908" i="74"/>
  <c r="F908" i="74" s="1"/>
  <c r="I907" i="74"/>
  <c r="J907" i="74" s="1"/>
  <c r="G907" i="74"/>
  <c r="H907" i="74" s="1"/>
  <c r="E907" i="74"/>
  <c r="F907" i="74" s="1"/>
  <c r="I906" i="74"/>
  <c r="J906" i="74" s="1"/>
  <c r="H906" i="74"/>
  <c r="G906" i="74"/>
  <c r="E906" i="74"/>
  <c r="F906" i="74" s="1"/>
  <c r="I905" i="74"/>
  <c r="J905" i="74" s="1"/>
  <c r="G905" i="74"/>
  <c r="H905" i="74" s="1"/>
  <c r="F905" i="74"/>
  <c r="E905" i="74"/>
  <c r="I904" i="74"/>
  <c r="J904" i="74" s="1"/>
  <c r="G904" i="74"/>
  <c r="H904" i="74" s="1"/>
  <c r="E904" i="74"/>
  <c r="F904" i="74" s="1"/>
  <c r="I903" i="74"/>
  <c r="J903" i="74" s="1"/>
  <c r="G903" i="74"/>
  <c r="H903" i="74" s="1"/>
  <c r="E903" i="74"/>
  <c r="F903" i="74" s="1"/>
  <c r="I902" i="74"/>
  <c r="J902" i="74" s="1"/>
  <c r="G902" i="74"/>
  <c r="H902" i="74" s="1"/>
  <c r="E902" i="74"/>
  <c r="I901" i="74"/>
  <c r="J901" i="74" s="1"/>
  <c r="G901" i="74"/>
  <c r="H901" i="74" s="1"/>
  <c r="E901" i="74"/>
  <c r="F901" i="74" s="1"/>
  <c r="I900" i="74"/>
  <c r="J900" i="74" s="1"/>
  <c r="G900" i="74"/>
  <c r="H900" i="74" s="1"/>
  <c r="I899" i="74"/>
  <c r="J899" i="74" s="1"/>
  <c r="G899" i="74"/>
  <c r="H899" i="74" s="1"/>
  <c r="I898" i="74"/>
  <c r="J898" i="74" s="1"/>
  <c r="G898" i="74"/>
  <c r="H898" i="74" s="1"/>
  <c r="E898" i="74"/>
  <c r="F898" i="74" s="1"/>
  <c r="I897" i="74"/>
  <c r="J897" i="74" s="1"/>
  <c r="G897" i="74"/>
  <c r="H897" i="74" s="1"/>
  <c r="E897" i="74"/>
  <c r="F897" i="74" s="1"/>
  <c r="I896" i="74"/>
  <c r="J896" i="74" s="1"/>
  <c r="G896" i="74"/>
  <c r="H896" i="74" s="1"/>
  <c r="E896" i="74"/>
  <c r="F896" i="74" s="1"/>
  <c r="I895" i="74"/>
  <c r="J895" i="74" s="1"/>
  <c r="G895" i="74"/>
  <c r="H895" i="74" s="1"/>
  <c r="E895" i="74"/>
  <c r="I894" i="74"/>
  <c r="J894" i="74" s="1"/>
  <c r="G894" i="74"/>
  <c r="H894" i="74" s="1"/>
  <c r="E894" i="74"/>
  <c r="F894" i="74" s="1"/>
  <c r="I893" i="74"/>
  <c r="J893" i="74" s="1"/>
  <c r="G893" i="74"/>
  <c r="H893" i="74" s="1"/>
  <c r="E893" i="74"/>
  <c r="F893" i="74" s="1"/>
  <c r="I892" i="74"/>
  <c r="J892" i="74" s="1"/>
  <c r="G892" i="74"/>
  <c r="H892" i="74" s="1"/>
  <c r="E892" i="74"/>
  <c r="F892" i="74" s="1"/>
  <c r="I891" i="74"/>
  <c r="J891" i="74" s="1"/>
  <c r="G891" i="74"/>
  <c r="H891" i="74" s="1"/>
  <c r="E891" i="74"/>
  <c r="F891" i="74" s="1"/>
  <c r="I890" i="74"/>
  <c r="J890" i="74" s="1"/>
  <c r="G890" i="74"/>
  <c r="H890" i="74" s="1"/>
  <c r="E890" i="74"/>
  <c r="F890" i="74" s="1"/>
  <c r="L890" i="74" s="1"/>
  <c r="I889" i="74"/>
  <c r="J889" i="74" s="1"/>
  <c r="G889" i="74"/>
  <c r="H889" i="74" s="1"/>
  <c r="E889" i="74"/>
  <c r="F889" i="74" s="1"/>
  <c r="I888" i="74"/>
  <c r="J888" i="74" s="1"/>
  <c r="H888" i="74"/>
  <c r="G888" i="74"/>
  <c r="E888" i="74"/>
  <c r="F888" i="74" s="1"/>
  <c r="I862" i="74"/>
  <c r="J862" i="74" s="1"/>
  <c r="J886" i="74" s="1"/>
  <c r="I36" i="73" s="1"/>
  <c r="J36" i="73" s="1"/>
  <c r="I35" i="73" s="1"/>
  <c r="J35" i="73" s="1"/>
  <c r="G862" i="74"/>
  <c r="H862" i="74" s="1"/>
  <c r="H886" i="74" s="1"/>
  <c r="G36" i="73" s="1"/>
  <c r="H36" i="73" s="1"/>
  <c r="E862" i="74"/>
  <c r="F862" i="74" s="1"/>
  <c r="F886" i="74" s="1"/>
  <c r="E36" i="73" s="1"/>
  <c r="K842" i="74"/>
  <c r="J842" i="74"/>
  <c r="H842" i="74"/>
  <c r="F842" i="74"/>
  <c r="K841" i="74"/>
  <c r="J841" i="74"/>
  <c r="H841" i="74"/>
  <c r="F841" i="74"/>
  <c r="K840" i="74"/>
  <c r="J840" i="74"/>
  <c r="H840" i="74"/>
  <c r="F840" i="74"/>
  <c r="K839" i="74"/>
  <c r="J839" i="74"/>
  <c r="H839" i="74"/>
  <c r="F839" i="74"/>
  <c r="L839" i="74" s="1"/>
  <c r="K837" i="74"/>
  <c r="J837" i="74"/>
  <c r="H837" i="74"/>
  <c r="F837" i="74"/>
  <c r="G836" i="74"/>
  <c r="H836" i="74" s="1"/>
  <c r="E834" i="74"/>
  <c r="G833" i="74"/>
  <c r="H833" i="74" s="1"/>
  <c r="H831" i="74"/>
  <c r="E831" i="74"/>
  <c r="F831" i="74" s="1"/>
  <c r="G829" i="74"/>
  <c r="E828" i="74"/>
  <c r="G827" i="74"/>
  <c r="H827" i="74" s="1"/>
  <c r="E826" i="74"/>
  <c r="F826" i="74" s="1"/>
  <c r="E825" i="74"/>
  <c r="F825" i="74" s="1"/>
  <c r="E822" i="74"/>
  <c r="F822" i="74" s="1"/>
  <c r="E820" i="74"/>
  <c r="F820" i="74" s="1"/>
  <c r="G818" i="74"/>
  <c r="H818" i="74" s="1"/>
  <c r="G817" i="74"/>
  <c r="H817" i="74" s="1"/>
  <c r="H816" i="74"/>
  <c r="E816" i="74"/>
  <c r="F816" i="74" s="1"/>
  <c r="G815" i="74"/>
  <c r="H815" i="74" s="1"/>
  <c r="G809" i="74"/>
  <c r="H809" i="74" s="1"/>
  <c r="G808" i="74"/>
  <c r="H808" i="74" s="1"/>
  <c r="G807" i="74"/>
  <c r="H807" i="74" s="1"/>
  <c r="G806" i="74"/>
  <c r="H806" i="74" s="1"/>
  <c r="G805" i="74"/>
  <c r="H805" i="74" s="1"/>
  <c r="F804" i="74"/>
  <c r="E804" i="74"/>
  <c r="G801" i="74"/>
  <c r="H801" i="74" s="1"/>
  <c r="G800" i="74"/>
  <c r="H800" i="74" s="1"/>
  <c r="E800" i="74"/>
  <c r="G799" i="74"/>
  <c r="H799" i="74" s="1"/>
  <c r="G798" i="74"/>
  <c r="H798" i="74" s="1"/>
  <c r="G796" i="74"/>
  <c r="H796" i="74" s="1"/>
  <c r="E795" i="74"/>
  <c r="F795" i="74" s="1"/>
  <c r="G793" i="74"/>
  <c r="H793" i="74" s="1"/>
  <c r="E792" i="74"/>
  <c r="F792" i="74" s="1"/>
  <c r="E790" i="74"/>
  <c r="F790" i="74" s="1"/>
  <c r="G789" i="74"/>
  <c r="H789" i="74" s="1"/>
  <c r="E788" i="74"/>
  <c r="F788" i="74" s="1"/>
  <c r="G785" i="74"/>
  <c r="H785" i="74" s="1"/>
  <c r="G783" i="74"/>
  <c r="H783" i="74" s="1"/>
  <c r="E783" i="74"/>
  <c r="G782" i="74"/>
  <c r="H782" i="74" s="1"/>
  <c r="E782" i="74"/>
  <c r="G780" i="74"/>
  <c r="H780" i="74" s="1"/>
  <c r="E780" i="74"/>
  <c r="F780" i="74" s="1"/>
  <c r="G779" i="74"/>
  <c r="H779" i="74" s="1"/>
  <c r="E778" i="74"/>
  <c r="G777" i="74"/>
  <c r="H777" i="74" s="1"/>
  <c r="F777" i="74"/>
  <c r="H775" i="74"/>
  <c r="G773" i="74"/>
  <c r="H773" i="74" s="1"/>
  <c r="G771" i="74"/>
  <c r="H771" i="74" s="1"/>
  <c r="E771" i="74"/>
  <c r="F771" i="74" s="1"/>
  <c r="G770" i="74"/>
  <c r="H770" i="74" s="1"/>
  <c r="E769" i="74"/>
  <c r="G768" i="74"/>
  <c r="H768" i="74" s="1"/>
  <c r="G767" i="74"/>
  <c r="H767" i="74" s="1"/>
  <c r="G766" i="74"/>
  <c r="H766" i="74" s="1"/>
  <c r="G764" i="74"/>
  <c r="E764" i="74"/>
  <c r="F764" i="74" s="1"/>
  <c r="E759" i="74"/>
  <c r="F759" i="74" s="1"/>
  <c r="K758" i="74"/>
  <c r="J758" i="74"/>
  <c r="H758" i="74"/>
  <c r="F758" i="74"/>
  <c r="I738" i="74"/>
  <c r="J738" i="74" s="1"/>
  <c r="G738" i="74"/>
  <c r="H738" i="74" s="1"/>
  <c r="E738" i="74"/>
  <c r="F738" i="74" s="1"/>
  <c r="I737" i="74"/>
  <c r="J737" i="74" s="1"/>
  <c r="G737" i="74"/>
  <c r="H737" i="74" s="1"/>
  <c r="E737" i="74"/>
  <c r="K737" i="74" s="1"/>
  <c r="I736" i="74"/>
  <c r="J736" i="74" s="1"/>
  <c r="G736" i="74"/>
  <c r="H736" i="74" s="1"/>
  <c r="E736" i="74"/>
  <c r="F736" i="74" s="1"/>
  <c r="I735" i="74"/>
  <c r="J735" i="74" s="1"/>
  <c r="G735" i="74"/>
  <c r="H735" i="74" s="1"/>
  <c r="E735" i="74"/>
  <c r="G734" i="74"/>
  <c r="H734" i="74" s="1"/>
  <c r="E734" i="74"/>
  <c r="G733" i="74"/>
  <c r="H733" i="74" s="1"/>
  <c r="E733" i="74"/>
  <c r="F733" i="74" s="1"/>
  <c r="I732" i="74"/>
  <c r="J732" i="74" s="1"/>
  <c r="G732" i="74"/>
  <c r="H732" i="74" s="1"/>
  <c r="E732" i="74"/>
  <c r="K732" i="74" s="1"/>
  <c r="I706" i="74"/>
  <c r="J706" i="74" s="1"/>
  <c r="J730" i="74" s="1"/>
  <c r="I31" i="73" s="1"/>
  <c r="J31" i="73" s="1"/>
  <c r="G706" i="74"/>
  <c r="H706" i="74" s="1"/>
  <c r="H730" i="74" s="1"/>
  <c r="G31" i="73" s="1"/>
  <c r="H31" i="73" s="1"/>
  <c r="E706" i="74"/>
  <c r="I685" i="74"/>
  <c r="J685" i="74" s="1"/>
  <c r="G685" i="74"/>
  <c r="H685" i="74" s="1"/>
  <c r="E685" i="74"/>
  <c r="I684" i="74"/>
  <c r="J684" i="74" s="1"/>
  <c r="G684" i="74"/>
  <c r="H684" i="74" s="1"/>
  <c r="E684" i="74"/>
  <c r="G682" i="74"/>
  <c r="H682" i="74" s="1"/>
  <c r="E682" i="74"/>
  <c r="G681" i="74"/>
  <c r="H681" i="74" s="1"/>
  <c r="E681" i="74"/>
  <c r="I680" i="74"/>
  <c r="J680" i="74" s="1"/>
  <c r="G680" i="74"/>
  <c r="H680" i="74" s="1"/>
  <c r="E680" i="74"/>
  <c r="F680" i="74" s="1"/>
  <c r="I657" i="74"/>
  <c r="J657" i="74" s="1"/>
  <c r="G657" i="74"/>
  <c r="H657" i="74" s="1"/>
  <c r="E657" i="74"/>
  <c r="F657" i="74" s="1"/>
  <c r="I656" i="74"/>
  <c r="J656" i="74" s="1"/>
  <c r="G656" i="74"/>
  <c r="H656" i="74" s="1"/>
  <c r="E656" i="74"/>
  <c r="I655" i="74"/>
  <c r="J655" i="74" s="1"/>
  <c r="G655" i="74"/>
  <c r="H655" i="74" s="1"/>
  <c r="E655" i="74"/>
  <c r="K655" i="74" s="1"/>
  <c r="I654" i="74"/>
  <c r="J654" i="74" s="1"/>
  <c r="G654" i="74"/>
  <c r="H654" i="74" s="1"/>
  <c r="E654" i="74"/>
  <c r="F654" i="74" s="1"/>
  <c r="I628" i="74"/>
  <c r="J628" i="74" s="1"/>
  <c r="J652" i="74" s="1"/>
  <c r="I28" i="73" s="1"/>
  <c r="J28" i="73" s="1"/>
  <c r="G628" i="74"/>
  <c r="H628" i="74" s="1"/>
  <c r="H652" i="74" s="1"/>
  <c r="G28" i="73" s="1"/>
  <c r="H28" i="73" s="1"/>
  <c r="I604" i="74"/>
  <c r="J604" i="74" s="1"/>
  <c r="G604" i="74"/>
  <c r="H604" i="74" s="1"/>
  <c r="E604" i="74"/>
  <c r="F604" i="74" s="1"/>
  <c r="G587" i="74"/>
  <c r="H587" i="74" s="1"/>
  <c r="I585" i="74"/>
  <c r="J585" i="74" s="1"/>
  <c r="G585" i="74"/>
  <c r="H585" i="74" s="1"/>
  <c r="E585" i="74"/>
  <c r="I584" i="74"/>
  <c r="J584" i="74" s="1"/>
  <c r="G584" i="74"/>
  <c r="H584" i="74" s="1"/>
  <c r="E584" i="74"/>
  <c r="F584" i="74" s="1"/>
  <c r="I583" i="74"/>
  <c r="J583" i="74" s="1"/>
  <c r="H583" i="74"/>
  <c r="G583" i="74"/>
  <c r="E583" i="74"/>
  <c r="I582" i="74"/>
  <c r="J582" i="74" s="1"/>
  <c r="G582" i="74"/>
  <c r="H582" i="74" s="1"/>
  <c r="E582" i="74"/>
  <c r="I581" i="74"/>
  <c r="J581" i="74" s="1"/>
  <c r="G581" i="74"/>
  <c r="H581" i="74" s="1"/>
  <c r="E581" i="74"/>
  <c r="F581" i="74" s="1"/>
  <c r="I580" i="74"/>
  <c r="J580" i="74" s="1"/>
  <c r="G580" i="74"/>
  <c r="H580" i="74" s="1"/>
  <c r="E580" i="74"/>
  <c r="F580" i="74" s="1"/>
  <c r="I579" i="74"/>
  <c r="J579" i="74" s="1"/>
  <c r="G579" i="74"/>
  <c r="H579" i="74" s="1"/>
  <c r="E579" i="74"/>
  <c r="I578" i="74"/>
  <c r="J578" i="74" s="1"/>
  <c r="G578" i="74"/>
  <c r="H578" i="74" s="1"/>
  <c r="E578" i="74"/>
  <c r="F578" i="74" s="1"/>
  <c r="I577" i="74"/>
  <c r="J577" i="74" s="1"/>
  <c r="G577" i="74"/>
  <c r="H577" i="74" s="1"/>
  <c r="E577" i="74"/>
  <c r="I576" i="74"/>
  <c r="J576" i="74" s="1"/>
  <c r="G576" i="74"/>
  <c r="H576" i="74" s="1"/>
  <c r="E576" i="74"/>
  <c r="I558" i="74"/>
  <c r="J558" i="74" s="1"/>
  <c r="G558" i="74"/>
  <c r="H558" i="74" s="1"/>
  <c r="E558" i="74"/>
  <c r="I557" i="74"/>
  <c r="J557" i="74" s="1"/>
  <c r="G557" i="74"/>
  <c r="H557" i="74" s="1"/>
  <c r="E557" i="74"/>
  <c r="F557" i="74" s="1"/>
  <c r="E531" i="74"/>
  <c r="I528" i="74"/>
  <c r="J528" i="74" s="1"/>
  <c r="G528" i="74"/>
  <c r="H528" i="74" s="1"/>
  <c r="E528" i="74"/>
  <c r="I527" i="74"/>
  <c r="J527" i="74" s="1"/>
  <c r="G527" i="74"/>
  <c r="H527" i="74" s="1"/>
  <c r="E527" i="74"/>
  <c r="F527" i="74" s="1"/>
  <c r="I526" i="74"/>
  <c r="J526" i="74" s="1"/>
  <c r="G526" i="74"/>
  <c r="H526" i="74" s="1"/>
  <c r="F526" i="74"/>
  <c r="E526" i="74"/>
  <c r="I525" i="74"/>
  <c r="J525" i="74" s="1"/>
  <c r="G525" i="74"/>
  <c r="H525" i="74" s="1"/>
  <c r="E525" i="74"/>
  <c r="I524" i="74"/>
  <c r="J524" i="74" s="1"/>
  <c r="G524" i="74"/>
  <c r="H524" i="74" s="1"/>
  <c r="E524" i="74"/>
  <c r="F524" i="74" s="1"/>
  <c r="I498" i="74"/>
  <c r="J498" i="74" s="1"/>
  <c r="G498" i="74"/>
  <c r="H498" i="74" s="1"/>
  <c r="E498" i="74"/>
  <c r="F498" i="74" s="1"/>
  <c r="I495" i="74"/>
  <c r="J495" i="74" s="1"/>
  <c r="G495" i="74"/>
  <c r="H495" i="74" s="1"/>
  <c r="E495" i="74"/>
  <c r="F495" i="74" s="1"/>
  <c r="I494" i="74"/>
  <c r="J494" i="74" s="1"/>
  <c r="G494" i="74"/>
  <c r="H494" i="74" s="1"/>
  <c r="F494" i="74"/>
  <c r="E494" i="74"/>
  <c r="I432" i="74"/>
  <c r="J432" i="74" s="1"/>
  <c r="G432" i="74"/>
  <c r="H432" i="74" s="1"/>
  <c r="J430" i="74"/>
  <c r="I427" i="74"/>
  <c r="J427" i="74" s="1"/>
  <c r="I426" i="74"/>
  <c r="J426" i="74" s="1"/>
  <c r="G425" i="74"/>
  <c r="H425" i="74" s="1"/>
  <c r="I422" i="74"/>
  <c r="J422" i="74" s="1"/>
  <c r="G422" i="74"/>
  <c r="H422" i="74" s="1"/>
  <c r="E422" i="74"/>
  <c r="J421" i="74"/>
  <c r="I421" i="74"/>
  <c r="G421" i="74"/>
  <c r="H421" i="74" s="1"/>
  <c r="E421" i="74"/>
  <c r="F421" i="74" s="1"/>
  <c r="I420" i="74"/>
  <c r="J420" i="74" s="1"/>
  <c r="G420" i="74"/>
  <c r="H420" i="74" s="1"/>
  <c r="E420" i="74"/>
  <c r="I399" i="74"/>
  <c r="J399" i="74" s="1"/>
  <c r="G399" i="74"/>
  <c r="H399" i="74" s="1"/>
  <c r="E399" i="74"/>
  <c r="F399" i="74" s="1"/>
  <c r="I397" i="74"/>
  <c r="J397" i="74" s="1"/>
  <c r="H397" i="74"/>
  <c r="G397" i="74"/>
  <c r="E397" i="74"/>
  <c r="F397" i="74" s="1"/>
  <c r="I395" i="74"/>
  <c r="J395" i="74" s="1"/>
  <c r="G395" i="74"/>
  <c r="H395" i="74" s="1"/>
  <c r="E395" i="74"/>
  <c r="I392" i="74"/>
  <c r="J392" i="74" s="1"/>
  <c r="G392" i="74"/>
  <c r="H392" i="74" s="1"/>
  <c r="E392" i="74"/>
  <c r="I391" i="74"/>
  <c r="J391" i="74" s="1"/>
  <c r="G391" i="74"/>
  <c r="H391" i="74" s="1"/>
  <c r="E391" i="74"/>
  <c r="F391" i="74" s="1"/>
  <c r="I390" i="74"/>
  <c r="J390" i="74" s="1"/>
  <c r="G390" i="74"/>
  <c r="H390" i="74" s="1"/>
  <c r="E390" i="74"/>
  <c r="K390" i="74" s="1"/>
  <c r="I389" i="74"/>
  <c r="J389" i="74" s="1"/>
  <c r="G389" i="74"/>
  <c r="H389" i="74" s="1"/>
  <c r="E389" i="74"/>
  <c r="I388" i="74"/>
  <c r="J388" i="74" s="1"/>
  <c r="G388" i="74"/>
  <c r="H388" i="74" s="1"/>
  <c r="E388" i="74"/>
  <c r="F388" i="74" s="1"/>
  <c r="I387" i="74"/>
  <c r="J387" i="74" s="1"/>
  <c r="G387" i="74"/>
  <c r="H387" i="74" s="1"/>
  <c r="E387" i="74"/>
  <c r="F387" i="74" s="1"/>
  <c r="I386" i="74"/>
  <c r="J386" i="74" s="1"/>
  <c r="G386" i="74"/>
  <c r="H386" i="74" s="1"/>
  <c r="E386" i="74"/>
  <c r="I385" i="74"/>
  <c r="J385" i="74" s="1"/>
  <c r="G385" i="74"/>
  <c r="H385" i="74" s="1"/>
  <c r="E385" i="74"/>
  <c r="F385" i="74" s="1"/>
  <c r="H382" i="74"/>
  <c r="I373" i="74"/>
  <c r="J373" i="74" s="1"/>
  <c r="G373" i="74"/>
  <c r="H373" i="74" s="1"/>
  <c r="E373" i="74"/>
  <c r="I372" i="74"/>
  <c r="G372" i="74"/>
  <c r="H372" i="74" s="1"/>
  <c r="E372" i="74"/>
  <c r="F372" i="74" s="1"/>
  <c r="I371" i="74"/>
  <c r="J371" i="74" s="1"/>
  <c r="G371" i="74"/>
  <c r="H371" i="74" s="1"/>
  <c r="E371" i="74"/>
  <c r="F371" i="74" s="1"/>
  <c r="I370" i="74"/>
  <c r="J370" i="74" s="1"/>
  <c r="G370" i="74"/>
  <c r="H370" i="74" s="1"/>
  <c r="E370" i="74"/>
  <c r="I369" i="74"/>
  <c r="J369" i="74" s="1"/>
  <c r="G369" i="74"/>
  <c r="H369" i="74" s="1"/>
  <c r="E369" i="74"/>
  <c r="I368" i="74"/>
  <c r="J368" i="74" s="1"/>
  <c r="G368" i="74"/>
  <c r="H368" i="74" s="1"/>
  <c r="E368" i="74"/>
  <c r="F368" i="74" s="1"/>
  <c r="G354" i="74"/>
  <c r="H354" i="74" s="1"/>
  <c r="I349" i="74"/>
  <c r="J349" i="74" s="1"/>
  <c r="I308" i="74"/>
  <c r="J308" i="74" s="1"/>
  <c r="G308" i="74"/>
  <c r="H308" i="74" s="1"/>
  <c r="G307" i="74"/>
  <c r="H307" i="74" s="1"/>
  <c r="G305" i="74"/>
  <c r="H305" i="74" s="1"/>
  <c r="I290" i="74"/>
  <c r="J290" i="74" s="1"/>
  <c r="G290" i="74"/>
  <c r="H290" i="74" s="1"/>
  <c r="E290" i="74"/>
  <c r="F290" i="74" s="1"/>
  <c r="I269" i="74"/>
  <c r="J269" i="74" s="1"/>
  <c r="I239" i="74"/>
  <c r="J239" i="74" s="1"/>
  <c r="G239" i="74"/>
  <c r="H239" i="74" s="1"/>
  <c r="I213" i="74"/>
  <c r="J213" i="74" s="1"/>
  <c r="G213" i="74"/>
  <c r="H213" i="74" s="1"/>
  <c r="F213" i="74"/>
  <c r="I212" i="74"/>
  <c r="J212" i="74" s="1"/>
  <c r="H212" i="74"/>
  <c r="G212" i="74"/>
  <c r="E212" i="74"/>
  <c r="F212" i="74" s="1"/>
  <c r="I191" i="74"/>
  <c r="J191" i="74" s="1"/>
  <c r="G191" i="74"/>
  <c r="H191" i="74" s="1"/>
  <c r="E191" i="74"/>
  <c r="F191" i="74" s="1"/>
  <c r="I163" i="74"/>
  <c r="J163" i="74" s="1"/>
  <c r="G162" i="74"/>
  <c r="I160" i="74"/>
  <c r="J160" i="74" s="1"/>
  <c r="G160" i="74"/>
  <c r="F160" i="74"/>
  <c r="E160" i="74"/>
  <c r="I147" i="74"/>
  <c r="J147" i="74" s="1"/>
  <c r="G147" i="74"/>
  <c r="H147" i="74" s="1"/>
  <c r="E147" i="74"/>
  <c r="F147" i="74" s="1"/>
  <c r="I146" i="74"/>
  <c r="J146" i="74" s="1"/>
  <c r="G146" i="74"/>
  <c r="H146" i="74" s="1"/>
  <c r="E146" i="74"/>
  <c r="F146" i="74" s="1"/>
  <c r="I145" i="74"/>
  <c r="J145" i="74" s="1"/>
  <c r="G145" i="74"/>
  <c r="E145" i="74"/>
  <c r="F145" i="74" s="1"/>
  <c r="I144" i="74"/>
  <c r="J144" i="74" s="1"/>
  <c r="G144" i="74"/>
  <c r="F144" i="74"/>
  <c r="E144" i="74"/>
  <c r="I143" i="74"/>
  <c r="J143" i="74" s="1"/>
  <c r="G143" i="74"/>
  <c r="H143" i="74" s="1"/>
  <c r="E143" i="74"/>
  <c r="F143" i="74" s="1"/>
  <c r="I142" i="74"/>
  <c r="J142" i="74" s="1"/>
  <c r="G142" i="74"/>
  <c r="E142" i="74"/>
  <c r="F142" i="74" s="1"/>
  <c r="I141" i="74"/>
  <c r="J141" i="74" s="1"/>
  <c r="G141" i="74"/>
  <c r="H141" i="74" s="1"/>
  <c r="F141" i="74"/>
  <c r="E141" i="74"/>
  <c r="I140" i="74"/>
  <c r="J140" i="74" s="1"/>
  <c r="G140" i="74"/>
  <c r="H140" i="74" s="1"/>
  <c r="I139" i="74"/>
  <c r="J139" i="74" s="1"/>
  <c r="G139" i="74"/>
  <c r="E139" i="74"/>
  <c r="F139" i="74" s="1"/>
  <c r="I138" i="74"/>
  <c r="J138" i="74" s="1"/>
  <c r="G138" i="74"/>
  <c r="H138" i="74" s="1"/>
  <c r="E138" i="74"/>
  <c r="K138" i="74" s="1"/>
  <c r="I137" i="74"/>
  <c r="J137" i="74" s="1"/>
  <c r="G137" i="74"/>
  <c r="H137" i="74" s="1"/>
  <c r="E137" i="74"/>
  <c r="F137" i="74" s="1"/>
  <c r="I136" i="74"/>
  <c r="J136" i="74" s="1"/>
  <c r="G136" i="74"/>
  <c r="E136" i="74"/>
  <c r="F136" i="74" s="1"/>
  <c r="I135" i="74"/>
  <c r="J135" i="74" s="1"/>
  <c r="G135" i="74"/>
  <c r="H135" i="74" s="1"/>
  <c r="E135" i="74"/>
  <c r="F135" i="74" s="1"/>
  <c r="I134" i="74"/>
  <c r="J134" i="74" s="1"/>
  <c r="G134" i="74"/>
  <c r="H134" i="74" s="1"/>
  <c r="E134" i="74"/>
  <c r="F134" i="74" s="1"/>
  <c r="I133" i="74"/>
  <c r="J133" i="74" s="1"/>
  <c r="G133" i="74"/>
  <c r="E133" i="74"/>
  <c r="F133" i="74" s="1"/>
  <c r="I132" i="74"/>
  <c r="J132" i="74" s="1"/>
  <c r="G132" i="74"/>
  <c r="H132" i="74" s="1"/>
  <c r="E132" i="74"/>
  <c r="K132" i="74" s="1"/>
  <c r="I131" i="74"/>
  <c r="J131" i="74" s="1"/>
  <c r="G131" i="74"/>
  <c r="H131" i="74" s="1"/>
  <c r="I130" i="74"/>
  <c r="J130" i="74" s="1"/>
  <c r="G130" i="74"/>
  <c r="E130" i="74"/>
  <c r="F130" i="74" s="1"/>
  <c r="I129" i="74"/>
  <c r="J129" i="74" s="1"/>
  <c r="G129" i="74"/>
  <c r="H129" i="74" s="1"/>
  <c r="F129" i="74"/>
  <c r="E129" i="74"/>
  <c r="I128" i="74"/>
  <c r="J128" i="74" s="1"/>
  <c r="G128" i="74"/>
  <c r="H128" i="74" s="1"/>
  <c r="E128" i="74"/>
  <c r="F128" i="74" s="1"/>
  <c r="I127" i="74"/>
  <c r="J127" i="74" s="1"/>
  <c r="G127" i="74"/>
  <c r="E127" i="74"/>
  <c r="F127" i="74" s="1"/>
  <c r="I126" i="74"/>
  <c r="J126" i="74" s="1"/>
  <c r="G126" i="74"/>
  <c r="H126" i="74" s="1"/>
  <c r="E126" i="74"/>
  <c r="K126" i="74" s="1"/>
  <c r="I125" i="74"/>
  <c r="J125" i="74" s="1"/>
  <c r="G125" i="74"/>
  <c r="H125" i="74" s="1"/>
  <c r="I124" i="74"/>
  <c r="J124" i="74" s="1"/>
  <c r="G124" i="74"/>
  <c r="E124" i="74"/>
  <c r="F124" i="74" s="1"/>
  <c r="I123" i="74"/>
  <c r="J123" i="74" s="1"/>
  <c r="G123" i="74"/>
  <c r="E123" i="74"/>
  <c r="F123" i="74" s="1"/>
  <c r="I122" i="74"/>
  <c r="J122" i="74" s="1"/>
  <c r="G122" i="74"/>
  <c r="H122" i="74" s="1"/>
  <c r="E122" i="74"/>
  <c r="F122" i="74" s="1"/>
  <c r="I121" i="74"/>
  <c r="J121" i="74" s="1"/>
  <c r="G121" i="74"/>
  <c r="E121" i="74"/>
  <c r="F121" i="74" s="1"/>
  <c r="I120" i="74"/>
  <c r="J120" i="74" s="1"/>
  <c r="G120" i="74"/>
  <c r="H120" i="74" s="1"/>
  <c r="E120" i="74"/>
  <c r="F120" i="74" s="1"/>
  <c r="I119" i="74"/>
  <c r="J119" i="74" s="1"/>
  <c r="G119" i="74"/>
  <c r="H119" i="74" s="1"/>
  <c r="E119" i="74"/>
  <c r="F119" i="74" s="1"/>
  <c r="I118" i="74"/>
  <c r="J118" i="74" s="1"/>
  <c r="G118" i="74"/>
  <c r="E118" i="74"/>
  <c r="F118" i="74" s="1"/>
  <c r="I117" i="74"/>
  <c r="J117" i="74" s="1"/>
  <c r="G117" i="74"/>
  <c r="E117" i="74"/>
  <c r="F117" i="74" s="1"/>
  <c r="K116" i="74"/>
  <c r="I116" i="74"/>
  <c r="J116" i="74" s="1"/>
  <c r="G116" i="74"/>
  <c r="H116" i="74" s="1"/>
  <c r="E116" i="74"/>
  <c r="F116" i="74" s="1"/>
  <c r="I115" i="74"/>
  <c r="J115" i="74" s="1"/>
  <c r="G115" i="74"/>
  <c r="E115" i="74"/>
  <c r="F115" i="74" s="1"/>
  <c r="I114" i="74"/>
  <c r="J114" i="74" s="1"/>
  <c r="G114" i="74"/>
  <c r="H114" i="74" s="1"/>
  <c r="E114" i="74"/>
  <c r="F114" i="74" s="1"/>
  <c r="I113" i="74"/>
  <c r="J113" i="74" s="1"/>
  <c r="G113" i="74"/>
  <c r="H113" i="74" s="1"/>
  <c r="E113" i="74"/>
  <c r="F113" i="74" s="1"/>
  <c r="L113" i="74" s="1"/>
  <c r="I112" i="74"/>
  <c r="J112" i="74" s="1"/>
  <c r="G112" i="74"/>
  <c r="E112" i="74"/>
  <c r="F112" i="74" s="1"/>
  <c r="I111" i="74"/>
  <c r="J111" i="74" s="1"/>
  <c r="G111" i="74"/>
  <c r="E111" i="74"/>
  <c r="F111" i="74" s="1"/>
  <c r="I110" i="74"/>
  <c r="J110" i="74" s="1"/>
  <c r="G110" i="74"/>
  <c r="H110" i="74" s="1"/>
  <c r="E110" i="74"/>
  <c r="F110" i="74" s="1"/>
  <c r="I109" i="74"/>
  <c r="J109" i="74" s="1"/>
  <c r="G109" i="74"/>
  <c r="E109" i="74"/>
  <c r="F109" i="74" s="1"/>
  <c r="I108" i="74"/>
  <c r="J108" i="74" s="1"/>
  <c r="G108" i="74"/>
  <c r="H108" i="74" s="1"/>
  <c r="E108" i="74"/>
  <c r="K108" i="74" s="1"/>
  <c r="I105" i="74"/>
  <c r="J105" i="74" s="1"/>
  <c r="G105" i="74"/>
  <c r="H105" i="74" s="1"/>
  <c r="E105" i="74"/>
  <c r="K105" i="74" s="1"/>
  <c r="I104" i="74"/>
  <c r="J104" i="74" s="1"/>
  <c r="G104" i="74"/>
  <c r="H104" i="74" s="1"/>
  <c r="E104" i="74"/>
  <c r="G103" i="74"/>
  <c r="H103" i="74" s="1"/>
  <c r="G95" i="74"/>
  <c r="H95" i="74" s="1"/>
  <c r="E95" i="74"/>
  <c r="F95" i="74" s="1"/>
  <c r="I94" i="74"/>
  <c r="J94" i="74" s="1"/>
  <c r="G94" i="74"/>
  <c r="E94" i="74"/>
  <c r="F94" i="74" s="1"/>
  <c r="I92" i="74"/>
  <c r="J92" i="74" s="1"/>
  <c r="G92" i="74"/>
  <c r="H92" i="74" s="1"/>
  <c r="E92" i="74"/>
  <c r="I91" i="74"/>
  <c r="J91" i="74" s="1"/>
  <c r="G91" i="74"/>
  <c r="E91" i="74"/>
  <c r="F91" i="74" s="1"/>
  <c r="I90" i="74"/>
  <c r="J90" i="74" s="1"/>
  <c r="G90" i="74"/>
  <c r="H90" i="74" s="1"/>
  <c r="E90" i="74"/>
  <c r="I89" i="74"/>
  <c r="J89" i="74" s="1"/>
  <c r="G89" i="74"/>
  <c r="H89" i="74" s="1"/>
  <c r="E89" i="74"/>
  <c r="F89" i="74" s="1"/>
  <c r="I88" i="74"/>
  <c r="J88" i="74" s="1"/>
  <c r="G88" i="74"/>
  <c r="E88" i="74"/>
  <c r="F88" i="74" s="1"/>
  <c r="I84" i="74"/>
  <c r="J84" i="74" s="1"/>
  <c r="G84" i="74"/>
  <c r="H84" i="74" s="1"/>
  <c r="E84" i="74"/>
  <c r="K84" i="74" s="1"/>
  <c r="I83" i="74"/>
  <c r="J83" i="74" s="1"/>
  <c r="G83" i="74"/>
  <c r="H83" i="74" s="1"/>
  <c r="E83" i="74"/>
  <c r="J82" i="74"/>
  <c r="I82" i="74"/>
  <c r="G82" i="74"/>
  <c r="E82" i="74"/>
  <c r="F82" i="74" s="1"/>
  <c r="I71" i="74"/>
  <c r="J71" i="74" s="1"/>
  <c r="G71" i="74"/>
  <c r="E71" i="74"/>
  <c r="F71" i="74" s="1"/>
  <c r="I70" i="74"/>
  <c r="J70" i="74" s="1"/>
  <c r="G70" i="74"/>
  <c r="H70" i="74" s="1"/>
  <c r="E70" i="74"/>
  <c r="F70" i="74" s="1"/>
  <c r="I69" i="74"/>
  <c r="J69" i="74" s="1"/>
  <c r="G69" i="74"/>
  <c r="H69" i="74" s="1"/>
  <c r="E69" i="74"/>
  <c r="I68" i="74"/>
  <c r="J68" i="74" s="1"/>
  <c r="G68" i="74"/>
  <c r="E68" i="74"/>
  <c r="F68" i="74" s="1"/>
  <c r="I67" i="74"/>
  <c r="J67" i="74" s="1"/>
  <c r="G67" i="74"/>
  <c r="E67" i="74"/>
  <c r="F67" i="74" s="1"/>
  <c r="I66" i="74"/>
  <c r="J66" i="74" s="1"/>
  <c r="G66" i="74"/>
  <c r="H66" i="74" s="1"/>
  <c r="E66" i="74"/>
  <c r="I65" i="74"/>
  <c r="J65" i="74" s="1"/>
  <c r="G65" i="74"/>
  <c r="I64" i="74"/>
  <c r="J64" i="74" s="1"/>
  <c r="G64" i="74"/>
  <c r="H64" i="74" s="1"/>
  <c r="E64" i="74"/>
  <c r="I63" i="74"/>
  <c r="J63" i="74" s="1"/>
  <c r="G63" i="74"/>
  <c r="H63" i="74" s="1"/>
  <c r="E63" i="74"/>
  <c r="F63" i="74" s="1"/>
  <c r="I62" i="74"/>
  <c r="J62" i="74" s="1"/>
  <c r="G62" i="74"/>
  <c r="E62" i="74"/>
  <c r="F62" i="74" s="1"/>
  <c r="I57" i="74"/>
  <c r="J57" i="74" s="1"/>
  <c r="E57" i="74"/>
  <c r="F57" i="74" s="1"/>
  <c r="I56" i="74"/>
  <c r="J56" i="74" s="1"/>
  <c r="I42" i="74"/>
  <c r="J42" i="74" s="1"/>
  <c r="H41" i="74"/>
  <c r="G41" i="74"/>
  <c r="I40" i="74"/>
  <c r="J40" i="74" s="1"/>
  <c r="I38" i="74"/>
  <c r="J38" i="74" s="1"/>
  <c r="G37" i="74"/>
  <c r="H37" i="74" s="1"/>
  <c r="E8" i="74"/>
  <c r="F8" i="74" s="1"/>
  <c r="E6" i="74"/>
  <c r="F6" i="74" s="1"/>
  <c r="G5" i="74"/>
  <c r="H5" i="74" s="1"/>
  <c r="G4" i="74"/>
  <c r="H4" i="74" s="1"/>
  <c r="K90" i="74" l="1"/>
  <c r="K117" i="74"/>
  <c r="K125" i="74"/>
  <c r="K558" i="74"/>
  <c r="L907" i="74"/>
  <c r="K62" i="74"/>
  <c r="K111" i="74"/>
  <c r="K64" i="74"/>
  <c r="K82" i="74"/>
  <c r="K119" i="74"/>
  <c r="K143" i="74"/>
  <c r="L892" i="74"/>
  <c r="K128" i="74"/>
  <c r="K144" i="74"/>
  <c r="H144" i="74"/>
  <c r="L144" i="74" s="1"/>
  <c r="K526" i="74"/>
  <c r="L893" i="74"/>
  <c r="K56" i="74"/>
  <c r="L399" i="74"/>
  <c r="K137" i="74"/>
  <c r="F390" i="74"/>
  <c r="L390" i="74" s="1"/>
  <c r="F138" i="74"/>
  <c r="L138" i="74" s="1"/>
  <c r="F105" i="74"/>
  <c r="K68" i="74"/>
  <c r="K123" i="74"/>
  <c r="K656" i="74"/>
  <c r="K113" i="74"/>
  <c r="L114" i="74"/>
  <c r="K371" i="74"/>
  <c r="K88" i="74"/>
  <c r="K89" i="74"/>
  <c r="K36" i="73"/>
  <c r="F36" i="73"/>
  <c r="E35" i="73" s="1"/>
  <c r="H2066" i="76"/>
  <c r="F311" i="75" s="1"/>
  <c r="G199" i="76" s="1"/>
  <c r="H199" i="76" s="1"/>
  <c r="I2065" i="76"/>
  <c r="L1191" i="76"/>
  <c r="K1646" i="76"/>
  <c r="H1646" i="76"/>
  <c r="F70" i="76"/>
  <c r="L70" i="76" s="1"/>
  <c r="K70" i="76"/>
  <c r="F92" i="74"/>
  <c r="K92" i="74"/>
  <c r="K2287" i="76"/>
  <c r="F2287" i="76"/>
  <c r="K70" i="74"/>
  <c r="K120" i="74"/>
  <c r="F1308" i="76"/>
  <c r="K1308" i="76"/>
  <c r="F163" i="76"/>
  <c r="K163" i="76"/>
  <c r="F503" i="76"/>
  <c r="K503" i="76"/>
  <c r="K1389" i="76"/>
  <c r="J1389" i="76"/>
  <c r="L1389" i="76" s="1"/>
  <c r="K147" i="74"/>
  <c r="K902" i="74"/>
  <c r="F902" i="74"/>
  <c r="L902" i="74" s="1"/>
  <c r="F757" i="76"/>
  <c r="F786" i="76"/>
  <c r="L786" i="76" s="1"/>
  <c r="K786" i="76"/>
  <c r="H1600" i="76"/>
  <c r="L1600" i="76" s="1"/>
  <c r="K1600" i="76"/>
  <c r="F1629" i="76"/>
  <c r="L1629" i="76" s="1"/>
  <c r="I1631" i="76" s="1"/>
  <c r="K1900" i="76"/>
  <c r="K1994" i="76"/>
  <c r="F1994" i="76"/>
  <c r="E1995" i="76" s="1"/>
  <c r="H2173" i="76"/>
  <c r="K2173" i="76"/>
  <c r="K122" i="74"/>
  <c r="L129" i="74"/>
  <c r="K141" i="74"/>
  <c r="L387" i="74"/>
  <c r="K1535" i="76"/>
  <c r="F1615" i="76"/>
  <c r="K1615" i="76"/>
  <c r="E2563" i="76"/>
  <c r="G2564" i="76"/>
  <c r="K2408" i="76"/>
  <c r="F2408" i="76"/>
  <c r="L2408" i="76" s="1"/>
  <c r="K370" i="76"/>
  <c r="L1085" i="76"/>
  <c r="F1751" i="76"/>
  <c r="K1751" i="76"/>
  <c r="F66" i="74"/>
  <c r="L66" i="74" s="1"/>
  <c r="K66" i="74"/>
  <c r="K94" i="74"/>
  <c r="K110" i="74"/>
  <c r="K135" i="74"/>
  <c r="K160" i="74"/>
  <c r="K682" i="74"/>
  <c r="K98" i="76"/>
  <c r="F719" i="76"/>
  <c r="L719" i="76" s="1"/>
  <c r="K719" i="76"/>
  <c r="F823" i="76"/>
  <c r="E130" i="75" s="1"/>
  <c r="E396" i="74" s="1"/>
  <c r="F396" i="74" s="1"/>
  <c r="K1215" i="76"/>
  <c r="F1482" i="76"/>
  <c r="L1482" i="76" s="1"/>
  <c r="K1482" i="76"/>
  <c r="K1549" i="76"/>
  <c r="F1888" i="76"/>
  <c r="L1888" i="76" s="1"/>
  <c r="K1888" i="76"/>
  <c r="F2745" i="76"/>
  <c r="K2745" i="76"/>
  <c r="E805" i="74"/>
  <c r="F805" i="74" s="1"/>
  <c r="F2118" i="76"/>
  <c r="F2119" i="76" s="1"/>
  <c r="K2118" i="76"/>
  <c r="H2372" i="76"/>
  <c r="F363" i="75" s="1"/>
  <c r="E1060" i="76"/>
  <c r="E1043" i="76"/>
  <c r="K129" i="74"/>
  <c r="H2136" i="76"/>
  <c r="K2136" i="76"/>
  <c r="H2525" i="76"/>
  <c r="L2525" i="76" s="1"/>
  <c r="K2525" i="76"/>
  <c r="H117" i="74"/>
  <c r="H1315" i="76"/>
  <c r="L1315" i="76" s="1"/>
  <c r="K1315" i="76"/>
  <c r="F1829" i="76"/>
  <c r="K217" i="76"/>
  <c r="K261" i="76"/>
  <c r="F261" i="76"/>
  <c r="L261" i="76" s="1"/>
  <c r="K480" i="76"/>
  <c r="K520" i="76"/>
  <c r="K579" i="76"/>
  <c r="F579" i="76"/>
  <c r="L943" i="76"/>
  <c r="L1079" i="76"/>
  <c r="L1198" i="76"/>
  <c r="F1218" i="76"/>
  <c r="L1218" i="76" s="1"/>
  <c r="K1218" i="76"/>
  <c r="L2045" i="76"/>
  <c r="K157" i="76"/>
  <c r="J157" i="76"/>
  <c r="K1333" i="76"/>
  <c r="F1333" i="76"/>
  <c r="H123" i="74"/>
  <c r="F895" i="74"/>
  <c r="L895" i="74" s="1"/>
  <c r="K895" i="74"/>
  <c r="K74" i="76"/>
  <c r="F74" i="76"/>
  <c r="L74" i="76" s="1"/>
  <c r="F84" i="74"/>
  <c r="L84" i="74" s="1"/>
  <c r="H67" i="74"/>
  <c r="L67" i="74" s="1"/>
  <c r="K67" i="74"/>
  <c r="H111" i="74"/>
  <c r="L111" i="74" s="1"/>
  <c r="K994" i="76"/>
  <c r="J994" i="76"/>
  <c r="K1079" i="76"/>
  <c r="F1079" i="76"/>
  <c r="L1815" i="76"/>
  <c r="F2045" i="76"/>
  <c r="K2080" i="76"/>
  <c r="H2080" i="76"/>
  <c r="L2080" i="76" s="1"/>
  <c r="K684" i="74"/>
  <c r="H162" i="74"/>
  <c r="K399" i="74"/>
  <c r="F217" i="76"/>
  <c r="L217" i="76" s="1"/>
  <c r="F480" i="76"/>
  <c r="L480" i="76" s="1"/>
  <c r="L767" i="76"/>
  <c r="J956" i="76"/>
  <c r="G153" i="75" s="1"/>
  <c r="I457" i="74" s="1"/>
  <c r="J457" i="74" s="1"/>
  <c r="L1069" i="76"/>
  <c r="K1792" i="76"/>
  <c r="K842" i="76"/>
  <c r="F842" i="76"/>
  <c r="K1185" i="76"/>
  <c r="J1676" i="76"/>
  <c r="K1676" i="76"/>
  <c r="K528" i="74"/>
  <c r="K911" i="74"/>
  <c r="K131" i="74"/>
  <c r="K685" i="74"/>
  <c r="F685" i="74"/>
  <c r="L685" i="74" s="1"/>
  <c r="L837" i="74"/>
  <c r="F911" i="74"/>
  <c r="L911" i="74" s="1"/>
  <c r="F43" i="76"/>
  <c r="K43" i="76"/>
  <c r="K870" i="76"/>
  <c r="F1185" i="76"/>
  <c r="L1243" i="76"/>
  <c r="K1452" i="76"/>
  <c r="J1924" i="76"/>
  <c r="J1928" i="76" s="1"/>
  <c r="G290" i="75" s="1"/>
  <c r="I1920" i="76" s="1"/>
  <c r="J1920" i="76" s="1"/>
  <c r="J1921" i="76" s="1"/>
  <c r="G289" i="75" s="1"/>
  <c r="I77" i="76" s="1"/>
  <c r="J77" i="76" s="1"/>
  <c r="J78" i="76" s="1"/>
  <c r="G12" i="75" s="1"/>
  <c r="I33" i="74" s="1"/>
  <c r="J33" i="74" s="1"/>
  <c r="F69" i="74"/>
  <c r="L69" i="74" s="1"/>
  <c r="K69" i="74"/>
  <c r="F132" i="74"/>
  <c r="L132" i="74" s="1"/>
  <c r="L191" i="74"/>
  <c r="H1411" i="76"/>
  <c r="H1425" i="76"/>
  <c r="K1466" i="76"/>
  <c r="L495" i="74"/>
  <c r="F1051" i="76"/>
  <c r="K1069" i="76"/>
  <c r="H1806" i="76"/>
  <c r="L1806" i="76" s="1"/>
  <c r="K2705" i="76"/>
  <c r="K110" i="76"/>
  <c r="F110" i="76"/>
  <c r="L110" i="76" s="1"/>
  <c r="K218" i="76"/>
  <c r="K954" i="76"/>
  <c r="L997" i="76"/>
  <c r="L1042" i="76"/>
  <c r="K1186" i="76"/>
  <c r="K1397" i="76"/>
  <c r="K1438" i="76"/>
  <c r="F1466" i="76"/>
  <c r="L1767" i="76"/>
  <c r="J242" i="76"/>
  <c r="G40" i="75" s="1"/>
  <c r="I149" i="74" s="1"/>
  <c r="J149" i="74" s="1"/>
  <c r="L2270" i="76"/>
  <c r="E2327" i="76"/>
  <c r="F2327" i="76" s="1"/>
  <c r="E661" i="76"/>
  <c r="K661" i="76" s="1"/>
  <c r="E2688" i="76"/>
  <c r="K2688" i="76" s="1"/>
  <c r="E527" i="76"/>
  <c r="E495" i="76"/>
  <c r="E539" i="76"/>
  <c r="F539" i="76" s="1"/>
  <c r="E1226" i="76"/>
  <c r="E2333" i="76"/>
  <c r="K2333" i="76" s="1"/>
  <c r="E643" i="76"/>
  <c r="K643" i="76" s="1"/>
  <c r="E276" i="76"/>
  <c r="F276" i="76" s="1"/>
  <c r="E2639" i="76"/>
  <c r="E2301" i="76"/>
  <c r="E2741" i="76"/>
  <c r="E633" i="76"/>
  <c r="K633" i="76" s="1"/>
  <c r="E2341" i="76"/>
  <c r="F2341" i="76" s="1"/>
  <c r="L2341" i="76" s="1"/>
  <c r="E2401" i="76"/>
  <c r="F2401" i="76" s="1"/>
  <c r="L2401" i="76" s="1"/>
  <c r="E2666" i="76"/>
  <c r="F2666" i="76" s="1"/>
  <c r="L2666" i="76" s="1"/>
  <c r="K724" i="76"/>
  <c r="K57" i="74"/>
  <c r="K706" i="74"/>
  <c r="F126" i="74"/>
  <c r="K290" i="74"/>
  <c r="F706" i="74"/>
  <c r="L706" i="74" s="1"/>
  <c r="L730" i="74" s="1"/>
  <c r="F57" i="76"/>
  <c r="L57" i="76" s="1"/>
  <c r="K57" i="76"/>
  <c r="K485" i="76"/>
  <c r="L1124" i="76"/>
  <c r="F1186" i="76"/>
  <c r="K1222" i="76"/>
  <c r="F1397" i="76"/>
  <c r="L1397" i="76" s="1"/>
  <c r="K1439" i="76"/>
  <c r="K1565" i="76"/>
  <c r="F1565" i="76"/>
  <c r="L1565" i="76" s="1"/>
  <c r="H2409" i="76"/>
  <c r="K2409" i="76"/>
  <c r="K2788" i="76"/>
  <c r="F2788" i="76"/>
  <c r="F946" i="74"/>
  <c r="K946" i="74"/>
  <c r="L856" i="76"/>
  <c r="E137" i="75"/>
  <c r="F872" i="76"/>
  <c r="L872" i="76" s="1"/>
  <c r="K872" i="76"/>
  <c r="L1466" i="76"/>
  <c r="K2581" i="76"/>
  <c r="K1412" i="76"/>
  <c r="K1864" i="76"/>
  <c r="F1864" i="76"/>
  <c r="K213" i="74"/>
  <c r="F90" i="74"/>
  <c r="L90" i="74" s="1"/>
  <c r="F108" i="74"/>
  <c r="F656" i="74"/>
  <c r="F732" i="74"/>
  <c r="L840" i="74"/>
  <c r="L891" i="74"/>
  <c r="F45" i="76"/>
  <c r="L45" i="76" s="1"/>
  <c r="K1010" i="76"/>
  <c r="J1010" i="76"/>
  <c r="K1383" i="76"/>
  <c r="K1453" i="76"/>
  <c r="L855" i="76"/>
  <c r="E2554" i="76"/>
  <c r="G2555" i="76"/>
  <c r="F602" i="76"/>
  <c r="L602" i="76" s="1"/>
  <c r="L1098" i="76"/>
  <c r="K114" i="74"/>
  <c r="I816" i="76"/>
  <c r="H817" i="76"/>
  <c r="F129" i="75" s="1"/>
  <c r="G394" i="74" s="1"/>
  <c r="H394" i="74" s="1"/>
  <c r="K1835" i="76"/>
  <c r="H1913" i="76"/>
  <c r="H1915" i="76" s="1"/>
  <c r="F288" i="75" s="1"/>
  <c r="G64" i="76" s="1"/>
  <c r="H64" i="76" s="1"/>
  <c r="K1913" i="76"/>
  <c r="K1975" i="76"/>
  <c r="F1975" i="76"/>
  <c r="L1975" i="76" s="1"/>
  <c r="F2674" i="76"/>
  <c r="K2674" i="76"/>
  <c r="L1010" i="76"/>
  <c r="K583" i="74"/>
  <c r="F583" i="74"/>
  <c r="L583" i="74" s="1"/>
  <c r="K940" i="74"/>
  <c r="L147" i="74"/>
  <c r="I30" i="76"/>
  <c r="K863" i="76"/>
  <c r="L1004" i="76"/>
  <c r="K1431" i="76"/>
  <c r="J1431" i="76"/>
  <c r="K1786" i="76"/>
  <c r="F1786" i="76"/>
  <c r="L1786" i="76" s="1"/>
  <c r="I1787" i="76" s="1"/>
  <c r="K2470" i="76"/>
  <c r="L1167" i="76"/>
  <c r="K2585" i="76"/>
  <c r="F2585" i="76"/>
  <c r="F1641" i="76"/>
  <c r="L1641" i="76" s="1"/>
  <c r="I1642" i="76" s="1"/>
  <c r="K1642" i="76" s="1"/>
  <c r="K1641" i="76"/>
  <c r="F64" i="74"/>
  <c r="L64" i="74" s="1"/>
  <c r="K146" i="74"/>
  <c r="K140" i="74"/>
  <c r="K49" i="76"/>
  <c r="F49" i="76"/>
  <c r="F549" i="76"/>
  <c r="L549" i="76" s="1"/>
  <c r="K549" i="76"/>
  <c r="H138" i="75"/>
  <c r="L1961" i="76"/>
  <c r="L841" i="74"/>
  <c r="K907" i="74"/>
  <c r="K385" i="76"/>
  <c r="H533" i="76"/>
  <c r="L533" i="76" s="1"/>
  <c r="K533" i="76"/>
  <c r="L1076" i="76"/>
  <c r="L1155" i="76"/>
  <c r="K2168" i="76"/>
  <c r="K2203" i="76"/>
  <c r="K91" i="74"/>
  <c r="K134" i="74"/>
  <c r="L901" i="74"/>
  <c r="K1269" i="76"/>
  <c r="K1459" i="76"/>
  <c r="F1459" i="76"/>
  <c r="L1459" i="76" s="1"/>
  <c r="J2706" i="76"/>
  <c r="G413" i="75" s="1"/>
  <c r="I1099" i="76" s="1"/>
  <c r="J1099" i="76" s="1"/>
  <c r="F1793" i="76"/>
  <c r="L1793" i="76" s="1"/>
  <c r="K1793" i="76"/>
  <c r="K1842" i="76"/>
  <c r="F1842" i="76"/>
  <c r="L2705" i="76"/>
  <c r="L2725" i="76"/>
  <c r="F2088" i="76"/>
  <c r="E315" i="75" s="1"/>
  <c r="E222" i="76" s="1"/>
  <c r="K1076" i="76"/>
  <c r="L943" i="74"/>
  <c r="F2207" i="76"/>
  <c r="L2207" i="76" s="1"/>
  <c r="K2207" i="76"/>
  <c r="K748" i="76"/>
  <c r="F748" i="76"/>
  <c r="K109" i="74"/>
  <c r="K115" i="74"/>
  <c r="K121" i="74"/>
  <c r="K127" i="74"/>
  <c r="K133" i="74"/>
  <c r="K139" i="74"/>
  <c r="K145" i="74"/>
  <c r="H125" i="76"/>
  <c r="L125" i="76" s="1"/>
  <c r="K125" i="76"/>
  <c r="K164" i="76"/>
  <c r="H456" i="76"/>
  <c r="L456" i="76" s="1"/>
  <c r="K456" i="76"/>
  <c r="K62" i="76"/>
  <c r="F2738" i="76"/>
  <c r="K2738" i="76"/>
  <c r="K1085" i="76"/>
  <c r="L1201" i="76"/>
  <c r="K1299" i="76"/>
  <c r="L1480" i="76"/>
  <c r="F1688" i="76"/>
  <c r="K1688" i="76"/>
  <c r="H2628" i="76"/>
  <c r="F401" i="75" s="1"/>
  <c r="G2615" i="76" s="1"/>
  <c r="H2615" i="76" s="1"/>
  <c r="F580" i="76"/>
  <c r="L580" i="76" s="1"/>
  <c r="K580" i="76"/>
  <c r="F83" i="74"/>
  <c r="L83" i="74" s="1"/>
  <c r="K83" i="74"/>
  <c r="K191" i="74"/>
  <c r="K738" i="74"/>
  <c r="K306" i="76"/>
  <c r="K363" i="76"/>
  <c r="L720" i="76"/>
  <c r="H820" i="76"/>
  <c r="K859" i="76"/>
  <c r="F1085" i="76"/>
  <c r="F1399" i="76"/>
  <c r="L1399" i="76" s="1"/>
  <c r="K1399" i="76"/>
  <c r="K1616" i="76"/>
  <c r="H1983" i="76"/>
  <c r="F298" i="75" s="1"/>
  <c r="G2748" i="76" s="1"/>
  <c r="H2748" i="76" s="1"/>
  <c r="L306" i="76"/>
  <c r="F307" i="76"/>
  <c r="L116" i="74"/>
  <c r="L134" i="74"/>
  <c r="E364" i="76"/>
  <c r="H422" i="76"/>
  <c r="K422" i="76"/>
  <c r="K647" i="76"/>
  <c r="L860" i="76"/>
  <c r="E138" i="75"/>
  <c r="E429" i="74" s="1"/>
  <c r="K1042" i="76"/>
  <c r="J1156" i="76"/>
  <c r="G181" i="75" s="1"/>
  <c r="I504" i="74" s="1"/>
  <c r="J504" i="74" s="1"/>
  <c r="K1242" i="76"/>
  <c r="F1242" i="76"/>
  <c r="L1242" i="76" s="1"/>
  <c r="H1301" i="76"/>
  <c r="F200" i="75" s="1"/>
  <c r="G603" i="74" s="1"/>
  <c r="H603" i="74" s="1"/>
  <c r="I1300" i="76"/>
  <c r="J1300" i="76" s="1"/>
  <c r="J1301" i="76" s="1"/>
  <c r="G200" i="75" s="1"/>
  <c r="I603" i="74" s="1"/>
  <c r="J603" i="74" s="1"/>
  <c r="L1505" i="76"/>
  <c r="L1550" i="76"/>
  <c r="L1602" i="76"/>
  <c r="L1616" i="76"/>
  <c r="L1647" i="76"/>
  <c r="L1733" i="76"/>
  <c r="K1876" i="76"/>
  <c r="K1962" i="76"/>
  <c r="L2051" i="76"/>
  <c r="I2144" i="76"/>
  <c r="K2144" i="76" s="1"/>
  <c r="L2538" i="76"/>
  <c r="J2539" i="76"/>
  <c r="G386" i="75" s="1"/>
  <c r="I891" i="76" s="1"/>
  <c r="J891" i="76" s="1"/>
  <c r="L2626" i="76"/>
  <c r="F2628" i="76"/>
  <c r="E401" i="75" s="1"/>
  <c r="L2673" i="76"/>
  <c r="E1066" i="76"/>
  <c r="E1049" i="76"/>
  <c r="K1280" i="76"/>
  <c r="F1675" i="76"/>
  <c r="K1675" i="76"/>
  <c r="H1951" i="76"/>
  <c r="F293" i="75" s="1"/>
  <c r="G94" i="76" s="1"/>
  <c r="H94" i="76" s="1"/>
  <c r="F2279" i="76"/>
  <c r="K2279" i="76"/>
  <c r="L2293" i="76"/>
  <c r="K2573" i="76"/>
  <c r="K2023" i="76"/>
  <c r="H2023" i="76"/>
  <c r="L2023" i="76" s="1"/>
  <c r="L2732" i="76"/>
  <c r="L2439" i="76"/>
  <c r="E792" i="76"/>
  <c r="F792" i="76" s="1"/>
  <c r="E768" i="76"/>
  <c r="K768" i="76" s="1"/>
  <c r="E774" i="76"/>
  <c r="F1252" i="76"/>
  <c r="L1252" i="76" s="1"/>
  <c r="K1252" i="76"/>
  <c r="L57" i="74"/>
  <c r="K212" i="74"/>
  <c r="K585" i="74"/>
  <c r="L758" i="74"/>
  <c r="K908" i="74"/>
  <c r="K81" i="76"/>
  <c r="F81" i="76"/>
  <c r="E82" i="76" s="1"/>
  <c r="F82" i="76" s="1"/>
  <c r="K246" i="76"/>
  <c r="K875" i="76"/>
  <c r="H875" i="76"/>
  <c r="K1191" i="76"/>
  <c r="F1191" i="76"/>
  <c r="F1662" i="76"/>
  <c r="K1662" i="76"/>
  <c r="K1950" i="76"/>
  <c r="F1950" i="76"/>
  <c r="K2127" i="76"/>
  <c r="L2209" i="76"/>
  <c r="K2293" i="76"/>
  <c r="F2757" i="76"/>
  <c r="K2757" i="76"/>
  <c r="K2294" i="76"/>
  <c r="F2294" i="76"/>
  <c r="I2479" i="76"/>
  <c r="J1885" i="76"/>
  <c r="K1885" i="76"/>
  <c r="K899" i="74"/>
  <c r="F899" i="74"/>
  <c r="L899" i="74" s="1"/>
  <c r="K491" i="76"/>
  <c r="F491" i="76"/>
  <c r="L491" i="76" s="1"/>
  <c r="E326" i="76"/>
  <c r="E338" i="76"/>
  <c r="F338" i="76" s="1"/>
  <c r="E1081" i="76"/>
  <c r="F1081" i="76" s="1"/>
  <c r="E1047" i="76"/>
  <c r="F1047" i="76" s="1"/>
  <c r="E1064" i="76"/>
  <c r="K1064" i="76" s="1"/>
  <c r="K2631" i="76"/>
  <c r="F2631" i="76"/>
  <c r="E1215" i="76"/>
  <c r="F1215" i="76" s="1"/>
  <c r="E1240" i="76"/>
  <c r="E2421" i="76"/>
  <c r="F2421" i="76" s="1"/>
  <c r="E2471" i="76"/>
  <c r="E627" i="76"/>
  <c r="K627" i="76" s="1"/>
  <c r="E449" i="76"/>
  <c r="F449" i="76" s="1"/>
  <c r="E1065" i="76"/>
  <c r="F1065" i="76" s="1"/>
  <c r="E1082" i="76"/>
  <c r="E1048" i="76"/>
  <c r="L155" i="76"/>
  <c r="F374" i="76"/>
  <c r="K374" i="76"/>
  <c r="L1208" i="76"/>
  <c r="L1380" i="76"/>
  <c r="L1579" i="76"/>
  <c r="K1813" i="76"/>
  <c r="F1813" i="76"/>
  <c r="K2179" i="76"/>
  <c r="J2281" i="76"/>
  <c r="G348" i="75" s="1"/>
  <c r="I439" i="76" s="1"/>
  <c r="J439" i="76" s="1"/>
  <c r="J440" i="76" s="1"/>
  <c r="G72" i="75" s="1"/>
  <c r="I264" i="74" s="1"/>
  <c r="J264" i="74" s="1"/>
  <c r="G1215" i="76"/>
  <c r="H1215" i="76" s="1"/>
  <c r="G1240" i="76"/>
  <c r="H1240" i="76" s="1"/>
  <c r="G1186" i="76"/>
  <c r="H1186" i="76" s="1"/>
  <c r="G1196" i="76"/>
  <c r="H1196" i="76" s="1"/>
  <c r="G1206" i="76"/>
  <c r="H1206" i="76" s="1"/>
  <c r="K2298" i="76"/>
  <c r="F2298" i="76"/>
  <c r="L2298" i="76" s="1"/>
  <c r="I1240" i="76"/>
  <c r="J1240" i="76" s="1"/>
  <c r="I1186" i="76"/>
  <c r="J1186" i="76" s="1"/>
  <c r="I1249" i="76"/>
  <c r="J1249" i="76" s="1"/>
  <c r="E582" i="76"/>
  <c r="F582" i="76" s="1"/>
  <c r="L582" i="76" s="1"/>
  <c r="E552" i="76"/>
  <c r="F552" i="76" s="1"/>
  <c r="L552" i="76" s="1"/>
  <c r="K522" i="76"/>
  <c r="F522" i="76"/>
  <c r="H2060" i="76"/>
  <c r="F310" i="75" s="1"/>
  <c r="G194" i="76" s="1"/>
  <c r="H194" i="76" s="1"/>
  <c r="K2091" i="76"/>
  <c r="K2530" i="76"/>
  <c r="F2530" i="76"/>
  <c r="L2530" i="76" s="1"/>
  <c r="K2828" i="76"/>
  <c r="J414" i="76"/>
  <c r="G67" i="75" s="1"/>
  <c r="I245" i="74" s="1"/>
  <c r="J245" i="74" s="1"/>
  <c r="L1969" i="76"/>
  <c r="F296" i="75"/>
  <c r="H296" i="75" s="1"/>
  <c r="E320" i="76"/>
  <c r="K773" i="76"/>
  <c r="F2268" i="76"/>
  <c r="L2268" i="76" s="1"/>
  <c r="K2268" i="76"/>
  <c r="F2832" i="76"/>
  <c r="L2832" i="76" s="1"/>
  <c r="K2832" i="76"/>
  <c r="K580" i="74"/>
  <c r="L889" i="74"/>
  <c r="K172" i="76"/>
  <c r="F392" i="76"/>
  <c r="L392" i="76" s="1"/>
  <c r="F726" i="76"/>
  <c r="L726" i="76" s="1"/>
  <c r="K726" i="76"/>
  <c r="J773" i="76"/>
  <c r="J1209" i="76"/>
  <c r="E1231" i="76"/>
  <c r="F1231" i="76" s="1"/>
  <c r="H1317" i="76"/>
  <c r="L1460" i="76"/>
  <c r="F1566" i="76"/>
  <c r="L1725" i="76"/>
  <c r="K1996" i="76"/>
  <c r="K2143" i="76"/>
  <c r="J2232" i="76"/>
  <c r="G339" i="75" s="1"/>
  <c r="I355" i="76" s="1"/>
  <c r="J355" i="76" s="1"/>
  <c r="E2289" i="76"/>
  <c r="L2457" i="76"/>
  <c r="K2465" i="76"/>
  <c r="F2465" i="76"/>
  <c r="L2465" i="76" s="1"/>
  <c r="K2761" i="76"/>
  <c r="F104" i="74"/>
  <c r="L104" i="74" s="1"/>
  <c r="K104" i="74"/>
  <c r="K83" i="76"/>
  <c r="J844" i="76"/>
  <c r="G134" i="75" s="1"/>
  <c r="I425" i="74" s="1"/>
  <c r="J425" i="74" s="1"/>
  <c r="F1245" i="76"/>
  <c r="L1245" i="76" s="1"/>
  <c r="K1245" i="76"/>
  <c r="K1593" i="76"/>
  <c r="L527" i="74"/>
  <c r="K1045" i="76"/>
  <c r="L1195" i="76"/>
  <c r="G1231" i="76"/>
  <c r="H1231" i="76" s="1"/>
  <c r="E1249" i="76"/>
  <c r="F1249" i="76" s="1"/>
  <c r="L1473" i="76"/>
  <c r="L1828" i="76"/>
  <c r="K1938" i="76"/>
  <c r="K2201" i="76"/>
  <c r="E2384" i="76"/>
  <c r="K2495" i="76"/>
  <c r="K2775" i="76"/>
  <c r="F2775" i="76"/>
  <c r="K494" i="74"/>
  <c r="L904" i="74"/>
  <c r="K943" i="74"/>
  <c r="K585" i="76"/>
  <c r="F585" i="76"/>
  <c r="L585" i="76" s="1"/>
  <c r="E637" i="76"/>
  <c r="F637" i="76" s="1"/>
  <c r="K1004" i="76"/>
  <c r="J1004" i="76"/>
  <c r="F1045" i="76"/>
  <c r="L1045" i="76" s="1"/>
  <c r="K1063" i="76"/>
  <c r="K1145" i="76"/>
  <c r="H1145" i="76"/>
  <c r="L1145" i="76" s="1"/>
  <c r="E1196" i="76"/>
  <c r="I1231" i="76"/>
  <c r="J1231" i="76" s="1"/>
  <c r="K1307" i="76"/>
  <c r="K1367" i="76"/>
  <c r="K1447" i="76"/>
  <c r="J1447" i="76"/>
  <c r="F1696" i="76"/>
  <c r="K1696" i="76"/>
  <c r="K1801" i="76"/>
  <c r="K1854" i="76"/>
  <c r="F2201" i="76"/>
  <c r="K1380" i="76"/>
  <c r="F1556" i="76"/>
  <c r="L1556" i="76" s="1"/>
  <c r="K1556" i="76"/>
  <c r="L580" i="74"/>
  <c r="E513" i="76"/>
  <c r="F513" i="76" s="1"/>
  <c r="K976" i="76"/>
  <c r="K63" i="74"/>
  <c r="L494" i="74"/>
  <c r="K681" i="74"/>
  <c r="L60" i="76"/>
  <c r="K576" i="76"/>
  <c r="K1119" i="76"/>
  <c r="K1233" i="76"/>
  <c r="G1249" i="76"/>
  <c r="H1249" i="76" s="1"/>
  <c r="F1307" i="76"/>
  <c r="L1557" i="76"/>
  <c r="L1567" i="76"/>
  <c r="K1581" i="76"/>
  <c r="F1581" i="76"/>
  <c r="L1581" i="76" s="1"/>
  <c r="K1841" i="76"/>
  <c r="F1854" i="76"/>
  <c r="L1895" i="76"/>
  <c r="F2113" i="76"/>
  <c r="I2288" i="76"/>
  <c r="K2457" i="76"/>
  <c r="J85" i="76"/>
  <c r="G13" i="75" s="1"/>
  <c r="I34" i="74" s="1"/>
  <c r="J34" i="74" s="1"/>
  <c r="K116" i="76"/>
  <c r="L870" i="76"/>
  <c r="F1354" i="76"/>
  <c r="L1354" i="76" s="1"/>
  <c r="K1354" i="76"/>
  <c r="L1425" i="76"/>
  <c r="L1438" i="76"/>
  <c r="K1668" i="76"/>
  <c r="L1682" i="76"/>
  <c r="L1841" i="76"/>
  <c r="J1976" i="76"/>
  <c r="G297" i="75" s="1"/>
  <c r="I126" i="76" s="1"/>
  <c r="J126" i="76" s="1"/>
  <c r="E2458" i="76"/>
  <c r="F2458" i="76" s="1"/>
  <c r="L2458" i="76" s="1"/>
  <c r="L2817" i="76"/>
  <c r="K997" i="76"/>
  <c r="L1367" i="76"/>
  <c r="F1559" i="76"/>
  <c r="L1559" i="76" s="1"/>
  <c r="K1559" i="76"/>
  <c r="H1865" i="76"/>
  <c r="F281" i="75" s="1"/>
  <c r="G1856" i="76" s="1"/>
  <c r="H1856" i="76" s="1"/>
  <c r="H2397" i="76"/>
  <c r="F367" i="75" s="1"/>
  <c r="K2520" i="76"/>
  <c r="K2552" i="76"/>
  <c r="K2817" i="76"/>
  <c r="J2527" i="76"/>
  <c r="G384" i="75" s="1"/>
  <c r="I885" i="76" s="1"/>
  <c r="J885" i="76" s="1"/>
  <c r="E1129" i="76"/>
  <c r="F1129" i="76" s="1"/>
  <c r="E1139" i="76"/>
  <c r="K579" i="74"/>
  <c r="L898" i="74"/>
  <c r="H52" i="76"/>
  <c r="F10" i="75" s="1"/>
  <c r="G31" i="74" s="1"/>
  <c r="H31" i="74" s="1"/>
  <c r="K259" i="76"/>
  <c r="K628" i="76"/>
  <c r="I1208" i="76"/>
  <c r="J1208" i="76" s="1"/>
  <c r="L1254" i="76"/>
  <c r="K1274" i="76"/>
  <c r="K1494" i="76"/>
  <c r="K1519" i="76"/>
  <c r="L1752" i="76"/>
  <c r="L1800" i="76"/>
  <c r="K1906" i="76"/>
  <c r="K2075" i="76"/>
  <c r="K2245" i="76"/>
  <c r="K2263" i="76"/>
  <c r="F2275" i="76"/>
  <c r="K2275" i="76"/>
  <c r="K301" i="76"/>
  <c r="K762" i="76"/>
  <c r="L1209" i="76"/>
  <c r="L1494" i="76"/>
  <c r="I1495" i="76" s="1"/>
  <c r="K1532" i="76"/>
  <c r="I1908" i="76"/>
  <c r="K2044" i="76"/>
  <c r="H2044" i="76"/>
  <c r="L2044" i="76" s="1"/>
  <c r="K2311" i="76"/>
  <c r="K2382" i="76"/>
  <c r="F2789" i="76"/>
  <c r="K2789" i="76"/>
  <c r="J2805" i="76"/>
  <c r="G429" i="75" s="1"/>
  <c r="I2770" i="76" s="1"/>
  <c r="J2770" i="76" s="1"/>
  <c r="K1227" i="76"/>
  <c r="F1227" i="76"/>
  <c r="L1227" i="76" s="1"/>
  <c r="I2231" i="76"/>
  <c r="J2231" i="76" s="1"/>
  <c r="L2231" i="76" s="1"/>
  <c r="L2477" i="76"/>
  <c r="H2515" i="76"/>
  <c r="F382" i="75" s="1"/>
  <c r="G940" i="76" s="1"/>
  <c r="H940" i="76" s="1"/>
  <c r="K2645" i="76"/>
  <c r="F2645" i="76"/>
  <c r="L2549" i="76"/>
  <c r="K2270" i="76"/>
  <c r="E72" i="76"/>
  <c r="K72" i="76" s="1"/>
  <c r="K2069" i="76"/>
  <c r="L2459" i="76"/>
  <c r="K2500" i="76"/>
  <c r="F1251" i="76"/>
  <c r="K112" i="74"/>
  <c r="K118" i="74"/>
  <c r="K124" i="74"/>
  <c r="K130" i="74"/>
  <c r="K136" i="74"/>
  <c r="K142" i="74"/>
  <c r="K582" i="74"/>
  <c r="K942" i="74"/>
  <c r="L948" i="74"/>
  <c r="K605" i="76"/>
  <c r="L1305" i="76"/>
  <c r="L1440" i="76"/>
  <c r="H2188" i="76"/>
  <c r="F331" i="75" s="1"/>
  <c r="G334" i="76" s="1"/>
  <c r="H334" i="76" s="1"/>
  <c r="F2235" i="76"/>
  <c r="L2235" i="76" s="1"/>
  <c r="K2235" i="76"/>
  <c r="K2252" i="76"/>
  <c r="F2252" i="76"/>
  <c r="L2252" i="76" s="1"/>
  <c r="F2284" i="76"/>
  <c r="K2284" i="76"/>
  <c r="L2352" i="76"/>
  <c r="K2375" i="76"/>
  <c r="K2459" i="76"/>
  <c r="F2500" i="76"/>
  <c r="L2500" i="76" s="1"/>
  <c r="G1251" i="76"/>
  <c r="H1251" i="76" s="1"/>
  <c r="G1242" i="76"/>
  <c r="H1242" i="76" s="1"/>
  <c r="E2840" i="76"/>
  <c r="E2822" i="76"/>
  <c r="E2755" i="76"/>
  <c r="F2755" i="76" s="1"/>
  <c r="E1925" i="76"/>
  <c r="K1925" i="76" s="1"/>
  <c r="E2726" i="76"/>
  <c r="L2415" i="76"/>
  <c r="F2426" i="76"/>
  <c r="L2426" i="76" s="1"/>
  <c r="K2426" i="76"/>
  <c r="I2502" i="76"/>
  <c r="J2502" i="76" s="1"/>
  <c r="J2503" i="76" s="1"/>
  <c r="G380" i="75" s="1"/>
  <c r="H2503" i="76"/>
  <c r="F380" i="75" s="1"/>
  <c r="G775" i="76" s="1"/>
  <c r="H775" i="76" s="1"/>
  <c r="H776" i="76" s="1"/>
  <c r="F121" i="75" s="1"/>
  <c r="G378" i="74" s="1"/>
  <c r="H378" i="74" s="1"/>
  <c r="I1251" i="76"/>
  <c r="J1251" i="76" s="1"/>
  <c r="I1188" i="76"/>
  <c r="J1188" i="76" s="1"/>
  <c r="L1188" i="76" s="1"/>
  <c r="J2103" i="76"/>
  <c r="G317" i="75" s="1"/>
  <c r="I2094" i="76" s="1"/>
  <c r="J2094" i="76" s="1"/>
  <c r="K2437" i="76"/>
  <c r="E2162" i="76"/>
  <c r="F2162" i="76" s="1"/>
  <c r="L2162" i="76" s="1"/>
  <c r="E258" i="76"/>
  <c r="H2836" i="76"/>
  <c r="F434" i="75" s="1"/>
  <c r="F879" i="76"/>
  <c r="K879" i="76"/>
  <c r="K1009" i="76"/>
  <c r="H2596" i="76"/>
  <c r="F395" i="75" s="1"/>
  <c r="G935" i="76" s="1"/>
  <c r="H935" i="76" s="1"/>
  <c r="K2815" i="76"/>
  <c r="J2115" i="76"/>
  <c r="G319" i="75" s="1"/>
  <c r="I2096" i="76" s="1"/>
  <c r="J2096" i="76" s="1"/>
  <c r="K896" i="74"/>
  <c r="K577" i="76"/>
  <c r="E609" i="76"/>
  <c r="L1366" i="76"/>
  <c r="I1368" i="76" s="1"/>
  <c r="F1454" i="76"/>
  <c r="L1454" i="76" s="1"/>
  <c r="K1454" i="76"/>
  <c r="L1504" i="76"/>
  <c r="K1608" i="76"/>
  <c r="L1709" i="76"/>
  <c r="K2081" i="76"/>
  <c r="H2269" i="76"/>
  <c r="L2269" i="76" s="1"/>
  <c r="K2285" i="76"/>
  <c r="K2321" i="76"/>
  <c r="K2352" i="76"/>
  <c r="J2389" i="76"/>
  <c r="L2389" i="76" s="1"/>
  <c r="F2461" i="76"/>
  <c r="L2461" i="76" s="1"/>
  <c r="K2461" i="76"/>
  <c r="K2548" i="76"/>
  <c r="K2579" i="76"/>
  <c r="L2591" i="76"/>
  <c r="H2611" i="76"/>
  <c r="F398" i="75" s="1"/>
  <c r="L2653" i="76"/>
  <c r="K2673" i="76"/>
  <c r="L2609" i="76"/>
  <c r="K65" i="74"/>
  <c r="K71" i="74"/>
  <c r="L213" i="74"/>
  <c r="K576" i="74"/>
  <c r="K890" i="74"/>
  <c r="E388" i="75"/>
  <c r="L63" i="76"/>
  <c r="E578" i="76"/>
  <c r="L838" i="76"/>
  <c r="K1007" i="76"/>
  <c r="K1173" i="76"/>
  <c r="K1440" i="76"/>
  <c r="F1608" i="76"/>
  <c r="L1608" i="76" s="1"/>
  <c r="H2110" i="76"/>
  <c r="F318" i="75" s="1"/>
  <c r="G2095" i="76" s="1"/>
  <c r="H2095" i="76" s="1"/>
  <c r="F2176" i="76"/>
  <c r="E329" i="75" s="1"/>
  <c r="E698" i="76" s="1"/>
  <c r="F2285" i="76"/>
  <c r="J2548" i="76"/>
  <c r="J2549" i="76" s="1"/>
  <c r="G388" i="75" s="1"/>
  <c r="I903" i="76" s="1"/>
  <c r="J903" i="76" s="1"/>
  <c r="K2591" i="76"/>
  <c r="E851" i="76"/>
  <c r="F851" i="76" s="1"/>
  <c r="F852" i="76" s="1"/>
  <c r="E427" i="76"/>
  <c r="F427" i="76" s="1"/>
  <c r="K521" i="76"/>
  <c r="F521" i="76"/>
  <c r="K584" i="76"/>
  <c r="E632" i="76"/>
  <c r="L942" i="76"/>
  <c r="K1155" i="76"/>
  <c r="K1244" i="76"/>
  <c r="K1258" i="76"/>
  <c r="K1446" i="76"/>
  <c r="L1607" i="76"/>
  <c r="I1610" i="76" s="1"/>
  <c r="K1610" i="76" s="1"/>
  <c r="K1927" i="76"/>
  <c r="K2006" i="76"/>
  <c r="F2006" i="76"/>
  <c r="J230" i="76"/>
  <c r="G38" i="75" s="1"/>
  <c r="I103" i="74" s="1"/>
  <c r="J103" i="74" s="1"/>
  <c r="L2203" i="76"/>
  <c r="F2821" i="76"/>
  <c r="L2821" i="76" s="1"/>
  <c r="K2821" i="76"/>
  <c r="K1460" i="76"/>
  <c r="K1550" i="76"/>
  <c r="L1690" i="76"/>
  <c r="K2063" i="76"/>
  <c r="K2241" i="76"/>
  <c r="K2317" i="76"/>
  <c r="H2711" i="76"/>
  <c r="F414" i="75" s="1"/>
  <c r="G1105" i="76" s="1"/>
  <c r="H1105" i="76" s="1"/>
  <c r="K2801" i="76"/>
  <c r="L2829" i="76"/>
  <c r="E433" i="75"/>
  <c r="E1294" i="76" s="1"/>
  <c r="K734" i="74"/>
  <c r="K102" i="76"/>
  <c r="F102" i="76"/>
  <c r="L102" i="76" s="1"/>
  <c r="K534" i="76"/>
  <c r="K1504" i="76"/>
  <c r="K1525" i="76"/>
  <c r="K1579" i="76"/>
  <c r="H2204" i="76"/>
  <c r="F334" i="75" s="1"/>
  <c r="G356" i="76" s="1"/>
  <c r="H356" i="76" s="1"/>
  <c r="K2267" i="76"/>
  <c r="J2385" i="76"/>
  <c r="G365" i="75" s="1"/>
  <c r="I2347" i="76" s="1"/>
  <c r="J2347" i="76" s="1"/>
  <c r="K2444" i="76"/>
  <c r="F2801" i="76"/>
  <c r="E551" i="76"/>
  <c r="K551" i="76" s="1"/>
  <c r="E581" i="76"/>
  <c r="K581" i="76" s="1"/>
  <c r="K525" i="74"/>
  <c r="K648" i="76"/>
  <c r="K991" i="76"/>
  <c r="K1293" i="76"/>
  <c r="K1468" i="76"/>
  <c r="L1660" i="76"/>
  <c r="K1683" i="76"/>
  <c r="K1731" i="76"/>
  <c r="F1731" i="76"/>
  <c r="L1731" i="76" s="1"/>
  <c r="K1800" i="76"/>
  <c r="L1835" i="76"/>
  <c r="J2088" i="76"/>
  <c r="G315" i="75" s="1"/>
  <c r="I222" i="76" s="1"/>
  <c r="J222" i="76" s="1"/>
  <c r="L2107" i="76"/>
  <c r="L2136" i="76"/>
  <c r="L2186" i="76"/>
  <c r="K2251" i="76"/>
  <c r="L2445" i="76"/>
  <c r="L2625" i="76"/>
  <c r="L2721" i="76"/>
  <c r="K2835" i="76"/>
  <c r="K1779" i="76"/>
  <c r="K2477" i="76"/>
  <c r="K2681" i="76"/>
  <c r="F254" i="76"/>
  <c r="E42" i="75" s="1"/>
  <c r="E151" i="74" s="1"/>
  <c r="F151" i="74" s="1"/>
  <c r="J380" i="76"/>
  <c r="G62" i="75" s="1"/>
  <c r="I240" i="74" s="1"/>
  <c r="J240" i="74" s="1"/>
  <c r="J1072" i="76"/>
  <c r="G167" i="75" s="1"/>
  <c r="I485" i="74" s="1"/>
  <c r="J485" i="74" s="1"/>
  <c r="K1541" i="76"/>
  <c r="K1868" i="76"/>
  <c r="K2128" i="76"/>
  <c r="K2325" i="76"/>
  <c r="K2560" i="76"/>
  <c r="K59" i="76"/>
  <c r="I253" i="76"/>
  <c r="F266" i="76"/>
  <c r="F270" i="76" s="1"/>
  <c r="E44" i="75" s="1"/>
  <c r="E153" i="74" s="1"/>
  <c r="F153" i="74" s="1"/>
  <c r="K1124" i="76"/>
  <c r="L1541" i="76"/>
  <c r="L1799" i="76"/>
  <c r="L1933" i="76"/>
  <c r="L1994" i="76"/>
  <c r="H2115" i="76"/>
  <c r="F319" i="75" s="1"/>
  <c r="G2096" i="76" s="1"/>
  <c r="H2096" i="76" s="1"/>
  <c r="J2176" i="76"/>
  <c r="G329" i="75" s="1"/>
  <c r="I1200" i="76" s="1"/>
  <c r="J1200" i="76" s="1"/>
  <c r="I2237" i="76"/>
  <c r="I2355" i="76"/>
  <c r="L2376" i="76"/>
  <c r="H2391" i="76"/>
  <c r="F366" i="75" s="1"/>
  <c r="G2348" i="76" s="1"/>
  <c r="H2348" i="76" s="1"/>
  <c r="J2545" i="76"/>
  <c r="G387" i="75" s="1"/>
  <c r="I895" i="76" s="1"/>
  <c r="J895" i="76" s="1"/>
  <c r="K2620" i="76"/>
  <c r="L2714" i="76"/>
  <c r="L2728" i="76"/>
  <c r="K2746" i="76"/>
  <c r="F832" i="76"/>
  <c r="L832" i="76" s="1"/>
  <c r="E1088" i="76"/>
  <c r="F1088" i="76" s="1"/>
  <c r="L1088" i="76" s="1"/>
  <c r="L1199" i="76"/>
  <c r="L1467" i="76"/>
  <c r="I1469" i="76" s="1"/>
  <c r="K1499" i="76"/>
  <c r="L1609" i="76"/>
  <c r="K1855" i="76"/>
  <c r="H1946" i="76"/>
  <c r="F292" i="75" s="1"/>
  <c r="G89" i="76" s="1"/>
  <c r="H89" i="76" s="1"/>
  <c r="L2101" i="76"/>
  <c r="E2145" i="76"/>
  <c r="J2210" i="76"/>
  <c r="G335" i="75" s="1"/>
  <c r="I357" i="76" s="1"/>
  <c r="J357" i="76" s="1"/>
  <c r="H236" i="76"/>
  <c r="F39" i="75" s="1"/>
  <c r="G148" i="74" s="1"/>
  <c r="H148" i="74" s="1"/>
  <c r="K443" i="76"/>
  <c r="K1433" i="76"/>
  <c r="J1499" i="76"/>
  <c r="L1499" i="76" s="1"/>
  <c r="I1500" i="76" s="1"/>
  <c r="J1500" i="76" s="1"/>
  <c r="K1551" i="76"/>
  <c r="L1586" i="76"/>
  <c r="F1855" i="76"/>
  <c r="J1946" i="76"/>
  <c r="G292" i="75" s="1"/>
  <c r="I89" i="76" s="1"/>
  <c r="J89" i="76" s="1"/>
  <c r="H2164" i="76"/>
  <c r="F327" i="75" s="1"/>
  <c r="G2150" i="76" s="1"/>
  <c r="H2150" i="76" s="1"/>
  <c r="K2175" i="76"/>
  <c r="J2310" i="76"/>
  <c r="J2313" i="76" s="1"/>
  <c r="G353" i="75" s="1"/>
  <c r="K2414" i="76"/>
  <c r="K2586" i="76"/>
  <c r="E2677" i="76"/>
  <c r="L2776" i="76"/>
  <c r="K106" i="76"/>
  <c r="K310" i="76"/>
  <c r="K665" i="76"/>
  <c r="K1359" i="76"/>
  <c r="L1573" i="76"/>
  <c r="K1972" i="76"/>
  <c r="L2018" i="76"/>
  <c r="L2143" i="76"/>
  <c r="L2414" i="76"/>
  <c r="L2475" i="76"/>
  <c r="K2808" i="76"/>
  <c r="L234" i="76"/>
  <c r="K792" i="76"/>
  <c r="J834" i="76"/>
  <c r="G132" i="75" s="1"/>
  <c r="I423" i="74" s="1"/>
  <c r="J423" i="74" s="1"/>
  <c r="L1189" i="76"/>
  <c r="L1373" i="76"/>
  <c r="L1488" i="76"/>
  <c r="L1676" i="76"/>
  <c r="K1745" i="76"/>
  <c r="L1822" i="76"/>
  <c r="K1869" i="76"/>
  <c r="K1945" i="76"/>
  <c r="H2071" i="76"/>
  <c r="F312" i="75" s="1"/>
  <c r="L2311" i="76"/>
  <c r="K2464" i="76"/>
  <c r="K2519" i="76"/>
  <c r="H2535" i="76"/>
  <c r="F385" i="75" s="1"/>
  <c r="G890" i="76" s="1"/>
  <c r="H890" i="76" s="1"/>
  <c r="L2676" i="76"/>
  <c r="K2809" i="76"/>
  <c r="J2818" i="76"/>
  <c r="G431" i="75" s="1"/>
  <c r="I2778" i="76" s="1"/>
  <c r="J2778" i="76" s="1"/>
  <c r="J938" i="74"/>
  <c r="I38" i="73" s="1"/>
  <c r="J38" i="73" s="1"/>
  <c r="I12" i="11" s="1"/>
  <c r="L92" i="74"/>
  <c r="L108" i="74"/>
  <c r="L126" i="74"/>
  <c r="F35" i="73"/>
  <c r="L290" i="74"/>
  <c r="L36" i="73"/>
  <c r="G35" i="73"/>
  <c r="H35" i="73" s="1"/>
  <c r="L119" i="74"/>
  <c r="L137" i="74"/>
  <c r="L109" i="74"/>
  <c r="L122" i="74"/>
  <c r="L140" i="74"/>
  <c r="L105" i="74"/>
  <c r="L117" i="74"/>
  <c r="L135" i="74"/>
  <c r="L70" i="74"/>
  <c r="L125" i="74"/>
  <c r="L143" i="74"/>
  <c r="L120" i="74"/>
  <c r="L110" i="74"/>
  <c r="L128" i="74"/>
  <c r="L146" i="74"/>
  <c r="L63" i="74"/>
  <c r="L89" i="74"/>
  <c r="L123" i="74"/>
  <c r="L141" i="74"/>
  <c r="H788" i="74"/>
  <c r="H56" i="74"/>
  <c r="L56" i="74" s="1"/>
  <c r="H62" i="74"/>
  <c r="L62" i="74" s="1"/>
  <c r="H65" i="74"/>
  <c r="L65" i="74" s="1"/>
  <c r="H68" i="74"/>
  <c r="L68" i="74" s="1"/>
  <c r="H71" i="74"/>
  <c r="L71" i="74" s="1"/>
  <c r="H82" i="74"/>
  <c r="L82" i="74" s="1"/>
  <c r="H88" i="74"/>
  <c r="L88" i="74" s="1"/>
  <c r="H91" i="74"/>
  <c r="L91" i="74" s="1"/>
  <c r="H94" i="74"/>
  <c r="L94" i="74" s="1"/>
  <c r="H109" i="74"/>
  <c r="H112" i="74"/>
  <c r="L112" i="74" s="1"/>
  <c r="H115" i="74"/>
  <c r="L115" i="74" s="1"/>
  <c r="H118" i="74"/>
  <c r="L118" i="74" s="1"/>
  <c r="H121" i="74"/>
  <c r="L121" i="74" s="1"/>
  <c r="H124" i="74"/>
  <c r="L124" i="74" s="1"/>
  <c r="H127" i="74"/>
  <c r="L127" i="74" s="1"/>
  <c r="H130" i="74"/>
  <c r="L130" i="74" s="1"/>
  <c r="H133" i="74"/>
  <c r="L133" i="74" s="1"/>
  <c r="H136" i="74"/>
  <c r="L136" i="74" s="1"/>
  <c r="H139" i="74"/>
  <c r="L139" i="74" s="1"/>
  <c r="H142" i="74"/>
  <c r="L142" i="74" s="1"/>
  <c r="H145" i="74"/>
  <c r="L145" i="74" s="1"/>
  <c r="H160" i="74"/>
  <c r="L368" i="74"/>
  <c r="L371" i="74"/>
  <c r="K577" i="74"/>
  <c r="F577" i="74"/>
  <c r="L577" i="74" s="1"/>
  <c r="L680" i="74"/>
  <c r="K944" i="74"/>
  <c r="F944" i="74"/>
  <c r="L944" i="74" s="1"/>
  <c r="K368" i="74"/>
  <c r="K420" i="74"/>
  <c r="F420" i="74"/>
  <c r="F652" i="74"/>
  <c r="E28" i="73" s="1"/>
  <c r="L628" i="74"/>
  <c r="L652" i="74" s="1"/>
  <c r="K369" i="74"/>
  <c r="F369" i="74"/>
  <c r="L369" i="74" s="1"/>
  <c r="L212" i="74"/>
  <c r="J372" i="74"/>
  <c r="L372" i="74" s="1"/>
  <c r="K372" i="74"/>
  <c r="K387" i="74"/>
  <c r="L732" i="74"/>
  <c r="K735" i="74"/>
  <c r="F735" i="74"/>
  <c r="L735" i="74" s="1"/>
  <c r="L526" i="74"/>
  <c r="J678" i="74"/>
  <c r="I29" i="73" s="1"/>
  <c r="J29" i="73" s="1"/>
  <c r="E835" i="74"/>
  <c r="F373" i="74"/>
  <c r="L373" i="74" s="1"/>
  <c r="K373" i="74"/>
  <c r="K392" i="74"/>
  <c r="F392" i="74"/>
  <c r="L392" i="74" s="1"/>
  <c r="K395" i="74"/>
  <c r="F395" i="74"/>
  <c r="L395" i="74" s="1"/>
  <c r="L557" i="74"/>
  <c r="L584" i="74"/>
  <c r="F682" i="74"/>
  <c r="L682" i="74" s="1"/>
  <c r="F828" i="74"/>
  <c r="L385" i="74"/>
  <c r="L524" i="74"/>
  <c r="H764" i="74"/>
  <c r="K949" i="74"/>
  <c r="H949" i="74"/>
  <c r="L949" i="74" s="1"/>
  <c r="L388" i="74"/>
  <c r="H704" i="74"/>
  <c r="G30" i="73" s="1"/>
  <c r="H30" i="73" s="1"/>
  <c r="L683" i="74"/>
  <c r="H756" i="74"/>
  <c r="G32" i="73" s="1"/>
  <c r="H32" i="73" s="1"/>
  <c r="L421" i="74"/>
  <c r="L656" i="74"/>
  <c r="J756" i="74"/>
  <c r="I32" i="73" s="1"/>
  <c r="J32" i="73" s="1"/>
  <c r="F769" i="74"/>
  <c r="F370" i="74"/>
  <c r="L370" i="74" s="1"/>
  <c r="K370" i="74"/>
  <c r="K386" i="74"/>
  <c r="F386" i="74"/>
  <c r="L386" i="74" s="1"/>
  <c r="J704" i="74"/>
  <c r="I30" i="73" s="1"/>
  <c r="J30" i="73" s="1"/>
  <c r="L733" i="74"/>
  <c r="L738" i="74"/>
  <c r="F766" i="74"/>
  <c r="F772" i="74"/>
  <c r="F778" i="74"/>
  <c r="F798" i="74"/>
  <c r="F910" i="74"/>
  <c r="L910" i="74" s="1"/>
  <c r="K910" i="74"/>
  <c r="L391" i="74"/>
  <c r="L498" i="74"/>
  <c r="L654" i="74"/>
  <c r="L905" i="74"/>
  <c r="E2615" i="76"/>
  <c r="L397" i="74"/>
  <c r="L578" i="74"/>
  <c r="L736" i="74"/>
  <c r="F760" i="74"/>
  <c r="F794" i="74"/>
  <c r="K389" i="74"/>
  <c r="F389" i="74"/>
  <c r="L389" i="74" s="1"/>
  <c r="L604" i="74"/>
  <c r="H678" i="74"/>
  <c r="G29" i="73" s="1"/>
  <c r="H29" i="73" s="1"/>
  <c r="L657" i="74"/>
  <c r="K422" i="74"/>
  <c r="F422" i="74"/>
  <c r="L422" i="74" s="1"/>
  <c r="L581" i="74"/>
  <c r="F783" i="74"/>
  <c r="L903" i="74"/>
  <c r="E763" i="76"/>
  <c r="E753" i="76"/>
  <c r="E758" i="76"/>
  <c r="K947" i="74"/>
  <c r="F947" i="74"/>
  <c r="L947" i="74" s="1"/>
  <c r="K385" i="74"/>
  <c r="K388" i="74"/>
  <c r="K391" i="74"/>
  <c r="K397" i="74"/>
  <c r="K421" i="74"/>
  <c r="K495" i="74"/>
  <c r="K498" i="74"/>
  <c r="K524" i="74"/>
  <c r="K527" i="74"/>
  <c r="K557" i="74"/>
  <c r="K578" i="74"/>
  <c r="K581" i="74"/>
  <c r="K584" i="74"/>
  <c r="K604" i="74"/>
  <c r="K628" i="74"/>
  <c r="K654" i="74"/>
  <c r="K657" i="74"/>
  <c r="K680" i="74"/>
  <c r="K683" i="74"/>
  <c r="K733" i="74"/>
  <c r="K736" i="74"/>
  <c r="F800" i="74"/>
  <c r="L862" i="74"/>
  <c r="L886" i="74" s="1"/>
  <c r="L894" i="74"/>
  <c r="L896" i="74"/>
  <c r="K898" i="74"/>
  <c r="L906" i="74"/>
  <c r="L908" i="74"/>
  <c r="G88" i="76"/>
  <c r="H88" i="76" s="1"/>
  <c r="H90" i="76" s="1"/>
  <c r="F14" i="75" s="1"/>
  <c r="G35" i="74" s="1"/>
  <c r="H35" i="74" s="1"/>
  <c r="G93" i="76"/>
  <c r="H93" i="76" s="1"/>
  <c r="F144" i="76"/>
  <c r="K144" i="76"/>
  <c r="K286" i="76"/>
  <c r="F286" i="76"/>
  <c r="K945" i="74"/>
  <c r="F399" i="76"/>
  <c r="L399" i="76" s="1"/>
  <c r="K399" i="76"/>
  <c r="L940" i="74"/>
  <c r="F525" i="74"/>
  <c r="L525" i="74" s="1"/>
  <c r="F528" i="74"/>
  <c r="L528" i="74" s="1"/>
  <c r="F531" i="74"/>
  <c r="F558" i="74"/>
  <c r="L558" i="74" s="1"/>
  <c r="F576" i="74"/>
  <c r="F579" i="74"/>
  <c r="L579" i="74" s="1"/>
  <c r="F582" i="74"/>
  <c r="L582" i="74" s="1"/>
  <c r="F585" i="74"/>
  <c r="L585" i="74" s="1"/>
  <c r="F655" i="74"/>
  <c r="L655" i="74" s="1"/>
  <c r="F681" i="74"/>
  <c r="L681" i="74" s="1"/>
  <c r="F684" i="74"/>
  <c r="L684" i="74" s="1"/>
  <c r="F734" i="74"/>
  <c r="L734" i="74" s="1"/>
  <c r="F737" i="74"/>
  <c r="L737" i="74" s="1"/>
  <c r="F834" i="74"/>
  <c r="K889" i="74"/>
  <c r="L897" i="74"/>
  <c r="K901" i="74"/>
  <c r="H829" i="74"/>
  <c r="L909" i="74"/>
  <c r="E814" i="74"/>
  <c r="F782" i="74"/>
  <c r="F797" i="74"/>
  <c r="F818" i="74"/>
  <c r="J964" i="74"/>
  <c r="I39" i="73" s="1"/>
  <c r="J39" i="73" s="1"/>
  <c r="I18" i="11" s="1"/>
  <c r="E832" i="74"/>
  <c r="L842" i="74"/>
  <c r="L888" i="74"/>
  <c r="K892" i="74"/>
  <c r="L900" i="74"/>
  <c r="K904" i="74"/>
  <c r="L946" i="74"/>
  <c r="E781" i="74"/>
  <c r="I445" i="76"/>
  <c r="J445" i="76" s="1"/>
  <c r="K941" i="74"/>
  <c r="F941" i="74"/>
  <c r="L941" i="74" s="1"/>
  <c r="I1125" i="76"/>
  <c r="J1125" i="76" s="1"/>
  <c r="I140" i="76"/>
  <c r="J140" i="76" s="1"/>
  <c r="J141" i="76" s="1"/>
  <c r="G24" i="75" s="1"/>
  <c r="I60" i="74" s="1"/>
  <c r="J60" i="74" s="1"/>
  <c r="H938" i="74"/>
  <c r="G38" i="73" s="1"/>
  <c r="H38" i="73" s="1"/>
  <c r="G12" i="11" s="1"/>
  <c r="K893" i="74"/>
  <c r="K905" i="74"/>
  <c r="L912" i="74"/>
  <c r="E799" i="74"/>
  <c r="F50" i="76"/>
  <c r="L50" i="76" s="1"/>
  <c r="K50" i="76"/>
  <c r="E1210" i="76"/>
  <c r="E1190" i="76"/>
  <c r="E1200" i="76"/>
  <c r="E693" i="76"/>
  <c r="E302" i="76"/>
  <c r="E344" i="76"/>
  <c r="E354" i="76"/>
  <c r="I2342" i="76"/>
  <c r="J2342" i="76" s="1"/>
  <c r="I2361" i="76"/>
  <c r="J2361" i="76" s="1"/>
  <c r="I540" i="76"/>
  <c r="J540" i="76" s="1"/>
  <c r="I1162" i="76"/>
  <c r="J1162" i="76" s="1"/>
  <c r="I1169" i="76"/>
  <c r="J1169" i="76" s="1"/>
  <c r="K23" i="76"/>
  <c r="J23" i="76"/>
  <c r="L23" i="76" s="1"/>
  <c r="I24" i="76" s="1"/>
  <c r="L36" i="76"/>
  <c r="K61" i="76"/>
  <c r="J61" i="76"/>
  <c r="L84" i="76"/>
  <c r="K134" i="76"/>
  <c r="J134" i="76"/>
  <c r="J136" i="76" s="1"/>
  <c r="G23" i="75" s="1"/>
  <c r="I59" i="74" s="1"/>
  <c r="J59" i="74" s="1"/>
  <c r="I173" i="76"/>
  <c r="L170" i="76"/>
  <c r="J95" i="76"/>
  <c r="G15" i="75" s="1"/>
  <c r="I36" i="74" s="1"/>
  <c r="J36" i="74" s="1"/>
  <c r="K229" i="76"/>
  <c r="F229" i="76"/>
  <c r="L229" i="76" s="1"/>
  <c r="H33" i="76"/>
  <c r="F7" i="75" s="1"/>
  <c r="G7" i="74" s="1"/>
  <c r="H7" i="74" s="1"/>
  <c r="H28" i="74" s="1"/>
  <c r="G7" i="73" s="1"/>
  <c r="H7" i="73" s="1"/>
  <c r="L62" i="76"/>
  <c r="K245" i="76"/>
  <c r="H245" i="76"/>
  <c r="H248" i="76" s="1"/>
  <c r="F41" i="75" s="1"/>
  <c r="G150" i="74" s="1"/>
  <c r="H150" i="74" s="1"/>
  <c r="K383" i="76"/>
  <c r="F383" i="76"/>
  <c r="H65" i="76"/>
  <c r="F11" i="75" s="1"/>
  <c r="G32" i="74" s="1"/>
  <c r="H32" i="74" s="1"/>
  <c r="K73" i="76"/>
  <c r="H73" i="76"/>
  <c r="L73" i="76" s="1"/>
  <c r="K82" i="76"/>
  <c r="L111" i="76"/>
  <c r="K862" i="74"/>
  <c r="K888" i="74"/>
  <c r="K891" i="74"/>
  <c r="K894" i="74"/>
  <c r="K897" i="74"/>
  <c r="K900" i="74"/>
  <c r="K903" i="74"/>
  <c r="K906" i="74"/>
  <c r="K909" i="74"/>
  <c r="G769" i="76"/>
  <c r="H769" i="76" s="1"/>
  <c r="H770" i="76" s="1"/>
  <c r="F120" i="75" s="1"/>
  <c r="G377" i="74" s="1"/>
  <c r="H377" i="74" s="1"/>
  <c r="F2660" i="76"/>
  <c r="F8" i="76"/>
  <c r="K55" i="76"/>
  <c r="J55" i="76"/>
  <c r="L55" i="76" s="1"/>
  <c r="F98" i="76"/>
  <c r="F106" i="76"/>
  <c r="K156" i="76"/>
  <c r="K171" i="76"/>
  <c r="J171" i="76"/>
  <c r="L171" i="76" s="1"/>
  <c r="I193" i="76"/>
  <c r="J193" i="76" s="1"/>
  <c r="K298" i="76"/>
  <c r="H298" i="76"/>
  <c r="L298" i="76" s="1"/>
  <c r="G174" i="76"/>
  <c r="H174" i="76" s="1"/>
  <c r="H175" i="76" s="1"/>
  <c r="F28" i="75" s="1"/>
  <c r="G87" i="74" s="1"/>
  <c r="H87" i="74" s="1"/>
  <c r="G166" i="76"/>
  <c r="H166" i="76" s="1"/>
  <c r="I428" i="76"/>
  <c r="J428" i="76" s="1"/>
  <c r="I418" i="76"/>
  <c r="J418" i="76" s="1"/>
  <c r="J419" i="76" s="1"/>
  <c r="G68" i="75" s="1"/>
  <c r="I423" i="76"/>
  <c r="J423" i="76" s="1"/>
  <c r="J424" i="76" s="1"/>
  <c r="G69" i="75" s="1"/>
  <c r="I247" i="74" s="1"/>
  <c r="J247" i="74" s="1"/>
  <c r="E476" i="76"/>
  <c r="E486" i="76"/>
  <c r="E481" i="76"/>
  <c r="E891" i="76"/>
  <c r="H386" i="75"/>
  <c r="K11" i="76"/>
  <c r="K56" i="76"/>
  <c r="L139" i="76"/>
  <c r="K150" i="76"/>
  <c r="J150" i="76"/>
  <c r="L150" i="76" s="1"/>
  <c r="F183" i="76"/>
  <c r="L183" i="76" s="1"/>
  <c r="K183" i="76"/>
  <c r="K235" i="76"/>
  <c r="J235" i="76"/>
  <c r="J236" i="76" s="1"/>
  <c r="G39" i="75" s="1"/>
  <c r="I148" i="74" s="1"/>
  <c r="J148" i="74" s="1"/>
  <c r="L246" i="76"/>
  <c r="L276" i="76"/>
  <c r="L314" i="76"/>
  <c r="I2747" i="76"/>
  <c r="J2747" i="76" s="1"/>
  <c r="I1878" i="76"/>
  <c r="J1878" i="76" s="1"/>
  <c r="I146" i="76"/>
  <c r="J146" i="76" s="1"/>
  <c r="I174" i="76"/>
  <c r="J174" i="76" s="1"/>
  <c r="I158" i="76"/>
  <c r="J158" i="76" s="1"/>
  <c r="I166" i="76"/>
  <c r="J166" i="76" s="1"/>
  <c r="G461" i="76"/>
  <c r="H461" i="76" s="1"/>
  <c r="H463" i="76" s="1"/>
  <c r="F76" i="75" s="1"/>
  <c r="G268" i="74" s="1"/>
  <c r="H268" i="74" s="1"/>
  <c r="G455" i="76"/>
  <c r="H455" i="76" s="1"/>
  <c r="L11" i="76"/>
  <c r="K25" i="76"/>
  <c r="H25" i="76"/>
  <c r="L25" i="76" s="1"/>
  <c r="E31" i="76"/>
  <c r="I88" i="76"/>
  <c r="J88" i="76" s="1"/>
  <c r="J90" i="76" s="1"/>
  <c r="G14" i="75" s="1"/>
  <c r="I35" i="74" s="1"/>
  <c r="J35" i="74" s="1"/>
  <c r="L218" i="76"/>
  <c r="K268" i="76"/>
  <c r="H268" i="76"/>
  <c r="H270" i="76" s="1"/>
  <c r="F44" i="75" s="1"/>
  <c r="G153" i="74" s="1"/>
  <c r="K314" i="76"/>
  <c r="H314" i="76"/>
  <c r="E366" i="76"/>
  <c r="E359" i="76"/>
  <c r="E2410" i="76"/>
  <c r="E2473" i="76"/>
  <c r="E2460" i="76"/>
  <c r="E2423" i="76"/>
  <c r="H371" i="75"/>
  <c r="F5" i="76"/>
  <c r="L5" i="76" s="1"/>
  <c r="K5" i="76"/>
  <c r="F17" i="76"/>
  <c r="L17" i="76" s="1"/>
  <c r="F38" i="76"/>
  <c r="L43" i="76"/>
  <c r="K60" i="76"/>
  <c r="K68" i="76"/>
  <c r="J68" i="76"/>
  <c r="L68" i="76" s="1"/>
  <c r="F83" i="76"/>
  <c r="L83" i="76" s="1"/>
  <c r="H139" i="76"/>
  <c r="K154" i="76"/>
  <c r="F154" i="76"/>
  <c r="L163" i="76"/>
  <c r="K233" i="76"/>
  <c r="F233" i="76"/>
  <c r="G2410" i="76"/>
  <c r="H2410" i="76" s="1"/>
  <c r="H2417" i="76" s="1"/>
  <c r="F369" i="75" s="1"/>
  <c r="G2402" i="76" s="1"/>
  <c r="H2402" i="76" s="1"/>
  <c r="G2423" i="76"/>
  <c r="H2423" i="76" s="1"/>
  <c r="G2473" i="76"/>
  <c r="H2473" i="76" s="1"/>
  <c r="G2460" i="76"/>
  <c r="H2460" i="76" s="1"/>
  <c r="I940" i="76"/>
  <c r="J940" i="76" s="1"/>
  <c r="J950" i="76" s="1"/>
  <c r="G152" i="75" s="1"/>
  <c r="I456" i="74" s="1"/>
  <c r="J456" i="74" s="1"/>
  <c r="I907" i="76"/>
  <c r="J907" i="76" s="1"/>
  <c r="I883" i="76"/>
  <c r="J883" i="76" s="1"/>
  <c r="I889" i="76"/>
  <c r="J889" i="76" s="1"/>
  <c r="I913" i="76"/>
  <c r="J913" i="76" s="1"/>
  <c r="E1120" i="76"/>
  <c r="H416" i="75"/>
  <c r="F52" i="76"/>
  <c r="K58" i="76"/>
  <c r="J58" i="76"/>
  <c r="L58" i="76" s="1"/>
  <c r="K69" i="76"/>
  <c r="K112" i="76"/>
  <c r="H159" i="76"/>
  <c r="F26" i="75" s="1"/>
  <c r="G85" i="74" s="1"/>
  <c r="H85" i="74" s="1"/>
  <c r="L157" i="76"/>
  <c r="L280" i="76"/>
  <c r="E281" i="76"/>
  <c r="K391" i="76"/>
  <c r="F391" i="76"/>
  <c r="L391" i="76" s="1"/>
  <c r="F32" i="76"/>
  <c r="E897" i="76"/>
  <c r="E903" i="76"/>
  <c r="G2605" i="76"/>
  <c r="H2605" i="76" s="1"/>
  <c r="H2606" i="76" s="1"/>
  <c r="F397" i="75" s="1"/>
  <c r="G2632" i="76"/>
  <c r="H2632" i="76" s="1"/>
  <c r="H2633" i="76" s="1"/>
  <c r="F402" i="75" s="1"/>
  <c r="L26" i="76"/>
  <c r="K28" i="76"/>
  <c r="J28" i="76"/>
  <c r="L28" i="76" s="1"/>
  <c r="F72" i="76"/>
  <c r="L71" i="76"/>
  <c r="F260" i="76"/>
  <c r="L260" i="76" s="1"/>
  <c r="K260" i="76"/>
  <c r="I2670" i="76"/>
  <c r="J2670" i="76" s="1"/>
  <c r="J2678" i="76" s="1"/>
  <c r="G408" i="75" s="1"/>
  <c r="I257" i="76"/>
  <c r="J257" i="76" s="1"/>
  <c r="J263" i="76" s="1"/>
  <c r="G43" i="75" s="1"/>
  <c r="K29" i="76"/>
  <c r="K51" i="76"/>
  <c r="J51" i="76"/>
  <c r="J52" i="76" s="1"/>
  <c r="G10" i="75" s="1"/>
  <c r="I31" i="74" s="1"/>
  <c r="J31" i="74" s="1"/>
  <c r="L59" i="76"/>
  <c r="L61" i="76"/>
  <c r="L81" i="76"/>
  <c r="F103" i="76"/>
  <c r="K145" i="76"/>
  <c r="J145" i="76"/>
  <c r="L145" i="76" s="1"/>
  <c r="K184" i="76"/>
  <c r="J184" i="76"/>
  <c r="J185" i="76" s="1"/>
  <c r="G30" i="75" s="1"/>
  <c r="I95" i="74" s="1"/>
  <c r="E262" i="76"/>
  <c r="F437" i="76"/>
  <c r="K437" i="76"/>
  <c r="E18" i="76"/>
  <c r="E6" i="76"/>
  <c r="G203" i="76"/>
  <c r="H203" i="76" s="1"/>
  <c r="G210" i="76"/>
  <c r="H210" i="76" s="1"/>
  <c r="E12" i="76"/>
  <c r="K30" i="76"/>
  <c r="J30" i="76"/>
  <c r="L30" i="76" s="1"/>
  <c r="K44" i="76"/>
  <c r="J44" i="76"/>
  <c r="L44" i="76" s="1"/>
  <c r="K63" i="76"/>
  <c r="K71" i="76"/>
  <c r="J71" i="76"/>
  <c r="L75" i="76"/>
  <c r="F113" i="76"/>
  <c r="K124" i="76"/>
  <c r="G158" i="76"/>
  <c r="H158" i="76" s="1"/>
  <c r="K170" i="76"/>
  <c r="L241" i="76"/>
  <c r="J2151" i="76"/>
  <c r="G325" i="75" s="1"/>
  <c r="I275" i="76" s="1"/>
  <c r="J275" i="76" s="1"/>
  <c r="I1190" i="76"/>
  <c r="J1190" i="76" s="1"/>
  <c r="I1210" i="76"/>
  <c r="J1210" i="76" s="1"/>
  <c r="I698" i="76"/>
  <c r="J698" i="76" s="1"/>
  <c r="I683" i="76"/>
  <c r="J683" i="76" s="1"/>
  <c r="I703" i="76"/>
  <c r="J703" i="76" s="1"/>
  <c r="I688" i="76"/>
  <c r="J688" i="76" s="1"/>
  <c r="I693" i="76"/>
  <c r="J693" i="76" s="1"/>
  <c r="I354" i="76"/>
  <c r="J354" i="76" s="1"/>
  <c r="I302" i="76"/>
  <c r="J302" i="76" s="1"/>
  <c r="I347" i="76"/>
  <c r="J347" i="76" s="1"/>
  <c r="I461" i="76"/>
  <c r="J461" i="76" s="1"/>
  <c r="I455" i="76"/>
  <c r="J455" i="76" s="1"/>
  <c r="J457" i="76" s="1"/>
  <c r="G75" i="75" s="1"/>
  <c r="I267" i="74" s="1"/>
  <c r="J267" i="74" s="1"/>
  <c r="I2360" i="76"/>
  <c r="J2360" i="76" s="1"/>
  <c r="I2305" i="76"/>
  <c r="J2305" i="76" s="1"/>
  <c r="I925" i="76"/>
  <c r="J925" i="76" s="1"/>
  <c r="I2365" i="76"/>
  <c r="J2365" i="76" s="1"/>
  <c r="I2423" i="76"/>
  <c r="J2423" i="76" s="1"/>
  <c r="I2473" i="76"/>
  <c r="J2473" i="76" s="1"/>
  <c r="I2460" i="76"/>
  <c r="J2460" i="76" s="1"/>
  <c r="I2410" i="76"/>
  <c r="J2410" i="76" s="1"/>
  <c r="I2605" i="76"/>
  <c r="J2605" i="76" s="1"/>
  <c r="I2632" i="76"/>
  <c r="J2632" i="76" s="1"/>
  <c r="K36" i="76"/>
  <c r="K75" i="76"/>
  <c r="K84" i="76"/>
  <c r="K111" i="76"/>
  <c r="K155" i="76"/>
  <c r="H219" i="76"/>
  <c r="F36" i="75" s="1"/>
  <c r="G101" i="74" s="1"/>
  <c r="H101" i="74" s="1"/>
  <c r="K241" i="76"/>
  <c r="L252" i="76"/>
  <c r="K292" i="76"/>
  <c r="L332" i="76"/>
  <c r="G340" i="76"/>
  <c r="H340" i="76" s="1"/>
  <c r="K1129" i="76"/>
  <c r="H1129" i="76"/>
  <c r="I366" i="76"/>
  <c r="J366" i="76" s="1"/>
  <c r="K569" i="76"/>
  <c r="F569" i="76"/>
  <c r="L569" i="76" s="1"/>
  <c r="H164" i="76"/>
  <c r="L164" i="76" s="1"/>
  <c r="L247" i="76"/>
  <c r="K566" i="76"/>
  <c r="F566" i="76"/>
  <c r="L566" i="76" s="1"/>
  <c r="G423" i="76"/>
  <c r="H423" i="76" s="1"/>
  <c r="H424" i="76" s="1"/>
  <c r="F69" i="75" s="1"/>
  <c r="G247" i="74" s="1"/>
  <c r="H247" i="74" s="1"/>
  <c r="G428" i="76"/>
  <c r="H428" i="76" s="1"/>
  <c r="G439" i="76"/>
  <c r="H439" i="76" s="1"/>
  <c r="H440" i="76" s="1"/>
  <c r="F72" i="75" s="1"/>
  <c r="G264" i="74" s="1"/>
  <c r="H264" i="74" s="1"/>
  <c r="G445" i="76"/>
  <c r="H445" i="76" s="1"/>
  <c r="G2306" i="76"/>
  <c r="H2306" i="76" s="1"/>
  <c r="G926" i="76"/>
  <c r="H926" i="76" s="1"/>
  <c r="G2326" i="76"/>
  <c r="H2326" i="76" s="1"/>
  <c r="G524" i="76"/>
  <c r="H524" i="76" s="1"/>
  <c r="G2342" i="76"/>
  <c r="H2342" i="76" s="1"/>
  <c r="G2361" i="76"/>
  <c r="H2361" i="76" s="1"/>
  <c r="G540" i="76"/>
  <c r="H540" i="76" s="1"/>
  <c r="G1169" i="76"/>
  <c r="H1169" i="76" s="1"/>
  <c r="H1170" i="76" s="1"/>
  <c r="F183" i="75" s="1"/>
  <c r="G530" i="74" s="1"/>
  <c r="H530" i="74" s="1"/>
  <c r="G1162" i="76"/>
  <c r="H1162" i="76" s="1"/>
  <c r="H1163" i="76" s="1"/>
  <c r="F182" i="75" s="1"/>
  <c r="G529" i="74" s="1"/>
  <c r="H529" i="74" s="1"/>
  <c r="L29" i="76"/>
  <c r="L49" i="76"/>
  <c r="L56" i="76"/>
  <c r="L69" i="76"/>
  <c r="F112" i="76"/>
  <c r="L112" i="76" s="1"/>
  <c r="F116" i="76"/>
  <c r="F120" i="76"/>
  <c r="F124" i="76"/>
  <c r="F156" i="76"/>
  <c r="L156" i="76" s="1"/>
  <c r="F248" i="76"/>
  <c r="L378" i="76"/>
  <c r="H321" i="75"/>
  <c r="L162" i="76"/>
  <c r="L253" i="76"/>
  <c r="L266" i="76"/>
  <c r="F311" i="76"/>
  <c r="L149" i="76"/>
  <c r="F240" i="76"/>
  <c r="L240" i="76" s="1"/>
  <c r="K240" i="76"/>
  <c r="L259" i="76"/>
  <c r="L267" i="76"/>
  <c r="L273" i="76"/>
  <c r="K338" i="76"/>
  <c r="F413" i="76"/>
  <c r="L413" i="76" s="1"/>
  <c r="K413" i="76"/>
  <c r="K462" i="76"/>
  <c r="F462" i="76"/>
  <c r="L462" i="76" s="1"/>
  <c r="K742" i="76"/>
  <c r="J742" i="76"/>
  <c r="J745" i="76" s="1"/>
  <c r="G115" i="75" s="1"/>
  <c r="I353" i="74" s="1"/>
  <c r="J353" i="74" s="1"/>
  <c r="G328" i="76"/>
  <c r="H328" i="76" s="1"/>
  <c r="G586" i="76"/>
  <c r="H586" i="76" s="1"/>
  <c r="H587" i="76" s="1"/>
  <c r="F89" i="75" s="1"/>
  <c r="G301" i="74" s="1"/>
  <c r="H301" i="74" s="1"/>
  <c r="G571" i="76"/>
  <c r="H571" i="76" s="1"/>
  <c r="G556" i="76"/>
  <c r="H556" i="76" s="1"/>
  <c r="G903" i="76"/>
  <c r="H903" i="76" s="1"/>
  <c r="G897" i="76"/>
  <c r="H897" i="76" s="1"/>
  <c r="G1110" i="76"/>
  <c r="H1110" i="76" s="1"/>
  <c r="H1111" i="76" s="1"/>
  <c r="F172" i="75" s="1"/>
  <c r="G490" i="74" s="1"/>
  <c r="H490" i="74" s="1"/>
  <c r="G1115" i="76"/>
  <c r="H1115" i="76" s="1"/>
  <c r="J218" i="76"/>
  <c r="J219" i="76" s="1"/>
  <c r="G36" i="75" s="1"/>
  <c r="I101" i="74" s="1"/>
  <c r="J101" i="74" s="1"/>
  <c r="H310" i="76"/>
  <c r="H311" i="76" s="1"/>
  <c r="F51" i="75" s="1"/>
  <c r="G163" i="74" s="1"/>
  <c r="H163" i="74" s="1"/>
  <c r="L385" i="76"/>
  <c r="L172" i="76"/>
  <c r="L251" i="76"/>
  <c r="H254" i="76"/>
  <c r="F42" i="75" s="1"/>
  <c r="L363" i="76"/>
  <c r="G694" i="76"/>
  <c r="H694" i="76" s="1"/>
  <c r="F227" i="76"/>
  <c r="K227" i="76"/>
  <c r="L235" i="76"/>
  <c r="K253" i="76"/>
  <c r="J253" i="76"/>
  <c r="J254" i="76" s="1"/>
  <c r="G42" i="75" s="1"/>
  <c r="I151" i="74" s="1"/>
  <c r="J151" i="74" s="1"/>
  <c r="H427" i="76"/>
  <c r="H429" i="76" s="1"/>
  <c r="F70" i="75" s="1"/>
  <c r="G248" i="74" s="1"/>
  <c r="H248" i="74" s="1"/>
  <c r="K427" i="76"/>
  <c r="K234" i="76"/>
  <c r="K247" i="76"/>
  <c r="K251" i="76"/>
  <c r="K267" i="76"/>
  <c r="K332" i="76"/>
  <c r="K364" i="76"/>
  <c r="F364" i="76"/>
  <c r="L364" i="76" s="1"/>
  <c r="K405" i="76"/>
  <c r="F405" i="76"/>
  <c r="J429" i="76"/>
  <c r="G70" i="75" s="1"/>
  <c r="I248" i="74" s="1"/>
  <c r="J248" i="74" s="1"/>
  <c r="J446" i="76"/>
  <c r="G73" i="75" s="1"/>
  <c r="I265" i="74" s="1"/>
  <c r="J265" i="74" s="1"/>
  <c r="K449" i="76"/>
  <c r="L475" i="76"/>
  <c r="L485" i="76"/>
  <c r="K598" i="76"/>
  <c r="J598" i="76"/>
  <c r="L598" i="76" s="1"/>
  <c r="F292" i="76"/>
  <c r="K378" i="76"/>
  <c r="K410" i="76"/>
  <c r="L422" i="76"/>
  <c r="H496" i="76"/>
  <c r="L496" i="76" s="1"/>
  <c r="K496" i="76"/>
  <c r="H539" i="76"/>
  <c r="L539" i="76" s="1"/>
  <c r="K539" i="76"/>
  <c r="H812" i="76"/>
  <c r="F128" i="75" s="1"/>
  <c r="G393" i="74" s="1"/>
  <c r="H393" i="74" s="1"/>
  <c r="I811" i="76"/>
  <c r="K273" i="76"/>
  <c r="K276" i="76"/>
  <c r="K280" i="76"/>
  <c r="K384" i="76"/>
  <c r="F384" i="76"/>
  <c r="L384" i="76" s="1"/>
  <c r="H446" i="76"/>
  <c r="F73" i="75" s="1"/>
  <c r="G265" i="74" s="1"/>
  <c r="H265" i="74" s="1"/>
  <c r="K466" i="76"/>
  <c r="F466" i="76"/>
  <c r="H301" i="76"/>
  <c r="L301" i="76" s="1"/>
  <c r="K379" i="76"/>
  <c r="F379" i="76"/>
  <c r="L379" i="76" s="1"/>
  <c r="K397" i="76"/>
  <c r="F397" i="76"/>
  <c r="K411" i="76"/>
  <c r="F411" i="76"/>
  <c r="L411" i="76" s="1"/>
  <c r="L520" i="76"/>
  <c r="F561" i="76"/>
  <c r="L561" i="76" s="1"/>
  <c r="K561" i="76"/>
  <c r="F564" i="76"/>
  <c r="L564" i="76" s="1"/>
  <c r="K564" i="76"/>
  <c r="F710" i="76"/>
  <c r="K869" i="76"/>
  <c r="H869" i="76"/>
  <c r="L869" i="76" s="1"/>
  <c r="H402" i="76"/>
  <c r="F65" i="75" s="1"/>
  <c r="G243" i="74" s="1"/>
  <c r="H243" i="74" s="1"/>
  <c r="K400" i="76"/>
  <c r="F400" i="76"/>
  <c r="L400" i="76" s="1"/>
  <c r="L417" i="76"/>
  <c r="K454" i="76"/>
  <c r="F454" i="76"/>
  <c r="F370" i="76"/>
  <c r="J402" i="76"/>
  <c r="G65" i="75" s="1"/>
  <c r="I243" i="74" s="1"/>
  <c r="J243" i="74" s="1"/>
  <c r="K409" i="76"/>
  <c r="F409" i="76"/>
  <c r="H419" i="76"/>
  <c r="F68" i="75" s="1"/>
  <c r="H457" i="76"/>
  <c r="F75" i="75" s="1"/>
  <c r="G267" i="74" s="1"/>
  <c r="H267" i="74" s="1"/>
  <c r="H572" i="76"/>
  <c r="F88" i="75" s="1"/>
  <c r="G300" i="74" s="1"/>
  <c r="H300" i="74" s="1"/>
  <c r="K603" i="76"/>
  <c r="K752" i="76"/>
  <c r="H752" i="76"/>
  <c r="L752" i="76" s="1"/>
  <c r="K847" i="76"/>
  <c r="F847" i="76"/>
  <c r="K398" i="76"/>
  <c r="F398" i="76"/>
  <c r="L398" i="76" s="1"/>
  <c r="K412" i="76"/>
  <c r="F412" i="76"/>
  <c r="L412" i="76" s="1"/>
  <c r="L460" i="76"/>
  <c r="F629" i="76"/>
  <c r="L629" i="76" s="1"/>
  <c r="K629" i="76"/>
  <c r="F666" i="76"/>
  <c r="L666" i="76" s="1"/>
  <c r="K666" i="76"/>
  <c r="K390" i="76"/>
  <c r="F390" i="76"/>
  <c r="K401" i="76"/>
  <c r="F401" i="76"/>
  <c r="L401" i="76" s="1"/>
  <c r="H414" i="76"/>
  <c r="F67" i="75" s="1"/>
  <c r="G245" i="74" s="1"/>
  <c r="H245" i="74" s="1"/>
  <c r="K470" i="76"/>
  <c r="H470" i="76"/>
  <c r="K532" i="76"/>
  <c r="H532" i="76"/>
  <c r="J599" i="76"/>
  <c r="G91" i="75" s="1"/>
  <c r="I303" i="74" s="1"/>
  <c r="J303" i="74" s="1"/>
  <c r="K744" i="76"/>
  <c r="F744" i="76"/>
  <c r="L744" i="76" s="1"/>
  <c r="K833" i="76"/>
  <c r="F833" i="76"/>
  <c r="L833" i="76" s="1"/>
  <c r="L338" i="76"/>
  <c r="K417" i="76"/>
  <c r="J463" i="76"/>
  <c r="G76" i="75" s="1"/>
  <c r="I268" i="74" s="1"/>
  <c r="J268" i="74" s="1"/>
  <c r="H490" i="76"/>
  <c r="K490" i="76"/>
  <c r="L503" i="76"/>
  <c r="H513" i="76"/>
  <c r="K548" i="76"/>
  <c r="K623" i="76"/>
  <c r="F546" i="76"/>
  <c r="L546" i="76" s="1"/>
  <c r="K546" i="76"/>
  <c r="L579" i="76"/>
  <c r="K638" i="76"/>
  <c r="F638" i="76"/>
  <c r="L638" i="76" s="1"/>
  <c r="K725" i="76"/>
  <c r="H725" i="76"/>
  <c r="K785" i="76"/>
  <c r="H785" i="76"/>
  <c r="L785" i="76" s="1"/>
  <c r="F829" i="76"/>
  <c r="L470" i="76"/>
  <c r="L521" i="76"/>
  <c r="L532" i="76"/>
  <c r="L534" i="76"/>
  <c r="K545" i="76"/>
  <c r="K553" i="76"/>
  <c r="L563" i="76"/>
  <c r="K570" i="76"/>
  <c r="K597" i="76"/>
  <c r="L628" i="76"/>
  <c r="F632" i="76"/>
  <c r="L632" i="76" s="1"/>
  <c r="K632" i="76"/>
  <c r="F656" i="76"/>
  <c r="K656" i="76"/>
  <c r="L665" i="76"/>
  <c r="E672" i="76"/>
  <c r="L671" i="76"/>
  <c r="L725" i="76"/>
  <c r="H745" i="76"/>
  <c r="F115" i="75" s="1"/>
  <c r="G353" i="74" s="1"/>
  <c r="H353" i="74" s="1"/>
  <c r="L762" i="76"/>
  <c r="K821" i="76"/>
  <c r="H821" i="76"/>
  <c r="L449" i="76"/>
  <c r="L810" i="76"/>
  <c r="F812" i="76"/>
  <c r="K827" i="76"/>
  <c r="H827" i="76"/>
  <c r="L827" i="76" s="1"/>
  <c r="F1265" i="76"/>
  <c r="L1263" i="76"/>
  <c r="L554" i="76"/>
  <c r="L596" i="76"/>
  <c r="F642" i="76"/>
  <c r="L642" i="76" s="1"/>
  <c r="K642" i="76"/>
  <c r="K708" i="76"/>
  <c r="H708" i="76"/>
  <c r="K735" i="76"/>
  <c r="F735" i="76"/>
  <c r="L741" i="76"/>
  <c r="K978" i="76"/>
  <c r="J978" i="76"/>
  <c r="L978" i="76" s="1"/>
  <c r="K1005" i="76"/>
  <c r="F1005" i="76"/>
  <c r="L522" i="76"/>
  <c r="K657" i="76"/>
  <c r="F721" i="76"/>
  <c r="I736" i="76"/>
  <c r="H737" i="76"/>
  <c r="F114" i="75" s="1"/>
  <c r="G352" i="74" s="1"/>
  <c r="H352" i="74" s="1"/>
  <c r="K971" i="76"/>
  <c r="J971" i="76"/>
  <c r="L971" i="76" s="1"/>
  <c r="F443" i="76"/>
  <c r="K547" i="76"/>
  <c r="H554" i="76"/>
  <c r="K575" i="76"/>
  <c r="J577" i="76"/>
  <c r="L577" i="76" s="1"/>
  <c r="L583" i="76"/>
  <c r="E595" i="76"/>
  <c r="L594" i="76"/>
  <c r="F661" i="76"/>
  <c r="L661" i="76" s="1"/>
  <c r="K718" i="76"/>
  <c r="H718" i="76"/>
  <c r="H721" i="76" s="1"/>
  <c r="F111" i="75" s="1"/>
  <c r="G349" i="74" s="1"/>
  <c r="H349" i="74" s="1"/>
  <c r="H779" i="76"/>
  <c r="L779" i="76" s="1"/>
  <c r="K779" i="76"/>
  <c r="J792" i="76"/>
  <c r="H867" i="76"/>
  <c r="K867" i="76"/>
  <c r="K1097" i="76"/>
  <c r="H1097" i="76"/>
  <c r="K460" i="76"/>
  <c r="L545" i="76"/>
  <c r="L547" i="76"/>
  <c r="K562" i="76"/>
  <c r="F562" i="76"/>
  <c r="L562" i="76" s="1"/>
  <c r="L570" i="76"/>
  <c r="L605" i="76"/>
  <c r="K619" i="76"/>
  <c r="F639" i="76"/>
  <c r="L639" i="76" s="1"/>
  <c r="K639" i="76"/>
  <c r="F652" i="76"/>
  <c r="L652" i="76" s="1"/>
  <c r="K652" i="76"/>
  <c r="L724" i="76"/>
  <c r="F727" i="76"/>
  <c r="F749" i="76"/>
  <c r="L748" i="76"/>
  <c r="L837" i="76"/>
  <c r="F839" i="76"/>
  <c r="H851" i="76"/>
  <c r="H852" i="76" s="1"/>
  <c r="F136" i="75" s="1"/>
  <c r="G427" i="74" s="1"/>
  <c r="H427" i="74" s="1"/>
  <c r="K964" i="76"/>
  <c r="J964" i="76"/>
  <c r="K1080" i="76"/>
  <c r="F1080" i="76"/>
  <c r="L1080" i="76" s="1"/>
  <c r="J1100" i="76"/>
  <c r="G170" i="75" s="1"/>
  <c r="I488" i="74" s="1"/>
  <c r="J488" i="74" s="1"/>
  <c r="F531" i="76"/>
  <c r="K578" i="76"/>
  <c r="H599" i="76"/>
  <c r="F91" i="75" s="1"/>
  <c r="G303" i="74" s="1"/>
  <c r="H303" i="74" s="1"/>
  <c r="F648" i="76"/>
  <c r="L648" i="76" s="1"/>
  <c r="H727" i="76"/>
  <c r="F112" i="75" s="1"/>
  <c r="G350" i="74" s="1"/>
  <c r="H350" i="74" s="1"/>
  <c r="F732" i="76"/>
  <c r="L730" i="76"/>
  <c r="K805" i="76"/>
  <c r="F805" i="76"/>
  <c r="K837" i="76"/>
  <c r="H837" i="76"/>
  <c r="H839" i="76" s="1"/>
  <c r="F133" i="75" s="1"/>
  <c r="L842" i="76"/>
  <c r="K1044" i="76"/>
  <c r="J1044" i="76"/>
  <c r="L1044" i="76" s="1"/>
  <c r="H557" i="76"/>
  <c r="F87" i="75" s="1"/>
  <c r="G299" i="74" s="1"/>
  <c r="H299" i="74" s="1"/>
  <c r="K565" i="76"/>
  <c r="F565" i="76"/>
  <c r="L565" i="76" s="1"/>
  <c r="J727" i="76"/>
  <c r="G112" i="75" s="1"/>
  <c r="I350" i="74" s="1"/>
  <c r="J350" i="74" s="1"/>
  <c r="H732" i="76"/>
  <c r="F113" i="75" s="1"/>
  <c r="G351" i="74" s="1"/>
  <c r="H351" i="74" s="1"/>
  <c r="I731" i="76"/>
  <c r="L742" i="76"/>
  <c r="L757" i="76"/>
  <c r="F815" i="76"/>
  <c r="K815" i="76"/>
  <c r="J839" i="76"/>
  <c r="G133" i="75" s="1"/>
  <c r="K843" i="76"/>
  <c r="F843" i="76"/>
  <c r="L843" i="76" s="1"/>
  <c r="L1050" i="76"/>
  <c r="L548" i="76"/>
  <c r="F550" i="76"/>
  <c r="L550" i="76" s="1"/>
  <c r="K552" i="76"/>
  <c r="F560" i="76"/>
  <c r="K567" i="76"/>
  <c r="L603" i="76"/>
  <c r="K816" i="76"/>
  <c r="J816" i="76"/>
  <c r="L816" i="76" s="1"/>
  <c r="H834" i="76"/>
  <c r="F132" i="75" s="1"/>
  <c r="G423" i="74" s="1"/>
  <c r="H423" i="74" s="1"/>
  <c r="K1036" i="76"/>
  <c r="F1036" i="76"/>
  <c r="K563" i="76"/>
  <c r="K568" i="76"/>
  <c r="F576" i="76"/>
  <c r="L576" i="76" s="1"/>
  <c r="K583" i="76"/>
  <c r="K594" i="76"/>
  <c r="K637" i="76"/>
  <c r="K677" i="76"/>
  <c r="H715" i="76"/>
  <c r="F110" i="75" s="1"/>
  <c r="G348" i="74" s="1"/>
  <c r="H348" i="74" s="1"/>
  <c r="I714" i="76"/>
  <c r="L740" i="76"/>
  <c r="K791" i="76"/>
  <c r="F791" i="76"/>
  <c r="J817" i="76"/>
  <c r="G129" i="75" s="1"/>
  <c r="I394" i="74" s="1"/>
  <c r="J394" i="74" s="1"/>
  <c r="L821" i="76"/>
  <c r="L875" i="76"/>
  <c r="K993" i="76"/>
  <c r="J993" i="76"/>
  <c r="H1038" i="76"/>
  <c r="F165" i="75" s="1"/>
  <c r="G483" i="74" s="1"/>
  <c r="H483" i="74" s="1"/>
  <c r="K1047" i="76"/>
  <c r="J1047" i="76"/>
  <c r="K1087" i="76"/>
  <c r="J1087" i="76"/>
  <c r="L1087" i="76" s="1"/>
  <c r="J1121" i="76"/>
  <c r="G174" i="75" s="1"/>
  <c r="I492" i="74" s="1"/>
  <c r="J492" i="74" s="1"/>
  <c r="F1324" i="76"/>
  <c r="F768" i="76"/>
  <c r="L768" i="76" s="1"/>
  <c r="F801" i="76"/>
  <c r="F863" i="76"/>
  <c r="L999" i="76"/>
  <c r="K1008" i="76"/>
  <c r="F1008" i="76"/>
  <c r="L1008" i="76" s="1"/>
  <c r="K1018" i="76"/>
  <c r="F1018" i="76"/>
  <c r="L1018" i="76" s="1"/>
  <c r="H1089" i="76"/>
  <c r="F168" i="75" s="1"/>
  <c r="G486" i="74" s="1"/>
  <c r="H486" i="74" s="1"/>
  <c r="L1078" i="76"/>
  <c r="K1083" i="76"/>
  <c r="F1083" i="76"/>
  <c r="L1083" i="76" s="1"/>
  <c r="F797" i="76"/>
  <c r="K871" i="76"/>
  <c r="K948" i="76"/>
  <c r="F948" i="76"/>
  <c r="L948" i="76" s="1"/>
  <c r="K959" i="76"/>
  <c r="F959" i="76"/>
  <c r="L994" i="76"/>
  <c r="K996" i="76"/>
  <c r="J996" i="76"/>
  <c r="L996" i="76" s="1"/>
  <c r="J1038" i="76"/>
  <c r="G165" i="75" s="1"/>
  <c r="I483" i="74" s="1"/>
  <c r="J483" i="74" s="1"/>
  <c r="K1043" i="76"/>
  <c r="F1043" i="76"/>
  <c r="L1043" i="76" s="1"/>
  <c r="K1050" i="76"/>
  <c r="J1050" i="76"/>
  <c r="K1059" i="76"/>
  <c r="H1059" i="76"/>
  <c r="L1059" i="76" s="1"/>
  <c r="K1075" i="76"/>
  <c r="J1075" i="76"/>
  <c r="L1075" i="76" s="1"/>
  <c r="L1249" i="76"/>
  <c r="L1281" i="76"/>
  <c r="L820" i="76"/>
  <c r="L868" i="76"/>
  <c r="L874" i="76"/>
  <c r="K953" i="76"/>
  <c r="H953" i="76"/>
  <c r="K982" i="76"/>
  <c r="J982" i="76"/>
  <c r="J983" i="76" s="1"/>
  <c r="G158" i="75" s="1"/>
  <c r="I476" i="74" s="1"/>
  <c r="K1006" i="76"/>
  <c r="K1011" i="76"/>
  <c r="F1011" i="76"/>
  <c r="L1011" i="76" s="1"/>
  <c r="K1104" i="76"/>
  <c r="H1104" i="76"/>
  <c r="L1104" i="76" s="1"/>
  <c r="K1161" i="76"/>
  <c r="J1161" i="76"/>
  <c r="L1161" i="76" s="1"/>
  <c r="F568" i="76"/>
  <c r="L568" i="76" s="1"/>
  <c r="F575" i="76"/>
  <c r="F578" i="76"/>
  <c r="L578" i="76" s="1"/>
  <c r="F581" i="76"/>
  <c r="L581" i="76" s="1"/>
  <c r="F584" i="76"/>
  <c r="L584" i="76" s="1"/>
  <c r="F619" i="76"/>
  <c r="F623" i="76"/>
  <c r="F643" i="76"/>
  <c r="L643" i="76" s="1"/>
  <c r="F647" i="76"/>
  <c r="F657" i="76"/>
  <c r="L657" i="76" s="1"/>
  <c r="F677" i="76"/>
  <c r="F713" i="76"/>
  <c r="F743" i="76"/>
  <c r="L743" i="76" s="1"/>
  <c r="F780" i="76"/>
  <c r="L780" i="76" s="1"/>
  <c r="K992" i="76"/>
  <c r="F992" i="76"/>
  <c r="K999" i="76"/>
  <c r="J999" i="76"/>
  <c r="L1006" i="76"/>
  <c r="K1046" i="76"/>
  <c r="F1046" i="76"/>
  <c r="L1046" i="76" s="1"/>
  <c r="K1053" i="76"/>
  <c r="J1053" i="76"/>
  <c r="L1053" i="76" s="1"/>
  <c r="K1062" i="76"/>
  <c r="H1062" i="76"/>
  <c r="L1062" i="76" s="1"/>
  <c r="K1078" i="76"/>
  <c r="J1078" i="76"/>
  <c r="K1086" i="76"/>
  <c r="F1086" i="76"/>
  <c r="L1086" i="76" s="1"/>
  <c r="J1106" i="76"/>
  <c r="G171" i="75" s="1"/>
  <c r="I489" i="74" s="1"/>
  <c r="J489" i="74" s="1"/>
  <c r="H1116" i="76"/>
  <c r="F173" i="75" s="1"/>
  <c r="G491" i="74" s="1"/>
  <c r="H491" i="74" s="1"/>
  <c r="J1296" i="76"/>
  <c r="G199" i="75" s="1"/>
  <c r="I602" i="74" s="1"/>
  <c r="J602" i="74" s="1"/>
  <c r="K967" i="76"/>
  <c r="J967" i="76"/>
  <c r="L967" i="76" s="1"/>
  <c r="E1054" i="76"/>
  <c r="L1051" i="76"/>
  <c r="L1144" i="76"/>
  <c r="F1147" i="76"/>
  <c r="L946" i="76"/>
  <c r="L954" i="76"/>
  <c r="K995" i="76"/>
  <c r="F995" i="76"/>
  <c r="L995" i="76" s="1"/>
  <c r="L1009" i="76"/>
  <c r="K1049" i="76"/>
  <c r="F1049" i="76"/>
  <c r="L1049" i="76" s="1"/>
  <c r="H1065" i="76"/>
  <c r="K1081" i="76"/>
  <c r="J1081" i="76"/>
  <c r="L1081" i="76" s="1"/>
  <c r="K1093" i="76"/>
  <c r="H1093" i="76"/>
  <c r="L1093" i="76" s="1"/>
  <c r="I1168" i="76"/>
  <c r="L1166" i="76"/>
  <c r="L773" i="76"/>
  <c r="K1012" i="76"/>
  <c r="H1055" i="76"/>
  <c r="F166" i="75" s="1"/>
  <c r="G484" i="74" s="1"/>
  <c r="H484" i="74" s="1"/>
  <c r="J1126" i="76"/>
  <c r="G175" i="75" s="1"/>
  <c r="I493" i="74" s="1"/>
  <c r="J493" i="74" s="1"/>
  <c r="F1408" i="76"/>
  <c r="F1421" i="76"/>
  <c r="L859" i="76"/>
  <c r="K868" i="76"/>
  <c r="K874" i="76"/>
  <c r="K998" i="76"/>
  <c r="F998" i="76"/>
  <c r="L998" i="76" s="1"/>
  <c r="L1012" i="76"/>
  <c r="K1041" i="76"/>
  <c r="J1041" i="76"/>
  <c r="L1041" i="76" s="1"/>
  <c r="K1052" i="76"/>
  <c r="F1052" i="76"/>
  <c r="L1052" i="76" s="1"/>
  <c r="K1068" i="76"/>
  <c r="H1068" i="76"/>
  <c r="K1077" i="76"/>
  <c r="F1077" i="76"/>
  <c r="L1077" i="76" s="1"/>
  <c r="L871" i="76"/>
  <c r="K949" i="76"/>
  <c r="H949" i="76"/>
  <c r="L949" i="76" s="1"/>
  <c r="K986" i="76"/>
  <c r="J986" i="76"/>
  <c r="L986" i="76" s="1"/>
  <c r="L993" i="76"/>
  <c r="L1007" i="76"/>
  <c r="L1047" i="76"/>
  <c r="K1084" i="76"/>
  <c r="J1084" i="76"/>
  <c r="L1084" i="76" s="1"/>
  <c r="L1179" i="76"/>
  <c r="K1361" i="76"/>
  <c r="F1361" i="76"/>
  <c r="L1361" i="76" s="1"/>
  <c r="F1156" i="76"/>
  <c r="L1308" i="76"/>
  <c r="H1574" i="76"/>
  <c r="L1574" i="76" s="1"/>
  <c r="K1574" i="76"/>
  <c r="J1610" i="76"/>
  <c r="J1611" i="76" s="1"/>
  <c r="G244" i="75" s="1"/>
  <c r="I802" i="74" s="1"/>
  <c r="J802" i="74" s="1"/>
  <c r="L802" i="74" s="1"/>
  <c r="K1787" i="76"/>
  <c r="J1787" i="76"/>
  <c r="K2102" i="76"/>
  <c r="H2102" i="76"/>
  <c r="F1119" i="76"/>
  <c r="J1147" i="76"/>
  <c r="G179" i="75" s="1"/>
  <c r="I502" i="74" s="1"/>
  <c r="J502" i="74" s="1"/>
  <c r="K1154" i="76"/>
  <c r="H1154" i="76"/>
  <c r="H1156" i="76" s="1"/>
  <c r="F181" i="75" s="1"/>
  <c r="G504" i="74" s="1"/>
  <c r="H504" i="74" s="1"/>
  <c r="F1159" i="76"/>
  <c r="K1179" i="76"/>
  <c r="K1226" i="76"/>
  <c r="F1226" i="76"/>
  <c r="L1226" i="76" s="1"/>
  <c r="K1249" i="76"/>
  <c r="J1316" i="76"/>
  <c r="L1316" i="76" s="1"/>
  <c r="K1316" i="76"/>
  <c r="L976" i="76"/>
  <c r="K1144" i="76"/>
  <c r="J1215" i="76"/>
  <c r="K1235" i="76"/>
  <c r="F1235" i="76"/>
  <c r="L1235" i="76" s="1"/>
  <c r="K1263" i="76"/>
  <c r="K1268" i="76"/>
  <c r="H1268" i="76"/>
  <c r="L1268" i="76" s="1"/>
  <c r="L1287" i="76"/>
  <c r="K1382" i="76"/>
  <c r="H1382" i="76"/>
  <c r="L1382" i="76" s="1"/>
  <c r="K1487" i="76"/>
  <c r="F1487" i="76"/>
  <c r="L1487" i="76" s="1"/>
  <c r="I1490" i="76" s="1"/>
  <c r="K1189" i="76"/>
  <c r="K1198" i="76"/>
  <c r="K1205" i="76"/>
  <c r="F1205" i="76"/>
  <c r="F1211" i="76"/>
  <c r="L1211" i="76" s="1"/>
  <c r="K1211" i="76"/>
  <c r="L1223" i="76"/>
  <c r="L1244" i="76"/>
  <c r="F1337" i="76"/>
  <c r="K1174" i="76"/>
  <c r="H1174" i="76"/>
  <c r="I1175" i="76" s="1"/>
  <c r="F1350" i="76"/>
  <c r="K1404" i="76"/>
  <c r="F1404" i="76"/>
  <c r="L1404" i="76" s="1"/>
  <c r="K1417" i="76"/>
  <c r="F1417" i="76"/>
  <c r="L1417" i="76" s="1"/>
  <c r="K2058" i="76"/>
  <c r="F2058" i="76"/>
  <c r="L964" i="76"/>
  <c r="L982" i="76"/>
  <c r="F1058" i="76"/>
  <c r="F1061" i="76"/>
  <c r="L1061" i="76" s="1"/>
  <c r="F1064" i="76"/>
  <c r="L1064" i="76" s="1"/>
  <c r="F1067" i="76"/>
  <c r="L1067" i="76" s="1"/>
  <c r="F1070" i="76"/>
  <c r="L1070" i="76" s="1"/>
  <c r="F1103" i="76"/>
  <c r="F1114" i="76"/>
  <c r="L1134" i="76"/>
  <c r="K1150" i="76"/>
  <c r="H1150" i="76"/>
  <c r="H1151" i="76" s="1"/>
  <c r="F180" i="75" s="1"/>
  <c r="G503" i="74" s="1"/>
  <c r="H503" i="74" s="1"/>
  <c r="K1275" i="76"/>
  <c r="J1275" i="76"/>
  <c r="K1306" i="76"/>
  <c r="K1572" i="76"/>
  <c r="J1572" i="76"/>
  <c r="L1572" i="76" s="1"/>
  <c r="K1160" i="76"/>
  <c r="K1208" i="76"/>
  <c r="F1236" i="76"/>
  <c r="L1236" i="76" s="1"/>
  <c r="F1622" i="76"/>
  <c r="L1622" i="76" s="1"/>
  <c r="K1622" i="76"/>
  <c r="L1160" i="76"/>
  <c r="F1206" i="76"/>
  <c r="K1206" i="76"/>
  <c r="K1223" i="76"/>
  <c r="K1292" i="76"/>
  <c r="F1292" i="76"/>
  <c r="K1295" i="76"/>
  <c r="L1304" i="76"/>
  <c r="L1307" i="76"/>
  <c r="K1353" i="76"/>
  <c r="H1353" i="76"/>
  <c r="L1353" i="76" s="1"/>
  <c r="K1368" i="76"/>
  <c r="J1368" i="76"/>
  <c r="J1369" i="76" s="1"/>
  <c r="G210" i="75" s="1"/>
  <c r="I768" i="74" s="1"/>
  <c r="H1564" i="76"/>
  <c r="K1564" i="76"/>
  <c r="F1151" i="76"/>
  <c r="K1201" i="76"/>
  <c r="K1217" i="76"/>
  <c r="J1689" i="76"/>
  <c r="L1689" i="76" s="1"/>
  <c r="K1689" i="76"/>
  <c r="K1166" i="76"/>
  <c r="K1167" i="76"/>
  <c r="L1173" i="76"/>
  <c r="L1185" i="76"/>
  <c r="K1188" i="76"/>
  <c r="K1199" i="76"/>
  <c r="L1234" i="76"/>
  <c r="K1259" i="76"/>
  <c r="F1259" i="76"/>
  <c r="L1259" i="76" s="1"/>
  <c r="F1328" i="76"/>
  <c r="L1328" i="76" s="1"/>
  <c r="K1328" i="76"/>
  <c r="K1527" i="76"/>
  <c r="J1527" i="76"/>
  <c r="L1527" i="76" s="1"/>
  <c r="K1146" i="76"/>
  <c r="H1146" i="76"/>
  <c r="H1147" i="76" s="1"/>
  <c r="F179" i="75" s="1"/>
  <c r="G502" i="74" s="1"/>
  <c r="H502" i="74" s="1"/>
  <c r="K1195" i="76"/>
  <c r="L1231" i="76"/>
  <c r="K1304" i="76"/>
  <c r="F1341" i="76"/>
  <c r="L1341" i="76" s="1"/>
  <c r="K1341" i="76"/>
  <c r="K1418" i="76"/>
  <c r="J1418" i="76"/>
  <c r="K1388" i="76"/>
  <c r="K1391" i="76"/>
  <c r="F1449" i="76"/>
  <c r="K1540" i="76"/>
  <c r="J1540" i="76"/>
  <c r="L1540" i="76" s="1"/>
  <c r="F1657" i="76"/>
  <c r="L1253" i="76"/>
  <c r="K1281" i="76"/>
  <c r="L1286" i="76"/>
  <c r="K1372" i="76"/>
  <c r="K1375" i="76"/>
  <c r="F1388" i="76"/>
  <c r="L1388" i="76" s="1"/>
  <c r="F1391" i="76"/>
  <c r="L1391" i="76" s="1"/>
  <c r="K1419" i="76"/>
  <c r="F1419" i="76"/>
  <c r="L1419" i="76" s="1"/>
  <c r="L1533" i="76"/>
  <c r="L1566" i="76"/>
  <c r="H1990" i="76"/>
  <c r="F299" i="75" s="1"/>
  <c r="G128" i="76" s="1"/>
  <c r="H128" i="76" s="1"/>
  <c r="L1986" i="76"/>
  <c r="L1233" i="76"/>
  <c r="K1234" i="76"/>
  <c r="K1243" i="76"/>
  <c r="L1309" i="76"/>
  <c r="L1314" i="76"/>
  <c r="L1372" i="76"/>
  <c r="L1375" i="76"/>
  <c r="L1411" i="76"/>
  <c r="I1413" i="76" s="1"/>
  <c r="K1475" i="76"/>
  <c r="F1491" i="76"/>
  <c r="K1510" i="76"/>
  <c r="F1510" i="76"/>
  <c r="L1510" i="76" s="1"/>
  <c r="J1642" i="76"/>
  <c r="J1643" i="76" s="1"/>
  <c r="G249" i="75" s="1"/>
  <c r="I807" i="74" s="1"/>
  <c r="J807" i="74" s="1"/>
  <c r="F1274" i="76"/>
  <c r="H1296" i="76"/>
  <c r="F199" i="75" s="1"/>
  <c r="G602" i="74" s="1"/>
  <c r="H602" i="74" s="1"/>
  <c r="F1334" i="76"/>
  <c r="L1334" i="76" s="1"/>
  <c r="K1334" i="76"/>
  <c r="F1347" i="76"/>
  <c r="L1347" i="76" s="1"/>
  <c r="K1347" i="76"/>
  <c r="F1433" i="76"/>
  <c r="L1433" i="76" s="1"/>
  <c r="F1446" i="76"/>
  <c r="L1446" i="76" s="1"/>
  <c r="L1475" i="76"/>
  <c r="K1488" i="76"/>
  <c r="K1526" i="76"/>
  <c r="F1526" i="76"/>
  <c r="L1526" i="76" s="1"/>
  <c r="K1543" i="76"/>
  <c r="J1543" i="76"/>
  <c r="L1543" i="76" s="1"/>
  <c r="L1918" i="76"/>
  <c r="L1264" i="76"/>
  <c r="L1327" i="76"/>
  <c r="L1340" i="76"/>
  <c r="I1342" i="76" s="1"/>
  <c r="F1514" i="76"/>
  <c r="H1587" i="76"/>
  <c r="L1587" i="76" s="1"/>
  <c r="I1589" i="76" s="1"/>
  <c r="K1587" i="76"/>
  <c r="K1601" i="76"/>
  <c r="J1601" i="76"/>
  <c r="L1601" i="76" s="1"/>
  <c r="I1603" i="76" s="1"/>
  <c r="K1730" i="76"/>
  <c r="H1730" i="76"/>
  <c r="L1730" i="76" s="1"/>
  <c r="J1744" i="76"/>
  <c r="L1744" i="76" s="1"/>
  <c r="K1744" i="76"/>
  <c r="K1253" i="76"/>
  <c r="F1258" i="76"/>
  <c r="K1286" i="76"/>
  <c r="F1299" i="76"/>
  <c r="K1305" i="76"/>
  <c r="K1309" i="76"/>
  <c r="L1317" i="76"/>
  <c r="K1681" i="76"/>
  <c r="F1681" i="76"/>
  <c r="L1681" i="76" s="1"/>
  <c r="F1685" i="76"/>
  <c r="J2034" i="76"/>
  <c r="G306" i="75" s="1"/>
  <c r="L2031" i="76"/>
  <c r="L1280" i="76"/>
  <c r="L1293" i="76"/>
  <c r="K1314" i="76"/>
  <c r="L1322" i="76"/>
  <c r="I1323" i="76" s="1"/>
  <c r="H1340" i="76"/>
  <c r="F1359" i="76"/>
  <c r="L1359" i="76" s="1"/>
  <c r="I1362" i="76" s="1"/>
  <c r="F1363" i="76"/>
  <c r="L1381" i="76"/>
  <c r="J1405" i="76"/>
  <c r="L1405" i="76" s="1"/>
  <c r="L1424" i="76"/>
  <c r="K1426" i="76"/>
  <c r="L1431" i="76"/>
  <c r="K1500" i="76"/>
  <c r="K1542" i="76"/>
  <c r="F1542" i="76"/>
  <c r="L1542" i="76" s="1"/>
  <c r="K1617" i="76"/>
  <c r="J1617" i="76"/>
  <c r="L1617" i="76" s="1"/>
  <c r="F1759" i="76"/>
  <c r="L1759" i="76" s="1"/>
  <c r="K1759" i="76"/>
  <c r="L1885" i="76"/>
  <c r="L1306" i="76"/>
  <c r="K1335" i="76"/>
  <c r="F1335" i="76"/>
  <c r="L1335" i="76" s="1"/>
  <c r="K1348" i="76"/>
  <c r="F1348" i="76"/>
  <c r="L1348" i="76" s="1"/>
  <c r="K1406" i="76"/>
  <c r="F1406" i="76"/>
  <c r="L1406" i="76" s="1"/>
  <c r="L1426" i="76"/>
  <c r="L1453" i="76"/>
  <c r="I1455" i="76" s="1"/>
  <c r="L1468" i="76"/>
  <c r="K1481" i="76"/>
  <c r="F1501" i="76"/>
  <c r="K1517" i="76"/>
  <c r="K1524" i="76"/>
  <c r="J1524" i="76"/>
  <c r="L1524" i="76" s="1"/>
  <c r="F1619" i="76"/>
  <c r="H1624" i="76"/>
  <c r="L1624" i="76" s="1"/>
  <c r="K1624" i="76"/>
  <c r="F1706" i="76"/>
  <c r="L1706" i="76" s="1"/>
  <c r="K1706" i="76"/>
  <c r="K1849" i="76"/>
  <c r="F1849" i="76"/>
  <c r="L1849" i="76" s="1"/>
  <c r="I1850" i="76" s="1"/>
  <c r="K2005" i="76"/>
  <c r="H2005" i="76"/>
  <c r="H2007" i="76" s="1"/>
  <c r="F302" i="75" s="1"/>
  <c r="L2010" i="76"/>
  <c r="K1390" i="76"/>
  <c r="F1390" i="76"/>
  <c r="L1390" i="76" s="1"/>
  <c r="L1398" i="76"/>
  <c r="I1400" i="76" s="1"/>
  <c r="L1418" i="76"/>
  <c r="L1439" i="76"/>
  <c r="I1441" i="76" s="1"/>
  <c r="L1447" i="76"/>
  <c r="I1476" i="76"/>
  <c r="L1481" i="76"/>
  <c r="L1517" i="76"/>
  <c r="K1558" i="76"/>
  <c r="K1827" i="76"/>
  <c r="H1827" i="76"/>
  <c r="L1827" i="76" s="1"/>
  <c r="I1830" i="76" s="1"/>
  <c r="K1264" i="76"/>
  <c r="K1322" i="76"/>
  <c r="K1327" i="76"/>
  <c r="L1333" i="76"/>
  <c r="L1346" i="76"/>
  <c r="K1374" i="76"/>
  <c r="F1374" i="76"/>
  <c r="L1374" i="76" s="1"/>
  <c r="K1432" i="76"/>
  <c r="F1432" i="76"/>
  <c r="L1432" i="76" s="1"/>
  <c r="K1445" i="76"/>
  <c r="F1445" i="76"/>
  <c r="L1445" i="76" s="1"/>
  <c r="K1461" i="76"/>
  <c r="F1461" i="76"/>
  <c r="L1461" i="76" s="1"/>
  <c r="I1462" i="76" s="1"/>
  <c r="K1474" i="76"/>
  <c r="F1474" i="76"/>
  <c r="L1474" i="76" s="1"/>
  <c r="K1511" i="76"/>
  <c r="J1511" i="76"/>
  <c r="L1511" i="76" s="1"/>
  <c r="L1558" i="76"/>
  <c r="F1569" i="76"/>
  <c r="F1594" i="76"/>
  <c r="L1594" i="76" s="1"/>
  <c r="K1594" i="76"/>
  <c r="F1722" i="76"/>
  <c r="L1722" i="76" s="1"/>
  <c r="K1722" i="76"/>
  <c r="J1983" i="76"/>
  <c r="G298" i="75" s="1"/>
  <c r="K1360" i="76"/>
  <c r="K1580" i="76"/>
  <c r="K1648" i="76"/>
  <c r="K1653" i="76"/>
  <c r="F1698" i="76"/>
  <c r="L1716" i="76"/>
  <c r="L1724" i="76"/>
  <c r="K1752" i="76"/>
  <c r="K1761" i="76"/>
  <c r="L1773" i="76"/>
  <c r="K1781" i="76"/>
  <c r="F1781" i="76"/>
  <c r="L1781" i="76" s="1"/>
  <c r="H1803" i="76"/>
  <c r="F272" i="75" s="1"/>
  <c r="G830" i="74" s="1"/>
  <c r="L1813" i="76"/>
  <c r="K1821" i="76"/>
  <c r="L1868" i="76"/>
  <c r="H1896" i="76"/>
  <c r="F285" i="75" s="1"/>
  <c r="L1936" i="76"/>
  <c r="K1955" i="76"/>
  <c r="L1654" i="76"/>
  <c r="L1661" i="76"/>
  <c r="I1663" i="76" s="1"/>
  <c r="K1708" i="76"/>
  <c r="H1708" i="76"/>
  <c r="L1708" i="76" s="1"/>
  <c r="L1714" i="76"/>
  <c r="K1724" i="76"/>
  <c r="H1724" i="76"/>
  <c r="L1732" i="76"/>
  <c r="L1743" i="76"/>
  <c r="L1761" i="76"/>
  <c r="K1766" i="76"/>
  <c r="H1766" i="76"/>
  <c r="L1766" i="76" s="1"/>
  <c r="I1769" i="76" s="1"/>
  <c r="K1843" i="76"/>
  <c r="L1854" i="76"/>
  <c r="H1858" i="76"/>
  <c r="F280" i="75" s="1"/>
  <c r="I1871" i="76"/>
  <c r="I1880" i="76"/>
  <c r="L1877" i="76"/>
  <c r="L1907" i="76"/>
  <c r="F1915" i="76"/>
  <c r="L1924" i="76"/>
  <c r="H1928" i="76"/>
  <c r="F290" i="75" s="1"/>
  <c r="G1920" i="76" s="1"/>
  <c r="H1920" i="76" s="1"/>
  <c r="H1921" i="76" s="1"/>
  <c r="F289" i="75" s="1"/>
  <c r="G77" i="76" s="1"/>
  <c r="H77" i="76" s="1"/>
  <c r="H78" i="76" s="1"/>
  <c r="F12" i="75" s="1"/>
  <c r="G33" i="74" s="1"/>
  <c r="H33" i="74" s="1"/>
  <c r="K1936" i="76"/>
  <c r="H1936" i="76"/>
  <c r="L1950" i="76"/>
  <c r="J1965" i="76"/>
  <c r="G295" i="75" s="1"/>
  <c r="L1588" i="76"/>
  <c r="F1643" i="76"/>
  <c r="L1642" i="76"/>
  <c r="L1669" i="76"/>
  <c r="I1670" i="76" s="1"/>
  <c r="F1674" i="76"/>
  <c r="L1674" i="76" s="1"/>
  <c r="K1674" i="76"/>
  <c r="L1738" i="76"/>
  <c r="I1739" i="76" s="1"/>
  <c r="L1745" i="76"/>
  <c r="K1750" i="76"/>
  <c r="H1750" i="76"/>
  <c r="L1750" i="76" s="1"/>
  <c r="L1861" i="76"/>
  <c r="L1939" i="76"/>
  <c r="L1945" i="76"/>
  <c r="E1963" i="76"/>
  <c r="L1962" i="76"/>
  <c r="F2135" i="76"/>
  <c r="L2135" i="76" s="1"/>
  <c r="K2135" i="76"/>
  <c r="L1623" i="76"/>
  <c r="K1695" i="76"/>
  <c r="H1695" i="76"/>
  <c r="L1695" i="76" s="1"/>
  <c r="L1701" i="76"/>
  <c r="I1702" i="76" s="1"/>
  <c r="L1717" i="76"/>
  <c r="K1814" i="76"/>
  <c r="K1836" i="76"/>
  <c r="F1836" i="76"/>
  <c r="L1836" i="76" s="1"/>
  <c r="K1893" i="76"/>
  <c r="F1893" i="76"/>
  <c r="K2289" i="76"/>
  <c r="F2289" i="76"/>
  <c r="L2289" i="76" s="1"/>
  <c r="J2354" i="76"/>
  <c r="L2354" i="76" s="1"/>
  <c r="K2354" i="76"/>
  <c r="F1519" i="76"/>
  <c r="L1519" i="76" s="1"/>
  <c r="F1532" i="76"/>
  <c r="L1532" i="76" s="1"/>
  <c r="F1535" i="76"/>
  <c r="L1535" i="76" s="1"/>
  <c r="F1548" i="76"/>
  <c r="L1548" i="76" s="1"/>
  <c r="F1551" i="76"/>
  <c r="L1551" i="76" s="1"/>
  <c r="F1595" i="76"/>
  <c r="L1595" i="76" s="1"/>
  <c r="L1614" i="76"/>
  <c r="K1654" i="76"/>
  <c r="K1661" i="76"/>
  <c r="K1714" i="76"/>
  <c r="K1820" i="76"/>
  <c r="F1820" i="76"/>
  <c r="L1820" i="76" s="1"/>
  <c r="J1889" i="76"/>
  <c r="G284" i="75" s="1"/>
  <c r="F1903" i="76"/>
  <c r="F1925" i="76"/>
  <c r="K1931" i="76"/>
  <c r="F1931" i="76"/>
  <c r="E1940" i="76"/>
  <c r="K1973" i="76"/>
  <c r="F1973" i="76"/>
  <c r="H1997" i="76"/>
  <c r="F300" i="75" s="1"/>
  <c r="K2011" i="76"/>
  <c r="F2011" i="76"/>
  <c r="L1593" i="76"/>
  <c r="K1647" i="76"/>
  <c r="F1650" i="76"/>
  <c r="K1655" i="76"/>
  <c r="L1662" i="76"/>
  <c r="L1688" i="76"/>
  <c r="K1743" i="76"/>
  <c r="L1751" i="76"/>
  <c r="K1758" i="76"/>
  <c r="L1774" i="76"/>
  <c r="L1780" i="76"/>
  <c r="L1844" i="76"/>
  <c r="L1864" i="76"/>
  <c r="L1876" i="76"/>
  <c r="L1982" i="76"/>
  <c r="K2038" i="76"/>
  <c r="H2038" i="76"/>
  <c r="K1573" i="76"/>
  <c r="K1586" i="76"/>
  <c r="K1669" i="76"/>
  <c r="L1675" i="76"/>
  <c r="L1696" i="76"/>
  <c r="K1707" i="76"/>
  <c r="K1723" i="76"/>
  <c r="L1758" i="76"/>
  <c r="I1762" i="76" s="1"/>
  <c r="K1791" i="76"/>
  <c r="F1791" i="76"/>
  <c r="L1791" i="76" s="1"/>
  <c r="I1795" i="76" s="1"/>
  <c r="F1824" i="76"/>
  <c r="L1855" i="76"/>
  <c r="K1949" i="76"/>
  <c r="F1949" i="76"/>
  <c r="K1979" i="76"/>
  <c r="J1997" i="76"/>
  <c r="G300" i="75" s="1"/>
  <c r="L1996" i="76"/>
  <c r="K1557" i="76"/>
  <c r="L1580" i="76"/>
  <c r="I1582" i="76" s="1"/>
  <c r="K1588" i="76"/>
  <c r="K1609" i="76"/>
  <c r="K1623" i="76"/>
  <c r="K1630" i="76"/>
  <c r="L1648" i="76"/>
  <c r="L1653" i="76"/>
  <c r="K1682" i="76"/>
  <c r="K1701" i="76"/>
  <c r="F1707" i="76"/>
  <c r="L1707" i="76" s="1"/>
  <c r="K1709" i="76"/>
  <c r="K1717" i="76"/>
  <c r="F1723" i="76"/>
  <c r="L1723" i="76" s="1"/>
  <c r="K1725" i="76"/>
  <c r="K1738" i="76"/>
  <c r="K1753" i="76"/>
  <c r="H1753" i="76"/>
  <c r="L1753" i="76" s="1"/>
  <c r="K1807" i="76"/>
  <c r="F1807" i="76"/>
  <c r="L1807" i="76" s="1"/>
  <c r="K1834" i="76"/>
  <c r="L1899" i="76"/>
  <c r="I1901" i="76"/>
  <c r="L1914" i="76"/>
  <c r="J1957" i="76"/>
  <c r="L1957" i="76" s="1"/>
  <c r="K1957" i="76"/>
  <c r="H1965" i="76"/>
  <c r="F295" i="75" s="1"/>
  <c r="L1979" i="76"/>
  <c r="J2059" i="76"/>
  <c r="L2059" i="76" s="1"/>
  <c r="K2059" i="76"/>
  <c r="J2065" i="76"/>
  <c r="L2065" i="76" s="1"/>
  <c r="K2065" i="76"/>
  <c r="K1602" i="76"/>
  <c r="K1607" i="76"/>
  <c r="K1614" i="76"/>
  <c r="K1635" i="76"/>
  <c r="L1646" i="76"/>
  <c r="K1667" i="76"/>
  <c r="L1683" i="76"/>
  <c r="F1711" i="76"/>
  <c r="F1727" i="76"/>
  <c r="K1733" i="76"/>
  <c r="F1740" i="76"/>
  <c r="F1763" i="76"/>
  <c r="K1767" i="76"/>
  <c r="L1829" i="76"/>
  <c r="L1842" i="76"/>
  <c r="K1862" i="76"/>
  <c r="F1862" i="76"/>
  <c r="H1889" i="76"/>
  <c r="F284" i="75" s="1"/>
  <c r="L1886" i="76"/>
  <c r="K1908" i="76"/>
  <c r="J1908" i="76"/>
  <c r="L1908" i="76" s="1"/>
  <c r="K1932" i="76"/>
  <c r="F1932" i="76"/>
  <c r="L1932" i="76" s="1"/>
  <c r="L1937" i="76"/>
  <c r="L1944" i="76"/>
  <c r="F1946" i="76"/>
  <c r="L1564" i="76"/>
  <c r="L1615" i="76"/>
  <c r="L1636" i="76"/>
  <c r="I1637" i="76" s="1"/>
  <c r="K1768" i="76"/>
  <c r="K1794" i="76"/>
  <c r="F1794" i="76"/>
  <c r="L1794" i="76" s="1"/>
  <c r="L1892" i="76"/>
  <c r="L1938" i="76"/>
  <c r="H2083" i="76"/>
  <c r="F314" i="75" s="1"/>
  <c r="G213" i="76" s="1"/>
  <c r="H213" i="76" s="1"/>
  <c r="I2082" i="76"/>
  <c r="L2086" i="76"/>
  <c r="H2088" i="76"/>
  <c r="K1690" i="76"/>
  <c r="K1716" i="76"/>
  <c r="K1732" i="76"/>
  <c r="K1877" i="76"/>
  <c r="K1886" i="76"/>
  <c r="K1895" i="76"/>
  <c r="K1899" i="76"/>
  <c r="K1914" i="76"/>
  <c r="K1918" i="76"/>
  <c r="K1933" i="76"/>
  <c r="K1964" i="76"/>
  <c r="K1986" i="76"/>
  <c r="K1993" i="76"/>
  <c r="F1993" i="76"/>
  <c r="K2024" i="76"/>
  <c r="H2024" i="76"/>
  <c r="H2027" i="76" s="1"/>
  <c r="F305" i="75" s="1"/>
  <c r="G179" i="76" s="1"/>
  <c r="H179" i="76" s="1"/>
  <c r="H180" i="76" s="1"/>
  <c r="F29" i="75" s="1"/>
  <c r="G93" i="74" s="1"/>
  <c r="H93" i="74" s="1"/>
  <c r="K2031" i="76"/>
  <c r="L2092" i="76"/>
  <c r="K2140" i="76"/>
  <c r="F2140" i="76"/>
  <c r="L2310" i="76"/>
  <c r="L2316" i="76"/>
  <c r="F2318" i="76"/>
  <c r="K2384" i="76"/>
  <c r="F2384" i="76"/>
  <c r="L2384" i="76" s="1"/>
  <c r="K2425" i="76"/>
  <c r="H2425" i="76"/>
  <c r="L2692" i="76"/>
  <c r="L1955" i="76"/>
  <c r="K2018" i="76"/>
  <c r="K2033" i="76"/>
  <c r="H2033" i="76"/>
  <c r="K2050" i="76"/>
  <c r="H2054" i="76"/>
  <c r="F309" i="75" s="1"/>
  <c r="J2071" i="76"/>
  <c r="G312" i="75" s="1"/>
  <c r="K2108" i="76"/>
  <c r="L2123" i="76"/>
  <c r="E2312" i="76"/>
  <c r="H2313" i="76"/>
  <c r="F353" i="75" s="1"/>
  <c r="K1822" i="76"/>
  <c r="K1989" i="76"/>
  <c r="F1989" i="76"/>
  <c r="L1989" i="76" s="1"/>
  <c r="L2050" i="76"/>
  <c r="E2052" i="76"/>
  <c r="H2170" i="76"/>
  <c r="F328" i="75" s="1"/>
  <c r="I2169" i="76"/>
  <c r="H1779" i="76"/>
  <c r="L1779" i="76" s="1"/>
  <c r="H1792" i="76"/>
  <c r="L1792" i="76" s="1"/>
  <c r="F1801" i="76"/>
  <c r="L1801" i="76" s="1"/>
  <c r="H1808" i="76"/>
  <c r="L1808" i="76" s="1"/>
  <c r="F1814" i="76"/>
  <c r="L1814" i="76" s="1"/>
  <c r="H1821" i="76"/>
  <c r="L1821" i="76" s="1"/>
  <c r="H1834" i="76"/>
  <c r="L1834" i="76" s="1"/>
  <c r="I1837" i="76" s="1"/>
  <c r="F1843" i="76"/>
  <c r="L1843" i="76" s="1"/>
  <c r="F1869" i="76"/>
  <c r="L1869" i="76" s="1"/>
  <c r="F1887" i="76"/>
  <c r="L1887" i="76" s="1"/>
  <c r="F1900" i="76"/>
  <c r="L1900" i="76" s="1"/>
  <c r="F1906" i="76"/>
  <c r="L1906" i="76" s="1"/>
  <c r="F1919" i="76"/>
  <c r="F1934" i="76"/>
  <c r="L1934" i="76" s="1"/>
  <c r="K1937" i="76"/>
  <c r="H1955" i="76"/>
  <c r="H1958" i="76" s="1"/>
  <c r="F294" i="75" s="1"/>
  <c r="K1961" i="76"/>
  <c r="F1987" i="76"/>
  <c r="H2001" i="76"/>
  <c r="H2002" i="76" s="1"/>
  <c r="F301" i="75" s="1"/>
  <c r="G135" i="76" s="1"/>
  <c r="H135" i="76" s="1"/>
  <c r="H136" i="76" s="1"/>
  <c r="F23" i="75" s="1"/>
  <c r="G59" i="74" s="1"/>
  <c r="H59" i="74" s="1"/>
  <c r="L2038" i="76"/>
  <c r="L2057" i="76"/>
  <c r="F2070" i="76"/>
  <c r="L2070" i="76" s="1"/>
  <c r="K2070" i="76"/>
  <c r="J2144" i="76"/>
  <c r="L2144" i="76" s="1"/>
  <c r="F2230" i="76"/>
  <c r="L2230" i="76" s="1"/>
  <c r="K2230" i="76"/>
  <c r="L1972" i="76"/>
  <c r="F1927" i="76"/>
  <c r="L1927" i="76" s="1"/>
  <c r="K1939" i="76"/>
  <c r="F1954" i="76"/>
  <c r="L1968" i="76"/>
  <c r="F2000" i="76"/>
  <c r="K2030" i="76"/>
  <c r="F2030" i="76"/>
  <c r="F2032" i="76"/>
  <c r="L2032" i="76" s="1"/>
  <c r="F2074" i="76"/>
  <c r="K2074" i="76"/>
  <c r="J2110" i="76"/>
  <c r="G318" i="75" s="1"/>
  <c r="I2095" i="76" s="1"/>
  <c r="J2095" i="76" s="1"/>
  <c r="L2118" i="76"/>
  <c r="H2126" i="76"/>
  <c r="H2130" i="76" s="1"/>
  <c r="F322" i="75" s="1"/>
  <c r="G239" i="76" s="1"/>
  <c r="H239" i="76" s="1"/>
  <c r="H242" i="76" s="1"/>
  <c r="F40" i="75" s="1"/>
  <c r="G149" i="74" s="1"/>
  <c r="H149" i="74" s="1"/>
  <c r="K2126" i="76"/>
  <c r="F2142" i="76"/>
  <c r="L2142" i="76" s="1"/>
  <c r="K2142" i="76"/>
  <c r="H2156" i="76"/>
  <c r="L2156" i="76" s="1"/>
  <c r="K2156" i="76"/>
  <c r="J2182" i="76"/>
  <c r="G330" i="75" s="1"/>
  <c r="F2216" i="76"/>
  <c r="F2219" i="76"/>
  <c r="K2219" i="76"/>
  <c r="E1956" i="76"/>
  <c r="L1964" i="76"/>
  <c r="H1976" i="76"/>
  <c r="F297" i="75" s="1"/>
  <c r="G126" i="76" s="1"/>
  <c r="H126" i="76" s="1"/>
  <c r="K2017" i="76"/>
  <c r="F2017" i="76"/>
  <c r="H2103" i="76"/>
  <c r="F317" i="75" s="1"/>
  <c r="G2094" i="76" s="1"/>
  <c r="H2094" i="76" s="1"/>
  <c r="F2145" i="76"/>
  <c r="L2145" i="76" s="1"/>
  <c r="K2145" i="76"/>
  <c r="J2204" i="76"/>
  <c r="G334" i="75" s="1"/>
  <c r="H2213" i="76"/>
  <c r="L2213" i="76" s="1"/>
  <c r="K2213" i="76"/>
  <c r="K1980" i="76"/>
  <c r="F1980" i="76"/>
  <c r="F2047" i="76"/>
  <c r="H2077" i="76"/>
  <c r="F313" i="75" s="1"/>
  <c r="G206" i="76" s="1"/>
  <c r="H206" i="76" s="1"/>
  <c r="I2076" i="76"/>
  <c r="L2113" i="76"/>
  <c r="F2115" i="76"/>
  <c r="I2019" i="76"/>
  <c r="K2026" i="76"/>
  <c r="F2026" i="76"/>
  <c r="L2026" i="76" s="1"/>
  <c r="E2039" i="76"/>
  <c r="F2083" i="76"/>
  <c r="F2154" i="76"/>
  <c r="K2154" i="76"/>
  <c r="L2331" i="76"/>
  <c r="K2013" i="76"/>
  <c r="F2013" i="76"/>
  <c r="L2013" i="76" s="1"/>
  <c r="K2037" i="76"/>
  <c r="H2037" i="76"/>
  <c r="L2037" i="76" s="1"/>
  <c r="H2047" i="76"/>
  <c r="F308" i="75" s="1"/>
  <c r="G189" i="76" s="1"/>
  <c r="H189" i="76" s="1"/>
  <c r="H190" i="76" s="1"/>
  <c r="F31" i="75" s="1"/>
  <c r="G96" i="74" s="1"/>
  <c r="H96" i="74" s="1"/>
  <c r="I2046" i="76"/>
  <c r="K2051" i="76"/>
  <c r="K2064" i="76"/>
  <c r="J2098" i="76"/>
  <c r="G316" i="75" s="1"/>
  <c r="I223" i="76" s="1"/>
  <c r="J223" i="76" s="1"/>
  <c r="J224" i="76" s="1"/>
  <c r="G37" i="75" s="1"/>
  <c r="I102" i="74" s="1"/>
  <c r="J102" i="74" s="1"/>
  <c r="L2102" i="76"/>
  <c r="K2133" i="76"/>
  <c r="F2133" i="76"/>
  <c r="H2322" i="76"/>
  <c r="F355" i="75" s="1"/>
  <c r="K2086" i="76"/>
  <c r="L2106" i="76"/>
  <c r="L2174" i="76"/>
  <c r="L2179" i="76"/>
  <c r="K2202" i="76"/>
  <c r="K2225" i="76"/>
  <c r="F2225" i="76"/>
  <c r="L2225" i="76" s="1"/>
  <c r="K2236" i="76"/>
  <c r="F2271" i="76"/>
  <c r="L2267" i="76"/>
  <c r="J2276" i="76"/>
  <c r="G347" i="75" s="1"/>
  <c r="I433" i="76" s="1"/>
  <c r="J433" i="76" s="1"/>
  <c r="L2280" i="76"/>
  <c r="L2287" i="76"/>
  <c r="H2137" i="76"/>
  <c r="F323" i="75" s="1"/>
  <c r="H2146" i="76"/>
  <c r="F324" i="75" s="1"/>
  <c r="L2236" i="76"/>
  <c r="L2275" i="76"/>
  <c r="L2322" i="76"/>
  <c r="L2355" i="76"/>
  <c r="K2507" i="76"/>
  <c r="H2507" i="76"/>
  <c r="I2508" i="76" s="1"/>
  <c r="H2091" i="76"/>
  <c r="F2167" i="76"/>
  <c r="K2167" i="76"/>
  <c r="H2182" i="76"/>
  <c r="F330" i="75" s="1"/>
  <c r="F2195" i="76"/>
  <c r="K2195" i="76"/>
  <c r="K2237" i="76"/>
  <c r="J2237" i="76"/>
  <c r="L2237" i="76" s="1"/>
  <c r="F2290" i="76"/>
  <c r="L2285" i="76"/>
  <c r="E2390" i="76"/>
  <c r="L2388" i="76"/>
  <c r="L2594" i="76"/>
  <c r="F2063" i="76"/>
  <c r="F2069" i="76"/>
  <c r="F2103" i="76"/>
  <c r="F2109" i="76"/>
  <c r="L2109" i="76" s="1"/>
  <c r="L2157" i="76"/>
  <c r="K2208" i="76"/>
  <c r="H2208" i="76"/>
  <c r="H2210" i="76" s="1"/>
  <c r="F335" i="75" s="1"/>
  <c r="F2223" i="76"/>
  <c r="K2223" i="76"/>
  <c r="F2248" i="76"/>
  <c r="K2288" i="76"/>
  <c r="J2288" i="76"/>
  <c r="L2288" i="76" s="1"/>
  <c r="K2479" i="76"/>
  <c r="J2479" i="76"/>
  <c r="L2479" i="76" s="1"/>
  <c r="K2122" i="76"/>
  <c r="F2127" i="76"/>
  <c r="L2127" i="76" s="1"/>
  <c r="L2155" i="76"/>
  <c r="K2174" i="76"/>
  <c r="L2251" i="76"/>
  <c r="H2328" i="76"/>
  <c r="F356" i="75" s="1"/>
  <c r="K2355" i="76"/>
  <c r="J2355" i="76"/>
  <c r="K2563" i="76"/>
  <c r="F2563" i="76"/>
  <c r="L2563" i="76" s="1"/>
  <c r="L2081" i="76"/>
  <c r="L2122" i="76"/>
  <c r="L2134" i="76"/>
  <c r="L2141" i="76"/>
  <c r="L2175" i="76"/>
  <c r="F2188" i="76"/>
  <c r="L2185" i="76"/>
  <c r="K2187" i="76"/>
  <c r="J2187" i="76"/>
  <c r="J2188" i="76" s="1"/>
  <c r="G331" i="75" s="1"/>
  <c r="F2204" i="76"/>
  <c r="L2201" i="76"/>
  <c r="H2254" i="76"/>
  <c r="F343" i="75" s="1"/>
  <c r="G386" i="76" s="1"/>
  <c r="H386" i="76" s="1"/>
  <c r="H387" i="76" s="1"/>
  <c r="F63" i="75" s="1"/>
  <c r="G241" i="74" s="1"/>
  <c r="H241" i="74" s="1"/>
  <c r="I2253" i="76"/>
  <c r="F2295" i="76"/>
  <c r="L2294" i="76"/>
  <c r="K2087" i="76"/>
  <c r="K2093" i="76"/>
  <c r="K2101" i="76"/>
  <c r="K2107" i="76"/>
  <c r="K2162" i="76"/>
  <c r="J2226" i="76"/>
  <c r="G338" i="75" s="1"/>
  <c r="I350" i="76" s="1"/>
  <c r="J350" i="76" s="1"/>
  <c r="K2229" i="76"/>
  <c r="F2229" i="76"/>
  <c r="F2260" i="76"/>
  <c r="L2257" i="76"/>
  <c r="F2264" i="76"/>
  <c r="L2263" i="76"/>
  <c r="F2281" i="76"/>
  <c r="L2279" i="76"/>
  <c r="L2286" i="76"/>
  <c r="F2163" i="76"/>
  <c r="K2163" i="76"/>
  <c r="F2238" i="76"/>
  <c r="K2246" i="76"/>
  <c r="F2246" i="76"/>
  <c r="L2246" i="76" s="1"/>
  <c r="J2271" i="76"/>
  <c r="G346" i="75" s="1"/>
  <c r="I432" i="76" s="1"/>
  <c r="J432" i="76" s="1"/>
  <c r="J434" i="76" s="1"/>
  <c r="G71" i="75" s="1"/>
  <c r="I249" i="74" s="1"/>
  <c r="J249" i="74" s="1"/>
  <c r="L2327" i="76"/>
  <c r="K2057" i="76"/>
  <c r="K2155" i="76"/>
  <c r="F2191" i="76"/>
  <c r="K2191" i="76"/>
  <c r="K2196" i="76"/>
  <c r="H2196" i="76"/>
  <c r="L2196" i="76" s="1"/>
  <c r="L2202" i="76"/>
  <c r="K2274" i="76"/>
  <c r="L2284" i="76"/>
  <c r="L2128" i="76"/>
  <c r="K2134" i="76"/>
  <c r="K2141" i="76"/>
  <c r="K2180" i="76"/>
  <c r="K2185" i="76"/>
  <c r="K2209" i="76"/>
  <c r="K2224" i="76"/>
  <c r="H2238" i="76"/>
  <c r="F340" i="75" s="1"/>
  <c r="G358" i="76" s="1"/>
  <c r="H358" i="76" s="1"/>
  <c r="L2274" i="76"/>
  <c r="F2276" i="76"/>
  <c r="H2290" i="76"/>
  <c r="F349" i="75" s="1"/>
  <c r="K2337" i="76"/>
  <c r="F2337" i="76"/>
  <c r="J2377" i="76"/>
  <c r="G364" i="75" s="1"/>
  <c r="F2381" i="76"/>
  <c r="L2381" i="76" s="1"/>
  <c r="K2381" i="76"/>
  <c r="K2395" i="76"/>
  <c r="J2395" i="76"/>
  <c r="L2395" i="76" s="1"/>
  <c r="L2425" i="76"/>
  <c r="F2372" i="76"/>
  <c r="L2370" i="76"/>
  <c r="K2427" i="76"/>
  <c r="J2427" i="76"/>
  <c r="L2427" i="76" s="1"/>
  <c r="L2474" i="76"/>
  <c r="F2531" i="76"/>
  <c r="K2531" i="76"/>
  <c r="K2542" i="76"/>
  <c r="F2542" i="76"/>
  <c r="F2333" i="76"/>
  <c r="L2333" i="76" s="1"/>
  <c r="J2391" i="76"/>
  <c r="G366" i="75" s="1"/>
  <c r="I2348" i="76" s="1"/>
  <c r="J2348" i="76" s="1"/>
  <c r="H2582" i="76"/>
  <c r="F393" i="75" s="1"/>
  <c r="K2257" i="76"/>
  <c r="K2316" i="76"/>
  <c r="K2327" i="76"/>
  <c r="K2331" i="76"/>
  <c r="L2353" i="76"/>
  <c r="F2377" i="76"/>
  <c r="F2397" i="76"/>
  <c r="L2394" i="76"/>
  <c r="I2396" i="76"/>
  <c r="K2411" i="76"/>
  <c r="L2428" i="76"/>
  <c r="L2433" i="76"/>
  <c r="H2485" i="76"/>
  <c r="F377" i="75" s="1"/>
  <c r="I2484" i="76"/>
  <c r="F2514" i="76"/>
  <c r="L2514" i="76" s="1"/>
  <c r="K2514" i="76"/>
  <c r="F2560" i="76"/>
  <c r="L2560" i="76" s="1"/>
  <c r="F2677" i="76"/>
  <c r="L2677" i="76" s="1"/>
  <c r="K2677" i="76"/>
  <c r="K2383" i="76"/>
  <c r="K2415" i="76"/>
  <c r="K2428" i="76"/>
  <c r="H2428" i="76"/>
  <c r="L2434" i="76"/>
  <c r="I2496" i="76"/>
  <c r="H2520" i="76"/>
  <c r="L2520" i="76" s="1"/>
  <c r="K2682" i="76"/>
  <c r="J2682" i="76"/>
  <c r="J2683" i="76" s="1"/>
  <c r="G409" i="75" s="1"/>
  <c r="K2370" i="76"/>
  <c r="H2375" i="76"/>
  <c r="H2377" i="76" s="1"/>
  <c r="F364" i="75" s="1"/>
  <c r="L2443" i="76"/>
  <c r="E2356" i="76"/>
  <c r="L2382" i="76"/>
  <c r="L2400" i="76"/>
  <c r="L2421" i="76"/>
  <c r="I2466" i="76"/>
  <c r="K2512" i="76"/>
  <c r="F2512" i="76"/>
  <c r="F2521" i="76"/>
  <c r="L2518" i="76"/>
  <c r="K2564" i="76"/>
  <c r="H2564" i="76"/>
  <c r="L2564" i="76" s="1"/>
  <c r="J2606" i="76"/>
  <c r="G397" i="75" s="1"/>
  <c r="K2353" i="76"/>
  <c r="L2371" i="76"/>
  <c r="H2385" i="76"/>
  <c r="F365" i="75" s="1"/>
  <c r="K2394" i="76"/>
  <c r="L2409" i="76"/>
  <c r="K2421" i="76"/>
  <c r="J2421" i="76"/>
  <c r="H2440" i="76"/>
  <c r="F372" i="75" s="1"/>
  <c r="G613" i="76" s="1"/>
  <c r="H613" i="76" s="1"/>
  <c r="E2448" i="76"/>
  <c r="I2447" i="76"/>
  <c r="H2449" i="76"/>
  <c r="F373" i="75" s="1"/>
  <c r="G2438" i="76" s="1"/>
  <c r="H2438" i="76" s="1"/>
  <c r="K2445" i="76"/>
  <c r="L2494" i="76"/>
  <c r="F2497" i="76"/>
  <c r="F2509" i="76"/>
  <c r="H2224" i="76"/>
  <c r="L2224" i="76" s="1"/>
  <c r="H2241" i="76"/>
  <c r="H2245" i="76"/>
  <c r="H2258" i="76"/>
  <c r="L2258" i="76" s="1"/>
  <c r="L2412" i="76"/>
  <c r="L2424" i="76"/>
  <c r="L2446" i="76"/>
  <c r="L2472" i="76"/>
  <c r="F2488" i="76"/>
  <c r="K2488" i="76"/>
  <c r="H2527" i="76"/>
  <c r="F384" i="75" s="1"/>
  <c r="G885" i="76" s="1"/>
  <c r="H885" i="76" s="1"/>
  <c r="K2555" i="76"/>
  <c r="H2555" i="76"/>
  <c r="L2555" i="76" s="1"/>
  <c r="K2424" i="76"/>
  <c r="J2424" i="76"/>
  <c r="H2467" i="76"/>
  <c r="F375" i="75" s="1"/>
  <c r="G2452" i="76" s="1"/>
  <c r="H2452" i="76" s="1"/>
  <c r="K2476" i="76"/>
  <c r="F2476" i="76"/>
  <c r="L2476" i="76" s="1"/>
  <c r="H2491" i="76"/>
  <c r="F378" i="75" s="1"/>
  <c r="G684" i="76" s="1"/>
  <c r="H684" i="76" s="1"/>
  <c r="I2490" i="76"/>
  <c r="K2533" i="76"/>
  <c r="F2533" i="76"/>
  <c r="L2533" i="76" s="1"/>
  <c r="J2317" i="76"/>
  <c r="L2317" i="76" s="1"/>
  <c r="J2321" i="76"/>
  <c r="J2322" i="76" s="1"/>
  <c r="G355" i="75" s="1"/>
  <c r="J2325" i="76"/>
  <c r="K2380" i="76"/>
  <c r="K2401" i="76"/>
  <c r="L2407" i="76"/>
  <c r="I2416" i="76"/>
  <c r="L2420" i="76"/>
  <c r="K2422" i="76"/>
  <c r="H2422" i="76"/>
  <c r="L2422" i="76" s="1"/>
  <c r="F2698" i="76"/>
  <c r="K2698" i="76"/>
  <c r="K2388" i="76"/>
  <c r="K2433" i="76"/>
  <c r="F2501" i="76"/>
  <c r="L2501" i="76" s="1"/>
  <c r="K2501" i="76"/>
  <c r="H2521" i="76"/>
  <c r="F383" i="75" s="1"/>
  <c r="G884" i="76" s="1"/>
  <c r="H884" i="76" s="1"/>
  <c r="J2535" i="76"/>
  <c r="G385" i="75" s="1"/>
  <c r="K2553" i="76"/>
  <c r="F2553" i="76"/>
  <c r="L2553" i="76" s="1"/>
  <c r="K2562" i="76"/>
  <c r="F2562" i="76"/>
  <c r="L2562" i="76" s="1"/>
  <c r="J2582" i="76"/>
  <c r="G393" i="75" s="1"/>
  <c r="J2601" i="76"/>
  <c r="G396" i="75" s="1"/>
  <c r="I936" i="76" s="1"/>
  <c r="J936" i="76" s="1"/>
  <c r="K2518" i="76"/>
  <c r="K2524" i="76"/>
  <c r="E2587" i="76"/>
  <c r="H2588" i="76"/>
  <c r="F394" i="75" s="1"/>
  <c r="G919" i="76" s="1"/>
  <c r="H919" i="76" s="1"/>
  <c r="J2594" i="76"/>
  <c r="J2596" i="76" s="1"/>
  <c r="G395" i="75" s="1"/>
  <c r="I935" i="76" s="1"/>
  <c r="J935" i="76" s="1"/>
  <c r="J937" i="76" s="1"/>
  <c r="G151" i="75" s="1"/>
  <c r="I455" i="74" s="1"/>
  <c r="J455" i="74" s="1"/>
  <c r="J2633" i="76"/>
  <c r="G402" i="75" s="1"/>
  <c r="K2654" i="76"/>
  <c r="K2400" i="76"/>
  <c r="K2407" i="76"/>
  <c r="K2413" i="76"/>
  <c r="K2439" i="76"/>
  <c r="K2443" i="76"/>
  <c r="K2446" i="76"/>
  <c r="K2458" i="76"/>
  <c r="F2462" i="76"/>
  <c r="L2462" i="76" s="1"/>
  <c r="K2463" i="76"/>
  <c r="K2494" i="76"/>
  <c r="E2544" i="76"/>
  <c r="H2545" i="76"/>
  <c r="F387" i="75" s="1"/>
  <c r="G895" i="76" s="1"/>
  <c r="H895" i="76" s="1"/>
  <c r="L2548" i="76"/>
  <c r="L2578" i="76"/>
  <c r="F2621" i="76"/>
  <c r="K2621" i="76"/>
  <c r="K2692" i="76"/>
  <c r="K2474" i="76"/>
  <c r="K2572" i="76"/>
  <c r="F2572" i="76"/>
  <c r="J2588" i="76"/>
  <c r="G394" i="75" s="1"/>
  <c r="I919" i="76" s="1"/>
  <c r="J919" i="76" s="1"/>
  <c r="K2593" i="76"/>
  <c r="K2600" i="76"/>
  <c r="F2610" i="76"/>
  <c r="L2610" i="76" s="1"/>
  <c r="F2693" i="76"/>
  <c r="L2693" i="76" s="1"/>
  <c r="K2693" i="76"/>
  <c r="F2579" i="76"/>
  <c r="L2579" i="76" s="1"/>
  <c r="F2593" i="76"/>
  <c r="L2593" i="76" s="1"/>
  <c r="H2600" i="76"/>
  <c r="H2601" i="76" s="1"/>
  <c r="F396" i="75" s="1"/>
  <c r="G936" i="76" s="1"/>
  <c r="H936" i="76" s="1"/>
  <c r="H937" i="76" s="1"/>
  <c r="F151" i="75" s="1"/>
  <c r="G455" i="74" s="1"/>
  <c r="H455" i="74" s="1"/>
  <c r="F2652" i="76"/>
  <c r="K2652" i="76"/>
  <c r="K2664" i="76"/>
  <c r="F2733" i="76"/>
  <c r="L2733" i="76" s="1"/>
  <c r="K2733" i="76"/>
  <c r="K2833" i="76"/>
  <c r="F2833" i="76"/>
  <c r="L2464" i="76"/>
  <c r="E2574" i="76"/>
  <c r="L2585" i="76"/>
  <c r="H2655" i="76"/>
  <c r="F405" i="75" s="1"/>
  <c r="G1017" i="76" s="1"/>
  <c r="H1017" i="76" s="1"/>
  <c r="H1019" i="76" s="1"/>
  <c r="F162" i="75" s="1"/>
  <c r="G480" i="74" s="1"/>
  <c r="H480" i="74" s="1"/>
  <c r="K2816" i="76"/>
  <c r="F2816" i="76"/>
  <c r="L2816" i="76" s="1"/>
  <c r="F2503" i="76"/>
  <c r="K2559" i="76"/>
  <c r="F2559" i="76"/>
  <c r="K2568" i="76"/>
  <c r="F2568" i="76"/>
  <c r="J2575" i="76"/>
  <c r="G392" i="75" s="1"/>
  <c r="K2619" i="76"/>
  <c r="I2627" i="76"/>
  <c r="J2655" i="76"/>
  <c r="G405" i="75" s="1"/>
  <c r="I1017" i="76" s="1"/>
  <c r="J1017" i="76" s="1"/>
  <c r="J1019" i="76" s="1"/>
  <c r="G162" i="75" s="1"/>
  <c r="I480" i="74" s="1"/>
  <c r="J480" i="74" s="1"/>
  <c r="F2709" i="76"/>
  <c r="K2709" i="76"/>
  <c r="H2470" i="76"/>
  <c r="H2480" i="76" s="1"/>
  <c r="F376" i="75" s="1"/>
  <c r="G2453" i="76" s="1"/>
  <c r="H2453" i="76" s="1"/>
  <c r="J2478" i="76"/>
  <c r="J2480" i="76" s="1"/>
  <c r="G376" i="75" s="1"/>
  <c r="I2453" i="76" s="1"/>
  <c r="J2453" i="76" s="1"/>
  <c r="J2495" i="76"/>
  <c r="L2495" i="76" s="1"/>
  <c r="L2502" i="76"/>
  <c r="J2506" i="76"/>
  <c r="J2519" i="76"/>
  <c r="J2521" i="76" s="1"/>
  <c r="G383" i="75" s="1"/>
  <c r="I884" i="76" s="1"/>
  <c r="J884" i="76" s="1"/>
  <c r="K2532" i="76"/>
  <c r="F2532" i="76"/>
  <c r="L2532" i="76" s="1"/>
  <c r="K2543" i="76"/>
  <c r="H2575" i="76"/>
  <c r="F392" i="75" s="1"/>
  <c r="F2586" i="76"/>
  <c r="L2586" i="76" s="1"/>
  <c r="H2619" i="76"/>
  <c r="L2619" i="76" s="1"/>
  <c r="I2647" i="76"/>
  <c r="F2675" i="76"/>
  <c r="L2675" i="76" s="1"/>
  <c r="K2675" i="76"/>
  <c r="L2483" i="76"/>
  <c r="F2485" i="76"/>
  <c r="L2524" i="76"/>
  <c r="E2534" i="76"/>
  <c r="L2543" i="76"/>
  <c r="I2700" i="76"/>
  <c r="L2722" i="76"/>
  <c r="L2539" i="76"/>
  <c r="J2552" i="76"/>
  <c r="J2561" i="76"/>
  <c r="L2561" i="76" s="1"/>
  <c r="F2573" i="76"/>
  <c r="L2573" i="76" s="1"/>
  <c r="L2580" i="76"/>
  <c r="F2599" i="76"/>
  <c r="L2604" i="76"/>
  <c r="K2644" i="76"/>
  <c r="K2646" i="76"/>
  <c r="K2672" i="76"/>
  <c r="K2475" i="76"/>
  <c r="K2489" i="76"/>
  <c r="K2580" i="76"/>
  <c r="K2604" i="76"/>
  <c r="K2625" i="76"/>
  <c r="F2644" i="76"/>
  <c r="K2659" i="76"/>
  <c r="H2758" i="76"/>
  <c r="F421" i="75" s="1"/>
  <c r="K2794" i="76"/>
  <c r="F2794" i="76"/>
  <c r="K2810" i="76"/>
  <c r="J2810" i="76"/>
  <c r="L2810" i="76" s="1"/>
  <c r="K2754" i="76"/>
  <c r="J2754" i="76"/>
  <c r="J2758" i="76" s="1"/>
  <c r="G421" i="75" s="1"/>
  <c r="F2791" i="76"/>
  <c r="L2788" i="76"/>
  <c r="H2798" i="76"/>
  <c r="F428" i="75" s="1"/>
  <c r="G2766" i="76" s="1"/>
  <c r="H2766" i="76" s="1"/>
  <c r="I2796" i="76"/>
  <c r="L2801" i="76"/>
  <c r="E2803" i="76"/>
  <c r="L2814" i="76"/>
  <c r="E2595" i="76"/>
  <c r="F2704" i="76"/>
  <c r="K2704" i="76"/>
  <c r="K2714" i="76"/>
  <c r="H2722" i="76"/>
  <c r="F416" i="75" s="1"/>
  <c r="G1120" i="76" s="1"/>
  <c r="H1120" i="76" s="1"/>
  <c r="H1121" i="76" s="1"/>
  <c r="F174" i="75" s="1"/>
  <c r="G492" i="74" s="1"/>
  <c r="H492" i="74" s="1"/>
  <c r="F2762" i="76"/>
  <c r="L2761" i="76"/>
  <c r="L2775" i="76"/>
  <c r="F2785" i="76"/>
  <c r="L2782" i="76"/>
  <c r="H2791" i="76"/>
  <c r="F427" i="75" s="1"/>
  <c r="G2765" i="76" s="1"/>
  <c r="H2765" i="76" s="1"/>
  <c r="I2790" i="76"/>
  <c r="L2808" i="76"/>
  <c r="F2592" i="76"/>
  <c r="L2592" i="76" s="1"/>
  <c r="L2658" i="76"/>
  <c r="L2686" i="76"/>
  <c r="L2710" i="76"/>
  <c r="F2715" i="76"/>
  <c r="K2715" i="76"/>
  <c r="I2777" i="76"/>
  <c r="H2811" i="76"/>
  <c r="F430" i="75" s="1"/>
  <c r="G2771" i="76" s="1"/>
  <c r="H2771" i="76" s="1"/>
  <c r="H2772" i="76" s="1"/>
  <c r="F424" i="75" s="1"/>
  <c r="G1220" i="76" s="1"/>
  <c r="H1220" i="76" s="1"/>
  <c r="H2818" i="76"/>
  <c r="F431" i="75" s="1"/>
  <c r="G2778" i="76" s="1"/>
  <c r="H2778" i="76" s="1"/>
  <c r="H2779" i="76" s="1"/>
  <c r="F425" i="75" s="1"/>
  <c r="G1224" i="76" s="1"/>
  <c r="H1224" i="76" s="1"/>
  <c r="L2631" i="76"/>
  <c r="L2645" i="76"/>
  <c r="L2681" i="76"/>
  <c r="L2699" i="76"/>
  <c r="K2720" i="76"/>
  <c r="K2725" i="76"/>
  <c r="H2785" i="76"/>
  <c r="F426" i="75" s="1"/>
  <c r="G1225" i="76" s="1"/>
  <c r="H1225" i="76" s="1"/>
  <c r="I2784" i="76"/>
  <c r="L2789" i="76"/>
  <c r="L2802" i="76"/>
  <c r="L2828" i="76"/>
  <c r="L2636" i="76"/>
  <c r="L2643" i="76"/>
  <c r="H2661" i="76"/>
  <c r="F406" i="75" s="1"/>
  <c r="G1022" i="76" s="1"/>
  <c r="H1022" i="76" s="1"/>
  <c r="K2726" i="76"/>
  <c r="F2726" i="76"/>
  <c r="J2811" i="76"/>
  <c r="G430" i="75" s="1"/>
  <c r="I2771" i="76" s="1"/>
  <c r="J2771" i="76" s="1"/>
  <c r="J2772" i="76" s="1"/>
  <c r="G424" i="75" s="1"/>
  <c r="I1220" i="76" s="1"/>
  <c r="J1220" i="76" s="1"/>
  <c r="H2620" i="76"/>
  <c r="L2620" i="76" s="1"/>
  <c r="K2626" i="76"/>
  <c r="H2649" i="76"/>
  <c r="F404" i="75" s="1"/>
  <c r="G2637" i="76" s="1"/>
  <c r="H2637" i="76" s="1"/>
  <c r="E2648" i="76"/>
  <c r="L2738" i="76"/>
  <c r="L2745" i="76"/>
  <c r="K2795" i="76"/>
  <c r="J2795" i="76"/>
  <c r="K2658" i="76"/>
  <c r="L2674" i="76"/>
  <c r="K2676" i="76"/>
  <c r="K2686" i="76"/>
  <c r="K2699" i="76"/>
  <c r="K2710" i="76"/>
  <c r="H2735" i="76"/>
  <c r="F418" i="75" s="1"/>
  <c r="G1180" i="76" s="1"/>
  <c r="H1180" i="76" s="1"/>
  <c r="I2734" i="76"/>
  <c r="H2825" i="76"/>
  <c r="F432" i="75" s="1"/>
  <c r="K2653" i="76"/>
  <c r="L2664" i="76"/>
  <c r="K2666" i="76"/>
  <c r="K2671" i="76"/>
  <c r="L2682" i="76"/>
  <c r="K2694" i="76"/>
  <c r="K2636" i="76"/>
  <c r="K2643" i="76"/>
  <c r="L2646" i="76"/>
  <c r="L2654" i="76"/>
  <c r="L2672" i="76"/>
  <c r="I2716" i="76"/>
  <c r="K2721" i="76"/>
  <c r="L2757" i="76"/>
  <c r="K2797" i="76"/>
  <c r="L2815" i="76"/>
  <c r="J2825" i="76"/>
  <c r="G432" i="75" s="1"/>
  <c r="J2836" i="76"/>
  <c r="G434" i="75" s="1"/>
  <c r="K2842" i="76"/>
  <c r="F2842" i="76"/>
  <c r="L2842" i="76" s="1"/>
  <c r="K2728" i="76"/>
  <c r="K2732" i="76"/>
  <c r="K2755" i="76"/>
  <c r="K2783" i="76"/>
  <c r="K2782" i="76"/>
  <c r="K2814" i="76"/>
  <c r="F2746" i="76"/>
  <c r="L2746" i="76" s="1"/>
  <c r="F2809" i="76"/>
  <c r="L2809" i="76" s="1"/>
  <c r="J2835" i="76"/>
  <c r="L2835" i="76" s="1"/>
  <c r="J2839" i="76"/>
  <c r="J2843" i="76" s="1"/>
  <c r="G435" i="75" s="1"/>
  <c r="J1501" i="76" l="1"/>
  <c r="G229" i="75" s="1"/>
  <c r="I787" i="74" s="1"/>
  <c r="J787" i="74" s="1"/>
  <c r="L1500" i="76"/>
  <c r="L82" i="76"/>
  <c r="F85" i="76"/>
  <c r="K1088" i="76"/>
  <c r="I27" i="76"/>
  <c r="J27" i="76" s="1"/>
  <c r="L27" i="76" s="1"/>
  <c r="L1610" i="76"/>
  <c r="F551" i="76"/>
  <c r="L551" i="76" s="1"/>
  <c r="G907" i="76"/>
  <c r="H907" i="76" s="1"/>
  <c r="F1066" i="76"/>
  <c r="L1066" i="76" s="1"/>
  <c r="K1066" i="76"/>
  <c r="I1568" i="76"/>
  <c r="J1568" i="76" s="1"/>
  <c r="G889" i="76"/>
  <c r="H889" i="76" s="1"/>
  <c r="H892" i="76" s="1"/>
  <c r="F143" i="75" s="1"/>
  <c r="G447" i="74" s="1"/>
  <c r="H447" i="74" s="1"/>
  <c r="H244" i="75"/>
  <c r="H95" i="76"/>
  <c r="F15" i="75" s="1"/>
  <c r="G36" i="74" s="1"/>
  <c r="H36" i="74" s="1"/>
  <c r="H54" i="74" s="1"/>
  <c r="G8" i="73" s="1"/>
  <c r="H8" i="73" s="1"/>
  <c r="K1139" i="76"/>
  <c r="F1139" i="76"/>
  <c r="L1139" i="76" s="1"/>
  <c r="I1349" i="76"/>
  <c r="G913" i="76"/>
  <c r="H913" i="76" s="1"/>
  <c r="H2271" i="76"/>
  <c r="F346" i="75" s="1"/>
  <c r="G432" i="76" s="1"/>
  <c r="H432" i="76" s="1"/>
  <c r="H434" i="76" s="1"/>
  <c r="F71" i="75" s="1"/>
  <c r="G249" i="74" s="1"/>
  <c r="H249" i="74" s="1"/>
  <c r="L307" i="76"/>
  <c r="E50" i="75"/>
  <c r="F1060" i="76"/>
  <c r="L1060" i="76" s="1"/>
  <c r="K1060" i="76"/>
  <c r="L1369" i="76"/>
  <c r="I1434" i="76"/>
  <c r="J1434" i="76" s="1"/>
  <c r="L1611" i="76"/>
  <c r="I1528" i="76"/>
  <c r="I1427" i="76"/>
  <c r="G883" i="76"/>
  <c r="H883" i="76" s="1"/>
  <c r="K2554" i="76"/>
  <c r="F2554" i="76"/>
  <c r="L2554" i="76" s="1"/>
  <c r="I269" i="76"/>
  <c r="K269" i="76" s="1"/>
  <c r="I930" i="76"/>
  <c r="J930" i="76" s="1"/>
  <c r="H210" i="75"/>
  <c r="F495" i="76"/>
  <c r="L495" i="76" s="1"/>
  <c r="K495" i="76"/>
  <c r="H2565" i="76"/>
  <c r="F390" i="75" s="1"/>
  <c r="G902" i="76" s="1"/>
  <c r="H902" i="76" s="1"/>
  <c r="L2507" i="76"/>
  <c r="F2027" i="76"/>
  <c r="E305" i="75" s="1"/>
  <c r="L1146" i="76"/>
  <c r="F326" i="76"/>
  <c r="L326" i="76" s="1"/>
  <c r="K326" i="76"/>
  <c r="K527" i="76"/>
  <c r="F527" i="76"/>
  <c r="L527" i="76" s="1"/>
  <c r="K1495" i="76"/>
  <c r="J1495" i="76"/>
  <c r="K1196" i="76"/>
  <c r="F1196" i="76"/>
  <c r="L1196" i="76" s="1"/>
  <c r="H167" i="76"/>
  <c r="F27" i="75" s="1"/>
  <c r="G86" i="74" s="1"/>
  <c r="H86" i="74" s="1"/>
  <c r="L1065" i="76"/>
  <c r="K2231" i="76"/>
  <c r="J2066" i="76"/>
  <c r="G311" i="75" s="1"/>
  <c r="I199" i="76" s="1"/>
  <c r="J199" i="76" s="1"/>
  <c r="J200" i="76" s="1"/>
  <c r="G33" i="75" s="1"/>
  <c r="I98" i="74" s="1"/>
  <c r="J98" i="74" s="1"/>
  <c r="I1536" i="76"/>
  <c r="K1065" i="76"/>
  <c r="G346" i="76"/>
  <c r="H346" i="76" s="1"/>
  <c r="J2362" i="76"/>
  <c r="G361" i="75" s="1"/>
  <c r="E76" i="76"/>
  <c r="E688" i="76"/>
  <c r="E2756" i="76"/>
  <c r="L2755" i="76"/>
  <c r="L1186" i="76"/>
  <c r="L245" i="76"/>
  <c r="F2210" i="76"/>
  <c r="I2197" i="76"/>
  <c r="J2197" i="76" s="1"/>
  <c r="L2208" i="76"/>
  <c r="L2321" i="76"/>
  <c r="E703" i="76"/>
  <c r="F703" i="76" s="1"/>
  <c r="I1506" i="76"/>
  <c r="F2822" i="76"/>
  <c r="K2822" i="76"/>
  <c r="K1251" i="76"/>
  <c r="H2430" i="76"/>
  <c r="F370" i="75" s="1"/>
  <c r="G2403" i="76" s="1"/>
  <c r="H2403" i="76" s="1"/>
  <c r="H2404" i="76" s="1"/>
  <c r="F368" i="75" s="1"/>
  <c r="G590" i="76" s="1"/>
  <c r="H590" i="76" s="1"/>
  <c r="H591" i="76" s="1"/>
  <c r="F90" i="75" s="1"/>
  <c r="G302" i="74" s="1"/>
  <c r="H302" i="74" s="1"/>
  <c r="E2526" i="76"/>
  <c r="K2341" i="76"/>
  <c r="H2198" i="76"/>
  <c r="F333" i="75" s="1"/>
  <c r="G704" i="76" s="1"/>
  <c r="H704" i="76" s="1"/>
  <c r="J1958" i="76"/>
  <c r="G294" i="75" s="1"/>
  <c r="L1368" i="76"/>
  <c r="L792" i="76"/>
  <c r="K513" i="76"/>
  <c r="G316" i="76"/>
  <c r="H316" i="76" s="1"/>
  <c r="I897" i="76"/>
  <c r="J897" i="76" s="1"/>
  <c r="E683" i="76"/>
  <c r="K35" i="73"/>
  <c r="K2840" i="76"/>
  <c r="F2840" i="76"/>
  <c r="L1251" i="76"/>
  <c r="K320" i="76"/>
  <c r="F320" i="76"/>
  <c r="L320" i="76" s="1"/>
  <c r="F774" i="76"/>
  <c r="L774" i="76" s="1"/>
  <c r="K774" i="76"/>
  <c r="I1552" i="76"/>
  <c r="J1552" i="76" s="1"/>
  <c r="F2254" i="76"/>
  <c r="E343" i="75" s="1"/>
  <c r="L184" i="76"/>
  <c r="H2556" i="76"/>
  <c r="F389" i="75" s="1"/>
  <c r="G901" i="76" s="1"/>
  <c r="H901" i="76" s="1"/>
  <c r="H904" i="76" s="1"/>
  <c r="F145" i="75" s="1"/>
  <c r="G449" i="74" s="1"/>
  <c r="H449" i="74" s="1"/>
  <c r="L2470" i="76"/>
  <c r="I1677" i="76"/>
  <c r="I1483" i="76"/>
  <c r="K1483" i="76" s="1"/>
  <c r="K851" i="76"/>
  <c r="L513" i="76"/>
  <c r="G322" i="76"/>
  <c r="H322" i="76" s="1"/>
  <c r="I344" i="76"/>
  <c r="J344" i="76" s="1"/>
  <c r="F46" i="76"/>
  <c r="E9" i="75" s="1"/>
  <c r="E30" i="74" s="1"/>
  <c r="F30" i="74" s="1"/>
  <c r="H2509" i="76"/>
  <c r="F381" i="75" s="1"/>
  <c r="G781" i="76" s="1"/>
  <c r="H781" i="76" s="1"/>
  <c r="H782" i="76" s="1"/>
  <c r="F122" i="75" s="1"/>
  <c r="G379" i="74" s="1"/>
  <c r="H379" i="74" s="1"/>
  <c r="I1845" i="76"/>
  <c r="K1845" i="76" s="1"/>
  <c r="H388" i="75"/>
  <c r="K609" i="76"/>
  <c r="F609" i="76"/>
  <c r="I1355" i="76"/>
  <c r="I165" i="76"/>
  <c r="J165" i="76" s="1"/>
  <c r="F2007" i="76"/>
  <c r="E302" i="75" s="1"/>
  <c r="L2006" i="76"/>
  <c r="I1560" i="76"/>
  <c r="I1809" i="76"/>
  <c r="L374" i="76"/>
  <c r="F375" i="76"/>
  <c r="L2173" i="76"/>
  <c r="H2176" i="76"/>
  <c r="F329" i="75" s="1"/>
  <c r="L1300" i="76"/>
  <c r="F1995" i="76"/>
  <c r="L1995" i="76" s="1"/>
  <c r="K1995" i="76"/>
  <c r="K1048" i="76"/>
  <c r="F1048" i="76"/>
  <c r="L1048" i="76" s="1"/>
  <c r="K1082" i="76"/>
  <c r="F1082" i="76"/>
  <c r="L1082" i="76" s="1"/>
  <c r="K1631" i="76"/>
  <c r="J1631" i="76"/>
  <c r="K429" i="74"/>
  <c r="F429" i="74"/>
  <c r="L429" i="74" s="1"/>
  <c r="K2471" i="76"/>
  <c r="F2471" i="76"/>
  <c r="L2471" i="76" s="1"/>
  <c r="L2126" i="76"/>
  <c r="H302" i="75"/>
  <c r="I1649" i="76"/>
  <c r="I1782" i="76"/>
  <c r="I1697" i="76"/>
  <c r="J1697" i="76" s="1"/>
  <c r="L1913" i="76"/>
  <c r="L134" i="76"/>
  <c r="I1775" i="76"/>
  <c r="F834" i="76"/>
  <c r="F633" i="76"/>
  <c r="L633" i="76" s="1"/>
  <c r="G908" i="76"/>
  <c r="H908" i="76" s="1"/>
  <c r="G127" i="76"/>
  <c r="H127" i="76" s="1"/>
  <c r="F219" i="76"/>
  <c r="F730" i="74"/>
  <c r="E31" i="73" s="1"/>
  <c r="K31" i="73" s="1"/>
  <c r="K1240" i="76"/>
  <c r="F1240" i="76"/>
  <c r="L1240" i="76" s="1"/>
  <c r="K2301" i="76"/>
  <c r="F2301" i="76"/>
  <c r="L2301" i="76" s="1"/>
  <c r="I1802" i="76"/>
  <c r="K1802" i="76" s="1"/>
  <c r="H626" i="74"/>
  <c r="G27" i="73" s="1"/>
  <c r="H27" i="73" s="1"/>
  <c r="L1206" i="76"/>
  <c r="L1215" i="76"/>
  <c r="F258" i="76"/>
  <c r="L258" i="76" s="1"/>
  <c r="K258" i="76"/>
  <c r="H137" i="75"/>
  <c r="E428" i="74"/>
  <c r="F2741" i="76"/>
  <c r="L2741" i="76" s="1"/>
  <c r="K2741" i="76"/>
  <c r="L2176" i="76"/>
  <c r="F627" i="76"/>
  <c r="L627" i="76" s="1"/>
  <c r="G896" i="76"/>
  <c r="H896" i="76" s="1"/>
  <c r="H898" i="76" s="1"/>
  <c r="F144" i="75" s="1"/>
  <c r="G448" i="74" s="1"/>
  <c r="H448" i="74" s="1"/>
  <c r="H433" i="75"/>
  <c r="F2639" i="76"/>
  <c r="L2639" i="76" s="1"/>
  <c r="K2639" i="76"/>
  <c r="F2130" i="76"/>
  <c r="L2130" i="76" s="1"/>
  <c r="F880" i="76"/>
  <c r="L879" i="76"/>
  <c r="F2735" i="76"/>
  <c r="F2688" i="76"/>
  <c r="L2688" i="76" s="1"/>
  <c r="K1300" i="76"/>
  <c r="K1231" i="76"/>
  <c r="K2502" i="76"/>
  <c r="L2187" i="76"/>
  <c r="F2611" i="76"/>
  <c r="L2611" i="76" s="1"/>
  <c r="J2146" i="76"/>
  <c r="G324" i="75" s="1"/>
  <c r="I2332" i="76" s="1"/>
  <c r="J2332" i="76" s="1"/>
  <c r="J2334" i="76" s="1"/>
  <c r="G357" i="75" s="1"/>
  <c r="I1734" i="76"/>
  <c r="J1734" i="76" s="1"/>
  <c r="J626" i="74"/>
  <c r="I27" i="73" s="1"/>
  <c r="J27" i="73" s="1"/>
  <c r="K582" i="76"/>
  <c r="L310" i="76"/>
  <c r="J159" i="76"/>
  <c r="G26" i="75" s="1"/>
  <c r="I85" i="74" s="1"/>
  <c r="J85" i="74" s="1"/>
  <c r="I37" i="73"/>
  <c r="J37" i="73" s="1"/>
  <c r="K1809" i="76"/>
  <c r="J1809" i="76"/>
  <c r="J1483" i="76"/>
  <c r="K24" i="76"/>
  <c r="J24" i="76"/>
  <c r="I322" i="76"/>
  <c r="J322" i="76" s="1"/>
  <c r="I316" i="76"/>
  <c r="J316" i="76" s="1"/>
  <c r="I334" i="76"/>
  <c r="J334" i="76" s="1"/>
  <c r="I340" i="76"/>
  <c r="J340" i="76" s="1"/>
  <c r="I328" i="76"/>
  <c r="J328" i="76" s="1"/>
  <c r="J1603" i="76"/>
  <c r="K1603" i="76"/>
  <c r="J1637" i="76"/>
  <c r="K1637" i="76"/>
  <c r="K1441" i="76"/>
  <c r="J1441" i="76"/>
  <c r="K1455" i="76"/>
  <c r="J1455" i="76"/>
  <c r="K1355" i="76"/>
  <c r="J1355" i="76"/>
  <c r="J1462" i="76"/>
  <c r="K1462" i="76"/>
  <c r="K1589" i="76"/>
  <c r="J1589" i="76"/>
  <c r="J1582" i="76"/>
  <c r="K1582" i="76"/>
  <c r="J1663" i="76"/>
  <c r="K1663" i="76"/>
  <c r="G347" i="76"/>
  <c r="H347" i="76" s="1"/>
  <c r="G357" i="76"/>
  <c r="H357" i="76" s="1"/>
  <c r="K1528" i="76"/>
  <c r="J1528" i="76"/>
  <c r="K1175" i="76"/>
  <c r="J1175" i="76"/>
  <c r="K27" i="76"/>
  <c r="L677" i="76"/>
  <c r="E678" i="76"/>
  <c r="L575" i="76"/>
  <c r="L805" i="76"/>
  <c r="L531" i="76"/>
  <c r="L839" i="76"/>
  <c r="E133" i="75"/>
  <c r="H1106" i="76"/>
  <c r="F171" i="75" s="1"/>
  <c r="G489" i="74" s="1"/>
  <c r="H489" i="74" s="1"/>
  <c r="L718" i="76"/>
  <c r="L656" i="76"/>
  <c r="L490" i="76"/>
  <c r="F848" i="76"/>
  <c r="L847" i="76"/>
  <c r="L409" i="76"/>
  <c r="F414" i="76"/>
  <c r="L466" i="76"/>
  <c r="F467" i="76"/>
  <c r="L311" i="76"/>
  <c r="E51" i="75"/>
  <c r="I2339" i="76"/>
  <c r="J2339" i="76" s="1"/>
  <c r="I537" i="76"/>
  <c r="J537" i="76" s="1"/>
  <c r="I525" i="76"/>
  <c r="J525" i="76" s="1"/>
  <c r="I659" i="76"/>
  <c r="J659" i="76" s="1"/>
  <c r="I650" i="76"/>
  <c r="J650" i="76" s="1"/>
  <c r="K281" i="76"/>
  <c r="F281" i="76"/>
  <c r="E10" i="75"/>
  <c r="L52" i="76"/>
  <c r="K2460" i="76"/>
  <c r="F2460" i="76"/>
  <c r="H153" i="74"/>
  <c r="F476" i="76"/>
  <c r="I300" i="76"/>
  <c r="E4" i="75"/>
  <c r="F344" i="76"/>
  <c r="F832" i="74"/>
  <c r="F814" i="74"/>
  <c r="H964" i="74"/>
  <c r="G39" i="73" s="1"/>
  <c r="H39" i="73" s="1"/>
  <c r="G18" i="11" s="1"/>
  <c r="L35" i="73"/>
  <c r="J2509" i="76"/>
  <c r="G381" i="75" s="1"/>
  <c r="L2652" i="76"/>
  <c r="F2655" i="76"/>
  <c r="K1536" i="76"/>
  <c r="J1536" i="76"/>
  <c r="K1400" i="76"/>
  <c r="J1400" i="76"/>
  <c r="I972" i="76"/>
  <c r="J972" i="76" s="1"/>
  <c r="I977" i="76"/>
  <c r="J977" i="76" s="1"/>
  <c r="J979" i="76" s="1"/>
  <c r="G157" i="75" s="1"/>
  <c r="I475" i="74" s="1"/>
  <c r="J475" i="74" s="1"/>
  <c r="F2020" i="76"/>
  <c r="L2017" i="76"/>
  <c r="J2700" i="76"/>
  <c r="K2700" i="76"/>
  <c r="E131" i="75"/>
  <c r="K2627" i="76"/>
  <c r="J2627" i="76"/>
  <c r="G288" i="76"/>
  <c r="H288" i="76" s="1"/>
  <c r="H289" i="76" s="1"/>
  <c r="F47" i="75" s="1"/>
  <c r="G156" i="74" s="1"/>
  <c r="H156" i="74" s="1"/>
  <c r="G282" i="76"/>
  <c r="H282" i="76" s="1"/>
  <c r="H283" i="76" s="1"/>
  <c r="F46" i="75" s="1"/>
  <c r="G155" i="74" s="1"/>
  <c r="H155" i="74" s="1"/>
  <c r="G294" i="76"/>
  <c r="H294" i="76" s="1"/>
  <c r="H295" i="76" s="1"/>
  <c r="F48" i="75" s="1"/>
  <c r="G157" i="74" s="1"/>
  <c r="H157" i="74" s="1"/>
  <c r="E207" i="75"/>
  <c r="G2366" i="76"/>
  <c r="H2366" i="76" s="1"/>
  <c r="G2343" i="76"/>
  <c r="H2343" i="76" s="1"/>
  <c r="G931" i="76"/>
  <c r="H931" i="76" s="1"/>
  <c r="G541" i="76"/>
  <c r="H541" i="76" s="1"/>
  <c r="K1775" i="76"/>
  <c r="J1775" i="76"/>
  <c r="G198" i="76"/>
  <c r="H198" i="76" s="1"/>
  <c r="H200" i="76" s="1"/>
  <c r="F33" i="75" s="1"/>
  <c r="G98" i="74" s="1"/>
  <c r="H98" i="74" s="1"/>
  <c r="G193" i="76"/>
  <c r="H193" i="76" s="1"/>
  <c r="H195" i="76" s="1"/>
  <c r="F32" i="75" s="1"/>
  <c r="J1850" i="76"/>
  <c r="K1850" i="76"/>
  <c r="F2811" i="76"/>
  <c r="E427" i="75"/>
  <c r="J2647" i="76"/>
  <c r="K2647" i="76"/>
  <c r="I914" i="76"/>
  <c r="J914" i="76" s="1"/>
  <c r="I920" i="76"/>
  <c r="J920" i="76" s="1"/>
  <c r="F2385" i="76"/>
  <c r="F2556" i="76"/>
  <c r="E367" i="75"/>
  <c r="L2337" i="76"/>
  <c r="H2226" i="76"/>
  <c r="F338" i="75" s="1"/>
  <c r="G350" i="76" s="1"/>
  <c r="H350" i="76" s="1"/>
  <c r="L2195" i="76"/>
  <c r="F2198" i="76"/>
  <c r="L2005" i="76"/>
  <c r="F2002" i="76"/>
  <c r="L2000" i="76"/>
  <c r="E1988" i="76"/>
  <c r="L1987" i="76"/>
  <c r="J1837" i="76"/>
  <c r="K1837" i="76"/>
  <c r="I1754" i="76"/>
  <c r="K1880" i="76"/>
  <c r="J1880" i="76"/>
  <c r="L1880" i="76" s="1"/>
  <c r="E238" i="75"/>
  <c r="J1342" i="76"/>
  <c r="K1342" i="76"/>
  <c r="L1274" i="76"/>
  <c r="I1392" i="76"/>
  <c r="L2058" i="76"/>
  <c r="F2060" i="76"/>
  <c r="L791" i="76"/>
  <c r="L815" i="76"/>
  <c r="F817" i="76"/>
  <c r="F371" i="76"/>
  <c r="L370" i="76"/>
  <c r="L397" i="76"/>
  <c r="F402" i="76"/>
  <c r="I1031" i="76"/>
  <c r="J1031" i="76" s="1"/>
  <c r="I1024" i="76"/>
  <c r="J1024" i="76" s="1"/>
  <c r="I615" i="76"/>
  <c r="J615" i="76" s="1"/>
  <c r="I152" i="74"/>
  <c r="J152" i="74" s="1"/>
  <c r="L185" i="76"/>
  <c r="K173" i="76"/>
  <c r="J173" i="76"/>
  <c r="L173" i="76" s="1"/>
  <c r="I2247" i="76"/>
  <c r="H2248" i="76"/>
  <c r="F342" i="75" s="1"/>
  <c r="G365" i="76" s="1"/>
  <c r="H365" i="76" s="1"/>
  <c r="L2245" i="76"/>
  <c r="E1981" i="76"/>
  <c r="L1980" i="76"/>
  <c r="E221" i="75"/>
  <c r="F6" i="76"/>
  <c r="I2366" i="76"/>
  <c r="J2366" i="76" s="1"/>
  <c r="I2343" i="76"/>
  <c r="J2343" i="76" s="1"/>
  <c r="I931" i="76"/>
  <c r="J931" i="76" s="1"/>
  <c r="I541" i="76"/>
  <c r="J541" i="76" s="1"/>
  <c r="L2795" i="76"/>
  <c r="L2568" i="76"/>
  <c r="F2569" i="76"/>
  <c r="F2574" i="76"/>
  <c r="L2574" i="76" s="1"/>
  <c r="K2574" i="76"/>
  <c r="F2587" i="76"/>
  <c r="K2587" i="76"/>
  <c r="I890" i="76"/>
  <c r="J890" i="76" s="1"/>
  <c r="I896" i="76"/>
  <c r="J896" i="76" s="1"/>
  <c r="J898" i="76" s="1"/>
  <c r="G144" i="75" s="1"/>
  <c r="I448" i="74" s="1"/>
  <c r="J448" i="74" s="1"/>
  <c r="I908" i="76"/>
  <c r="J908" i="76" s="1"/>
  <c r="J910" i="76" s="1"/>
  <c r="G146" i="75" s="1"/>
  <c r="I450" i="74" s="1"/>
  <c r="J450" i="74" s="1"/>
  <c r="L2698" i="76"/>
  <c r="F2701" i="76"/>
  <c r="H2454" i="76"/>
  <c r="F374" i="75" s="1"/>
  <c r="G658" i="76" s="1"/>
  <c r="H658" i="76" s="1"/>
  <c r="G987" i="76"/>
  <c r="H987" i="76" s="1"/>
  <c r="H988" i="76" s="1"/>
  <c r="F159" i="75" s="1"/>
  <c r="G477" i="74" s="1"/>
  <c r="H477" i="74" s="1"/>
  <c r="G965" i="76"/>
  <c r="H965" i="76" s="1"/>
  <c r="G1029" i="76"/>
  <c r="H1029" i="76" s="1"/>
  <c r="G960" i="76"/>
  <c r="H960" i="76" s="1"/>
  <c r="H961" i="76" s="1"/>
  <c r="F154" i="75" s="1"/>
  <c r="G472" i="74" s="1"/>
  <c r="H472" i="74" s="1"/>
  <c r="L2377" i="76"/>
  <c r="E364" i="75"/>
  <c r="F2192" i="76"/>
  <c r="L2191" i="76"/>
  <c r="L2163" i="76"/>
  <c r="F2164" i="76"/>
  <c r="L2223" i="76"/>
  <c r="F2226" i="76"/>
  <c r="G339" i="76"/>
  <c r="H339" i="76" s="1"/>
  <c r="H341" i="76" s="1"/>
  <c r="F56" i="75" s="1"/>
  <c r="G190" i="74" s="1"/>
  <c r="H190" i="74" s="1"/>
  <c r="G315" i="76"/>
  <c r="H315" i="76" s="1"/>
  <c r="G333" i="76"/>
  <c r="H333" i="76" s="1"/>
  <c r="H335" i="76" s="1"/>
  <c r="F55" i="75" s="1"/>
  <c r="G189" i="74" s="1"/>
  <c r="H189" i="74" s="1"/>
  <c r="G327" i="76"/>
  <c r="H327" i="76" s="1"/>
  <c r="H329" i="76" s="1"/>
  <c r="F54" i="75" s="1"/>
  <c r="G188" i="74" s="1"/>
  <c r="H188" i="74" s="1"/>
  <c r="G321" i="76"/>
  <c r="H321" i="76" s="1"/>
  <c r="H2034" i="76"/>
  <c r="F306" i="75" s="1"/>
  <c r="L2033" i="76"/>
  <c r="E354" i="75"/>
  <c r="L2088" i="76"/>
  <c r="F315" i="75"/>
  <c r="K1649" i="76"/>
  <c r="J1649" i="76"/>
  <c r="I2749" i="76"/>
  <c r="J2749" i="76" s="1"/>
  <c r="I147" i="76"/>
  <c r="J147" i="76" s="1"/>
  <c r="J151" i="76" s="1"/>
  <c r="G25" i="75" s="1"/>
  <c r="I129" i="76"/>
  <c r="J129" i="76" s="1"/>
  <c r="L1925" i="76"/>
  <c r="E1926" i="76"/>
  <c r="E1894" i="76"/>
  <c r="L1893" i="76"/>
  <c r="J2060" i="76"/>
  <c r="G310" i="75" s="1"/>
  <c r="I194" i="76" s="1"/>
  <c r="J194" i="76" s="1"/>
  <c r="J195" i="76" s="1"/>
  <c r="G32" i="75" s="1"/>
  <c r="K1871" i="76"/>
  <c r="J1871" i="76"/>
  <c r="L1871" i="76" s="1"/>
  <c r="G2747" i="76"/>
  <c r="H2747" i="76" s="1"/>
  <c r="G1878" i="76"/>
  <c r="H1878" i="76" s="1"/>
  <c r="G146" i="76"/>
  <c r="H146" i="76" s="1"/>
  <c r="K1560" i="76"/>
  <c r="J1560" i="76"/>
  <c r="L1501" i="76"/>
  <c r="E229" i="75"/>
  <c r="I1384" i="76"/>
  <c r="I1329" i="76"/>
  <c r="I1310" i="76"/>
  <c r="I1625" i="76"/>
  <c r="J1163" i="76"/>
  <c r="G182" i="75" s="1"/>
  <c r="I529" i="74" s="1"/>
  <c r="J529" i="74" s="1"/>
  <c r="K1054" i="76"/>
  <c r="F1054" i="76"/>
  <c r="L1054" i="76" s="1"/>
  <c r="L637" i="76"/>
  <c r="L560" i="76"/>
  <c r="F595" i="76"/>
  <c r="K595" i="76"/>
  <c r="L867" i="76"/>
  <c r="I709" i="76"/>
  <c r="H710" i="76"/>
  <c r="F109" i="75" s="1"/>
  <c r="G347" i="74" s="1"/>
  <c r="H347" i="74" s="1"/>
  <c r="I828" i="76"/>
  <c r="H829" i="76"/>
  <c r="F131" i="75" s="1"/>
  <c r="G398" i="74" s="1"/>
  <c r="H398" i="74" s="1"/>
  <c r="L405" i="76"/>
  <c r="F406" i="76"/>
  <c r="H910" i="76"/>
  <c r="F146" i="75" s="1"/>
  <c r="G450" i="74" s="1"/>
  <c r="H450" i="74" s="1"/>
  <c r="L124" i="76"/>
  <c r="L254" i="76"/>
  <c r="I1032" i="76"/>
  <c r="J1032" i="76" s="1"/>
  <c r="I1025" i="76"/>
  <c r="J1025" i="76" s="1"/>
  <c r="F359" i="76"/>
  <c r="J46" i="76"/>
  <c r="K1294" i="76"/>
  <c r="F1294" i="76"/>
  <c r="L1294" i="76" s="1"/>
  <c r="F683" i="76"/>
  <c r="F835" i="74"/>
  <c r="E340" i="75"/>
  <c r="E259" i="75"/>
  <c r="L721" i="76"/>
  <c r="E111" i="75"/>
  <c r="K2734" i="76"/>
  <c r="J2734" i="76"/>
  <c r="H2242" i="76"/>
  <c r="L2241" i="76"/>
  <c r="I1746" i="76"/>
  <c r="L2726" i="76"/>
  <c r="E2727" i="76"/>
  <c r="K2790" i="76"/>
  <c r="J2790" i="76"/>
  <c r="F2706" i="76"/>
  <c r="L2704" i="76"/>
  <c r="I2660" i="76"/>
  <c r="H409" i="75"/>
  <c r="H2622" i="76"/>
  <c r="F400" i="75" s="1"/>
  <c r="G2614" i="76" s="1"/>
  <c r="H2614" i="76" s="1"/>
  <c r="H2616" i="76" s="1"/>
  <c r="F399" i="75" s="1"/>
  <c r="G966" i="76" s="1"/>
  <c r="H966" i="76" s="1"/>
  <c r="L2519" i="76"/>
  <c r="F2491" i="76"/>
  <c r="L2488" i="76"/>
  <c r="E381" i="75"/>
  <c r="L2521" i="76"/>
  <c r="E383" i="75"/>
  <c r="L2375" i="76"/>
  <c r="F2582" i="76"/>
  <c r="G640" i="76"/>
  <c r="H640" i="76" s="1"/>
  <c r="G630" i="76"/>
  <c r="H630" i="76" s="1"/>
  <c r="G604" i="76"/>
  <c r="H604" i="76" s="1"/>
  <c r="H606" i="76" s="1"/>
  <c r="F92" i="75" s="1"/>
  <c r="G304" i="74" s="1"/>
  <c r="H304" i="74" s="1"/>
  <c r="G493" i="76"/>
  <c r="H493" i="76" s="1"/>
  <c r="G873" i="76"/>
  <c r="H873" i="76" s="1"/>
  <c r="H876" i="76" s="1"/>
  <c r="F140" i="75" s="1"/>
  <c r="G431" i="74" s="1"/>
  <c r="H431" i="74" s="1"/>
  <c r="G450" i="76"/>
  <c r="H450" i="76" s="1"/>
  <c r="H451" i="76" s="1"/>
  <c r="F74" i="75" s="1"/>
  <c r="G266" i="74" s="1"/>
  <c r="H266" i="74" s="1"/>
  <c r="L2325" i="76"/>
  <c r="L2204" i="76"/>
  <c r="E334" i="75"/>
  <c r="F2390" i="76"/>
  <c r="K2390" i="76"/>
  <c r="G2739" i="76"/>
  <c r="H2739" i="76" s="1"/>
  <c r="G2687" i="76"/>
  <c r="H2687" i="76" s="1"/>
  <c r="H2689" i="76" s="1"/>
  <c r="F410" i="75" s="1"/>
  <c r="G1030" i="76" s="1"/>
  <c r="H1030" i="76" s="1"/>
  <c r="G2665" i="76"/>
  <c r="H2665" i="76" s="1"/>
  <c r="H2667" i="76" s="1"/>
  <c r="F407" i="75" s="1"/>
  <c r="G1023" i="76" s="1"/>
  <c r="H1023" i="76" s="1"/>
  <c r="G2338" i="76"/>
  <c r="H2338" i="76" s="1"/>
  <c r="G2299" i="76"/>
  <c r="H2299" i="76" s="1"/>
  <c r="G2332" i="76"/>
  <c r="H2332" i="76" s="1"/>
  <c r="H2334" i="76" s="1"/>
  <c r="F357" i="75" s="1"/>
  <c r="G649" i="76"/>
  <c r="H649" i="76" s="1"/>
  <c r="G641" i="76"/>
  <c r="H641" i="76" s="1"/>
  <c r="G631" i="76"/>
  <c r="H631" i="76" s="1"/>
  <c r="G535" i="76"/>
  <c r="H535" i="76" s="1"/>
  <c r="G274" i="76"/>
  <c r="H274" i="76" s="1"/>
  <c r="G492" i="76"/>
  <c r="H492" i="76" s="1"/>
  <c r="H497" i="76" s="1"/>
  <c r="F82" i="75" s="1"/>
  <c r="G294" i="74" s="1"/>
  <c r="H294" i="74" s="1"/>
  <c r="H2216" i="76"/>
  <c r="F336" i="75" s="1"/>
  <c r="G348" i="76" s="1"/>
  <c r="H348" i="76" s="1"/>
  <c r="I2215" i="76"/>
  <c r="K1956" i="76"/>
  <c r="F1956" i="76"/>
  <c r="L1956" i="76" s="1"/>
  <c r="F1958" i="76"/>
  <c r="L1954" i="76"/>
  <c r="E266" i="75"/>
  <c r="E250" i="75"/>
  <c r="I1618" i="76"/>
  <c r="I1710" i="76"/>
  <c r="F1301" i="76"/>
  <c r="L1299" i="76"/>
  <c r="K1413" i="76"/>
  <c r="J1413" i="76"/>
  <c r="L1150" i="76"/>
  <c r="L1174" i="76"/>
  <c r="E113" i="75"/>
  <c r="L851" i="76"/>
  <c r="L427" i="76"/>
  <c r="L120" i="76"/>
  <c r="F121" i="76"/>
  <c r="L72" i="76"/>
  <c r="J892" i="76"/>
  <c r="G143" i="75" s="1"/>
  <c r="I447" i="74" s="1"/>
  <c r="J447" i="74" s="1"/>
  <c r="F366" i="76"/>
  <c r="L268" i="76"/>
  <c r="L383" i="76"/>
  <c r="F698" i="76"/>
  <c r="F799" i="74"/>
  <c r="F781" i="74"/>
  <c r="F2615" i="76"/>
  <c r="L704" i="74"/>
  <c r="E308" i="75"/>
  <c r="K1901" i="76"/>
  <c r="J1901" i="76"/>
  <c r="L1901" i="76" s="1"/>
  <c r="I1902" i="76" s="1"/>
  <c r="F2448" i="76"/>
  <c r="K2448" i="76"/>
  <c r="G486" i="76"/>
  <c r="H486" i="76" s="1"/>
  <c r="H487" i="76" s="1"/>
  <c r="F81" i="75" s="1"/>
  <c r="G293" i="74" s="1"/>
  <c r="H293" i="74" s="1"/>
  <c r="G476" i="76"/>
  <c r="H476" i="76" s="1"/>
  <c r="H477" i="76" s="1"/>
  <c r="F79" i="75" s="1"/>
  <c r="G291" i="74" s="1"/>
  <c r="H291" i="74" s="1"/>
  <c r="H355" i="75"/>
  <c r="G481" i="76"/>
  <c r="H481" i="76" s="1"/>
  <c r="H482" i="76" s="1"/>
  <c r="F80" i="75" s="1"/>
  <c r="G292" i="74" s="1"/>
  <c r="H292" i="74" s="1"/>
  <c r="F2034" i="76"/>
  <c r="L2030" i="76"/>
  <c r="K1762" i="76"/>
  <c r="J1762" i="76"/>
  <c r="E231" i="75"/>
  <c r="I806" i="76"/>
  <c r="J806" i="76" s="1"/>
  <c r="J807" i="76" s="1"/>
  <c r="G127" i="75" s="1"/>
  <c r="I384" i="74" s="1"/>
  <c r="J384" i="74" s="1"/>
  <c r="I424" i="74"/>
  <c r="J424" i="74" s="1"/>
  <c r="K2473" i="76"/>
  <c r="F2473" i="76"/>
  <c r="K2356" i="76"/>
  <c r="F2356" i="76"/>
  <c r="F1997" i="76"/>
  <c r="L1993" i="76"/>
  <c r="L735" i="76"/>
  <c r="F737" i="76"/>
  <c r="F2661" i="76"/>
  <c r="L2839" i="76"/>
  <c r="J2716" i="76"/>
  <c r="K2716" i="76"/>
  <c r="K2777" i="76"/>
  <c r="J2777" i="76"/>
  <c r="H2767" i="76"/>
  <c r="F423" i="75" s="1"/>
  <c r="G1219" i="76" s="1"/>
  <c r="H1219" i="76" s="1"/>
  <c r="L2754" i="76"/>
  <c r="L2559" i="76"/>
  <c r="F2565" i="76"/>
  <c r="E2834" i="76"/>
  <c r="L2833" i="76"/>
  <c r="I486" i="76"/>
  <c r="J486" i="76" s="1"/>
  <c r="J487" i="76" s="1"/>
  <c r="G81" i="75" s="1"/>
  <c r="I293" i="74" s="1"/>
  <c r="J293" i="74" s="1"/>
  <c r="I481" i="76"/>
  <c r="J481" i="76" s="1"/>
  <c r="J482" i="76" s="1"/>
  <c r="G80" i="75" s="1"/>
  <c r="I292" i="74" s="1"/>
  <c r="J292" i="74" s="1"/>
  <c r="I476" i="76"/>
  <c r="J476" i="76" s="1"/>
  <c r="J477" i="76" s="1"/>
  <c r="G79" i="75" s="1"/>
  <c r="I291" i="74" s="1"/>
  <c r="J291" i="74" s="1"/>
  <c r="L2478" i="76"/>
  <c r="L2506" i="76"/>
  <c r="F2515" i="76"/>
  <c r="L2512" i="76"/>
  <c r="J2565" i="76"/>
  <c r="G390" i="75" s="1"/>
  <c r="I902" i="76" s="1"/>
  <c r="J902" i="76" s="1"/>
  <c r="L2276" i="76"/>
  <c r="E347" i="75"/>
  <c r="L2167" i="76"/>
  <c r="F2170" i="76"/>
  <c r="G2670" i="76"/>
  <c r="H2670" i="76" s="1"/>
  <c r="H2678" i="76" s="1"/>
  <c r="F408" i="75" s="1"/>
  <c r="G257" i="76"/>
  <c r="H257" i="76" s="1"/>
  <c r="H263" i="76" s="1"/>
  <c r="F43" i="75" s="1"/>
  <c r="L2115" i="76"/>
  <c r="E319" i="75"/>
  <c r="K2082" i="76"/>
  <c r="J2082" i="76"/>
  <c r="I1656" i="76"/>
  <c r="F1951" i="76"/>
  <c r="L1949" i="76"/>
  <c r="J1739" i="76"/>
  <c r="K1739" i="76"/>
  <c r="G18" i="76"/>
  <c r="H18" i="76" s="1"/>
  <c r="G12" i="76"/>
  <c r="H12" i="76" s="1"/>
  <c r="G6" i="76"/>
  <c r="H6" i="76" s="1"/>
  <c r="I2748" i="76"/>
  <c r="J2748" i="76" s="1"/>
  <c r="I127" i="76"/>
  <c r="J127" i="76" s="1"/>
  <c r="J131" i="76" s="1"/>
  <c r="G22" i="75" s="1"/>
  <c r="I58" i="74" s="1"/>
  <c r="J58" i="74" s="1"/>
  <c r="E209" i="75"/>
  <c r="L1292" i="76"/>
  <c r="F1296" i="76"/>
  <c r="L1114" i="76"/>
  <c r="J1788" i="76"/>
  <c r="L1787" i="76"/>
  <c r="H1176" i="76"/>
  <c r="L1068" i="76"/>
  <c r="E1071" i="76"/>
  <c r="L992" i="76"/>
  <c r="F798" i="76"/>
  <c r="L797" i="76"/>
  <c r="L1036" i="76"/>
  <c r="H1072" i="76"/>
  <c r="F167" i="75" s="1"/>
  <c r="G485" i="74" s="1"/>
  <c r="H485" i="74" s="1"/>
  <c r="L852" i="76"/>
  <c r="E136" i="75"/>
  <c r="F844" i="76"/>
  <c r="E109" i="75"/>
  <c r="L116" i="76"/>
  <c r="F117" i="76"/>
  <c r="E438" i="76"/>
  <c r="L437" i="76"/>
  <c r="J886" i="76"/>
  <c r="G142" i="75" s="1"/>
  <c r="I446" i="74" s="1"/>
  <c r="J446" i="74" s="1"/>
  <c r="F236" i="76"/>
  <c r="L233" i="76"/>
  <c r="F693" i="76"/>
  <c r="L964" i="74"/>
  <c r="F964" i="74"/>
  <c r="E39" i="73" s="1"/>
  <c r="F28" i="73"/>
  <c r="L28" i="73" s="1"/>
  <c r="K28" i="73"/>
  <c r="F704" i="74"/>
  <c r="E30" i="73" s="1"/>
  <c r="K2796" i="76"/>
  <c r="J2796" i="76"/>
  <c r="L2796" i="76" s="1"/>
  <c r="E344" i="75"/>
  <c r="L2063" i="76"/>
  <c r="F2066" i="76"/>
  <c r="J1702" i="76"/>
  <c r="K1702" i="76"/>
  <c r="K2784" i="76"/>
  <c r="J2784" i="76"/>
  <c r="K2019" i="76"/>
  <c r="J2019" i="76"/>
  <c r="I1448" i="76"/>
  <c r="J1168" i="76"/>
  <c r="K1168" i="76"/>
  <c r="L1097" i="76"/>
  <c r="H1100" i="76"/>
  <c r="F170" i="75" s="1"/>
  <c r="G488" i="74" s="1"/>
  <c r="H488" i="74" s="1"/>
  <c r="F302" i="76"/>
  <c r="E251" i="75"/>
  <c r="F18" i="76"/>
  <c r="F897" i="76"/>
  <c r="L897" i="76" s="1"/>
  <c r="K897" i="76"/>
  <c r="F2410" i="76"/>
  <c r="K2410" i="76"/>
  <c r="K2595" i="76"/>
  <c r="F2595" i="76"/>
  <c r="L2595" i="76" s="1"/>
  <c r="L2683" i="76"/>
  <c r="L2599" i="76"/>
  <c r="F2601" i="76"/>
  <c r="G920" i="76"/>
  <c r="H920" i="76" s="1"/>
  <c r="G914" i="76"/>
  <c r="H914" i="76" s="1"/>
  <c r="F2622" i="76"/>
  <c r="L2621" i="76"/>
  <c r="E379" i="75"/>
  <c r="G2347" i="76"/>
  <c r="H2347" i="76" s="1"/>
  <c r="H2349" i="76" s="1"/>
  <c r="F359" i="75" s="1"/>
  <c r="G2365" i="76"/>
  <c r="H2365" i="76" s="1"/>
  <c r="G930" i="76"/>
  <c r="H930" i="76" s="1"/>
  <c r="H932" i="76" s="1"/>
  <c r="F150" i="75" s="1"/>
  <c r="G454" i="74" s="1"/>
  <c r="H454" i="74" s="1"/>
  <c r="J2496" i="76"/>
  <c r="L2496" i="76" s="1"/>
  <c r="K2496" i="76"/>
  <c r="K2484" i="76"/>
  <c r="J2484" i="76"/>
  <c r="L2542" i="76"/>
  <c r="L2372" i="76"/>
  <c r="E363" i="75"/>
  <c r="I2259" i="76"/>
  <c r="L2091" i="76"/>
  <c r="H2098" i="76"/>
  <c r="F316" i="75" s="1"/>
  <c r="G223" i="76" s="1"/>
  <c r="H223" i="76" s="1"/>
  <c r="L2154" i="76"/>
  <c r="I346" i="76"/>
  <c r="J346" i="76" s="1"/>
  <c r="I356" i="76"/>
  <c r="J356" i="76" s="1"/>
  <c r="L2119" i="76"/>
  <c r="E320" i="75"/>
  <c r="G2360" i="76"/>
  <c r="H2360" i="76" s="1"/>
  <c r="H2362" i="76" s="1"/>
  <c r="F361" i="75" s="1"/>
  <c r="G2305" i="76"/>
  <c r="H2305" i="76" s="1"/>
  <c r="H2307" i="76" s="1"/>
  <c r="F352" i="75" s="1"/>
  <c r="G925" i="76"/>
  <c r="H925" i="76" s="1"/>
  <c r="H927" i="76" s="1"/>
  <c r="F149" i="75" s="1"/>
  <c r="G453" i="74" s="1"/>
  <c r="H453" i="74" s="1"/>
  <c r="L2001" i="76"/>
  <c r="E263" i="75"/>
  <c r="I1596" i="76"/>
  <c r="E286" i="75"/>
  <c r="L2007" i="76"/>
  <c r="I1544" i="76"/>
  <c r="K1469" i="76"/>
  <c r="J1469" i="76"/>
  <c r="K1362" i="76"/>
  <c r="J1362" i="76"/>
  <c r="F1260" i="76"/>
  <c r="L1258" i="76"/>
  <c r="I1376" i="76"/>
  <c r="L1151" i="76"/>
  <c r="E180" i="75"/>
  <c r="L1103" i="76"/>
  <c r="I1420" i="76"/>
  <c r="E205" i="75"/>
  <c r="L1156" i="76"/>
  <c r="E181" i="75"/>
  <c r="F624" i="76"/>
  <c r="L623" i="76"/>
  <c r="F745" i="76"/>
  <c r="L749" i="76"/>
  <c r="E116" i="75"/>
  <c r="L1005" i="76"/>
  <c r="E128" i="75"/>
  <c r="L708" i="76"/>
  <c r="E293" i="76"/>
  <c r="L292" i="76"/>
  <c r="H886" i="76"/>
  <c r="F142" i="75" s="1"/>
  <c r="G446" i="74" s="1"/>
  <c r="H446" i="74" s="1"/>
  <c r="F380" i="76"/>
  <c r="J269" i="76"/>
  <c r="J932" i="76"/>
  <c r="G150" i="75" s="1"/>
  <c r="I454" i="74" s="1"/>
  <c r="J454" i="74" s="1"/>
  <c r="F12" i="76"/>
  <c r="L103" i="76"/>
  <c r="E17" i="75"/>
  <c r="F222" i="76"/>
  <c r="F31" i="76"/>
  <c r="F107" i="76"/>
  <c r="L106" i="76"/>
  <c r="F1200" i="76"/>
  <c r="H30" i="75"/>
  <c r="K2544" i="76"/>
  <c r="F2544" i="76"/>
  <c r="L2544" i="76" s="1"/>
  <c r="J2447" i="76"/>
  <c r="K2447" i="76"/>
  <c r="K2253" i="76"/>
  <c r="J2253" i="76"/>
  <c r="L1643" i="76"/>
  <c r="E249" i="75"/>
  <c r="L1119" i="76"/>
  <c r="I1691" i="76"/>
  <c r="E227" i="75"/>
  <c r="L248" i="76"/>
  <c r="E41" i="75"/>
  <c r="F903" i="76"/>
  <c r="L903" i="76" s="1"/>
  <c r="K903" i="76"/>
  <c r="L2644" i="76"/>
  <c r="K1670" i="76"/>
  <c r="J1670" i="76"/>
  <c r="E955" i="76"/>
  <c r="H956" i="76"/>
  <c r="F153" i="75" s="1"/>
  <c r="G457" i="74" s="1"/>
  <c r="H457" i="74" s="1"/>
  <c r="L953" i="76"/>
  <c r="F1120" i="76"/>
  <c r="L1120" i="76" s="1"/>
  <c r="K1120" i="76"/>
  <c r="F688" i="76"/>
  <c r="E426" i="75"/>
  <c r="F2818" i="76"/>
  <c r="L2709" i="76"/>
  <c r="F2711" i="76"/>
  <c r="L2600" i="76"/>
  <c r="G972" i="76"/>
  <c r="H972" i="76" s="1"/>
  <c r="H973" i="76" s="1"/>
  <c r="F156" i="75" s="1"/>
  <c r="G474" i="74" s="1"/>
  <c r="H474" i="74" s="1"/>
  <c r="G977" i="76"/>
  <c r="H977" i="76" s="1"/>
  <c r="H979" i="76" s="1"/>
  <c r="F157" i="75" s="1"/>
  <c r="G475" i="74" s="1"/>
  <c r="H475" i="74" s="1"/>
  <c r="J2466" i="76"/>
  <c r="K2466" i="76"/>
  <c r="G673" i="76"/>
  <c r="H673" i="76" s="1"/>
  <c r="H674" i="76" s="1"/>
  <c r="F102" i="75" s="1"/>
  <c r="G314" i="74" s="1"/>
  <c r="H314" i="74" s="1"/>
  <c r="G667" i="76"/>
  <c r="H667" i="76" s="1"/>
  <c r="H668" i="76" s="1"/>
  <c r="F101" i="75" s="1"/>
  <c r="G313" i="74" s="1"/>
  <c r="H313" i="74" s="1"/>
  <c r="G679" i="76"/>
  <c r="H679" i="76" s="1"/>
  <c r="H680" i="76" s="1"/>
  <c r="F103" i="75" s="1"/>
  <c r="G315" i="74" s="1"/>
  <c r="H315" i="74" s="1"/>
  <c r="H2260" i="76"/>
  <c r="F344" i="75" s="1"/>
  <c r="G393" i="76" s="1"/>
  <c r="H393" i="76" s="1"/>
  <c r="H394" i="76" s="1"/>
  <c r="F64" i="75" s="1"/>
  <c r="G242" i="74" s="1"/>
  <c r="H242" i="74" s="1"/>
  <c r="L2281" i="76"/>
  <c r="E348" i="75"/>
  <c r="G510" i="76"/>
  <c r="H510" i="76" s="1"/>
  <c r="G501" i="76"/>
  <c r="H501" i="76" s="1"/>
  <c r="G511" i="76"/>
  <c r="H511" i="76" s="1"/>
  <c r="G500" i="76"/>
  <c r="H500" i="76" s="1"/>
  <c r="J2318" i="76"/>
  <c r="G354" i="75" s="1"/>
  <c r="K2508" i="76"/>
  <c r="J2508" i="76"/>
  <c r="L2508" i="76" s="1"/>
  <c r="E2158" i="76"/>
  <c r="K2076" i="76"/>
  <c r="J2076" i="76"/>
  <c r="F2220" i="76"/>
  <c r="L2219" i="76"/>
  <c r="J2290" i="76"/>
  <c r="G349" i="75" s="1"/>
  <c r="F2110" i="76"/>
  <c r="K2312" i="76"/>
  <c r="F2312" i="76"/>
  <c r="F2146" i="76"/>
  <c r="L2140" i="76"/>
  <c r="E2012" i="76"/>
  <c r="L2011" i="76"/>
  <c r="I1879" i="76"/>
  <c r="J1879" i="76" s="1"/>
  <c r="I1870" i="76"/>
  <c r="J1870" i="76" s="1"/>
  <c r="I1718" i="76"/>
  <c r="I1816" i="76"/>
  <c r="I1520" i="76"/>
  <c r="E245" i="75"/>
  <c r="E255" i="75"/>
  <c r="L1159" i="76"/>
  <c r="L1154" i="76"/>
  <c r="F620" i="76"/>
  <c r="L619" i="76"/>
  <c r="F864" i="76"/>
  <c r="L863" i="76"/>
  <c r="K731" i="76"/>
  <c r="J731" i="76"/>
  <c r="L727" i="76"/>
  <c r="E112" i="75"/>
  <c r="K672" i="76"/>
  <c r="F672" i="76"/>
  <c r="H950" i="76"/>
  <c r="F152" i="75" s="1"/>
  <c r="G456" i="74" s="1"/>
  <c r="H456" i="74" s="1"/>
  <c r="L1129" i="76"/>
  <c r="J2349" i="76"/>
  <c r="G359" i="75" s="1"/>
  <c r="F262" i="76"/>
  <c r="L262" i="76" s="1"/>
  <c r="K262" i="76"/>
  <c r="F99" i="76"/>
  <c r="L98" i="76"/>
  <c r="L219" i="76"/>
  <c r="E36" i="75"/>
  <c r="F1190" i="76"/>
  <c r="E287" i="76"/>
  <c r="L286" i="76"/>
  <c r="L678" i="74"/>
  <c r="L756" i="74"/>
  <c r="L2762" i="76"/>
  <c r="E422" i="75"/>
  <c r="H422" i="75" s="1"/>
  <c r="I987" i="76"/>
  <c r="J987" i="76" s="1"/>
  <c r="J988" i="76" s="1"/>
  <c r="G159" i="75" s="1"/>
  <c r="I477" i="74" s="1"/>
  <c r="J477" i="74" s="1"/>
  <c r="I965" i="76"/>
  <c r="J965" i="76" s="1"/>
  <c r="I1029" i="76"/>
  <c r="J1029" i="76" s="1"/>
  <c r="I960" i="76"/>
  <c r="J960" i="76" s="1"/>
  <c r="J961" i="76" s="1"/>
  <c r="G154" i="75" s="1"/>
  <c r="I472" i="74" s="1"/>
  <c r="J472" i="74" s="1"/>
  <c r="K2396" i="76"/>
  <c r="J2396" i="76"/>
  <c r="L2396" i="76" s="1"/>
  <c r="F2232" i="76"/>
  <c r="L2229" i="76"/>
  <c r="L1946" i="76"/>
  <c r="E292" i="75"/>
  <c r="L959" i="76"/>
  <c r="E342" i="75"/>
  <c r="K1830" i="76"/>
  <c r="J1830" i="76"/>
  <c r="L1931" i="76"/>
  <c r="E1935" i="76"/>
  <c r="E418" i="75"/>
  <c r="L2715" i="76"/>
  <c r="F2717" i="76"/>
  <c r="F2534" i="76"/>
  <c r="L2534" i="76" s="1"/>
  <c r="K2534" i="76"/>
  <c r="L2503" i="76"/>
  <c r="E380" i="75"/>
  <c r="L2188" i="76"/>
  <c r="E331" i="75"/>
  <c r="H2159" i="76"/>
  <c r="F326" i="75" s="1"/>
  <c r="G2149" i="76" s="1"/>
  <c r="H2149" i="76" s="1"/>
  <c r="H2151" i="76" s="1"/>
  <c r="F325" i="75" s="1"/>
  <c r="G275" i="76" s="1"/>
  <c r="H275" i="76" s="1"/>
  <c r="K2046" i="76"/>
  <c r="J2046" i="76"/>
  <c r="E314" i="75"/>
  <c r="L1919" i="76"/>
  <c r="J1782" i="76"/>
  <c r="K1782" i="76"/>
  <c r="J2238" i="76"/>
  <c r="G340" i="75" s="1"/>
  <c r="I358" i="76" s="1"/>
  <c r="J358" i="76" s="1"/>
  <c r="F2695" i="76"/>
  <c r="I1823" i="76"/>
  <c r="K1552" i="76"/>
  <c r="J2357" i="76"/>
  <c r="G360" i="75" s="1"/>
  <c r="F1963" i="76"/>
  <c r="K1963" i="76"/>
  <c r="K1677" i="76"/>
  <c r="J1677" i="76"/>
  <c r="L1275" i="76"/>
  <c r="K1323" i="76"/>
  <c r="J1323" i="76"/>
  <c r="I1684" i="76"/>
  <c r="I2025" i="76"/>
  <c r="I1575" i="76"/>
  <c r="I1407" i="76"/>
  <c r="L834" i="76"/>
  <c r="E132" i="75"/>
  <c r="F802" i="76"/>
  <c r="L801" i="76"/>
  <c r="L983" i="76"/>
  <c r="K714" i="76"/>
  <c r="J714" i="76"/>
  <c r="I822" i="76"/>
  <c r="H823" i="76"/>
  <c r="L454" i="76"/>
  <c r="K811" i="76"/>
  <c r="J811" i="76"/>
  <c r="J2367" i="76"/>
  <c r="G362" i="75" s="1"/>
  <c r="J95" i="74"/>
  <c r="L95" i="74" s="1"/>
  <c r="K95" i="74"/>
  <c r="L154" i="76"/>
  <c r="K891" i="76"/>
  <c r="F891" i="76"/>
  <c r="L891" i="76" s="1"/>
  <c r="J65" i="76"/>
  <c r="G11" i="75" s="1"/>
  <c r="I32" i="74" s="1"/>
  <c r="J32" i="74" s="1"/>
  <c r="F1210" i="76"/>
  <c r="G37" i="73"/>
  <c r="H37" i="73" s="1"/>
  <c r="K802" i="74"/>
  <c r="F758" i="76"/>
  <c r="F678" i="74"/>
  <c r="E29" i="73" s="1"/>
  <c r="F938" i="74"/>
  <c r="E38" i="73" s="1"/>
  <c r="F756" i="74"/>
  <c r="E32" i="73" s="1"/>
  <c r="L160" i="74"/>
  <c r="K2490" i="76"/>
  <c r="J2490" i="76"/>
  <c r="G1125" i="76"/>
  <c r="H1125" i="76" s="1"/>
  <c r="H1126" i="76" s="1"/>
  <c r="F175" i="75" s="1"/>
  <c r="G493" i="74" s="1"/>
  <c r="H493" i="74" s="1"/>
  <c r="G140" i="76"/>
  <c r="H140" i="76" s="1"/>
  <c r="H141" i="76" s="1"/>
  <c r="F24" i="75" s="1"/>
  <c r="G60" i="74" s="1"/>
  <c r="H60" i="74" s="1"/>
  <c r="F2526" i="76"/>
  <c r="K2526" i="76"/>
  <c r="I2739" i="76"/>
  <c r="J2739" i="76" s="1"/>
  <c r="I2665" i="76"/>
  <c r="J2665" i="76" s="1"/>
  <c r="J2667" i="76" s="1"/>
  <c r="G407" i="75" s="1"/>
  <c r="I1023" i="76" s="1"/>
  <c r="J1023" i="76" s="1"/>
  <c r="I2687" i="76"/>
  <c r="J2687" i="76" s="1"/>
  <c r="J2689" i="76" s="1"/>
  <c r="G410" i="75" s="1"/>
  <c r="I1030" i="76" s="1"/>
  <c r="J1030" i="76" s="1"/>
  <c r="I2338" i="76"/>
  <c r="J2338" i="76" s="1"/>
  <c r="I2299" i="76"/>
  <c r="J2299" i="76" s="1"/>
  <c r="I535" i="76"/>
  <c r="J535" i="76" s="1"/>
  <c r="I492" i="76"/>
  <c r="J492" i="76" s="1"/>
  <c r="I649" i="76"/>
  <c r="J649" i="76" s="1"/>
  <c r="I274" i="76"/>
  <c r="J274" i="76" s="1"/>
  <c r="J277" i="76" s="1"/>
  <c r="G45" i="75" s="1"/>
  <c r="I154" i="74" s="1"/>
  <c r="J154" i="74" s="1"/>
  <c r="F1940" i="76"/>
  <c r="L1940" i="76" s="1"/>
  <c r="K1940" i="76"/>
  <c r="L1205" i="76"/>
  <c r="K1427" i="76"/>
  <c r="J1427" i="76"/>
  <c r="L647" i="76"/>
  <c r="L1265" i="76"/>
  <c r="E194" i="75"/>
  <c r="I494" i="76"/>
  <c r="J494" i="76" s="1"/>
  <c r="I246" i="74"/>
  <c r="J246" i="74" s="1"/>
  <c r="I1276" i="76"/>
  <c r="J1276" i="76" s="1"/>
  <c r="J1277" i="76" s="1"/>
  <c r="G196" i="75" s="1"/>
  <c r="I589" i="74" s="1"/>
  <c r="J589" i="74" s="1"/>
  <c r="I1270" i="76"/>
  <c r="J1270" i="76" s="1"/>
  <c r="J1271" i="76" s="1"/>
  <c r="G195" i="75" s="1"/>
  <c r="I588" i="74" s="1"/>
  <c r="J588" i="74" s="1"/>
  <c r="I1282" i="76"/>
  <c r="J1282" i="76" s="1"/>
  <c r="J1283" i="76" s="1"/>
  <c r="G197" i="75" s="1"/>
  <c r="I590" i="74" s="1"/>
  <c r="J590" i="74" s="1"/>
  <c r="I1288" i="76"/>
  <c r="J1288" i="76" s="1"/>
  <c r="J1289" i="76" s="1"/>
  <c r="G198" i="75" s="1"/>
  <c r="I591" i="74" s="1"/>
  <c r="J591" i="74" s="1"/>
  <c r="G1270" i="76"/>
  <c r="H1270" i="76" s="1"/>
  <c r="H1271" i="76" s="1"/>
  <c r="F195" i="75" s="1"/>
  <c r="G588" i="74" s="1"/>
  <c r="H588" i="74" s="1"/>
  <c r="G1276" i="76"/>
  <c r="H1276" i="76" s="1"/>
  <c r="H1277" i="76" s="1"/>
  <c r="F196" i="75" s="1"/>
  <c r="G589" i="74" s="1"/>
  <c r="H589" i="74" s="1"/>
  <c r="G1282" i="76"/>
  <c r="H1282" i="76" s="1"/>
  <c r="H1283" i="76" s="1"/>
  <c r="F197" i="75" s="1"/>
  <c r="G590" i="74" s="1"/>
  <c r="H590" i="74" s="1"/>
  <c r="G1288" i="76"/>
  <c r="H1288" i="76" s="1"/>
  <c r="H1289" i="76" s="1"/>
  <c r="F198" i="75" s="1"/>
  <c r="G591" i="74" s="1"/>
  <c r="H591" i="74" s="1"/>
  <c r="F2648" i="76"/>
  <c r="L2648" i="76" s="1"/>
  <c r="K2648" i="76"/>
  <c r="K2803" i="76"/>
  <c r="F2803" i="76"/>
  <c r="L2794" i="76"/>
  <c r="F2798" i="76"/>
  <c r="L2531" i="76"/>
  <c r="F2535" i="76"/>
  <c r="L2210" i="76"/>
  <c r="E335" i="75"/>
  <c r="L2264" i="76"/>
  <c r="E345" i="75"/>
  <c r="L2295" i="76"/>
  <c r="E350" i="75"/>
  <c r="L2103" i="76"/>
  <c r="E317" i="75"/>
  <c r="E349" i="75"/>
  <c r="K2039" i="76"/>
  <c r="F2039" i="76"/>
  <c r="E336" i="75"/>
  <c r="I1909" i="76"/>
  <c r="G1879" i="76"/>
  <c r="H1879" i="76" s="1"/>
  <c r="G1870" i="76"/>
  <c r="H1870" i="76" s="1"/>
  <c r="E261" i="75"/>
  <c r="E275" i="75"/>
  <c r="G2749" i="76"/>
  <c r="H2749" i="76" s="1"/>
  <c r="G2750" i="76" s="1"/>
  <c r="G129" i="76"/>
  <c r="H129" i="76" s="1"/>
  <c r="G130" i="76" s="1"/>
  <c r="G147" i="76"/>
  <c r="H147" i="76" s="1"/>
  <c r="G148" i="76" s="1"/>
  <c r="H830" i="74"/>
  <c r="H860" i="74" s="1"/>
  <c r="G34" i="73" s="1"/>
  <c r="H34" i="73" s="1"/>
  <c r="G33" i="73" s="1"/>
  <c r="H33" i="73" s="1"/>
  <c r="E257" i="75"/>
  <c r="I1726" i="76"/>
  <c r="K1349" i="76"/>
  <c r="J1349" i="76"/>
  <c r="F1889" i="76"/>
  <c r="I1513" i="76"/>
  <c r="I1318" i="76"/>
  <c r="J768" i="74"/>
  <c r="L768" i="74" s="1"/>
  <c r="K768" i="74"/>
  <c r="K1490" i="76"/>
  <c r="J1490" i="76"/>
  <c r="J1055" i="76"/>
  <c r="G166" i="75" s="1"/>
  <c r="I484" i="74" s="1"/>
  <c r="J484" i="74" s="1"/>
  <c r="L1147" i="76"/>
  <c r="E179" i="75"/>
  <c r="G806" i="76"/>
  <c r="H806" i="76" s="1"/>
  <c r="H807" i="76" s="1"/>
  <c r="F127" i="75" s="1"/>
  <c r="G384" i="74" s="1"/>
  <c r="H384" i="74" s="1"/>
  <c r="G424" i="74"/>
  <c r="H424" i="74" s="1"/>
  <c r="H42" i="75"/>
  <c r="G151" i="74"/>
  <c r="H1094" i="76"/>
  <c r="F169" i="75" s="1"/>
  <c r="G487" i="74" s="1"/>
  <c r="H487" i="74" s="1"/>
  <c r="L113" i="76"/>
  <c r="E19" i="75"/>
  <c r="H214" i="76"/>
  <c r="F35" i="75" s="1"/>
  <c r="G100" i="74" s="1"/>
  <c r="H100" i="74" s="1"/>
  <c r="H317" i="76"/>
  <c r="F52" i="75" s="1"/>
  <c r="G186" i="74" s="1"/>
  <c r="H186" i="74" s="1"/>
  <c r="F481" i="76"/>
  <c r="L938" i="74"/>
  <c r="L576" i="74"/>
  <c r="F753" i="76"/>
  <c r="L420" i="74"/>
  <c r="L1058" i="76"/>
  <c r="I210" i="76"/>
  <c r="J210" i="76" s="1"/>
  <c r="I203" i="76"/>
  <c r="J203" i="76" s="1"/>
  <c r="L2024" i="76"/>
  <c r="E215" i="75"/>
  <c r="F2137" i="76"/>
  <c r="L2133" i="76"/>
  <c r="K2052" i="76"/>
  <c r="F2052" i="76"/>
  <c r="J973" i="76"/>
  <c r="G156" i="75" s="1"/>
  <c r="I474" i="74" s="1"/>
  <c r="J474" i="74" s="1"/>
  <c r="L227" i="76"/>
  <c r="E228" i="76"/>
  <c r="J2556" i="76"/>
  <c r="G389" i="75" s="1"/>
  <c r="I901" i="76" s="1"/>
  <c r="J901" i="76" s="1"/>
  <c r="L2552" i="76"/>
  <c r="E377" i="75"/>
  <c r="L2572" i="76"/>
  <c r="F2575" i="76"/>
  <c r="I915" i="76"/>
  <c r="J915" i="76" s="1"/>
  <c r="J916" i="76" s="1"/>
  <c r="G147" i="75" s="1"/>
  <c r="I451" i="74" s="1"/>
  <c r="J451" i="74" s="1"/>
  <c r="I921" i="76"/>
  <c r="J921" i="76" s="1"/>
  <c r="J922" i="76" s="1"/>
  <c r="G148" i="75" s="1"/>
  <c r="I452" i="74" s="1"/>
  <c r="J452" i="74" s="1"/>
  <c r="K2416" i="76"/>
  <c r="J2416" i="76"/>
  <c r="I775" i="76"/>
  <c r="J775" i="76" s="1"/>
  <c r="J776" i="76" s="1"/>
  <c r="G121" i="75" s="1"/>
  <c r="I378" i="74" s="1"/>
  <c r="J378" i="74" s="1"/>
  <c r="I769" i="76"/>
  <c r="J769" i="76" s="1"/>
  <c r="J770" i="76" s="1"/>
  <c r="G120" i="75" s="1"/>
  <c r="I377" i="74" s="1"/>
  <c r="J377" i="74" s="1"/>
  <c r="G915" i="76"/>
  <c r="H915" i="76" s="1"/>
  <c r="G921" i="76"/>
  <c r="H921" i="76" s="1"/>
  <c r="F2071" i="76"/>
  <c r="L2069" i="76"/>
  <c r="L2271" i="76"/>
  <c r="E346" i="75"/>
  <c r="I315" i="76"/>
  <c r="J315" i="76" s="1"/>
  <c r="I339" i="76"/>
  <c r="J339" i="76" s="1"/>
  <c r="J341" i="76" s="1"/>
  <c r="G56" i="75" s="1"/>
  <c r="I190" i="74" s="1"/>
  <c r="J190" i="74" s="1"/>
  <c r="I333" i="76"/>
  <c r="J333" i="76" s="1"/>
  <c r="J335" i="76" s="1"/>
  <c r="G55" i="75" s="1"/>
  <c r="I189" i="74" s="1"/>
  <c r="J189" i="74" s="1"/>
  <c r="I327" i="76"/>
  <c r="J327" i="76" s="1"/>
  <c r="J329" i="76" s="1"/>
  <c r="G54" i="75" s="1"/>
  <c r="I188" i="74" s="1"/>
  <c r="J188" i="74" s="1"/>
  <c r="I321" i="76"/>
  <c r="J321" i="76" s="1"/>
  <c r="F2077" i="76"/>
  <c r="L2074" i="76"/>
  <c r="J2169" i="76"/>
  <c r="K2169" i="76"/>
  <c r="I2429" i="76"/>
  <c r="E1863" i="76"/>
  <c r="L1862" i="76"/>
  <c r="J1795" i="76"/>
  <c r="K1795" i="76"/>
  <c r="E1974" i="76"/>
  <c r="L1973" i="76"/>
  <c r="L1915" i="76"/>
  <c r="E288" i="75"/>
  <c r="J1769" i="76"/>
  <c r="K1769" i="76"/>
  <c r="I1336" i="76"/>
  <c r="K1476" i="76"/>
  <c r="J1476" i="76"/>
  <c r="E217" i="75"/>
  <c r="F715" i="76"/>
  <c r="L713" i="76"/>
  <c r="J476" i="74"/>
  <c r="L476" i="74" s="1"/>
  <c r="K476" i="74"/>
  <c r="J1089" i="76"/>
  <c r="G168" i="75" s="1"/>
  <c r="I486" i="74" s="1"/>
  <c r="J486" i="74" s="1"/>
  <c r="E203" i="75"/>
  <c r="L443" i="76"/>
  <c r="E444" i="76"/>
  <c r="K736" i="76"/>
  <c r="J736" i="76"/>
  <c r="L390" i="76"/>
  <c r="G494" i="76"/>
  <c r="H494" i="76" s="1"/>
  <c r="G246" i="74"/>
  <c r="H246" i="74" s="1"/>
  <c r="L85" i="76"/>
  <c r="E13" i="75"/>
  <c r="H207" i="76"/>
  <c r="F34" i="75" s="1"/>
  <c r="G99" i="74" s="1"/>
  <c r="H99" i="74" s="1"/>
  <c r="L51" i="76"/>
  <c r="F2423" i="76"/>
  <c r="K2423" i="76"/>
  <c r="F486" i="76"/>
  <c r="K76" i="76"/>
  <c r="F76" i="76"/>
  <c r="L76" i="76" s="1"/>
  <c r="F354" i="76"/>
  <c r="L144" i="76"/>
  <c r="H158" i="75"/>
  <c r="F763" i="76"/>
  <c r="F31" i="73"/>
  <c r="L31" i="73" s="1"/>
  <c r="F610" i="76" l="1"/>
  <c r="L609" i="76"/>
  <c r="H50" i="75"/>
  <c r="E162" i="74"/>
  <c r="T35" i="73"/>
  <c r="H29" i="6"/>
  <c r="J1496" i="76"/>
  <c r="L1495" i="76"/>
  <c r="K428" i="74"/>
  <c r="F428" i="74"/>
  <c r="L428" i="74" s="1"/>
  <c r="I641" i="76"/>
  <c r="J641" i="76" s="1"/>
  <c r="K165" i="76"/>
  <c r="K703" i="76"/>
  <c r="I631" i="76"/>
  <c r="J631" i="76" s="1"/>
  <c r="J1845" i="76"/>
  <c r="J1632" i="76"/>
  <c r="L1631" i="76"/>
  <c r="L2822" i="76"/>
  <c r="E2823" i="76"/>
  <c r="K1506" i="76"/>
  <c r="J1506" i="76"/>
  <c r="K481" i="76"/>
  <c r="G344" i="76"/>
  <c r="G354" i="76"/>
  <c r="G302" i="76"/>
  <c r="G1200" i="76"/>
  <c r="G1190" i="76"/>
  <c r="G1210" i="76"/>
  <c r="H329" i="75"/>
  <c r="G703" i="76"/>
  <c r="H703" i="76" s="1"/>
  <c r="H705" i="76" s="1"/>
  <c r="F108" i="75" s="1"/>
  <c r="G346" i="74" s="1"/>
  <c r="H346" i="74" s="1"/>
  <c r="G688" i="76"/>
  <c r="G683" i="76"/>
  <c r="G698" i="76"/>
  <c r="G693" i="76"/>
  <c r="K1568" i="76"/>
  <c r="G699" i="76"/>
  <c r="H699" i="76" s="1"/>
  <c r="G787" i="76"/>
  <c r="H787" i="76" s="1"/>
  <c r="H788" i="76" s="1"/>
  <c r="F123" i="75" s="1"/>
  <c r="G380" i="74" s="1"/>
  <c r="H380" i="74" s="1"/>
  <c r="E61" i="75"/>
  <c r="L375" i="76"/>
  <c r="H634" i="76"/>
  <c r="F97" i="75" s="1"/>
  <c r="G309" i="74" s="1"/>
  <c r="H309" i="74" s="1"/>
  <c r="K1697" i="76"/>
  <c r="L2290" i="76"/>
  <c r="H916" i="76"/>
  <c r="F147" i="75" s="1"/>
  <c r="G451" i="74" s="1"/>
  <c r="H451" i="74" s="1"/>
  <c r="J1802" i="76"/>
  <c r="E2841" i="76"/>
  <c r="L2840" i="76"/>
  <c r="K2197" i="76"/>
  <c r="K1734" i="76"/>
  <c r="K2756" i="76"/>
  <c r="F2756" i="76"/>
  <c r="H444" i="74"/>
  <c r="G20" i="73" s="1"/>
  <c r="H20" i="73" s="1"/>
  <c r="H323" i="76"/>
  <c r="F53" i="75" s="1"/>
  <c r="G187" i="74" s="1"/>
  <c r="H187" i="74" s="1"/>
  <c r="H210" i="74" s="1"/>
  <c r="G13" i="73" s="1"/>
  <c r="H13" i="73" s="1"/>
  <c r="G793" i="76"/>
  <c r="H793" i="76" s="1"/>
  <c r="H794" i="76" s="1"/>
  <c r="F124" i="75" s="1"/>
  <c r="G381" i="74" s="1"/>
  <c r="H381" i="74" s="1"/>
  <c r="E322" i="75"/>
  <c r="K1434" i="76"/>
  <c r="J360" i="76"/>
  <c r="G58" i="75" s="1"/>
  <c r="I215" i="74" s="1"/>
  <c r="J215" i="74" s="1"/>
  <c r="G345" i="76"/>
  <c r="H345" i="76" s="1"/>
  <c r="H262" i="74"/>
  <c r="G15" i="73" s="1"/>
  <c r="H15" i="73" s="1"/>
  <c r="J904" i="76"/>
  <c r="G145" i="75" s="1"/>
  <c r="I449" i="74" s="1"/>
  <c r="J449" i="74" s="1"/>
  <c r="H922" i="76"/>
  <c r="F148" i="75" s="1"/>
  <c r="G452" i="74" s="1"/>
  <c r="H452" i="74" s="1"/>
  <c r="E398" i="75"/>
  <c r="H600" i="74"/>
  <c r="G26" i="73" s="1"/>
  <c r="H26" i="73" s="1"/>
  <c r="F1089" i="76"/>
  <c r="E141" i="75"/>
  <c r="L880" i="76"/>
  <c r="E1125" i="76"/>
  <c r="E140" i="76"/>
  <c r="F140" i="76" s="1"/>
  <c r="L140" i="76" s="1"/>
  <c r="I1221" i="76"/>
  <c r="J1221" i="76" s="1"/>
  <c r="I97" i="74"/>
  <c r="J97" i="74" s="1"/>
  <c r="I1135" i="76"/>
  <c r="J1135" i="76" s="1"/>
  <c r="J1136" i="76" s="1"/>
  <c r="G177" i="75" s="1"/>
  <c r="I500" i="74" s="1"/>
  <c r="J500" i="74" s="1"/>
  <c r="I1140" i="76"/>
  <c r="J1140" i="76" s="1"/>
  <c r="J1141" i="76" s="1"/>
  <c r="G178" i="75" s="1"/>
  <c r="I501" i="74" s="1"/>
  <c r="J501" i="74" s="1"/>
  <c r="I1130" i="76"/>
  <c r="J1130" i="76" s="1"/>
  <c r="J1131" i="76" s="1"/>
  <c r="G176" i="75" s="1"/>
  <c r="I499" i="74" s="1"/>
  <c r="J499" i="74" s="1"/>
  <c r="I61" i="74"/>
  <c r="J61" i="74" s="1"/>
  <c r="J80" i="74" s="1"/>
  <c r="I9" i="73" s="1"/>
  <c r="J9" i="73" s="1"/>
  <c r="J600" i="74"/>
  <c r="I26" i="73" s="1"/>
  <c r="J26" i="73" s="1"/>
  <c r="L1963" i="76"/>
  <c r="F1965" i="76"/>
  <c r="E386" i="76"/>
  <c r="G1032" i="76"/>
  <c r="H1032" i="76" s="1"/>
  <c r="G1025" i="76"/>
  <c r="H1025" i="76" s="1"/>
  <c r="L2473" i="76"/>
  <c r="F2480" i="76"/>
  <c r="F1988" i="76"/>
  <c r="K1988" i="76"/>
  <c r="L2811" i="76"/>
  <c r="E430" i="75"/>
  <c r="K1902" i="76"/>
  <c r="J1902" i="76"/>
  <c r="E4" i="74"/>
  <c r="H10" i="75"/>
  <c r="E31" i="74"/>
  <c r="L414" i="76"/>
  <c r="E67" i="75"/>
  <c r="H288" i="75"/>
  <c r="E64" i="76"/>
  <c r="L2169" i="76"/>
  <c r="J2170" i="76"/>
  <c r="G328" i="75" s="1"/>
  <c r="J1726" i="76"/>
  <c r="K1726" i="76"/>
  <c r="E2804" i="76"/>
  <c r="L2803" i="76"/>
  <c r="F38" i="73"/>
  <c r="E12" i="11" s="1"/>
  <c r="K38" i="73"/>
  <c r="J822" i="76"/>
  <c r="K822" i="76"/>
  <c r="J1407" i="76"/>
  <c r="K1407" i="76"/>
  <c r="J1553" i="76"/>
  <c r="L1552" i="76"/>
  <c r="K2012" i="76"/>
  <c r="F2012" i="76"/>
  <c r="H41" i="75"/>
  <c r="E150" i="74"/>
  <c r="L2447" i="76"/>
  <c r="J2449" i="76"/>
  <c r="G373" i="75" s="1"/>
  <c r="I2438" i="76" s="1"/>
  <c r="J2438" i="76" s="1"/>
  <c r="J2440" i="76" s="1"/>
  <c r="G372" i="75" s="1"/>
  <c r="I613" i="76" s="1"/>
  <c r="J613" i="76" s="1"/>
  <c r="F33" i="76"/>
  <c r="L269" i="76"/>
  <c r="J270" i="76"/>
  <c r="H116" i="75"/>
  <c r="E354" i="74"/>
  <c r="E2632" i="76"/>
  <c r="E2605" i="76"/>
  <c r="H398" i="75"/>
  <c r="L2019" i="76"/>
  <c r="J2020" i="76"/>
  <c r="G304" i="75" s="1"/>
  <c r="I178" i="76" s="1"/>
  <c r="J178" i="76" s="1"/>
  <c r="G270" i="75"/>
  <c r="L1788" i="76"/>
  <c r="L2170" i="76"/>
  <c r="E328" i="75"/>
  <c r="J2497" i="76"/>
  <c r="L121" i="76"/>
  <c r="E21" i="75"/>
  <c r="J1414" i="76"/>
  <c r="L1413" i="76"/>
  <c r="G512" i="76"/>
  <c r="H512" i="76" s="1"/>
  <c r="G502" i="76"/>
  <c r="H502" i="76" s="1"/>
  <c r="F2727" i="76"/>
  <c r="K2727" i="76"/>
  <c r="L2238" i="76"/>
  <c r="J1650" i="76"/>
  <c r="L1649" i="76"/>
  <c r="H968" i="76"/>
  <c r="F155" i="75" s="1"/>
  <c r="G473" i="74" s="1"/>
  <c r="H473" i="74" s="1"/>
  <c r="L2569" i="76"/>
  <c r="E391" i="75"/>
  <c r="L703" i="76"/>
  <c r="L371" i="76"/>
  <c r="E60" i="75"/>
  <c r="E765" i="74"/>
  <c r="L281" i="76"/>
  <c r="J1698" i="76"/>
  <c r="L1697" i="76"/>
  <c r="J1638" i="76"/>
  <c r="L1637" i="76"/>
  <c r="E428" i="75"/>
  <c r="L165" i="76"/>
  <c r="J167" i="76"/>
  <c r="G27" i="75" s="1"/>
  <c r="I86" i="74" s="1"/>
  <c r="J86" i="74" s="1"/>
  <c r="F184" i="75"/>
  <c r="E824" i="74"/>
  <c r="E793" i="76"/>
  <c r="E787" i="76"/>
  <c r="E781" i="76"/>
  <c r="H381" i="75"/>
  <c r="E779" i="74"/>
  <c r="L2700" i="76"/>
  <c r="J2701" i="76"/>
  <c r="G412" i="75" s="1"/>
  <c r="I1092" i="76" s="1"/>
  <c r="J1092" i="76" s="1"/>
  <c r="J1094" i="76" s="1"/>
  <c r="G169" i="75" s="1"/>
  <c r="I487" i="74" s="1"/>
  <c r="J487" i="74" s="1"/>
  <c r="L2575" i="76"/>
  <c r="E392" i="75"/>
  <c r="J1625" i="76"/>
  <c r="K1625" i="76"/>
  <c r="E304" i="75"/>
  <c r="L1175" i="76"/>
  <c r="J1176" i="76"/>
  <c r="G184" i="75" s="1"/>
  <c r="F764" i="76"/>
  <c r="K486" i="76"/>
  <c r="L2137" i="76"/>
  <c r="E323" i="75"/>
  <c r="H19" i="75"/>
  <c r="E40" i="74"/>
  <c r="J1491" i="76"/>
  <c r="L1490" i="76"/>
  <c r="J1909" i="76"/>
  <c r="K1909" i="76"/>
  <c r="H194" i="75"/>
  <c r="E587" i="74"/>
  <c r="L2526" i="76"/>
  <c r="F2527" i="76"/>
  <c r="F759" i="76"/>
  <c r="K2025" i="76"/>
  <c r="J2025" i="76"/>
  <c r="K1823" i="76"/>
  <c r="J1823" i="76"/>
  <c r="E340" i="76"/>
  <c r="E334" i="76"/>
  <c r="E328" i="76"/>
  <c r="E322" i="76"/>
  <c r="E316" i="76"/>
  <c r="H331" i="75"/>
  <c r="E813" i="74"/>
  <c r="L2146" i="76"/>
  <c r="E324" i="75"/>
  <c r="I2306" i="76"/>
  <c r="J2306" i="76" s="1"/>
  <c r="J2307" i="76" s="1"/>
  <c r="G352" i="75" s="1"/>
  <c r="I926" i="76"/>
  <c r="J926" i="76" s="1"/>
  <c r="J927" i="76" s="1"/>
  <c r="G149" i="75" s="1"/>
  <c r="I453" i="74" s="1"/>
  <c r="J453" i="74" s="1"/>
  <c r="L2466" i="76"/>
  <c r="J2467" i="76"/>
  <c r="G375" i="75" s="1"/>
  <c r="I2452" i="76" s="1"/>
  <c r="J2452" i="76" s="1"/>
  <c r="J2454" i="76" s="1"/>
  <c r="G374" i="75" s="1"/>
  <c r="I658" i="76" s="1"/>
  <c r="J658" i="76" s="1"/>
  <c r="E785" i="74"/>
  <c r="L380" i="76"/>
  <c r="E62" i="75"/>
  <c r="L2601" i="76"/>
  <c r="E396" i="75"/>
  <c r="E809" i="74"/>
  <c r="J1740" i="76"/>
  <c r="L1739" i="76"/>
  <c r="E433" i="76"/>
  <c r="H347" i="75"/>
  <c r="F2834" i="76"/>
  <c r="K2834" i="76"/>
  <c r="K1746" i="76"/>
  <c r="J1746" i="76"/>
  <c r="J1310" i="76"/>
  <c r="K1310" i="76"/>
  <c r="G222" i="76"/>
  <c r="H315" i="75"/>
  <c r="L2226" i="76"/>
  <c r="E338" i="75"/>
  <c r="L817" i="76"/>
  <c r="E129" i="75"/>
  <c r="E796" i="74"/>
  <c r="L2385" i="76"/>
  <c r="E365" i="75"/>
  <c r="G1221" i="76"/>
  <c r="H1221" i="76" s="1"/>
  <c r="G97" i="74"/>
  <c r="H97" i="74" s="1"/>
  <c r="J300" i="76"/>
  <c r="K300" i="76"/>
  <c r="L848" i="76"/>
  <c r="E135" i="75"/>
  <c r="J1590" i="76"/>
  <c r="L1589" i="76"/>
  <c r="J1735" i="76"/>
  <c r="L1734" i="76"/>
  <c r="L24" i="76"/>
  <c r="L620" i="76"/>
  <c r="E95" i="75"/>
  <c r="K1544" i="76"/>
  <c r="J1544" i="76"/>
  <c r="H13" i="75"/>
  <c r="E34" i="74"/>
  <c r="F130" i="75"/>
  <c r="E358" i="76"/>
  <c r="H340" i="75"/>
  <c r="H180" i="75"/>
  <c r="E503" i="74"/>
  <c r="F438" i="76"/>
  <c r="K438" i="76"/>
  <c r="L486" i="76"/>
  <c r="F487" i="76"/>
  <c r="F1974" i="76"/>
  <c r="K1974" i="76"/>
  <c r="E348" i="76"/>
  <c r="E423" i="76"/>
  <c r="E428" i="76"/>
  <c r="E418" i="76"/>
  <c r="H345" i="75"/>
  <c r="J1684" i="76"/>
  <c r="K1684" i="76"/>
  <c r="L2695" i="76"/>
  <c r="E411" i="75"/>
  <c r="J1831" i="76"/>
  <c r="L1830" i="76"/>
  <c r="H112" i="75"/>
  <c r="E350" i="74"/>
  <c r="L2312" i="76"/>
  <c r="F2313" i="76"/>
  <c r="H470" i="74"/>
  <c r="G21" i="73" s="1"/>
  <c r="H21" i="73" s="1"/>
  <c r="L745" i="76"/>
  <c r="E115" i="75"/>
  <c r="J1376" i="76"/>
  <c r="K1376" i="76"/>
  <c r="J1596" i="76"/>
  <c r="K1596" i="76"/>
  <c r="L117" i="76"/>
  <c r="E20" i="75"/>
  <c r="L798" i="76"/>
  <c r="E125" i="75"/>
  <c r="L1296" i="76"/>
  <c r="E199" i="75"/>
  <c r="L2565" i="76"/>
  <c r="E390" i="75"/>
  <c r="L2448" i="76"/>
  <c r="F2449" i="76"/>
  <c r="L1301" i="76"/>
  <c r="E200" i="75"/>
  <c r="J1329" i="76"/>
  <c r="K1329" i="76"/>
  <c r="L2701" i="76"/>
  <c r="E412" i="75"/>
  <c r="E333" i="75"/>
  <c r="K476" i="76"/>
  <c r="J1529" i="76"/>
  <c r="L1528" i="76"/>
  <c r="J1803" i="76"/>
  <c r="L1802" i="76"/>
  <c r="E819" i="74"/>
  <c r="I793" i="76"/>
  <c r="J793" i="76" s="1"/>
  <c r="J794" i="76" s="1"/>
  <c r="G124" i="75" s="1"/>
  <c r="I381" i="74" s="1"/>
  <c r="J381" i="74" s="1"/>
  <c r="I787" i="76"/>
  <c r="J787" i="76" s="1"/>
  <c r="J788" i="76" s="1"/>
  <c r="G123" i="75" s="1"/>
  <c r="I380" i="74" s="1"/>
  <c r="J380" i="74" s="1"/>
  <c r="I781" i="76"/>
  <c r="J781" i="76" s="1"/>
  <c r="J782" i="76" s="1"/>
  <c r="G122" i="75" s="1"/>
  <c r="I379" i="74" s="1"/>
  <c r="J379" i="74" s="1"/>
  <c r="K1448" i="76"/>
  <c r="J1448" i="76"/>
  <c r="L2509" i="76"/>
  <c r="E239" i="76"/>
  <c r="H322" i="75"/>
  <c r="E679" i="76"/>
  <c r="E673" i="76"/>
  <c r="E667" i="76"/>
  <c r="H36" i="75"/>
  <c r="E101" i="74"/>
  <c r="L2002" i="76"/>
  <c r="E301" i="75"/>
  <c r="J1851" i="76"/>
  <c r="L1850" i="76"/>
  <c r="E110" i="75"/>
  <c r="E313" i="75"/>
  <c r="J715" i="76"/>
  <c r="G110" i="75" s="1"/>
  <c r="I348" i="74" s="1"/>
  <c r="J348" i="74" s="1"/>
  <c r="L714" i="76"/>
  <c r="J1324" i="76"/>
  <c r="L1323" i="76"/>
  <c r="E775" i="76"/>
  <c r="E769" i="76"/>
  <c r="H380" i="75"/>
  <c r="L2232" i="76"/>
  <c r="E339" i="75"/>
  <c r="L99" i="76"/>
  <c r="E16" i="75"/>
  <c r="E803" i="74"/>
  <c r="K1691" i="76"/>
  <c r="J1691" i="76"/>
  <c r="E821" i="74"/>
  <c r="H2367" i="76"/>
  <c r="F362" i="75" s="1"/>
  <c r="L1951" i="76"/>
  <c r="E293" i="75"/>
  <c r="E789" i="74"/>
  <c r="K2215" i="76"/>
  <c r="J2215" i="76"/>
  <c r="F341" i="75"/>
  <c r="L2242" i="76"/>
  <c r="L595" i="76"/>
  <c r="F599" i="76"/>
  <c r="K1384" i="76"/>
  <c r="J1384" i="76"/>
  <c r="F1894" i="76"/>
  <c r="K1894" i="76"/>
  <c r="E2306" i="76"/>
  <c r="E926" i="76"/>
  <c r="H354" i="75"/>
  <c r="L2164" i="76"/>
  <c r="E327" i="75"/>
  <c r="K2247" i="76"/>
  <c r="J2247" i="76"/>
  <c r="F2596" i="76"/>
  <c r="J1776" i="76"/>
  <c r="L1775" i="76"/>
  <c r="J1401" i="76"/>
  <c r="L1400" i="76"/>
  <c r="L476" i="76"/>
  <c r="F477" i="76"/>
  <c r="J2791" i="76"/>
  <c r="L2790" i="76"/>
  <c r="K39" i="73"/>
  <c r="F39" i="73"/>
  <c r="E815" i="74"/>
  <c r="E461" i="76"/>
  <c r="E455" i="76"/>
  <c r="H350" i="75"/>
  <c r="E37" i="76"/>
  <c r="L1958" i="76"/>
  <c r="E294" i="75"/>
  <c r="H294" i="75" s="1"/>
  <c r="L736" i="76"/>
  <c r="J737" i="76"/>
  <c r="G114" i="75" s="1"/>
  <c r="I352" i="74" s="1"/>
  <c r="J352" i="74" s="1"/>
  <c r="E775" i="74"/>
  <c r="J323" i="76"/>
  <c r="G53" i="75" s="1"/>
  <c r="I187" i="74" s="1"/>
  <c r="J187" i="74" s="1"/>
  <c r="K148" i="76"/>
  <c r="H148" i="76"/>
  <c r="L148" i="76" s="1"/>
  <c r="E2040" i="76"/>
  <c r="L2039" i="76"/>
  <c r="E347" i="76"/>
  <c r="H335" i="75"/>
  <c r="E357" i="76"/>
  <c r="L2197" i="76"/>
  <c r="J2198" i="76"/>
  <c r="G333" i="75" s="1"/>
  <c r="E365" i="76"/>
  <c r="J732" i="76"/>
  <c r="L731" i="76"/>
  <c r="L2110" i="76"/>
  <c r="E318" i="75"/>
  <c r="K955" i="76"/>
  <c r="F955" i="76"/>
  <c r="F1121" i="76"/>
  <c r="L624" i="76"/>
  <c r="E96" i="75"/>
  <c r="L1260" i="76"/>
  <c r="E193" i="75"/>
  <c r="G614" i="76"/>
  <c r="H614" i="76" s="1"/>
  <c r="G516" i="76"/>
  <c r="H516" i="76" s="1"/>
  <c r="G506" i="76"/>
  <c r="H506" i="76" s="1"/>
  <c r="F303" i="76"/>
  <c r="L2784" i="76"/>
  <c r="J2785" i="76"/>
  <c r="E767" i="74"/>
  <c r="J1656" i="76"/>
  <c r="K1656" i="76"/>
  <c r="E114" i="75"/>
  <c r="J1710" i="76"/>
  <c r="K1710" i="76"/>
  <c r="H644" i="76"/>
  <c r="F98" i="75" s="1"/>
  <c r="G310" i="74" s="1"/>
  <c r="H310" i="74" s="1"/>
  <c r="L2734" i="76"/>
  <c r="J2735" i="76"/>
  <c r="E787" i="74"/>
  <c r="H229" i="75"/>
  <c r="K1926" i="76"/>
  <c r="F1926" i="76"/>
  <c r="L2318" i="76"/>
  <c r="L2627" i="76"/>
  <c r="J2628" i="76"/>
  <c r="K678" i="76"/>
  <c r="F678" i="76"/>
  <c r="J1463" i="76"/>
  <c r="L1462" i="76"/>
  <c r="J1356" i="76"/>
  <c r="L1355" i="76"/>
  <c r="E761" i="74"/>
  <c r="E1180" i="76"/>
  <c r="G1031" i="76"/>
  <c r="H1031" i="76" s="1"/>
  <c r="H1033" i="76" s="1"/>
  <c r="F164" i="75" s="1"/>
  <c r="G482" i="74" s="1"/>
  <c r="H482" i="74" s="1"/>
  <c r="G1024" i="76"/>
  <c r="H1024" i="76" s="1"/>
  <c r="H1026" i="76" s="1"/>
  <c r="F163" i="75" s="1"/>
  <c r="G481" i="74" s="1"/>
  <c r="H481" i="74" s="1"/>
  <c r="G615" i="76"/>
  <c r="H615" i="76" s="1"/>
  <c r="G152" i="74"/>
  <c r="H152" i="74" s="1"/>
  <c r="L2556" i="76"/>
  <c r="E389" i="75"/>
  <c r="K32" i="73"/>
  <c r="F32" i="73"/>
  <c r="L32" i="73" s="1"/>
  <c r="L2046" i="76"/>
  <c r="J2047" i="76"/>
  <c r="F2158" i="76"/>
  <c r="K2158" i="76"/>
  <c r="K29" i="73"/>
  <c r="F29" i="73"/>
  <c r="L29" i="73" s="1"/>
  <c r="E393" i="76"/>
  <c r="K709" i="76"/>
  <c r="J709" i="76"/>
  <c r="F754" i="76"/>
  <c r="J1796" i="76"/>
  <c r="L1795" i="76"/>
  <c r="J2417" i="76"/>
  <c r="G369" i="75" s="1"/>
  <c r="I2402" i="76" s="1"/>
  <c r="J2402" i="76" s="1"/>
  <c r="L2416" i="76"/>
  <c r="J1318" i="76"/>
  <c r="K1318" i="76"/>
  <c r="K130" i="76"/>
  <c r="H130" i="76"/>
  <c r="L1089" i="76"/>
  <c r="E168" i="75"/>
  <c r="I2340" i="76"/>
  <c r="J2340" i="76" s="1"/>
  <c r="J2344" i="76" s="1"/>
  <c r="G358" i="75" s="1"/>
  <c r="I651" i="76"/>
  <c r="J651" i="76" s="1"/>
  <c r="J653" i="76" s="1"/>
  <c r="G99" i="75" s="1"/>
  <c r="I311" i="74" s="1"/>
  <c r="J311" i="74" s="1"/>
  <c r="I538" i="76"/>
  <c r="J538" i="76" s="1"/>
  <c r="J542" i="76" s="1"/>
  <c r="G86" i="75" s="1"/>
  <c r="I298" i="74" s="1"/>
  <c r="J298" i="74" s="1"/>
  <c r="I526" i="76"/>
  <c r="J526" i="76" s="1"/>
  <c r="I660" i="76"/>
  <c r="J660" i="76" s="1"/>
  <c r="J1783" i="76"/>
  <c r="L1782" i="76"/>
  <c r="K1520" i="76"/>
  <c r="J1520" i="76"/>
  <c r="I873" i="76"/>
  <c r="J873" i="76" s="1"/>
  <c r="J876" i="76" s="1"/>
  <c r="G140" i="75" s="1"/>
  <c r="I431" i="74" s="1"/>
  <c r="J431" i="74" s="1"/>
  <c r="I493" i="76"/>
  <c r="J493" i="76" s="1"/>
  <c r="J497" i="76" s="1"/>
  <c r="G82" i="75" s="1"/>
  <c r="I294" i="74" s="1"/>
  <c r="J294" i="74" s="1"/>
  <c r="I630" i="76"/>
  <c r="J630" i="76" s="1"/>
  <c r="I450" i="76"/>
  <c r="J450" i="76" s="1"/>
  <c r="J451" i="76" s="1"/>
  <c r="G74" i="75" s="1"/>
  <c r="I266" i="74" s="1"/>
  <c r="J266" i="74" s="1"/>
  <c r="I604" i="76"/>
  <c r="J604" i="76" s="1"/>
  <c r="J606" i="76" s="1"/>
  <c r="G92" i="75" s="1"/>
  <c r="I304" i="74" s="1"/>
  <c r="J304" i="74" s="1"/>
  <c r="I640" i="76"/>
  <c r="J640" i="76" s="1"/>
  <c r="J644" i="76" s="1"/>
  <c r="G98" i="75" s="1"/>
  <c r="I310" i="74" s="1"/>
  <c r="J310" i="74" s="1"/>
  <c r="L2711" i="76"/>
  <c r="E414" i="75"/>
  <c r="J1671" i="76"/>
  <c r="L1670" i="76"/>
  <c r="H17" i="75"/>
  <c r="E38" i="74"/>
  <c r="F293" i="76"/>
  <c r="K293" i="76"/>
  <c r="H181" i="75"/>
  <c r="E504" i="74"/>
  <c r="J1363" i="76"/>
  <c r="L1362" i="76"/>
  <c r="K2259" i="76"/>
  <c r="J2259" i="76"/>
  <c r="E689" i="76"/>
  <c r="E694" i="76"/>
  <c r="F30" i="73"/>
  <c r="L30" i="73" s="1"/>
  <c r="K30" i="73"/>
  <c r="E347" i="74"/>
  <c r="L2082" i="76"/>
  <c r="J2083" i="76"/>
  <c r="L2515" i="76"/>
  <c r="E382" i="75"/>
  <c r="J1763" i="76"/>
  <c r="L1762" i="76"/>
  <c r="L2582" i="76"/>
  <c r="E393" i="75"/>
  <c r="F1055" i="76"/>
  <c r="K1754" i="76"/>
  <c r="J1754" i="76"/>
  <c r="E179" i="76"/>
  <c r="J1537" i="76"/>
  <c r="L1536" i="76"/>
  <c r="J1846" i="76"/>
  <c r="L1845" i="76"/>
  <c r="J1604" i="76"/>
  <c r="L1603" i="76"/>
  <c r="J1484" i="76"/>
  <c r="L1483" i="76"/>
  <c r="J1350" i="76"/>
  <c r="L1349" i="76"/>
  <c r="E2097" i="76"/>
  <c r="H320" i="75"/>
  <c r="J1170" i="76"/>
  <c r="G183" i="75" s="1"/>
  <c r="I530" i="74" s="1"/>
  <c r="J530" i="74" s="1"/>
  <c r="L1168" i="76"/>
  <c r="L2052" i="76"/>
  <c r="E2053" i="76"/>
  <c r="I2326" i="76"/>
  <c r="J2326" i="76" s="1"/>
  <c r="J2328" i="76" s="1"/>
  <c r="G356" i="75" s="1"/>
  <c r="I524" i="76"/>
  <c r="J524" i="76" s="1"/>
  <c r="L2066" i="76"/>
  <c r="E311" i="75"/>
  <c r="J2717" i="76"/>
  <c r="G415" i="75" s="1"/>
  <c r="L2716" i="76"/>
  <c r="L672" i="76"/>
  <c r="E406" i="75"/>
  <c r="E378" i="75"/>
  <c r="K1981" i="76"/>
  <c r="F1981" i="76"/>
  <c r="E773" i="74"/>
  <c r="L2423" i="76"/>
  <c r="F2430" i="76"/>
  <c r="K444" i="76"/>
  <c r="F444" i="76"/>
  <c r="L1476" i="76"/>
  <c r="J1477" i="76"/>
  <c r="F1863" i="76"/>
  <c r="K1863" i="76"/>
  <c r="K228" i="76"/>
  <c r="F228" i="76"/>
  <c r="K151" i="74"/>
  <c r="H151" i="74"/>
  <c r="K1513" i="76"/>
  <c r="J1513" i="76"/>
  <c r="K2750" i="76"/>
  <c r="H2750" i="76"/>
  <c r="L2750" i="76" s="1"/>
  <c r="E873" i="76"/>
  <c r="E640" i="76"/>
  <c r="E630" i="76"/>
  <c r="E604" i="76"/>
  <c r="E493" i="76"/>
  <c r="E450" i="76"/>
  <c r="H349" i="75"/>
  <c r="L2535" i="76"/>
  <c r="E385" i="75"/>
  <c r="J1428" i="76"/>
  <c r="L1427" i="76"/>
  <c r="I512" i="76"/>
  <c r="J512" i="76" s="1"/>
  <c r="I502" i="76"/>
  <c r="J502" i="76" s="1"/>
  <c r="J2491" i="76"/>
  <c r="G378" i="75" s="1"/>
  <c r="I684" i="76" s="1"/>
  <c r="J684" i="76" s="1"/>
  <c r="J685" i="76" s="1"/>
  <c r="G104" i="75" s="1"/>
  <c r="I342" i="74" s="1"/>
  <c r="J342" i="74" s="1"/>
  <c r="L2490" i="76"/>
  <c r="J812" i="76"/>
  <c r="L811" i="76"/>
  <c r="J1678" i="76"/>
  <c r="L1677" i="76"/>
  <c r="K140" i="76"/>
  <c r="F287" i="76"/>
  <c r="K287" i="76"/>
  <c r="K1816" i="76"/>
  <c r="J1816" i="76"/>
  <c r="E445" i="76"/>
  <c r="E439" i="76"/>
  <c r="H348" i="75"/>
  <c r="H249" i="75"/>
  <c r="E807" i="74"/>
  <c r="E2361" i="76"/>
  <c r="E2342" i="76"/>
  <c r="E540" i="76"/>
  <c r="H363" i="75"/>
  <c r="L2777" i="76"/>
  <c r="J2779" i="76"/>
  <c r="G425" i="75" s="1"/>
  <c r="I1224" i="76" s="1"/>
  <c r="J1224" i="76" s="1"/>
  <c r="E351" i="74"/>
  <c r="K1618" i="76"/>
  <c r="J1618" i="76"/>
  <c r="H277" i="76"/>
  <c r="F45" i="75" s="1"/>
  <c r="G154" i="74" s="1"/>
  <c r="H154" i="74" s="1"/>
  <c r="L2390" i="76"/>
  <c r="F2391" i="76"/>
  <c r="J2660" i="76"/>
  <c r="K2660" i="76"/>
  <c r="H111" i="75"/>
  <c r="E349" i="74"/>
  <c r="L406" i="76"/>
  <c r="E66" i="75"/>
  <c r="J1561" i="76"/>
  <c r="L1560" i="76"/>
  <c r="L2192" i="76"/>
  <c r="E332" i="75"/>
  <c r="L2060" i="76"/>
  <c r="E310" i="75"/>
  <c r="E398" i="74"/>
  <c r="H51" i="75"/>
  <c r="E163" i="74"/>
  <c r="J1456" i="76"/>
  <c r="L1455" i="76"/>
  <c r="L107" i="76"/>
  <c r="E18" i="75"/>
  <c r="K828" i="76"/>
  <c r="J828" i="76"/>
  <c r="K1575" i="76"/>
  <c r="J1575" i="76"/>
  <c r="E89" i="76"/>
  <c r="H292" i="75"/>
  <c r="J444" i="74"/>
  <c r="I20" i="73" s="1"/>
  <c r="J20" i="73" s="1"/>
  <c r="J1569" i="76"/>
  <c r="L1568" i="76"/>
  <c r="L1889" i="76"/>
  <c r="E284" i="75"/>
  <c r="E833" i="74"/>
  <c r="L802" i="76"/>
  <c r="E126" i="75"/>
  <c r="E415" i="75"/>
  <c r="J1033" i="76"/>
  <c r="G164" i="75" s="1"/>
  <c r="I482" i="74" s="1"/>
  <c r="J482" i="74" s="1"/>
  <c r="I614" i="76"/>
  <c r="J614" i="76" s="1"/>
  <c r="I516" i="76"/>
  <c r="J516" i="76" s="1"/>
  <c r="I506" i="76"/>
  <c r="J506" i="76" s="1"/>
  <c r="L864" i="76"/>
  <c r="E139" i="75"/>
  <c r="J1718" i="76"/>
  <c r="K1718" i="76"/>
  <c r="L2220" i="76"/>
  <c r="E337" i="75"/>
  <c r="L2818" i="76"/>
  <c r="E431" i="75"/>
  <c r="F2649" i="76"/>
  <c r="E393" i="74"/>
  <c r="E763" i="74"/>
  <c r="J1470" i="76"/>
  <c r="L1469" i="76"/>
  <c r="G2638" i="76"/>
  <c r="H2638" i="76" s="1"/>
  <c r="H2640" i="76" s="1"/>
  <c r="F403" i="75" s="1"/>
  <c r="G2740" i="76"/>
  <c r="H2740" i="76" s="1"/>
  <c r="H2742" i="76" s="1"/>
  <c r="F419" i="75" s="1"/>
  <c r="G1181" i="76" s="1"/>
  <c r="H1181" i="76" s="1"/>
  <c r="H1182" i="76" s="1"/>
  <c r="F185" i="75" s="1"/>
  <c r="G532" i="74" s="1"/>
  <c r="H532" i="74" s="1"/>
  <c r="G2300" i="76"/>
  <c r="H2300" i="76" s="1"/>
  <c r="H2302" i="76" s="1"/>
  <c r="F351" i="75" s="1"/>
  <c r="G471" i="76" s="1"/>
  <c r="H471" i="76" s="1"/>
  <c r="H472" i="76" s="1"/>
  <c r="F78" i="75" s="1"/>
  <c r="G270" i="74" s="1"/>
  <c r="H270" i="74" s="1"/>
  <c r="H288" i="74" s="1"/>
  <c r="G16" i="73" s="1"/>
  <c r="H16" i="73" s="1"/>
  <c r="G505" i="76"/>
  <c r="H505" i="76" s="1"/>
  <c r="G515" i="76"/>
  <c r="H515" i="76" s="1"/>
  <c r="L1434" i="76"/>
  <c r="J1435" i="76"/>
  <c r="L236" i="76"/>
  <c r="E39" i="75"/>
  <c r="L844" i="76"/>
  <c r="E134" i="75"/>
  <c r="K1071" i="76"/>
  <c r="F1071" i="76"/>
  <c r="J2751" i="76"/>
  <c r="G420" i="75" s="1"/>
  <c r="E2096" i="76"/>
  <c r="H319" i="75"/>
  <c r="L1997" i="76"/>
  <c r="E300" i="75"/>
  <c r="E808" i="74"/>
  <c r="J2397" i="76"/>
  <c r="E884" i="76"/>
  <c r="H383" i="75"/>
  <c r="E2343" i="76"/>
  <c r="E2366" i="76"/>
  <c r="E931" i="76"/>
  <c r="E541" i="76"/>
  <c r="H364" i="75"/>
  <c r="J1838" i="76"/>
  <c r="L1837" i="76"/>
  <c r="E571" i="76"/>
  <c r="E586" i="76"/>
  <c r="E556" i="76"/>
  <c r="J2649" i="76"/>
  <c r="G404" i="75" s="1"/>
  <c r="I2637" i="76" s="1"/>
  <c r="J2637" i="76" s="1"/>
  <c r="L2647" i="76"/>
  <c r="L2655" i="76"/>
  <c r="E405" i="75"/>
  <c r="L2460" i="76"/>
  <c r="F2467" i="76"/>
  <c r="J1664" i="76"/>
  <c r="L1663" i="76"/>
  <c r="J2798" i="76"/>
  <c r="G428" i="75" s="1"/>
  <c r="I2766" i="76" s="1"/>
  <c r="J2766" i="76" s="1"/>
  <c r="J1810" i="76"/>
  <c r="L1809" i="76"/>
  <c r="K2429" i="76"/>
  <c r="J2429" i="76"/>
  <c r="E432" i="76"/>
  <c r="H346" i="75"/>
  <c r="J1420" i="76"/>
  <c r="K1420" i="76"/>
  <c r="J1703" i="76"/>
  <c r="L1702" i="76"/>
  <c r="L1582" i="76"/>
  <c r="J1583" i="76"/>
  <c r="L1769" i="76"/>
  <c r="J1770" i="76"/>
  <c r="H179" i="75"/>
  <c r="E502" i="74"/>
  <c r="L2484" i="76"/>
  <c r="J2485" i="76"/>
  <c r="L2071" i="76"/>
  <c r="E312" i="75"/>
  <c r="F1935" i="76"/>
  <c r="K1935" i="76"/>
  <c r="J1343" i="76"/>
  <c r="L1342" i="76"/>
  <c r="K1336" i="76"/>
  <c r="J1336" i="76"/>
  <c r="J317" i="76"/>
  <c r="G52" i="75" s="1"/>
  <c r="I186" i="74" s="1"/>
  <c r="J186" i="74" s="1"/>
  <c r="L481" i="76"/>
  <c r="F482" i="76"/>
  <c r="E2094" i="76"/>
  <c r="H317" i="75"/>
  <c r="H132" i="75"/>
  <c r="E423" i="74"/>
  <c r="E213" i="76"/>
  <c r="L2076" i="76"/>
  <c r="J2077" i="76"/>
  <c r="G313" i="75" s="1"/>
  <c r="I206" i="76" s="1"/>
  <c r="J206" i="76" s="1"/>
  <c r="J207" i="76" s="1"/>
  <c r="G34" i="75" s="1"/>
  <c r="I99" i="74" s="1"/>
  <c r="J99" i="74" s="1"/>
  <c r="E1225" i="76"/>
  <c r="J2254" i="76"/>
  <c r="L2253" i="76"/>
  <c r="G2339" i="76"/>
  <c r="H2339" i="76" s="1"/>
  <c r="G659" i="76"/>
  <c r="H659" i="76" s="1"/>
  <c r="G650" i="76"/>
  <c r="H650" i="76" s="1"/>
  <c r="G537" i="76"/>
  <c r="H537" i="76" s="1"/>
  <c r="G525" i="76"/>
  <c r="H525" i="76" s="1"/>
  <c r="F2545" i="76"/>
  <c r="L2622" i="76"/>
  <c r="E400" i="75"/>
  <c r="L2410" i="76"/>
  <c r="F2417" i="76"/>
  <c r="J470" i="74"/>
  <c r="I21" i="73" s="1"/>
  <c r="J21" i="73" s="1"/>
  <c r="H136" i="75"/>
  <c r="E427" i="74"/>
  <c r="L2356" i="76"/>
  <c r="F2357" i="76"/>
  <c r="L2034" i="76"/>
  <c r="E306" i="75"/>
  <c r="H306" i="75" s="1"/>
  <c r="E189" i="76"/>
  <c r="E346" i="76"/>
  <c r="E356" i="76"/>
  <c r="H334" i="75"/>
  <c r="L2706" i="76"/>
  <c r="E413" i="75"/>
  <c r="E817" i="74"/>
  <c r="G9" i="75"/>
  <c r="L46" i="76"/>
  <c r="L2587" i="76"/>
  <c r="F2588" i="76"/>
  <c r="L402" i="76"/>
  <c r="E65" i="75"/>
  <c r="J1392" i="76"/>
  <c r="K1392" i="76"/>
  <c r="E2765" i="76"/>
  <c r="L467" i="76"/>
  <c r="E77" i="75"/>
  <c r="E806" i="76"/>
  <c r="H133" i="75"/>
  <c r="E424" i="74"/>
  <c r="J175" i="76"/>
  <c r="G28" i="75" s="1"/>
  <c r="I87" i="74" s="1"/>
  <c r="J87" i="74" s="1"/>
  <c r="J1442" i="76"/>
  <c r="L1441" i="76"/>
  <c r="H302" i="76" l="1"/>
  <c r="K302" i="76"/>
  <c r="H354" i="76"/>
  <c r="L354" i="76" s="1"/>
  <c r="K354" i="76"/>
  <c r="H344" i="76"/>
  <c r="L344" i="76" s="1"/>
  <c r="K344" i="76"/>
  <c r="L2756" i="76"/>
  <c r="F2758" i="76"/>
  <c r="K2841" i="76"/>
  <c r="F2841" i="76"/>
  <c r="K2823" i="76"/>
  <c r="F2823" i="76"/>
  <c r="J1507" i="76"/>
  <c r="L1506" i="76"/>
  <c r="H141" i="75"/>
  <c r="E432" i="74"/>
  <c r="H693" i="76"/>
  <c r="K693" i="76"/>
  <c r="G228" i="75"/>
  <c r="L1496" i="76"/>
  <c r="H688" i="76"/>
  <c r="K688" i="76"/>
  <c r="H151" i="76"/>
  <c r="F25" i="75" s="1"/>
  <c r="G1140" i="76" s="1"/>
  <c r="H1140" i="76" s="1"/>
  <c r="H1141" i="76" s="1"/>
  <c r="F178" i="75" s="1"/>
  <c r="G501" i="74" s="1"/>
  <c r="H501" i="74" s="1"/>
  <c r="F1125" i="76"/>
  <c r="K1125" i="76"/>
  <c r="J634" i="76"/>
  <c r="G97" i="75" s="1"/>
  <c r="I309" i="74" s="1"/>
  <c r="J309" i="74" s="1"/>
  <c r="H683" i="76"/>
  <c r="K683" i="76"/>
  <c r="F162" i="74"/>
  <c r="L162" i="74" s="1"/>
  <c r="K162" i="74"/>
  <c r="G247" i="75"/>
  <c r="L1632" i="76"/>
  <c r="L39" i="73"/>
  <c r="E18" i="11"/>
  <c r="J210" i="74"/>
  <c r="I13" i="73" s="1"/>
  <c r="J13" i="73" s="1"/>
  <c r="H1210" i="76"/>
  <c r="L1210" i="76" s="1"/>
  <c r="K1210" i="76"/>
  <c r="T32" i="73"/>
  <c r="I24" i="11"/>
  <c r="F141" i="76"/>
  <c r="E24" i="75" s="1"/>
  <c r="H1190" i="76"/>
  <c r="L1190" i="76" s="1"/>
  <c r="K1190" i="76"/>
  <c r="E239" i="74"/>
  <c r="H61" i="75"/>
  <c r="H698" i="76"/>
  <c r="K698" i="76"/>
  <c r="H1200" i="76"/>
  <c r="L1200" i="76" s="1"/>
  <c r="K1200" i="76"/>
  <c r="L610" i="76"/>
  <c r="E93" i="75"/>
  <c r="E2614" i="76"/>
  <c r="H400" i="75"/>
  <c r="L2429" i="76"/>
  <c r="J2430" i="76"/>
  <c r="G370" i="75" s="1"/>
  <c r="I2403" i="76" s="1"/>
  <c r="J2403" i="76" s="1"/>
  <c r="J2404" i="76" s="1"/>
  <c r="G368" i="75" s="1"/>
  <c r="I590" i="76" s="1"/>
  <c r="J590" i="76" s="1"/>
  <c r="J591" i="76" s="1"/>
  <c r="G90" i="75" s="1"/>
  <c r="I302" i="74" s="1"/>
  <c r="J302" i="74" s="1"/>
  <c r="L1121" i="76"/>
  <c r="E174" i="75"/>
  <c r="F769" i="76"/>
  <c r="K769" i="76"/>
  <c r="F322" i="76"/>
  <c r="L322" i="76" s="1"/>
  <c r="K322" i="76"/>
  <c r="J823" i="76"/>
  <c r="L822" i="76"/>
  <c r="H77" i="75"/>
  <c r="E269" i="74"/>
  <c r="G266" i="75"/>
  <c r="L1763" i="76"/>
  <c r="E1105" i="76"/>
  <c r="H414" i="75"/>
  <c r="L2545" i="76"/>
  <c r="E387" i="75"/>
  <c r="J1337" i="76"/>
  <c r="L1336" i="76"/>
  <c r="G267" i="75"/>
  <c r="L1770" i="76"/>
  <c r="F2366" i="76"/>
  <c r="L2366" i="76" s="1"/>
  <c r="K2366" i="76"/>
  <c r="I1241" i="76"/>
  <c r="J1241" i="76" s="1"/>
  <c r="J1246" i="76" s="1"/>
  <c r="G191" i="75" s="1"/>
  <c r="I555" i="74" s="1"/>
  <c r="J555" i="74" s="1"/>
  <c r="I1232" i="76"/>
  <c r="J1232" i="76" s="1"/>
  <c r="J1237" i="76" s="1"/>
  <c r="G190" i="75" s="1"/>
  <c r="I554" i="74" s="1"/>
  <c r="J554" i="74" s="1"/>
  <c r="I1197" i="76"/>
  <c r="J1197" i="76" s="1"/>
  <c r="J1202" i="76" s="1"/>
  <c r="G187" i="75" s="1"/>
  <c r="I551" i="74" s="1"/>
  <c r="J551" i="74" s="1"/>
  <c r="I1187" i="76"/>
  <c r="J1187" i="76" s="1"/>
  <c r="J1192" i="76" s="1"/>
  <c r="G186" i="75" s="1"/>
  <c r="I550" i="74" s="1"/>
  <c r="J550" i="74" s="1"/>
  <c r="I1250" i="76"/>
  <c r="J1250" i="76" s="1"/>
  <c r="J1255" i="76" s="1"/>
  <c r="G192" i="75" s="1"/>
  <c r="I556" i="74" s="1"/>
  <c r="J556" i="74" s="1"/>
  <c r="I1207" i="76"/>
  <c r="J1207" i="76" s="1"/>
  <c r="J1212" i="76" s="1"/>
  <c r="G188" i="75" s="1"/>
  <c r="I552" i="74" s="1"/>
  <c r="J552" i="74" s="1"/>
  <c r="I1216" i="76"/>
  <c r="J1216" i="76" s="1"/>
  <c r="E349" i="76"/>
  <c r="H337" i="75"/>
  <c r="E1110" i="76"/>
  <c r="E1115" i="76"/>
  <c r="H415" i="75"/>
  <c r="G222" i="75"/>
  <c r="L1456" i="76"/>
  <c r="F445" i="76"/>
  <c r="L445" i="76" s="1"/>
  <c r="K445" i="76"/>
  <c r="K640" i="76"/>
  <c r="F640" i="76"/>
  <c r="L1863" i="76"/>
  <c r="F1865" i="76"/>
  <c r="G207" i="75"/>
  <c r="L1350" i="76"/>
  <c r="G234" i="75"/>
  <c r="L1537" i="76"/>
  <c r="E940" i="76"/>
  <c r="E913" i="76"/>
  <c r="E907" i="76"/>
  <c r="E883" i="76"/>
  <c r="E889" i="76"/>
  <c r="H382" i="75"/>
  <c r="H2751" i="76"/>
  <c r="F420" i="75" s="1"/>
  <c r="K347" i="76"/>
  <c r="F347" i="76"/>
  <c r="L347" i="76" s="1"/>
  <c r="E2150" i="76"/>
  <c r="H327" i="75"/>
  <c r="G366" i="76"/>
  <c r="G359" i="76"/>
  <c r="H341" i="75"/>
  <c r="L2198" i="76"/>
  <c r="L1376" i="76"/>
  <c r="J1377" i="76"/>
  <c r="G276" i="75"/>
  <c r="L1831" i="76"/>
  <c r="F34" i="74"/>
  <c r="L34" i="74" s="1"/>
  <c r="K34" i="74"/>
  <c r="H135" i="75"/>
  <c r="E426" i="74"/>
  <c r="J662" i="76"/>
  <c r="G100" i="75" s="1"/>
  <c r="I312" i="74" s="1"/>
  <c r="J312" i="74" s="1"/>
  <c r="K334" i="76"/>
  <c r="F334" i="76"/>
  <c r="L334" i="76" s="1"/>
  <c r="I763" i="76"/>
  <c r="J763" i="76" s="1"/>
  <c r="J764" i="76" s="1"/>
  <c r="G119" i="75" s="1"/>
  <c r="I376" i="74" s="1"/>
  <c r="J376" i="74" s="1"/>
  <c r="I753" i="76"/>
  <c r="J753" i="76" s="1"/>
  <c r="J754" i="76" s="1"/>
  <c r="G117" i="75" s="1"/>
  <c r="I374" i="74" s="1"/>
  <c r="J374" i="74" s="1"/>
  <c r="I758" i="76"/>
  <c r="J758" i="76" s="1"/>
  <c r="J759" i="76" s="1"/>
  <c r="G118" i="75" s="1"/>
  <c r="I375" i="74" s="1"/>
  <c r="J375" i="74" s="1"/>
  <c r="I531" i="74"/>
  <c r="J531" i="74" s="1"/>
  <c r="L2798" i="76"/>
  <c r="E37" i="73"/>
  <c r="L38" i="73"/>
  <c r="H67" i="75"/>
  <c r="E245" i="74"/>
  <c r="L2480" i="76"/>
  <c r="E376" i="75"/>
  <c r="K775" i="76"/>
  <c r="F775" i="76"/>
  <c r="E704" i="76"/>
  <c r="E699" i="76"/>
  <c r="E345" i="76"/>
  <c r="H333" i="75"/>
  <c r="F213" i="76"/>
  <c r="L1810" i="76"/>
  <c r="G273" i="75"/>
  <c r="J2640" i="76"/>
  <c r="G403" i="75" s="1"/>
  <c r="K2343" i="76"/>
  <c r="F2343" i="76"/>
  <c r="L2343" i="76" s="1"/>
  <c r="L1071" i="76"/>
  <c r="F1072" i="76"/>
  <c r="G1013" i="76"/>
  <c r="H1013" i="76" s="1"/>
  <c r="H1014" i="76" s="1"/>
  <c r="F161" i="75" s="1"/>
  <c r="G479" i="74" s="1"/>
  <c r="H479" i="74" s="1"/>
  <c r="G1000" i="76"/>
  <c r="H1000" i="76" s="1"/>
  <c r="H1001" i="76" s="1"/>
  <c r="F160" i="75" s="1"/>
  <c r="G478" i="74" s="1"/>
  <c r="H478" i="74" s="1"/>
  <c r="H496" i="74" s="1"/>
  <c r="G22" i="73" s="1"/>
  <c r="H22" i="73" s="1"/>
  <c r="L2717" i="76"/>
  <c r="F163" i="74"/>
  <c r="L163" i="74" s="1"/>
  <c r="K163" i="74"/>
  <c r="F349" i="74"/>
  <c r="L349" i="74" s="1"/>
  <c r="K349" i="74"/>
  <c r="J1817" i="76"/>
  <c r="L1816" i="76"/>
  <c r="K873" i="76"/>
  <c r="F873" i="76"/>
  <c r="G225" i="75"/>
  <c r="L1477" i="76"/>
  <c r="E684" i="76"/>
  <c r="H378" i="75"/>
  <c r="E49" i="75"/>
  <c r="E2095" i="76"/>
  <c r="H318" i="75"/>
  <c r="G427" i="75"/>
  <c r="L2791" i="76"/>
  <c r="J1692" i="76"/>
  <c r="L1691" i="76"/>
  <c r="G203" i="75"/>
  <c r="L1324" i="76"/>
  <c r="F101" i="74"/>
  <c r="L101" i="74" s="1"/>
  <c r="K101" i="74"/>
  <c r="E902" i="76"/>
  <c r="H390" i="75"/>
  <c r="H115" i="75"/>
  <c r="E353" i="74"/>
  <c r="E1037" i="76"/>
  <c r="H411" i="75"/>
  <c r="L1974" i="76"/>
  <c r="F1976" i="76"/>
  <c r="E350" i="76"/>
  <c r="H338" i="75"/>
  <c r="F433" i="76"/>
  <c r="L433" i="76" s="1"/>
  <c r="K433" i="76"/>
  <c r="K340" i="76"/>
  <c r="F340" i="76"/>
  <c r="L340" i="76" s="1"/>
  <c r="K781" i="76"/>
  <c r="F781" i="76"/>
  <c r="E909" i="76"/>
  <c r="H391" i="75"/>
  <c r="G216" i="75"/>
  <c r="L1414" i="76"/>
  <c r="K2605" i="76"/>
  <c r="F2605" i="76"/>
  <c r="I1110" i="76"/>
  <c r="J1110" i="76" s="1"/>
  <c r="J1111" i="76" s="1"/>
  <c r="G172" i="75" s="1"/>
  <c r="I490" i="74" s="1"/>
  <c r="J490" i="74" s="1"/>
  <c r="I1115" i="76"/>
  <c r="J1115" i="76" s="1"/>
  <c r="J1116" i="76" s="1"/>
  <c r="G173" i="75" s="1"/>
  <c r="I491" i="74" s="1"/>
  <c r="J491" i="74" s="1"/>
  <c r="G269" i="75"/>
  <c r="L1783" i="76"/>
  <c r="J1711" i="76"/>
  <c r="L1710" i="76"/>
  <c r="F821" i="74"/>
  <c r="K150" i="74"/>
  <c r="F150" i="74"/>
  <c r="L150" i="74" s="1"/>
  <c r="F2765" i="76"/>
  <c r="I30" i="74"/>
  <c r="H9" i="75"/>
  <c r="L2357" i="76"/>
  <c r="E360" i="75"/>
  <c r="G240" i="75"/>
  <c r="L1583" i="76"/>
  <c r="H126" i="75"/>
  <c r="E383" i="74"/>
  <c r="L2491" i="76"/>
  <c r="I510" i="76"/>
  <c r="J510" i="76" s="1"/>
  <c r="I501" i="76"/>
  <c r="J501" i="76" s="1"/>
  <c r="I511" i="76"/>
  <c r="J511" i="76" s="1"/>
  <c r="I500" i="76"/>
  <c r="J500" i="76" s="1"/>
  <c r="F179" i="76"/>
  <c r="G314" i="75"/>
  <c r="L2083" i="76"/>
  <c r="G209" i="75"/>
  <c r="L1363" i="76"/>
  <c r="G271" i="75"/>
  <c r="L1796" i="76"/>
  <c r="L2158" i="76"/>
  <c r="F2159" i="76"/>
  <c r="F1180" i="76"/>
  <c r="L1926" i="76"/>
  <c r="F1928" i="76"/>
  <c r="K2040" i="76"/>
  <c r="F2040" i="76"/>
  <c r="L477" i="76"/>
  <c r="E79" i="75"/>
  <c r="E1092" i="76"/>
  <c r="H412" i="75"/>
  <c r="L487" i="76"/>
  <c r="E81" i="75"/>
  <c r="J1545" i="76"/>
  <c r="L1544" i="76"/>
  <c r="J1824" i="76"/>
  <c r="L1823" i="76"/>
  <c r="J1910" i="76"/>
  <c r="L1909" i="76"/>
  <c r="E178" i="76"/>
  <c r="H304" i="75"/>
  <c r="K787" i="76"/>
  <c r="F787" i="76"/>
  <c r="G248" i="75"/>
  <c r="L1638" i="76"/>
  <c r="H21" i="75"/>
  <c r="E42" i="74"/>
  <c r="F2632" i="76"/>
  <c r="K2632" i="76"/>
  <c r="F31" i="74"/>
  <c r="K31" i="74"/>
  <c r="J522" i="74"/>
  <c r="I23" i="73" s="1"/>
  <c r="J23" i="73" s="1"/>
  <c r="G128" i="75"/>
  <c r="L812" i="76"/>
  <c r="G426" i="75"/>
  <c r="L2785" i="76"/>
  <c r="E2766" i="76"/>
  <c r="H428" i="75"/>
  <c r="F556" i="76"/>
  <c r="H134" i="75"/>
  <c r="E425" i="74"/>
  <c r="G224" i="75"/>
  <c r="L1470" i="76"/>
  <c r="J1719" i="76"/>
  <c r="L1718" i="76"/>
  <c r="F398" i="74"/>
  <c r="L444" i="76"/>
  <c r="E1022" i="76"/>
  <c r="F2053" i="76"/>
  <c r="K2053" i="76"/>
  <c r="J1755" i="76"/>
  <c r="L1754" i="76"/>
  <c r="F504" i="74"/>
  <c r="L504" i="74" s="1"/>
  <c r="K504" i="74"/>
  <c r="E117" i="75"/>
  <c r="G308" i="75"/>
  <c r="L2047" i="76"/>
  <c r="F761" i="74"/>
  <c r="H114" i="75"/>
  <c r="E352" i="74"/>
  <c r="F926" i="76"/>
  <c r="L926" i="76" s="1"/>
  <c r="K926" i="76"/>
  <c r="L2215" i="76"/>
  <c r="J2216" i="76"/>
  <c r="F803" i="74"/>
  <c r="H199" i="75"/>
  <c r="E602" i="74"/>
  <c r="L300" i="76"/>
  <c r="J303" i="76"/>
  <c r="G49" i="75" s="1"/>
  <c r="I161" i="74" s="1"/>
  <c r="J161" i="74" s="1"/>
  <c r="J184" i="74" s="1"/>
  <c r="I12" i="73" s="1"/>
  <c r="J12" i="73" s="1"/>
  <c r="G263" i="75"/>
  <c r="L1740" i="76"/>
  <c r="I2740" i="76"/>
  <c r="J2740" i="76" s="1"/>
  <c r="J2742" i="76" s="1"/>
  <c r="G419" i="75" s="1"/>
  <c r="I1181" i="76" s="1"/>
  <c r="J1181" i="76" s="1"/>
  <c r="I2638" i="76"/>
  <c r="J2638" i="76" s="1"/>
  <c r="I2300" i="76"/>
  <c r="J2300" i="76" s="1"/>
  <c r="J2302" i="76" s="1"/>
  <c r="G351" i="75" s="1"/>
  <c r="I471" i="76" s="1"/>
  <c r="J471" i="76" s="1"/>
  <c r="J472" i="76" s="1"/>
  <c r="G78" i="75" s="1"/>
  <c r="I270" i="74" s="1"/>
  <c r="J270" i="74" s="1"/>
  <c r="J288" i="74" s="1"/>
  <c r="I16" i="73" s="1"/>
  <c r="J16" i="73" s="1"/>
  <c r="I505" i="76"/>
  <c r="J505" i="76" s="1"/>
  <c r="I515" i="76"/>
  <c r="J515" i="76" s="1"/>
  <c r="L2020" i="76"/>
  <c r="K793" i="76"/>
  <c r="F793" i="76"/>
  <c r="F354" i="74"/>
  <c r="L354" i="74" s="1"/>
  <c r="K354" i="74"/>
  <c r="L2012" i="76"/>
  <c r="F2014" i="76"/>
  <c r="G237" i="75"/>
  <c r="L1561" i="76"/>
  <c r="J1319" i="76"/>
  <c r="L1318" i="76"/>
  <c r="E199" i="76"/>
  <c r="H311" i="75"/>
  <c r="L2834" i="76"/>
  <c r="F2836" i="76"/>
  <c r="K423" i="74"/>
  <c r="F423" i="74"/>
  <c r="K884" i="76"/>
  <c r="F884" i="76"/>
  <c r="L884" i="76" s="1"/>
  <c r="L1392" i="76"/>
  <c r="J1393" i="76"/>
  <c r="F817" i="74"/>
  <c r="G252" i="75"/>
  <c r="L1664" i="76"/>
  <c r="F586" i="76"/>
  <c r="G367" i="75"/>
  <c r="L2397" i="76"/>
  <c r="F763" i="74"/>
  <c r="H139" i="75"/>
  <c r="E430" i="74"/>
  <c r="K89" i="76"/>
  <c r="F89" i="76"/>
  <c r="L89" i="76" s="1"/>
  <c r="J2661" i="76"/>
  <c r="L2660" i="76"/>
  <c r="L287" i="76"/>
  <c r="G218" i="75"/>
  <c r="L1428" i="76"/>
  <c r="J1514" i="76"/>
  <c r="L1513" i="76"/>
  <c r="G226" i="75"/>
  <c r="L1484" i="76"/>
  <c r="F347" i="74"/>
  <c r="L737" i="76"/>
  <c r="G113" i="75"/>
  <c r="L732" i="76"/>
  <c r="F37" i="76"/>
  <c r="F2306" i="76"/>
  <c r="L2306" i="76" s="1"/>
  <c r="K2306" i="76"/>
  <c r="F667" i="76"/>
  <c r="F819" i="74"/>
  <c r="J1685" i="76"/>
  <c r="L1684" i="76"/>
  <c r="H95" i="75"/>
  <c r="E307" i="74"/>
  <c r="H222" i="76"/>
  <c r="K222" i="76"/>
  <c r="F809" i="74"/>
  <c r="E2739" i="76"/>
  <c r="E2687" i="76"/>
  <c r="E2338" i="76"/>
  <c r="E2665" i="76"/>
  <c r="E2299" i="76"/>
  <c r="E2332" i="76"/>
  <c r="E649" i="76"/>
  <c r="E631" i="76"/>
  <c r="E535" i="76"/>
  <c r="E641" i="76"/>
  <c r="E492" i="76"/>
  <c r="H324" i="75"/>
  <c r="E274" i="76"/>
  <c r="L2025" i="76"/>
  <c r="J2027" i="76"/>
  <c r="G227" i="75"/>
  <c r="L1491" i="76"/>
  <c r="F824" i="74"/>
  <c r="G257" i="75"/>
  <c r="L1698" i="76"/>
  <c r="F2804" i="76"/>
  <c r="K2804" i="76"/>
  <c r="F4" i="74"/>
  <c r="F189" i="76"/>
  <c r="F689" i="76"/>
  <c r="K357" i="76"/>
  <c r="F357" i="76"/>
  <c r="L357" i="76" s="1"/>
  <c r="J2248" i="76"/>
  <c r="L2247" i="76"/>
  <c r="G238" i="75"/>
  <c r="L1569" i="76"/>
  <c r="L955" i="76"/>
  <c r="F956" i="76"/>
  <c r="J1449" i="76"/>
  <c r="L1448" i="76"/>
  <c r="G396" i="74"/>
  <c r="F587" i="74"/>
  <c r="L587" i="74" s="1"/>
  <c r="K587" i="74"/>
  <c r="H65" i="75"/>
  <c r="E243" i="74"/>
  <c r="G258" i="75"/>
  <c r="L1703" i="76"/>
  <c r="L2467" i="76"/>
  <c r="E375" i="75"/>
  <c r="F571" i="76"/>
  <c r="H39" i="75"/>
  <c r="E148" i="74"/>
  <c r="F833" i="74"/>
  <c r="J1576" i="76"/>
  <c r="L1575" i="76"/>
  <c r="E194" i="76"/>
  <c r="H310" i="75"/>
  <c r="L2391" i="76"/>
  <c r="E366" i="75"/>
  <c r="K540" i="76"/>
  <c r="F540" i="76"/>
  <c r="L540" i="76" s="1"/>
  <c r="E890" i="76"/>
  <c r="E896" i="76"/>
  <c r="E908" i="76"/>
  <c r="H385" i="75"/>
  <c r="L1055" i="76"/>
  <c r="E166" i="75"/>
  <c r="E486" i="74"/>
  <c r="H168" i="75"/>
  <c r="L709" i="76"/>
  <c r="J710" i="76"/>
  <c r="K787" i="74"/>
  <c r="F787" i="74"/>
  <c r="L787" i="74" s="1"/>
  <c r="H616" i="76"/>
  <c r="F94" i="75" s="1"/>
  <c r="G306" i="74" s="1"/>
  <c r="H306" i="74" s="1"/>
  <c r="H16" i="75"/>
  <c r="E37" i="74"/>
  <c r="E206" i="76"/>
  <c r="H313" i="75"/>
  <c r="F673" i="76"/>
  <c r="J1330" i="76"/>
  <c r="L1329" i="76"/>
  <c r="H125" i="75"/>
  <c r="E382" i="74"/>
  <c r="L438" i="76"/>
  <c r="F40" i="74"/>
  <c r="L40" i="74" s="1"/>
  <c r="K40" i="74"/>
  <c r="J1626" i="76"/>
  <c r="L1625" i="76"/>
  <c r="G250" i="75"/>
  <c r="L1650" i="76"/>
  <c r="G379" i="75"/>
  <c r="L2497" i="76"/>
  <c r="G44" i="75"/>
  <c r="L270" i="76"/>
  <c r="F386" i="76"/>
  <c r="L2588" i="76"/>
  <c r="E394" i="75"/>
  <c r="K502" i="74"/>
  <c r="F502" i="74"/>
  <c r="L502" i="74" s="1"/>
  <c r="E2778" i="76"/>
  <c r="H431" i="75"/>
  <c r="K604" i="76"/>
  <c r="F604" i="76"/>
  <c r="G401" i="75"/>
  <c r="L2628" i="76"/>
  <c r="E135" i="76"/>
  <c r="H301" i="75"/>
  <c r="F348" i="76"/>
  <c r="F328" i="76"/>
  <c r="L328" i="76" s="1"/>
  <c r="K328" i="76"/>
  <c r="G206" i="75"/>
  <c r="L1343" i="76"/>
  <c r="E1099" i="76"/>
  <c r="H413" i="75"/>
  <c r="F427" i="74"/>
  <c r="L427" i="74" s="1"/>
  <c r="K427" i="74"/>
  <c r="L1935" i="76"/>
  <c r="F1941" i="76"/>
  <c r="G220" i="75"/>
  <c r="L1442" i="76"/>
  <c r="I514" i="76"/>
  <c r="J514" i="76" s="1"/>
  <c r="I504" i="76"/>
  <c r="J504" i="76" s="1"/>
  <c r="I523" i="76"/>
  <c r="J523" i="76" s="1"/>
  <c r="J528" i="76" s="1"/>
  <c r="G85" i="75" s="1"/>
  <c r="I297" i="74" s="1"/>
  <c r="J297" i="74" s="1"/>
  <c r="E203" i="76"/>
  <c r="H312" i="75"/>
  <c r="E210" i="76"/>
  <c r="F808" i="74"/>
  <c r="F393" i="74"/>
  <c r="F2342" i="76"/>
  <c r="L2342" i="76" s="1"/>
  <c r="K2342" i="76"/>
  <c r="L151" i="74"/>
  <c r="H158" i="74"/>
  <c r="G11" i="73" s="1"/>
  <c r="H11" i="73" s="1"/>
  <c r="L2430" i="76"/>
  <c r="E370" i="75"/>
  <c r="G243" i="75"/>
  <c r="L1604" i="76"/>
  <c r="L293" i="76"/>
  <c r="G208" i="75"/>
  <c r="L1356" i="76"/>
  <c r="G418" i="75"/>
  <c r="L2735" i="76"/>
  <c r="J1657" i="76"/>
  <c r="L1656" i="76"/>
  <c r="H193" i="75"/>
  <c r="E586" i="74"/>
  <c r="F365" i="76"/>
  <c r="F455" i="76"/>
  <c r="K455" i="76"/>
  <c r="G214" i="75"/>
  <c r="L1401" i="76"/>
  <c r="L1894" i="76"/>
  <c r="F1896" i="76"/>
  <c r="F789" i="74"/>
  <c r="L2077" i="76"/>
  <c r="F679" i="76"/>
  <c r="K503" i="74"/>
  <c r="F503" i="74"/>
  <c r="L503" i="74" s="1"/>
  <c r="E2365" i="76"/>
  <c r="E2347" i="76"/>
  <c r="E930" i="76"/>
  <c r="H365" i="75"/>
  <c r="J1311" i="76"/>
  <c r="L1310" i="76"/>
  <c r="E936" i="76"/>
  <c r="H396" i="75"/>
  <c r="F813" i="74"/>
  <c r="E118" i="75"/>
  <c r="E914" i="76"/>
  <c r="E920" i="76"/>
  <c r="H392" i="75"/>
  <c r="E294" i="76"/>
  <c r="E288" i="76"/>
  <c r="E282" i="76"/>
  <c r="H328" i="75"/>
  <c r="G236" i="75"/>
  <c r="L1553" i="76"/>
  <c r="J1727" i="76"/>
  <c r="L1726" i="76"/>
  <c r="J1903" i="76"/>
  <c r="L1902" i="76"/>
  <c r="F806" i="76"/>
  <c r="K806" i="76"/>
  <c r="F1225" i="76"/>
  <c r="F541" i="76"/>
  <c r="L541" i="76" s="1"/>
  <c r="K541" i="76"/>
  <c r="G2340" i="76"/>
  <c r="H2340" i="76" s="1"/>
  <c r="H2344" i="76" s="1"/>
  <c r="F358" i="75" s="1"/>
  <c r="G660" i="76"/>
  <c r="H660" i="76" s="1"/>
  <c r="H662" i="76" s="1"/>
  <c r="F100" i="75" s="1"/>
  <c r="G312" i="74" s="1"/>
  <c r="H312" i="74" s="1"/>
  <c r="G651" i="76"/>
  <c r="H651" i="76" s="1"/>
  <c r="H653" i="76" s="1"/>
  <c r="F99" i="75" s="1"/>
  <c r="G311" i="74" s="1"/>
  <c r="H311" i="74" s="1"/>
  <c r="G538" i="76"/>
  <c r="H538" i="76" s="1"/>
  <c r="H542" i="76" s="1"/>
  <c r="F86" i="75" s="1"/>
  <c r="G298" i="74" s="1"/>
  <c r="H298" i="74" s="1"/>
  <c r="G526" i="76"/>
  <c r="H526" i="76" s="1"/>
  <c r="E119" i="75"/>
  <c r="K931" i="76"/>
  <c r="F931" i="76"/>
  <c r="L931" i="76" s="1"/>
  <c r="J1421" i="76"/>
  <c r="L1420" i="76"/>
  <c r="G277" i="75"/>
  <c r="L1838" i="76"/>
  <c r="G219" i="75"/>
  <c r="L1435" i="76"/>
  <c r="E1879" i="76"/>
  <c r="E1870" i="76"/>
  <c r="H284" i="75"/>
  <c r="L828" i="76"/>
  <c r="J829" i="76"/>
  <c r="E2181" i="76"/>
  <c r="H332" i="75"/>
  <c r="K2361" i="76"/>
  <c r="F2361" i="76"/>
  <c r="L2361" i="76" s="1"/>
  <c r="K38" i="74"/>
  <c r="F38" i="74"/>
  <c r="L38" i="74" s="1"/>
  <c r="L130" i="76"/>
  <c r="H131" i="76"/>
  <c r="F22" i="75" s="1"/>
  <c r="G58" i="74" s="1"/>
  <c r="H58" i="74" s="1"/>
  <c r="E901" i="76"/>
  <c r="H389" i="75"/>
  <c r="F767" i="74"/>
  <c r="F461" i="76"/>
  <c r="K461" i="76"/>
  <c r="J1385" i="76"/>
  <c r="L1384" i="76"/>
  <c r="E355" i="76"/>
  <c r="H339" i="75"/>
  <c r="H110" i="75"/>
  <c r="E348" i="74"/>
  <c r="G272" i="75"/>
  <c r="L1803" i="76"/>
  <c r="H200" i="75"/>
  <c r="E603" i="74"/>
  <c r="H20" i="75"/>
  <c r="E41" i="74"/>
  <c r="L2313" i="76"/>
  <c r="E353" i="75"/>
  <c r="F418" i="76"/>
  <c r="K418" i="76"/>
  <c r="J1747" i="76"/>
  <c r="L1746" i="76"/>
  <c r="E2670" i="76"/>
  <c r="E257" i="76"/>
  <c r="H323" i="75"/>
  <c r="G763" i="76"/>
  <c r="G753" i="76"/>
  <c r="G758" i="76"/>
  <c r="G531" i="74"/>
  <c r="H184" i="75"/>
  <c r="F765" i="74"/>
  <c r="E7" i="75"/>
  <c r="G253" i="75"/>
  <c r="L1671" i="76"/>
  <c r="G279" i="75"/>
  <c r="L1851" i="76"/>
  <c r="J1597" i="76"/>
  <c r="L1596" i="76"/>
  <c r="E394" i="74"/>
  <c r="H129" i="75"/>
  <c r="F785" i="74"/>
  <c r="F779" i="74"/>
  <c r="F2096" i="76"/>
  <c r="L2096" i="76" s="1"/>
  <c r="K2096" i="76"/>
  <c r="L1981" i="76"/>
  <c r="F1983" i="76"/>
  <c r="G241" i="75"/>
  <c r="L1590" i="76"/>
  <c r="L1988" i="76"/>
  <c r="F1990" i="76"/>
  <c r="F424" i="74"/>
  <c r="L424" i="74" s="1"/>
  <c r="K424" i="74"/>
  <c r="K356" i="76"/>
  <c r="F356" i="76"/>
  <c r="L356" i="76" s="1"/>
  <c r="L2417" i="76"/>
  <c r="E369" i="75"/>
  <c r="G343" i="75"/>
  <c r="L2254" i="76"/>
  <c r="F2094" i="76"/>
  <c r="K2094" i="76"/>
  <c r="G377" i="75"/>
  <c r="L2485" i="76"/>
  <c r="E2749" i="76"/>
  <c r="E129" i="76"/>
  <c r="H300" i="75"/>
  <c r="E147" i="76"/>
  <c r="J1619" i="76"/>
  <c r="L1618" i="76"/>
  <c r="K807" i="74"/>
  <c r="F807" i="74"/>
  <c r="L807" i="74" s="1"/>
  <c r="G254" i="75"/>
  <c r="L1678" i="76"/>
  <c r="F450" i="76"/>
  <c r="K450" i="76"/>
  <c r="G278" i="75"/>
  <c r="L1846" i="76"/>
  <c r="E921" i="76"/>
  <c r="E915" i="76"/>
  <c r="H393" i="75"/>
  <c r="J1521" i="76"/>
  <c r="L1520" i="76"/>
  <c r="G223" i="75"/>
  <c r="L1463" i="76"/>
  <c r="H96" i="75"/>
  <c r="E308" i="74"/>
  <c r="I699" i="76"/>
  <c r="J699" i="76" s="1"/>
  <c r="J700" i="76" s="1"/>
  <c r="G107" i="75" s="1"/>
  <c r="I345" i="74" s="1"/>
  <c r="J345" i="74" s="1"/>
  <c r="I704" i="76"/>
  <c r="J704" i="76" s="1"/>
  <c r="J705" i="76" s="1"/>
  <c r="G108" i="75" s="1"/>
  <c r="I346" i="74" s="1"/>
  <c r="J346" i="74" s="1"/>
  <c r="I345" i="76"/>
  <c r="J345" i="76" s="1"/>
  <c r="F815" i="74"/>
  <c r="G268" i="75"/>
  <c r="L1776" i="76"/>
  <c r="H293" i="75"/>
  <c r="E94" i="76"/>
  <c r="L715" i="76"/>
  <c r="K239" i="76"/>
  <c r="F239" i="76"/>
  <c r="F428" i="76"/>
  <c r="K428" i="76"/>
  <c r="F796" i="74"/>
  <c r="H62" i="75"/>
  <c r="E240" i="74"/>
  <c r="L2527" i="76"/>
  <c r="E384" i="75"/>
  <c r="L1176" i="76"/>
  <c r="J1408" i="76"/>
  <c r="L1407" i="76"/>
  <c r="I294" i="76"/>
  <c r="J294" i="76" s="1"/>
  <c r="J295" i="76" s="1"/>
  <c r="G48" i="75" s="1"/>
  <c r="I157" i="74" s="1"/>
  <c r="J157" i="74" s="1"/>
  <c r="I282" i="76"/>
  <c r="J282" i="76" s="1"/>
  <c r="J283" i="76" s="1"/>
  <c r="G46" i="75" s="1"/>
  <c r="I155" i="74" s="1"/>
  <c r="J155" i="74" s="1"/>
  <c r="I288" i="76"/>
  <c r="J288" i="76" s="1"/>
  <c r="J289" i="76" s="1"/>
  <c r="G47" i="75" s="1"/>
  <c r="I156" i="74" s="1"/>
  <c r="J156" i="74" s="1"/>
  <c r="E2771" i="76"/>
  <c r="H430" i="75"/>
  <c r="L1965" i="76"/>
  <c r="E295" i="75"/>
  <c r="H295" i="75" s="1"/>
  <c r="L141" i="76"/>
  <c r="F351" i="74"/>
  <c r="F2097" i="76"/>
  <c r="L2097" i="76" s="1"/>
  <c r="K2097" i="76"/>
  <c r="K64" i="76"/>
  <c r="F64" i="76"/>
  <c r="H66" i="75"/>
  <c r="E244" i="74"/>
  <c r="K439" i="76"/>
  <c r="F439" i="76"/>
  <c r="L439" i="76" s="1"/>
  <c r="K630" i="76"/>
  <c r="F630" i="76"/>
  <c r="J2260" i="76"/>
  <c r="L2259" i="76"/>
  <c r="F346" i="76"/>
  <c r="L346" i="76" s="1"/>
  <c r="K346" i="76"/>
  <c r="L482" i="76"/>
  <c r="E80" i="75"/>
  <c r="F432" i="76"/>
  <c r="K432" i="76"/>
  <c r="E1017" i="76"/>
  <c r="H405" i="75"/>
  <c r="L2649" i="76"/>
  <c r="E404" i="75"/>
  <c r="H18" i="75"/>
  <c r="E39" i="74"/>
  <c r="F493" i="76"/>
  <c r="L493" i="76" s="1"/>
  <c r="K493" i="76"/>
  <c r="L228" i="76"/>
  <c r="F230" i="76"/>
  <c r="F773" i="74"/>
  <c r="F694" i="76"/>
  <c r="F393" i="76"/>
  <c r="L678" i="76"/>
  <c r="F775" i="74"/>
  <c r="L2596" i="76"/>
  <c r="E395" i="75"/>
  <c r="L599" i="76"/>
  <c r="E91" i="75"/>
  <c r="G233" i="75"/>
  <c r="L1529" i="76"/>
  <c r="L2449" i="76"/>
  <c r="E373" i="75"/>
  <c r="F350" i="74"/>
  <c r="L350" i="74" s="1"/>
  <c r="K350" i="74"/>
  <c r="F423" i="76"/>
  <c r="K423" i="76"/>
  <c r="K358" i="76"/>
  <c r="F358" i="76"/>
  <c r="L358" i="76" s="1"/>
  <c r="G262" i="75"/>
  <c r="L1735" i="76"/>
  <c r="K316" i="76"/>
  <c r="F316" i="76"/>
  <c r="L316" i="76" s="1"/>
  <c r="H60" i="75"/>
  <c r="E238" i="74"/>
  <c r="L2727" i="76"/>
  <c r="F2729" i="76"/>
  <c r="I828" i="74"/>
  <c r="H270" i="75"/>
  <c r="J616" i="76"/>
  <c r="G94" i="75" s="1"/>
  <c r="I306" i="74" s="1"/>
  <c r="J306" i="74" s="1"/>
  <c r="H685" i="76" l="1"/>
  <c r="F104" i="75" s="1"/>
  <c r="G342" i="74" s="1"/>
  <c r="H342" i="74" s="1"/>
  <c r="L683" i="76"/>
  <c r="F1126" i="76"/>
  <c r="L1125" i="76"/>
  <c r="I786" i="74"/>
  <c r="H228" i="75"/>
  <c r="G61" i="74"/>
  <c r="H61" i="74" s="1"/>
  <c r="H80" i="74" s="1"/>
  <c r="G9" i="73" s="1"/>
  <c r="H9" i="73" s="1"/>
  <c r="G1135" i="76"/>
  <c r="H1135" i="76" s="1"/>
  <c r="H1136" i="76" s="1"/>
  <c r="F177" i="75" s="1"/>
  <c r="G500" i="74" s="1"/>
  <c r="H500" i="74" s="1"/>
  <c r="H700" i="76"/>
  <c r="F107" i="75" s="1"/>
  <c r="G345" i="74" s="1"/>
  <c r="H345" i="74" s="1"/>
  <c r="L698" i="76"/>
  <c r="G1130" i="76"/>
  <c r="H1130" i="76" s="1"/>
  <c r="H1131" i="76" s="1"/>
  <c r="F176" i="75" s="1"/>
  <c r="G499" i="74" s="1"/>
  <c r="H499" i="74" s="1"/>
  <c r="K432" i="74"/>
  <c r="F432" i="74"/>
  <c r="L432" i="74" s="1"/>
  <c r="H351" i="76"/>
  <c r="F57" i="75" s="1"/>
  <c r="G214" i="74" s="1"/>
  <c r="H214" i="74" s="1"/>
  <c r="L2758" i="76"/>
  <c r="E421" i="75"/>
  <c r="H421" i="75" s="1"/>
  <c r="F2825" i="76"/>
  <c r="L2823" i="76"/>
  <c r="G230" i="75"/>
  <c r="L1507" i="76"/>
  <c r="L2841" i="76"/>
  <c r="F2843" i="76"/>
  <c r="H690" i="76"/>
  <c r="F105" i="75" s="1"/>
  <c r="G343" i="74" s="1"/>
  <c r="H343" i="74" s="1"/>
  <c r="L688" i="76"/>
  <c r="H695" i="76"/>
  <c r="F106" i="75" s="1"/>
  <c r="G344" i="74" s="1"/>
  <c r="H344" i="74" s="1"/>
  <c r="L693" i="76"/>
  <c r="I805" i="74"/>
  <c r="H247" i="75"/>
  <c r="E305" i="74"/>
  <c r="H93" i="75"/>
  <c r="K239" i="74"/>
  <c r="F239" i="74"/>
  <c r="L239" i="74" s="1"/>
  <c r="F440" i="76"/>
  <c r="H303" i="76"/>
  <c r="F49" i="75" s="1"/>
  <c r="G161" i="74" s="1"/>
  <c r="H161" i="74" s="1"/>
  <c r="H184" i="74" s="1"/>
  <c r="G12" i="73" s="1"/>
  <c r="H12" i="73" s="1"/>
  <c r="L302" i="76"/>
  <c r="G514" i="76"/>
  <c r="H514" i="76" s="1"/>
  <c r="H517" i="76" s="1"/>
  <c r="F84" i="75" s="1"/>
  <c r="G296" i="74" s="1"/>
  <c r="H296" i="74" s="1"/>
  <c r="G523" i="76"/>
  <c r="H523" i="76" s="1"/>
  <c r="H528" i="76" s="1"/>
  <c r="F85" i="75" s="1"/>
  <c r="G297" i="74" s="1"/>
  <c r="H297" i="74" s="1"/>
  <c r="G504" i="76"/>
  <c r="H504" i="76" s="1"/>
  <c r="H507" i="76" s="1"/>
  <c r="F83" i="75" s="1"/>
  <c r="G295" i="74" s="1"/>
  <c r="H295" i="74" s="1"/>
  <c r="F695" i="76"/>
  <c r="F147" i="76"/>
  <c r="L147" i="76" s="1"/>
  <c r="K147" i="76"/>
  <c r="K348" i="74"/>
  <c r="F348" i="74"/>
  <c r="L348" i="74" s="1"/>
  <c r="K1879" i="76"/>
  <c r="F1879" i="76"/>
  <c r="L1879" i="76" s="1"/>
  <c r="K2365" i="76"/>
  <c r="F2365" i="76"/>
  <c r="F890" i="76"/>
  <c r="L890" i="76" s="1"/>
  <c r="K890" i="76"/>
  <c r="I810" i="74"/>
  <c r="H252" i="75"/>
  <c r="I777" i="74"/>
  <c r="H219" i="75"/>
  <c r="F240" i="74"/>
  <c r="L240" i="74" s="1"/>
  <c r="K240" i="74"/>
  <c r="H268" i="75"/>
  <c r="I826" i="74"/>
  <c r="G245" i="75"/>
  <c r="L1619" i="76"/>
  <c r="I811" i="74"/>
  <c r="H253" i="75"/>
  <c r="F2670" i="76"/>
  <c r="K2670" i="76"/>
  <c r="I830" i="74"/>
  <c r="H272" i="75"/>
  <c r="F901" i="76"/>
  <c r="K901" i="76"/>
  <c r="K1870" i="76"/>
  <c r="F1870" i="76"/>
  <c r="L1870" i="76" s="1"/>
  <c r="I1872" i="76" s="1"/>
  <c r="E376" i="74"/>
  <c r="L806" i="76"/>
  <c r="F807" i="76"/>
  <c r="F920" i="76"/>
  <c r="L920" i="76" s="1"/>
  <c r="K920" i="76"/>
  <c r="F2347" i="76"/>
  <c r="K2347" i="76"/>
  <c r="H214" i="75"/>
  <c r="I772" i="74"/>
  <c r="I1180" i="76"/>
  <c r="H418" i="75"/>
  <c r="I778" i="74"/>
  <c r="H220" i="75"/>
  <c r="F896" i="76"/>
  <c r="L896" i="76" s="1"/>
  <c r="K896" i="76"/>
  <c r="F148" i="74"/>
  <c r="K148" i="74"/>
  <c r="H396" i="74"/>
  <c r="F690" i="76"/>
  <c r="F2299" i="76"/>
  <c r="K2299" i="76"/>
  <c r="E374" i="74"/>
  <c r="I806" i="74"/>
  <c r="H248" i="75"/>
  <c r="J517" i="76"/>
  <c r="G84" i="75" s="1"/>
  <c r="I296" i="74" s="1"/>
  <c r="J296" i="74" s="1"/>
  <c r="L1976" i="76"/>
  <c r="E297" i="75"/>
  <c r="F699" i="76"/>
  <c r="K699" i="76"/>
  <c r="I834" i="74"/>
  <c r="H276" i="75"/>
  <c r="K349" i="76"/>
  <c r="F349" i="76"/>
  <c r="L349" i="76" s="1"/>
  <c r="L1941" i="76"/>
  <c r="E291" i="75"/>
  <c r="F387" i="76"/>
  <c r="I785" i="74"/>
  <c r="H227" i="75"/>
  <c r="F2665" i="76"/>
  <c r="K2665" i="76"/>
  <c r="I1225" i="76"/>
  <c r="H426" i="75"/>
  <c r="L787" i="76"/>
  <c r="F788" i="76"/>
  <c r="I774" i="74"/>
  <c r="H216" i="75"/>
  <c r="L1692" i="76"/>
  <c r="G256" i="75"/>
  <c r="I783" i="74"/>
  <c r="H225" i="75"/>
  <c r="L1072" i="76"/>
  <c r="E167" i="75"/>
  <c r="K704" i="76"/>
  <c r="F704" i="76"/>
  <c r="G211" i="75"/>
  <c r="L1377" i="76"/>
  <c r="L640" i="76"/>
  <c r="G205" i="75"/>
  <c r="L1337" i="76"/>
  <c r="I824" i="74"/>
  <c r="H266" i="75"/>
  <c r="H91" i="75"/>
  <c r="E303" i="74"/>
  <c r="K244" i="74"/>
  <c r="F244" i="74"/>
  <c r="L244" i="74" s="1"/>
  <c r="F921" i="76"/>
  <c r="L921" i="76" s="1"/>
  <c r="K921" i="76"/>
  <c r="G264" i="75"/>
  <c r="L1747" i="76"/>
  <c r="G286" i="75"/>
  <c r="L1903" i="76"/>
  <c r="E375" i="74"/>
  <c r="L455" i="76"/>
  <c r="F457" i="76"/>
  <c r="I766" i="74"/>
  <c r="H208" i="75"/>
  <c r="F135" i="76"/>
  <c r="K135" i="76"/>
  <c r="F572" i="76"/>
  <c r="G305" i="75"/>
  <c r="L2027" i="76"/>
  <c r="F2338" i="76"/>
  <c r="K2338" i="76"/>
  <c r="G336" i="75"/>
  <c r="L2216" i="76"/>
  <c r="K1092" i="76"/>
  <c r="F1092" i="76"/>
  <c r="I829" i="74"/>
  <c r="H271" i="75"/>
  <c r="K383" i="74"/>
  <c r="F383" i="74"/>
  <c r="L383" i="74" s="1"/>
  <c r="L873" i="76"/>
  <c r="F876" i="76"/>
  <c r="L775" i="76"/>
  <c r="F776" i="76"/>
  <c r="F889" i="76"/>
  <c r="K889" i="76"/>
  <c r="E895" i="76"/>
  <c r="H387" i="75"/>
  <c r="K269" i="74"/>
  <c r="F269" i="74"/>
  <c r="L269" i="74" s="1"/>
  <c r="L230" i="76"/>
  <c r="E38" i="75"/>
  <c r="H80" i="75"/>
  <c r="E292" i="74"/>
  <c r="I836" i="74"/>
  <c r="H278" i="75"/>
  <c r="K2749" i="76"/>
  <c r="F2749" i="76"/>
  <c r="L2749" i="76" s="1"/>
  <c r="L418" i="76"/>
  <c r="F419" i="76"/>
  <c r="K355" i="76"/>
  <c r="F355" i="76"/>
  <c r="G261" i="75"/>
  <c r="L1727" i="76"/>
  <c r="I2615" i="76"/>
  <c r="H401" i="75"/>
  <c r="I153" i="74"/>
  <c r="H44" i="75"/>
  <c r="G109" i="75"/>
  <c r="L710" i="76"/>
  <c r="E2348" i="76"/>
  <c r="H366" i="75"/>
  <c r="E2452" i="76"/>
  <c r="H375" i="75"/>
  <c r="L956" i="76"/>
  <c r="E153" i="75"/>
  <c r="K274" i="76"/>
  <c r="F274" i="76"/>
  <c r="K2739" i="76"/>
  <c r="F2739" i="76"/>
  <c r="F430" i="74"/>
  <c r="L430" i="74" s="1"/>
  <c r="K430" i="74"/>
  <c r="G213" i="75"/>
  <c r="L1393" i="76"/>
  <c r="K178" i="76"/>
  <c r="F178" i="76"/>
  <c r="I767" i="74"/>
  <c r="H209" i="75"/>
  <c r="L781" i="76"/>
  <c r="F782" i="76"/>
  <c r="F353" i="74"/>
  <c r="L353" i="74" s="1"/>
  <c r="K353" i="74"/>
  <c r="F907" i="76"/>
  <c r="K907" i="76"/>
  <c r="F915" i="76"/>
  <c r="L915" i="76" s="1"/>
  <c r="K915" i="76"/>
  <c r="L440" i="76"/>
  <c r="E72" i="75"/>
  <c r="F199" i="76"/>
  <c r="L199" i="76" s="1"/>
  <c r="K199" i="76"/>
  <c r="I820" i="74"/>
  <c r="H262" i="75"/>
  <c r="G221" i="75"/>
  <c r="L1449" i="76"/>
  <c r="F2687" i="76"/>
  <c r="K2687" i="76"/>
  <c r="L1990" i="76"/>
  <c r="E299" i="75"/>
  <c r="I835" i="74"/>
  <c r="H277" i="75"/>
  <c r="F210" i="76"/>
  <c r="K210" i="76"/>
  <c r="L604" i="76"/>
  <c r="F606" i="76"/>
  <c r="F668" i="76"/>
  <c r="I784" i="74"/>
  <c r="H226" i="75"/>
  <c r="I795" i="74"/>
  <c r="H237" i="75"/>
  <c r="G265" i="75"/>
  <c r="L1755" i="76"/>
  <c r="I782" i="74"/>
  <c r="H224" i="75"/>
  <c r="L2040" i="76"/>
  <c r="F2041" i="76"/>
  <c r="I798" i="74"/>
  <c r="H240" i="75"/>
  <c r="G259" i="75"/>
  <c r="L1711" i="76"/>
  <c r="K2095" i="76"/>
  <c r="F2095" i="76"/>
  <c r="L2095" i="76" s="1"/>
  <c r="G274" i="75"/>
  <c r="L1817" i="76"/>
  <c r="I1013" i="76"/>
  <c r="J1013" i="76" s="1"/>
  <c r="J1014" i="76" s="1"/>
  <c r="G161" i="75" s="1"/>
  <c r="I479" i="74" s="1"/>
  <c r="J479" i="74" s="1"/>
  <c r="I1000" i="76"/>
  <c r="J1000" i="76" s="1"/>
  <c r="J1001" i="76" s="1"/>
  <c r="G160" i="75" s="1"/>
  <c r="I478" i="74" s="1"/>
  <c r="J478" i="74" s="1"/>
  <c r="E2453" i="76"/>
  <c r="H376" i="75"/>
  <c r="H359" i="76"/>
  <c r="K359" i="76"/>
  <c r="F913" i="76"/>
  <c r="K913" i="76"/>
  <c r="G130" i="75"/>
  <c r="L823" i="76"/>
  <c r="I393" i="74"/>
  <c r="H128" i="75"/>
  <c r="I2765" i="76"/>
  <c r="H427" i="75"/>
  <c r="K2614" i="76"/>
  <c r="F2614" i="76"/>
  <c r="L64" i="76"/>
  <c r="F65" i="76"/>
  <c r="L239" i="76"/>
  <c r="F242" i="76"/>
  <c r="L450" i="76"/>
  <c r="F451" i="76"/>
  <c r="I679" i="76"/>
  <c r="I667" i="76"/>
  <c r="I673" i="76"/>
  <c r="H377" i="75"/>
  <c r="F394" i="74"/>
  <c r="L394" i="74" s="1"/>
  <c r="K394" i="74"/>
  <c r="H531" i="74"/>
  <c r="K531" i="74"/>
  <c r="G212" i="75"/>
  <c r="L1385" i="76"/>
  <c r="I794" i="74"/>
  <c r="H236" i="75"/>
  <c r="F367" i="76"/>
  <c r="I801" i="74"/>
  <c r="H243" i="75"/>
  <c r="K1099" i="76"/>
  <c r="F1099" i="76"/>
  <c r="I694" i="76"/>
  <c r="I689" i="76"/>
  <c r="H379" i="75"/>
  <c r="G204" i="75"/>
  <c r="L1330" i="76"/>
  <c r="K492" i="76"/>
  <c r="F492" i="76"/>
  <c r="L2014" i="76"/>
  <c r="E303" i="75"/>
  <c r="K352" i="74"/>
  <c r="F352" i="74"/>
  <c r="L352" i="74" s="1"/>
  <c r="K425" i="74"/>
  <c r="F425" i="74"/>
  <c r="L425" i="74" s="1"/>
  <c r="L31" i="74"/>
  <c r="G287" i="75"/>
  <c r="L1910" i="76"/>
  <c r="I213" i="76"/>
  <c r="H314" i="75"/>
  <c r="E2326" i="76"/>
  <c r="E524" i="76"/>
  <c r="H360" i="75"/>
  <c r="H49" i="75"/>
  <c r="E161" i="74"/>
  <c r="I831" i="74"/>
  <c r="H273" i="75"/>
  <c r="H366" i="76"/>
  <c r="K366" i="76"/>
  <c r="F940" i="76"/>
  <c r="K940" i="76"/>
  <c r="H522" i="74"/>
  <c r="G23" i="73" s="1"/>
  <c r="H23" i="73" s="1"/>
  <c r="G406" i="75"/>
  <c r="L2661" i="76"/>
  <c r="G260" i="75"/>
  <c r="L1719" i="76"/>
  <c r="K1037" i="76"/>
  <c r="F1037" i="76"/>
  <c r="E2360" i="76"/>
  <c r="E2305" i="76"/>
  <c r="E925" i="76"/>
  <c r="H353" i="75"/>
  <c r="L2729" i="76"/>
  <c r="E417" i="75"/>
  <c r="L423" i="76"/>
  <c r="F424" i="76"/>
  <c r="H758" i="76"/>
  <c r="K758" i="76"/>
  <c r="K41" i="74"/>
  <c r="F41" i="74"/>
  <c r="L41" i="74" s="1"/>
  <c r="G217" i="75"/>
  <c r="L1421" i="76"/>
  <c r="F936" i="76"/>
  <c r="L936" i="76" s="1"/>
  <c r="K936" i="76"/>
  <c r="K586" i="74"/>
  <c r="F586" i="74"/>
  <c r="E2403" i="76"/>
  <c r="H370" i="75"/>
  <c r="F203" i="76"/>
  <c r="K203" i="76"/>
  <c r="F674" i="76"/>
  <c r="F486" i="74"/>
  <c r="L486" i="74" s="1"/>
  <c r="K486" i="74"/>
  <c r="F194" i="76"/>
  <c r="L194" i="76" s="1"/>
  <c r="K194" i="76"/>
  <c r="I816" i="74"/>
  <c r="H258" i="75"/>
  <c r="I796" i="74"/>
  <c r="H238" i="75"/>
  <c r="L2804" i="76"/>
  <c r="F2805" i="76"/>
  <c r="K641" i="76"/>
  <c r="F641" i="76"/>
  <c r="L641" i="76" s="1"/>
  <c r="G231" i="75"/>
  <c r="L1514" i="76"/>
  <c r="I821" i="74"/>
  <c r="H263" i="75"/>
  <c r="L2053" i="76"/>
  <c r="F2054" i="76"/>
  <c r="L1928" i="76"/>
  <c r="E290" i="75"/>
  <c r="I827" i="74"/>
  <c r="H269" i="75"/>
  <c r="F902" i="76"/>
  <c r="L902" i="76" s="1"/>
  <c r="K902" i="76"/>
  <c r="L303" i="76"/>
  <c r="K245" i="74"/>
  <c r="F245" i="74"/>
  <c r="L245" i="74" s="1"/>
  <c r="K426" i="74"/>
  <c r="F426" i="74"/>
  <c r="L426" i="74" s="1"/>
  <c r="I780" i="74"/>
  <c r="H222" i="75"/>
  <c r="F680" i="76"/>
  <c r="F39" i="74"/>
  <c r="L39" i="74" s="1"/>
  <c r="K39" i="74"/>
  <c r="G215" i="75"/>
  <c r="L1408" i="76"/>
  <c r="I812" i="74"/>
  <c r="H254" i="75"/>
  <c r="L2094" i="76"/>
  <c r="F2098" i="76"/>
  <c r="I799" i="74"/>
  <c r="H241" i="75"/>
  <c r="G242" i="75"/>
  <c r="L1597" i="76"/>
  <c r="H753" i="76"/>
  <c r="K753" i="76"/>
  <c r="L461" i="76"/>
  <c r="F463" i="76"/>
  <c r="F2181" i="76"/>
  <c r="K2181" i="76"/>
  <c r="K282" i="76"/>
  <c r="F282" i="76"/>
  <c r="I764" i="74"/>
  <c r="H206" i="75"/>
  <c r="F2778" i="76"/>
  <c r="K2778" i="76"/>
  <c r="I808" i="74"/>
  <c r="H250" i="75"/>
  <c r="H166" i="75"/>
  <c r="E484" i="74"/>
  <c r="K243" i="74"/>
  <c r="F243" i="74"/>
  <c r="L243" i="74" s="1"/>
  <c r="F535" i="76"/>
  <c r="K535" i="76"/>
  <c r="H224" i="76"/>
  <c r="F37" i="75" s="1"/>
  <c r="G102" i="74" s="1"/>
  <c r="H102" i="74" s="1"/>
  <c r="H106" i="74" s="1"/>
  <c r="G10" i="73" s="1"/>
  <c r="H10" i="73" s="1"/>
  <c r="L222" i="76"/>
  <c r="L423" i="74"/>
  <c r="F557" i="76"/>
  <c r="L2632" i="76"/>
  <c r="F2633" i="76"/>
  <c r="G275" i="75"/>
  <c r="L1824" i="76"/>
  <c r="F2150" i="76"/>
  <c r="L2150" i="76" s="1"/>
  <c r="K2150" i="76"/>
  <c r="I792" i="74"/>
  <c r="H234" i="75"/>
  <c r="F1017" i="76"/>
  <c r="K1017" i="76"/>
  <c r="F914" i="76"/>
  <c r="L914" i="76" s="1"/>
  <c r="K914" i="76"/>
  <c r="F909" i="76"/>
  <c r="L909" i="76" s="1"/>
  <c r="K909" i="76"/>
  <c r="L1983" i="76"/>
  <c r="E298" i="75"/>
  <c r="H763" i="76"/>
  <c r="K763" i="76"/>
  <c r="K603" i="74"/>
  <c r="F603" i="74"/>
  <c r="L603" i="74" s="1"/>
  <c r="L1896" i="76"/>
  <c r="E285" i="75"/>
  <c r="G239" i="75"/>
  <c r="L1576" i="76"/>
  <c r="G342" i="75"/>
  <c r="L2248" i="76"/>
  <c r="I815" i="74"/>
  <c r="H257" i="75"/>
  <c r="K631" i="76"/>
  <c r="F631" i="76"/>
  <c r="L631" i="76" s="1"/>
  <c r="I776" i="74"/>
  <c r="H218" i="75"/>
  <c r="I586" i="76"/>
  <c r="I556" i="76"/>
  <c r="I571" i="76"/>
  <c r="H367" i="75"/>
  <c r="F860" i="74"/>
  <c r="E34" i="73" s="1"/>
  <c r="F1022" i="76"/>
  <c r="F42" i="74"/>
  <c r="L42" i="74" s="1"/>
  <c r="K42" i="74"/>
  <c r="J507" i="76"/>
  <c r="G83" i="75" s="1"/>
  <c r="I295" i="74" s="1"/>
  <c r="J295" i="74" s="1"/>
  <c r="J30" i="74"/>
  <c r="K30" i="74"/>
  <c r="K1115" i="76"/>
  <c r="F1115" i="76"/>
  <c r="L769" i="76"/>
  <c r="F770" i="76"/>
  <c r="I791" i="74"/>
  <c r="H233" i="75"/>
  <c r="E7" i="74"/>
  <c r="G255" i="75"/>
  <c r="L1685" i="76"/>
  <c r="F434" i="76"/>
  <c r="L432" i="76"/>
  <c r="G202" i="75"/>
  <c r="L1319" i="76"/>
  <c r="H79" i="75"/>
  <c r="E291" i="74"/>
  <c r="L428" i="76"/>
  <c r="F429" i="76"/>
  <c r="G344" i="75"/>
  <c r="L2260" i="76"/>
  <c r="G201" i="75"/>
  <c r="L1311" i="76"/>
  <c r="E2438" i="76"/>
  <c r="H373" i="75"/>
  <c r="F394" i="76"/>
  <c r="E2637" i="76"/>
  <c r="H404" i="75"/>
  <c r="L630" i="76"/>
  <c r="F634" i="76"/>
  <c r="H24" i="75"/>
  <c r="E60" i="74"/>
  <c r="E885" i="76"/>
  <c r="H384" i="75"/>
  <c r="I386" i="76"/>
  <c r="H343" i="75"/>
  <c r="I838" i="74"/>
  <c r="H279" i="75"/>
  <c r="K294" i="76"/>
  <c r="F294" i="76"/>
  <c r="G251" i="75"/>
  <c r="L1657" i="76"/>
  <c r="G246" i="75"/>
  <c r="L1626" i="76"/>
  <c r="F206" i="76"/>
  <c r="L206" i="76" s="1"/>
  <c r="K206" i="76"/>
  <c r="F649" i="76"/>
  <c r="K649" i="76"/>
  <c r="F307" i="74"/>
  <c r="L307" i="74" s="1"/>
  <c r="K307" i="74"/>
  <c r="L2836" i="76"/>
  <c r="E434" i="75"/>
  <c r="H434" i="75" s="1"/>
  <c r="L793" i="76"/>
  <c r="F794" i="76"/>
  <c r="K602" i="74"/>
  <c r="F602" i="74"/>
  <c r="F446" i="76"/>
  <c r="G235" i="75"/>
  <c r="L1545" i="76"/>
  <c r="F2606" i="76"/>
  <c r="L2605" i="76"/>
  <c r="F37" i="73"/>
  <c r="L37" i="73" s="1"/>
  <c r="T37" i="73" s="1"/>
  <c r="K37" i="73"/>
  <c r="I765" i="74"/>
  <c r="H207" i="75"/>
  <c r="K1110" i="76"/>
  <c r="F1110" i="76"/>
  <c r="E492" i="74"/>
  <c r="H174" i="75"/>
  <c r="K2771" i="76"/>
  <c r="F2771" i="76"/>
  <c r="L2771" i="76" s="1"/>
  <c r="F129" i="76"/>
  <c r="L129" i="76" s="1"/>
  <c r="K129" i="76"/>
  <c r="F382" i="74"/>
  <c r="L382" i="74" s="1"/>
  <c r="K382" i="74"/>
  <c r="F883" i="76"/>
  <c r="K883" i="76"/>
  <c r="E935" i="76"/>
  <c r="H395" i="75"/>
  <c r="J828" i="74"/>
  <c r="L828" i="74" s="1"/>
  <c r="K828" i="74"/>
  <c r="F308" i="74"/>
  <c r="L308" i="74" s="1"/>
  <c r="K308" i="74"/>
  <c r="K238" i="74"/>
  <c r="F238" i="74"/>
  <c r="K94" i="76"/>
  <c r="F94" i="76"/>
  <c r="L94" i="76" s="1"/>
  <c r="I781" i="74"/>
  <c r="H223" i="75"/>
  <c r="G131" i="75"/>
  <c r="L829" i="76"/>
  <c r="K288" i="76"/>
  <c r="F288" i="76"/>
  <c r="G232" i="75"/>
  <c r="L1521" i="76"/>
  <c r="E2402" i="76"/>
  <c r="H369" i="75"/>
  <c r="F257" i="76"/>
  <c r="K257" i="76"/>
  <c r="F930" i="76"/>
  <c r="K930" i="76"/>
  <c r="E919" i="76"/>
  <c r="H394" i="75"/>
  <c r="F37" i="74"/>
  <c r="L37" i="74" s="1"/>
  <c r="K37" i="74"/>
  <c r="F908" i="76"/>
  <c r="L908" i="76" s="1"/>
  <c r="K908" i="76"/>
  <c r="K2332" i="76"/>
  <c r="F2332" i="76"/>
  <c r="I351" i="74"/>
  <c r="H113" i="75"/>
  <c r="F587" i="76"/>
  <c r="I189" i="76"/>
  <c r="H308" i="75"/>
  <c r="K2766" i="76"/>
  <c r="F2766" i="76"/>
  <c r="L2766" i="76" s="1"/>
  <c r="H81" i="75"/>
  <c r="E293" i="74"/>
  <c r="L2159" i="76"/>
  <c r="E326" i="75"/>
  <c r="K350" i="76"/>
  <c r="F350" i="76"/>
  <c r="L350" i="76" s="1"/>
  <c r="I761" i="74"/>
  <c r="H203" i="75"/>
  <c r="F684" i="76"/>
  <c r="K684" i="76"/>
  <c r="K345" i="76"/>
  <c r="F345" i="76"/>
  <c r="G1232" i="76"/>
  <c r="H1232" i="76" s="1"/>
  <c r="H1237" i="76" s="1"/>
  <c r="F190" i="75" s="1"/>
  <c r="G554" i="74" s="1"/>
  <c r="H554" i="74" s="1"/>
  <c r="G1241" i="76"/>
  <c r="H1241" i="76" s="1"/>
  <c r="H1246" i="76" s="1"/>
  <c r="F191" i="75" s="1"/>
  <c r="G555" i="74" s="1"/>
  <c r="H555" i="74" s="1"/>
  <c r="G1197" i="76"/>
  <c r="H1197" i="76" s="1"/>
  <c r="H1202" i="76" s="1"/>
  <c r="F187" i="75" s="1"/>
  <c r="G551" i="74" s="1"/>
  <c r="H551" i="74" s="1"/>
  <c r="G1187" i="76"/>
  <c r="H1187" i="76" s="1"/>
  <c r="H1192" i="76" s="1"/>
  <c r="F186" i="75" s="1"/>
  <c r="G550" i="74" s="1"/>
  <c r="H550" i="74" s="1"/>
  <c r="G1250" i="76"/>
  <c r="H1250" i="76" s="1"/>
  <c r="H1255" i="76" s="1"/>
  <c r="F192" i="75" s="1"/>
  <c r="G556" i="74" s="1"/>
  <c r="H556" i="74" s="1"/>
  <c r="G1216" i="76"/>
  <c r="H1216" i="76" s="1"/>
  <c r="H1228" i="76" s="1"/>
  <c r="F189" i="75" s="1"/>
  <c r="G553" i="74" s="1"/>
  <c r="H553" i="74" s="1"/>
  <c r="G1207" i="76"/>
  <c r="H1207" i="76" s="1"/>
  <c r="H1212" i="76" s="1"/>
  <c r="F188" i="75" s="1"/>
  <c r="G552" i="74" s="1"/>
  <c r="H552" i="74" s="1"/>
  <c r="L1865" i="76"/>
  <c r="E281" i="75"/>
  <c r="I825" i="74"/>
  <c r="H267" i="75"/>
  <c r="F1105" i="76"/>
  <c r="K1105" i="76"/>
  <c r="J805" i="74" l="1"/>
  <c r="L805" i="74" s="1"/>
  <c r="K805" i="74"/>
  <c r="L2843" i="76"/>
  <c r="E435" i="75"/>
  <c r="H435" i="75" s="1"/>
  <c r="I788" i="74"/>
  <c r="H230" i="75"/>
  <c r="E432" i="75"/>
  <c r="L2825" i="76"/>
  <c r="J786" i="74"/>
  <c r="L786" i="74" s="1"/>
  <c r="K786" i="74"/>
  <c r="L1126" i="76"/>
  <c r="E175" i="75"/>
  <c r="K305" i="74"/>
  <c r="F305" i="74"/>
  <c r="L305" i="74" s="1"/>
  <c r="F2767" i="76"/>
  <c r="H366" i="74"/>
  <c r="G18" i="73" s="1"/>
  <c r="H18" i="73" s="1"/>
  <c r="E2149" i="76"/>
  <c r="H326" i="75"/>
  <c r="L649" i="76"/>
  <c r="I760" i="74"/>
  <c r="H202" i="75"/>
  <c r="E2747" i="76"/>
  <c r="E1878" i="76"/>
  <c r="E146" i="76"/>
  <c r="H285" i="75"/>
  <c r="F925" i="76"/>
  <c r="K925" i="76"/>
  <c r="I38" i="76"/>
  <c r="H287" i="75"/>
  <c r="L699" i="76"/>
  <c r="F700" i="76"/>
  <c r="I347" i="74"/>
  <c r="H109" i="75"/>
  <c r="J783" i="74"/>
  <c r="L783" i="74" s="1"/>
  <c r="K783" i="74"/>
  <c r="E126" i="76"/>
  <c r="H297" i="75"/>
  <c r="L1105" i="76"/>
  <c r="F1106" i="76"/>
  <c r="L345" i="76"/>
  <c r="F351" i="76"/>
  <c r="K293" i="74"/>
  <c r="F293" i="74"/>
  <c r="L293" i="74" s="1"/>
  <c r="L1110" i="76"/>
  <c r="F1111" i="76"/>
  <c r="L446" i="76"/>
  <c r="E73" i="75"/>
  <c r="J386" i="76"/>
  <c r="K386" i="76"/>
  <c r="F2438" i="76"/>
  <c r="K2438" i="76"/>
  <c r="L434" i="76"/>
  <c r="E71" i="75"/>
  <c r="J54" i="74"/>
  <c r="I8" i="73" s="1"/>
  <c r="J8" i="73" s="1"/>
  <c r="L30" i="74"/>
  <c r="J808" i="74"/>
  <c r="L808" i="74" s="1"/>
  <c r="K808" i="74"/>
  <c r="I773" i="74"/>
  <c r="H215" i="75"/>
  <c r="E102" i="75"/>
  <c r="I775" i="74"/>
  <c r="H217" i="75"/>
  <c r="K2360" i="76"/>
  <c r="F2360" i="76"/>
  <c r="I770" i="74"/>
  <c r="H212" i="75"/>
  <c r="L210" i="76"/>
  <c r="E211" i="76"/>
  <c r="E212" i="76"/>
  <c r="J820" i="74"/>
  <c r="L820" i="74" s="1"/>
  <c r="K820" i="74"/>
  <c r="L782" i="76"/>
  <c r="E122" i="75"/>
  <c r="L274" i="76"/>
  <c r="J829" i="74"/>
  <c r="L829" i="74" s="1"/>
  <c r="K829" i="74"/>
  <c r="I822" i="74"/>
  <c r="H264" i="75"/>
  <c r="I763" i="74"/>
  <c r="H205" i="75"/>
  <c r="I814" i="74"/>
  <c r="H256" i="75"/>
  <c r="J785" i="74"/>
  <c r="L785" i="74" s="1"/>
  <c r="K785" i="74"/>
  <c r="E88" i="75"/>
  <c r="F626" i="74"/>
  <c r="E27" i="73" s="1"/>
  <c r="L602" i="74"/>
  <c r="L626" i="74" s="1"/>
  <c r="J776" i="74"/>
  <c r="L776" i="74" s="1"/>
  <c r="K776" i="74"/>
  <c r="J792" i="74"/>
  <c r="L792" i="74" s="1"/>
  <c r="K792" i="74"/>
  <c r="L1037" i="76"/>
  <c r="F1038" i="76"/>
  <c r="J831" i="74"/>
  <c r="L831" i="74" s="1"/>
  <c r="K831" i="74"/>
  <c r="J689" i="76"/>
  <c r="K689" i="76"/>
  <c r="I832" i="74"/>
  <c r="H274" i="75"/>
  <c r="H265" i="75"/>
  <c r="I823" i="74"/>
  <c r="J153" i="74"/>
  <c r="K153" i="74"/>
  <c r="K895" i="76"/>
  <c r="F895" i="76"/>
  <c r="F1094" i="76"/>
  <c r="L1092" i="76"/>
  <c r="E63" i="75"/>
  <c r="L2347" i="76"/>
  <c r="J830" i="74"/>
  <c r="L830" i="74" s="1"/>
  <c r="K830" i="74"/>
  <c r="L242" i="76"/>
  <c r="E40" i="75"/>
  <c r="L901" i="76"/>
  <c r="F904" i="76"/>
  <c r="L238" i="74"/>
  <c r="J825" i="74"/>
  <c r="L825" i="74" s="1"/>
  <c r="K825" i="74"/>
  <c r="I804" i="74"/>
  <c r="H246" i="75"/>
  <c r="F885" i="76"/>
  <c r="L885" i="76" s="1"/>
  <c r="K885" i="76"/>
  <c r="I759" i="74"/>
  <c r="H201" i="75"/>
  <c r="I813" i="74"/>
  <c r="H255" i="75"/>
  <c r="L2778" i="76"/>
  <c r="F2779" i="76"/>
  <c r="H754" i="76"/>
  <c r="L753" i="76"/>
  <c r="L2805" i="76"/>
  <c r="E429" i="75"/>
  <c r="F161" i="74"/>
  <c r="K161" i="74"/>
  <c r="J694" i="76"/>
  <c r="K694" i="76"/>
  <c r="L531" i="74"/>
  <c r="H548" i="74"/>
  <c r="G24" i="73" s="1"/>
  <c r="H24" i="73" s="1"/>
  <c r="E11" i="75"/>
  <c r="L65" i="76"/>
  <c r="L135" i="76"/>
  <c r="F136" i="76"/>
  <c r="F644" i="76"/>
  <c r="L148" i="74"/>
  <c r="J777" i="74"/>
  <c r="L777" i="74" s="1"/>
  <c r="K777" i="74"/>
  <c r="E87" i="75"/>
  <c r="J393" i="74"/>
  <c r="L393" i="74" s="1"/>
  <c r="K393" i="74"/>
  <c r="I179" i="76"/>
  <c r="H305" i="75"/>
  <c r="F492" i="74"/>
  <c r="L492" i="74" s="1"/>
  <c r="K492" i="74"/>
  <c r="F2402" i="76"/>
  <c r="K2402" i="76"/>
  <c r="E1856" i="76"/>
  <c r="H281" i="75"/>
  <c r="L684" i="76"/>
  <c r="F685" i="76"/>
  <c r="H232" i="75"/>
  <c r="I790" i="74"/>
  <c r="J765" i="74"/>
  <c r="L765" i="74" s="1"/>
  <c r="K765" i="74"/>
  <c r="L794" i="76"/>
  <c r="E124" i="75"/>
  <c r="F60" i="74"/>
  <c r="L60" i="74" s="1"/>
  <c r="K60" i="74"/>
  <c r="F7" i="74"/>
  <c r="H764" i="76"/>
  <c r="L763" i="76"/>
  <c r="E103" i="75"/>
  <c r="J827" i="74"/>
  <c r="L827" i="74" s="1"/>
  <c r="K827" i="74"/>
  <c r="L203" i="76"/>
  <c r="E205" i="76"/>
  <c r="E204" i="76"/>
  <c r="L1099" i="76"/>
  <c r="F1100" i="76"/>
  <c r="I396" i="74"/>
  <c r="H130" i="75"/>
  <c r="J795" i="74"/>
  <c r="L795" i="74" s="1"/>
  <c r="K795" i="74"/>
  <c r="J835" i="74"/>
  <c r="L835" i="74" s="1"/>
  <c r="K835" i="74"/>
  <c r="E264" i="74"/>
  <c r="H72" i="75"/>
  <c r="J767" i="74"/>
  <c r="L767" i="74" s="1"/>
  <c r="K767" i="74"/>
  <c r="J2615" i="76"/>
  <c r="K2615" i="76"/>
  <c r="J836" i="74"/>
  <c r="L836" i="74" s="1"/>
  <c r="K836" i="74"/>
  <c r="L889" i="76"/>
  <c r="F892" i="76"/>
  <c r="J774" i="74"/>
  <c r="L774" i="74" s="1"/>
  <c r="K774" i="74"/>
  <c r="E88" i="76"/>
  <c r="H291" i="75"/>
  <c r="E93" i="76"/>
  <c r="J806" i="74"/>
  <c r="L806" i="74" s="1"/>
  <c r="K806" i="74"/>
  <c r="L2670" i="76"/>
  <c r="F2678" i="76"/>
  <c r="J824" i="74"/>
  <c r="L824" i="74" s="1"/>
  <c r="K824" i="74"/>
  <c r="K2305" i="76"/>
  <c r="F2305" i="76"/>
  <c r="I762" i="74"/>
  <c r="H204" i="75"/>
  <c r="I809" i="74"/>
  <c r="H251" i="75"/>
  <c r="I393" i="76"/>
  <c r="H344" i="75"/>
  <c r="E2748" i="76"/>
  <c r="E127" i="76"/>
  <c r="H298" i="75"/>
  <c r="J764" i="74"/>
  <c r="L764" i="74" s="1"/>
  <c r="K764" i="74"/>
  <c r="I800" i="74"/>
  <c r="H242" i="75"/>
  <c r="E1920" i="76"/>
  <c r="H290" i="75"/>
  <c r="H759" i="76"/>
  <c r="L758" i="76"/>
  <c r="I818" i="74"/>
  <c r="H260" i="75"/>
  <c r="L2614" i="76"/>
  <c r="F2616" i="76"/>
  <c r="H299" i="75"/>
  <c r="E128" i="76"/>
  <c r="L178" i="76"/>
  <c r="F180" i="76"/>
  <c r="H153" i="75"/>
  <c r="E457" i="74"/>
  <c r="K292" i="74"/>
  <c r="F292" i="74"/>
  <c r="L292" i="74" s="1"/>
  <c r="I348" i="76"/>
  <c r="H336" i="75"/>
  <c r="J766" i="74"/>
  <c r="L766" i="74" s="1"/>
  <c r="K766" i="74"/>
  <c r="L788" i="76"/>
  <c r="E123" i="75"/>
  <c r="L807" i="76"/>
  <c r="E127" i="75"/>
  <c r="J812" i="74"/>
  <c r="L812" i="74" s="1"/>
  <c r="K812" i="74"/>
  <c r="L2665" i="76"/>
  <c r="F2667" i="76"/>
  <c r="L463" i="76"/>
  <c r="E76" i="75"/>
  <c r="L288" i="76"/>
  <c r="F289" i="76"/>
  <c r="J761" i="74"/>
  <c r="L761" i="74" s="1"/>
  <c r="K761" i="74"/>
  <c r="J189" i="76"/>
  <c r="K189" i="76"/>
  <c r="L294" i="76"/>
  <c r="F295" i="76"/>
  <c r="L634" i="76"/>
  <c r="E97" i="75"/>
  <c r="L429" i="76"/>
  <c r="E70" i="75"/>
  <c r="J815" i="74"/>
  <c r="L815" i="74" s="1"/>
  <c r="K815" i="74"/>
  <c r="L282" i="76"/>
  <c r="F283" i="76"/>
  <c r="J796" i="74"/>
  <c r="L796" i="74" s="1"/>
  <c r="K796" i="74"/>
  <c r="F2403" i="76"/>
  <c r="L2403" i="76" s="1"/>
  <c r="K2403" i="76"/>
  <c r="L424" i="76"/>
  <c r="E69" i="75"/>
  <c r="K524" i="76"/>
  <c r="F524" i="76"/>
  <c r="L524" i="76" s="1"/>
  <c r="E174" i="76"/>
  <c r="H303" i="75"/>
  <c r="E158" i="76"/>
  <c r="E166" i="76"/>
  <c r="F916" i="76"/>
  <c r="L913" i="76"/>
  <c r="I817" i="74"/>
  <c r="H259" i="75"/>
  <c r="J784" i="74"/>
  <c r="L784" i="74" s="1"/>
  <c r="K784" i="74"/>
  <c r="L776" i="76"/>
  <c r="E121" i="75"/>
  <c r="L457" i="76"/>
  <c r="E75" i="75"/>
  <c r="H211" i="75"/>
  <c r="I769" i="74"/>
  <c r="F374" i="74"/>
  <c r="J811" i="74"/>
  <c r="L811" i="74" s="1"/>
  <c r="K811" i="74"/>
  <c r="J810" i="74"/>
  <c r="L810" i="74" s="1"/>
  <c r="K810" i="74"/>
  <c r="E106" i="75"/>
  <c r="L883" i="76"/>
  <c r="E89" i="75"/>
  <c r="J791" i="74"/>
  <c r="L791" i="74" s="1"/>
  <c r="K791" i="74"/>
  <c r="F34" i="73"/>
  <c r="L535" i="76"/>
  <c r="J799" i="74"/>
  <c r="L799" i="74" s="1"/>
  <c r="K799" i="74"/>
  <c r="J780" i="74"/>
  <c r="L780" i="74" s="1"/>
  <c r="K780" i="74"/>
  <c r="L2054" i="76"/>
  <c r="E309" i="75"/>
  <c r="L586" i="74"/>
  <c r="I1022" i="76"/>
  <c r="H406" i="75"/>
  <c r="K2326" i="76"/>
  <c r="F2326" i="76"/>
  <c r="K801" i="74"/>
  <c r="J801" i="74"/>
  <c r="L801" i="74" s="1"/>
  <c r="J673" i="76"/>
  <c r="K673" i="76"/>
  <c r="E101" i="75"/>
  <c r="I819" i="74"/>
  <c r="H261" i="75"/>
  <c r="H38" i="75"/>
  <c r="E103" i="74"/>
  <c r="L704" i="76"/>
  <c r="F705" i="76"/>
  <c r="F376" i="74"/>
  <c r="L2332" i="76"/>
  <c r="F2334" i="76"/>
  <c r="F263" i="76"/>
  <c r="L257" i="76"/>
  <c r="J586" i="76"/>
  <c r="K586" i="76"/>
  <c r="F919" i="76"/>
  <c r="K919" i="76"/>
  <c r="I398" i="74"/>
  <c r="H131" i="75"/>
  <c r="L2606" i="76"/>
  <c r="E397" i="75"/>
  <c r="K291" i="74"/>
  <c r="F291" i="74"/>
  <c r="L770" i="76"/>
  <c r="E120" i="75"/>
  <c r="I365" i="76"/>
  <c r="H342" i="75"/>
  <c r="I833" i="74"/>
  <c r="H275" i="75"/>
  <c r="L2098" i="76"/>
  <c r="E316" i="75"/>
  <c r="K816" i="74"/>
  <c r="J816" i="74"/>
  <c r="L816" i="74" s="1"/>
  <c r="E1162" i="76"/>
  <c r="E1169" i="76"/>
  <c r="H417" i="75"/>
  <c r="E59" i="75"/>
  <c r="J667" i="76"/>
  <c r="K667" i="76"/>
  <c r="J2765" i="76"/>
  <c r="K2765" i="76"/>
  <c r="H360" i="76"/>
  <c r="F58" i="75" s="1"/>
  <c r="G215" i="74" s="1"/>
  <c r="H215" i="74" s="1"/>
  <c r="L359" i="76"/>
  <c r="J798" i="74"/>
  <c r="L798" i="74" s="1"/>
  <c r="K798" i="74"/>
  <c r="L2687" i="76"/>
  <c r="F2689" i="76"/>
  <c r="I771" i="74"/>
  <c r="H213" i="75"/>
  <c r="F2452" i="76"/>
  <c r="K2452" i="76"/>
  <c r="L355" i="76"/>
  <c r="F360" i="76"/>
  <c r="L876" i="76"/>
  <c r="E140" i="75"/>
  <c r="F375" i="74"/>
  <c r="K303" i="74"/>
  <c r="F303" i="74"/>
  <c r="L303" i="74" s="1"/>
  <c r="J1225" i="76"/>
  <c r="L1225" i="76" s="1"/>
  <c r="K1225" i="76"/>
  <c r="J778" i="74"/>
  <c r="L778" i="74" s="1"/>
  <c r="K778" i="74"/>
  <c r="I803" i="74"/>
  <c r="H245" i="75"/>
  <c r="H340" i="74"/>
  <c r="G17" i="73" s="1"/>
  <c r="H17" i="73" s="1"/>
  <c r="J838" i="74"/>
  <c r="L838" i="74" s="1"/>
  <c r="K838" i="74"/>
  <c r="J556" i="76"/>
  <c r="K556" i="76"/>
  <c r="J794" i="74"/>
  <c r="L794" i="74" s="1"/>
  <c r="K794" i="74"/>
  <c r="L2739" i="76"/>
  <c r="I37" i="76"/>
  <c r="H286" i="75"/>
  <c r="J772" i="74"/>
  <c r="L772" i="74" s="1"/>
  <c r="K772" i="74"/>
  <c r="I789" i="74"/>
  <c r="H231" i="75"/>
  <c r="H367" i="76"/>
  <c r="F59" i="75" s="1"/>
  <c r="G216" i="74" s="1"/>
  <c r="H216" i="74" s="1"/>
  <c r="L366" i="76"/>
  <c r="J782" i="74"/>
  <c r="L782" i="74" s="1"/>
  <c r="K782" i="74"/>
  <c r="H574" i="74"/>
  <c r="G25" i="73" s="1"/>
  <c r="H25" i="73" s="1"/>
  <c r="E423" i="75"/>
  <c r="K935" i="76"/>
  <c r="F935" i="76"/>
  <c r="K2637" i="76"/>
  <c r="F2637" i="76"/>
  <c r="L2633" i="76"/>
  <c r="E402" i="75"/>
  <c r="J213" i="76"/>
  <c r="K213" i="76"/>
  <c r="L492" i="76"/>
  <c r="J679" i="76"/>
  <c r="K679" i="76"/>
  <c r="L2041" i="76"/>
  <c r="E307" i="75"/>
  <c r="L2338" i="76"/>
  <c r="H167" i="75"/>
  <c r="E485" i="74"/>
  <c r="J834" i="74"/>
  <c r="L834" i="74" s="1"/>
  <c r="K834" i="74"/>
  <c r="L2299" i="76"/>
  <c r="J1872" i="76"/>
  <c r="K1872" i="76"/>
  <c r="J826" i="74"/>
  <c r="L826" i="74" s="1"/>
  <c r="K826" i="74"/>
  <c r="F2367" i="76"/>
  <c r="L2365" i="76"/>
  <c r="L2181" i="76"/>
  <c r="F2182" i="76"/>
  <c r="I793" i="74"/>
  <c r="H235" i="75"/>
  <c r="F1019" i="76"/>
  <c r="L1017" i="76"/>
  <c r="J351" i="74"/>
  <c r="L351" i="74" s="1"/>
  <c r="K351" i="74"/>
  <c r="F932" i="76"/>
  <c r="L930" i="76"/>
  <c r="J781" i="74"/>
  <c r="L781" i="74" s="1"/>
  <c r="K781" i="74"/>
  <c r="E64" i="75"/>
  <c r="L1115" i="76"/>
  <c r="F1116" i="76"/>
  <c r="J571" i="76"/>
  <c r="K571" i="76"/>
  <c r="I797" i="74"/>
  <c r="H239" i="75"/>
  <c r="K484" i="74"/>
  <c r="F484" i="74"/>
  <c r="L484" i="74" s="1"/>
  <c r="J821" i="74"/>
  <c r="L821" i="74" s="1"/>
  <c r="K821" i="74"/>
  <c r="E947" i="76"/>
  <c r="L940" i="76"/>
  <c r="L451" i="76"/>
  <c r="E74" i="75"/>
  <c r="K2453" i="76"/>
  <c r="F2453" i="76"/>
  <c r="L2453" i="76" s="1"/>
  <c r="L606" i="76"/>
  <c r="E92" i="75"/>
  <c r="I779" i="74"/>
  <c r="H221" i="75"/>
  <c r="F910" i="76"/>
  <c r="L907" i="76"/>
  <c r="K2348" i="76"/>
  <c r="F2348" i="76"/>
  <c r="L2348" i="76" s="1"/>
  <c r="L419" i="76"/>
  <c r="E68" i="75"/>
  <c r="E105" i="75"/>
  <c r="J1180" i="76"/>
  <c r="K1180" i="76"/>
  <c r="E1288" i="76" l="1"/>
  <c r="E1282" i="76"/>
  <c r="E1270" i="76"/>
  <c r="E1276" i="76"/>
  <c r="H432" i="75"/>
  <c r="J788" i="74"/>
  <c r="L788" i="74" s="1"/>
  <c r="K788" i="74"/>
  <c r="H175" i="75"/>
  <c r="E493" i="74"/>
  <c r="F1162" i="76"/>
  <c r="K1162" i="76"/>
  <c r="K947" i="76"/>
  <c r="F947" i="76"/>
  <c r="F205" i="76"/>
  <c r="L205" i="76" s="1"/>
  <c r="K205" i="76"/>
  <c r="H124" i="75"/>
  <c r="E381" i="74"/>
  <c r="L153" i="74"/>
  <c r="J158" i="74"/>
  <c r="I11" i="73" s="1"/>
  <c r="J11" i="73" s="1"/>
  <c r="J814" i="74"/>
  <c r="L814" i="74" s="1"/>
  <c r="K814" i="74"/>
  <c r="L910" i="76"/>
  <c r="E146" i="75"/>
  <c r="L2637" i="76"/>
  <c r="J789" i="74"/>
  <c r="L789" i="74" s="1"/>
  <c r="K789" i="74"/>
  <c r="H140" i="75"/>
  <c r="E431" i="74"/>
  <c r="J674" i="76"/>
  <c r="L673" i="76"/>
  <c r="F886" i="76"/>
  <c r="F174" i="76"/>
  <c r="K174" i="76"/>
  <c r="F88" i="76"/>
  <c r="K88" i="76"/>
  <c r="K264" i="74"/>
  <c r="F264" i="74"/>
  <c r="L2402" i="76"/>
  <c r="F2404" i="76"/>
  <c r="E2770" i="76"/>
  <c r="H429" i="75"/>
  <c r="J823" i="74"/>
  <c r="L823" i="74" s="1"/>
  <c r="K823" i="74"/>
  <c r="K212" i="76"/>
  <c r="F212" i="76"/>
  <c r="L212" i="76" s="1"/>
  <c r="J387" i="76"/>
  <c r="L386" i="76"/>
  <c r="F126" i="76"/>
  <c r="K126" i="76"/>
  <c r="F146" i="76"/>
  <c r="K146" i="76"/>
  <c r="L263" i="76"/>
  <c r="E43" i="75"/>
  <c r="K93" i="76"/>
  <c r="F93" i="76"/>
  <c r="L925" i="76"/>
  <c r="F927" i="76"/>
  <c r="H236" i="74"/>
  <c r="G14" i="73" s="1"/>
  <c r="H14" i="73" s="1"/>
  <c r="E223" i="76"/>
  <c r="H316" i="75"/>
  <c r="E960" i="76"/>
  <c r="E987" i="76"/>
  <c r="E965" i="76"/>
  <c r="E1029" i="76"/>
  <c r="H397" i="75"/>
  <c r="E344" i="74"/>
  <c r="H121" i="75"/>
  <c r="E378" i="74"/>
  <c r="H70" i="75"/>
  <c r="E248" i="74"/>
  <c r="L289" i="76"/>
  <c r="E47" i="75"/>
  <c r="E399" i="75"/>
  <c r="J762" i="74"/>
  <c r="L762" i="74" s="1"/>
  <c r="K762" i="74"/>
  <c r="L644" i="76"/>
  <c r="E98" i="75"/>
  <c r="J804" i="74"/>
  <c r="L804" i="74" s="1"/>
  <c r="K804" i="74"/>
  <c r="J763" i="74"/>
  <c r="L763" i="74" s="1"/>
  <c r="K763" i="74"/>
  <c r="F211" i="76"/>
  <c r="K211" i="76"/>
  <c r="J773" i="74"/>
  <c r="L773" i="74" s="1"/>
  <c r="K773" i="74"/>
  <c r="H73" i="75"/>
  <c r="E265" i="74"/>
  <c r="K1878" i="76"/>
  <c r="F1878" i="76"/>
  <c r="L1878" i="76" s="1"/>
  <c r="I1881" i="76" s="1"/>
  <c r="L2182" i="76"/>
  <c r="E330" i="75"/>
  <c r="L2334" i="76"/>
  <c r="E357" i="75"/>
  <c r="L2367" i="76"/>
  <c r="E362" i="75"/>
  <c r="J779" i="74"/>
  <c r="L779" i="74" s="1"/>
  <c r="K779" i="74"/>
  <c r="E188" i="76"/>
  <c r="H307" i="75"/>
  <c r="F937" i="76"/>
  <c r="L935" i="76"/>
  <c r="L360" i="76"/>
  <c r="E58" i="75"/>
  <c r="K127" i="76"/>
  <c r="F127" i="76"/>
  <c r="L127" i="76" s="1"/>
  <c r="L2305" i="76"/>
  <c r="F2307" i="76"/>
  <c r="L136" i="76"/>
  <c r="E23" i="75"/>
  <c r="F2349" i="76"/>
  <c r="K2747" i="76"/>
  <c r="F2747" i="76"/>
  <c r="E242" i="74"/>
  <c r="H92" i="75"/>
  <c r="E304" i="74"/>
  <c r="J803" i="74"/>
  <c r="L803" i="74" s="1"/>
  <c r="K803" i="74"/>
  <c r="J2767" i="76"/>
  <c r="L2765" i="76"/>
  <c r="L705" i="76"/>
  <c r="E108" i="75"/>
  <c r="L2326" i="76"/>
  <c r="F2328" i="76"/>
  <c r="H69" i="75"/>
  <c r="E247" i="74"/>
  <c r="H97" i="75"/>
  <c r="E309" i="74"/>
  <c r="H76" i="75"/>
  <c r="E268" i="74"/>
  <c r="F2748" i="76"/>
  <c r="L2748" i="76" s="1"/>
  <c r="K2748" i="76"/>
  <c r="L892" i="76"/>
  <c r="E143" i="75"/>
  <c r="E315" i="74"/>
  <c r="F117" i="75"/>
  <c r="L754" i="76"/>
  <c r="J832" i="74"/>
  <c r="L832" i="74" s="1"/>
  <c r="K832" i="74"/>
  <c r="J822" i="74"/>
  <c r="L822" i="74" s="1"/>
  <c r="K822" i="74"/>
  <c r="L1111" i="76"/>
  <c r="E172" i="75"/>
  <c r="L2438" i="76"/>
  <c r="F2440" i="76"/>
  <c r="L291" i="74"/>
  <c r="H123" i="75"/>
  <c r="E380" i="74"/>
  <c r="F184" i="74"/>
  <c r="E12" i="73" s="1"/>
  <c r="L161" i="74"/>
  <c r="L184" i="74" s="1"/>
  <c r="L932" i="76"/>
  <c r="E150" i="75"/>
  <c r="J1182" i="76"/>
  <c r="G185" i="75" s="1"/>
  <c r="I532" i="74" s="1"/>
  <c r="J532" i="74" s="1"/>
  <c r="J548" i="74" s="1"/>
  <c r="I24" i="73" s="1"/>
  <c r="J24" i="73" s="1"/>
  <c r="L1180" i="76"/>
  <c r="E1219" i="76"/>
  <c r="J37" i="76"/>
  <c r="L37" i="76" s="1"/>
  <c r="K37" i="76"/>
  <c r="J398" i="74"/>
  <c r="K398" i="74"/>
  <c r="J348" i="76"/>
  <c r="K348" i="76"/>
  <c r="J818" i="74"/>
  <c r="L818" i="74" s="1"/>
  <c r="K818" i="74"/>
  <c r="J179" i="76"/>
  <c r="K179" i="76"/>
  <c r="L2779" i="76"/>
  <c r="E425" i="75"/>
  <c r="E241" i="74"/>
  <c r="F27" i="73"/>
  <c r="L27" i="73" s="1"/>
  <c r="K27" i="73"/>
  <c r="J347" i="74"/>
  <c r="L347" i="74" s="1"/>
  <c r="K347" i="74"/>
  <c r="J760" i="74"/>
  <c r="L760" i="74" s="1"/>
  <c r="K760" i="74"/>
  <c r="J557" i="76"/>
  <c r="L556" i="76"/>
  <c r="K158" i="76"/>
  <c r="F158" i="76"/>
  <c r="J800" i="74"/>
  <c r="L800" i="74" s="1"/>
  <c r="K800" i="74"/>
  <c r="F128" i="76"/>
  <c r="L128" i="76" s="1"/>
  <c r="K128" i="76"/>
  <c r="E343" i="74"/>
  <c r="J797" i="74"/>
  <c r="L797" i="74" s="1"/>
  <c r="K797" i="74"/>
  <c r="J1873" i="76"/>
  <c r="L1872" i="76"/>
  <c r="J680" i="76"/>
  <c r="L679" i="76"/>
  <c r="F2454" i="76"/>
  <c r="L2452" i="76"/>
  <c r="J668" i="76"/>
  <c r="L667" i="76"/>
  <c r="F103" i="74"/>
  <c r="L103" i="74" s="1"/>
  <c r="K103" i="74"/>
  <c r="L295" i="76"/>
  <c r="E48" i="75"/>
  <c r="L2667" i="76"/>
  <c r="E407" i="75"/>
  <c r="J790" i="74"/>
  <c r="L790" i="74" s="1"/>
  <c r="K790" i="74"/>
  <c r="H11" i="75"/>
  <c r="E32" i="74"/>
  <c r="J690" i="76"/>
  <c r="L689" i="76"/>
  <c r="E300" i="74"/>
  <c r="J770" i="74"/>
  <c r="L770" i="74" s="1"/>
  <c r="K770" i="74"/>
  <c r="L700" i="76"/>
  <c r="E107" i="75"/>
  <c r="E314" i="74"/>
  <c r="H75" i="75"/>
  <c r="E267" i="74"/>
  <c r="E33" i="73"/>
  <c r="F118" i="75"/>
  <c r="L759" i="76"/>
  <c r="L2678" i="76"/>
  <c r="E408" i="75"/>
  <c r="J396" i="74"/>
  <c r="L396" i="74" s="1"/>
  <c r="K396" i="74"/>
  <c r="F119" i="75"/>
  <c r="L764" i="76"/>
  <c r="L2360" i="76"/>
  <c r="F2362" i="76"/>
  <c r="E972" i="76"/>
  <c r="E977" i="76"/>
  <c r="H402" i="75"/>
  <c r="J190" i="76"/>
  <c r="G31" i="75" s="1"/>
  <c r="I96" i="74" s="1"/>
  <c r="J96" i="74" s="1"/>
  <c r="L189" i="76"/>
  <c r="K1856" i="76"/>
  <c r="F1856" i="76"/>
  <c r="L1856" i="76" s="1"/>
  <c r="I1857" i="76" s="1"/>
  <c r="J833" i="74"/>
  <c r="L833" i="74" s="1"/>
  <c r="K833" i="74"/>
  <c r="L1019" i="76"/>
  <c r="E162" i="75"/>
  <c r="J771" i="74"/>
  <c r="L771" i="74" s="1"/>
  <c r="K771" i="74"/>
  <c r="K457" i="74"/>
  <c r="F457" i="74"/>
  <c r="L457" i="74" s="1"/>
  <c r="J393" i="76"/>
  <c r="K393" i="76"/>
  <c r="L1100" i="76"/>
  <c r="E170" i="75"/>
  <c r="F28" i="74"/>
  <c r="E7" i="73" s="1"/>
  <c r="L685" i="76"/>
  <c r="E104" i="75"/>
  <c r="E299" i="74"/>
  <c r="J813" i="74"/>
  <c r="L813" i="74" s="1"/>
  <c r="K813" i="74"/>
  <c r="L1094" i="76"/>
  <c r="E169" i="75"/>
  <c r="H71" i="75"/>
  <c r="E249" i="74"/>
  <c r="E57" i="75"/>
  <c r="K485" i="74"/>
  <c r="F485" i="74"/>
  <c r="L485" i="74" s="1"/>
  <c r="E216" i="74"/>
  <c r="L1116" i="76"/>
  <c r="E173" i="75"/>
  <c r="L2689" i="76"/>
  <c r="E410" i="75"/>
  <c r="J365" i="76"/>
  <c r="K365" i="76"/>
  <c r="J587" i="76"/>
  <c r="L586" i="76"/>
  <c r="J819" i="74"/>
  <c r="L819" i="74" s="1"/>
  <c r="K819" i="74"/>
  <c r="L916" i="76"/>
  <c r="E147" i="75"/>
  <c r="F1920" i="76"/>
  <c r="K1920" i="76"/>
  <c r="J2616" i="76"/>
  <c r="G399" i="75" s="1"/>
  <c r="I966" i="76" s="1"/>
  <c r="J966" i="76" s="1"/>
  <c r="J968" i="76" s="1"/>
  <c r="G155" i="75" s="1"/>
  <c r="I473" i="74" s="1"/>
  <c r="J473" i="74" s="1"/>
  <c r="L2615" i="76"/>
  <c r="L904" i="76"/>
  <c r="E145" i="75"/>
  <c r="F898" i="76"/>
  <c r="L895" i="76"/>
  <c r="L1038" i="76"/>
  <c r="E165" i="75"/>
  <c r="H122" i="75"/>
  <c r="E379" i="74"/>
  <c r="J38" i="76"/>
  <c r="L38" i="76" s="1"/>
  <c r="K38" i="76"/>
  <c r="K2149" i="76"/>
  <c r="F2149" i="76"/>
  <c r="F204" i="76"/>
  <c r="K204" i="76"/>
  <c r="H40" i="75"/>
  <c r="E149" i="74"/>
  <c r="L919" i="76"/>
  <c r="F922" i="76"/>
  <c r="J1022" i="76"/>
  <c r="K1022" i="76"/>
  <c r="J817" i="74"/>
  <c r="L817" i="74" s="1"/>
  <c r="K817" i="74"/>
  <c r="E494" i="76"/>
  <c r="H68" i="75"/>
  <c r="E246" i="74"/>
  <c r="H74" i="75"/>
  <c r="E266" i="74"/>
  <c r="J572" i="76"/>
  <c r="L571" i="76"/>
  <c r="J793" i="74"/>
  <c r="L793" i="74" s="1"/>
  <c r="K793" i="74"/>
  <c r="J214" i="76"/>
  <c r="G35" i="75" s="1"/>
  <c r="I100" i="74" s="1"/>
  <c r="J100" i="74" s="1"/>
  <c r="L213" i="76"/>
  <c r="K1169" i="76"/>
  <c r="F1169" i="76"/>
  <c r="H120" i="75"/>
  <c r="E377" i="74"/>
  <c r="E313" i="74"/>
  <c r="E198" i="76"/>
  <c r="E193" i="76"/>
  <c r="H309" i="75"/>
  <c r="E301" i="74"/>
  <c r="J769" i="74"/>
  <c r="L769" i="74" s="1"/>
  <c r="K769" i="74"/>
  <c r="K166" i="76"/>
  <c r="F166" i="76"/>
  <c r="L283" i="76"/>
  <c r="E46" i="75"/>
  <c r="H127" i="75"/>
  <c r="E384" i="74"/>
  <c r="E29" i="75"/>
  <c r="J809" i="74"/>
  <c r="L809" i="74" s="1"/>
  <c r="K809" i="74"/>
  <c r="J695" i="76"/>
  <c r="L694" i="76"/>
  <c r="J759" i="74"/>
  <c r="K759" i="74"/>
  <c r="J775" i="74"/>
  <c r="L775" i="74" s="1"/>
  <c r="K775" i="74"/>
  <c r="L1106" i="76"/>
  <c r="E171" i="75"/>
  <c r="F493" i="74" l="1"/>
  <c r="L493" i="74" s="1"/>
  <c r="K493" i="74"/>
  <c r="K1276" i="76"/>
  <c r="F1276" i="76"/>
  <c r="K1270" i="76"/>
  <c r="F1270" i="76"/>
  <c r="K1282" i="76"/>
  <c r="F1282" i="76"/>
  <c r="F1288" i="76"/>
  <c r="K1288" i="76"/>
  <c r="J1881" i="76"/>
  <c r="K1881" i="76"/>
  <c r="L174" i="76"/>
  <c r="F175" i="76"/>
  <c r="K266" i="74"/>
  <c r="F266" i="74"/>
  <c r="L266" i="74" s="1"/>
  <c r="E1025" i="76"/>
  <c r="E1032" i="76"/>
  <c r="H408" i="75"/>
  <c r="L898" i="76"/>
  <c r="E144" i="75"/>
  <c r="F299" i="74"/>
  <c r="G423" i="75"/>
  <c r="L2767" i="76"/>
  <c r="H23" i="75"/>
  <c r="E59" i="74"/>
  <c r="F188" i="76"/>
  <c r="K188" i="76"/>
  <c r="K1029" i="76"/>
  <c r="F1029" i="76"/>
  <c r="K2770" i="76"/>
  <c r="F2770" i="76"/>
  <c r="G102" i="75"/>
  <c r="L674" i="76"/>
  <c r="G88" i="75"/>
  <c r="L572" i="76"/>
  <c r="H143" i="75"/>
  <c r="E447" i="74"/>
  <c r="L93" i="76"/>
  <c r="F95" i="76"/>
  <c r="F313" i="74"/>
  <c r="K265" i="74"/>
  <c r="F265" i="74"/>
  <c r="L265" i="74" s="1"/>
  <c r="E1031" i="76"/>
  <c r="E1024" i="76"/>
  <c r="E615" i="76"/>
  <c r="H43" i="75"/>
  <c r="E152" i="74"/>
  <c r="K377" i="74"/>
  <c r="F377" i="74"/>
  <c r="L204" i="76"/>
  <c r="F207" i="76"/>
  <c r="H145" i="75"/>
  <c r="E449" i="74"/>
  <c r="L166" i="76"/>
  <c r="F167" i="76"/>
  <c r="G375" i="74"/>
  <c r="H118" i="75"/>
  <c r="F300" i="74"/>
  <c r="F343" i="74"/>
  <c r="K268" i="74"/>
  <c r="F268" i="74"/>
  <c r="L268" i="74" s="1"/>
  <c r="E966" i="76"/>
  <c r="H399" i="75"/>
  <c r="F965" i="76"/>
  <c r="K965" i="76"/>
  <c r="K431" i="74"/>
  <c r="F431" i="74"/>
  <c r="F381" i="74"/>
  <c r="L381" i="74" s="1"/>
  <c r="K381" i="74"/>
  <c r="F384" i="74"/>
  <c r="L384" i="74" s="1"/>
  <c r="K384" i="74"/>
  <c r="J394" i="76"/>
  <c r="L393" i="76"/>
  <c r="E1023" i="76"/>
  <c r="H407" i="75"/>
  <c r="H172" i="75"/>
  <c r="E490" i="74"/>
  <c r="F344" i="74"/>
  <c r="L1169" i="76"/>
  <c r="F1170" i="76"/>
  <c r="F2151" i="76"/>
  <c r="L2149" i="76"/>
  <c r="H104" i="75"/>
  <c r="E342" i="74"/>
  <c r="K977" i="76"/>
  <c r="F977" i="76"/>
  <c r="L348" i="76"/>
  <c r="J351" i="76"/>
  <c r="F12" i="73"/>
  <c r="L12" i="73" s="1"/>
  <c r="K12" i="73"/>
  <c r="L2307" i="76"/>
  <c r="E352" i="75"/>
  <c r="L2616" i="76"/>
  <c r="F987" i="76"/>
  <c r="K987" i="76"/>
  <c r="L146" i="76"/>
  <c r="F151" i="76"/>
  <c r="L2404" i="76"/>
  <c r="E368" i="75"/>
  <c r="G87" i="75"/>
  <c r="L557" i="76"/>
  <c r="H48" i="75"/>
  <c r="E157" i="74"/>
  <c r="H150" i="75"/>
  <c r="E454" i="74"/>
  <c r="K246" i="74"/>
  <c r="F246" i="74"/>
  <c r="L246" i="74" s="1"/>
  <c r="L759" i="74"/>
  <c r="L860" i="74" s="1"/>
  <c r="J860" i="74"/>
  <c r="I34" i="73" s="1"/>
  <c r="K494" i="76"/>
  <c r="F494" i="76"/>
  <c r="E214" i="74"/>
  <c r="E480" i="74"/>
  <c r="H162" i="75"/>
  <c r="F972" i="76"/>
  <c r="K972" i="76"/>
  <c r="F33" i="73"/>
  <c r="K380" i="74"/>
  <c r="F380" i="74"/>
  <c r="L380" i="74" s="1"/>
  <c r="K309" i="74"/>
  <c r="F309" i="74"/>
  <c r="L309" i="74" s="1"/>
  <c r="K304" i="74"/>
  <c r="F304" i="74"/>
  <c r="L304" i="74" s="1"/>
  <c r="E2340" i="76"/>
  <c r="E660" i="76"/>
  <c r="E538" i="76"/>
  <c r="E651" i="76"/>
  <c r="E526" i="76"/>
  <c r="H362" i="75"/>
  <c r="H47" i="75"/>
  <c r="E156" i="74"/>
  <c r="K960" i="76"/>
  <c r="F960" i="76"/>
  <c r="H98" i="75"/>
  <c r="E310" i="74"/>
  <c r="G282" i="75"/>
  <c r="L1873" i="76"/>
  <c r="F216" i="74"/>
  <c r="G89" i="75"/>
  <c r="L587" i="76"/>
  <c r="F7" i="73"/>
  <c r="L2362" i="76"/>
  <c r="E361" i="75"/>
  <c r="F267" i="74"/>
  <c r="L267" i="74" s="1"/>
  <c r="K267" i="74"/>
  <c r="G105" i="75"/>
  <c r="L690" i="76"/>
  <c r="G101" i="75"/>
  <c r="L668" i="76"/>
  <c r="L398" i="74"/>
  <c r="J418" i="74"/>
  <c r="I19" i="73" s="1"/>
  <c r="J19" i="73" s="1"/>
  <c r="G374" i="74"/>
  <c r="H117" i="75"/>
  <c r="L211" i="76"/>
  <c r="F214" i="76"/>
  <c r="L126" i="76"/>
  <c r="F131" i="76"/>
  <c r="L264" i="74"/>
  <c r="F198" i="76"/>
  <c r="K198" i="76"/>
  <c r="H173" i="75"/>
  <c r="E491" i="74"/>
  <c r="J180" i="76"/>
  <c r="L179" i="76"/>
  <c r="L1920" i="76"/>
  <c r="F1921" i="76"/>
  <c r="F249" i="74"/>
  <c r="L249" i="74" s="1"/>
  <c r="K249" i="74"/>
  <c r="K32" i="74"/>
  <c r="F32" i="74"/>
  <c r="F241" i="74"/>
  <c r="K247" i="74"/>
  <c r="F247" i="74"/>
  <c r="L247" i="74" s="1"/>
  <c r="F242" i="74"/>
  <c r="E502" i="76"/>
  <c r="E512" i="76"/>
  <c r="H357" i="75"/>
  <c r="K248" i="74"/>
  <c r="F248" i="74"/>
  <c r="L248" i="74" s="1"/>
  <c r="F223" i="76"/>
  <c r="K223" i="76"/>
  <c r="L947" i="76"/>
  <c r="F950" i="76"/>
  <c r="J1026" i="76"/>
  <c r="G163" i="75" s="1"/>
  <c r="I481" i="74" s="1"/>
  <c r="J481" i="74" s="1"/>
  <c r="J496" i="74" s="1"/>
  <c r="I22" i="73" s="1"/>
  <c r="J22" i="73" s="1"/>
  <c r="L1022" i="76"/>
  <c r="J367" i="76"/>
  <c r="L365" i="76"/>
  <c r="H170" i="75"/>
  <c r="E488" i="74"/>
  <c r="F314" i="74"/>
  <c r="L2454" i="76"/>
  <c r="E374" i="75"/>
  <c r="I39" i="76"/>
  <c r="G63" i="75"/>
  <c r="L387" i="76"/>
  <c r="E489" i="74"/>
  <c r="H171" i="75"/>
  <c r="F149" i="74"/>
  <c r="K149" i="74"/>
  <c r="H108" i="75"/>
  <c r="E346" i="74"/>
  <c r="L937" i="76"/>
  <c r="E151" i="75"/>
  <c r="E93" i="74"/>
  <c r="K1857" i="76"/>
  <c r="J1857" i="76"/>
  <c r="G376" i="74"/>
  <c r="H119" i="75"/>
  <c r="L158" i="76"/>
  <c r="F159" i="76"/>
  <c r="E1224" i="76"/>
  <c r="H425" i="75"/>
  <c r="L2440" i="76"/>
  <c r="E372" i="75"/>
  <c r="F315" i="74"/>
  <c r="L2328" i="76"/>
  <c r="E356" i="75"/>
  <c r="L2747" i="76"/>
  <c r="F2751" i="76"/>
  <c r="H58" i="75"/>
  <c r="E215" i="74"/>
  <c r="E321" i="76"/>
  <c r="E315" i="76"/>
  <c r="E339" i="76"/>
  <c r="E333" i="76"/>
  <c r="E327" i="76"/>
  <c r="H330" i="75"/>
  <c r="K378" i="74"/>
  <c r="F378" i="74"/>
  <c r="L378" i="74" s="1"/>
  <c r="L927" i="76"/>
  <c r="E149" i="75"/>
  <c r="L88" i="76"/>
  <c r="F90" i="76"/>
  <c r="H146" i="75"/>
  <c r="E450" i="74"/>
  <c r="L2349" i="76"/>
  <c r="E359" i="75"/>
  <c r="L886" i="76"/>
  <c r="E142" i="75"/>
  <c r="H46" i="75"/>
  <c r="E155" i="74"/>
  <c r="G106" i="75"/>
  <c r="L695" i="76"/>
  <c r="F301" i="74"/>
  <c r="F379" i="74"/>
  <c r="L379" i="74" s="1"/>
  <c r="K379" i="74"/>
  <c r="L922" i="76"/>
  <c r="E148" i="75"/>
  <c r="E1030" i="76"/>
  <c r="H410" i="75"/>
  <c r="H169" i="75"/>
  <c r="E487" i="74"/>
  <c r="F193" i="76"/>
  <c r="K193" i="76"/>
  <c r="H165" i="75"/>
  <c r="E483" i="74"/>
  <c r="H147" i="75"/>
  <c r="E451" i="74"/>
  <c r="H107" i="75"/>
  <c r="E345" i="74"/>
  <c r="G103" i="75"/>
  <c r="L680" i="76"/>
  <c r="F1219" i="76"/>
  <c r="L1162" i="76"/>
  <c r="F1163" i="76"/>
  <c r="L1282" i="76" l="1"/>
  <c r="F1283" i="76"/>
  <c r="L1288" i="76"/>
  <c r="F1289" i="76"/>
  <c r="L1270" i="76"/>
  <c r="F1271" i="76"/>
  <c r="L1276" i="76"/>
  <c r="F1277" i="76"/>
  <c r="F321" i="76"/>
  <c r="K321" i="76"/>
  <c r="K491" i="74"/>
  <c r="F491" i="74"/>
  <c r="L491" i="74" s="1"/>
  <c r="E658" i="76"/>
  <c r="H374" i="75"/>
  <c r="F449" i="74"/>
  <c r="L449" i="74" s="1"/>
  <c r="K449" i="74"/>
  <c r="F483" i="74"/>
  <c r="L483" i="74" s="1"/>
  <c r="K483" i="74"/>
  <c r="L223" i="76"/>
  <c r="F224" i="76"/>
  <c r="I301" i="74"/>
  <c r="H89" i="75"/>
  <c r="L2751" i="76"/>
  <c r="E420" i="75"/>
  <c r="L32" i="74"/>
  <c r="F200" i="76"/>
  <c r="L198" i="76"/>
  <c r="I313" i="74"/>
  <c r="H101" i="75"/>
  <c r="F526" i="76"/>
  <c r="L526" i="76" s="1"/>
  <c r="K526" i="76"/>
  <c r="G64" i="75"/>
  <c r="L394" i="76"/>
  <c r="L1029" i="76"/>
  <c r="K1224" i="76"/>
  <c r="F1224" i="76"/>
  <c r="L1224" i="76" s="1"/>
  <c r="I314" i="74"/>
  <c r="H102" i="75"/>
  <c r="L1163" i="76"/>
  <c r="E182" i="75"/>
  <c r="H149" i="75"/>
  <c r="E453" i="74"/>
  <c r="L193" i="76"/>
  <c r="F195" i="76"/>
  <c r="I344" i="74"/>
  <c r="H106" i="75"/>
  <c r="H376" i="74"/>
  <c r="L376" i="74" s="1"/>
  <c r="K376" i="74"/>
  <c r="L149" i="74"/>
  <c r="F488" i="74"/>
  <c r="L488" i="74" s="1"/>
  <c r="K488" i="74"/>
  <c r="K651" i="76"/>
  <c r="F651" i="76"/>
  <c r="L651" i="76" s="1"/>
  <c r="L987" i="76"/>
  <c r="F988" i="76"/>
  <c r="L377" i="74"/>
  <c r="F418" i="74"/>
  <c r="E19" i="73" s="1"/>
  <c r="K1032" i="76"/>
  <c r="F1032" i="76"/>
  <c r="L1032" i="76" s="1"/>
  <c r="K487" i="74"/>
  <c r="F487" i="74"/>
  <c r="L487" i="74" s="1"/>
  <c r="F155" i="74"/>
  <c r="L155" i="74" s="1"/>
  <c r="K155" i="74"/>
  <c r="E500" i="76"/>
  <c r="E510" i="76"/>
  <c r="E501" i="76"/>
  <c r="E511" i="76"/>
  <c r="H356" i="75"/>
  <c r="J1858" i="76"/>
  <c r="L1857" i="76"/>
  <c r="F512" i="76"/>
  <c r="L512" i="76" s="1"/>
  <c r="K512" i="76"/>
  <c r="I343" i="74"/>
  <c r="H105" i="75"/>
  <c r="I31" i="76"/>
  <c r="H282" i="75"/>
  <c r="F538" i="76"/>
  <c r="L538" i="76" s="1"/>
  <c r="K538" i="76"/>
  <c r="L972" i="76"/>
  <c r="F973" i="76"/>
  <c r="K454" i="74"/>
  <c r="F454" i="74"/>
  <c r="L454" i="74" s="1"/>
  <c r="L2151" i="76"/>
  <c r="E325" i="75"/>
  <c r="L95" i="76"/>
  <c r="E15" i="75"/>
  <c r="K1025" i="76"/>
  <c r="F1025" i="76"/>
  <c r="L1025" i="76" s="1"/>
  <c r="E26" i="75"/>
  <c r="L159" i="76"/>
  <c r="F262" i="74"/>
  <c r="E15" i="73" s="1"/>
  <c r="K1023" i="76"/>
  <c r="F1023" i="76"/>
  <c r="L131" i="76"/>
  <c r="E22" i="75"/>
  <c r="K310" i="74"/>
  <c r="F310" i="74"/>
  <c r="L310" i="74" s="1"/>
  <c r="K660" i="76"/>
  <c r="F660" i="76"/>
  <c r="L660" i="76" s="1"/>
  <c r="E2740" i="76"/>
  <c r="E2638" i="76"/>
  <c r="E2300" i="76"/>
  <c r="E505" i="76"/>
  <c r="E515" i="76"/>
  <c r="H352" i="75"/>
  <c r="L1170" i="76"/>
  <c r="E183" i="75"/>
  <c r="F152" i="74"/>
  <c r="L152" i="74" s="1"/>
  <c r="K152" i="74"/>
  <c r="L188" i="76"/>
  <c r="F190" i="76"/>
  <c r="K156" i="74"/>
  <c r="F156" i="74"/>
  <c r="L156" i="74" s="1"/>
  <c r="K346" i="74"/>
  <c r="F346" i="74"/>
  <c r="L346" i="74" s="1"/>
  <c r="F489" i="74"/>
  <c r="L489" i="74" s="1"/>
  <c r="K489" i="74"/>
  <c r="H142" i="75"/>
  <c r="E446" i="74"/>
  <c r="F93" i="74"/>
  <c r="G59" i="75"/>
  <c r="L367" i="76"/>
  <c r="L1921" i="76"/>
  <c r="E289" i="75"/>
  <c r="F2340" i="76"/>
  <c r="L2340" i="76" s="1"/>
  <c r="K2340" i="76"/>
  <c r="F480" i="74"/>
  <c r="L480" i="74" s="1"/>
  <c r="K480" i="74"/>
  <c r="F157" i="74"/>
  <c r="L157" i="74" s="1"/>
  <c r="K157" i="74"/>
  <c r="F447" i="74"/>
  <c r="L447" i="74" s="1"/>
  <c r="K447" i="74"/>
  <c r="F59" i="74"/>
  <c r="L59" i="74" s="1"/>
  <c r="K59" i="74"/>
  <c r="L977" i="76"/>
  <c r="F979" i="76"/>
  <c r="K215" i="74"/>
  <c r="F215" i="74"/>
  <c r="L215" i="74" s="1"/>
  <c r="L207" i="76"/>
  <c r="E34" i="75"/>
  <c r="K1030" i="76"/>
  <c r="F1030" i="76"/>
  <c r="L1030" i="76" s="1"/>
  <c r="L214" i="76"/>
  <c r="E35" i="75"/>
  <c r="E2339" i="76"/>
  <c r="E650" i="76"/>
  <c r="E659" i="76"/>
  <c r="E525" i="76"/>
  <c r="H361" i="75"/>
  <c r="E537" i="76"/>
  <c r="F214" i="74"/>
  <c r="L431" i="74"/>
  <c r="L444" i="74" s="1"/>
  <c r="F444" i="74"/>
  <c r="E20" i="73" s="1"/>
  <c r="K615" i="76"/>
  <c r="F615" i="76"/>
  <c r="L615" i="76" s="1"/>
  <c r="L175" i="76"/>
  <c r="E28" i="75"/>
  <c r="L151" i="76"/>
  <c r="E25" i="75"/>
  <c r="K966" i="76"/>
  <c r="F966" i="76"/>
  <c r="L966" i="76" s="1"/>
  <c r="F502" i="76"/>
  <c r="L502" i="76" s="1"/>
  <c r="K502" i="76"/>
  <c r="I315" i="74"/>
  <c r="H103" i="75"/>
  <c r="K327" i="76"/>
  <c r="F327" i="76"/>
  <c r="I241" i="74"/>
  <c r="H63" i="75"/>
  <c r="F345" i="74"/>
  <c r="L345" i="74" s="1"/>
  <c r="K345" i="74"/>
  <c r="H148" i="75"/>
  <c r="E452" i="74"/>
  <c r="E506" i="76"/>
  <c r="E614" i="76"/>
  <c r="E516" i="76"/>
  <c r="H359" i="75"/>
  <c r="K333" i="76"/>
  <c r="F333" i="76"/>
  <c r="E613" i="76"/>
  <c r="H372" i="75"/>
  <c r="H375" i="74"/>
  <c r="L375" i="74" s="1"/>
  <c r="K375" i="74"/>
  <c r="F1024" i="76"/>
  <c r="L1024" i="76" s="1"/>
  <c r="K1024" i="76"/>
  <c r="L90" i="76"/>
  <c r="E14" i="75"/>
  <c r="L2770" i="76"/>
  <c r="F2772" i="76"/>
  <c r="K342" i="74"/>
  <c r="F342" i="74"/>
  <c r="L950" i="76"/>
  <c r="E152" i="75"/>
  <c r="L960" i="76"/>
  <c r="F961" i="76"/>
  <c r="I299" i="74"/>
  <c r="H87" i="75"/>
  <c r="G57" i="75"/>
  <c r="L351" i="76"/>
  <c r="K490" i="74"/>
  <c r="F490" i="74"/>
  <c r="L490" i="74" s="1"/>
  <c r="L167" i="76"/>
  <c r="E27" i="75"/>
  <c r="F1031" i="76"/>
  <c r="L1031" i="76" s="1"/>
  <c r="K1031" i="76"/>
  <c r="I300" i="74"/>
  <c r="H88" i="75"/>
  <c r="I1219" i="76"/>
  <c r="H423" i="75"/>
  <c r="J34" i="73"/>
  <c r="K34" i="73"/>
  <c r="H144" i="75"/>
  <c r="E448" i="74"/>
  <c r="K339" i="76"/>
  <c r="F339" i="76"/>
  <c r="K451" i="74"/>
  <c r="F451" i="74"/>
  <c r="L451" i="74" s="1"/>
  <c r="F450" i="74"/>
  <c r="L450" i="74" s="1"/>
  <c r="K450" i="74"/>
  <c r="F315" i="76"/>
  <c r="K315" i="76"/>
  <c r="H151" i="75"/>
  <c r="E455" i="74"/>
  <c r="J39" i="76"/>
  <c r="K39" i="76"/>
  <c r="G29" i="75"/>
  <c r="L180" i="76"/>
  <c r="H374" i="74"/>
  <c r="K374" i="74"/>
  <c r="L494" i="76"/>
  <c r="F497" i="76"/>
  <c r="E590" i="76"/>
  <c r="H368" i="75"/>
  <c r="L965" i="76"/>
  <c r="J1882" i="76"/>
  <c r="L1881" i="76"/>
  <c r="L1277" i="76" l="1"/>
  <c r="E196" i="75"/>
  <c r="E195" i="75"/>
  <c r="L1271" i="76"/>
  <c r="E197" i="75"/>
  <c r="L1283" i="76"/>
  <c r="F968" i="76"/>
  <c r="L1289" i="76"/>
  <c r="E198" i="75"/>
  <c r="K2300" i="76"/>
  <c r="F2300" i="76"/>
  <c r="K2638" i="76"/>
  <c r="F2638" i="76"/>
  <c r="F19" i="73"/>
  <c r="L200" i="76"/>
  <c r="E33" i="75"/>
  <c r="I214" i="74"/>
  <c r="H57" i="75"/>
  <c r="L190" i="76"/>
  <c r="E31" i="75"/>
  <c r="K2740" i="76"/>
  <c r="F2740" i="76"/>
  <c r="K511" i="76"/>
  <c r="F511" i="76"/>
  <c r="L511" i="76" s="1"/>
  <c r="H35" i="75"/>
  <c r="E100" i="74"/>
  <c r="L961" i="76"/>
  <c r="E154" i="75"/>
  <c r="F614" i="76"/>
  <c r="L614" i="76" s="1"/>
  <c r="K614" i="76"/>
  <c r="F236" i="74"/>
  <c r="E14" i="73" s="1"/>
  <c r="H26" i="75"/>
  <c r="E85" i="74"/>
  <c r="K501" i="76"/>
  <c r="F501" i="76"/>
  <c r="L501" i="76" s="1"/>
  <c r="G280" i="75"/>
  <c r="L1858" i="76"/>
  <c r="J299" i="74"/>
  <c r="L299" i="74" s="1"/>
  <c r="K299" i="74"/>
  <c r="J300" i="74"/>
  <c r="L300" i="74" s="1"/>
  <c r="K300" i="74"/>
  <c r="F506" i="76"/>
  <c r="L506" i="76" s="1"/>
  <c r="K506" i="76"/>
  <c r="F510" i="76"/>
  <c r="K510" i="76"/>
  <c r="L988" i="76"/>
  <c r="E159" i="75"/>
  <c r="J344" i="74"/>
  <c r="L344" i="74" s="1"/>
  <c r="K344" i="74"/>
  <c r="F1033" i="76"/>
  <c r="H14" i="75"/>
  <c r="E35" i="74"/>
  <c r="K2339" i="76"/>
  <c r="F2339" i="76"/>
  <c r="H152" i="75"/>
  <c r="E456" i="74"/>
  <c r="K452" i="74"/>
  <c r="F452" i="74"/>
  <c r="L452" i="74" s="1"/>
  <c r="H34" i="75"/>
  <c r="E99" i="74"/>
  <c r="K446" i="74"/>
  <c r="F446" i="74"/>
  <c r="J31" i="76"/>
  <c r="K31" i="76"/>
  <c r="F500" i="76"/>
  <c r="K500" i="76"/>
  <c r="L195" i="76"/>
  <c r="E32" i="75"/>
  <c r="E1232" i="76"/>
  <c r="E1250" i="76"/>
  <c r="E1241" i="76"/>
  <c r="E1216" i="76"/>
  <c r="E1207" i="76"/>
  <c r="E1187" i="76"/>
  <c r="E1197" i="76"/>
  <c r="H420" i="75"/>
  <c r="G283" i="75"/>
  <c r="L1882" i="76"/>
  <c r="I93" i="74"/>
  <c r="H29" i="75"/>
  <c r="H15" i="75"/>
  <c r="E36" i="74"/>
  <c r="K658" i="76"/>
  <c r="F658" i="76"/>
  <c r="K20" i="73"/>
  <c r="F20" i="73"/>
  <c r="L20" i="73" s="1"/>
  <c r="J1219" i="76"/>
  <c r="K1219" i="76"/>
  <c r="H418" i="74"/>
  <c r="G19" i="73" s="1"/>
  <c r="H19" i="73" s="1"/>
  <c r="G6" i="73" s="1"/>
  <c r="H6" i="73" s="1"/>
  <c r="L374" i="74"/>
  <c r="L418" i="74" s="1"/>
  <c r="L968" i="76"/>
  <c r="E155" i="75"/>
  <c r="L339" i="76"/>
  <c r="F341" i="76"/>
  <c r="E86" i="74"/>
  <c r="H27" i="75"/>
  <c r="L342" i="74"/>
  <c r="F366" i="74"/>
  <c r="E18" i="73" s="1"/>
  <c r="E1130" i="76"/>
  <c r="E1135" i="76"/>
  <c r="E1140" i="76"/>
  <c r="H25" i="75"/>
  <c r="E61" i="74"/>
  <c r="K537" i="76"/>
  <c r="F537" i="76"/>
  <c r="H183" i="75"/>
  <c r="E530" i="74"/>
  <c r="H22" i="75"/>
  <c r="E58" i="74"/>
  <c r="J343" i="74"/>
  <c r="K343" i="74"/>
  <c r="F453" i="74"/>
  <c r="L453" i="74" s="1"/>
  <c r="K453" i="74"/>
  <c r="I242" i="74"/>
  <c r="H64" i="75"/>
  <c r="I33" i="73"/>
  <c r="L34" i="73"/>
  <c r="J314" i="74"/>
  <c r="L314" i="74" s="1"/>
  <c r="K314" i="74"/>
  <c r="J315" i="74"/>
  <c r="K315" i="74"/>
  <c r="E275" i="76"/>
  <c r="H325" i="75"/>
  <c r="F15" i="73"/>
  <c r="I216" i="74"/>
  <c r="H59" i="75"/>
  <c r="F516" i="76"/>
  <c r="L516" i="76" s="1"/>
  <c r="K516" i="76"/>
  <c r="K448" i="74"/>
  <c r="F448" i="74"/>
  <c r="L448" i="74" s="1"/>
  <c r="H28" i="75"/>
  <c r="E87" i="74"/>
  <c r="F525" i="76"/>
  <c r="L525" i="76" s="1"/>
  <c r="K525" i="76"/>
  <c r="L979" i="76"/>
  <c r="E157" i="75"/>
  <c r="E77" i="76"/>
  <c r="H289" i="75"/>
  <c r="H182" i="75"/>
  <c r="E529" i="74"/>
  <c r="L973" i="76"/>
  <c r="E156" i="75"/>
  <c r="L315" i="76"/>
  <c r="F317" i="76"/>
  <c r="F590" i="76"/>
  <c r="K590" i="76"/>
  <c r="J40" i="76"/>
  <c r="L39" i="76"/>
  <c r="L2772" i="76"/>
  <c r="E424" i="75"/>
  <c r="K613" i="76"/>
  <c r="F613" i="76"/>
  <c r="J241" i="74"/>
  <c r="K241" i="74"/>
  <c r="F659" i="76"/>
  <c r="L659" i="76" s="1"/>
  <c r="K659" i="76"/>
  <c r="K515" i="76"/>
  <c r="F515" i="76"/>
  <c r="L515" i="76" s="1"/>
  <c r="L1023" i="76"/>
  <c r="F1026" i="76"/>
  <c r="J301" i="74"/>
  <c r="L301" i="74" s="1"/>
  <c r="K301" i="74"/>
  <c r="L497" i="76"/>
  <c r="E82" i="75"/>
  <c r="K455" i="74"/>
  <c r="F455" i="74"/>
  <c r="L455" i="74" s="1"/>
  <c r="L333" i="76"/>
  <c r="F335" i="76"/>
  <c r="L327" i="76"/>
  <c r="F329" i="76"/>
  <c r="K650" i="76"/>
  <c r="F650" i="76"/>
  <c r="K505" i="76"/>
  <c r="F505" i="76"/>
  <c r="L505" i="76" s="1"/>
  <c r="J313" i="74"/>
  <c r="L313" i="74" s="1"/>
  <c r="K313" i="74"/>
  <c r="L224" i="76"/>
  <c r="E37" i="75"/>
  <c r="L321" i="76"/>
  <c r="F323" i="76"/>
  <c r="H198" i="75" l="1"/>
  <c r="E591" i="74"/>
  <c r="H197" i="75"/>
  <c r="E590" i="74"/>
  <c r="G5" i="73"/>
  <c r="H5" i="73" s="1"/>
  <c r="H52" i="73" s="1"/>
  <c r="G6" i="11"/>
  <c r="E588" i="74"/>
  <c r="H195" i="75"/>
  <c r="H196" i="75"/>
  <c r="E589" i="74"/>
  <c r="J33" i="73"/>
  <c r="L33" i="73" s="1"/>
  <c r="K33" i="73"/>
  <c r="L341" i="76"/>
  <c r="E56" i="75"/>
  <c r="L658" i="76"/>
  <c r="F662" i="76"/>
  <c r="K1216" i="76"/>
  <c r="F1216" i="76"/>
  <c r="K99" i="74"/>
  <c r="F99" i="74"/>
  <c r="L99" i="74" s="1"/>
  <c r="L1033" i="76"/>
  <c r="E164" i="75"/>
  <c r="H154" i="75"/>
  <c r="E472" i="74"/>
  <c r="L650" i="76"/>
  <c r="F653" i="76"/>
  <c r="L1026" i="76"/>
  <c r="E163" i="75"/>
  <c r="H157" i="75"/>
  <c r="E475" i="74"/>
  <c r="K61" i="74"/>
  <c r="F61" i="74"/>
  <c r="L61" i="74" s="1"/>
  <c r="F1241" i="76"/>
  <c r="K1241" i="76"/>
  <c r="J214" i="74"/>
  <c r="K214" i="74"/>
  <c r="E1220" i="76"/>
  <c r="H424" i="75"/>
  <c r="L537" i="76"/>
  <c r="F542" i="76"/>
  <c r="K1207" i="76"/>
  <c r="F1207" i="76"/>
  <c r="F77" i="76"/>
  <c r="K77" i="76"/>
  <c r="G8" i="75"/>
  <c r="L40" i="76"/>
  <c r="J242" i="74"/>
  <c r="L242" i="74" s="1"/>
  <c r="K242" i="74"/>
  <c r="F36" i="74"/>
  <c r="L36" i="74" s="1"/>
  <c r="K36" i="74"/>
  <c r="F1250" i="76"/>
  <c r="K1250" i="76"/>
  <c r="I12" i="76"/>
  <c r="I18" i="76"/>
  <c r="I6" i="76"/>
  <c r="H280" i="75"/>
  <c r="F100" i="74"/>
  <c r="L100" i="74" s="1"/>
  <c r="K100" i="74"/>
  <c r="H33" i="75"/>
  <c r="E98" i="74"/>
  <c r="K35" i="74"/>
  <c r="F35" i="74"/>
  <c r="L35" i="74" s="1"/>
  <c r="F86" i="74"/>
  <c r="L86" i="74" s="1"/>
  <c r="K86" i="74"/>
  <c r="J216" i="74"/>
  <c r="L216" i="74" s="1"/>
  <c r="K216" i="74"/>
  <c r="L329" i="76"/>
  <c r="E54" i="75"/>
  <c r="K1140" i="76"/>
  <c r="F1140" i="76"/>
  <c r="F1232" i="76"/>
  <c r="K1232" i="76"/>
  <c r="E477" i="74"/>
  <c r="H159" i="75"/>
  <c r="F591" i="76"/>
  <c r="L590" i="76"/>
  <c r="H155" i="75"/>
  <c r="E473" i="74"/>
  <c r="E1221" i="76"/>
  <c r="H32" i="75"/>
  <c r="E97" i="74"/>
  <c r="K19" i="73"/>
  <c r="L446" i="74"/>
  <c r="L335" i="76"/>
  <c r="E55" i="75"/>
  <c r="L317" i="76"/>
  <c r="E52" i="75"/>
  <c r="K87" i="74"/>
  <c r="F87" i="74"/>
  <c r="L87" i="74" s="1"/>
  <c r="F1130" i="76"/>
  <c r="K1130" i="76"/>
  <c r="J93" i="74"/>
  <c r="K93" i="74"/>
  <c r="L19" i="73"/>
  <c r="J340" i="74"/>
  <c r="I17" i="73" s="1"/>
  <c r="J17" i="73" s="1"/>
  <c r="L315" i="74"/>
  <c r="J366" i="74"/>
  <c r="I18" i="73" s="1"/>
  <c r="J18" i="73" s="1"/>
  <c r="L343" i="74"/>
  <c r="L366" i="74" s="1"/>
  <c r="F456" i="74"/>
  <c r="L456" i="74" s="1"/>
  <c r="K456" i="74"/>
  <c r="L510" i="76"/>
  <c r="F85" i="74"/>
  <c r="K85" i="74"/>
  <c r="L2638" i="76"/>
  <c r="F2640" i="76"/>
  <c r="F1187" i="76"/>
  <c r="K1187" i="76"/>
  <c r="F1135" i="76"/>
  <c r="K1135" i="76"/>
  <c r="H37" i="75"/>
  <c r="E102" i="74"/>
  <c r="I32" i="76"/>
  <c r="H283" i="75"/>
  <c r="L500" i="76"/>
  <c r="L2740" i="76"/>
  <c r="F2742" i="76"/>
  <c r="F18" i="73"/>
  <c r="L2339" i="76"/>
  <c r="F2344" i="76"/>
  <c r="F14" i="73"/>
  <c r="L2300" i="76"/>
  <c r="F2302" i="76"/>
  <c r="L323" i="76"/>
  <c r="E53" i="75"/>
  <c r="K275" i="76"/>
  <c r="F275" i="76"/>
  <c r="E474" i="74"/>
  <c r="H156" i="75"/>
  <c r="K58" i="74"/>
  <c r="F58" i="74"/>
  <c r="J262" i="74"/>
  <c r="I15" i="73" s="1"/>
  <c r="L241" i="74"/>
  <c r="L262" i="74" s="1"/>
  <c r="H82" i="75"/>
  <c r="E294" i="74"/>
  <c r="L613" i="76"/>
  <c r="F616" i="76"/>
  <c r="K529" i="74"/>
  <c r="F529" i="74"/>
  <c r="F530" i="74"/>
  <c r="L530" i="74" s="1"/>
  <c r="K530" i="74"/>
  <c r="J1228" i="76"/>
  <c r="G189" i="75" s="1"/>
  <c r="I553" i="74" s="1"/>
  <c r="J553" i="74" s="1"/>
  <c r="J574" i="74" s="1"/>
  <c r="I25" i="73" s="1"/>
  <c r="J25" i="73" s="1"/>
  <c r="L1219" i="76"/>
  <c r="F1197" i="76"/>
  <c r="K1197" i="76"/>
  <c r="L31" i="76"/>
  <c r="H31" i="75"/>
  <c r="E96" i="74"/>
  <c r="K589" i="74" l="1"/>
  <c r="F589" i="74"/>
  <c r="L589" i="74" s="1"/>
  <c r="K18" i="73"/>
  <c r="L18" i="73"/>
  <c r="F590" i="74"/>
  <c r="L590" i="74" s="1"/>
  <c r="K590" i="74"/>
  <c r="T33" i="73"/>
  <c r="H28" i="6"/>
  <c r="F588" i="74"/>
  <c r="K588" i="74"/>
  <c r="F470" i="74"/>
  <c r="E21" i="73" s="1"/>
  <c r="F21" i="73" s="1"/>
  <c r="L21" i="73" s="1"/>
  <c r="F591" i="74"/>
  <c r="L591" i="74" s="1"/>
  <c r="K591" i="74"/>
  <c r="L470" i="74"/>
  <c r="F473" i="74"/>
  <c r="L473" i="74" s="1"/>
  <c r="K473" i="74"/>
  <c r="L77" i="76"/>
  <c r="F78" i="76"/>
  <c r="K102" i="74"/>
  <c r="F102" i="74"/>
  <c r="L102" i="74" s="1"/>
  <c r="J12" i="76"/>
  <c r="L12" i="76" s="1"/>
  <c r="I13" i="76" s="1"/>
  <c r="K12" i="76"/>
  <c r="L1207" i="76"/>
  <c r="F1212" i="76"/>
  <c r="K475" i="74"/>
  <c r="F475" i="74"/>
  <c r="L475" i="74" s="1"/>
  <c r="L1130" i="76"/>
  <c r="F1131" i="76"/>
  <c r="J18" i="76"/>
  <c r="L18" i="76" s="1"/>
  <c r="I19" i="76" s="1"/>
  <c r="K18" i="76"/>
  <c r="L1197" i="76"/>
  <c r="F1202" i="76"/>
  <c r="J15" i="73"/>
  <c r="L15" i="73" s="1"/>
  <c r="K15" i="73"/>
  <c r="H52" i="75"/>
  <c r="E186" i="74"/>
  <c r="L2344" i="76"/>
  <c r="E358" i="75"/>
  <c r="L591" i="76"/>
  <c r="E90" i="75"/>
  <c r="L1250" i="76"/>
  <c r="F1255" i="76"/>
  <c r="L542" i="76"/>
  <c r="E86" i="75"/>
  <c r="H163" i="75"/>
  <c r="E481" i="74"/>
  <c r="L1216" i="76"/>
  <c r="F1228" i="76"/>
  <c r="F1136" i="76"/>
  <c r="L1135" i="76"/>
  <c r="H55" i="75"/>
  <c r="E189" i="74"/>
  <c r="K294" i="74"/>
  <c r="F294" i="74"/>
  <c r="F477" i="74"/>
  <c r="L477" i="74" s="1"/>
  <c r="K477" i="74"/>
  <c r="L653" i="76"/>
  <c r="E99" i="75"/>
  <c r="L662" i="76"/>
  <c r="E100" i="75"/>
  <c r="F98" i="74"/>
  <c r="L98" i="74" s="1"/>
  <c r="K98" i="74"/>
  <c r="F1220" i="76"/>
  <c r="L1220" i="76" s="1"/>
  <c r="K1220" i="76"/>
  <c r="L275" i="76"/>
  <c r="F277" i="76"/>
  <c r="L1232" i="76"/>
  <c r="F1237" i="76"/>
  <c r="H56" i="75"/>
  <c r="E190" i="74"/>
  <c r="L58" i="74"/>
  <c r="L80" i="74" s="1"/>
  <c r="F80" i="74"/>
  <c r="E9" i="73" s="1"/>
  <c r="L1187" i="76"/>
  <c r="F1192" i="76"/>
  <c r="L2640" i="76"/>
  <c r="E403" i="75"/>
  <c r="L1140" i="76"/>
  <c r="F1141" i="76"/>
  <c r="J236" i="74"/>
  <c r="I14" i="73" s="1"/>
  <c r="L214" i="74"/>
  <c r="L236" i="74" s="1"/>
  <c r="L2302" i="76"/>
  <c r="E351" i="75"/>
  <c r="K1221" i="76"/>
  <c r="F1221" i="76"/>
  <c r="L1221" i="76" s="1"/>
  <c r="J6" i="76"/>
  <c r="L6" i="76" s="1"/>
  <c r="I7" i="76" s="1"/>
  <c r="K6" i="76"/>
  <c r="J32" i="76"/>
  <c r="K32" i="76"/>
  <c r="L529" i="74"/>
  <c r="L2742" i="76"/>
  <c r="E419" i="75"/>
  <c r="K96" i="74"/>
  <c r="F96" i="74"/>
  <c r="L96" i="74" s="1"/>
  <c r="L616" i="76"/>
  <c r="E94" i="75"/>
  <c r="H53" i="75"/>
  <c r="E187" i="74"/>
  <c r="J106" i="74"/>
  <c r="I10" i="73" s="1"/>
  <c r="J10" i="73" s="1"/>
  <c r="L93" i="74"/>
  <c r="F97" i="74"/>
  <c r="L97" i="74" s="1"/>
  <c r="K97" i="74"/>
  <c r="K472" i="74"/>
  <c r="F472" i="74"/>
  <c r="H164" i="75"/>
  <c r="E482" i="74"/>
  <c r="F474" i="74"/>
  <c r="L474" i="74" s="1"/>
  <c r="K474" i="74"/>
  <c r="L85" i="74"/>
  <c r="L106" i="74" s="1"/>
  <c r="H54" i="75"/>
  <c r="E188" i="74"/>
  <c r="I8" i="74"/>
  <c r="H8" i="75"/>
  <c r="L1241" i="76"/>
  <c r="F1246" i="76"/>
  <c r="K21" i="73" l="1"/>
  <c r="F600" i="74"/>
  <c r="E26" i="73" s="1"/>
  <c r="L588" i="74"/>
  <c r="L600" i="74" s="1"/>
  <c r="F106" i="74"/>
  <c r="E10" i="73" s="1"/>
  <c r="F10" i="73" s="1"/>
  <c r="L10" i="73" s="1"/>
  <c r="L1212" i="76"/>
  <c r="E188" i="75"/>
  <c r="J14" i="73"/>
  <c r="L14" i="73" s="1"/>
  <c r="K14" i="73"/>
  <c r="L1141" i="76"/>
  <c r="E178" i="75"/>
  <c r="L1237" i="76"/>
  <c r="E190" i="75"/>
  <c r="E311" i="74"/>
  <c r="H99" i="75"/>
  <c r="K481" i="74"/>
  <c r="F481" i="74"/>
  <c r="L481" i="74" s="1"/>
  <c r="E1181" i="76"/>
  <c r="H419" i="75"/>
  <c r="H100" i="75"/>
  <c r="E312" i="74"/>
  <c r="J8" i="74"/>
  <c r="L8" i="74" s="1"/>
  <c r="K8" i="74"/>
  <c r="J13" i="76"/>
  <c r="K13" i="76"/>
  <c r="L277" i="76"/>
  <c r="E45" i="75"/>
  <c r="H86" i="75"/>
  <c r="E298" i="74"/>
  <c r="L1202" i="76"/>
  <c r="E187" i="75"/>
  <c r="L1228" i="76"/>
  <c r="E189" i="75"/>
  <c r="E1013" i="76"/>
  <c r="E1000" i="76"/>
  <c r="H403" i="75"/>
  <c r="L32" i="76"/>
  <c r="J33" i="76"/>
  <c r="L1246" i="76"/>
  <c r="E191" i="75"/>
  <c r="F186" i="74"/>
  <c r="K186" i="74"/>
  <c r="L1192" i="76"/>
  <c r="E186" i="75"/>
  <c r="L294" i="74"/>
  <c r="L1255" i="76"/>
  <c r="E192" i="75"/>
  <c r="K188" i="74"/>
  <c r="F188" i="74"/>
  <c r="L188" i="74" s="1"/>
  <c r="K7" i="76"/>
  <c r="J7" i="76"/>
  <c r="K19" i="76"/>
  <c r="J19" i="76"/>
  <c r="L78" i="76"/>
  <c r="E12" i="75"/>
  <c r="L1136" i="76"/>
  <c r="E177" i="75"/>
  <c r="L472" i="74"/>
  <c r="F9" i="73"/>
  <c r="L9" i="73" s="1"/>
  <c r="K9" i="73"/>
  <c r="F189" i="74"/>
  <c r="L189" i="74" s="1"/>
  <c r="K189" i="74"/>
  <c r="H90" i="75"/>
  <c r="E302" i="74"/>
  <c r="L1131" i="76"/>
  <c r="E176" i="75"/>
  <c r="F187" i="74"/>
  <c r="L187" i="74" s="1"/>
  <c r="K187" i="74"/>
  <c r="H94" i="75"/>
  <c r="E306" i="74"/>
  <c r="K482" i="74"/>
  <c r="F482" i="74"/>
  <c r="L482" i="74" s="1"/>
  <c r="E471" i="76"/>
  <c r="H351" i="75"/>
  <c r="F190" i="74"/>
  <c r="L190" i="74" s="1"/>
  <c r="K190" i="74"/>
  <c r="E523" i="76"/>
  <c r="E504" i="76"/>
  <c r="E514" i="76"/>
  <c r="H358" i="75"/>
  <c r="K10" i="73" l="1"/>
  <c r="K26" i="73"/>
  <c r="F26" i="73"/>
  <c r="L26" i="73" s="1"/>
  <c r="F311" i="74"/>
  <c r="L311" i="74" s="1"/>
  <c r="K311" i="74"/>
  <c r="H192" i="75"/>
  <c r="E556" i="74"/>
  <c r="J14" i="76"/>
  <c r="L13" i="76"/>
  <c r="H190" i="75"/>
  <c r="E554" i="74"/>
  <c r="G7" i="75"/>
  <c r="L33" i="76"/>
  <c r="H45" i="75"/>
  <c r="E154" i="74"/>
  <c r="F1013" i="76"/>
  <c r="K1013" i="76"/>
  <c r="H178" i="75"/>
  <c r="E501" i="74"/>
  <c r="H189" i="75"/>
  <c r="E553" i="74"/>
  <c r="F514" i="76"/>
  <c r="K514" i="76"/>
  <c r="H177" i="75"/>
  <c r="E500" i="74"/>
  <c r="F523" i="76"/>
  <c r="K523" i="76"/>
  <c r="H176" i="75"/>
  <c r="E499" i="74"/>
  <c r="H12" i="75"/>
  <c r="E33" i="74"/>
  <c r="H186" i="75"/>
  <c r="E550" i="74"/>
  <c r="F312" i="74"/>
  <c r="L312" i="74" s="1"/>
  <c r="K312" i="74"/>
  <c r="F306" i="74"/>
  <c r="L306" i="74" s="1"/>
  <c r="K306" i="74"/>
  <c r="F504" i="76"/>
  <c r="K504" i="76"/>
  <c r="H187" i="75"/>
  <c r="E551" i="74"/>
  <c r="H191" i="75"/>
  <c r="E555" i="74"/>
  <c r="F302" i="74"/>
  <c r="L302" i="74" s="1"/>
  <c r="K302" i="74"/>
  <c r="J20" i="76"/>
  <c r="L19" i="76"/>
  <c r="H188" i="75"/>
  <c r="E552" i="74"/>
  <c r="J8" i="76"/>
  <c r="L7" i="76"/>
  <c r="F1000" i="76"/>
  <c r="K1000" i="76"/>
  <c r="K471" i="76"/>
  <c r="F471" i="76"/>
  <c r="F210" i="74"/>
  <c r="E13" i="73" s="1"/>
  <c r="L186" i="74"/>
  <c r="L210" i="74" s="1"/>
  <c r="K298" i="74"/>
  <c r="F298" i="74"/>
  <c r="L298" i="74" s="1"/>
  <c r="K1181" i="76"/>
  <c r="F1181" i="76"/>
  <c r="K500" i="74" l="1"/>
  <c r="F500" i="74"/>
  <c r="L500" i="74" s="1"/>
  <c r="I7" i="74"/>
  <c r="H7" i="75"/>
  <c r="L20" i="76"/>
  <c r="G6" i="75"/>
  <c r="L514" i="76"/>
  <c r="F517" i="76"/>
  <c r="F554" i="74"/>
  <c r="L554" i="74" s="1"/>
  <c r="K554" i="74"/>
  <c r="K550" i="74"/>
  <c r="F550" i="74"/>
  <c r="K553" i="74"/>
  <c r="F553" i="74"/>
  <c r="L553" i="74" s="1"/>
  <c r="F13" i="73"/>
  <c r="L13" i="73" s="1"/>
  <c r="K13" i="73"/>
  <c r="G5" i="75"/>
  <c r="L14" i="76"/>
  <c r="K552" i="74"/>
  <c r="F552" i="74"/>
  <c r="L552" i="74" s="1"/>
  <c r="F33" i="74"/>
  <c r="K33" i="74"/>
  <c r="F501" i="74"/>
  <c r="L501" i="74" s="1"/>
  <c r="K501" i="74"/>
  <c r="K556" i="74"/>
  <c r="F556" i="74"/>
  <c r="L556" i="74" s="1"/>
  <c r="F551" i="74"/>
  <c r="L551" i="74" s="1"/>
  <c r="K551" i="74"/>
  <c r="K499" i="74"/>
  <c r="F499" i="74"/>
  <c r="K555" i="74"/>
  <c r="F555" i="74"/>
  <c r="L555" i="74" s="1"/>
  <c r="L1181" i="76"/>
  <c r="F1182" i="76"/>
  <c r="L471" i="76"/>
  <c r="F472" i="76"/>
  <c r="L1000" i="76"/>
  <c r="F1001" i="76"/>
  <c r="L1013" i="76"/>
  <c r="F1014" i="76"/>
  <c r="G4" i="75"/>
  <c r="L8" i="76"/>
  <c r="L504" i="76"/>
  <c r="F507" i="76"/>
  <c r="L523" i="76"/>
  <c r="F528" i="76"/>
  <c r="F154" i="74"/>
  <c r="K154" i="74"/>
  <c r="L1182" i="76" l="1"/>
  <c r="E185" i="75"/>
  <c r="L550" i="74"/>
  <c r="L574" i="74" s="1"/>
  <c r="F574" i="74"/>
  <c r="E25" i="73" s="1"/>
  <c r="L33" i="74"/>
  <c r="L54" i="74" s="1"/>
  <c r="F54" i="74"/>
  <c r="E8" i="73" s="1"/>
  <c r="L517" i="76"/>
  <c r="E84" i="75"/>
  <c r="L472" i="76"/>
  <c r="E78" i="75"/>
  <c r="L499" i="74"/>
  <c r="L522" i="74" s="1"/>
  <c r="F522" i="74"/>
  <c r="E23" i="73" s="1"/>
  <c r="I6" i="74"/>
  <c r="H6" i="75"/>
  <c r="L154" i="74"/>
  <c r="L158" i="74" s="1"/>
  <c r="F158" i="74"/>
  <c r="E11" i="73" s="1"/>
  <c r="I5" i="74"/>
  <c r="H5" i="75"/>
  <c r="L1014" i="76"/>
  <c r="E161" i="75"/>
  <c r="L507" i="76"/>
  <c r="E83" i="75"/>
  <c r="I4" i="74"/>
  <c r="H4" i="75"/>
  <c r="J7" i="74"/>
  <c r="L7" i="74" s="1"/>
  <c r="K7" i="74"/>
  <c r="L528" i="76"/>
  <c r="E85" i="75"/>
  <c r="L1001" i="76"/>
  <c r="E160" i="75"/>
  <c r="H85" i="75" l="1"/>
  <c r="E297" i="74"/>
  <c r="H83" i="75"/>
  <c r="E295" i="74"/>
  <c r="H78" i="75"/>
  <c r="E270" i="74"/>
  <c r="H160" i="75"/>
  <c r="E478" i="74"/>
  <c r="J5" i="74"/>
  <c r="L5" i="74" s="1"/>
  <c r="K5" i="74"/>
  <c r="J4" i="74"/>
  <c r="K4" i="74"/>
  <c r="K23" i="73"/>
  <c r="F23" i="73"/>
  <c r="L23" i="73" s="1"/>
  <c r="H161" i="75"/>
  <c r="E479" i="74"/>
  <c r="H84" i="75"/>
  <c r="E296" i="74"/>
  <c r="K8" i="73"/>
  <c r="F8" i="73"/>
  <c r="F25" i="73"/>
  <c r="L25" i="73" s="1"/>
  <c r="K25" i="73"/>
  <c r="H185" i="75"/>
  <c r="E532" i="74"/>
  <c r="K11" i="73"/>
  <c r="F11" i="73"/>
  <c r="L11" i="73" s="1"/>
  <c r="J6" i="74"/>
  <c r="L6" i="74" s="1"/>
  <c r="K6" i="74"/>
  <c r="K296" i="74" l="1"/>
  <c r="F296" i="74"/>
  <c r="L296" i="74" s="1"/>
  <c r="L8" i="73"/>
  <c r="J28" i="74"/>
  <c r="I7" i="73" s="1"/>
  <c r="L4" i="74"/>
  <c r="L28" i="74" s="1"/>
  <c r="K295" i="74"/>
  <c r="F295" i="74"/>
  <c r="K532" i="74"/>
  <c r="F532" i="74"/>
  <c r="K270" i="74"/>
  <c r="F270" i="74"/>
  <c r="K297" i="74"/>
  <c r="F297" i="74"/>
  <c r="L297" i="74" s="1"/>
  <c r="K478" i="74"/>
  <c r="F478" i="74"/>
  <c r="K479" i="74"/>
  <c r="F479" i="74"/>
  <c r="L479" i="74" s="1"/>
  <c r="L270" i="74" l="1"/>
  <c r="L288" i="74" s="1"/>
  <c r="F288" i="74"/>
  <c r="E16" i="73" s="1"/>
  <c r="L532" i="74"/>
  <c r="L548" i="74" s="1"/>
  <c r="F548" i="74"/>
  <c r="E24" i="73" s="1"/>
  <c r="L295" i="74"/>
  <c r="F340" i="74"/>
  <c r="E17" i="73" s="1"/>
  <c r="L340" i="74"/>
  <c r="J7" i="73"/>
  <c r="K7" i="73"/>
  <c r="L478" i="74"/>
  <c r="L496" i="74" s="1"/>
  <c r="F496" i="74"/>
  <c r="E22" i="73" s="1"/>
  <c r="F22" i="73" l="1"/>
  <c r="L22" i="73" s="1"/>
  <c r="K22" i="73"/>
  <c r="K17" i="73"/>
  <c r="F17" i="73"/>
  <c r="L17" i="73" s="1"/>
  <c r="I6" i="73"/>
  <c r="J6" i="73" s="1"/>
  <c r="L7" i="73"/>
  <c r="F24" i="73"/>
  <c r="L24" i="73" s="1"/>
  <c r="K24" i="73"/>
  <c r="F16" i="73"/>
  <c r="K16" i="73"/>
  <c r="I5" i="73" l="1"/>
  <c r="J5" i="73" s="1"/>
  <c r="J52" i="73" s="1"/>
  <c r="I6" i="11"/>
  <c r="L16" i="73"/>
  <c r="E6" i="73"/>
  <c r="L25" i="3"/>
  <c r="P25" i="3"/>
  <c r="F6" i="73" l="1"/>
  <c r="E6" i="11" s="1"/>
  <c r="K6" i="73"/>
  <c r="D25" i="3"/>
  <c r="L6" i="73" l="1"/>
  <c r="E5" i="73"/>
  <c r="K33" i="5"/>
  <c r="I33" i="5"/>
  <c r="H33" i="5"/>
  <c r="L33" i="5" s="1"/>
  <c r="H33" i="4" s="1"/>
  <c r="K5" i="73" l="1"/>
  <c r="F5" i="73"/>
  <c r="A21" i="11"/>
  <c r="F52" i="73" l="1"/>
  <c r="L5" i="73"/>
  <c r="L52" i="73" s="1"/>
  <c r="D26" i="3"/>
  <c r="D27" i="3" l="1"/>
  <c r="D28" i="3" l="1"/>
  <c r="F7" i="11"/>
  <c r="F8" i="11"/>
  <c r="F9" i="11"/>
  <c r="AC13" i="22"/>
  <c r="AD12" i="22" s="1"/>
  <c r="AD14" i="22" s="1"/>
  <c r="M13" i="22"/>
  <c r="N12" i="22" s="1"/>
  <c r="N14" i="22" s="1"/>
  <c r="W10" i="22"/>
  <c r="G10" i="22"/>
  <c r="E10" i="22"/>
  <c r="M10" i="22" s="1"/>
  <c r="N9" i="22" s="1"/>
  <c r="E8" i="22"/>
  <c r="M8" i="22" s="1"/>
  <c r="N7" i="22" s="1"/>
  <c r="U6" i="22"/>
  <c r="U10" i="22" s="1"/>
  <c r="AC10" i="22" s="1"/>
  <c r="AD9" i="22" s="1"/>
  <c r="M6" i="22"/>
  <c r="N5" i="22"/>
  <c r="P28" i="3"/>
  <c r="N28" i="3"/>
  <c r="L28" i="3"/>
  <c r="G27" i="3"/>
  <c r="I27" i="3" s="1"/>
  <c r="G25" i="3"/>
  <c r="N11" i="22" l="1"/>
  <c r="AC6" i="22"/>
  <c r="AD5" i="22" s="1"/>
  <c r="U8" i="22"/>
  <c r="AC8" i="22" s="1"/>
  <c r="AD7" i="22" s="1"/>
  <c r="I25" i="3"/>
  <c r="G26" i="3"/>
  <c r="G28" i="3" s="1"/>
  <c r="AD11" i="22" l="1"/>
  <c r="I26" i="3"/>
  <c r="I28" i="3" s="1"/>
  <c r="O37" i="6"/>
  <c r="K24" i="5" l="1"/>
  <c r="K28" i="5"/>
  <c r="K29" i="5"/>
  <c r="K32" i="5"/>
  <c r="K37" i="5"/>
  <c r="J24" i="5"/>
  <c r="J28" i="5"/>
  <c r="J29" i="5"/>
  <c r="J32" i="5"/>
  <c r="J37" i="5"/>
  <c r="I32" i="5"/>
  <c r="I29" i="5"/>
  <c r="I28" i="5"/>
  <c r="I24" i="5"/>
  <c r="H32" i="5"/>
  <c r="L32" i="5" s="1"/>
  <c r="H32" i="4" s="1"/>
  <c r="H29" i="5"/>
  <c r="H28" i="5"/>
  <c r="L28" i="5" s="1"/>
  <c r="H28" i="4" s="1"/>
  <c r="H24" i="5"/>
  <c r="L24" i="5" s="1"/>
  <c r="H24" i="4" s="1"/>
  <c r="L29" i="5" l="1"/>
  <c r="H29" i="4" s="1"/>
  <c r="K25" i="11"/>
  <c r="J25" i="11"/>
  <c r="H25" i="11"/>
  <c r="F25" i="11"/>
  <c r="L25" i="11" l="1"/>
  <c r="H37" i="7" s="1"/>
  <c r="I37" i="5" s="1"/>
  <c r="H2" i="4"/>
  <c r="H2" i="10"/>
  <c r="H2" i="9"/>
  <c r="H2" i="8"/>
  <c r="H2" i="7"/>
  <c r="H2" i="6"/>
  <c r="L2" i="5"/>
  <c r="F22" i="4" l="1"/>
  <c r="F20" i="4"/>
  <c r="F22" i="5"/>
  <c r="F20" i="5"/>
  <c r="F22" i="10"/>
  <c r="F20" i="10"/>
  <c r="F22" i="9"/>
  <c r="F20" i="9"/>
  <c r="F22" i="8"/>
  <c r="F20" i="8"/>
  <c r="F22" i="7"/>
  <c r="F20" i="7"/>
  <c r="F22" i="6"/>
  <c r="F20" i="6"/>
  <c r="H6" i="11" l="1"/>
  <c r="J6" i="11"/>
  <c r="F20" i="11" l="1"/>
  <c r="K7" i="11"/>
  <c r="K24" i="11"/>
  <c r="K18" i="11"/>
  <c r="F12" i="11"/>
  <c r="K28" i="11"/>
  <c r="J28" i="11"/>
  <c r="I27" i="11" s="1"/>
  <c r="J27" i="11" s="1"/>
  <c r="H28" i="11"/>
  <c r="G27" i="11" s="1"/>
  <c r="H27" i="11" s="1"/>
  <c r="F28" i="11"/>
  <c r="J24" i="11"/>
  <c r="H24" i="11"/>
  <c r="G23" i="11" s="1"/>
  <c r="H23" i="11" s="1"/>
  <c r="F24" i="11"/>
  <c r="K21" i="11"/>
  <c r="J21" i="11"/>
  <c r="H21" i="11"/>
  <c r="F21" i="11"/>
  <c r="J20" i="11"/>
  <c r="H20" i="11"/>
  <c r="K19" i="11"/>
  <c r="J19" i="11"/>
  <c r="H19" i="11"/>
  <c r="F19" i="11"/>
  <c r="J18" i="11"/>
  <c r="H18" i="11"/>
  <c r="K15" i="11"/>
  <c r="J15" i="11"/>
  <c r="H15" i="11"/>
  <c r="F15" i="11"/>
  <c r="K14" i="11"/>
  <c r="J14" i="11"/>
  <c r="H14" i="11"/>
  <c r="F14" i="11"/>
  <c r="K13" i="11"/>
  <c r="J13" i="11"/>
  <c r="H13" i="11"/>
  <c r="F13" i="11"/>
  <c r="K12" i="11"/>
  <c r="J12" i="11"/>
  <c r="H12" i="11"/>
  <c r="K9" i="11"/>
  <c r="J9" i="11"/>
  <c r="H12" i="9" s="1"/>
  <c r="K12" i="5" s="1"/>
  <c r="H9" i="11"/>
  <c r="H7" i="9"/>
  <c r="K8" i="11"/>
  <c r="J8" i="11"/>
  <c r="H12" i="8" s="1"/>
  <c r="J12" i="5" s="1"/>
  <c r="H8" i="11"/>
  <c r="H7" i="11"/>
  <c r="H9" i="7" s="1"/>
  <c r="I9" i="5" s="1"/>
  <c r="A5" i="11"/>
  <c r="A2" i="11"/>
  <c r="G31" i="10"/>
  <c r="G30" i="10"/>
  <c r="G27" i="10"/>
  <c r="G26" i="10"/>
  <c r="G25" i="10"/>
  <c r="G23" i="10"/>
  <c r="H21" i="10"/>
  <c r="G18" i="10"/>
  <c r="H18" i="10" s="1"/>
  <c r="G17" i="10"/>
  <c r="H17" i="10" s="1"/>
  <c r="G16" i="10"/>
  <c r="G15" i="10"/>
  <c r="H15" i="10" s="1"/>
  <c r="G14" i="10"/>
  <c r="G13" i="10"/>
  <c r="G10" i="10"/>
  <c r="H10" i="10" s="1"/>
  <c r="H8" i="10" s="1"/>
  <c r="H6" i="10"/>
  <c r="A2" i="10"/>
  <c r="G31" i="9"/>
  <c r="G30" i="9"/>
  <c r="G27" i="9"/>
  <c r="G26" i="9"/>
  <c r="G25" i="9"/>
  <c r="G23" i="9"/>
  <c r="G18" i="9"/>
  <c r="G17" i="9"/>
  <c r="G16" i="9"/>
  <c r="G15" i="9"/>
  <c r="G14" i="9"/>
  <c r="G13" i="9"/>
  <c r="G10" i="9"/>
  <c r="A2" i="9"/>
  <c r="G31" i="8"/>
  <c r="G30" i="8"/>
  <c r="G27" i="8"/>
  <c r="G26" i="8"/>
  <c r="G25" i="8"/>
  <c r="G23" i="8"/>
  <c r="G18" i="8"/>
  <c r="G17" i="8"/>
  <c r="G16" i="8"/>
  <c r="G15" i="8"/>
  <c r="G14" i="8"/>
  <c r="G13" i="8"/>
  <c r="G10" i="8"/>
  <c r="A2" i="8"/>
  <c r="G31" i="7"/>
  <c r="G30" i="7"/>
  <c r="G27" i="7"/>
  <c r="G26" i="7"/>
  <c r="G25" i="7"/>
  <c r="G23" i="7"/>
  <c r="G18" i="7"/>
  <c r="G17" i="7"/>
  <c r="G16" i="7"/>
  <c r="G15" i="7"/>
  <c r="G14" i="7"/>
  <c r="G13" i="7"/>
  <c r="G10" i="7"/>
  <c r="A2" i="7"/>
  <c r="G31" i="6"/>
  <c r="G30" i="6"/>
  <c r="G27" i="6"/>
  <c r="G26" i="6"/>
  <c r="G25" i="6"/>
  <c r="G23" i="6"/>
  <c r="G22" i="6"/>
  <c r="G20" i="6"/>
  <c r="G18" i="6"/>
  <c r="G17" i="6"/>
  <c r="G16" i="6"/>
  <c r="G15" i="6"/>
  <c r="G14" i="6"/>
  <c r="G13" i="6"/>
  <c r="G10" i="6"/>
  <c r="A2" i="6"/>
  <c r="G31" i="5"/>
  <c r="G30" i="5"/>
  <c r="G27" i="5"/>
  <c r="G26" i="5"/>
  <c r="G25" i="5"/>
  <c r="G23" i="5"/>
  <c r="G22" i="5"/>
  <c r="G20" i="5"/>
  <c r="G18" i="5"/>
  <c r="G17" i="5"/>
  <c r="G16" i="5"/>
  <c r="G15" i="5"/>
  <c r="G14" i="5"/>
  <c r="G13" i="5"/>
  <c r="G10" i="5"/>
  <c r="A2" i="5"/>
  <c r="G31" i="4"/>
  <c r="G30" i="4"/>
  <c r="G27" i="4"/>
  <c r="G26" i="4"/>
  <c r="G25" i="4"/>
  <c r="G23" i="4"/>
  <c r="G22" i="4"/>
  <c r="G20" i="4"/>
  <c r="G18" i="4"/>
  <c r="G17" i="4"/>
  <c r="G16" i="4"/>
  <c r="G15" i="4"/>
  <c r="G14" i="4"/>
  <c r="G13" i="4"/>
  <c r="G10" i="4"/>
  <c r="A2" i="4"/>
  <c r="N14" i="3"/>
  <c r="D14" i="3"/>
  <c r="R26" i="3"/>
  <c r="B11" i="2"/>
  <c r="I4" i="3"/>
  <c r="F18" i="2"/>
  <c r="D12" i="2"/>
  <c r="E11" i="2"/>
  <c r="E14" i="2" s="1"/>
  <c r="D11" i="2"/>
  <c r="C11" i="2"/>
  <c r="C14" i="2" s="1"/>
  <c r="E10" i="2"/>
  <c r="A1" i="2"/>
  <c r="E11" i="11" l="1"/>
  <c r="F11" i="11" s="1"/>
  <c r="H6" i="9"/>
  <c r="K7" i="5"/>
  <c r="H26" i="10"/>
  <c r="F6" i="11"/>
  <c r="L6" i="11" s="1"/>
  <c r="K6" i="11"/>
  <c r="I11" i="11"/>
  <c r="J11" i="11" s="1"/>
  <c r="H7" i="7"/>
  <c r="I23" i="11"/>
  <c r="J23" i="11" s="1"/>
  <c r="H25" i="10"/>
  <c r="H18" i="7"/>
  <c r="I18" i="5" s="1"/>
  <c r="H27" i="10"/>
  <c r="L28" i="11"/>
  <c r="H16" i="10"/>
  <c r="H9" i="8"/>
  <c r="I17" i="11"/>
  <c r="J17" i="11" s="1"/>
  <c r="H7" i="8"/>
  <c r="E15" i="2"/>
  <c r="H9" i="9"/>
  <c r="J7" i="11"/>
  <c r="L7" i="11" s="1"/>
  <c r="F18" i="11"/>
  <c r="L12" i="11"/>
  <c r="H40" i="6" s="1"/>
  <c r="L20" i="11"/>
  <c r="H40" i="8" s="1"/>
  <c r="K20" i="11"/>
  <c r="L13" i="11"/>
  <c r="H40" i="7" s="1"/>
  <c r="L14" i="11"/>
  <c r="H39" i="8" s="1"/>
  <c r="C7" i="2" s="1"/>
  <c r="L15" i="11"/>
  <c r="H40" i="9" s="1"/>
  <c r="L19" i="11"/>
  <c r="H41" i="7" s="1"/>
  <c r="I41" i="5" s="1"/>
  <c r="L21" i="11"/>
  <c r="H41" i="9" s="1"/>
  <c r="E27" i="11"/>
  <c r="F27" i="11" s="1"/>
  <c r="L27" i="11" s="1"/>
  <c r="G11" i="11"/>
  <c r="H11" i="11" s="1"/>
  <c r="G17" i="11"/>
  <c r="H17" i="11" s="1"/>
  <c r="L24" i="11"/>
  <c r="H37" i="6" s="1"/>
  <c r="H37" i="5" s="1"/>
  <c r="L37" i="5" s="1"/>
  <c r="H37" i="4" s="1"/>
  <c r="N30" i="3"/>
  <c r="B12" i="2"/>
  <c r="F12" i="2" s="1"/>
  <c r="L14" i="3"/>
  <c r="G14" i="3"/>
  <c r="L9" i="11"/>
  <c r="L8" i="11"/>
  <c r="H9" i="6"/>
  <c r="H10" i="7"/>
  <c r="H8" i="7" s="1"/>
  <c r="H15" i="7"/>
  <c r="E23" i="11"/>
  <c r="F23" i="11" s="1"/>
  <c r="G5" i="11"/>
  <c r="H5" i="11" s="1"/>
  <c r="H29" i="11" s="1"/>
  <c r="H17" i="7"/>
  <c r="I17" i="5" s="1"/>
  <c r="R25" i="3"/>
  <c r="H38" i="6"/>
  <c r="H38" i="5" s="1"/>
  <c r="D14" i="2"/>
  <c r="H38" i="9"/>
  <c r="K38" i="5" s="1"/>
  <c r="H38" i="4"/>
  <c r="N13" i="3" s="1"/>
  <c r="N18" i="3" s="1"/>
  <c r="H38" i="7"/>
  <c r="I38" i="5" s="1"/>
  <c r="H13" i="10"/>
  <c r="H14" i="10"/>
  <c r="H23" i="10"/>
  <c r="C5" i="2" l="1"/>
  <c r="H9" i="5"/>
  <c r="H10" i="5" s="1"/>
  <c r="H8" i="5" s="1"/>
  <c r="L34" i="6"/>
  <c r="L36" i="6"/>
  <c r="L35" i="6"/>
  <c r="D6" i="2"/>
  <c r="H6" i="8"/>
  <c r="H22" i="8" s="1"/>
  <c r="J7" i="5"/>
  <c r="J6" i="5" s="1"/>
  <c r="H18" i="9"/>
  <c r="K18" i="5" s="1"/>
  <c r="K9" i="5"/>
  <c r="K10" i="5" s="1"/>
  <c r="K8" i="5" s="1"/>
  <c r="H18" i="8"/>
  <c r="J18" i="5" s="1"/>
  <c r="J9" i="5"/>
  <c r="J10" i="5" s="1"/>
  <c r="J8" i="5" s="1"/>
  <c r="H6" i="7"/>
  <c r="H22" i="7" s="1"/>
  <c r="I7" i="5"/>
  <c r="I6" i="5" s="1"/>
  <c r="H16" i="7"/>
  <c r="I16" i="5" s="1"/>
  <c r="I15" i="5"/>
  <c r="H18" i="6"/>
  <c r="H18" i="5" s="1"/>
  <c r="H10" i="6"/>
  <c r="H8" i="6" s="1"/>
  <c r="H11" i="10"/>
  <c r="H20" i="7"/>
  <c r="E5" i="11"/>
  <c r="F5" i="11" s="1"/>
  <c r="F29" i="11" s="1"/>
  <c r="H7" i="6"/>
  <c r="H20" i="9"/>
  <c r="L23" i="11"/>
  <c r="I10" i="5"/>
  <c r="I8" i="5" s="1"/>
  <c r="H10" i="3"/>
  <c r="K10" i="3"/>
  <c r="H15" i="9"/>
  <c r="H37" i="8"/>
  <c r="J38" i="5" s="1"/>
  <c r="L38" i="5" s="1"/>
  <c r="K27" i="11"/>
  <c r="L11" i="11"/>
  <c r="H27" i="9"/>
  <c r="K27" i="5" s="1"/>
  <c r="H26" i="9"/>
  <c r="K26" i="5" s="1"/>
  <c r="H17" i="8"/>
  <c r="J17" i="5" s="1"/>
  <c r="H10" i="8"/>
  <c r="H8" i="8" s="1"/>
  <c r="H15" i="8"/>
  <c r="H10" i="9"/>
  <c r="H8" i="9" s="1"/>
  <c r="H13" i="7"/>
  <c r="I13" i="5" s="1"/>
  <c r="K41" i="5"/>
  <c r="D8" i="2"/>
  <c r="H25" i="8"/>
  <c r="J25" i="5" s="1"/>
  <c r="H20" i="8"/>
  <c r="E17" i="11"/>
  <c r="F17" i="11" s="1"/>
  <c r="L17" i="11" s="1"/>
  <c r="L18" i="11"/>
  <c r="H41" i="6" s="1"/>
  <c r="J41" i="5"/>
  <c r="D7" i="2"/>
  <c r="J40" i="5"/>
  <c r="I40" i="5"/>
  <c r="C6" i="2"/>
  <c r="H17" i="9"/>
  <c r="K17" i="5" s="1"/>
  <c r="H25" i="9"/>
  <c r="K25" i="5" s="1"/>
  <c r="K40" i="5"/>
  <c r="C8" i="2"/>
  <c r="H12" i="7"/>
  <c r="I12" i="5" s="1"/>
  <c r="K6" i="5"/>
  <c r="K23" i="11"/>
  <c r="H22" i="9"/>
  <c r="H14" i="7"/>
  <c r="I14" i="5" s="1"/>
  <c r="K11" i="11"/>
  <c r="H17" i="6"/>
  <c r="H17" i="5" s="1"/>
  <c r="H15" i="6"/>
  <c r="I5" i="11"/>
  <c r="H12" i="6"/>
  <c r="H12" i="5" s="1"/>
  <c r="F11" i="2"/>
  <c r="R27" i="3"/>
  <c r="B13" i="2"/>
  <c r="B14" i="2" s="1"/>
  <c r="H23" i="8" l="1"/>
  <c r="J23" i="5" s="1"/>
  <c r="H40" i="5"/>
  <c r="L40" i="5" s="1"/>
  <c r="K22" i="5"/>
  <c r="H19" i="9"/>
  <c r="K19" i="5" s="1"/>
  <c r="H26" i="8"/>
  <c r="J26" i="5" s="1"/>
  <c r="H27" i="8"/>
  <c r="J27" i="5" s="1"/>
  <c r="F13" i="2"/>
  <c r="F14" i="2" s="1"/>
  <c r="L18" i="5"/>
  <c r="L17" i="5"/>
  <c r="K17" i="11"/>
  <c r="D5" i="2"/>
  <c r="D10" i="2" s="1"/>
  <c r="D15" i="2" s="1"/>
  <c r="L9" i="5"/>
  <c r="H9" i="4" s="1"/>
  <c r="H15" i="4" s="1"/>
  <c r="H16" i="4" s="1"/>
  <c r="H23" i="7"/>
  <c r="I23" i="5" s="1"/>
  <c r="H19" i="7"/>
  <c r="I19" i="5" s="1"/>
  <c r="I22" i="5"/>
  <c r="H19" i="8"/>
  <c r="J19" i="5" s="1"/>
  <c r="J22" i="5"/>
  <c r="H21" i="9"/>
  <c r="K21" i="5" s="1"/>
  <c r="K20" i="5"/>
  <c r="H21" i="8"/>
  <c r="J21" i="5" s="1"/>
  <c r="J20" i="5"/>
  <c r="H21" i="7"/>
  <c r="I21" i="5" s="1"/>
  <c r="I20" i="5"/>
  <c r="H16" i="8"/>
  <c r="J16" i="5" s="1"/>
  <c r="J15" i="5"/>
  <c r="H16" i="9"/>
  <c r="K16" i="5" s="1"/>
  <c r="K15" i="5"/>
  <c r="H16" i="6"/>
  <c r="H16" i="5" s="1"/>
  <c r="H15" i="5"/>
  <c r="H6" i="6"/>
  <c r="H22" i="6" s="1"/>
  <c r="H7" i="5"/>
  <c r="H6" i="5" s="1"/>
  <c r="L6" i="5" s="1"/>
  <c r="H20" i="6"/>
  <c r="G15" i="3"/>
  <c r="I15" i="3" s="1"/>
  <c r="H23" i="9"/>
  <c r="K23" i="5" s="1"/>
  <c r="C10" i="2"/>
  <c r="C15" i="2" s="1"/>
  <c r="L10" i="5"/>
  <c r="H41" i="5"/>
  <c r="L41" i="5" s="1"/>
  <c r="H41" i="4" s="1"/>
  <c r="H14" i="8"/>
  <c r="J14" i="5" s="1"/>
  <c r="H13" i="8"/>
  <c r="J13" i="5" s="1"/>
  <c r="H14" i="9"/>
  <c r="K14" i="5" s="1"/>
  <c r="H13" i="9"/>
  <c r="K13" i="5" s="1"/>
  <c r="H14" i="6"/>
  <c r="H14" i="5" s="1"/>
  <c r="H27" i="7"/>
  <c r="I27" i="5" s="1"/>
  <c r="H25" i="7"/>
  <c r="H26" i="7"/>
  <c r="I26" i="5" s="1"/>
  <c r="H13" i="6"/>
  <c r="H13" i="5" s="1"/>
  <c r="J5" i="11"/>
  <c r="K5" i="11"/>
  <c r="L12" i="5"/>
  <c r="H12" i="4" s="1"/>
  <c r="L8" i="5"/>
  <c r="R28" i="3"/>
  <c r="P14" i="3" s="1"/>
  <c r="I14" i="3"/>
  <c r="H5" i="10"/>
  <c r="H30" i="10" s="1"/>
  <c r="H31" i="10" s="1"/>
  <c r="H17" i="4" l="1"/>
  <c r="H18" i="4"/>
  <c r="H10" i="4"/>
  <c r="H8" i="4" s="1"/>
  <c r="H25" i="6"/>
  <c r="H25" i="5" s="1"/>
  <c r="J11" i="5"/>
  <c r="J5" i="5" s="1"/>
  <c r="L15" i="5"/>
  <c r="H11" i="7"/>
  <c r="I25" i="5"/>
  <c r="I11" i="5" s="1"/>
  <c r="L37" i="6"/>
  <c r="H23" i="6"/>
  <c r="H23" i="5" s="1"/>
  <c r="L23" i="5" s="1"/>
  <c r="H26" i="6"/>
  <c r="H26" i="5" s="1"/>
  <c r="L26" i="5" s="1"/>
  <c r="H27" i="6"/>
  <c r="H27" i="5" s="1"/>
  <c r="L27" i="5" s="1"/>
  <c r="L7" i="5"/>
  <c r="H7" i="4" s="1"/>
  <c r="H6" i="4" s="1"/>
  <c r="L16" i="5"/>
  <c r="H21" i="6"/>
  <c r="H21" i="5" s="1"/>
  <c r="L21" i="5" s="1"/>
  <c r="H20" i="5"/>
  <c r="L20" i="5" s="1"/>
  <c r="H19" i="6"/>
  <c r="H19" i="5" s="1"/>
  <c r="L19" i="5" s="1"/>
  <c r="H22" i="5"/>
  <c r="L22" i="5" s="1"/>
  <c r="K11" i="5"/>
  <c r="H11" i="9"/>
  <c r="H40" i="4"/>
  <c r="L13" i="3" s="1"/>
  <c r="L18" i="3" s="1"/>
  <c r="K9" i="3" s="1"/>
  <c r="H33" i="10"/>
  <c r="H34" i="10" s="1"/>
  <c r="H35" i="10" s="1"/>
  <c r="L14" i="5"/>
  <c r="H11" i="8"/>
  <c r="H5" i="8" s="1"/>
  <c r="H30" i="8" s="1"/>
  <c r="J29" i="11"/>
  <c r="L5" i="11"/>
  <c r="L29" i="11" s="1"/>
  <c r="L13" i="5"/>
  <c r="H13" i="4" s="1"/>
  <c r="H14" i="4" l="1"/>
  <c r="L25" i="5"/>
  <c r="I25" i="12"/>
  <c r="D7" i="12"/>
  <c r="H20" i="4"/>
  <c r="H21" i="4" s="1"/>
  <c r="H11" i="5"/>
  <c r="L11" i="5" s="1"/>
  <c r="H31" i="8"/>
  <c r="J31" i="5" s="1"/>
  <c r="J30" i="5"/>
  <c r="H22" i="4"/>
  <c r="H23" i="4"/>
  <c r="H11" i="6"/>
  <c r="H27" i="4"/>
  <c r="H38" i="10"/>
  <c r="B9" i="2"/>
  <c r="F9" i="2" s="1"/>
  <c r="H5" i="9"/>
  <c r="I5" i="5"/>
  <c r="H5" i="7"/>
  <c r="H9" i="3"/>
  <c r="K5" i="5"/>
  <c r="H25" i="4"/>
  <c r="H26" i="4"/>
  <c r="H19" i="4" l="1"/>
  <c r="H11" i="4" s="1"/>
  <c r="H30" i="7"/>
  <c r="H31" i="7" s="1"/>
  <c r="H34" i="7" s="1"/>
  <c r="H30" i="9"/>
  <c r="H31" i="9" s="1"/>
  <c r="H34" i="9" s="1"/>
  <c r="H5" i="5"/>
  <c r="L5" i="5" s="1"/>
  <c r="H5" i="6"/>
  <c r="H30" i="6" s="1"/>
  <c r="H31" i="6" s="1"/>
  <c r="H33" i="8"/>
  <c r="J34" i="5" s="1"/>
  <c r="I31" i="5"/>
  <c r="I30" i="5"/>
  <c r="K30" i="5"/>
  <c r="H34" i="8" l="1"/>
  <c r="H35" i="8" s="1"/>
  <c r="K31" i="5"/>
  <c r="H34" i="6"/>
  <c r="H30" i="5"/>
  <c r="L30" i="5" s="1"/>
  <c r="I34" i="5"/>
  <c r="H35" i="9"/>
  <c r="H36" i="9" s="1"/>
  <c r="I16" i="12"/>
  <c r="I29" i="12" s="1"/>
  <c r="H5" i="4"/>
  <c r="H30" i="4" s="1"/>
  <c r="H31" i="4" s="1"/>
  <c r="J35" i="5" l="1"/>
  <c r="H31" i="5"/>
  <c r="L31" i="5" s="1"/>
  <c r="H34" i="4"/>
  <c r="H34" i="5"/>
  <c r="H35" i="7"/>
  <c r="H36" i="7" s="1"/>
  <c r="H38" i="8"/>
  <c r="B7" i="2" s="1"/>
  <c r="F7" i="2" s="1"/>
  <c r="J36" i="5"/>
  <c r="J39" i="5" s="1"/>
  <c r="J42" i="5" s="1"/>
  <c r="K34" i="5"/>
  <c r="D13" i="3" l="1"/>
  <c r="D18" i="3" s="1"/>
  <c r="K7" i="3" s="1"/>
  <c r="I35" i="5"/>
  <c r="H35" i="6"/>
  <c r="H35" i="5" s="1"/>
  <c r="I31" i="12"/>
  <c r="I36" i="12" s="1"/>
  <c r="I37" i="12" s="1"/>
  <c r="H39" i="7"/>
  <c r="H42" i="7" s="1"/>
  <c r="I44" i="5" s="1"/>
  <c r="I36" i="5"/>
  <c r="I39" i="5" s="1"/>
  <c r="I42" i="5" s="1"/>
  <c r="K35" i="5"/>
  <c r="H41" i="8"/>
  <c r="J44" i="5" s="1"/>
  <c r="P15" i="3"/>
  <c r="H35" i="4"/>
  <c r="H36" i="4" s="1"/>
  <c r="H39" i="4" s="1"/>
  <c r="L34" i="5"/>
  <c r="L35" i="5" l="1"/>
  <c r="H36" i="6"/>
  <c r="H39" i="6" s="1"/>
  <c r="G13" i="3"/>
  <c r="G18" i="3" s="1"/>
  <c r="H7" i="3"/>
  <c r="H39" i="9"/>
  <c r="K36" i="5"/>
  <c r="K39" i="5" s="1"/>
  <c r="K42" i="5" s="1"/>
  <c r="B6" i="2"/>
  <c r="F6" i="2" s="1"/>
  <c r="H36" i="5" l="1"/>
  <c r="L36" i="5" s="1"/>
  <c r="L39" i="5" s="1"/>
  <c r="K8" i="3"/>
  <c r="H8" i="3"/>
  <c r="I13" i="3"/>
  <c r="H42" i="9"/>
  <c r="K44" i="5" s="1"/>
  <c r="B8" i="2"/>
  <c r="F8" i="2" s="1"/>
  <c r="P13" i="3" l="1"/>
  <c r="P18" i="3" s="1"/>
  <c r="I18" i="3"/>
  <c r="H6" i="3" s="1"/>
  <c r="L42" i="5"/>
  <c r="H44" i="4" s="1"/>
  <c r="H39" i="5"/>
  <c r="I47" i="5" s="1"/>
  <c r="B5" i="2"/>
  <c r="B10" i="2" s="1"/>
  <c r="H42" i="6"/>
  <c r="H42" i="4"/>
  <c r="I20" i="12" s="1"/>
  <c r="B15" i="2" l="1"/>
  <c r="H42" i="5"/>
  <c r="H44" i="5"/>
  <c r="L44" i="5" s="1"/>
  <c r="H45" i="6"/>
  <c r="F5" i="2"/>
  <c r="F10" i="2" s="1"/>
  <c r="H46" i="4"/>
  <c r="K5" i="3"/>
  <c r="K6" i="3"/>
  <c r="F15" i="2" l="1"/>
  <c r="H5" i="3"/>
  <c r="T13" i="3"/>
  <c r="T15" i="3"/>
  <c r="T14" i="3"/>
  <c r="G10" i="2" l="1"/>
  <c r="T18" i="3"/>
  <c r="F19" i="2" l="1"/>
  <c r="G8" i="2"/>
  <c r="G6" i="2"/>
  <c r="G15" i="2"/>
  <c r="G14" i="2"/>
  <c r="G13" i="2"/>
  <c r="G12" i="2"/>
  <c r="G11" i="2"/>
  <c r="G5" i="2"/>
</calcChain>
</file>

<file path=xl/sharedStrings.xml><?xml version="1.0" encoding="utf-8"?>
<sst xmlns="http://schemas.openxmlformats.org/spreadsheetml/2006/main" count="53318" uniqueCount="6533">
  <si>
    <t>(총 괄 집 계 표)</t>
    <phoneticPr fontId="4" type="noConversion"/>
  </si>
  <si>
    <t>구분</t>
    <phoneticPr fontId="4" type="noConversion"/>
  </si>
  <si>
    <t>도급액</t>
    <phoneticPr fontId="4" type="noConversion"/>
  </si>
  <si>
    <t>합계</t>
    <phoneticPr fontId="4" type="noConversion"/>
  </si>
  <si>
    <t>전기공사</t>
    <phoneticPr fontId="4" type="noConversion"/>
  </si>
  <si>
    <t>설계예산</t>
    <phoneticPr fontId="4" type="noConversion"/>
  </si>
  <si>
    <t>조정금액</t>
    <phoneticPr fontId="4" type="noConversion"/>
  </si>
  <si>
    <t>설계년월일</t>
    <phoneticPr fontId="5" type="noConversion"/>
  </si>
  <si>
    <t>설          계         자</t>
    <phoneticPr fontId="4" type="noConversion"/>
  </si>
  <si>
    <t>심          사         자</t>
    <phoneticPr fontId="4" type="noConversion"/>
  </si>
  <si>
    <t>담</t>
    <phoneticPr fontId="4" type="noConversion"/>
  </si>
  <si>
    <t>과</t>
    <phoneticPr fontId="4" type="noConversion"/>
  </si>
  <si>
    <t>비</t>
    <phoneticPr fontId="4" type="noConversion"/>
  </si>
  <si>
    <t>당</t>
    <phoneticPr fontId="4" type="noConversion"/>
  </si>
  <si>
    <t>장</t>
    <phoneticPr fontId="4" type="noConversion"/>
  </si>
  <si>
    <t>고</t>
    <phoneticPr fontId="4" type="noConversion"/>
  </si>
  <si>
    <t>설     계     서</t>
    <phoneticPr fontId="5" type="noConversion"/>
  </si>
  <si>
    <t>공         사         명</t>
    <phoneticPr fontId="5" type="noConversion"/>
  </si>
  <si>
    <t>:</t>
    <phoneticPr fontId="15" type="noConversion"/>
  </si>
  <si>
    <t>총     공     사     비</t>
    <phoneticPr fontId="5" type="noConversion"/>
  </si>
  <si>
    <t>도   급   공   사   비</t>
    <phoneticPr fontId="5" type="noConversion"/>
  </si>
  <si>
    <t>공     급     가     액</t>
    <phoneticPr fontId="5" type="noConversion"/>
  </si>
  <si>
    <t>부   가   가   치   세</t>
    <phoneticPr fontId="5" type="noConversion"/>
  </si>
  <si>
    <t>관   급   자   재   비</t>
    <phoneticPr fontId="5" type="noConversion"/>
  </si>
  <si>
    <t>기     타     경     비</t>
    <phoneticPr fontId="5" type="noConversion"/>
  </si>
  <si>
    <t>구   분</t>
    <phoneticPr fontId="5" type="noConversion"/>
  </si>
  <si>
    <t>공  급  가  액</t>
    <phoneticPr fontId="5" type="noConversion"/>
  </si>
  <si>
    <t>부 가 세</t>
    <phoneticPr fontId="15" type="noConversion"/>
  </si>
  <si>
    <t>도  급  액</t>
    <phoneticPr fontId="15" type="noConversion"/>
  </si>
  <si>
    <t>관급자재비</t>
    <phoneticPr fontId="5" type="noConversion"/>
  </si>
  <si>
    <t>기타경비</t>
    <phoneticPr fontId="15" type="noConversion"/>
  </si>
  <si>
    <t>총 공 사 비</t>
    <phoneticPr fontId="5" type="noConversion"/>
  </si>
  <si>
    <t>(%)</t>
    <phoneticPr fontId="4" type="noConversion"/>
  </si>
  <si>
    <t>총     계</t>
    <phoneticPr fontId="15" type="noConversion"/>
  </si>
  <si>
    <t>공급가액</t>
    <phoneticPr fontId="4" type="noConversion"/>
  </si>
  <si>
    <t>부가세</t>
    <phoneticPr fontId="4" type="noConversion"/>
  </si>
  <si>
    <t>관급(도급)</t>
    <phoneticPr fontId="4" type="noConversion"/>
  </si>
  <si>
    <t>관급(관급)</t>
    <phoneticPr fontId="4" type="noConversion"/>
  </si>
  <si>
    <t>한전인입비</t>
    <phoneticPr fontId="4" type="noConversion"/>
  </si>
  <si>
    <t>합              계</t>
    <phoneticPr fontId="4" type="noConversion"/>
  </si>
  <si>
    <t>통신공사</t>
    <phoneticPr fontId="4" type="noConversion"/>
  </si>
  <si>
    <t>소방공사</t>
    <phoneticPr fontId="4" type="noConversion"/>
  </si>
  <si>
    <t>공  사  원  가  계  산  서</t>
    <phoneticPr fontId="5" type="noConversion"/>
  </si>
  <si>
    <t xml:space="preserve">공사기간  : </t>
    <phoneticPr fontId="4" type="noConversion"/>
  </si>
  <si>
    <t>구             분</t>
    <phoneticPr fontId="5" type="noConversion"/>
  </si>
  <si>
    <t>산 출 방 법</t>
    <phoneticPr fontId="5" type="noConversion"/>
  </si>
  <si>
    <t>금         액</t>
    <phoneticPr fontId="5" type="noConversion"/>
  </si>
  <si>
    <t>비  고</t>
  </si>
  <si>
    <t>1. 순공사 원가</t>
    <phoneticPr fontId="5" type="noConversion"/>
  </si>
  <si>
    <t>[가+나+다]</t>
    <phoneticPr fontId="5" type="noConversion"/>
  </si>
  <si>
    <t>가. 재료비</t>
    <phoneticPr fontId="5" type="noConversion"/>
  </si>
  <si>
    <t>가-1. 직접재료비</t>
    <phoneticPr fontId="5" type="noConversion"/>
  </si>
  <si>
    <t>나. 노무비</t>
    <phoneticPr fontId="5" type="noConversion"/>
  </si>
  <si>
    <t>나-1. 직접노무비</t>
    <phoneticPr fontId="5" type="noConversion"/>
  </si>
  <si>
    <t>나-2. 간접노무비</t>
    <phoneticPr fontId="5" type="noConversion"/>
  </si>
  <si>
    <t>[나1] 의</t>
    <phoneticPr fontId="5" type="noConversion"/>
  </si>
  <si>
    <t>다. 경비</t>
    <phoneticPr fontId="5" type="noConversion"/>
  </si>
  <si>
    <t>다-1. 산출경비</t>
    <phoneticPr fontId="5" type="noConversion"/>
  </si>
  <si>
    <t>다-2. 산재보험료</t>
    <phoneticPr fontId="5" type="noConversion"/>
  </si>
  <si>
    <t>[나] 의</t>
    <phoneticPr fontId="5" type="noConversion"/>
  </si>
  <si>
    <t>다-3. 고용보험료</t>
    <phoneticPr fontId="5" type="noConversion"/>
  </si>
  <si>
    <t>다-4. 국민건강보험료</t>
    <phoneticPr fontId="5" type="noConversion"/>
  </si>
  <si>
    <t>다-5. 노인장기요양보험료</t>
    <phoneticPr fontId="5" type="noConversion"/>
  </si>
  <si>
    <t>[다4] 의</t>
    <phoneticPr fontId="5" type="noConversion"/>
  </si>
  <si>
    <t>다-6. 국민연금보험료</t>
    <phoneticPr fontId="5" type="noConversion"/>
  </si>
  <si>
    <t>[나1] 의</t>
    <phoneticPr fontId="5" type="noConversion"/>
  </si>
  <si>
    <t>다-7. 퇴직공제부금비</t>
    <phoneticPr fontId="5" type="noConversion"/>
  </si>
  <si>
    <t>[나1] 의</t>
    <phoneticPr fontId="5" type="noConversion"/>
  </si>
  <si>
    <t>다-8. 산업안전보건관리비</t>
    <phoneticPr fontId="5" type="noConversion"/>
  </si>
  <si>
    <t>※ 관급포함시 : ⓑ와ⓒ 비교후 적은금액 적용</t>
    <phoneticPr fontId="5" type="noConversion"/>
  </si>
  <si>
    <t>ⓐ.일반의경우</t>
    <phoneticPr fontId="5" type="noConversion"/>
  </si>
  <si>
    <t>[가+나1] 의</t>
    <phoneticPr fontId="5" type="noConversion"/>
  </si>
  <si>
    <t>ⓑ.ⓐ의 1.2배</t>
    <phoneticPr fontId="5" type="noConversion"/>
  </si>
  <si>
    <t>ⓒ.관급자재대 포함</t>
    <phoneticPr fontId="5" type="noConversion"/>
  </si>
  <si>
    <t>[가+나1+관급자재대] 의</t>
    <phoneticPr fontId="5" type="noConversion"/>
  </si>
  <si>
    <t>다-9. 기타경비</t>
    <phoneticPr fontId="5" type="noConversion"/>
  </si>
  <si>
    <t>[가+나] 의</t>
    <phoneticPr fontId="5" type="noConversion"/>
  </si>
  <si>
    <t>다-10. 공사이행보증서 발급수수료</t>
    <phoneticPr fontId="5" type="noConversion"/>
  </si>
  <si>
    <t>([가+나1+다1] 의-140억원*0.019%)*공기(년)</t>
    <phoneticPr fontId="5" type="noConversion"/>
  </si>
  <si>
    <t>다-11. 하도급 대금 지급보증서 발급수수료</t>
    <phoneticPr fontId="5" type="noConversion"/>
  </si>
  <si>
    <t>[가+나1+다1] 의</t>
    <phoneticPr fontId="5" type="noConversion"/>
  </si>
  <si>
    <t>다-12. 건설기계대여대금지급보증서발급금액</t>
    <phoneticPr fontId="5" type="noConversion"/>
  </si>
  <si>
    <t>다-13. 환경보전비</t>
    <phoneticPr fontId="5" type="noConversion"/>
  </si>
  <si>
    <t>[가+나1+다1] 의</t>
    <phoneticPr fontId="5" type="noConversion"/>
  </si>
  <si>
    <t>2. 일   반    관   리   비</t>
    <phoneticPr fontId="5" type="noConversion"/>
  </si>
  <si>
    <t>[1] 의</t>
    <phoneticPr fontId="5" type="noConversion"/>
  </si>
  <si>
    <t>3. 이                       윤</t>
    <phoneticPr fontId="5" type="noConversion"/>
  </si>
  <si>
    <t>[나+다+2]의</t>
    <phoneticPr fontId="5" type="noConversion"/>
  </si>
  <si>
    <t>4. P . S</t>
    <phoneticPr fontId="5" type="noConversion"/>
  </si>
  <si>
    <t>5. 총          원          가</t>
    <phoneticPr fontId="5" type="noConversion"/>
  </si>
  <si>
    <t>[1+2+3+4]</t>
    <phoneticPr fontId="5" type="noConversion"/>
  </si>
  <si>
    <t>6. 부   가    가   치   세</t>
    <phoneticPr fontId="5" type="noConversion"/>
  </si>
  <si>
    <t>[5]의</t>
    <phoneticPr fontId="5" type="noConversion"/>
  </si>
  <si>
    <t>7. 총                       계</t>
    <phoneticPr fontId="5" type="noConversion"/>
  </si>
  <si>
    <t>[5+6]</t>
    <phoneticPr fontId="5" type="noConversion"/>
  </si>
  <si>
    <t>8. 시   설   분   담   금</t>
    <phoneticPr fontId="5" type="noConversion"/>
  </si>
  <si>
    <t>조   사   금   액</t>
    <phoneticPr fontId="5" type="noConversion"/>
  </si>
  <si>
    <t>관급자재대(도급자관급)</t>
    <phoneticPr fontId="5" type="noConversion"/>
  </si>
  <si>
    <t>관급자재대(관급자관급)</t>
    <phoneticPr fontId="5" type="noConversion"/>
  </si>
  <si>
    <t>총   공   사   비</t>
    <phoneticPr fontId="5" type="noConversion"/>
  </si>
  <si>
    <t>구             분</t>
    <phoneticPr fontId="5" type="noConversion"/>
  </si>
  <si>
    <t>산 출 방 법</t>
    <phoneticPr fontId="5" type="noConversion"/>
  </si>
  <si>
    <t>건   축</t>
    <phoneticPr fontId="5" type="noConversion"/>
  </si>
  <si>
    <t>토   목</t>
    <phoneticPr fontId="5" type="noConversion"/>
  </si>
  <si>
    <t>조  경</t>
    <phoneticPr fontId="5" type="noConversion"/>
  </si>
  <si>
    <t>기  계</t>
    <phoneticPr fontId="5" type="noConversion"/>
  </si>
  <si>
    <t>합   계</t>
    <phoneticPr fontId="5" type="noConversion"/>
  </si>
  <si>
    <t>1. 순공사 원가</t>
    <phoneticPr fontId="5" type="noConversion"/>
  </si>
  <si>
    <t>다-6. 국민연금보험료</t>
    <phoneticPr fontId="5" type="noConversion"/>
  </si>
  <si>
    <t>다-7. 퇴직공제부금비</t>
    <phoneticPr fontId="5" type="noConversion"/>
  </si>
  <si>
    <t>다-8. 산업안전보건관리비</t>
    <phoneticPr fontId="5" type="noConversion"/>
  </si>
  <si>
    <t>※ 관급포함시 : ⓑ와ⓒ 비교후 적은금액 적용</t>
    <phoneticPr fontId="5" type="noConversion"/>
  </si>
  <si>
    <t>ⓐ.일반의경우</t>
    <phoneticPr fontId="5" type="noConversion"/>
  </si>
  <si>
    <t>[가+나1] 의</t>
    <phoneticPr fontId="5" type="noConversion"/>
  </si>
  <si>
    <t>ⓑ.ⓐ의 1.2배</t>
    <phoneticPr fontId="5" type="noConversion"/>
  </si>
  <si>
    <t>ⓒ.관급자재대 포함</t>
    <phoneticPr fontId="5" type="noConversion"/>
  </si>
  <si>
    <t>[가+나1+관급자재대] 의</t>
    <phoneticPr fontId="5" type="noConversion"/>
  </si>
  <si>
    <t>다-9. 기타경비</t>
    <phoneticPr fontId="5" type="noConversion"/>
  </si>
  <si>
    <t>[가+나] 의</t>
    <phoneticPr fontId="5" type="noConversion"/>
  </si>
  <si>
    <t>다-10. 공사이행보증서 발급수수료</t>
    <phoneticPr fontId="5" type="noConversion"/>
  </si>
  <si>
    <t>([가+나1+다1] 의-140억원*0.019%)*공기(년)</t>
    <phoneticPr fontId="5" type="noConversion"/>
  </si>
  <si>
    <t>다-11. 하도급 대금 지급보증서 발급수수료</t>
    <phoneticPr fontId="5" type="noConversion"/>
  </si>
  <si>
    <t>다-12. 건설기계대여대금지급보증서발급금액</t>
    <phoneticPr fontId="5" type="noConversion"/>
  </si>
  <si>
    <t>[6]의</t>
    <phoneticPr fontId="5" type="noConversion"/>
  </si>
  <si>
    <t>[6+7]</t>
    <phoneticPr fontId="5" type="noConversion"/>
  </si>
  <si>
    <t>금         액</t>
    <phoneticPr fontId="5" type="noConversion"/>
  </si>
  <si>
    <t>건축분야총괄에 따름</t>
    <phoneticPr fontId="4" type="noConversion"/>
  </si>
  <si>
    <t>공 종 별 총 괄 집 계 표</t>
    <phoneticPr fontId="4" type="noConversion"/>
  </si>
  <si>
    <t>품      명</t>
  </si>
  <si>
    <t>규      격</t>
  </si>
  <si>
    <t>단위</t>
  </si>
  <si>
    <t>수량</t>
  </si>
  <si>
    <t>재  료  비</t>
  </si>
  <si>
    <t>노  무  비</t>
  </si>
  <si>
    <t>경      비</t>
  </si>
  <si>
    <t>합      계</t>
  </si>
  <si>
    <t>공종코드</t>
  </si>
  <si>
    <t>변수</t>
  </si>
  <si>
    <t>상위공종</t>
  </si>
  <si>
    <t>공종구분</t>
  </si>
  <si>
    <t>공종레벨</t>
  </si>
  <si>
    <t>공종소계</t>
  </si>
  <si>
    <t>원가계산서 연결금액</t>
  </si>
  <si>
    <t>단  가</t>
  </si>
  <si>
    <t>금  액</t>
  </si>
  <si>
    <t/>
  </si>
  <si>
    <t>01</t>
  </si>
  <si>
    <t>0101</t>
  </si>
  <si>
    <t>010103</t>
  </si>
  <si>
    <t>&lt; 도급자(시공업체)설치 관급자재 내역 &gt;</t>
    <phoneticPr fontId="15" type="noConversion"/>
  </si>
  <si>
    <t>건축</t>
    <phoneticPr fontId="15" type="noConversion"/>
  </si>
  <si>
    <t>02.관급재비</t>
    <phoneticPr fontId="15" type="noConversion"/>
  </si>
  <si>
    <t>토목</t>
    <phoneticPr fontId="15" type="noConversion"/>
  </si>
  <si>
    <t>03.관급재비</t>
    <phoneticPr fontId="15" type="noConversion"/>
  </si>
  <si>
    <t>조경</t>
    <phoneticPr fontId="15" type="noConversion"/>
  </si>
  <si>
    <t>기계</t>
    <phoneticPr fontId="15" type="noConversion"/>
  </si>
  <si>
    <t>&lt; 관급자(제조업체)설치 관급자재 내역 &gt;</t>
    <phoneticPr fontId="15" type="noConversion"/>
  </si>
  <si>
    <t>&lt; 건설폐기물처리비 &gt;</t>
    <phoneticPr fontId="15" type="noConversion"/>
  </si>
  <si>
    <t>01.건설폐기물처리비</t>
    <phoneticPr fontId="15" type="noConversion"/>
  </si>
  <si>
    <t>&lt; 기타경비 &gt;</t>
    <phoneticPr fontId="15" type="noConversion"/>
  </si>
  <si>
    <t>01.시설분담금</t>
    <phoneticPr fontId="15" type="noConversion"/>
  </si>
  <si>
    <t>[ 합           계 ]</t>
  </si>
  <si>
    <t>이 페이지는 출력하지 말것</t>
    <phoneticPr fontId="4" type="noConversion"/>
  </si>
  <si>
    <t>납품시 셀숨기기</t>
    <phoneticPr fontId="4" type="noConversion"/>
  </si>
  <si>
    <t>3월, 8월 새로운 원가제비율 확인요망</t>
    <phoneticPr fontId="4" type="noConversion"/>
  </si>
  <si>
    <t>&lt;-</t>
    <phoneticPr fontId="4" type="noConversion"/>
  </si>
  <si>
    <t>공사명입력</t>
    <phoneticPr fontId="4" type="noConversion"/>
  </si>
  <si>
    <t>공사기간 :</t>
    <phoneticPr fontId="4" type="noConversion"/>
  </si>
  <si>
    <t>공사기간 과업지시서확인후 입력 없을경우 설계사무소 확인후 입력</t>
    <phoneticPr fontId="4" type="noConversion"/>
  </si>
  <si>
    <t xml:space="preserve">설계예산 : </t>
    <phoneticPr fontId="4" type="noConversion"/>
  </si>
  <si>
    <t>공사규모 :</t>
    <phoneticPr fontId="4" type="noConversion"/>
  </si>
  <si>
    <t>재료비+직접노무비+산출경비의 합계액(공종별총괄표입력시 자동계산됨)</t>
    <phoneticPr fontId="4" type="noConversion"/>
  </si>
  <si>
    <t>빨간색 요율수정시 전체원가계산 요율자동변경됨</t>
    <phoneticPr fontId="4" type="noConversion"/>
  </si>
  <si>
    <t>1개월(30일)이상 건설공사</t>
    <phoneticPr fontId="4" type="noConversion"/>
  </si>
  <si>
    <t>ⓑⓒ중 건축총괄에 적용된 항목 전공종에 적용</t>
    <phoneticPr fontId="4" type="noConversion"/>
  </si>
  <si>
    <t>[1+2+3+3.1+3.2]</t>
    <phoneticPr fontId="5" type="noConversion"/>
  </si>
  <si>
    <t>추정금액이란  : 추정가격+부가가치세+관급금액</t>
    <phoneticPr fontId="4" type="noConversion"/>
  </si>
  <si>
    <t>7등급이하</t>
    <phoneticPr fontId="4" type="noConversion"/>
  </si>
  <si>
    <t>5억이상-50억미만 공사만 적용          그외공사는 5,349,000원 삭제</t>
    <phoneticPr fontId="4" type="noConversion"/>
  </si>
  <si>
    <t>구분</t>
    <phoneticPr fontId="4" type="noConversion"/>
  </si>
  <si>
    <t>도급액</t>
    <phoneticPr fontId="4" type="noConversion"/>
  </si>
  <si>
    <t>관급(도급자설치)</t>
    <phoneticPr fontId="4" type="noConversion"/>
  </si>
  <si>
    <t>관급(관급자설치)</t>
    <phoneticPr fontId="4" type="noConversion"/>
  </si>
  <si>
    <t>시설분담금</t>
    <phoneticPr fontId="4" type="noConversion"/>
  </si>
  <si>
    <t>합계</t>
    <phoneticPr fontId="4" type="noConversion"/>
  </si>
  <si>
    <t>건축공사</t>
    <phoneticPr fontId="4" type="noConversion"/>
  </si>
  <si>
    <t>토목공사</t>
    <phoneticPr fontId="4" type="noConversion"/>
  </si>
  <si>
    <t>조경공사</t>
    <phoneticPr fontId="4" type="noConversion"/>
  </si>
  <si>
    <t>기계설비공사</t>
    <phoneticPr fontId="4" type="noConversion"/>
  </si>
  <si>
    <t>소계</t>
    <phoneticPr fontId="4" type="noConversion"/>
  </si>
  <si>
    <t>전기공사</t>
    <phoneticPr fontId="4" type="noConversion"/>
  </si>
  <si>
    <t>통신설비공사</t>
    <phoneticPr fontId="4" type="noConversion"/>
  </si>
  <si>
    <t>소방설비공사</t>
    <phoneticPr fontId="4" type="noConversion"/>
  </si>
  <si>
    <t>총계</t>
    <phoneticPr fontId="4" type="noConversion"/>
  </si>
  <si>
    <t>추정금액 확인</t>
    <phoneticPr fontId="4" type="noConversion"/>
  </si>
  <si>
    <t>추정가격 확인</t>
    <phoneticPr fontId="4" type="noConversion"/>
  </si>
  <si>
    <t>01 관급재비</t>
    <phoneticPr fontId="4" type="noConversion"/>
  </si>
  <si>
    <t>01 건축공사</t>
    <phoneticPr fontId="4" type="noConversion"/>
  </si>
  <si>
    <t>02 토목공사</t>
    <phoneticPr fontId="4" type="noConversion"/>
  </si>
  <si>
    <t>02.건설폐기물처리비</t>
    <phoneticPr fontId="15" type="noConversion"/>
  </si>
  <si>
    <t>전 기 공 사</t>
    <phoneticPr fontId="4" type="noConversion"/>
  </si>
  <si>
    <t>부가가치세  미포함</t>
    <phoneticPr fontId="4" type="noConversion"/>
  </si>
  <si>
    <t>주택외건축</t>
    <phoneticPr fontId="4" type="noConversion"/>
  </si>
  <si>
    <t>다-14. 품질관리비</t>
    <phoneticPr fontId="5" type="noConversion"/>
  </si>
  <si>
    <t>다-15. 안전관리비</t>
    <phoneticPr fontId="5" type="noConversion"/>
  </si>
  <si>
    <t>재료비+직접노무비+산출경비 확인</t>
    <phoneticPr fontId="4" type="noConversion"/>
  </si>
  <si>
    <t>4. 총          원          가</t>
    <phoneticPr fontId="5" type="noConversion"/>
  </si>
  <si>
    <t>5. 부   가    가   치   세</t>
    <phoneticPr fontId="5" type="noConversion"/>
  </si>
  <si>
    <t>6. 총                       계</t>
    <phoneticPr fontId="5" type="noConversion"/>
  </si>
  <si>
    <t>8. 건설  폐기물  처리비</t>
    <phoneticPr fontId="5" type="noConversion"/>
  </si>
  <si>
    <t>9. 시   설    분   담   금</t>
    <phoneticPr fontId="5" type="noConversion"/>
  </si>
  <si>
    <t>주휴수당</t>
    <phoneticPr fontId="4" type="noConversion"/>
  </si>
  <si>
    <t>고용개선장려금</t>
    <phoneticPr fontId="4" type="noConversion"/>
  </si>
  <si>
    <t>국민연금,건강보혐료지원</t>
    <phoneticPr fontId="4" type="noConversion"/>
  </si>
  <si>
    <t>건강보험료</t>
    <phoneticPr fontId="4" type="noConversion"/>
  </si>
  <si>
    <t>연금보험료</t>
    <phoneticPr fontId="4" type="noConversion"/>
  </si>
  <si>
    <t>이동형렌탈</t>
    <phoneticPr fontId="4" type="noConversion"/>
  </si>
  <si>
    <t>&lt;-추정가격에 따라 변경</t>
    <phoneticPr fontId="4" type="noConversion"/>
  </si>
  <si>
    <t>고용개선지원비 산출근거</t>
    <phoneticPr fontId="3" type="noConversion"/>
  </si>
  <si>
    <t>산출근거</t>
    <phoneticPr fontId="4" type="noConversion"/>
  </si>
  <si>
    <t>(단위:원)</t>
    <phoneticPr fontId="127" type="noConversion"/>
  </si>
  <si>
    <t>구 분</t>
    <phoneticPr fontId="127" type="noConversion"/>
  </si>
  <si>
    <t>산출근거</t>
    <phoneticPr fontId="127" type="noConversion"/>
  </si>
  <si>
    <t>금   액</t>
    <phoneticPr fontId="3" type="noConversion"/>
  </si>
  <si>
    <t>비고</t>
    <phoneticPr fontId="3" type="noConversion"/>
  </si>
  <si>
    <t>1) 주휴수당</t>
    <phoneticPr fontId="3" type="noConversion"/>
  </si>
  <si>
    <r>
      <t xml:space="preserve">- </t>
    </r>
    <r>
      <rPr>
        <b/>
        <sz val="10"/>
        <color rgb="FFFF0000"/>
        <rFont val="맑은 고딕"/>
        <family val="3"/>
        <charset val="129"/>
        <scheme val="minor"/>
      </rPr>
      <t>직접노무비</t>
    </r>
    <r>
      <rPr>
        <sz val="10"/>
        <color indexed="8"/>
        <rFont val="맑은 고딕"/>
        <family val="3"/>
        <charset val="129"/>
        <scheme val="minor"/>
      </rPr>
      <t xml:space="preserve"> × 주휴수당 원가반영 요율 × 1.4</t>
    </r>
    <phoneticPr fontId="127" type="noConversion"/>
  </si>
  <si>
    <t>- 직접노무비 × 주휴수당 원가반영 요율 × 1.4</t>
    <phoneticPr fontId="127" type="noConversion"/>
  </si>
  <si>
    <t>×</t>
    <phoneticPr fontId="127" type="noConversion"/>
  </si>
  <si>
    <t>=</t>
    <phoneticPr fontId="127" type="noConversion"/>
  </si>
  <si>
    <t>2) 국민연금, 건강보험료 지원금</t>
    <phoneticPr fontId="3" type="noConversion"/>
  </si>
  <si>
    <t>- 직접노무비 × 7.93% × 20%</t>
    <phoneticPr fontId="127" type="noConversion"/>
  </si>
  <si>
    <t>조례개정
반영</t>
    <phoneticPr fontId="4" type="noConversion"/>
  </si>
  <si>
    <t>3) 고용개선장려금</t>
    <phoneticPr fontId="3" type="noConversion"/>
  </si>
  <si>
    <t>- 직접노무비 × 주휴수당 원가반영 요율 × 20% × 0.5</t>
    <phoneticPr fontId="127" type="noConversion"/>
  </si>
  <si>
    <t>계</t>
    <phoneticPr fontId="5" type="noConversion"/>
  </si>
  <si>
    <t>4) 전자인력관리시스템 운영비</t>
    <phoneticPr fontId="127" type="noConversion"/>
  </si>
  <si>
    <t xml:space="preserve">- 275,000원/월 × 5개월 </t>
    <phoneticPr fontId="127" type="noConversion"/>
  </si>
  <si>
    <t>계</t>
    <phoneticPr fontId="127" type="noConversion"/>
  </si>
  <si>
    <t>※ 주휴수당 원가반영 비율</t>
    <phoneticPr fontId="127" type="noConversion"/>
  </si>
  <si>
    <t>※ 전자인력관리시스템 단말기 (이동형) 렌탈비용</t>
    <phoneticPr fontId="127" type="noConversion"/>
  </si>
  <si>
    <t>【 비 고 】</t>
  </si>
  <si>
    <t>1. LTE 모뎀 및 통신비용 일체 포함 (VAT 별도)</t>
  </si>
  <si>
    <t>2. 해당 개월의 총 렌탈비용 선결제 (공사기간 변경시 변경기간에 따른 차액 정산가능)</t>
  </si>
  <si>
    <t>3. 렌탈 종료 후 단말기 반납 조건 (렌탈 기간 내 단순 제품불량에 의한 고장 발생 시 대체품 발송)</t>
  </si>
  <si>
    <t>4. 온라인을 통한 동영상 사용법 제공(유튜브)</t>
  </si>
  <si>
    <t>직접재료비+직접노무비+도급자설치</t>
    <phoneticPr fontId="4" type="noConversion"/>
  </si>
  <si>
    <t>추정금액 1억원 이상 건설공사</t>
    <phoneticPr fontId="4" type="noConversion"/>
  </si>
  <si>
    <r>
      <t>총공사금액(도급금액+도급자관급금액)</t>
    </r>
    <r>
      <rPr>
        <b/>
        <sz val="11"/>
        <color rgb="FFFF0000"/>
        <rFont val="맑은 고딕"/>
        <family val="3"/>
        <charset val="129"/>
        <scheme val="minor"/>
      </rPr>
      <t xml:space="preserve"> 2천만원 이상 건설공사</t>
    </r>
    <phoneticPr fontId="4" type="noConversion"/>
  </si>
  <si>
    <t>03 조경공사</t>
    <phoneticPr fontId="4" type="noConversion"/>
  </si>
  <si>
    <t>4. T.  A.  B      공     사</t>
    <phoneticPr fontId="5" type="noConversion"/>
  </si>
  <si>
    <t>공 종 별 집 계 표</t>
  </si>
  <si>
    <t>[ 대화면도시재생사업청학당조성공사기본및실시설 ]</t>
  </si>
  <si>
    <t>01  대화면도시재생사업청학당조성공사기본및실시설</t>
  </si>
  <si>
    <t>0101  ★ 근린생활시설</t>
  </si>
  <si>
    <t>010101  공통 가설 공사</t>
  </si>
  <si>
    <t>010101</t>
  </si>
  <si>
    <t>010102  가  설  공  사</t>
  </si>
  <si>
    <t>010102</t>
  </si>
  <si>
    <t>010103  토 및 지정공사</t>
  </si>
  <si>
    <t>010104  철근콘크리트공사</t>
  </si>
  <si>
    <t>010104</t>
  </si>
  <si>
    <t>010105</t>
  </si>
  <si>
    <t>010106</t>
  </si>
  <si>
    <t>010107</t>
  </si>
  <si>
    <t>010108</t>
  </si>
  <si>
    <t>010109</t>
  </si>
  <si>
    <t>010110</t>
  </si>
  <si>
    <t>010111</t>
  </si>
  <si>
    <t>010112</t>
  </si>
  <si>
    <t>010113</t>
  </si>
  <si>
    <t>010114</t>
  </si>
  <si>
    <t>010115</t>
  </si>
  <si>
    <t>010116</t>
  </si>
  <si>
    <t>010117</t>
  </si>
  <si>
    <t>010118</t>
  </si>
  <si>
    <t>010119</t>
  </si>
  <si>
    <t>010120</t>
  </si>
  <si>
    <t>010121</t>
  </si>
  <si>
    <t>010122</t>
  </si>
  <si>
    <t>010123</t>
  </si>
  <si>
    <t>010124</t>
  </si>
  <si>
    <t>010125</t>
  </si>
  <si>
    <t>8</t>
  </si>
  <si>
    <t>0102  ◆ 품질 관리비</t>
  </si>
  <si>
    <t>0102</t>
  </si>
  <si>
    <t>4</t>
  </si>
  <si>
    <t>010201  품질 관리비</t>
  </si>
  <si>
    <t>010201</t>
  </si>
  <si>
    <t>0103  ◆ 안전 관리비</t>
  </si>
  <si>
    <t>0103</t>
  </si>
  <si>
    <t>010301  안전 관리비</t>
  </si>
  <si>
    <t>010301</t>
  </si>
  <si>
    <t>0104</t>
  </si>
  <si>
    <t>010401</t>
  </si>
  <si>
    <t>7</t>
  </si>
  <si>
    <t>품목코드</t>
  </si>
  <si>
    <t>설정</t>
  </si>
  <si>
    <t>일위</t>
  </si>
  <si>
    <t>단산</t>
  </si>
  <si>
    <t>자재</t>
  </si>
  <si>
    <t>손료적용</t>
  </si>
  <si>
    <t>손료저장</t>
  </si>
  <si>
    <t>적용율</t>
  </si>
  <si>
    <t>JUK1</t>
  </si>
  <si>
    <t>JUK2</t>
  </si>
  <si>
    <t>JUK3</t>
  </si>
  <si>
    <t>JUK4</t>
  </si>
  <si>
    <t>JUK5</t>
  </si>
  <si>
    <t>JUK6</t>
  </si>
  <si>
    <t>JUK7</t>
  </si>
  <si>
    <t>JUK8</t>
  </si>
  <si>
    <t>JUK9</t>
  </si>
  <si>
    <t>JUK10</t>
  </si>
  <si>
    <t>JUK11</t>
  </si>
  <si>
    <t>JUK12</t>
  </si>
  <si>
    <t>JUK13</t>
  </si>
  <si>
    <t>JUK14</t>
  </si>
  <si>
    <t>JUK15</t>
  </si>
  <si>
    <t>JUK16</t>
  </si>
  <si>
    <t>JUK17</t>
  </si>
  <si>
    <t>JUK18</t>
  </si>
  <si>
    <t>JUK19</t>
  </si>
  <si>
    <t>JUK20</t>
  </si>
  <si>
    <t>자재구분</t>
  </si>
  <si>
    <t>공종+자재</t>
  </si>
  <si>
    <t>고유번호</t>
  </si>
  <si>
    <t>콘테이너형 가설사무소 설치 및 해체</t>
  </si>
  <si>
    <t>3.0*6.0m, 12개월</t>
  </si>
  <si>
    <t>개소</t>
  </si>
  <si>
    <t>호표 1</t>
  </si>
  <si>
    <t>T</t>
  </si>
  <si>
    <t>F</t>
  </si>
  <si>
    <t>콘테이너형 가설창고 설치 및 해체</t>
  </si>
  <si>
    <t>호표 2</t>
  </si>
  <si>
    <t>콘테이너형 가설실험실 설치 및 해체</t>
  </si>
  <si>
    <t>호표 3</t>
  </si>
  <si>
    <t>가설방음벽설치/(RPP)</t>
  </si>
  <si>
    <t>M</t>
  </si>
  <si>
    <t>호표 4</t>
  </si>
  <si>
    <t>가설방음문설치/(RPP)</t>
  </si>
  <si>
    <t>호표 5</t>
  </si>
  <si>
    <t>TOTAL</t>
  </si>
  <si>
    <t>수평 규준틀</t>
  </si>
  <si>
    <t>평</t>
  </si>
  <si>
    <t>호표 6</t>
  </si>
  <si>
    <t>귀</t>
  </si>
  <si>
    <t>호표 7</t>
  </si>
  <si>
    <t>강관 조립말비계(이동식)설치 및 해체</t>
  </si>
  <si>
    <t>높이 2m, 3개월</t>
  </si>
  <si>
    <t>대</t>
  </si>
  <si>
    <t>호표 8</t>
  </si>
  <si>
    <t>시스템동바리 설치 및 해체(설치간격 0.6m~1.2m 이하)</t>
  </si>
  <si>
    <t>10m이하, 3개월</t>
  </si>
  <si>
    <t>10공M3</t>
  </si>
  <si>
    <t>호표 9</t>
  </si>
  <si>
    <t>강관동바리 설치 및 해체</t>
  </si>
  <si>
    <t>3.5m 초과 ~ 4.2m 이하, 3개월</t>
  </si>
  <si>
    <t>M2</t>
  </si>
  <si>
    <t>호표 10</t>
  </si>
  <si>
    <t>시스템비계 설치 및 해체</t>
  </si>
  <si>
    <t>호표 11</t>
  </si>
  <si>
    <t>호표 12</t>
  </si>
  <si>
    <t>건축물 현장정리</t>
  </si>
  <si>
    <t>철근콘크리트조, 철골·철근콘크리트조</t>
  </si>
  <si>
    <t>호표 13</t>
  </si>
  <si>
    <t>구조부 먹매김</t>
  </si>
  <si>
    <t>일반</t>
  </si>
  <si>
    <t>호표 14</t>
  </si>
  <si>
    <t>거푸집 먹매김</t>
  </si>
  <si>
    <t>호표 15</t>
  </si>
  <si>
    <t>건축물보양</t>
  </si>
  <si>
    <t>보양지 붙이기</t>
  </si>
  <si>
    <t>호표 16</t>
  </si>
  <si>
    <t>건축물보양 - 콘크리트</t>
  </si>
  <si>
    <t>살수</t>
  </si>
  <si>
    <t>호표 17</t>
  </si>
  <si>
    <t>준공청소</t>
  </si>
  <si>
    <t>호표 18</t>
  </si>
  <si>
    <t>터파기/토사</t>
  </si>
  <si>
    <t>보통, 굴착기 0.7m3 90%, 인력10%</t>
  </si>
  <si>
    <t>M3</t>
  </si>
  <si>
    <t>산근 1</t>
  </si>
  <si>
    <t>토사 운반/단지외 30km</t>
  </si>
  <si>
    <t>보통, 덤프 24ton+굴삭기 0.7m3(고르기 별도)</t>
  </si>
  <si>
    <t>산근 2</t>
  </si>
  <si>
    <t>되메우기 및 다짐</t>
  </si>
  <si>
    <t>대형장비</t>
  </si>
  <si>
    <t>호표 19</t>
  </si>
  <si>
    <t>압출발포폴리스티렌 접착제 붙이기</t>
  </si>
  <si>
    <t>100mm, (특호)</t>
  </si>
  <si>
    <t>호표 20</t>
  </si>
  <si>
    <t>방습필름설치</t>
  </si>
  <si>
    <t>바닥, 0.03mm*2겹</t>
  </si>
  <si>
    <t>호표 21</t>
  </si>
  <si>
    <t>기초 지정[잡석,자갈별도]</t>
  </si>
  <si>
    <t>잡석지정</t>
  </si>
  <si>
    <t>호표 22</t>
  </si>
  <si>
    <t>** 지반개량공사 **</t>
  </si>
  <si>
    <t>심층 자재</t>
  </si>
  <si>
    <t>고화재, 230kg/m3</t>
  </si>
  <si>
    <t>TON</t>
  </si>
  <si>
    <t>견적서참조</t>
  </si>
  <si>
    <t>천층 자재</t>
  </si>
  <si>
    <t>고화재, 150kg/m3</t>
  </si>
  <si>
    <t>심층 - 지반개량</t>
  </si>
  <si>
    <t>D1000</t>
  </si>
  <si>
    <t>천층 - 포설 및 다짐</t>
  </si>
  <si>
    <t>장비조립 및 해체</t>
  </si>
  <si>
    <t>회</t>
  </si>
  <si>
    <t>장비운반</t>
  </si>
  <si>
    <t>용수</t>
  </si>
  <si>
    <t>일축압축강도시험</t>
  </si>
  <si>
    <t>평판재하시험</t>
  </si>
  <si>
    <t>레미콘[관급자재]</t>
  </si>
  <si>
    <t>25-27-150</t>
  </si>
  <si>
    <t>25-18-120</t>
  </si>
  <si>
    <t>25-18-80</t>
  </si>
  <si>
    <t>콘크리트 펌프차 타설</t>
  </si>
  <si>
    <t>slump 15cm, 매트기초 등, f2 : Type-Ⅱ, 36m</t>
  </si>
  <si>
    <t>호표 23</t>
  </si>
  <si>
    <t>slump 15cm, 벽,기둥,슬래브 등, f2 : Type-Ⅱ, 36m</t>
  </si>
  <si>
    <t>호표 24</t>
  </si>
  <si>
    <t>콘크리트 펌프차 타설(무근, 진동기無)</t>
  </si>
  <si>
    <t>slump 8~12cm, 매트기초 등, f2 : Type-Ⅱ, 36m</t>
  </si>
  <si>
    <t>호표 25</t>
  </si>
  <si>
    <t>철근콘크리트용봉강[관급자재]</t>
  </si>
  <si>
    <t>철근콘크리트용봉강, 이형봉강(SD400), HD-10, 하치장상차도</t>
  </si>
  <si>
    <t>철근콘크리트용봉강, 이형봉강(SD400), HD-13, 하치장상차도</t>
  </si>
  <si>
    <t>철근콘크리트용봉강, 이형봉강(SD400), HD-16, 하치장상차도</t>
  </si>
  <si>
    <t>철근콘크리트용봉강, 이형봉강(SD400), HD-19, 하치장상차도</t>
  </si>
  <si>
    <t>철근콘크리트용봉강, 이형봉강(SD400), HD-22, 하치장상차도</t>
  </si>
  <si>
    <t>철근 현장가공 및 현장조립</t>
  </si>
  <si>
    <t>Type-Ⅰ</t>
  </si>
  <si>
    <t>호표 26</t>
  </si>
  <si>
    <t>곡면거푸집 설치 및 해체</t>
  </si>
  <si>
    <t>3회 사용시, 0~7m까지</t>
  </si>
  <si>
    <t>호표 27</t>
  </si>
  <si>
    <t>합판거푸집 설치 및 해체</t>
  </si>
  <si>
    <t>호표 28</t>
  </si>
  <si>
    <t>보통 4회, 수직고 7m까지</t>
  </si>
  <si>
    <t>호표 29</t>
  </si>
  <si>
    <t>보통 4회, 슬래브(경사도 20˚미만)</t>
  </si>
  <si>
    <t>호표 30</t>
  </si>
  <si>
    <t>유로폼 설치 및 해체</t>
  </si>
  <si>
    <t>복잡, 수직고 7m까지</t>
  </si>
  <si>
    <t>호표 31</t>
  </si>
  <si>
    <t>보통, 수직고 7m까지</t>
  </si>
  <si>
    <t>호표 32</t>
  </si>
  <si>
    <t>간단, 수직고 7m까지</t>
  </si>
  <si>
    <t>호표 33</t>
  </si>
  <si>
    <t>셀룰로오스 섬유보강재</t>
  </si>
  <si>
    <t>호표 34</t>
  </si>
  <si>
    <t>와이어메시 바닥깔기</t>
  </si>
  <si>
    <t>#8-150*150</t>
  </si>
  <si>
    <t>호표 35</t>
  </si>
  <si>
    <t>건축용스페이서</t>
  </si>
  <si>
    <t>건축용스페이서, 플라스틱, 75-D4-20, 슬래브용</t>
  </si>
  <si>
    <t>개</t>
  </si>
  <si>
    <t>건축용스페이서, 플라스틱, 70-D14-18, 기둥옹벽</t>
  </si>
  <si>
    <t>콘크리트벽돌[자재]</t>
  </si>
  <si>
    <t>콘크리트벽돌, 190*57*90mm</t>
  </si>
  <si>
    <t>매</t>
  </si>
  <si>
    <t>0.5B 벽돌쌓기</t>
  </si>
  <si>
    <t>3.6m 이하, 시공량 25m2/일당</t>
  </si>
  <si>
    <t>호표 36</t>
  </si>
  <si>
    <t>벽돌운반</t>
  </si>
  <si>
    <t>인력, 1층</t>
  </si>
  <si>
    <t>천매</t>
  </si>
  <si>
    <t>호표 37</t>
  </si>
  <si>
    <t>인력, 2층</t>
  </si>
  <si>
    <t>호표 38</t>
  </si>
  <si>
    <t>화강석 소변기턱(습식, 물갈기)</t>
  </si>
  <si>
    <t>포천석 100*30mm, 모르타르 30mm</t>
  </si>
  <si>
    <t>호표 39</t>
  </si>
  <si>
    <t>화강석 대변기턱(습식, 물갈기)</t>
  </si>
  <si>
    <t>호표 40</t>
  </si>
  <si>
    <t>포천석 150*30mm, 모르타르 30mm</t>
  </si>
  <si>
    <t>호표 41</t>
  </si>
  <si>
    <t>포천석 170*30mm, 모르타르 30mm</t>
  </si>
  <si>
    <t>호표 42</t>
  </si>
  <si>
    <t>화강석붙임(습식, 물갈기)</t>
  </si>
  <si>
    <t>창대, 포천석 230*30mm, 모르타르 30mm</t>
  </si>
  <si>
    <t>호표 43</t>
  </si>
  <si>
    <t>세면기-오닉스</t>
  </si>
  <si>
    <t>W:520*230</t>
  </si>
  <si>
    <t>자기질타일</t>
  </si>
  <si>
    <t>자기질타일, 무유, 300*300*8~11mm</t>
  </si>
  <si>
    <t>도기질타일</t>
  </si>
  <si>
    <t>도기질타일, 일반색, 300*600*10mm</t>
  </si>
  <si>
    <t>타일 압착 붙이기(바탕 95mm+압 5mm)</t>
  </si>
  <si>
    <t>바닥, 300*300(일반C, 백색줄눈), 메탈라스포함</t>
  </si>
  <si>
    <t>호표 44</t>
  </si>
  <si>
    <t>타일 압착 붙이기(바탕 18mm+압 6mm)</t>
  </si>
  <si>
    <t>벽, 300*600(일반C, 백색줄눈)</t>
  </si>
  <si>
    <t>호표 45</t>
  </si>
  <si>
    <t>접착 붙이기 - 타일붙임</t>
  </si>
  <si>
    <t>벽, 300*600</t>
  </si>
  <si>
    <t>호표 46</t>
  </si>
  <si>
    <t>바닥</t>
  </si>
  <si>
    <t>호표 47</t>
  </si>
  <si>
    <t>우레탄도막방수</t>
  </si>
  <si>
    <t>바닥 3mm, 비노출</t>
  </si>
  <si>
    <t>호표 48</t>
  </si>
  <si>
    <t>수직 3mm, 비노출</t>
  </si>
  <si>
    <t>호표 49</t>
  </si>
  <si>
    <t>호표 50</t>
  </si>
  <si>
    <t>화장실방수코너보강</t>
  </si>
  <si>
    <t>W=300</t>
  </si>
  <si>
    <t>호표 51</t>
  </si>
  <si>
    <t>수밀코킹(실리콘)</t>
  </si>
  <si>
    <t>삼각, 5mm이하, 방균용</t>
  </si>
  <si>
    <t>호표 52</t>
  </si>
  <si>
    <t>15㎜*15㎜</t>
  </si>
  <si>
    <t>호표 53</t>
  </si>
  <si>
    <t>삼각, 10mm, 창호주위</t>
  </si>
  <si>
    <t>호표 54</t>
  </si>
  <si>
    <t>방수 모르타르 바름(트랜치)</t>
  </si>
  <si>
    <t>21mm</t>
  </si>
  <si>
    <t>호표 55</t>
  </si>
  <si>
    <t>시멘트 액체방수 바름</t>
  </si>
  <si>
    <t>호표 56</t>
  </si>
  <si>
    <t>수직부</t>
  </si>
  <si>
    <t>호표 57</t>
  </si>
  <si>
    <t>호표 58</t>
  </si>
  <si>
    <t>호표 59</t>
  </si>
  <si>
    <t>호표 60</t>
  </si>
  <si>
    <t>액체형 침투성방수</t>
  </si>
  <si>
    <t>호표 61</t>
  </si>
  <si>
    <t>호표 62</t>
  </si>
  <si>
    <t>루프드레인 설치</t>
  </si>
  <si>
    <t>L형, D80mm</t>
  </si>
  <si>
    <t>호표 63</t>
  </si>
  <si>
    <t>L형, D100mm</t>
  </si>
  <si>
    <t>호표 64</t>
  </si>
  <si>
    <t>스텐 상자홈통 설치</t>
  </si>
  <si>
    <t>250*250*250*1.5t</t>
  </si>
  <si>
    <t>EA</t>
  </si>
  <si>
    <t>호표 65</t>
  </si>
  <si>
    <t>선홈통(강관) 설치</t>
  </si>
  <si>
    <t>89.1mm*1.2mm, 스테인리스관</t>
  </si>
  <si>
    <t>호표 66</t>
  </si>
  <si>
    <t>101.6mm*1.2mm, 스테인리스관</t>
  </si>
  <si>
    <t>호표 67</t>
  </si>
  <si>
    <t>빗물받이블럭</t>
  </si>
  <si>
    <t>호표 68</t>
  </si>
  <si>
    <t>알루미늄 시트후레싱(파라펫)</t>
  </si>
  <si>
    <t>ㄷ형,W:(130+400+100)*2t, 불소수지,틀포함,단열별도</t>
  </si>
  <si>
    <t>호표 69</t>
  </si>
  <si>
    <t>미장용 코너비드 설치</t>
  </si>
  <si>
    <t>AL, H=13mm</t>
  </si>
  <si>
    <t>호표 70</t>
  </si>
  <si>
    <t>베이스비드(홈내기) 설치</t>
  </si>
  <si>
    <t>AL, H=10mm</t>
  </si>
  <si>
    <t>호표 71</t>
  </si>
  <si>
    <t>타일벽코너가드</t>
  </si>
  <si>
    <t>스테인리스 1.2t*30*30(코킹 5*5)</t>
  </si>
  <si>
    <t>호표 72</t>
  </si>
  <si>
    <t>스틸난간대설치/필로티[A00-111, 2번]</t>
  </si>
  <si>
    <t>W40*10t 1단+W40*10t@150, H:750, 우레탄도장</t>
  </si>
  <si>
    <t>호표 73</t>
  </si>
  <si>
    <t>W40*10t 1단+W40*10t@150, H:450~750, 우레탄도장</t>
  </si>
  <si>
    <t>호표 74</t>
  </si>
  <si>
    <t>호표 75</t>
  </si>
  <si>
    <t>트랜치/내부</t>
  </si>
  <si>
    <t>아연도그레이팅, W200. I-25*5*3t</t>
  </si>
  <si>
    <t>호표 76</t>
  </si>
  <si>
    <t>경량천장철골틀 설치</t>
  </si>
  <si>
    <t>M-BAR, H:1m미만. 인써트 유</t>
  </si>
  <si>
    <t>호표 77</t>
  </si>
  <si>
    <t>M-BAR, H:1m이상. 인써트 유</t>
  </si>
  <si>
    <t>호표 78</t>
  </si>
  <si>
    <t>경량천장철골틀 설치(샌드위치패널용)</t>
  </si>
  <si>
    <t>호표 79</t>
  </si>
  <si>
    <t>달대보강 설치</t>
  </si>
  <si>
    <t>호표 80</t>
  </si>
  <si>
    <t>천장점검구 설치</t>
  </si>
  <si>
    <t>AL 백색, 650*650mm</t>
  </si>
  <si>
    <t>호표 81</t>
  </si>
  <si>
    <t>파라펫링</t>
  </si>
  <si>
    <t>스테인리스, D100*19t</t>
  </si>
  <si>
    <t>호표 82</t>
  </si>
  <si>
    <t>호표 83</t>
  </si>
  <si>
    <t>호표 84</t>
  </si>
  <si>
    <t>철판/캐노피</t>
  </si>
  <si>
    <t>6T, 우레탄 도장</t>
  </si>
  <si>
    <t>호표 85</t>
  </si>
  <si>
    <t>호표 86</t>
  </si>
  <si>
    <t>호표 87</t>
  </si>
  <si>
    <t>스테인리스재료분리대</t>
  </si>
  <si>
    <t>바닥, W25*H20*1.5t</t>
  </si>
  <si>
    <t>호표 88</t>
  </si>
  <si>
    <t>바닥, W45*H20*1.5t</t>
  </si>
  <si>
    <t>호표 89</t>
  </si>
  <si>
    <t>철재커텐박스(ㄱ자형)</t>
  </si>
  <si>
    <t>170*100*1.2t, STL(도장 유)</t>
  </si>
  <si>
    <t>호표 90</t>
  </si>
  <si>
    <t>조명박스(ㄷ자형)</t>
  </si>
  <si>
    <t>300*300*300*1.2t STL(도장 유)</t>
  </si>
  <si>
    <t>호표 91</t>
  </si>
  <si>
    <t>AL몰딩 설치</t>
  </si>
  <si>
    <t>L형, 19*19*1.0mm</t>
  </si>
  <si>
    <t>호표 92</t>
  </si>
  <si>
    <t>W형, 15*15*15*15*1.0mm</t>
  </si>
  <si>
    <t>호표 93</t>
  </si>
  <si>
    <t>AL몰딩 설치/외부</t>
  </si>
  <si>
    <t>ㄷ형, 15*15*15*1.0mm</t>
  </si>
  <si>
    <t>호표 94</t>
  </si>
  <si>
    <t>모르타르 바름</t>
  </si>
  <si>
    <t>내벽, 9mm(초벌), 3.6m 이하</t>
  </si>
  <si>
    <t>호표 95</t>
  </si>
  <si>
    <t>내벽, 18mm, 3.6m 이하</t>
  </si>
  <si>
    <t>호표 96</t>
  </si>
  <si>
    <t>외벽, 20mm</t>
  </si>
  <si>
    <t>호표 97</t>
  </si>
  <si>
    <t>바닥, 20mm</t>
  </si>
  <si>
    <t>호표 98</t>
  </si>
  <si>
    <t>바닥, 27mm</t>
  </si>
  <si>
    <t>호표 99</t>
  </si>
  <si>
    <t>콘크리트면 정리</t>
  </si>
  <si>
    <t>3.6m 이하</t>
  </si>
  <si>
    <t>호표 100</t>
  </si>
  <si>
    <t>3.6m 이하, 천장</t>
  </si>
  <si>
    <t>호표 101</t>
  </si>
  <si>
    <t>표면 마무리</t>
  </si>
  <si>
    <t>기계마감</t>
  </si>
  <si>
    <t>호표 102</t>
  </si>
  <si>
    <t>기계마감, 도막방수하부</t>
  </si>
  <si>
    <t>호표 103</t>
  </si>
  <si>
    <t>창호주위 모르타르 충전</t>
  </si>
  <si>
    <t>호표 104</t>
  </si>
  <si>
    <t>창호주위 발포우레탄 충전(시공도)</t>
  </si>
  <si>
    <t>호표 105</t>
  </si>
  <si>
    <t>AW01[150*60 AL단열바]/[관급자재]</t>
  </si>
  <si>
    <t>2.000 x 7.710 = 15.420</t>
  </si>
  <si>
    <t>AW02[150*60 AL단열바]/[관급자재]</t>
  </si>
  <si>
    <t>1.790 x 7.710 = 13.800</t>
  </si>
  <si>
    <t>AW03[150*60 AL단열바]/[관급자재]</t>
  </si>
  <si>
    <t>1.165 x 7.710 = 8.982</t>
  </si>
  <si>
    <t>AW04[150*60 AL단열바]/[관급자재]</t>
  </si>
  <si>
    <t>1.000 x 7.710 = 7.710</t>
  </si>
  <si>
    <t>AW05[150*60 AL단열바]/[관급자재]</t>
  </si>
  <si>
    <t>0.800 x 7.710 = 6.168</t>
  </si>
  <si>
    <t>AW06[150*60 AL단열바]/[관급자재]</t>
  </si>
  <si>
    <t>2.000 x 1.500 = 3.000</t>
  </si>
  <si>
    <t>PD01[우레탄판넬도어35T](추후견적)</t>
  </si>
  <si>
    <t>2.200 x 2.200 = 4.840</t>
  </si>
  <si>
    <t>호표 106</t>
  </si>
  <si>
    <t>PD02[우레탄판넬도어35T](추후견적)</t>
  </si>
  <si>
    <t>1.100 x 2.100 = 2.310</t>
  </si>
  <si>
    <t>호표 107</t>
  </si>
  <si>
    <t>RD01[방열외여닫이문](추후견적)</t>
  </si>
  <si>
    <t>호표 108</t>
  </si>
  <si>
    <t>SD01[45*220*1.6T정전분체]</t>
  </si>
  <si>
    <t>2.000 x 2.200 = 4.400</t>
  </si>
  <si>
    <t>호표 109</t>
  </si>
  <si>
    <t>SD02[45*220*1.6T정전분체]</t>
  </si>
  <si>
    <t>호표 110</t>
  </si>
  <si>
    <t>SD03[45*220*1.6T정전분체]</t>
  </si>
  <si>
    <t>호표 111</t>
  </si>
  <si>
    <t>SD04[45*220*1.6T정전분체]</t>
  </si>
  <si>
    <t>1.100 x 2.200 = 2.420</t>
  </si>
  <si>
    <t>호표 112</t>
  </si>
  <si>
    <t>SD05[45*260*1.6T정전분체]</t>
  </si>
  <si>
    <t>0.900 x 2.100 = 1.890</t>
  </si>
  <si>
    <t>호표 113</t>
  </si>
  <si>
    <t>SWD01[단열자동문](견적)</t>
  </si>
  <si>
    <t>2.685 x 2.370 = 6.363</t>
  </si>
  <si>
    <t>호표 114</t>
  </si>
  <si>
    <t>SWD02[단열자동문](견적)</t>
  </si>
  <si>
    <t>2.580 x 2.300 = 5.934</t>
  </si>
  <si>
    <t>호표 115</t>
  </si>
  <si>
    <t>호표 116</t>
  </si>
  <si>
    <t>유리문</t>
  </si>
  <si>
    <t>유리문, 12*1100*2100mm, 손보호, 투명, 강화유리문</t>
  </si>
  <si>
    <t>호표 117</t>
  </si>
  <si>
    <t>도어힌지</t>
  </si>
  <si>
    <t>도어힌지, 스테인리스강, 베어링2개, 101.6*3.0mm</t>
  </si>
  <si>
    <t>피벗힌지</t>
  </si>
  <si>
    <t>피벗힌지, 80kg이하, K1200</t>
  </si>
  <si>
    <t>조</t>
  </si>
  <si>
    <t>걸쇠</t>
  </si>
  <si>
    <t>걸쇠, 오르내리꽂이쇠, 황동, 100mm</t>
  </si>
  <si>
    <t>손잡이</t>
  </si>
  <si>
    <t>손잡이, 스테인리스, 보통(중)</t>
  </si>
  <si>
    <t>도어스톱</t>
  </si>
  <si>
    <t>도어스톱, 말굽형 (중)</t>
  </si>
  <si>
    <t>도어핸들(목재문)</t>
  </si>
  <si>
    <t>도어핸들, 8300L, 일반원통형</t>
  </si>
  <si>
    <t>도어핸들(철재문)</t>
  </si>
  <si>
    <t>도어핸들, 9000B, 일반원통형</t>
  </si>
  <si>
    <t>도어핸들</t>
  </si>
  <si>
    <t>도어핸들, 공정</t>
  </si>
  <si>
    <t>도어록 설치 / 일반도어록 목재창호</t>
  </si>
  <si>
    <t>재료비 별도</t>
  </si>
  <si>
    <t>호표 118</t>
  </si>
  <si>
    <t>도어록 설치 / 일반도어록 강재창호</t>
  </si>
  <si>
    <t>호표 119</t>
  </si>
  <si>
    <t>도어클로저</t>
  </si>
  <si>
    <t>도어클로저, K-840, KS4호, 고급형, 60∼85kg</t>
  </si>
  <si>
    <t>도어체크 설치</t>
  </si>
  <si>
    <t>호표 120</t>
  </si>
  <si>
    <t>플로어힌지</t>
  </si>
  <si>
    <t>플로어힌지, KS3호, 105kg, 강화유리문(K-8300)</t>
  </si>
  <si>
    <t>플로어힌지 설치</t>
  </si>
  <si>
    <t>호표 121</t>
  </si>
  <si>
    <t>강화유리</t>
  </si>
  <si>
    <t>강화유리, 투명, 8mm</t>
  </si>
  <si>
    <t>강화유리, 투명, 12mm</t>
  </si>
  <si>
    <t>창호유리설치 / 판유리</t>
  </si>
  <si>
    <t>유리두께 9mm 이하</t>
  </si>
  <si>
    <t>호표 122</t>
  </si>
  <si>
    <t>유리두께 12mm 이하</t>
  </si>
  <si>
    <t>호표 123</t>
  </si>
  <si>
    <t>창호유리설치 / 복층유리</t>
  </si>
  <si>
    <t>호표 124</t>
  </si>
  <si>
    <t>복층유리주위 코킹</t>
  </si>
  <si>
    <t>5*5, 실리콘</t>
  </si>
  <si>
    <t>호표 125</t>
  </si>
  <si>
    <t>호표 126</t>
  </si>
  <si>
    <t>유리주위 코킹</t>
  </si>
  <si>
    <t>호표 127</t>
  </si>
  <si>
    <t>구조용 코킹</t>
  </si>
  <si>
    <t>5*16, 실리콘</t>
  </si>
  <si>
    <t>호표 128</t>
  </si>
  <si>
    <t>노턴테이프</t>
  </si>
  <si>
    <t>호표 129</t>
  </si>
  <si>
    <t>웨더코킹</t>
  </si>
  <si>
    <t>호표 130</t>
  </si>
  <si>
    <t>방습거울설치 - 합판 12mm+STS 1.5mm</t>
  </si>
  <si>
    <t>5mm, 틀 포함</t>
  </si>
  <si>
    <t>호표 131</t>
  </si>
  <si>
    <t>불투명시트지붙임(시공비포함)</t>
  </si>
  <si>
    <t>유리</t>
  </si>
  <si>
    <t>호표 132</t>
  </si>
  <si>
    <t>바탕만들기+에폭시 코팅</t>
  </si>
  <si>
    <t>롤러칠</t>
  </si>
  <si>
    <t>호표 133</t>
  </si>
  <si>
    <t>바탕만들기+수성페인트 롤러칠</t>
  </si>
  <si>
    <t>호표 134</t>
  </si>
  <si>
    <t>호표 135</t>
  </si>
  <si>
    <t>호표 136</t>
  </si>
  <si>
    <t>호표 137</t>
  </si>
  <si>
    <t>호표 138</t>
  </si>
  <si>
    <t>호표 139</t>
  </si>
  <si>
    <t>호표 140</t>
  </si>
  <si>
    <t>바탕만들기+걸레받이용 페인트칠</t>
  </si>
  <si>
    <t>붓칠 2회, con'c·mortar면</t>
  </si>
  <si>
    <t>호표 141</t>
  </si>
  <si>
    <t>붓칠 2회, G.B.면(올퍼티)</t>
  </si>
  <si>
    <t>호표 142</t>
  </si>
  <si>
    <t>녹막이페인트 붓칠(철재도어면)</t>
  </si>
  <si>
    <t>철재면, 1회 1종</t>
  </si>
  <si>
    <t>호표 143</t>
  </si>
  <si>
    <t>유성페인트 붓칠(철재도어면)</t>
  </si>
  <si>
    <t>철재면, 2회 1급</t>
  </si>
  <si>
    <t>호표 144</t>
  </si>
  <si>
    <t>호표 145</t>
  </si>
  <si>
    <t>호표 146</t>
  </si>
  <si>
    <t>철재면 바탕만들기</t>
  </si>
  <si>
    <t>호표 147</t>
  </si>
  <si>
    <t>외벽단열마감재/[종횡단면도][A00-121]</t>
  </si>
  <si>
    <t>호표 148</t>
  </si>
  <si>
    <t>호표 149</t>
  </si>
  <si>
    <t>호표 150</t>
  </si>
  <si>
    <t>호표 151</t>
  </si>
  <si>
    <t>외벽단열마감재, 본타일 마감</t>
  </si>
  <si>
    <t>호표 152</t>
  </si>
  <si>
    <t>외벽단열공법</t>
  </si>
  <si>
    <t>호표 153</t>
  </si>
  <si>
    <t>아쿠아패널설치/외장[종횡단면도,A00-121](견적)</t>
  </si>
  <si>
    <t>12.5T, ㅁ-50*50*2.3t@1100 틀포함</t>
  </si>
  <si>
    <t>호표 154</t>
  </si>
  <si>
    <t>8T, ㅁ-50*50*2.3t@1100 W:200 이중틀포함, 곡면가공</t>
  </si>
  <si>
    <t>호표 155</t>
  </si>
  <si>
    <t>호표 156</t>
  </si>
  <si>
    <t>열경화성수지천장판 설치</t>
  </si>
  <si>
    <t>SMC, 1.2*300*600mm</t>
  </si>
  <si>
    <t>호표 157</t>
  </si>
  <si>
    <t>층간방화구획설치</t>
  </si>
  <si>
    <t>암면, 50mm</t>
  </si>
  <si>
    <t>호표 158</t>
  </si>
  <si>
    <t>커튼월배면설치</t>
  </si>
  <si>
    <t>호표 159</t>
  </si>
  <si>
    <t>비닐타일 깔기</t>
  </si>
  <si>
    <t>비닐타일, 3.0*300*300mm, 디럭스타일</t>
  </si>
  <si>
    <t>호표 160</t>
  </si>
  <si>
    <t>DRY WALL(C-50)</t>
  </si>
  <si>
    <t>방수GS12.5t 2겹한면</t>
  </si>
  <si>
    <t>호표 161</t>
  </si>
  <si>
    <t>GS12.5t 2겹한면</t>
  </si>
  <si>
    <t>호표 162</t>
  </si>
  <si>
    <t>DRY WALL(C-100)</t>
  </si>
  <si>
    <t>GS12.5t 2겹양면</t>
  </si>
  <si>
    <t>호표 163</t>
  </si>
  <si>
    <t>불연천정판 붙임</t>
  </si>
  <si>
    <t>마이톤, M-Bar용, 12*300*600mm</t>
  </si>
  <si>
    <t>호표 164</t>
  </si>
  <si>
    <t>호표 165</t>
  </si>
  <si>
    <t>압출발포폴리스티렌 접착제 붙이기 - 벽/파라펫</t>
  </si>
  <si>
    <t>50mm, (특호)</t>
  </si>
  <si>
    <t>호표 166</t>
  </si>
  <si>
    <t>압출발포폴리스티렌 접착제 붙이기 - 벽/[종횡단면도,A00-121]</t>
  </si>
  <si>
    <t>465mm</t>
  </si>
  <si>
    <t>호표 167</t>
  </si>
  <si>
    <t>압출발포폴리스티렌 콘크리트타설 부착</t>
  </si>
  <si>
    <t>200mm ,(특호) ,(100mm 단열재 2겹)</t>
  </si>
  <si>
    <t>호표 168</t>
  </si>
  <si>
    <t>PF보드 단열재 콘크리트타설 부착</t>
  </si>
  <si>
    <t>120mm, (심재)</t>
  </si>
  <si>
    <t>호표 169</t>
  </si>
  <si>
    <t>압출발포폴리스티렌 슬래브 위 깔기</t>
  </si>
  <si>
    <t>호표 170</t>
  </si>
  <si>
    <t>화장실칸막이</t>
  </si>
  <si>
    <t>화장실칸막이, 20mm</t>
  </si>
  <si>
    <t>600*1200, 8T 강화유리</t>
  </si>
  <si>
    <t>추후견적서확인</t>
  </si>
  <si>
    <t>쇄석깔기(옥탑지붕)&lt;추후견적확인&gt;</t>
  </si>
  <si>
    <t>T:50MM ,지름:13MM</t>
  </si>
  <si>
    <t>호표 171</t>
  </si>
  <si>
    <t>쇄석깔기(지붕)&lt;추후견적확인&gt;</t>
  </si>
  <si>
    <t>T:70MM ,지름:13MM</t>
  </si>
  <si>
    <t>호표 172</t>
  </si>
  <si>
    <t>T:100MM ,지름:13MM</t>
  </si>
  <si>
    <t>호표 173</t>
  </si>
  <si>
    <t>자기질점자블럭(점,선형)</t>
  </si>
  <si>
    <t>300*300*18</t>
  </si>
  <si>
    <t>호표 174</t>
  </si>
  <si>
    <t>핸드레일촉지판</t>
  </si>
  <si>
    <t>AL 150*Φ38~50(인쇄+점자타공)</t>
  </si>
  <si>
    <t>호표 175</t>
  </si>
  <si>
    <t>우편물수취함</t>
  </si>
  <si>
    <t>STS 320*250*120</t>
  </si>
  <si>
    <t>호표 176</t>
  </si>
  <si>
    <t>호표 177</t>
  </si>
  <si>
    <t>샌드위치(단열)패널 설치 - 지붕</t>
  </si>
  <si>
    <t>시공비</t>
  </si>
  <si>
    <t>호표 178</t>
  </si>
  <si>
    <t>호표 179</t>
  </si>
  <si>
    <t>샌드위치(단열)페널 - 벽</t>
  </si>
  <si>
    <t>호표 180</t>
  </si>
  <si>
    <t>호표 181</t>
  </si>
  <si>
    <t>PE빗물받이설치</t>
  </si>
  <si>
    <t>510*410*940, 토공사 포함</t>
  </si>
  <si>
    <t>호표 182</t>
  </si>
  <si>
    <t>우수맨홀설치</t>
  </si>
  <si>
    <t>호표 183</t>
  </si>
  <si>
    <t>오수맨홀설치</t>
  </si>
  <si>
    <t>호표 184</t>
  </si>
  <si>
    <t>오수맨홀제작설치</t>
  </si>
  <si>
    <t>D:900, H:1200, 토공사 포함</t>
  </si>
  <si>
    <t>호표 185</t>
  </si>
  <si>
    <t>우수연결관</t>
  </si>
  <si>
    <t>∮200 이중벽관</t>
  </si>
  <si>
    <t>호표 186</t>
  </si>
  <si>
    <t>오수연결관</t>
  </si>
  <si>
    <t>호표 187</t>
  </si>
  <si>
    <t>원형수로관</t>
  </si>
  <si>
    <t>호표 188</t>
  </si>
  <si>
    <t>콘크리트 벤치/[1층평면도,A00-101]</t>
  </si>
  <si>
    <t>조경용수목</t>
  </si>
  <si>
    <t>조경용수목, 사철나무, 수고=1.5, 수관폭=0.5</t>
  </si>
  <si>
    <t>주</t>
  </si>
  <si>
    <t>조경용수목, 산단풍, 수고=2.5, 근원경=8.0</t>
  </si>
  <si>
    <t>조경용수목, 전나무, 젓나무, 수고=3.0, 수관폭=1.5</t>
  </si>
  <si>
    <t>조경용수목, 청단풍, 수고=3.0 ,근원경=10.0</t>
  </si>
  <si>
    <t>조경용수목, 산철쭉, 수고=0.6, 수관폭=0.6</t>
  </si>
  <si>
    <t>조경용수목, 나무수국, 수고=1.0, 수관폭=0.6</t>
  </si>
  <si>
    <t>조경용수목, 계수나무, 수고=3.0, 근원경=10.0</t>
  </si>
  <si>
    <t>인공토</t>
  </si>
  <si>
    <t>식생기반재, 암사면녹화용</t>
  </si>
  <si>
    <t>수목지주대</t>
  </si>
  <si>
    <t>GS-12 16cm*1200*25.4*3개</t>
  </si>
  <si>
    <t>방근시트</t>
  </si>
  <si>
    <t>조경용</t>
  </si>
  <si>
    <t>관목식재(단식)</t>
  </si>
  <si>
    <t>0.3~0.7m이하</t>
  </si>
  <si>
    <t>호표 189</t>
  </si>
  <si>
    <t>0.8~1.1m이하</t>
  </si>
  <si>
    <t>호표 190</t>
  </si>
  <si>
    <t>교목식재(나무높이) / 기계시공</t>
  </si>
  <si>
    <t>H:2.0m이하</t>
  </si>
  <si>
    <t>호표 191</t>
  </si>
  <si>
    <t>H:3.0m이하</t>
  </si>
  <si>
    <t>호표 192</t>
  </si>
  <si>
    <t>교목식재(흉고직경) / 기계시공</t>
  </si>
  <si>
    <t>6~7cm(7~8)</t>
  </si>
  <si>
    <t>호표 193</t>
  </si>
  <si>
    <t>8~9cm(9~11)</t>
  </si>
  <si>
    <t>호표 194</t>
  </si>
  <si>
    <t>콘크리트구조물 헐기(인력)</t>
  </si>
  <si>
    <t>소형브레이커(전기식), 철근, 2.3m3/일당</t>
  </si>
  <si>
    <t>호표 195</t>
  </si>
  <si>
    <t>외단열마감 철거+</t>
  </si>
  <si>
    <t>토탈시스템</t>
  </si>
  <si>
    <t>호표 196</t>
  </si>
  <si>
    <t>콘크리트 절단(Wheel Saw)</t>
  </si>
  <si>
    <t>t=300mm이하</t>
  </si>
  <si>
    <t>m</t>
  </si>
  <si>
    <t>관급자재관리비</t>
  </si>
  <si>
    <t>시멘트</t>
  </si>
  <si>
    <t>포</t>
  </si>
  <si>
    <t>산근 3</t>
  </si>
  <si>
    <t>건재상</t>
  </si>
  <si>
    <t>모래</t>
  </si>
  <si>
    <t>모래, 도착도</t>
  </si>
  <si>
    <t>잡석</t>
  </si>
  <si>
    <t>잡석, 도착도, 지정용</t>
  </si>
  <si>
    <t>자갈</t>
  </si>
  <si>
    <t>자갈, 도착도, #467</t>
  </si>
  <si>
    <t>시멘트운반</t>
  </si>
  <si>
    <t>L:30km, 덤프 8ton</t>
  </si>
  <si>
    <t>산근 4</t>
  </si>
  <si>
    <t>운반비(트레일러 20ton+크레인 10ton)</t>
  </si>
  <si>
    <t>산근 5</t>
  </si>
  <si>
    <t>건설폐재류 상차비</t>
  </si>
  <si>
    <t>혼합건설폐기물 상차비</t>
  </si>
  <si>
    <t>(매립지반입대상 폐기물 포함)</t>
  </si>
  <si>
    <t>철강설</t>
  </si>
  <si>
    <t>철강설, 고철, 작업설부산물</t>
  </si>
  <si>
    <t>수집상차도</t>
  </si>
  <si>
    <t>폐콘크리트</t>
  </si>
  <si>
    <t>이물질이 없는 순수한 폐콘크리트</t>
  </si>
  <si>
    <t>혼합건설폐기물</t>
  </si>
  <si>
    <t>건설폐재류에 가연성 5% 이하 혼합</t>
  </si>
  <si>
    <t>폐보드류</t>
  </si>
  <si>
    <t>그 밖의 건설폐기물에 가연성 5% 이하 혼합</t>
  </si>
  <si>
    <t>폐목재류</t>
  </si>
  <si>
    <t>폐합성수지류</t>
  </si>
  <si>
    <t>건설폐재류 운반비</t>
  </si>
  <si>
    <t>24톤 덤프트럭, 30km</t>
  </si>
  <si>
    <t>혼합건설폐기물 운반비</t>
  </si>
  <si>
    <t>24톤 암롤트럭, 30km</t>
  </si>
  <si>
    <t>품질검사비</t>
  </si>
  <si>
    <t>굳지 아니한 콘크리트(레미콘 포함)</t>
  </si>
  <si>
    <t>배합설계</t>
  </si>
  <si>
    <t>호표 197</t>
  </si>
  <si>
    <t>현장배합수정</t>
  </si>
  <si>
    <t>호표 198</t>
  </si>
  <si>
    <t>온도</t>
  </si>
  <si>
    <t>호표 199</t>
  </si>
  <si>
    <t>슬럼프 또는 슬럼프플로</t>
  </si>
  <si>
    <t>호표 200</t>
  </si>
  <si>
    <t>공기량</t>
  </si>
  <si>
    <t>호표 201</t>
  </si>
  <si>
    <t>용적</t>
  </si>
  <si>
    <t>호표 202</t>
  </si>
  <si>
    <t>염화물 함유량</t>
  </si>
  <si>
    <t>호표 203</t>
  </si>
  <si>
    <t>단위수량</t>
  </si>
  <si>
    <t>호표 204</t>
  </si>
  <si>
    <t>압축강도(3개 한 조)</t>
  </si>
  <si>
    <t>호표 205</t>
  </si>
  <si>
    <t>공시체제작</t>
  </si>
  <si>
    <t>호표 206</t>
  </si>
  <si>
    <t>철근콘크리트용 봉강</t>
  </si>
  <si>
    <t>화학성분</t>
  </si>
  <si>
    <t>호표 207</t>
  </si>
  <si>
    <t>항복점 또는 항복강도</t>
  </si>
  <si>
    <t>호표 208</t>
  </si>
  <si>
    <t>인장강도</t>
  </si>
  <si>
    <t>호표 209</t>
  </si>
  <si>
    <t>연신율</t>
  </si>
  <si>
    <t>호표 210</t>
  </si>
  <si>
    <t>굽힘성</t>
  </si>
  <si>
    <t>호표 211</t>
  </si>
  <si>
    <t>겉모양, 치수, 무게</t>
  </si>
  <si>
    <t>호표 212</t>
  </si>
  <si>
    <t>강재 파이프서포트</t>
  </si>
  <si>
    <t>평누름에 의한 압축하중</t>
  </si>
  <si>
    <t>호표 213</t>
  </si>
  <si>
    <t>강관비계용 부재</t>
  </si>
  <si>
    <t>비계용 강관 / 인장강도</t>
  </si>
  <si>
    <t>호표 214</t>
  </si>
  <si>
    <t>강관조인트 / 휨장하중</t>
  </si>
  <si>
    <t>호표 215</t>
  </si>
  <si>
    <t>강관조인트 / 인장하중</t>
  </si>
  <si>
    <t>호표 216</t>
  </si>
  <si>
    <t>강관조인트 / 압축강도</t>
  </si>
  <si>
    <t>호표 217</t>
  </si>
  <si>
    <t>조립형비계 및 동바리 부재</t>
  </si>
  <si>
    <t>수직재 / 압축강도</t>
  </si>
  <si>
    <t>호표 218</t>
  </si>
  <si>
    <t>수평재 / 휨강도</t>
  </si>
  <si>
    <t>호표 219</t>
  </si>
  <si>
    <t>가새재 / 압축강도</t>
  </si>
  <si>
    <t>호표 220</t>
  </si>
  <si>
    <t>트러스 / 휨하중</t>
  </si>
  <si>
    <t>호표 221</t>
  </si>
  <si>
    <t>연결조인트 / 압축하중</t>
  </si>
  <si>
    <t>호표 222</t>
  </si>
  <si>
    <t>연결조인트 / 인장하중</t>
  </si>
  <si>
    <t>호표 223</t>
  </si>
  <si>
    <t>콘크리트벽돌</t>
  </si>
  <si>
    <t>겉모양</t>
  </si>
  <si>
    <t>호표 224</t>
  </si>
  <si>
    <t>치수</t>
  </si>
  <si>
    <t>호표 225</t>
  </si>
  <si>
    <t>기건비중</t>
  </si>
  <si>
    <t>호표 226</t>
  </si>
  <si>
    <t>압축강도</t>
  </si>
  <si>
    <t>호표 227</t>
  </si>
  <si>
    <t>흡수율</t>
  </si>
  <si>
    <t>호표 228</t>
  </si>
  <si>
    <t>시멘트계 액체형 방수재</t>
  </si>
  <si>
    <t>안정성</t>
  </si>
  <si>
    <t>호표 229</t>
  </si>
  <si>
    <t>투수비</t>
  </si>
  <si>
    <t>호표 230</t>
  </si>
  <si>
    <t>부착강도</t>
  </si>
  <si>
    <t>호표 231</t>
  </si>
  <si>
    <t>물흡수계수</t>
  </si>
  <si>
    <t>호표 232</t>
  </si>
  <si>
    <t>응결시간</t>
  </si>
  <si>
    <t>호표 233</t>
  </si>
  <si>
    <t>호표 234</t>
  </si>
  <si>
    <t>건설용 도막방수재</t>
  </si>
  <si>
    <t>인장성능</t>
  </si>
  <si>
    <t>호표 235</t>
  </si>
  <si>
    <t>인열성능</t>
  </si>
  <si>
    <t>호표 236</t>
  </si>
  <si>
    <t>온도의존성</t>
  </si>
  <si>
    <t>호표 237</t>
  </si>
  <si>
    <t>가열신축성상</t>
  </si>
  <si>
    <t>호표 238</t>
  </si>
  <si>
    <t>열화처리 후 인장성능</t>
  </si>
  <si>
    <t>호표 239</t>
  </si>
  <si>
    <t>신장시 열화성상</t>
  </si>
  <si>
    <t>호표 240</t>
  </si>
  <si>
    <t>부착성능</t>
  </si>
  <si>
    <t>호표 241</t>
  </si>
  <si>
    <t>내피로성능</t>
  </si>
  <si>
    <t>호표 242</t>
  </si>
  <si>
    <t>흘러내림저항</t>
  </si>
  <si>
    <t>호표 243</t>
  </si>
  <si>
    <t>고형분</t>
  </si>
  <si>
    <t>호표 244</t>
  </si>
  <si>
    <t>합성고분자계 방수시트</t>
  </si>
  <si>
    <t>겉모양, 치수</t>
  </si>
  <si>
    <t>호표 245</t>
  </si>
  <si>
    <t>호표 246</t>
  </si>
  <si>
    <t>호표 247</t>
  </si>
  <si>
    <t>호표 248</t>
  </si>
  <si>
    <t>호표 249</t>
  </si>
  <si>
    <t>열화처리 후의 인장성능</t>
  </si>
  <si>
    <t>호표 250</t>
  </si>
  <si>
    <t>신장시의 열화성상</t>
  </si>
  <si>
    <t>호표 251</t>
  </si>
  <si>
    <t>접합성상</t>
  </si>
  <si>
    <t>호표 252</t>
  </si>
  <si>
    <t>접합인장성능(복합시트 경우)</t>
  </si>
  <si>
    <t>호표 253</t>
  </si>
  <si>
    <t>규산질계 분말형 도포방수재</t>
  </si>
  <si>
    <t>호표 254</t>
  </si>
  <si>
    <t>호표 255</t>
  </si>
  <si>
    <t>내잔갈림성</t>
  </si>
  <si>
    <t>호표 256</t>
  </si>
  <si>
    <t>흡수량</t>
  </si>
  <si>
    <t>호표 257</t>
  </si>
  <si>
    <t>호표 258</t>
  </si>
  <si>
    <t>발포폴리스티렌단열재</t>
  </si>
  <si>
    <t>겉모양, 치수, 밀도</t>
  </si>
  <si>
    <t>호표 259</t>
  </si>
  <si>
    <t>굴곡강도</t>
  </si>
  <si>
    <t>호표 260</t>
  </si>
  <si>
    <t>호표 261</t>
  </si>
  <si>
    <t>연소성</t>
  </si>
  <si>
    <t>호표 262</t>
  </si>
  <si>
    <t>초기 열전도율</t>
  </si>
  <si>
    <t>호표 263</t>
  </si>
  <si>
    <t>장기 열전도율</t>
  </si>
  <si>
    <t>호표 264</t>
  </si>
  <si>
    <t>호표 265</t>
  </si>
  <si>
    <t>경질폴리우레탄폼단열재</t>
  </si>
  <si>
    <t>겉모양 및 치수</t>
  </si>
  <si>
    <t>호표 266</t>
  </si>
  <si>
    <t>호표 267</t>
  </si>
  <si>
    <t>투습계수</t>
  </si>
  <si>
    <t>호표 268</t>
  </si>
  <si>
    <t>녹</t>
  </si>
  <si>
    <t>호표 269</t>
  </si>
  <si>
    <t>겉보기 밀도</t>
  </si>
  <si>
    <t>호표 270</t>
  </si>
  <si>
    <t>열전도율</t>
  </si>
  <si>
    <t>호표 271</t>
  </si>
  <si>
    <t>호표 272</t>
  </si>
  <si>
    <t>호표 273</t>
  </si>
  <si>
    <t>호표 274</t>
  </si>
  <si>
    <t>품질활동비</t>
  </si>
  <si>
    <t>1)품질관리 활동비(100억이하)</t>
  </si>
  <si>
    <t>20.5일, 초급품질기술인(초급품질간접노무비포함)</t>
  </si>
  <si>
    <t>월</t>
  </si>
  <si>
    <t>호표 275</t>
  </si>
  <si>
    <t>-</t>
  </si>
  <si>
    <t>2)품질문서작성 및 관리비</t>
  </si>
  <si>
    <t>합계의 1%</t>
  </si>
  <si>
    <t>식</t>
  </si>
  <si>
    <t>3)품질관련 교육훈련비</t>
  </si>
  <si>
    <t>4)품질관리비검사비</t>
  </si>
  <si>
    <t>5)품질관리활동비 그밖의 비용</t>
  </si>
  <si>
    <t>장</t>
  </si>
  <si>
    <t>호표 276</t>
  </si>
  <si>
    <t>레미콘[관급]</t>
  </si>
  <si>
    <t>25-27-150, 평창군</t>
  </si>
  <si>
    <t>식별번호 :23734440</t>
  </si>
  <si>
    <t>25-21-120, 평창군</t>
  </si>
  <si>
    <t>식별번호 :23734428</t>
  </si>
  <si>
    <t>25-18-120, 평창군</t>
  </si>
  <si>
    <t>식별번호 :23734421</t>
  </si>
  <si>
    <t>25-18-80, 평창군</t>
  </si>
  <si>
    <t>식별번호 :23734420</t>
  </si>
  <si>
    <t>철근콘크리트용봉강[관급]</t>
  </si>
  <si>
    <t>식별번호 :10063865</t>
  </si>
  <si>
    <t>식별번호 :10063866</t>
  </si>
  <si>
    <t>식별번호 :10063867</t>
  </si>
  <si>
    <t>식별번호 :10063868</t>
  </si>
  <si>
    <t>식별번호 :10063869</t>
  </si>
  <si>
    <t>AL 단열히든커튼월(132-H1)</t>
  </si>
  <si>
    <t>CJJ-132CW-H1</t>
  </si>
  <si>
    <t>KG</t>
  </si>
  <si>
    <t>식별번호 :25629187</t>
  </si>
  <si>
    <t>AL 단열프로젝트창(94A)</t>
  </si>
  <si>
    <t>CJJ-PJ-94A</t>
  </si>
  <si>
    <t>식별번호 :24387759</t>
  </si>
  <si>
    <t>일 위 대 가 목 록</t>
  </si>
  <si>
    <t>코  드</t>
  </si>
  <si>
    <t>재 료 비</t>
  </si>
  <si>
    <t>노 무 비</t>
  </si>
  <si>
    <t>경    비</t>
  </si>
  <si>
    <t>합    계</t>
  </si>
  <si>
    <t>번  호</t>
  </si>
  <si>
    <t>비      고</t>
  </si>
  <si>
    <t>노임계수</t>
  </si>
  <si>
    <t>할증</t>
  </si>
  <si>
    <t>품셈개요</t>
  </si>
  <si>
    <t>장비일위</t>
  </si>
  <si>
    <t>시공도</t>
  </si>
  <si>
    <t>16년상삭제</t>
  </si>
  <si>
    <t>콘테이너형 가설건축물 설치 및 해체</t>
  </si>
  <si>
    <t>3.0*6.0m</t>
  </si>
  <si>
    <t>호표 277</t>
  </si>
  <si>
    <t>크레인(타이어)</t>
  </si>
  <si>
    <t>10ton</t>
  </si>
  <si>
    <t>HR</t>
  </si>
  <si>
    <t>호표 278</t>
  </si>
  <si>
    <t>A</t>
  </si>
  <si>
    <t>설치높이 6m 이하</t>
  </si>
  <si>
    <t>호표 279</t>
  </si>
  <si>
    <t>호표 280</t>
  </si>
  <si>
    <t>트럭탑재형 크레인</t>
  </si>
  <si>
    <t>5ton</t>
  </si>
  <si>
    <t>호표 281</t>
  </si>
  <si>
    <t>가설울타리판 설치</t>
  </si>
  <si>
    <t>10M</t>
  </si>
  <si>
    <t>호표 282</t>
  </si>
  <si>
    <t>가설울타리판 해체</t>
  </si>
  <si>
    <t>호표 283</t>
  </si>
  <si>
    <t>높이 2m, 노무비</t>
  </si>
  <si>
    <t>호표 284</t>
  </si>
  <si>
    <t>시스템동바리 설치 및 해체</t>
  </si>
  <si>
    <t>10m이하 - 조달자원 대체</t>
  </si>
  <si>
    <t>호표 285</t>
  </si>
  <si>
    <t>15ton</t>
  </si>
  <si>
    <t>호표 286</t>
  </si>
  <si>
    <t>시스템비계</t>
  </si>
  <si>
    <t>호표 287</t>
  </si>
  <si>
    <t>10m 이하</t>
  </si>
  <si>
    <t>호표 288</t>
  </si>
  <si>
    <t>10m 초과~20m 이하</t>
  </si>
  <si>
    <t>호표 289</t>
  </si>
  <si>
    <t>굴착기(무한궤도)</t>
  </si>
  <si>
    <t>0.7㎥</t>
  </si>
  <si>
    <t>호표 290</t>
  </si>
  <si>
    <t>덤프트럭</t>
  </si>
  <si>
    <t>24ton</t>
  </si>
  <si>
    <t>호표 291</t>
  </si>
  <si>
    <t>덤프트럭 자동덮개시설</t>
  </si>
  <si>
    <t>호표 292</t>
  </si>
  <si>
    <t>0.6㎥</t>
  </si>
  <si>
    <t>호표 293</t>
  </si>
  <si>
    <t>물탱크(살수차)</t>
  </si>
  <si>
    <t>5500L</t>
  </si>
  <si>
    <t>호표 294</t>
  </si>
  <si>
    <t>진동롤러(자주식)</t>
  </si>
  <si>
    <t>호표 295</t>
  </si>
  <si>
    <t>진동롤러(핸드가이드식)</t>
  </si>
  <si>
    <t>0.7ton</t>
  </si>
  <si>
    <t>호표 296</t>
  </si>
  <si>
    <t>단열재 접착제 붙이기</t>
  </si>
  <si>
    <t>100mm 이하, 벽</t>
  </si>
  <si>
    <t>호표 297</t>
  </si>
  <si>
    <t>방습필름 설치</t>
  </si>
  <si>
    <t>호표 298</t>
  </si>
  <si>
    <t>0.2㎥</t>
  </si>
  <si>
    <t>호표 299</t>
  </si>
  <si>
    <t>콘크리트 펌프차</t>
  </si>
  <si>
    <t>36m(80∼95㎥/hr)</t>
  </si>
  <si>
    <t>호표 300</t>
  </si>
  <si>
    <t>철근 현장가공</t>
  </si>
  <si>
    <t>호표 301</t>
  </si>
  <si>
    <t>철근 현장조립</t>
  </si>
  <si>
    <t>호표 302</t>
  </si>
  <si>
    <t>합판거푸집 - 자재비</t>
  </si>
  <si>
    <t>3회</t>
  </si>
  <si>
    <t>호표 303</t>
  </si>
  <si>
    <t>합판거푸집 - 인력투입</t>
  </si>
  <si>
    <t>호표 304</t>
  </si>
  <si>
    <t>4회</t>
  </si>
  <si>
    <t>호표 305</t>
  </si>
  <si>
    <t>호표 306</t>
  </si>
  <si>
    <t>보통, 슬래브(경사도 20˚미만)</t>
  </si>
  <si>
    <t>호표 307</t>
  </si>
  <si>
    <t>유로폼 - 주자재비</t>
  </si>
  <si>
    <t>10M2</t>
  </si>
  <si>
    <t>호표 308</t>
  </si>
  <si>
    <t>유로폼 - 인력투입</t>
  </si>
  <si>
    <t>호표 309</t>
  </si>
  <si>
    <t>호표 310</t>
  </si>
  <si>
    <t>호표 311</t>
  </si>
  <si>
    <t>1800*1800 기준</t>
  </si>
  <si>
    <t>호표 312</t>
  </si>
  <si>
    <t>모르타르 배합(배합품 포함)</t>
  </si>
  <si>
    <t>배합용적비 1:3, 시멘트, 모래 별도</t>
  </si>
  <si>
    <t>호표 313</t>
  </si>
  <si>
    <t>모르타르비빔 - 돌붙임(바닥)</t>
  </si>
  <si>
    <t>호표 314</t>
  </si>
  <si>
    <t>습식공법 - 화강석</t>
  </si>
  <si>
    <t>바닥, 자재 별도</t>
  </si>
  <si>
    <t>호표 315</t>
  </si>
  <si>
    <t>모르타르 배합</t>
  </si>
  <si>
    <t>모래채가름 포함</t>
  </si>
  <si>
    <t>호표 316</t>
  </si>
  <si>
    <t>바탕 고르기</t>
  </si>
  <si>
    <t>바닥, 24mm 이하 기준, 62m2/일당</t>
  </si>
  <si>
    <t>호표 317</t>
  </si>
  <si>
    <t>배합용적비 1:2, 시멘트, 모래 별도</t>
  </si>
  <si>
    <t>호표 318</t>
  </si>
  <si>
    <t>줄눈 모르타르(배합품 포함)</t>
  </si>
  <si>
    <t>배합용적비 1:1(백시멘트), 모래 별도</t>
  </si>
  <si>
    <t>호표 319</t>
  </si>
  <si>
    <t>타일 붙임 / 압착 붙이기</t>
  </si>
  <si>
    <t>바닥, 타일 0.04 ~ 0.10m2 이하, 18m2/일당</t>
  </si>
  <si>
    <t>호표 320</t>
  </si>
  <si>
    <t>타일줄눈 설치 / 바닥면</t>
  </si>
  <si>
    <t>타일규격 m2, 0.04 ∼ 0.10 이하</t>
  </si>
  <si>
    <t>호표 321</t>
  </si>
  <si>
    <t>메탈라스 깔기</t>
  </si>
  <si>
    <t>바닥. #800</t>
  </si>
  <si>
    <t>호표 322</t>
  </si>
  <si>
    <t>벽, 24mm 이하 기준, 45m2/일당</t>
  </si>
  <si>
    <t>호표 323</t>
  </si>
  <si>
    <t>벽, 타일 0.11 ~ 0.20m2 이하, 16m2/일당</t>
  </si>
  <si>
    <t>호표 324</t>
  </si>
  <si>
    <t>타일줄눈 설치 / 벽면</t>
  </si>
  <si>
    <t>타일규격 m2, 0.11 ~ 0.20 이하</t>
  </si>
  <si>
    <t>호표 325</t>
  </si>
  <si>
    <t>타일 붙임 / 접착 붙이기</t>
  </si>
  <si>
    <t>벽, 타일 0.11∼0.20m2 이하, 26m2/일당</t>
  </si>
  <si>
    <t>호표 326</t>
  </si>
  <si>
    <t>호표 327</t>
  </si>
  <si>
    <t>수밀코킹</t>
  </si>
  <si>
    <t>호표 328</t>
  </si>
  <si>
    <t>방수 모르타르 비빔</t>
  </si>
  <si>
    <t>1:3, 방수액 포함</t>
  </si>
  <si>
    <t>호표 329</t>
  </si>
  <si>
    <t>방수 모르타르 바름 - 시공비</t>
  </si>
  <si>
    <t>21mm, 벽돌, 콘크리트 바탕</t>
  </si>
  <si>
    <t>호표 330</t>
  </si>
  <si>
    <t>호표 331</t>
  </si>
  <si>
    <t>호표 332</t>
  </si>
  <si>
    <t>호표 333</t>
  </si>
  <si>
    <t>잡철물 제작 및 설치</t>
  </si>
  <si>
    <t>현장제작 설치, 경량철재</t>
  </si>
  <si>
    <t>kg</t>
  </si>
  <si>
    <t>호표 334</t>
  </si>
  <si>
    <t>선홈통(강관) 설치 - 노무비</t>
  </si>
  <si>
    <t>80mm, 스테인리스</t>
  </si>
  <si>
    <t>호표 335</t>
  </si>
  <si>
    <t>일반구조용각형강관</t>
  </si>
  <si>
    <t>ㅁ-40*40*2.3t, 녹막이페인트</t>
  </si>
  <si>
    <t>호표 336</t>
  </si>
  <si>
    <t>현장제작 설치, 일반철재</t>
  </si>
  <si>
    <t>호표 337</t>
  </si>
  <si>
    <t>녹막이페인트 붓칠</t>
  </si>
  <si>
    <t>호표 338</t>
  </si>
  <si>
    <t>녹막이 페인트칠</t>
  </si>
  <si>
    <t>철재면 1회 노무비</t>
  </si>
  <si>
    <t>호표 339</t>
  </si>
  <si>
    <t>녹막이 페인트칠 재료비</t>
  </si>
  <si>
    <t>철재면, 1회, 1종</t>
  </si>
  <si>
    <t>호표 340</t>
  </si>
  <si>
    <t>코너비드 설치</t>
  </si>
  <si>
    <t>호표 341</t>
  </si>
  <si>
    <t>평강(F.B) (용접식난간)</t>
  </si>
  <si>
    <t>ST'L-40*10t(주자재제작설치)</t>
  </si>
  <si>
    <t>호표 342</t>
  </si>
  <si>
    <t>스틸철판 (제작설치)</t>
  </si>
  <si>
    <t>T=10mm</t>
  </si>
  <si>
    <t>호표 343</t>
  </si>
  <si>
    <t>스틸 CAP</t>
  </si>
  <si>
    <t>D60*1.4t</t>
  </si>
  <si>
    <t>호표 344</t>
  </si>
  <si>
    <t>우레탄페인트 붓칠</t>
  </si>
  <si>
    <t>철재면, 2회, 1급</t>
  </si>
  <si>
    <t>호표 345</t>
  </si>
  <si>
    <t>용접식난간 설치</t>
  </si>
  <si>
    <t>현장제작 설치, 철제 난간</t>
  </si>
  <si>
    <t>호표 346</t>
  </si>
  <si>
    <t>철재면, 1회 2종</t>
  </si>
  <si>
    <t>호표 347</t>
  </si>
  <si>
    <t>유성페인트 붓칠</t>
  </si>
  <si>
    <t>호표 348</t>
  </si>
  <si>
    <t>철재면, 1회, 2종</t>
  </si>
  <si>
    <t>호표 349</t>
  </si>
  <si>
    <t>유성페인트 붓칠 재료비</t>
  </si>
  <si>
    <t>호표 350</t>
  </si>
  <si>
    <t>철재면 2회 노무비</t>
  </si>
  <si>
    <t>호표 351</t>
  </si>
  <si>
    <t>우레탄페인트(붓칠) - 재료비</t>
  </si>
  <si>
    <t>철재면, 2회 칠, 1급</t>
  </si>
  <si>
    <t>호표 352</t>
  </si>
  <si>
    <t>호표 353</t>
  </si>
  <si>
    <t>호표 354</t>
  </si>
  <si>
    <t>BAR 간격 450mm</t>
  </si>
  <si>
    <t>호표 355</t>
  </si>
  <si>
    <t>경량형강, 블랙C형강</t>
  </si>
  <si>
    <t>75*45*15, t2.3</t>
  </si>
  <si>
    <t>호표 356</t>
  </si>
  <si>
    <t>각종 잡철물 설치 - 22-1/4삭제</t>
  </si>
  <si>
    <t>철재, 간단</t>
  </si>
  <si>
    <t>호표 357</t>
  </si>
  <si>
    <t>각종 잡철물 제작 - 22-1/4삭제</t>
  </si>
  <si>
    <t>호표 358</t>
  </si>
  <si>
    <t>용접기(교류)</t>
  </si>
  <si>
    <t>500Amp</t>
  </si>
  <si>
    <t>호표 359</t>
  </si>
  <si>
    <t>일반압연강판</t>
  </si>
  <si>
    <t>호표 360</t>
  </si>
  <si>
    <t>호표 361</t>
  </si>
  <si>
    <t>호표 362</t>
  </si>
  <si>
    <t>6T</t>
  </si>
  <si>
    <t>호표 363</t>
  </si>
  <si>
    <t>녹막이페인트(뿜칠)</t>
  </si>
  <si>
    <t>철재면 1회, 1종</t>
  </si>
  <si>
    <t>호표 364</t>
  </si>
  <si>
    <t>도장 후 퍼티 및 연마 - 21-1/4삭제</t>
  </si>
  <si>
    <t>철재면</t>
  </si>
  <si>
    <t>호표 365</t>
  </si>
  <si>
    <t>각종 잡철물 제작 설치 - 22-1/4삭제</t>
  </si>
  <si>
    <t>철재, 보통(강판의 가공설치)</t>
  </si>
  <si>
    <t>호표 366</t>
  </si>
  <si>
    <t>호표 367</t>
  </si>
  <si>
    <t>호표 368</t>
  </si>
  <si>
    <t>몰딩 설치</t>
  </si>
  <si>
    <t>호표 369</t>
  </si>
  <si>
    <t>3.6m 이하, 1회, 40m2/일당</t>
  </si>
  <si>
    <t>호표 370</t>
  </si>
  <si>
    <t>3.6m 이하, 3회, 20m2/일당</t>
  </si>
  <si>
    <t>호표 371</t>
  </si>
  <si>
    <t>강재창호 설치 / 여닫이</t>
  </si>
  <si>
    <t>창호면적 m2, 3.0 ~ 6.0 이하</t>
  </si>
  <si>
    <t>호표 372</t>
  </si>
  <si>
    <t>창호면적 m2, 1.0 ~ 3.0 이하</t>
  </si>
  <si>
    <t>호표 373</t>
  </si>
  <si>
    <t>콘크리트·모르타르면 바탕만들기</t>
  </si>
  <si>
    <t>노무비</t>
  </si>
  <si>
    <t>호표 374</t>
  </si>
  <si>
    <t>에폭시 페인트칠 재료비</t>
  </si>
  <si>
    <t>콘크리트, 시멘트 모르타르용</t>
  </si>
  <si>
    <t>호표 375</t>
  </si>
  <si>
    <t>에폭시 코팅(롤러칠 노무비)</t>
  </si>
  <si>
    <t>하도1회, 퍼티 및 연마, 에폭시 페인트 2회칠 기준</t>
  </si>
  <si>
    <t>호표 376</t>
  </si>
  <si>
    <t>수성페인트 롤러칠</t>
  </si>
  <si>
    <t>호표 377</t>
  </si>
  <si>
    <t>수성페인트 롤러칠 재료비</t>
  </si>
  <si>
    <t>호표 378</t>
  </si>
  <si>
    <t>석고보드면 바탕만들기</t>
  </si>
  <si>
    <t>줄퍼티 친환경 노무비</t>
  </si>
  <si>
    <t>호표 379</t>
  </si>
  <si>
    <t>호표 380</t>
  </si>
  <si>
    <t>호표 381</t>
  </si>
  <si>
    <t>호표 382</t>
  </si>
  <si>
    <t>호표 383</t>
  </si>
  <si>
    <t>con'c, mortar면 바탕만들기</t>
  </si>
  <si>
    <t>내천장 친환경 노무비</t>
  </si>
  <si>
    <t>호표 384</t>
  </si>
  <si>
    <t>호표 385</t>
  </si>
  <si>
    <t>걸레받이용 페인트칠</t>
  </si>
  <si>
    <t>붓칠 2회 노무비</t>
  </si>
  <si>
    <t>호표 386</t>
  </si>
  <si>
    <t>걸레받이용 페인트칠 재료비</t>
  </si>
  <si>
    <t>붓칠, 2회</t>
  </si>
  <si>
    <t>호표 387</t>
  </si>
  <si>
    <t>올퍼티 노무비</t>
  </si>
  <si>
    <t>호표 388</t>
  </si>
  <si>
    <t>유성페인트 롤러칠</t>
  </si>
  <si>
    <t>호표 389</t>
  </si>
  <si>
    <t>PF보드단열재 격자넣기 - 벽</t>
  </si>
  <si>
    <t>호표 390</t>
  </si>
  <si>
    <t>발포폴리스티렌 격자넣기</t>
  </si>
  <si>
    <t>200mm 이하, 벽</t>
  </si>
  <si>
    <t>호표 391</t>
  </si>
  <si>
    <t>외벽단열공법 하부 충격보강</t>
  </si>
  <si>
    <t>호표 392</t>
  </si>
  <si>
    <t>외벽단열공법 하부 충격보강 재료비</t>
  </si>
  <si>
    <t>호표 393</t>
  </si>
  <si>
    <t>외벽단열공법 하부 충격보강 노무비</t>
  </si>
  <si>
    <t>호표 394</t>
  </si>
  <si>
    <t>150mm, (심재)</t>
  </si>
  <si>
    <t>호표 395</t>
  </si>
  <si>
    <t>130mm, (심재)</t>
  </si>
  <si>
    <t>호표 396</t>
  </si>
  <si>
    <t>ㅁ-50*50*2.3t, 녹막이페인트</t>
  </si>
  <si>
    <t>호표 397</t>
  </si>
  <si>
    <t>개당 면적 0.2m2 이하</t>
  </si>
  <si>
    <t>호표 398</t>
  </si>
  <si>
    <t>암면 공간넣기</t>
  </si>
  <si>
    <t>펠트, 밀도60kg/㎥, 50mm</t>
  </si>
  <si>
    <t>호표 399</t>
  </si>
  <si>
    <t>T=1.6mm</t>
  </si>
  <si>
    <t>호표 400</t>
  </si>
  <si>
    <t>조합페인트(뿜칠)</t>
  </si>
  <si>
    <t>철재면 2회, 1급</t>
  </si>
  <si>
    <t>호표 401</t>
  </si>
  <si>
    <t>단열재 공간넣기</t>
  </si>
  <si>
    <t>50mm 이하</t>
  </si>
  <si>
    <t>호표 402</t>
  </si>
  <si>
    <t>호표 403</t>
  </si>
  <si>
    <t>T=1.2mm</t>
  </si>
  <si>
    <t>호표 404</t>
  </si>
  <si>
    <t>호표 405</t>
  </si>
  <si>
    <t>PVC계 바닥재 설치 - 타일형</t>
  </si>
  <si>
    <t>주재료 제외</t>
  </si>
  <si>
    <t>호표 406</t>
  </si>
  <si>
    <t>흡음텍스 설치</t>
  </si>
  <si>
    <t>호표 407</t>
  </si>
  <si>
    <t>호표 408</t>
  </si>
  <si>
    <t>50mm 이하, 벽</t>
  </si>
  <si>
    <t>호표 409</t>
  </si>
  <si>
    <t>300mm 이하</t>
  </si>
  <si>
    <t>호표 410</t>
  </si>
  <si>
    <t>단열재 콘크리트타설 부착(벽 및 바닥)</t>
  </si>
  <si>
    <t>200mm 이하</t>
  </si>
  <si>
    <t>호표 411</t>
  </si>
  <si>
    <t>단열재 슬래브 위 깔기</t>
  </si>
  <si>
    <t>100mm 이하</t>
  </si>
  <si>
    <t>호표 412</t>
  </si>
  <si>
    <t>20ton</t>
  </si>
  <si>
    <t>호표 413</t>
  </si>
  <si>
    <t>우레탄(단열)페널 - 벽</t>
  </si>
  <si>
    <t>호표 414</t>
  </si>
  <si>
    <t>ㅁ-100*100*2.3t, 녹막이페인트</t>
  </si>
  <si>
    <t>호표 415</t>
  </si>
  <si>
    <t>소형장비</t>
  </si>
  <si>
    <t>호표 416</t>
  </si>
  <si>
    <t>호표 417</t>
  </si>
  <si>
    <t>호표 418</t>
  </si>
  <si>
    <t>Type-Ⅰ, 소량(0.5ton 미만) 시공</t>
  </si>
  <si>
    <t>호표 419</t>
  </si>
  <si>
    <t>간단 6회, 수직고 7m까지</t>
  </si>
  <si>
    <t>호표 420</t>
  </si>
  <si>
    <t>레디믹스트콘크리트 장비사용 타설</t>
  </si>
  <si>
    <t>무근구조물, 굴착기(타이어), 0.6㎥</t>
  </si>
  <si>
    <t>호표 421</t>
  </si>
  <si>
    <t>레디믹스트콘크리트 인력운반 타설</t>
  </si>
  <si>
    <t>무근구조물</t>
  </si>
  <si>
    <t>호표 422</t>
  </si>
  <si>
    <t>호표 423</t>
  </si>
  <si>
    <t>6회</t>
  </si>
  <si>
    <t>호표 424</t>
  </si>
  <si>
    <t>호표 425</t>
  </si>
  <si>
    <t>굴착기(타이어)</t>
  </si>
  <si>
    <t>호표 426</t>
  </si>
  <si>
    <t>0.4㎥</t>
  </si>
  <si>
    <t>소형브레이커(전기식)</t>
  </si>
  <si>
    <t>1.5kw</t>
  </si>
  <si>
    <t>8ton</t>
  </si>
  <si>
    <t>트럭 트랙터 및 평판트레일러</t>
  </si>
  <si>
    <t>일위대가</t>
  </si>
  <si>
    <t>할증적용</t>
  </si>
  <si>
    <t>할증저장</t>
  </si>
  <si>
    <t>할증율</t>
  </si>
  <si>
    <t>HAL1</t>
  </si>
  <si>
    <t>HAL2</t>
  </si>
  <si>
    <t>HAL3</t>
  </si>
  <si>
    <t>일위대가+자재</t>
  </si>
  <si>
    <t>할증체크</t>
  </si>
  <si>
    <t>콘테이너형 가설사무소 설치 및 해체  3.0*6.0m, 12개월  개소     ( 호표 1 )</t>
  </si>
  <si>
    <t>컨테이너하우스</t>
  </si>
  <si>
    <t>컨테이너하우스, 사무실용, 3.0*6.0*2.6m</t>
  </si>
  <si>
    <t>금액제외</t>
  </si>
  <si>
    <t>경비로 적용</t>
  </si>
  <si>
    <t>합계의 100%</t>
  </si>
  <si>
    <t xml:space="preserve"> [ 합          계 ]</t>
  </si>
  <si>
    <t>콘테이너형 가설창고 설치 및 해체  3.0*6.0m, 12개월  개소     ( 호표 2 )</t>
  </si>
  <si>
    <t>컨테이너하우스, 창고용, 3.0*6.0*2.6m</t>
  </si>
  <si>
    <t>콘테이너형 가설실험실 설치 및 해체  3.0*6.0m, 12개월  개소     ( 호표 3 )</t>
  </si>
  <si>
    <t>가설방음판</t>
  </si>
  <si>
    <t>가설방음판, 플라스틱, 1980-2000*500*30mm</t>
  </si>
  <si>
    <t>합계의 45%</t>
  </si>
  <si>
    <t>POST</t>
  </si>
  <si>
    <t>H-bar</t>
  </si>
  <si>
    <t>강관비계</t>
  </si>
  <si>
    <t>강관비계, 비계파이프, 48.6*2.3mm</t>
  </si>
  <si>
    <t>합계의 19%</t>
  </si>
  <si>
    <t>강관비계 부속철물</t>
  </si>
  <si>
    <t>클램프 고정, 자동</t>
  </si>
  <si>
    <t>이음철물, 연결핀</t>
  </si>
  <si>
    <t>홀딩도어</t>
  </si>
  <si>
    <t>수평 규준틀  평  개소     ( 호표 6 )</t>
  </si>
  <si>
    <t>각재</t>
  </si>
  <si>
    <t>각재, 외송</t>
  </si>
  <si>
    <t>건축목공</t>
  </si>
  <si>
    <t>일반공사 직종</t>
  </si>
  <si>
    <t>인</t>
  </si>
  <si>
    <t>보통인부</t>
  </si>
  <si>
    <t>수평 규준틀  귀  개소     ( 호표 7 )</t>
  </si>
  <si>
    <t>강관 조립말비계(이동식)설치 및 해체  높이 2m, 3개월  대     ( 호표 8 )</t>
  </si>
  <si>
    <t>비계안정장치</t>
  </si>
  <si>
    <t>비계안정장치, 비계기본틀, 기둥, 1.2*1.7m</t>
  </si>
  <si>
    <t>비계안정장치, 가새, 1.2*1.9m</t>
  </si>
  <si>
    <t>비계안정장치, 수평띠장, 1829mm</t>
  </si>
  <si>
    <t>비계안정장치, 손잡이기둥</t>
  </si>
  <si>
    <t>비계안정장치, 손잡이, 1229mm</t>
  </si>
  <si>
    <t>비계안정장치, 손잡이, 1829mm</t>
  </si>
  <si>
    <t>비계안정장치, 바퀴</t>
  </si>
  <si>
    <t>비계안정장치, 쟈키</t>
  </si>
  <si>
    <t>비계안정장치, 발판, 40*200*2000</t>
  </si>
  <si>
    <t>시스템동바리 설치 및 해체(설치간격 0.6m~1.2m 이하)  10m이하, 3개월  10공M3     ( 호표 9 )</t>
  </si>
  <si>
    <t>SYSTEM 수직재</t>
  </si>
  <si>
    <t>D60.5*2.6t/수직재 8.0kg</t>
  </si>
  <si>
    <t>SYSTEM 수평재</t>
  </si>
  <si>
    <t>D42.7*2.3t/수평재 2.7kg</t>
  </si>
  <si>
    <t>SYSTEM 대각재</t>
  </si>
  <si>
    <t>D42.7*2.3t/대각재 4.7kg</t>
  </si>
  <si>
    <t>멍애제</t>
  </si>
  <si>
    <t>3.0ML  125×75×3.0T  27.0㎏</t>
  </si>
  <si>
    <t>3개월손료</t>
  </si>
  <si>
    <t>주재료비의 6%</t>
  </si>
  <si>
    <t>상하자키</t>
  </si>
  <si>
    <t>L=600 5.0kg</t>
  </si>
  <si>
    <t>하부자키</t>
  </si>
  <si>
    <t>L=600 4.5kg</t>
  </si>
  <si>
    <t>자키소켓</t>
  </si>
  <si>
    <t>L=120 0.5kg</t>
  </si>
  <si>
    <t>주재료비의 9%</t>
  </si>
  <si>
    <t>강관동바리 설치 및 해체  3.5m 초과 ~ 4.2m 이하, 3개월  M2     ( 호표 10 )</t>
  </si>
  <si>
    <t>건설용거푸집액세서리</t>
  </si>
  <si>
    <t>건설용거푸집액세서리, 파이프지주, 60.5, 4220mm</t>
  </si>
  <si>
    <t>본</t>
  </si>
  <si>
    <t>잡재료</t>
  </si>
  <si>
    <t>주재료비의 5%</t>
  </si>
  <si>
    <t>형틀목공</t>
  </si>
  <si>
    <t>건축물 현장정리  철근콘크리트조, 철골·철근콘크리트조  M2     ( 호표 13 )</t>
  </si>
  <si>
    <t>구조부 먹매김  일반  M2     ( 호표 14 )</t>
  </si>
  <si>
    <t>거푸집 먹매김  일반  M2     ( 호표 15 )</t>
  </si>
  <si>
    <t>건축물보양  보양지 붙이기  M2     ( 호표 16 )</t>
  </si>
  <si>
    <t>공통자재</t>
  </si>
  <si>
    <t>하드롱지</t>
  </si>
  <si>
    <t>합성풀</t>
  </si>
  <si>
    <t>합성풀, 건설용</t>
  </si>
  <si>
    <t>건축물보양 - 콘크리트  살수  M2     ( 호표 17 )</t>
  </si>
  <si>
    <t>준공청소    M2     ( 호표 18 )</t>
  </si>
  <si>
    <t>되메우기 및 다짐  대형장비  M3     ( 호표 19 )</t>
  </si>
  <si>
    <t>특별인부</t>
  </si>
  <si>
    <t>진동롤러(핸드가이드식) 조정원 계산안함</t>
  </si>
  <si>
    <t>조정원의 100%</t>
  </si>
  <si>
    <t>압출발포폴리스티렌 접착제 붙이기  100mm, (특호)  M2     ( 호표 20 )</t>
  </si>
  <si>
    <t>압출발포폴리스티렌단열재</t>
  </si>
  <si>
    <t>압출발포폴리스티렌단열재, 0.035, 900*1800*100mm</t>
  </si>
  <si>
    <t>방습필름설치  바닥, 0.03mm*2겹  M2     ( 호표 21 )</t>
  </si>
  <si>
    <t>폴리에틸렌필름</t>
  </si>
  <si>
    <t>폴리에틸렌필름, 두께, 0.03mm</t>
  </si>
  <si>
    <t>기초 지정[잡석,자갈별도]  잡석지정  M3     ( 호표 22 )</t>
  </si>
  <si>
    <t>잡석, 별도</t>
  </si>
  <si>
    <t>별도</t>
  </si>
  <si>
    <t>(별도), 40mm, #467</t>
  </si>
  <si>
    <t>콘크리트 펌프차 타설  slump 15cm, 매트기초 등, f2 : Type-Ⅱ, 36m  M3     ( 호표 23 )</t>
  </si>
  <si>
    <t>콘크리트공</t>
  </si>
  <si>
    <t>공구손료</t>
  </si>
  <si>
    <t>인력품의 5%</t>
  </si>
  <si>
    <t>콘크리트 펌프차 타설  slump 15cm, 벽,기둥,슬래브 등, f2 : Type-Ⅱ, 36m  M3     ( 호표 24 )</t>
  </si>
  <si>
    <t>콘크리트 펌프차 타설(무근, 진동기無)  slump 8~12cm, 매트기초 등, f2 : Type-Ⅱ, 36m  M3     ( 호표 25 )</t>
  </si>
  <si>
    <t>합판거푸집 설치 및 해체  보통 4회, 수직고 7m까지  M2     ( 호표 29 )</t>
  </si>
  <si>
    <t>합판거푸집 설치 및 해체  보통 4회, 슬래브(경사도 20˚미만)  M2     ( 호표 30 )</t>
  </si>
  <si>
    <t>부자재</t>
  </si>
  <si>
    <t>소모자재</t>
  </si>
  <si>
    <t>주재료비의 52%</t>
  </si>
  <si>
    <t>주재료비의 24%</t>
  </si>
  <si>
    <t>콘크리트보강섬유</t>
  </si>
  <si>
    <t>섬유보강재 0.6kg/㎥</t>
  </si>
  <si>
    <t>용접철망</t>
  </si>
  <si>
    <t>용접철망, 와이어메시, #8-150*150</t>
  </si>
  <si>
    <t>주재료비의 3%</t>
  </si>
  <si>
    <t>조적공</t>
  </si>
  <si>
    <t>인력품의 2%</t>
  </si>
  <si>
    <t>콘크리트벽돌, 190*57*90mm, C종2급</t>
  </si>
  <si>
    <t>자연석판석</t>
  </si>
  <si>
    <t>자연석판석, 물갈기, 30mm, 포천석판재</t>
  </si>
  <si>
    <t>에폭시접착제</t>
  </si>
  <si>
    <t>에폭시접착제, 세라믹타일용</t>
  </si>
  <si>
    <t>특수시멘트</t>
  </si>
  <si>
    <t>특수시멘트, 백색시멘트</t>
  </si>
  <si>
    <t>L</t>
  </si>
  <si>
    <t>바닥, 노출 3MM</t>
  </si>
  <si>
    <t>㎡</t>
  </si>
  <si>
    <t>벽, 비노출 3MM</t>
  </si>
  <si>
    <t>콘크리트면처리(그루브포함)</t>
  </si>
  <si>
    <t>Ucrete</t>
  </si>
  <si>
    <t>UD200, 14.1KG</t>
  </si>
  <si>
    <t>실링재</t>
  </si>
  <si>
    <t>실링재, 실리콘, 비초산, 방균용</t>
  </si>
  <si>
    <t>실링재, 실리콘, 비초산, 건축외장용, 비오염</t>
  </si>
  <si>
    <t>실링재, 실리콘, 비초산, 유리용, 창호주위</t>
  </si>
  <si>
    <t>시멘트(별도)</t>
  </si>
  <si>
    <t>(별도)</t>
  </si>
  <si>
    <t>기타도막방수재</t>
  </si>
  <si>
    <t>기타도막방수재, 방수액고점도(1:50희석)</t>
  </si>
  <si>
    <t>방수공</t>
  </si>
  <si>
    <t>SET</t>
  </si>
  <si>
    <t>침투성방수제</t>
  </si>
  <si>
    <t>침투성방수제, 뉴스타방수액(K.S.인증)</t>
  </si>
  <si>
    <t>루프드레인</t>
  </si>
  <si>
    <t>루프드레인, L형, ISRD8570, 75mm</t>
  </si>
  <si>
    <t>재료비의 2%</t>
  </si>
  <si>
    <t>루프드레인, L형, ISRD8570, 100mm</t>
  </si>
  <si>
    <t>스테인리스강판</t>
  </si>
  <si>
    <t>스테인리스강판, STS304, 1.5mm</t>
  </si>
  <si>
    <t>기계구조용스테인리스강관</t>
  </si>
  <si>
    <t>기계구조용스테인리스강관, ∮89.1*1.2mm</t>
  </si>
  <si>
    <t>일반철물</t>
  </si>
  <si>
    <t>일반철물, 선홈통지지철물, STS</t>
  </si>
  <si>
    <t>기계구조용스테인리스강관, ∮101.6*1.2mm</t>
  </si>
  <si>
    <t>알루미늄 시트패널</t>
  </si>
  <si>
    <t>평판 t=2 불소수지</t>
  </si>
  <si>
    <t>코너비드</t>
  </si>
  <si>
    <t>코너비드, 알루미늄, 코너, 13*29mm</t>
  </si>
  <si>
    <t>코너비드, 알루미늄, 베이스, 10*10mm</t>
  </si>
  <si>
    <t>일반구조용압연강판</t>
  </si>
  <si>
    <t>일반구조용압연강판, 1.6mm</t>
  </si>
  <si>
    <t>스테인리스강판, STS304, 1.2mm</t>
  </si>
  <si>
    <t>철강설, 스텐레스, 작업설부산물</t>
  </si>
  <si>
    <t>세트앵커</t>
  </si>
  <si>
    <t>세트앵커, M10*L75mm</t>
  </si>
  <si>
    <t>스틸그레이팅</t>
  </si>
  <si>
    <t>상판용, I-25*5*3, 995*1000mm</t>
  </si>
  <si>
    <t>공장상차도</t>
  </si>
  <si>
    <t>ㄱ형강</t>
  </si>
  <si>
    <t>ㄱ형강, 등변, 25*25*3mm</t>
  </si>
  <si>
    <t>평강</t>
  </si>
  <si>
    <t>평강, t6*38∼75mm</t>
  </si>
  <si>
    <t>평강, t3*19∼50mm</t>
  </si>
  <si>
    <t>아연도금</t>
  </si>
  <si>
    <t>인서트</t>
  </si>
  <si>
    <t>인서트, 주물, ∮6mm</t>
  </si>
  <si>
    <t>경량철골천장틀</t>
  </si>
  <si>
    <t>경량철골천장틀, 달대볼트, 상6*1000mm</t>
  </si>
  <si>
    <t>경량철골천장틀, 캐링찬넬, 38*12*1.2mm</t>
  </si>
  <si>
    <t>경량철골천장틀, 마이너찬넬, 19*10*1.2mm</t>
  </si>
  <si>
    <t>경량철골천장틀, 행가및핀, 110*23*18*2.3mm</t>
  </si>
  <si>
    <t>경량철골천장틀, 찬넬크립, 37*30*10*1.2mm</t>
  </si>
  <si>
    <t>경량철골천장틀, 캐링조인트, 90*40*13*0.5mm</t>
  </si>
  <si>
    <t>경량철골천장틀, M-BAR더블, 50*19*0.5mm</t>
  </si>
  <si>
    <t>경량철골천장틀, BAR크립, 더블</t>
  </si>
  <si>
    <t>경량철골천장틀, BAR조인트, 더블</t>
  </si>
  <si>
    <t>경량철골천장틀, 피스, 3*16mm</t>
  </si>
  <si>
    <t>필요시 계상</t>
  </si>
  <si>
    <t>인서트, 주물, ∮9mm</t>
  </si>
  <si>
    <t>경량철골천장틀, 달대볼트, 상9*1000mm</t>
  </si>
  <si>
    <t>점검구</t>
  </si>
  <si>
    <t>AL(백색), 650*650mm</t>
  </si>
  <si>
    <t>내장공</t>
  </si>
  <si>
    <t>인력품의 3%</t>
  </si>
  <si>
    <t>스테인리스강봉</t>
  </si>
  <si>
    <t>스테인리스강봉, STS304, ∮13.1∼25.4mm</t>
  </si>
  <si>
    <t>일반구조용압연강판, 2.3mm</t>
  </si>
  <si>
    <t>일반구조용압연강판, 1.2mm</t>
  </si>
  <si>
    <t>경량철골천장틀, 몰딩(알루미늄), L형, 19*19*1.0mm</t>
  </si>
  <si>
    <t>재료비의 5%</t>
  </si>
  <si>
    <t>경량철골천장틀, 몰딩(알루미늄), W형, 15*15*15*15*1.0mm</t>
  </si>
  <si>
    <t>경량철골천장틀, 몰딩(알루미늄), ㄷ형, 15*30*15*1.0mm</t>
  </si>
  <si>
    <t>견출공</t>
  </si>
  <si>
    <t>미장공</t>
  </si>
  <si>
    <t>인력품의 9%</t>
  </si>
  <si>
    <t>우레탄폼</t>
  </si>
  <si>
    <t>주입용</t>
  </si>
  <si>
    <t>더블도어</t>
  </si>
  <si>
    <t>1800*2100</t>
  </si>
  <si>
    <t>싱글도어</t>
  </si>
  <si>
    <t>900*2100</t>
  </si>
  <si>
    <t>방열싱글도어</t>
  </si>
  <si>
    <t>철재일반도아(일반분체), 문틀 포함</t>
  </si>
  <si>
    <t>150*45*1.6T, 0.9*2.1, 편개</t>
  </si>
  <si>
    <t>150*45*1.6T, 1.8*2.1, 양개</t>
  </si>
  <si>
    <t>단열자동문</t>
  </si>
  <si>
    <t>2140*2370 STS 1.2t</t>
  </si>
  <si>
    <t>2580*2300 STS 1.2t</t>
  </si>
  <si>
    <t>강화 유리문</t>
  </si>
  <si>
    <t>12T, 900*2100=1.89 (투명)</t>
  </si>
  <si>
    <t>창호공</t>
  </si>
  <si>
    <t>인력품의 4%</t>
  </si>
  <si>
    <t>유리공</t>
  </si>
  <si>
    <t>실링재, 실리콘, 비초산, 구조용</t>
  </si>
  <si>
    <t>각재, 미송</t>
  </si>
  <si>
    <t>재</t>
  </si>
  <si>
    <t>보통합판</t>
  </si>
  <si>
    <t>보통합판, 1급, 12*1220*2440mm</t>
  </si>
  <si>
    <t>초산비닐계접착제</t>
  </si>
  <si>
    <t>초산비닐계접착제, 일반목공용</t>
  </si>
  <si>
    <t>거울</t>
  </si>
  <si>
    <t>거울, 1000*1000*5mm</t>
  </si>
  <si>
    <t>A * M2단가</t>
  </si>
  <si>
    <t>불투명시트지붙임</t>
  </si>
  <si>
    <t>시너</t>
  </si>
  <si>
    <t>시너, KSM6060, 1종</t>
  </si>
  <si>
    <t>퍼티</t>
  </si>
  <si>
    <t>도장공</t>
  </si>
  <si>
    <t>공구손료 및 잡재료비</t>
  </si>
  <si>
    <t>아쿠아패널 시멘트보드 Outdoor</t>
  </si>
  <si>
    <t>12.5T 1200  x  2400</t>
  </si>
  <si>
    <t>아쿠아패널 조인트필러 - 회색</t>
  </si>
  <si>
    <t>20㎏</t>
  </si>
  <si>
    <t>㎏</t>
  </si>
  <si>
    <t>아쿠아패널 테이프 (10㎝)</t>
  </si>
  <si>
    <t>10cm x 50m</t>
  </si>
  <si>
    <t>아쿠아패널 외부 베이스코트</t>
  </si>
  <si>
    <t>아쿠아패널 맥시스크류</t>
  </si>
  <si>
    <t>SB-25</t>
  </si>
  <si>
    <t>아쿠아패널 강화 메쉬</t>
  </si>
  <si>
    <t>100cm x 50m</t>
  </si>
  <si>
    <t>아쿠아패널 베이스코트 프라이머</t>
  </si>
  <si>
    <t>15㎏</t>
  </si>
  <si>
    <t>아쿠아패널 시멘트보드 Skylite</t>
  </si>
  <si>
    <t>8T 1200  x  2400</t>
  </si>
  <si>
    <t>열경화성수지천장재</t>
  </si>
  <si>
    <t>열경화성수지천장재(난연3급), SMC, 1.2*300*600mm</t>
  </si>
  <si>
    <t>비닐타일</t>
  </si>
  <si>
    <t>석고보드</t>
  </si>
  <si>
    <t>석고보드, 평보드, 방수, 12.5*900*2400mm(㎡)</t>
  </si>
  <si>
    <t>C-RUNNER</t>
  </si>
  <si>
    <t>52*40*0.8t</t>
  </si>
  <si>
    <t>C-STUD</t>
  </si>
  <si>
    <t>50*45*0.8t</t>
  </si>
  <si>
    <t>CORNER BEAD</t>
  </si>
  <si>
    <t>40*40*0.5t</t>
  </si>
  <si>
    <t>힐티앙카</t>
  </si>
  <si>
    <t>NK-27</t>
  </si>
  <si>
    <t>Metal Screw</t>
  </si>
  <si>
    <t>#8, ∮4.2*13mm</t>
  </si>
  <si>
    <t>집섬스크류</t>
  </si>
  <si>
    <t>#7, 4.0*31.8mm</t>
  </si>
  <si>
    <t>#7, 4.0*44.5mm</t>
  </si>
  <si>
    <t>조인트테이프</t>
  </si>
  <si>
    <t>7.5cm, 일반</t>
  </si>
  <si>
    <t>퍼티, PUTTY</t>
  </si>
  <si>
    <t>집성보드용</t>
  </si>
  <si>
    <t>1L=1.55kg</t>
  </si>
  <si>
    <t>철공</t>
  </si>
  <si>
    <t>석고보드, 평보드, 12.5*900*2400mm(㎡)</t>
  </si>
  <si>
    <t>102*40*0.8t</t>
  </si>
  <si>
    <t>100*45*0.8t</t>
  </si>
  <si>
    <t>불연천장재</t>
  </si>
  <si>
    <t>불연천장재, 마이텍스, 12*300*600mm, 나사, 타카</t>
  </si>
  <si>
    <t>압출발포폴리스티렌단열재, 0.035, 900*1800*50mm</t>
  </si>
  <si>
    <t>초산비닐계접착제, 스치로폴, 암면</t>
  </si>
  <si>
    <t>압출발포폴리스티렌단열재, 0.035, 900*1800*230mm</t>
  </si>
  <si>
    <t>압출발포폴리스티렌단열재, 0.035, 900*1800*240mm</t>
  </si>
  <si>
    <t>PF보드 단열재(심재)</t>
  </si>
  <si>
    <t>120mm</t>
  </si>
  <si>
    <t>쇄석자갈</t>
  </si>
  <si>
    <t>쇄석자갈, 도착도, 25mm</t>
  </si>
  <si>
    <t>자기질점자블럭</t>
  </si>
  <si>
    <t>300*300*18T</t>
  </si>
  <si>
    <t>타일공</t>
  </si>
  <si>
    <t>토목용폴리에틸렌구조물</t>
  </si>
  <si>
    <t>토목용폴리에틸렌구조물, 보도측빗물받이2호, 510*410*940mm, 유입+유출관</t>
  </si>
  <si>
    <t>보통, 굴착기 0.7m3</t>
  </si>
  <si>
    <t>산근 6</t>
  </si>
  <si>
    <t>토사 운반/단지외 10km</t>
  </si>
  <si>
    <t>보통, 덤프 15ton+굴착기 0.7m3(고르기 별도)</t>
  </si>
  <si>
    <t>산근 7</t>
  </si>
  <si>
    <t>토사 운반/단지내 50m</t>
  </si>
  <si>
    <t>보통, 덤프 15ton(적재 굴착기 0.7m3)</t>
  </si>
  <si>
    <t>산근 8</t>
  </si>
  <si>
    <t>25-21-120</t>
  </si>
  <si>
    <t>맨홀뚜껑(칼라), 내경∮6480mm</t>
  </si>
  <si>
    <t>보도용, 우, 오수 800*800*60mm</t>
  </si>
  <si>
    <t>이중벽관</t>
  </si>
  <si>
    <t>∮200mm</t>
  </si>
  <si>
    <t>배관공</t>
  </si>
  <si>
    <t>조경공</t>
  </si>
  <si>
    <t>착암공</t>
  </si>
  <si>
    <t>인력품의 1%</t>
  </si>
  <si>
    <t>소모재료 및 공구손료</t>
  </si>
  <si>
    <t>특급품질관리원</t>
  </si>
  <si>
    <t>고급품질관리원</t>
  </si>
  <si>
    <t>중급품질관리원</t>
  </si>
  <si>
    <t>초급품질관리원</t>
  </si>
  <si>
    <t>일반경비</t>
  </si>
  <si>
    <t>전력</t>
  </si>
  <si>
    <t>kwh</t>
  </si>
  <si>
    <t>상하수도요금</t>
  </si>
  <si>
    <t>액화천연가스</t>
  </si>
  <si>
    <t>액화천연가스, 건설용</t>
  </si>
  <si>
    <t>초급품질관리기술인</t>
  </si>
  <si>
    <t>기타 직종</t>
  </si>
  <si>
    <t>비계공</t>
  </si>
  <si>
    <t>천원</t>
  </si>
  <si>
    <t>경유</t>
  </si>
  <si>
    <t>경유, 저유황</t>
  </si>
  <si>
    <t>주연료비의 39%</t>
  </si>
  <si>
    <t>건설기계운전사</t>
  </si>
  <si>
    <t>주연료비의 20%</t>
  </si>
  <si>
    <t>화물차운전사</t>
  </si>
  <si>
    <t>수직재, D48.6, L=3800</t>
  </si>
  <si>
    <t>수평재, D48.6, L=1800</t>
  </si>
  <si>
    <t>수평재, D48.6, L=900</t>
  </si>
  <si>
    <t>대각재, D26.7, B-1918</t>
  </si>
  <si>
    <t>손율</t>
  </si>
  <si>
    <t>JACK BASE L:600</t>
  </si>
  <si>
    <t>버팀대</t>
  </si>
  <si>
    <t>안전발판</t>
  </si>
  <si>
    <t>유공발판, 400*1829mm</t>
  </si>
  <si>
    <t>계단식발판</t>
  </si>
  <si>
    <t>계단식발판, 안전발판, 400*3000mm</t>
  </si>
  <si>
    <t>주연료비의 22%</t>
  </si>
  <si>
    <t>주연료비의 38%</t>
  </si>
  <si>
    <t>주연료비의 30%</t>
  </si>
  <si>
    <t>주연료비의 13%</t>
  </si>
  <si>
    <t>일반기계운전사</t>
  </si>
  <si>
    <t>주연료비의 21%</t>
  </si>
  <si>
    <t>주연료비의 35%</t>
  </si>
  <si>
    <t>철근공</t>
  </si>
  <si>
    <t>철선</t>
  </si>
  <si>
    <t>철선, 어닐링, ∮0.9mm</t>
  </si>
  <si>
    <t>내수합판</t>
  </si>
  <si>
    <t>내수합판, 1급, 12*1220*2440mm</t>
  </si>
  <si>
    <t>적용비율</t>
  </si>
  <si>
    <t>주재료비의 44.3%</t>
  </si>
  <si>
    <t>소모자재(박리재 등)</t>
  </si>
  <si>
    <t>주재료비의 8%</t>
  </si>
  <si>
    <t>주재료비의 38%</t>
  </si>
  <si>
    <t>건설용거푸집</t>
  </si>
  <si>
    <t>건설용거푸집, 강, 600*1200*63.5mm</t>
  </si>
  <si>
    <t>건설용거푸집, 내벽코너패널, 200+200, 1200mm</t>
  </si>
  <si>
    <t>석공</t>
  </si>
  <si>
    <t>줄눈공</t>
  </si>
  <si>
    <t>메탈라스</t>
  </si>
  <si>
    <t>메탈라스, 일반 #800</t>
  </si>
  <si>
    <t>못</t>
  </si>
  <si>
    <t>U형못, 3*38mm</t>
  </si>
  <si>
    <t>코킹공</t>
  </si>
  <si>
    <t>용접공</t>
  </si>
  <si>
    <t>일반구조용각형강관, 각형강관, 40*40*2.3mm</t>
  </si>
  <si>
    <t>방청페인트</t>
  </si>
  <si>
    <t>방청페인트, KSM6030-1종1류, 광명단페인트</t>
  </si>
  <si>
    <t>평강, t9*38∼75mm</t>
  </si>
  <si>
    <t>일반구조용압연강판, 9.0∼20.0mm</t>
  </si>
  <si>
    <t>일반구조용압연강판, 1.4mm</t>
  </si>
  <si>
    <t>방청페인트, KSM6030-1종2류, 광명단페인트</t>
  </si>
  <si>
    <t>시너, KSM6060, 2종</t>
  </si>
  <si>
    <t>조합페인트</t>
  </si>
  <si>
    <t>조합페인트, KSM6020-1종1급, 백색</t>
  </si>
  <si>
    <t>스피롤탄</t>
  </si>
  <si>
    <t>특곤</t>
  </si>
  <si>
    <t>인력품의 6%</t>
  </si>
  <si>
    <t>경량형강</t>
  </si>
  <si>
    <t>경량형강, 블랙C형강, 75*45*15, t2.3</t>
  </si>
  <si>
    <t>용접봉(연강용)</t>
  </si>
  <si>
    <t>3.2(KSE4301)</t>
  </si>
  <si>
    <t>산소가스</t>
  </si>
  <si>
    <t>기체</t>
  </si>
  <si>
    <t>대기압상태기준</t>
  </si>
  <si>
    <t>아세틸렌가스</t>
  </si>
  <si>
    <t>아세틸렌가스, kg</t>
  </si>
  <si>
    <t>일반구조용압연강판, 9.0mm</t>
  </si>
  <si>
    <t>일반구조용압연강판, 10mm</t>
  </si>
  <si>
    <t>일반구조용압연강판, 6.0mm</t>
  </si>
  <si>
    <t>수성페인트뿜칠기준</t>
  </si>
  <si>
    <t>공구손료 및 경장비</t>
  </si>
  <si>
    <t>인력품의 12%</t>
  </si>
  <si>
    <t>퍼티, 319퍼티, 백색</t>
  </si>
  <si>
    <t>연마지</t>
  </si>
  <si>
    <t>연마지, #120~180, 230*280mm</t>
  </si>
  <si>
    <t>철판공</t>
  </si>
  <si>
    <t>유니폭시 투명라이닝</t>
  </si>
  <si>
    <t>후막형 투명 에폭시 바닥마감재(2~3mm)</t>
  </si>
  <si>
    <t>에폭시페인트</t>
  </si>
  <si>
    <t>EP1730 비철금속용 프라이머(회색)</t>
  </si>
  <si>
    <t>에폭시계시너</t>
  </si>
  <si>
    <t>024</t>
  </si>
  <si>
    <t>수성페인트</t>
  </si>
  <si>
    <t>수성페인트, KSM6010-2종1급, 백색</t>
  </si>
  <si>
    <t>수성페인트, 친환경</t>
  </si>
  <si>
    <t>노임할증</t>
  </si>
  <si>
    <t>인력품의 20%</t>
  </si>
  <si>
    <t>수성페인트, KSM6010-1종1급, 백색</t>
  </si>
  <si>
    <t>아크릴수지페인트</t>
  </si>
  <si>
    <t>아크릴수지페인트, KSM6020-2종1급, 흑색</t>
  </si>
  <si>
    <t>퍼티, 319퍼티, 회색</t>
  </si>
  <si>
    <t>PF보드 단열재</t>
  </si>
  <si>
    <t>외벽단열마감재</t>
  </si>
  <si>
    <t>외벽단열마감재, 고강도메시, 유리섬유, 폭1m</t>
  </si>
  <si>
    <t>일반구조용각형강관, 각형강관, 50*50*2.3mm</t>
  </si>
  <si>
    <t>섬유단열재</t>
  </si>
  <si>
    <t>섬유단열재, 펠트, 밀도60kg/㎥, 50mm</t>
  </si>
  <si>
    <t>초산비닐계접착제, 비닐타일용</t>
  </si>
  <si>
    <t>일반구조용각형강관, 각형강관, 100*100*2.3mm</t>
  </si>
  <si>
    <t>주재료비의 32.7%</t>
  </si>
  <si>
    <t>주재료비의 11%</t>
  </si>
  <si>
    <t>주연료비의 24%</t>
  </si>
  <si>
    <t>중 기 단 가 목 록</t>
  </si>
  <si>
    <t>비    고</t>
  </si>
  <si>
    <t>START</t>
  </si>
  <si>
    <t>공통 8-2-3</t>
  </si>
  <si>
    <t>공통 8-2-8</t>
  </si>
  <si>
    <t>중 기 단 가 산 출 서</t>
  </si>
  <si>
    <t>산    출    내    역</t>
  </si>
  <si>
    <t>코드</t>
  </si>
  <si>
    <t>품명</t>
  </si>
  <si>
    <t>규격</t>
  </si>
  <si>
    <t>값</t>
  </si>
  <si>
    <t>소계</t>
  </si>
  <si>
    <t>총계</t>
  </si>
  <si>
    <t xml:space="preserve">터파기/토사  보통, 굴착기 0.7m3 90%, 인력10%  M3  ( 산근 1 ) </t>
  </si>
  <si>
    <t>C</t>
  </si>
  <si>
    <t xml:space="preserve"> 굴삭기(무한궤도),0.7㎥90%+인력10% M3 </t>
  </si>
  <si>
    <t>C!</t>
  </si>
  <si>
    <t>'굴삭기(무한궤도),0.7㎥90%+인력10% M3'</t>
  </si>
  <si>
    <t xml:space="preserve"> </t>
  </si>
  <si>
    <t xml:space="preserve">Q1  바켓용량(M3)  =0.70   </t>
  </si>
  <si>
    <t>q1 '바켓용량(M3)' =0.70</t>
  </si>
  <si>
    <t xml:space="preserve">K   바켓계수(양호1.1,보통0.90,불량0.70,파쇄암0.55) = 0.90   </t>
  </si>
  <si>
    <t>k  '바켓계수(양호1.1,보통0.90,불량0.70,파쇄암0.55)'= 0.90</t>
  </si>
  <si>
    <t xml:space="preserve">F   토량환산계수(1/L) = 1/1.25= 0.8 </t>
  </si>
  <si>
    <t>f  '토량환산계수(1/L)'= 1/1.25=?</t>
  </si>
  <si>
    <t xml:space="preserve">E1  터파기에 대하여 -0.05 =0.05    </t>
  </si>
  <si>
    <t xml:space="preserve">E1 '터파기에 대하여 -0.05'=0.05 </t>
  </si>
  <si>
    <t xml:space="preserve">E   작업효율사질토(양호0.85,보통0.70,불량0.55) = 0.70-E1= 0.65 </t>
  </si>
  <si>
    <t>E  '작업효율사질토(양호0.85,보통0.70,불량0.55)'= 0.70-E1=?</t>
  </si>
  <si>
    <t xml:space="preserve">CM  1회 싸이클시간(135˚SEC) =20   </t>
  </si>
  <si>
    <t>Cm '1회 싸이클시간(135˚SEC)'=20</t>
  </si>
  <si>
    <t xml:space="preserve">Q   시간당 작업량 (M3/HR) = 3600*Q1*K*F*E/CM/0.9= 65.52 </t>
  </si>
  <si>
    <t>Q  '시간당 작업량 (M3/Hr)'= 3600*q1*k*f*E/Cm/0.9=?</t>
  </si>
  <si>
    <t xml:space="preserve"> 재료비:  19529 / 65.52 = 298 </t>
  </si>
  <si>
    <t>'재료비:' ~00000201007000000.M~ / {Q} =?MA+</t>
  </si>
  <si>
    <t xml:space="preserve"> 노무비:  57077 / 65.52 = 871.1 </t>
  </si>
  <si>
    <t>'노무비:' ~00000201007000000.L~ / {Q} =?LA+</t>
  </si>
  <si>
    <t xml:space="preserve"> 경  비:  24001 / 65.52 = 366.3 </t>
  </si>
  <si>
    <t>'경  비:' ~00000201007000000.E~ / {Q} =?EQ+</t>
  </si>
  <si>
    <t xml:space="preserve">  소  계    </t>
  </si>
  <si>
    <t>&gt;'소  계'</t>
  </si>
  <si>
    <t xml:space="preserve"> 인력터파기,0-1m,10% </t>
  </si>
  <si>
    <t>'인력터파기,0-1m,10%'</t>
  </si>
  <si>
    <t xml:space="preserve"> 품셈(공통 3-2-1)  </t>
  </si>
  <si>
    <t xml:space="preserve">'품셈(공통 3-2-1)' </t>
  </si>
  <si>
    <t xml:space="preserve">Q1 1일시공량(M3/일)  =3.6   </t>
  </si>
  <si>
    <t>q1'1일시공량(M3/일)' =3.6</t>
  </si>
  <si>
    <t xml:space="preserve">Q  시간당 작업량(M3/HR)  =Q1/8/0.1= 4.5 </t>
  </si>
  <si>
    <t xml:space="preserve">Q '시간당 작업량(M3/HR)' =q1/8/0.1=? </t>
  </si>
  <si>
    <t xml:space="preserve"> 특별인부   1인/8HR*작업시간</t>
  </si>
  <si>
    <t>'특별인부   1인/8HR*작업시간</t>
  </si>
  <si>
    <t xml:space="preserve"> 노무비:  221506*1/8/4.5  = 6152.9 </t>
  </si>
  <si>
    <t>'노무비:' ~L001010101000003.L~*1/8/{Q}  =?LA+</t>
  </si>
  <si>
    <t xml:space="preserve">  총  계</t>
  </si>
  <si>
    <t xml:space="preserve">토사 운반/단지외 30km  보통, 덤프 24ton+굴삭기 0.7m3(고르기 별도)  M3  ( 산근 2 ) </t>
  </si>
  <si>
    <t xml:space="preserve"> 운반거리 L=30KN,(적재,고르기별도) M3    </t>
  </si>
  <si>
    <t>'운반거리 L=30KN,(적재,고르기별도) M3'</t>
  </si>
  <si>
    <t xml:space="preserve"> 차량속도= 30KM/V1,35KM/V2,35KM/V3,35KM/V4,30KM/V5,35KM/V6     </t>
  </si>
  <si>
    <t>'차량속도= 30KM/V1,35KM/V2,35KM/V3,35KM/V4,30KM/V5,35KM/V6 '</t>
  </si>
  <si>
    <t xml:space="preserve">     ○------------------0------------0----------------○10KM  </t>
  </si>
  <si>
    <t xml:space="preserve">   ' ○------------------0------------0----------------○10KM '</t>
  </si>
  <si>
    <t xml:space="preserve"> 운반거리=단지대L1=0.5KM,시내외L2=9.0KM,사토장L3=0.5KM    </t>
  </si>
  <si>
    <t>'운반거리=단지대L1=0.5KM,시내외L2=9.0KM,사토장L3=0.5KM'</t>
  </si>
  <si>
    <t xml:space="preserve"> 1.덤프트럭,15톤 </t>
  </si>
  <si>
    <t>'1.덤프트럭,15톤'</t>
  </si>
  <si>
    <t xml:space="preserve">T    적재용량(톤)  =24   </t>
  </si>
  <si>
    <t>T   '적재용량(톤)' =24</t>
  </si>
  <si>
    <t xml:space="preserve">R1   토석의 단위중량(톤)  =1.7   </t>
  </si>
  <si>
    <t>r1  '토석의 단위중량(톤)' =1.7</t>
  </si>
  <si>
    <t xml:space="preserve">L    토량 변화율  =1.25   </t>
  </si>
  <si>
    <t>L   '토량 변화율' =1.25</t>
  </si>
  <si>
    <t xml:space="preserve">Q1   1회 적재량(M3)  =T/R1*L= 17.6471 </t>
  </si>
  <si>
    <t>q1  '1회 적재량(M3)' =T/r1*L=?</t>
  </si>
  <si>
    <t xml:space="preserve">F    토량 환산계수(1/L)  =1/L= 0.8 </t>
  </si>
  <si>
    <t>f   '토량 환산계수(1/L)' =1/L=?</t>
  </si>
  <si>
    <t xml:space="preserve">E    작업효율  =0.9   </t>
  </si>
  <si>
    <t>E   '작업효율' =0.9</t>
  </si>
  <si>
    <t xml:space="preserve">CMS  적재기계 1회 싸이클시간(SEC)  =20   </t>
  </si>
  <si>
    <t>Cms '적재기계 1회 싸이클시간(SEC)' =20</t>
  </si>
  <si>
    <t xml:space="preserve">V1   단지내적재운반속도(KM/HR)  =15   </t>
  </si>
  <si>
    <t>V1  '단지내적재운반속도(KM/HR)' =15</t>
  </si>
  <si>
    <t xml:space="preserve">V2   단지내공차운반속도(KM/HR)  =20   </t>
  </si>
  <si>
    <t>V2  '단지내공차운반속도(KM/HR)' =20</t>
  </si>
  <si>
    <t xml:space="preserve">V3   시내외포장적재운반속도(KM/HR)  =35   </t>
  </si>
  <si>
    <t>V3  '시내외포장적재운반속도(KM/HR)' =35</t>
  </si>
  <si>
    <t xml:space="preserve">V4   시내외포장공차운반속도(KM/HR)  =35   </t>
  </si>
  <si>
    <t>V4  '시내외포장공차운반속도(KM/HR)' =35</t>
  </si>
  <si>
    <t xml:space="preserve">V5   사토장적재운반속도(KM/HR)  =15   </t>
  </si>
  <si>
    <t>V5  '사토장적재운반속도(KM/HR)' =15</t>
  </si>
  <si>
    <t xml:space="preserve">V6   사토장공차운반속도(KM/HR)  =20   </t>
  </si>
  <si>
    <t>V6  '사토장공차운반속도(KM/HR)' =20</t>
  </si>
  <si>
    <t xml:space="preserve">L1   단지내운반거리(KM)  =0.5   </t>
  </si>
  <si>
    <t>L1  '단지내운반거리(KM)' =0.5</t>
  </si>
  <si>
    <t xml:space="preserve">L2   시내외포장(KM)  =29.0   </t>
  </si>
  <si>
    <t>L2  '시내외포장(KM)' =29.0</t>
  </si>
  <si>
    <t xml:space="preserve">L3   사토장비포장(KM)  =0.5   </t>
  </si>
  <si>
    <t>L3  '사토장비포장(KM)' =0.5</t>
  </si>
  <si>
    <t xml:space="preserve">T2   왕복시간(MIN)  =((L1/V1)+(L1/V2)+(L2/V3)+(L2/V4)+(L3/V5)+(L3/V6))*60= 106.4286 </t>
  </si>
  <si>
    <t>t2  '왕복시간(MIN)' =((L1/V1)+(L1/V2)+(L2/V3)+(L2/V4)+(L3/V5)+(L3/V6))*60=?</t>
  </si>
  <si>
    <t xml:space="preserve">T3   적하시간(MIN)양호0.5,보통0.8,불량1.1 =0.8   </t>
  </si>
  <si>
    <t>t3  '적하시간(MIN)양호0.5,보통0.8,불량1.1'=0.8</t>
  </si>
  <si>
    <t xml:space="preserve">T4   적재대기(MIN)양호0.15,보통0.42,불량0.7  =0.42   </t>
  </si>
  <si>
    <t>t4  '적재대기(MIN)양호0.15,보통0.42,불량0.7 '=0.42</t>
  </si>
  <si>
    <t xml:space="preserve">T5   적재합자동덮개설치및해체(MIN)  =0.5   </t>
  </si>
  <si>
    <t>t5  '적재합자동덮개설치및해체(MIN)' =0.5</t>
  </si>
  <si>
    <t xml:space="preserve">T6   세륜시간 (MIN)  =1.5   </t>
  </si>
  <si>
    <t>t6  '세륜시간 (MIN)' =1.5</t>
  </si>
  <si>
    <t xml:space="preserve">k    백호바켓계수  =1.1   </t>
  </si>
  <si>
    <t>k   '백호바켓계수' =1.1</t>
  </si>
  <si>
    <t xml:space="preserve">ES   작업효율(양호0.9,보통0.75,불량0.6) = 0.75   </t>
  </si>
  <si>
    <t>Es  '작업효율(양호0.9,보통0.75,불량0.6)'= 0.75</t>
  </si>
  <si>
    <t xml:space="preserve">N    덤프트럭 소요 백호 적재회수  =Q1/(0.7*K)= 22.92 </t>
  </si>
  <si>
    <t>n   '덤프트럭 소요 백호 적재회수' =q1/(0.7*k)=?</t>
  </si>
  <si>
    <t xml:space="preserve">CM   1회 싸이클 시간(MIN)  =CMS*N/(60*ES)+T2+T3+T4+T5+T6= 119.835 </t>
  </si>
  <si>
    <t>Cm  '1회 싸이클 시간(MIN)' =Cms*n/(60*Es)+t2+t3+t4+t5+t6=?</t>
  </si>
  <si>
    <t xml:space="preserve">Q    시간당 작업량(M3/HR)  =60*Q1*F*E/CM= 6.362 </t>
  </si>
  <si>
    <t>Q   '시간당 작업량(M3/HR)' =60*q1*f*E/Cm=?</t>
  </si>
  <si>
    <t xml:space="preserve"> 재료비:  43801 / 6.362 = 6884.7 </t>
  </si>
  <si>
    <t>'재료비:' ~00000602024000000.M~ / {Q} =?MA+</t>
  </si>
  <si>
    <t xml:space="preserve"> 노무비:  57077 / 6.362 = 8971.5 </t>
  </si>
  <si>
    <t>'노무비:' ~00000602024000000.L~ / {Q} =?LA+</t>
  </si>
  <si>
    <t xml:space="preserve"> 경  비:  32323 / 6.362 = 5080.6 </t>
  </si>
  <si>
    <t>'경  비:' ~00000602024000000.E~ / {Q} =?EQ+</t>
  </si>
  <si>
    <t xml:space="preserve">  소계    </t>
  </si>
  <si>
    <t>&gt;'소계'</t>
  </si>
  <si>
    <t xml:space="preserve"> 2.자동덮개시설,덤프24톤용 M3 </t>
  </si>
  <si>
    <t>'2.자동덮개시설,덤프24톤용 M3'</t>
  </si>
  <si>
    <t xml:space="preserve"> 재료비:  0 / 6.362 = 0 </t>
  </si>
  <si>
    <t>'재료비:' ~00000610024000000.M~ / {Q} =?MA+</t>
  </si>
  <si>
    <t xml:space="preserve"> 노무비:  0 / 6.362 = 0 </t>
  </si>
  <si>
    <t>'노무비:' ~00000610024000000.L~ / {Q} =?LA+</t>
  </si>
  <si>
    <t xml:space="preserve"> 경  비:  499 / 6.362 = 78.4 </t>
  </si>
  <si>
    <t>'경  비:' ~00000610024000000.E~ / {Q} =?EQ+</t>
  </si>
  <si>
    <t xml:space="preserve"> 관급자재관리비_시멘트(포) </t>
  </si>
  <si>
    <t>'관급자재관리비_시멘트(포)'</t>
  </si>
  <si>
    <t xml:space="preserve">A  보통인부 1인의 관급자재 관리비율  =0.2   </t>
  </si>
  <si>
    <t>A '보통인부 1인의 관급자재 관리비율' =0.2</t>
  </si>
  <si>
    <t xml:space="preserve">B  상대적인비중 60:40  =0.6    </t>
  </si>
  <si>
    <t xml:space="preserve">B '상대적인비중 60:40' =0.6 </t>
  </si>
  <si>
    <t xml:space="preserve">C  1회 수급량(포)  =300                 </t>
  </si>
  <si>
    <t xml:space="preserve">C '1회 수급량(포)' =300              </t>
  </si>
  <si>
    <t xml:space="preserve">D  관리일수(일/회)  =5                  </t>
  </si>
  <si>
    <t xml:space="preserve">D '관리일수(일/회)' =5               </t>
  </si>
  <si>
    <t xml:space="preserve">E  포당 관리일수  =D / C = 0.0167 </t>
  </si>
  <si>
    <t>E '포당 관리일수' =D / C =?</t>
  </si>
  <si>
    <t xml:space="preserve"> 포당 1일관리비용:  169804 * A * B * E = 340.2 </t>
  </si>
  <si>
    <t>'포당 1일관리비용:' ~L001010101000002.L~ * A * B * E =?EQ+</t>
  </si>
  <si>
    <t xml:space="preserve">  소 계     </t>
  </si>
  <si>
    <t xml:space="preserve">&gt;'소 계' </t>
  </si>
  <si>
    <t xml:space="preserve"> 운반거리 L=30KM 덤프트럭(8톤), 포대당    </t>
  </si>
  <si>
    <t>'운반거리 L=30KM 덤프트럭(8톤), 포대당'</t>
  </si>
  <si>
    <t xml:space="preserve"> 차량속도= 25/V1,25/V2,40KM/V3,40KM/V4,25KM/V5,25KM/V6     </t>
  </si>
  <si>
    <t>'차량속도= 25/V1,25/V2,40KM/V3,40KM/V4,25KM/V5,25KM/V6 '</t>
  </si>
  <si>
    <t xml:space="preserve"> 하치장○-----------------0------------0---------○30KM  </t>
  </si>
  <si>
    <t>'하치장○-----------------0------------0---------○30KM '</t>
  </si>
  <si>
    <t xml:space="preserve"> 운반거리=하치장L1=0.0KM,시내L2=29.5KM,공사장L3=0.5KM    </t>
  </si>
  <si>
    <t>'운반거리=하치장L1=0.0KM,시내L2=29.5KM,공사장L3=0.5KM'</t>
  </si>
  <si>
    <t xml:space="preserve"> 인력운반 (품셈 1-5-1) 적재비(하치장 상차도 미계상,공장상차도 계상)  </t>
  </si>
  <si>
    <t>'인력운반 (품셈 1-5-1) 적재비(하치장 상차도 미계상,공장상차도 계상) '</t>
  </si>
  <si>
    <t xml:space="preserve"> L    소운반거리(M)  =20   </t>
  </si>
  <si>
    <t xml:space="preserve"> L   '소운반거리(M)' =20</t>
  </si>
  <si>
    <t xml:space="preserve"> A    1회 운반량(BG)  =1   </t>
  </si>
  <si>
    <t xml:space="preserve"> A   '1회 운반량(BG)' =1</t>
  </si>
  <si>
    <t xml:space="preserve"> T    단위(KG)  =8000   </t>
  </si>
  <si>
    <t xml:space="preserve"> T   '단위(KG)' =8000</t>
  </si>
  <si>
    <t xml:space="preserve"> RT   단위중량(KG)  =40   </t>
  </si>
  <si>
    <t xml:space="preserve"> RT  '단위중량(KG)' =40</t>
  </si>
  <si>
    <t xml:space="preserve"> MV   운반인부의 속도2500M/HR  =2500/60= 41.6667 </t>
  </si>
  <si>
    <t xml:space="preserve"> MV  '운반인부의 속도2500M/HR' =2500/60=?</t>
  </si>
  <si>
    <t xml:space="preserve"> T1   어깨메고부리기시간(MIN)  =2.0   </t>
  </si>
  <si>
    <t xml:space="preserve"> T1  '어깨메고부리기시간(MIN)' =2.0</t>
  </si>
  <si>
    <t xml:space="preserve"> QT   차량 1대당 적재용량(BG)  =T/RT= 200 </t>
  </si>
  <si>
    <t xml:space="preserve"> QT  '차량 1대당 적재용량(BG)' =T/RT=?</t>
  </si>
  <si>
    <t xml:space="preserve"> N    차량 1대당 소요운반회수  =QT/A= 200 </t>
  </si>
  <si>
    <t xml:space="preserve"> N   '차량 1대당 소요운반회수' =QT/A=?</t>
  </si>
  <si>
    <t xml:space="preserve"> CMS  운반 1회당 소요시간(MIN)  =L*2/MV+T1= 2.96 </t>
  </si>
  <si>
    <t xml:space="preserve"> CMS '운반 1회당 소요시간(MIN)' =L*2/MV+T1=?</t>
  </si>
  <si>
    <t xml:space="preserve"> T1A  차량 1대당 적재소요시간(MIN)  =CMS*N= 592 </t>
  </si>
  <si>
    <t xml:space="preserve"> T1A '차량 1대당 적재소요시간(MIN)' =CMS*N=?</t>
  </si>
  <si>
    <t xml:space="preserve"> Q   단위당 소요인부(상,하차)  =T1A/450*1/QT= 0.007 </t>
  </si>
  <si>
    <t xml:space="preserve"> Q  '단위당 소요인부(상,하차)' =T1A/450*1/QT=?</t>
  </si>
  <si>
    <t xml:space="preserve"> 1.덤프트럭(8톤/HR) </t>
  </si>
  <si>
    <t>'1.덤프트럭(8톤/HR)'</t>
  </si>
  <si>
    <t xml:space="preserve"> T   적재용량(KG)  =8000   </t>
  </si>
  <si>
    <t xml:space="preserve"> T  '적재용량(KG)' =8000</t>
  </si>
  <si>
    <t xml:space="preserve"> R1  단위중량(KG)  =40   </t>
  </si>
  <si>
    <t xml:space="preserve"> r1 '단위중량(KG)' =40</t>
  </si>
  <si>
    <t xml:space="preserve"> Q1   1회 적재량(BG)  =T/R1= 200 </t>
  </si>
  <si>
    <t xml:space="preserve"> q1  '1회 적재량(BG)' =T/r1=?</t>
  </si>
  <si>
    <t xml:space="preserve"> f   토량 환산계수  =1   </t>
  </si>
  <si>
    <t xml:space="preserve"> f  '토량 환산계수' =1</t>
  </si>
  <si>
    <t xml:space="preserve"> E   작업효율  =0.9   </t>
  </si>
  <si>
    <t xml:space="preserve"> E  '작업효율' =0.9</t>
  </si>
  <si>
    <t xml:space="preserve"> L1  하치장내 운반거리(KM)  =0.0   </t>
  </si>
  <si>
    <t xml:space="preserve"> L1 '하치장내 운반거리(KM)' =0.0</t>
  </si>
  <si>
    <t xml:space="preserve"> L2  도로주행 운반거리(KM)  =29.5   </t>
  </si>
  <si>
    <t xml:space="preserve"> L2 '도로주행 운반거리(KM)' =29.5</t>
  </si>
  <si>
    <t xml:space="preserve"> L3  공사장내 운반거리(KM)  =0.5   </t>
  </si>
  <si>
    <t xml:space="preserve"> L3 '공사장내 운반거리(KM)' =0.5</t>
  </si>
  <si>
    <t xml:space="preserve"> V1  하치장내적재운반속도(KM/HR)  =25   </t>
  </si>
  <si>
    <t xml:space="preserve"> V1 '하치장내적재운반속도(KM/HR)' =25</t>
  </si>
  <si>
    <t xml:space="preserve"> V2  하치장내공차운반속도(KM/HR)  =25   </t>
  </si>
  <si>
    <t xml:space="preserve"> V2 '하치장내공차운반속도(KM/HR)' =25</t>
  </si>
  <si>
    <t xml:space="preserve"> V3  도로주행적재운반속도(KM/HR)  =40   </t>
  </si>
  <si>
    <t xml:space="preserve"> V3 '도로주행적재운반속도(KM/HR)' =40</t>
  </si>
  <si>
    <t xml:space="preserve"> V4  도로주행공차운반속도(KM/HR)  =40   </t>
  </si>
  <si>
    <t xml:space="preserve"> V4 '도로주행공차운반속도(KM/HR)' =40</t>
  </si>
  <si>
    <t xml:space="preserve"> V5  공사장내적재운반속도(KM/HR)  =25   </t>
  </si>
  <si>
    <t xml:space="preserve"> V5 '공사장내적재운반속도(KM/HR)' =25</t>
  </si>
  <si>
    <t xml:space="preserve"> V6  공사장내공차운반속도(KM/HR)  =25   </t>
  </si>
  <si>
    <t xml:space="preserve"> V6 '공사장내공차운반속도(KM/HR)' =25</t>
  </si>
  <si>
    <t xml:space="preserve"> T1  적재시간(MIN)  =CMS= 2.96 </t>
  </si>
  <si>
    <t xml:space="preserve"> t1 '적재시간(MIN)' =CMS=? </t>
  </si>
  <si>
    <t xml:space="preserve"> T2  왕복시간(MIN)  =((L1/V1)+(L1/V2)+(L2/V3)+(L2/V4)+(L3/V5)+(L3/V6))*60= 90.9 </t>
  </si>
  <si>
    <t xml:space="preserve"> t2 '왕복시간(MIN)' =((L1/V1)+(L1/V2)+(L2/V3)+(L2/V4)+(L3/V5)+(L3/V6))*60=?</t>
  </si>
  <si>
    <t xml:space="preserve"> T3  적하시간(MIN)  =CMS= 2.96 </t>
  </si>
  <si>
    <t xml:space="preserve"> t3 '적하시간(MIN)' =CMS=?</t>
  </si>
  <si>
    <t xml:space="preserve"> T4  적재대기시간(MIN)  =0.42   </t>
  </si>
  <si>
    <t xml:space="preserve"> t4 '적재대기시간(MIN)' =0.42</t>
  </si>
  <si>
    <t xml:space="preserve"> T5  적재함덮개 및 해체시간(MIN)  =3.77   </t>
  </si>
  <si>
    <t xml:space="preserve"> t5 '적재함덮개 및 해체시간(MIN)' =3.77</t>
  </si>
  <si>
    <t xml:space="preserve"> T6   세륜시간 (MIN)  =1.5   </t>
  </si>
  <si>
    <t xml:space="preserve"> t6  '세륜시간 (MIN)' =1.5</t>
  </si>
  <si>
    <t xml:space="preserve"> CM  1회 싸이클 시간(MIN)  =T1+T2+T3+T4+T5+T6= 102.51 </t>
  </si>
  <si>
    <t xml:space="preserve"> Cm '1회 싸이클 시간(MIN)' =t1+t2+t3+t4+t5+t6=?</t>
  </si>
  <si>
    <t xml:space="preserve"> Q   시간당 작업량(BG/HR)  =60*Q1*F*E/CM= 105.356 </t>
  </si>
  <si>
    <t xml:space="preserve"> Q  '시간당 작업량(BG/HR)' =60*q1*f*E/Cm=?    </t>
  </si>
  <si>
    <t xml:space="preserve"> Z   공제시간(HR)  =(CM-(T1+T3+T4+T5))/CM= 0.9014 </t>
  </si>
  <si>
    <t xml:space="preserve"> Z  '공제시간(HR)' =(Cm-(t1+t3+T4+t5))/Cm=? </t>
  </si>
  <si>
    <t xml:space="preserve"> 재료비:  17710 / 105.356*Z = 151.5 </t>
  </si>
  <si>
    <t>'재료비:' ~00000602008000000.M~ / {Q}*Z =?EQ+</t>
  </si>
  <si>
    <t xml:space="preserve"> 노무비:  49479 / 105.356 = 469.6 </t>
  </si>
  <si>
    <t>'노무비:' ~00000602008000000.L~ / {Q} =?EQ+</t>
  </si>
  <si>
    <t xml:space="preserve"> 경  비:  10347 / 105.356 = 98.2 </t>
  </si>
  <si>
    <t>'경  비:' ~00000602008000000.E~ / {Q} =?EQ+</t>
  </si>
  <si>
    <t xml:space="preserve"> 2.인력운반 (품셈 1-5-1) 적하비</t>
  </si>
  <si>
    <t>'2.인력운반 (품셈 1-5-1) 적하비</t>
  </si>
  <si>
    <t xml:space="preserve"> 보통인부 </t>
  </si>
  <si>
    <t>'보통인부'</t>
  </si>
  <si>
    <t xml:space="preserve"> 노무비: 169804*Q = 1188.6 </t>
  </si>
  <si>
    <t>'노무비:'~L001010101000002.L~*Q =?EQ+</t>
  </si>
  <si>
    <t xml:space="preserve"> 운반거리 L=30KM 트레일러(20톤) 톤당     </t>
  </si>
  <si>
    <t>'운반거리 L=30KM 트레일러(20톤) 톤당 '</t>
  </si>
  <si>
    <t xml:space="preserve"> 적용기준:현장에서 가까운 지역공장 상차도 </t>
  </si>
  <si>
    <t>'적용기준:현장에서 가까운 지역공장 상차도'</t>
  </si>
  <si>
    <t xml:space="preserve">          (인천제철,광양제철,포항 등) </t>
  </si>
  <si>
    <t>'         (인천제철,광양제철,포항 등)'</t>
  </si>
  <si>
    <t xml:space="preserve"> 차량속도=    0KM/V1     40KM/V2       25KM/V3     </t>
  </si>
  <si>
    <t>'차량속도=    0KM/V1     40KM/V2       25KM/V3 '</t>
  </si>
  <si>
    <t xml:space="preserve"> 생산공장 ○----------0-------------0----------○30KM  </t>
  </si>
  <si>
    <t>'생산공장 ○----------0-------------0----------○30KM '</t>
  </si>
  <si>
    <t xml:space="preserve"> 1.트랙터및트레일러(20톤/HR) </t>
  </si>
  <si>
    <t>'1.트랙터및트레일러(20톤/HR)'</t>
  </si>
  <si>
    <t xml:space="preserve"> Q0  트레일러적재량(TON)  =20   </t>
  </si>
  <si>
    <t xml:space="preserve"> q0 '트레일러적재량(TON)' =20</t>
  </si>
  <si>
    <t xml:space="preserve"> Q1  1회적재량(TON)  =2   </t>
  </si>
  <si>
    <t xml:space="preserve"> q1 '1회적재량(TON)' =2</t>
  </si>
  <si>
    <t xml:space="preserve"> F   환산계수  =1   </t>
  </si>
  <si>
    <t xml:space="preserve"> F  '환산계수' =1</t>
  </si>
  <si>
    <t xml:space="preserve"> Es  적재효율 =0.5   </t>
  </si>
  <si>
    <t xml:space="preserve"> Es '적재효율'=0.5</t>
  </si>
  <si>
    <t xml:space="preserve"> N   적재횟수 =q0/q1 = 10 </t>
  </si>
  <si>
    <t xml:space="preserve"> N  '적재횟수'=q0/q1 =?</t>
  </si>
  <si>
    <t xml:space="preserve">CMS  묶기30,회전30,풀기30(초) =30+30+30= 90 </t>
  </si>
  <si>
    <t>Cms '묶기30,회전30,풀기30(초)'=30+30+30=?</t>
  </si>
  <si>
    <t xml:space="preserve"> T1  적재시간(MIN)  =(CMS*N)/(60*ES)= 30 </t>
  </si>
  <si>
    <t xml:space="preserve"> t1 '적재시간(MIN)' =(Cms*n)/(60*Es)=?</t>
  </si>
  <si>
    <t xml:space="preserve"> L1  작업장내 운반거리(KM)  =0   </t>
  </si>
  <si>
    <t xml:space="preserve"> L1 '작업장내 운반거리(KM)' =0</t>
  </si>
  <si>
    <t xml:space="preserve"> V1  작업장내 운반속도(KM/HR)  =0   </t>
  </si>
  <si>
    <t xml:space="preserve"> V1 '작업장내 운반속도(KM/HR)' =0</t>
  </si>
  <si>
    <t xml:space="preserve"> V2  도로주행 운반속도(KM/HR)  =40   </t>
  </si>
  <si>
    <t xml:space="preserve"> V2 '도로주행 운반속도(KM/HR)' =40</t>
  </si>
  <si>
    <t xml:space="preserve"> V3  공사장내 운반속도(KM/HR)  =25   </t>
  </si>
  <si>
    <t xml:space="preserve"> V3 '공사장내 운반속도(KM/HR)' =25</t>
  </si>
  <si>
    <t xml:space="preserve"> T2  왕복시간(MIN)  =((L2/V2)+(L3/V3))*60*2= 90.9 </t>
  </si>
  <si>
    <t xml:space="preserve"> t2 '왕복시간(MIN)' =((L2/V2)+(L3/V3))*60*2=? </t>
  </si>
  <si>
    <t xml:space="preserve"> T3  적하시간(MIN) =(CMS*N)/(60*ES)= 30 </t>
  </si>
  <si>
    <t xml:space="preserve"> t3 '적하시간(MIN)'=(Cms*n)/(60*Es)=?</t>
  </si>
  <si>
    <t xml:space="preserve"> CM  1회싸이클시간(MIN)  =T1+T2+T3+T4+T6= 152.82 </t>
  </si>
  <si>
    <t xml:space="preserve"> CM '1회싸이클시간(MIN)' =t1+t2+t3+t4+t6=?</t>
  </si>
  <si>
    <t xml:space="preserve"> Q   시간당 작업량(TON/HR)  =(60*Q0*F*E)/CM= 7.067 </t>
  </si>
  <si>
    <t xml:space="preserve"> Q  '시간당 작업량(TON/HR)' =(60*q0*F*E)/CM=?</t>
  </si>
  <si>
    <t xml:space="preserve"> Z   차량실 작업량(TON/HR)  =(T2+T4)/CM*(1/Q)= 0.0846 </t>
  </si>
  <si>
    <t xml:space="preserve"> Z  '차량실 작업량(TON/HR)' =(T2+T4)/CM*(1/Q)=?   </t>
  </si>
  <si>
    <t xml:space="preserve"> 재료비:  31650 / 7.067*Z = 378.8 </t>
  </si>
  <si>
    <t>'재료비:' ~00002702002000000.M~ / {Q}*Z =?EQ+</t>
  </si>
  <si>
    <t xml:space="preserve"> 노무비:  57077 / 7.067 = 8076.5 </t>
  </si>
  <si>
    <t>'노무비:' ~00002702002000000.L~ / {Q} =?EQ+</t>
  </si>
  <si>
    <t xml:space="preserve"> 경  비:  16873 / 7.067 = 2387.5 </t>
  </si>
  <si>
    <t>'경  비:' ~00002702002000000.E~ / {Q} =?EQ+</t>
  </si>
  <si>
    <t xml:space="preserve"> 2.크레인(트럭탑재형)(10TON/HR) </t>
  </si>
  <si>
    <t>'2.크레인(트럭탑재형)(10TON/HR)'</t>
  </si>
  <si>
    <t xml:space="preserve"> Es  작업효율  =0.5   </t>
  </si>
  <si>
    <t xml:space="preserve"> Es '작업효율' =0.5</t>
  </si>
  <si>
    <t xml:space="preserve"> Q   크레인상,하차작업량(톤/HR)  =(3600*Q1*F*ES/CMS)= 40 </t>
  </si>
  <si>
    <t xml:space="preserve"> Q  '크레인상,하차작업량(톤/HR)' =(3600*q1*F*Es/Cms)=?</t>
  </si>
  <si>
    <t xml:space="preserve"> 재료비:  17056 / 40 = 426.4 </t>
  </si>
  <si>
    <t>'재료비:' ~00002105001000000.M~ / {Q} =?EQ+</t>
  </si>
  <si>
    <t xml:space="preserve"> 노무비:  49479 / 40 = 1236.9 </t>
  </si>
  <si>
    <t>'노무비:' ~00002105001000000.L~ / {Q} =?EQ+</t>
  </si>
  <si>
    <t xml:space="preserve"> 경  비:  22539 / 40 = 563.4 </t>
  </si>
  <si>
    <t>'경  비:' ~00002105001000000.E~ / {Q} =?EQ+</t>
  </si>
  <si>
    <t xml:space="preserve"> 3.인력 </t>
  </si>
  <si>
    <t>'3.인력'</t>
  </si>
  <si>
    <t xml:space="preserve"> 비계공 </t>
  </si>
  <si>
    <t>'비계공'</t>
  </si>
  <si>
    <t xml:space="preserve"> 노무비:  279433*2/8/40 = 1746.4 </t>
  </si>
  <si>
    <t>'노무비:' ~L001010101000006.L~*2/8/{Q} =?EQ+</t>
  </si>
  <si>
    <t xml:space="preserve"> 노무비:  169804*1/8/40 = 530.6 </t>
  </si>
  <si>
    <t xml:space="preserve">'노무비:' ~L001010101000002.L~*1/8/{Q} =?EQ+  </t>
  </si>
  <si>
    <t xml:space="preserve"> 굴삭기(무한궤도),0.7㎥ M3   </t>
  </si>
  <si>
    <t xml:space="preserve">'굴삭기(무한궤도),0.7㎥ M3'  </t>
  </si>
  <si>
    <t xml:space="preserve">Q   시간당 작업량 (M3/HR) = 3600*Q1*K*F*E/CM= 58.968 </t>
  </si>
  <si>
    <t>Q  '시간당 작업량 (M3/Hr)'= 3600*q1*k*f*E/Cm=?</t>
  </si>
  <si>
    <t xml:space="preserve"> 재료비:  19529 / 58.968 = 331.1 </t>
  </si>
  <si>
    <t xml:space="preserve"> 노무비:  57077 / 58.968 = 967.9 </t>
  </si>
  <si>
    <t xml:space="preserve"> 경  비:  24001 / 58.968 = 407 </t>
  </si>
  <si>
    <t xml:space="preserve"> 운반거리 L=10KN,(적재,고르기별도) M3    </t>
  </si>
  <si>
    <t>'운반거리 L=10KN,(적재,고르기별도) M3'</t>
  </si>
  <si>
    <t xml:space="preserve">T    적재용량(톤)  =15   </t>
  </si>
  <si>
    <t>T   '적재용량(톤)' =15</t>
  </si>
  <si>
    <t xml:space="preserve">Q1   1회 적재량(M3)  =T/R1*L= 11.0294 </t>
  </si>
  <si>
    <t xml:space="preserve">L2   시내외포장(KM)  =9.0   </t>
  </si>
  <si>
    <t>L2  '시내외포장(KM)' =9.0</t>
  </si>
  <si>
    <t xml:space="preserve">T2   왕복시간(MIN)  =((L1/V1)+(L1/V2)+(L2/V3)+(L2/V4)+(L3/V5)+(L3/V6))*60= 37.8571 </t>
  </si>
  <si>
    <t xml:space="preserve">N    덤프트럭 소요 백호 적재회수  =Q1/(0.7*K)= 14.32 </t>
  </si>
  <si>
    <t xml:space="preserve">CM   1회 싸이클 시간(MIN)  =CMS*N/(60*ES)+T2+T3+T4+T5+T6= 47.442 </t>
  </si>
  <si>
    <t xml:space="preserve">Q    시간당 작업량(M3/HR)  =60*Q1*F*E/CM= 10.043 </t>
  </si>
  <si>
    <t xml:space="preserve"> 재료비:  30279 / 10.043 = 3014.9 </t>
  </si>
  <si>
    <t>'재료비:' ~00000602015000000.M~ / {Q} =?MA+</t>
  </si>
  <si>
    <t xml:space="preserve"> 노무비:  57077 / 10.043 = 5683.2 </t>
  </si>
  <si>
    <t>'노무비:' ~00000602015000000.L~ / {Q} =?LA+</t>
  </si>
  <si>
    <t xml:space="preserve"> 경  비:  20276 / 10.043 = 2018.9 </t>
  </si>
  <si>
    <t>'경  비:' ~00000602015000000.E~ / {Q} =?EQ+</t>
  </si>
  <si>
    <t xml:space="preserve"> 2.자동덮개시설,덤프15톤용 M3 </t>
  </si>
  <si>
    <t>'2.자동덮개시설,덤프15톤용 M3'</t>
  </si>
  <si>
    <t xml:space="preserve"> 재료비:  0 / 10.043 = 0 </t>
  </si>
  <si>
    <t>'재료비:' ~00000610015000000.M~ / {Q} =?MA+</t>
  </si>
  <si>
    <t xml:space="preserve"> 노무비:  0 / 10.043 = 0 </t>
  </si>
  <si>
    <t>'노무비:' ~00000610015000000.L~ / {Q} =?LA+</t>
  </si>
  <si>
    <t xml:space="preserve"> 경  비:  430 / 10.043 = 42.8 </t>
  </si>
  <si>
    <t>'경  비:' ~00000610015000000.E~ / {Q} =?EQ+</t>
  </si>
  <si>
    <t xml:space="preserve"> 1.덤프트럭,15톤(적재,고르기별도)M3 </t>
  </si>
  <si>
    <t>'1.덤프트럭,15톤(적재,고르기별도)M3'</t>
  </si>
  <si>
    <t xml:space="preserve">L1   단지내운반거리(KM)  =0.05   </t>
  </si>
  <si>
    <t>L1  '단지내운반거리(KM)' =0.05</t>
  </si>
  <si>
    <t xml:space="preserve">T2   왕복시간(MIN)  =((L1/V1)+(L1/V2))*60= 0.35 </t>
  </si>
  <si>
    <t>t2  '왕복시간(MIN)' =((L1/V1)+(L1/V2))*60=?</t>
  </si>
  <si>
    <t xml:space="preserve">N    덤프트럭 소요 적재회수  =Q1/(0.7*K)= 14.32 </t>
  </si>
  <si>
    <t>n   '덤프트럭 소요 적재회수' =q1/(0.7*k)=?</t>
  </si>
  <si>
    <t xml:space="preserve">CM   1회 싸이클 시간(MIN)  =CMS*N/(60*ES)+T2+T3+T4+T5= 8.434 </t>
  </si>
  <si>
    <t>Cm  '1회 싸이클 시간(MIN)' =Cms*n/(60*Es)+t2+t3+t4+t5=?</t>
  </si>
  <si>
    <t xml:space="preserve">Q    시간당 작업량(M3/HR)  =60*Q1*F*E/CM= 56.494 </t>
  </si>
  <si>
    <t xml:space="preserve"> 재료비:  30279 / 56.494 = 535.9 </t>
  </si>
  <si>
    <t xml:space="preserve"> 노무비:  57077 / 56.494 = 1010.3 </t>
  </si>
  <si>
    <t xml:space="preserve"> 경  비:  20276 / 56.494 = 358.9 </t>
  </si>
  <si>
    <t xml:space="preserve"> 재료비:  0 / 56.494 = 0 </t>
  </si>
  <si>
    <t xml:space="preserve"> 노무비:  0 / 56.494 = 0 </t>
  </si>
  <si>
    <t xml:space="preserve"> 경  비:  430 / 56.494 = 7.6 </t>
  </si>
  <si>
    <t>단 가 대 비 표</t>
  </si>
  <si>
    <t>품목구분</t>
  </si>
  <si>
    <t>노임구분</t>
  </si>
  <si>
    <t>소수점처리</t>
  </si>
  <si>
    <t>조달청가격</t>
  </si>
  <si>
    <t>PAGE</t>
  </si>
  <si>
    <t>거래가격</t>
  </si>
  <si>
    <t>유통물가</t>
  </si>
  <si>
    <t>조사가격1</t>
  </si>
  <si>
    <t>조사가격2</t>
  </si>
  <si>
    <t>적용단가</t>
  </si>
  <si>
    <t>자재 1</t>
  </si>
  <si>
    <t>자재 2</t>
  </si>
  <si>
    <t>자재 3</t>
  </si>
  <si>
    <t>자재 4</t>
  </si>
  <si>
    <t>자재 5</t>
  </si>
  <si>
    <t>자재 6</t>
  </si>
  <si>
    <t>자재 7</t>
  </si>
  <si>
    <t>자재 8</t>
  </si>
  <si>
    <t>자재 9</t>
  </si>
  <si>
    <t>자재 10</t>
  </si>
  <si>
    <t>자재 11</t>
  </si>
  <si>
    <t>자재 12</t>
  </si>
  <si>
    <t>자재 13</t>
  </si>
  <si>
    <t>자재 14</t>
  </si>
  <si>
    <t>자재 15</t>
  </si>
  <si>
    <t>자재 16</t>
  </si>
  <si>
    <t>자재 17</t>
  </si>
  <si>
    <t>자재 18</t>
  </si>
  <si>
    <t>자재 19</t>
  </si>
  <si>
    <t>자재 20</t>
  </si>
  <si>
    <t>자재 21</t>
  </si>
  <si>
    <t>자재 22</t>
  </si>
  <si>
    <t>233(22년1월)</t>
  </si>
  <si>
    <t>자재 23</t>
  </si>
  <si>
    <t>400(20.12)</t>
  </si>
  <si>
    <t>자재 24</t>
  </si>
  <si>
    <t>자재 25</t>
  </si>
  <si>
    <t>401(22.01)</t>
  </si>
  <si>
    <t>234(22.01)</t>
  </si>
  <si>
    <t>자재 26</t>
  </si>
  <si>
    <t>233&lt;22.01&gt;직선</t>
  </si>
  <si>
    <t>자재 27</t>
  </si>
  <si>
    <t>231(22.01)</t>
  </si>
  <si>
    <t>자재 28</t>
  </si>
  <si>
    <t>자재 29</t>
  </si>
  <si>
    <t>394</t>
  </si>
  <si>
    <t>자재 30</t>
  </si>
  <si>
    <t>62</t>
  </si>
  <si>
    <t>자재 31</t>
  </si>
  <si>
    <t>101</t>
  </si>
  <si>
    <t>자재 32</t>
  </si>
  <si>
    <t>자재 33</t>
  </si>
  <si>
    <t>자재 34</t>
  </si>
  <si>
    <t>자재 35</t>
  </si>
  <si>
    <t>자재 36</t>
  </si>
  <si>
    <t>61</t>
  </si>
  <si>
    <t>자재 37</t>
  </si>
  <si>
    <t>669</t>
  </si>
  <si>
    <t>407</t>
  </si>
  <si>
    <t>자재 38</t>
  </si>
  <si>
    <t>자재 39</t>
  </si>
  <si>
    <t>1472</t>
  </si>
  <si>
    <t>1198</t>
  </si>
  <si>
    <t>자재 40</t>
  </si>
  <si>
    <t>자재 41</t>
  </si>
  <si>
    <t>자재 42</t>
  </si>
  <si>
    <t>1451</t>
  </si>
  <si>
    <t>1190</t>
  </si>
  <si>
    <t>자재 43</t>
  </si>
  <si>
    <t>자재 44</t>
  </si>
  <si>
    <t>463</t>
  </si>
  <si>
    <t>자재 45</t>
  </si>
  <si>
    <t>1460</t>
  </si>
  <si>
    <t>1182</t>
  </si>
  <si>
    <t>자재 46</t>
  </si>
  <si>
    <t>1189</t>
  </si>
  <si>
    <t>자재 47</t>
  </si>
  <si>
    <t>자재 48</t>
  </si>
  <si>
    <t>1605</t>
  </si>
  <si>
    <t>자재 49</t>
  </si>
  <si>
    <t>1326</t>
  </si>
  <si>
    <t>1132</t>
  </si>
  <si>
    <t>자재 50</t>
  </si>
  <si>
    <t>692</t>
  </si>
  <si>
    <t>자재 51</t>
  </si>
  <si>
    <t>55</t>
  </si>
  <si>
    <t>21</t>
  </si>
  <si>
    <t>자재 52</t>
  </si>
  <si>
    <t>52</t>
  </si>
  <si>
    <t>23</t>
  </si>
  <si>
    <t>자재 53</t>
  </si>
  <si>
    <t>자재 54</t>
  </si>
  <si>
    <t>자재 55</t>
  </si>
  <si>
    <t>75</t>
  </si>
  <si>
    <t>39</t>
  </si>
  <si>
    <t>자재 56</t>
  </si>
  <si>
    <t>자재 57</t>
  </si>
  <si>
    <t>자재 58</t>
  </si>
  <si>
    <t>자재 59</t>
  </si>
  <si>
    <t>자재 60</t>
  </si>
  <si>
    <t>자재 61</t>
  </si>
  <si>
    <t>자재 62</t>
  </si>
  <si>
    <t>자재 63</t>
  </si>
  <si>
    <t>자재 64</t>
  </si>
  <si>
    <t>자재 65</t>
  </si>
  <si>
    <t>자재 66</t>
  </si>
  <si>
    <t>59</t>
  </si>
  <si>
    <t>24</t>
  </si>
  <si>
    <t>자재 67</t>
  </si>
  <si>
    <t>63</t>
  </si>
  <si>
    <t>자재 68</t>
  </si>
  <si>
    <t>자재 69</t>
  </si>
  <si>
    <t>자재 70</t>
  </si>
  <si>
    <t>자재 71</t>
  </si>
  <si>
    <t>자재 72</t>
  </si>
  <si>
    <t>자재 73</t>
  </si>
  <si>
    <t>자재 74</t>
  </si>
  <si>
    <t>자재 75</t>
  </si>
  <si>
    <t>73</t>
  </si>
  <si>
    <t>36</t>
  </si>
  <si>
    <t>자재 76</t>
  </si>
  <si>
    <t>자재 77</t>
  </si>
  <si>
    <t>자재 78</t>
  </si>
  <si>
    <t>238</t>
  </si>
  <si>
    <t>209</t>
  </si>
  <si>
    <t>자재 79</t>
  </si>
  <si>
    <t>169</t>
  </si>
  <si>
    <t>자재 80</t>
  </si>
  <si>
    <t>자재 81</t>
  </si>
  <si>
    <t>자재 82</t>
  </si>
  <si>
    <t>21년1월</t>
  </si>
  <si>
    <t>자재 83</t>
  </si>
  <si>
    <t>자재 84</t>
  </si>
  <si>
    <t>자재 85</t>
  </si>
  <si>
    <t>자재 86</t>
  </si>
  <si>
    <t>149</t>
  </si>
  <si>
    <t>자재 87</t>
  </si>
  <si>
    <t>자재 88</t>
  </si>
  <si>
    <t>84</t>
  </si>
  <si>
    <t>자재 89</t>
  </si>
  <si>
    <t>자재 90</t>
  </si>
  <si>
    <t>자재 91</t>
  </si>
  <si>
    <t>자재 92</t>
  </si>
  <si>
    <t>자재 93</t>
  </si>
  <si>
    <t>자재 94</t>
  </si>
  <si>
    <t>식별번호 23734440</t>
  </si>
  <si>
    <t>자재 95</t>
  </si>
  <si>
    <t>식별번호 23734428</t>
  </si>
  <si>
    <t>자재 96</t>
  </si>
  <si>
    <t>식별번호 23734421</t>
  </si>
  <si>
    <t>자재 97</t>
  </si>
  <si>
    <t>식별번호 23734420</t>
  </si>
  <si>
    <t>자재 98</t>
  </si>
  <si>
    <t>102</t>
  </si>
  <si>
    <t>자재 99</t>
  </si>
  <si>
    <t>자재 100</t>
  </si>
  <si>
    <t>99</t>
  </si>
  <si>
    <t>58</t>
  </si>
  <si>
    <t>자재 101</t>
  </si>
  <si>
    <t>98</t>
  </si>
  <si>
    <t>자재 102</t>
  </si>
  <si>
    <t>자재 103</t>
  </si>
  <si>
    <t>235</t>
  </si>
  <si>
    <t>자재 104</t>
  </si>
  <si>
    <t>자재 105</t>
  </si>
  <si>
    <t>자재 106</t>
  </si>
  <si>
    <t>1253</t>
  </si>
  <si>
    <t>자재 107</t>
  </si>
  <si>
    <t>406</t>
  </si>
  <si>
    <t>자재 108</t>
  </si>
  <si>
    <t>615</t>
  </si>
  <si>
    <t>자재 109</t>
  </si>
  <si>
    <t>545</t>
  </si>
  <si>
    <t>361</t>
  </si>
  <si>
    <t>자재 110</t>
  </si>
  <si>
    <t>자재 111</t>
  </si>
  <si>
    <t>560</t>
  </si>
  <si>
    <t>자재 112</t>
  </si>
  <si>
    <t>자재 113</t>
  </si>
  <si>
    <t>565</t>
  </si>
  <si>
    <t>373</t>
  </si>
  <si>
    <t>자재 114</t>
  </si>
  <si>
    <t>696</t>
  </si>
  <si>
    <t>391</t>
  </si>
  <si>
    <t>자재 115</t>
  </si>
  <si>
    <t>자재 116</t>
  </si>
  <si>
    <t>자재 117</t>
  </si>
  <si>
    <t>697</t>
  </si>
  <si>
    <t>자재 118</t>
  </si>
  <si>
    <t>자재 119</t>
  </si>
  <si>
    <t>653</t>
  </si>
  <si>
    <t>자재 120</t>
  </si>
  <si>
    <t>자재 121</t>
  </si>
  <si>
    <t>자재 122</t>
  </si>
  <si>
    <t>자재 123</t>
  </si>
  <si>
    <t>자재 124</t>
  </si>
  <si>
    <t>자재 125</t>
  </si>
  <si>
    <t>자재 126</t>
  </si>
  <si>
    <t>자재 127</t>
  </si>
  <si>
    <t>자재 128</t>
  </si>
  <si>
    <t>자재 129</t>
  </si>
  <si>
    <t>자재 130</t>
  </si>
  <si>
    <t>자재 131</t>
  </si>
  <si>
    <t>자재 132</t>
  </si>
  <si>
    <t>443</t>
  </si>
  <si>
    <t>자재 133</t>
  </si>
  <si>
    <t>459</t>
  </si>
  <si>
    <t>자재 134</t>
  </si>
  <si>
    <t>자재 135</t>
  </si>
  <si>
    <t>576</t>
  </si>
  <si>
    <t>자재 136</t>
  </si>
  <si>
    <t>자재 137</t>
  </si>
  <si>
    <t>673</t>
  </si>
  <si>
    <t>408</t>
  </si>
  <si>
    <t>자재 138</t>
  </si>
  <si>
    <t>자재 139</t>
  </si>
  <si>
    <t>자재 140</t>
  </si>
  <si>
    <t>677</t>
  </si>
  <si>
    <t>자재 141</t>
  </si>
  <si>
    <t>415</t>
  </si>
  <si>
    <t>자재 142</t>
  </si>
  <si>
    <t>675</t>
  </si>
  <si>
    <t>420</t>
  </si>
  <si>
    <t>자재 143</t>
  </si>
  <si>
    <t>91</t>
  </si>
  <si>
    <t>자재 144</t>
  </si>
  <si>
    <t>503</t>
  </si>
  <si>
    <t>자재 145</t>
  </si>
  <si>
    <t>자재 146</t>
  </si>
  <si>
    <t>자재 147</t>
  </si>
  <si>
    <t>자재 148</t>
  </si>
  <si>
    <t>자재 149</t>
  </si>
  <si>
    <t>자재 150</t>
  </si>
  <si>
    <t>자재 151</t>
  </si>
  <si>
    <t>자재 152</t>
  </si>
  <si>
    <t>자재 153</t>
  </si>
  <si>
    <t>자재 154</t>
  </si>
  <si>
    <t>자재 155</t>
  </si>
  <si>
    <t>자재 156</t>
  </si>
  <si>
    <t>자재 157</t>
  </si>
  <si>
    <t>자재 158</t>
  </si>
  <si>
    <t>자재 159</t>
  </si>
  <si>
    <t>자재 160</t>
  </si>
  <si>
    <t>자재 161</t>
  </si>
  <si>
    <t>자재 162</t>
  </si>
  <si>
    <t>자재 163</t>
  </si>
  <si>
    <t>710</t>
  </si>
  <si>
    <t>498</t>
  </si>
  <si>
    <t>자재 164</t>
  </si>
  <si>
    <t>392</t>
  </si>
  <si>
    <t>248</t>
  </si>
  <si>
    <t>자재 165</t>
  </si>
  <si>
    <t>자재 166</t>
  </si>
  <si>
    <t>자재 167</t>
  </si>
  <si>
    <t>자재 168</t>
  </si>
  <si>
    <t>자재 169</t>
  </si>
  <si>
    <t>자재 170</t>
  </si>
  <si>
    <t>658</t>
  </si>
  <si>
    <t>자재 171</t>
  </si>
  <si>
    <t>자재 172</t>
  </si>
  <si>
    <t>664</t>
  </si>
  <si>
    <t>자재 173</t>
  </si>
  <si>
    <t>자재 174</t>
  </si>
  <si>
    <t>자재 175</t>
  </si>
  <si>
    <t>872</t>
  </si>
  <si>
    <t>자재 176</t>
  </si>
  <si>
    <t>516</t>
  </si>
  <si>
    <t>자재 177</t>
  </si>
  <si>
    <t>자재 178</t>
  </si>
  <si>
    <t>167</t>
  </si>
  <si>
    <t>자재 179</t>
  </si>
  <si>
    <t>82</t>
  </si>
  <si>
    <t>자재 180</t>
  </si>
  <si>
    <t>자재 181</t>
  </si>
  <si>
    <t>자재 182</t>
  </si>
  <si>
    <t>자재 183</t>
  </si>
  <si>
    <t>자재 184</t>
  </si>
  <si>
    <t>168</t>
  </si>
  <si>
    <t>자재 185</t>
  </si>
  <si>
    <t>자재 186</t>
  </si>
  <si>
    <t>자재 187</t>
  </si>
  <si>
    <t>자재 188</t>
  </si>
  <si>
    <t>자재 189</t>
  </si>
  <si>
    <t>1065</t>
  </si>
  <si>
    <t>자재 190</t>
  </si>
  <si>
    <t>107</t>
  </si>
  <si>
    <t>자재 191</t>
  </si>
  <si>
    <t>123</t>
  </si>
  <si>
    <t>94</t>
  </si>
  <si>
    <t>자재 192</t>
  </si>
  <si>
    <t>456</t>
  </si>
  <si>
    <t>자재 193</t>
  </si>
  <si>
    <t>173</t>
  </si>
  <si>
    <t>자재 194</t>
  </si>
  <si>
    <t>*9</t>
  </si>
  <si>
    <t>139</t>
  </si>
  <si>
    <t>83</t>
  </si>
  <si>
    <t>자재 195</t>
  </si>
  <si>
    <t>자재 196</t>
  </si>
  <si>
    <t>자재 197</t>
  </si>
  <si>
    <t>자재 198</t>
  </si>
  <si>
    <t>전국산업</t>
  </si>
  <si>
    <t>자재 199</t>
  </si>
  <si>
    <t>자재 200</t>
  </si>
  <si>
    <t>자재 201</t>
  </si>
  <si>
    <t>자재 202</t>
  </si>
  <si>
    <t>자재 203</t>
  </si>
  <si>
    <t>112</t>
  </si>
  <si>
    <t>자재 204</t>
  </si>
  <si>
    <t>자재 205</t>
  </si>
  <si>
    <t>750</t>
  </si>
  <si>
    <t>자재 206</t>
  </si>
  <si>
    <t>자재 207</t>
  </si>
  <si>
    <t>42</t>
  </si>
  <si>
    <t>자재 208</t>
  </si>
  <si>
    <t>자재 209</t>
  </si>
  <si>
    <t>57</t>
  </si>
  <si>
    <t>자재 210</t>
  </si>
  <si>
    <t>자재 211</t>
  </si>
  <si>
    <t>자재 212</t>
  </si>
  <si>
    <t>53</t>
  </si>
  <si>
    <t>자재 213</t>
  </si>
  <si>
    <t>660</t>
  </si>
  <si>
    <t>자재 214</t>
  </si>
  <si>
    <t>572</t>
  </si>
  <si>
    <t>자재 215</t>
  </si>
  <si>
    <t>659</t>
  </si>
  <si>
    <t>자재 216</t>
  </si>
  <si>
    <t>자재 217</t>
  </si>
  <si>
    <t>자재 218</t>
  </si>
  <si>
    <t>자재 219</t>
  </si>
  <si>
    <t>자재 220</t>
  </si>
  <si>
    <t>652</t>
  </si>
  <si>
    <t>자재 221</t>
  </si>
  <si>
    <t>자재 222</t>
  </si>
  <si>
    <t>자재 223</t>
  </si>
  <si>
    <t>자재 224</t>
  </si>
  <si>
    <t>자재 225</t>
  </si>
  <si>
    <t>자재 226</t>
  </si>
  <si>
    <t>1337</t>
  </si>
  <si>
    <t>1168</t>
  </si>
  <si>
    <t>자재 227</t>
  </si>
  <si>
    <t>자재 228</t>
  </si>
  <si>
    <t>자재 229</t>
  </si>
  <si>
    <t>자재 230</t>
  </si>
  <si>
    <t>자재 231</t>
  </si>
  <si>
    <t>622</t>
  </si>
  <si>
    <t>자재 232</t>
  </si>
  <si>
    <t>598</t>
  </si>
  <si>
    <t>자재 233</t>
  </si>
  <si>
    <t>자재 234</t>
  </si>
  <si>
    <t>자재 235</t>
  </si>
  <si>
    <t>자재 236</t>
  </si>
  <si>
    <t>자재 237</t>
  </si>
  <si>
    <t>자재 238</t>
  </si>
  <si>
    <t>자재 239</t>
  </si>
  <si>
    <t>자재 240</t>
  </si>
  <si>
    <t>자재 241</t>
  </si>
  <si>
    <t>자재 242</t>
  </si>
  <si>
    <t>자재 243</t>
  </si>
  <si>
    <t>자재 244</t>
  </si>
  <si>
    <t>618</t>
  </si>
  <si>
    <t>476</t>
  </si>
  <si>
    <t>자재 245</t>
  </si>
  <si>
    <t>자재 246</t>
  </si>
  <si>
    <t>589</t>
  </si>
  <si>
    <t>자재 247</t>
  </si>
  <si>
    <t>614</t>
  </si>
  <si>
    <t>468</t>
  </si>
  <si>
    <t>자재 248</t>
  </si>
  <si>
    <t>자재 249</t>
  </si>
  <si>
    <t>자재 250</t>
  </si>
  <si>
    <t>자재 251</t>
  </si>
  <si>
    <t>자재 252</t>
  </si>
  <si>
    <t>자재 253</t>
  </si>
  <si>
    <t>자재 254</t>
  </si>
  <si>
    <t>자재 255</t>
  </si>
  <si>
    <t>자재 256</t>
  </si>
  <si>
    <t>480</t>
  </si>
  <si>
    <t>자재 257</t>
  </si>
  <si>
    <t>607</t>
  </si>
  <si>
    <t>자재 258</t>
  </si>
  <si>
    <t>자재 259</t>
  </si>
  <si>
    <t>자재 260</t>
  </si>
  <si>
    <t>606</t>
  </si>
  <si>
    <t>자재 261</t>
  </si>
  <si>
    <t>466</t>
  </si>
  <si>
    <t>자재 262</t>
  </si>
  <si>
    <t>자재 263</t>
  </si>
  <si>
    <t>593</t>
  </si>
  <si>
    <t>자재 264</t>
  </si>
  <si>
    <t>자재 265</t>
  </si>
  <si>
    <t>221</t>
  </si>
  <si>
    <t>자재 266</t>
  </si>
  <si>
    <t>70</t>
  </si>
  <si>
    <t>34</t>
  </si>
  <si>
    <t>자재 267</t>
  </si>
  <si>
    <t>자재 268</t>
  </si>
  <si>
    <t>자재 269</t>
  </si>
  <si>
    <t>38</t>
  </si>
  <si>
    <t>자재 270</t>
  </si>
  <si>
    <t>자재 271</t>
  </si>
  <si>
    <t>78</t>
  </si>
  <si>
    <t>자재 272</t>
  </si>
  <si>
    <t>자재 273</t>
  </si>
  <si>
    <t>809</t>
  </si>
  <si>
    <t>자재 274</t>
  </si>
  <si>
    <t>자재 275</t>
  </si>
  <si>
    <t>668</t>
  </si>
  <si>
    <t>자재 276</t>
  </si>
  <si>
    <t>자재 277</t>
  </si>
  <si>
    <t>자재 278</t>
  </si>
  <si>
    <t>하 151</t>
  </si>
  <si>
    <t>자재 279</t>
  </si>
  <si>
    <t>자재 280</t>
  </si>
  <si>
    <t>자재 281</t>
  </si>
  <si>
    <t>1583</t>
  </si>
  <si>
    <t>자재 282</t>
  </si>
  <si>
    <t>자재 283</t>
  </si>
  <si>
    <t>자재 284</t>
  </si>
  <si>
    <t>자재 285</t>
  </si>
  <si>
    <t>자재 286</t>
  </si>
  <si>
    <t>2</t>
  </si>
  <si>
    <t>자재 287</t>
  </si>
  <si>
    <t>자재 288</t>
  </si>
  <si>
    <t>1603</t>
  </si>
  <si>
    <t>자재 289</t>
  </si>
  <si>
    <t>1601</t>
  </si>
  <si>
    <t>자재 290</t>
  </si>
  <si>
    <t>노임 1</t>
  </si>
  <si>
    <t>B</t>
  </si>
  <si>
    <t>노임 2</t>
  </si>
  <si>
    <t>노임 3</t>
  </si>
  <si>
    <t>노임 4</t>
  </si>
  <si>
    <t>노임 5</t>
  </si>
  <si>
    <t>노임 6</t>
  </si>
  <si>
    <t>노임 7</t>
  </si>
  <si>
    <t>노임 8</t>
  </si>
  <si>
    <t>노임 9</t>
  </si>
  <si>
    <t>노임 10</t>
  </si>
  <si>
    <t>노임 11</t>
  </si>
  <si>
    <t>노임 12</t>
  </si>
  <si>
    <t>노임 13</t>
  </si>
  <si>
    <t>노임 14</t>
  </si>
  <si>
    <t>노임 15</t>
  </si>
  <si>
    <t>노임 16</t>
  </si>
  <si>
    <t>노임 17</t>
  </si>
  <si>
    <t>노임 18</t>
  </si>
  <si>
    <t>노임 19</t>
  </si>
  <si>
    <t>노임 20</t>
  </si>
  <si>
    <t>노임 21</t>
  </si>
  <si>
    <t>노임 22</t>
  </si>
  <si>
    <t>노임 23</t>
  </si>
  <si>
    <t>노임 24</t>
  </si>
  <si>
    <t>노임 25</t>
  </si>
  <si>
    <t>노임 26</t>
  </si>
  <si>
    <t>노임 27</t>
  </si>
  <si>
    <t>노임 28</t>
  </si>
  <si>
    <t>노임 29</t>
  </si>
  <si>
    <t>노임 30</t>
  </si>
  <si>
    <t>노임 31</t>
  </si>
  <si>
    <t>노임 32</t>
  </si>
  <si>
    <t>노임 33</t>
  </si>
  <si>
    <t>노임 34</t>
  </si>
  <si>
    <t>노임 35</t>
  </si>
  <si>
    <t>자재 291</t>
  </si>
  <si>
    <t>자재 292</t>
  </si>
  <si>
    <t>자재 293</t>
  </si>
  <si>
    <t>자재 294</t>
  </si>
  <si>
    <t>자재 295</t>
  </si>
  <si>
    <t>자재 296</t>
  </si>
  <si>
    <t>자재 297</t>
  </si>
  <si>
    <t>449</t>
  </si>
  <si>
    <t>자재 298</t>
  </si>
  <si>
    <t>자재 299</t>
  </si>
  <si>
    <t>자재 300</t>
  </si>
  <si>
    <t>자재 301</t>
  </si>
  <si>
    <t>자재 302</t>
  </si>
  <si>
    <t>자재 303</t>
  </si>
  <si>
    <t>자재 304</t>
  </si>
  <si>
    <t>자재 305</t>
  </si>
  <si>
    <t>자재 306</t>
  </si>
  <si>
    <t>자재 307</t>
  </si>
  <si>
    <t>자재 308</t>
  </si>
  <si>
    <t>자재 309</t>
  </si>
  <si>
    <t>자재 310</t>
  </si>
  <si>
    <t>자재 311</t>
  </si>
  <si>
    <t>자재 312</t>
  </si>
  <si>
    <t>자재 313</t>
  </si>
  <si>
    <t>자재 314</t>
  </si>
  <si>
    <t>자재 315</t>
  </si>
  <si>
    <t>자재 316</t>
  </si>
  <si>
    <t>685</t>
  </si>
  <si>
    <t>자재 317</t>
  </si>
  <si>
    <t>자재 318</t>
  </si>
  <si>
    <t>자재 319</t>
  </si>
  <si>
    <t>자재 320</t>
  </si>
  <si>
    <t>자재 321</t>
  </si>
  <si>
    <t>543</t>
  </si>
  <si>
    <t>자재 322</t>
  </si>
  <si>
    <t>자재 323</t>
  </si>
  <si>
    <t>자재 324</t>
  </si>
  <si>
    <t>자재 325</t>
  </si>
  <si>
    <t>자재 326</t>
  </si>
  <si>
    <t>자재 327</t>
  </si>
  <si>
    <t>자재 328</t>
  </si>
  <si>
    <t>자재 329</t>
  </si>
  <si>
    <t>자재 330</t>
  </si>
  <si>
    <t>자재 331</t>
  </si>
  <si>
    <t>자재 332</t>
  </si>
  <si>
    <t>자재 333</t>
  </si>
  <si>
    <t>자재 334</t>
  </si>
  <si>
    <t>자재 335</t>
  </si>
  <si>
    <t>자재 336</t>
  </si>
  <si>
    <t>자재 337</t>
  </si>
  <si>
    <t>502</t>
  </si>
  <si>
    <t>자재 338</t>
  </si>
  <si>
    <t>자재 339</t>
  </si>
  <si>
    <t>502*1.3</t>
  </si>
  <si>
    <t>자재 340</t>
  </si>
  <si>
    <t>이 Sheet는 수정하지 마십시요</t>
  </si>
  <si>
    <t>공사구분</t>
  </si>
  <si>
    <t>타이틀</t>
  </si>
  <si>
    <t>확정내역</t>
  </si>
  <si>
    <t>원내역</t>
  </si>
  <si>
    <t>자재단가적용</t>
  </si>
  <si>
    <t>경비단가적용</t>
  </si>
  <si>
    <t>품목코드형식</t>
  </si>
  <si>
    <t>XXXX-XXXX-XXXXXXXXX</t>
  </si>
  <si>
    <t>내역금액소수점처리</t>
  </si>
  <si>
    <t>일위대가내역소수점처리</t>
  </si>
  <si>
    <t>단가명</t>
  </si>
  <si>
    <t>TTTTT</t>
  </si>
  <si>
    <t>환율</t>
  </si>
  <si>
    <t>시간당작업량</t>
  </si>
  <si>
    <t>R</t>
  </si>
  <si>
    <t>1회 사이클시간</t>
  </si>
  <si>
    <t>시간당 작업사이클</t>
  </si>
  <si>
    <t>일반변수</t>
  </si>
  <si>
    <t>시간당 노임산출 계수</t>
  </si>
  <si>
    <t>1/8*16/12*25/20</t>
  </si>
  <si>
    <t>재료비 할증 계수</t>
  </si>
  <si>
    <t>노무비 할증 계수</t>
  </si>
  <si>
    <t>경비 할증 계수</t>
  </si>
  <si>
    <t>내역,일위대가 품명,규격,단위 따로적용</t>
  </si>
  <si>
    <t>내역단가 소수점처리</t>
  </si>
  <si>
    <t>공종구분명</t>
  </si>
  <si>
    <t>원가비목코드</t>
  </si>
  <si>
    <t>품질관리비</t>
  </si>
  <si>
    <t>철도안전관리비</t>
  </si>
  <si>
    <t>안전관리비</t>
  </si>
  <si>
    <t>미확정설계공종</t>
  </si>
  <si>
    <t>도급자설치관급</t>
  </si>
  <si>
    <t>관급자설치관급</t>
  </si>
  <si>
    <t>관 급 자 재</t>
  </si>
  <si>
    <t>건설폐기물처리비</t>
  </si>
  <si>
    <t>...</t>
  </si>
  <si>
    <t>....</t>
  </si>
  <si>
    <t>.....</t>
  </si>
  <si>
    <t>D</t>
  </si>
  <si>
    <t>E</t>
  </si>
  <si>
    <t>G</t>
  </si>
  <si>
    <t>H</t>
  </si>
  <si>
    <t>I</t>
  </si>
  <si>
    <t>J</t>
  </si>
  <si>
    <t>단가 순서</t>
  </si>
  <si>
    <t>7~12개월이하,  2025.04.01 제비율</t>
    <phoneticPr fontId="4" type="noConversion"/>
  </si>
  <si>
    <t>대화면도시재생사업청학당조성공사기본및실시설</t>
    <phoneticPr fontId="4" type="noConversion"/>
  </si>
  <si>
    <t>조달수수료</t>
  </si>
  <si>
    <t>합계의 0.54%</t>
  </si>
  <si>
    <t>03 기계공사</t>
    <phoneticPr fontId="4" type="noConversion"/>
  </si>
  <si>
    <t>부가가치세포함</t>
    <phoneticPr fontId="4" type="noConversion"/>
  </si>
  <si>
    <t>건축공사(건축,토공,기계)</t>
    <phoneticPr fontId="4" type="noConversion"/>
  </si>
  <si>
    <t>5. 시공  상세도  작성비</t>
    <phoneticPr fontId="5" type="noConversion"/>
  </si>
  <si>
    <t>6. 공     급       가     액</t>
    <phoneticPr fontId="5" type="noConversion"/>
  </si>
  <si>
    <t>7. 부   가    가   치   세</t>
    <phoneticPr fontId="5" type="noConversion"/>
  </si>
  <si>
    <t>8. 도          급          액</t>
    <phoneticPr fontId="5" type="noConversion"/>
  </si>
  <si>
    <t>9. 건설  폐기물  처리비</t>
    <phoneticPr fontId="5" type="noConversion"/>
  </si>
  <si>
    <t>10. 시   설    분   담   금</t>
    <phoneticPr fontId="5" type="noConversion"/>
  </si>
  <si>
    <t>[1+2+3+4+5]</t>
    <phoneticPr fontId="5" type="noConversion"/>
  </si>
  <si>
    <t>010105  철  골  공  사</t>
  </si>
  <si>
    <t>010106  조  적  공  사</t>
  </si>
  <si>
    <t>010107  돌    공    사</t>
  </si>
  <si>
    <t>010108  타  일  공  사</t>
  </si>
  <si>
    <t>010109  방  수  공  사</t>
  </si>
  <si>
    <t>010110  지붕 및 홈통공사</t>
  </si>
  <si>
    <t>010111  금  속  공  사</t>
  </si>
  <si>
    <t>010112  미  장  공  사</t>
  </si>
  <si>
    <t>010113  창  호  공  사</t>
  </si>
  <si>
    <t>010114  유  리  공  사</t>
  </si>
  <si>
    <t>010115  칠    공    사</t>
  </si>
  <si>
    <t>010116  수  장  공  사</t>
  </si>
  <si>
    <t>010117  기  타  공  사</t>
  </si>
  <si>
    <t>010118  판  넬  공  사</t>
  </si>
  <si>
    <t>010119  부  대  공  사</t>
  </si>
  <si>
    <t>010120  조  경  공  사</t>
  </si>
  <si>
    <t>010121  철  거  공  사</t>
  </si>
  <si>
    <t>010122  관급자재관리비</t>
  </si>
  <si>
    <t>010123  골    재    비</t>
  </si>
  <si>
    <t>010124  운    반    비</t>
  </si>
  <si>
    <t>010125  작 업 부 산 물</t>
  </si>
  <si>
    <t>010126  건설폐기물처리비</t>
  </si>
  <si>
    <t>010126</t>
  </si>
  <si>
    <t>H형강</t>
  </si>
  <si>
    <t>SS275, 250*125*6*9mm, 현장도착도</t>
  </si>
  <si>
    <t>29.6kg/m</t>
  </si>
  <si>
    <t>SS275, 300*150*6.5*9mm, 현장도착도</t>
  </si>
  <si>
    <t>36.7kg/m</t>
  </si>
  <si>
    <t>SS275, 350*175*7*11mm, 현장도착도</t>
  </si>
  <si>
    <t>49.6kg/m</t>
  </si>
  <si>
    <t>SS275, 400*200*8*13mm, 현장도착도</t>
  </si>
  <si>
    <t>66.0kg/m</t>
  </si>
  <si>
    <t>SHN355, 300*300*10*15mm, 현장도착도</t>
  </si>
  <si>
    <t>94.0kg/m</t>
  </si>
  <si>
    <t>SHN355, 350*350*12*19mm, 현장도착도</t>
  </si>
  <si>
    <t>137.0kg/m</t>
  </si>
  <si>
    <t>SHN355, 400*400*13*21mm, 현장도착도</t>
  </si>
  <si>
    <t>172.0kg/m</t>
  </si>
  <si>
    <t>SHN355, 500*200*10*16mm, 현장도착도</t>
  </si>
  <si>
    <t>89.6kg/m</t>
  </si>
  <si>
    <t>SHN355, 582*300*12*17mm, 현장도착도</t>
  </si>
  <si>
    <t>SHN355, 692*300*13*20mm, 현장도착도</t>
  </si>
  <si>
    <t>166.0kg/m</t>
  </si>
  <si>
    <t>일반구조용압연강판, 7.0mm</t>
  </si>
  <si>
    <t>일반구조용압연강판, 8.0mm</t>
  </si>
  <si>
    <t>일반구조용압연강판, 11mm</t>
  </si>
  <si>
    <t>일반구조용압연강판, 12mm</t>
  </si>
  <si>
    <t>일반구조용압연강판(SN355)</t>
  </si>
  <si>
    <t>일반구조용압연강판, 15mm</t>
  </si>
  <si>
    <t>일반구조용압연강판, 16mm</t>
  </si>
  <si>
    <t>일반구조용압연강판, 20mm</t>
  </si>
  <si>
    <t>일반구조용압연강판, 22mm</t>
  </si>
  <si>
    <t>일반구조용압연강판, 25mm</t>
  </si>
  <si>
    <t>건설용거푸집, 덱플레이트, N12085 (상부D12*1/하부D8*2)</t>
  </si>
  <si>
    <t>앵커볼트</t>
  </si>
  <si>
    <t>앵커볼트, M24*500mm</t>
  </si>
  <si>
    <t>고장력볼트</t>
  </si>
  <si>
    <t>고장력볼트, F10T, M20*55mm</t>
  </si>
  <si>
    <t>고장력볼트, F10T, M20*60mm</t>
  </si>
  <si>
    <t>고장력볼트, F10T, M20*65mm</t>
  </si>
  <si>
    <t>고장력볼트, F10T, M20*70mm</t>
  </si>
  <si>
    <t>고장력볼트, F10T, M20*75mm</t>
  </si>
  <si>
    <t>고장력볼트, F10T, M20*80mm</t>
  </si>
  <si>
    <t>고장력볼트, F10T, M20*85mm</t>
  </si>
  <si>
    <t>고장력볼트, F10T, M20*90mm</t>
  </si>
  <si>
    <t>고장력볼트, F10T, M22*70mm</t>
  </si>
  <si>
    <t>고장력볼트, F10T, M22*75mm</t>
  </si>
  <si>
    <t>고장력볼트, F10T, M22*80mm</t>
  </si>
  <si>
    <t>고장력볼트, F10T, M22*90mm</t>
  </si>
  <si>
    <t>용접스터드</t>
  </si>
  <si>
    <t>용접스터드, 머리형, M16*124mm, 자동</t>
  </si>
  <si>
    <t>용접스터드, 머리형, M19*125mm, 자동</t>
  </si>
  <si>
    <t>용접스터드, 머리형, M19*155mm, 자동</t>
  </si>
  <si>
    <t>앵커 볼트 설치</t>
  </si>
  <si>
    <t>∮24 이하</t>
  </si>
  <si>
    <t>스터드볼트 설치 / 데크플레이트, 자동용접</t>
  </si>
  <si>
    <t>M16*124</t>
  </si>
  <si>
    <t>M19*125</t>
  </si>
  <si>
    <t>M19*155</t>
  </si>
  <si>
    <t>철골 가공 조립(표준 라멘구조)</t>
  </si>
  <si>
    <t>Built up, 60ton 이상</t>
  </si>
  <si>
    <t>철골세우기 - 표준단가</t>
  </si>
  <si>
    <t>6층 미만</t>
  </si>
  <si>
    <t>고장력 볼트 본조임 - 표준단가</t>
  </si>
  <si>
    <t>90본/t 미만</t>
  </si>
  <si>
    <t>데크플레이트 설치</t>
  </si>
  <si>
    <t>10층 이하(자재 별도)</t>
  </si>
  <si>
    <t>데크앤드플레이트(콘크리트스톱퍼)</t>
  </si>
  <si>
    <t>H:150</t>
  </si>
  <si>
    <t>친환경 도막형 바닥재(견적)</t>
  </si>
  <si>
    <t>철골, L:30km</t>
  </si>
  <si>
    <t>주재료 별도</t>
  </si>
  <si>
    <t>철골공수 산정방법&lt;소요 부자재량&gt;</t>
  </si>
  <si>
    <t>전용접부재(Built up)</t>
  </si>
  <si>
    <t>철재면, 2회 1종</t>
  </si>
  <si>
    <t>철재면, 2회, 1종</t>
  </si>
  <si>
    <t>철골공</t>
  </si>
  <si>
    <t>제경비</t>
  </si>
  <si>
    <t>인력품의 60%</t>
  </si>
  <si>
    <t>산근 9</t>
  </si>
  <si>
    <t>인력품의 22%</t>
  </si>
  <si>
    <t>산소가스, 기체(㎥)</t>
  </si>
  <si>
    <t>액화석유가스</t>
  </si>
  <si>
    <t>액화석유가스, 건설용 LPG</t>
  </si>
  <si>
    <t>육각볼트</t>
  </si>
  <si>
    <t>육각볼트, M20*100</t>
  </si>
  <si>
    <t>보조강재</t>
  </si>
  <si>
    <t>대강</t>
  </si>
  <si>
    <t>56</t>
  </si>
  <si>
    <t>19</t>
  </si>
  <si>
    <t>63+70000</t>
  </si>
  <si>
    <t>92</t>
  </si>
  <si>
    <t>49</t>
  </si>
  <si>
    <t>90</t>
  </si>
  <si>
    <t>자재 341</t>
  </si>
  <si>
    <t>자재 342</t>
  </si>
  <si>
    <t>자재 343</t>
  </si>
  <si>
    <t>자재 344</t>
  </si>
  <si>
    <t>자재 345</t>
  </si>
  <si>
    <t>자재 346</t>
  </si>
  <si>
    <t>자재 347</t>
  </si>
  <si>
    <t>자재 348</t>
  </si>
  <si>
    <t>자재 349</t>
  </si>
  <si>
    <t>자재 350</t>
  </si>
  <si>
    <t>자재 351</t>
  </si>
  <si>
    <t>자재 352</t>
  </si>
  <si>
    <t>자재 353</t>
  </si>
  <si>
    <t>자재 354</t>
  </si>
  <si>
    <t>자재 355</t>
  </si>
  <si>
    <t>자재 356</t>
  </si>
  <si>
    <t>자재 357</t>
  </si>
  <si>
    <t>자재 358</t>
  </si>
  <si>
    <t>자재 359</t>
  </si>
  <si>
    <t>자재 360</t>
  </si>
  <si>
    <t>자재 361</t>
  </si>
  <si>
    <t>자재 362</t>
  </si>
  <si>
    <t>자재 363</t>
  </si>
  <si>
    <t>자재 364</t>
  </si>
  <si>
    <t>자재 365</t>
  </si>
  <si>
    <t>자재 366</t>
  </si>
  <si>
    <t>자재 367</t>
  </si>
  <si>
    <t>자재 368</t>
  </si>
  <si>
    <t>자재 369</t>
  </si>
  <si>
    <t>자재 370</t>
  </si>
  <si>
    <t>자재 371</t>
  </si>
  <si>
    <t>자재 372</t>
  </si>
  <si>
    <t>자재 373</t>
  </si>
  <si>
    <t>자재 374</t>
  </si>
  <si>
    <t>자재 375</t>
  </si>
  <si>
    <t>자재 376</t>
  </si>
  <si>
    <t>자재 377</t>
  </si>
  <si>
    <t>자재 378</t>
  </si>
  <si>
    <t>자재 379</t>
  </si>
  <si>
    <t>자재 380</t>
  </si>
  <si>
    <t>자재 381</t>
  </si>
  <si>
    <t>자재 382</t>
  </si>
  <si>
    <t>자재 383</t>
  </si>
  <si>
    <t>자재 384</t>
  </si>
  <si>
    <t>복층유리</t>
  </si>
  <si>
    <t>복층유리, 로이, 투명, 24mm</t>
  </si>
  <si>
    <t>유리두께 24mm 이하</t>
  </si>
  <si>
    <t>583</t>
  </si>
  <si>
    <t>H=3.0, 12개월</t>
  </si>
  <si>
    <t>W=10.0*H=3.0, 12개월</t>
  </si>
  <si>
    <t>9개월,10m 이하,발판포함(외부용)</t>
  </si>
  <si>
    <t>9개월,10m 초과~20m 이하,발판포함(외부용)</t>
  </si>
  <si>
    <t>철근 공장가공 및 현장조립</t>
  </si>
  <si>
    <t>철근 하차비</t>
  </si>
  <si>
    <t>지게차</t>
  </si>
  <si>
    <t>철근제작도</t>
  </si>
  <si>
    <t>H형강[관급자재]</t>
  </si>
  <si>
    <t>건설용거푸집[관급자재]</t>
  </si>
  <si>
    <t>발수제(콘크리트면)</t>
  </si>
  <si>
    <t>벽, 2회</t>
  </si>
  <si>
    <t>알루미늄천장재</t>
  </si>
  <si>
    <t>알루미늄천장재, 스판드럴, 200*0.6mm, 무공</t>
  </si>
  <si>
    <t>스틸핸드레일</t>
  </si>
  <si>
    <t>D50.8+25.4*1.4t, H:900</t>
  </si>
  <si>
    <t>C형강, 75*45*15, t2.3</t>
  </si>
  <si>
    <t>AL후레싱설치(파라펫)</t>
  </si>
  <si>
    <t>W:(100+640+100)*2t,틀포함</t>
  </si>
  <si>
    <t>AL 후레싱 설치</t>
  </si>
  <si>
    <t>W:(100+300+100)*2t, 틀포함</t>
  </si>
  <si>
    <t>W:(100+530+100)*2t, 틀포함</t>
  </si>
  <si>
    <t>부분 마감</t>
  </si>
  <si>
    <t>3.6m 이하, 170m2/일당</t>
  </si>
  <si>
    <t>3.6m 이하, 천장, 141.10m2/일당</t>
  </si>
  <si>
    <t>무빙월 설치</t>
  </si>
  <si>
    <t>11500*2700*(12장)</t>
  </si>
  <si>
    <t>내부, 2회 1급, con'c·mortar면</t>
  </si>
  <si>
    <t>내부 2회, G.B.면 줄퍼티, 친환경</t>
  </si>
  <si>
    <t>내천장 2회, con'c·mortar면, 친환경</t>
  </si>
  <si>
    <t>외부, 2회 1급, con'c·mortar면</t>
  </si>
  <si>
    <t>스타코빈티지(무광)페인트(롤러칠)</t>
  </si>
  <si>
    <t>외벽단열마감재, 130mm PF보드 단열재+스타코 마감</t>
  </si>
  <si>
    <t>외벽단열마감재, 130mm PF보드 단열재+스타코 마감+충격보강메시</t>
  </si>
  <si>
    <t>외벽단열마감재, 150mm PF보드 단열재+스타코 마감</t>
  </si>
  <si>
    <t>외벽단열마감재, 150mm PF보드 단열재+스타코 마감+충격보강메시</t>
  </si>
  <si>
    <t>외벽단열마감재/[종횡단면도][A00-121](설치비포함)</t>
  </si>
  <si>
    <t>PF보드단열재 130mm +스타코마감</t>
  </si>
  <si>
    <t>PF120mm+철판1.2t+도장유</t>
  </si>
  <si>
    <t>방습필름 설치 - 바닥(지붕)</t>
  </si>
  <si>
    <t>폴리에틸렌필름, 두께, 0.03mm, 2겹</t>
  </si>
  <si>
    <t>엘리베이터설치[장애인겸용][관급자재]</t>
  </si>
  <si>
    <t>12인승, 1~2F, PH1</t>
  </si>
  <si>
    <t>450*7980*400</t>
  </si>
  <si>
    <t>야외벤츠</t>
  </si>
  <si>
    <t>430*1600*400</t>
  </si>
  <si>
    <t>운반비(트레일러 20ton+크레인 10ton)&lt;공장-&gt;가공장&gt;</t>
  </si>
  <si>
    <t>철근, L:10km</t>
  </si>
  <si>
    <t>운반비(트레일러 20ton+크레인 10ton)&lt;가공장-&gt;현장&gt;</t>
  </si>
  <si>
    <t>철근, L:200km</t>
  </si>
  <si>
    <t>H형강[관급]</t>
  </si>
  <si>
    <t>식별번호 :23329018</t>
  </si>
  <si>
    <t>식별번호 :23329040</t>
  </si>
  <si>
    <t>식별번호 :23329051</t>
  </si>
  <si>
    <t>식별번호 :23329057</t>
  </si>
  <si>
    <t>식별번호 :23581391</t>
  </si>
  <si>
    <t>식별번호 :23581395</t>
  </si>
  <si>
    <t>식별번호 :23581414</t>
  </si>
  <si>
    <t>식별번호 :23581404</t>
  </si>
  <si>
    <t>건설용거푸집[관급]</t>
  </si>
  <si>
    <t>식별번호 :25424534</t>
  </si>
  <si>
    <t>MAS_MRL_12인승_속도60_2층</t>
  </si>
  <si>
    <t>[FJ60N-MRL2CO12, 60m/min, 12인승/2층/MRL형]</t>
  </si>
  <si>
    <t>식별번호 :24311141</t>
  </si>
  <si>
    <t>MAS_옵션_OP900(12~13인승)</t>
  </si>
  <si>
    <t>방화도어 [FJ]</t>
  </si>
  <si>
    <t>식별번호 :24300535</t>
  </si>
  <si>
    <t>Cage 내장-Super Mirror [FJ]</t>
  </si>
  <si>
    <t>식별번호 :24300541</t>
  </si>
  <si>
    <t>승강장도어-Super Mirror형 [FJ]</t>
  </si>
  <si>
    <t>식별번호 :24300547</t>
  </si>
  <si>
    <t>Cage바닥-대리석 [FJ]</t>
  </si>
  <si>
    <t>식별번호 :24300565</t>
  </si>
  <si>
    <t>MAS_옵션_7~13인승</t>
  </si>
  <si>
    <t>에어컨 [FJ]</t>
  </si>
  <si>
    <t>식별번호 :24300596</t>
  </si>
  <si>
    <t>건설일위대가</t>
  </si>
  <si>
    <t>설치높이 3m 이하</t>
  </si>
  <si>
    <t>재료비, 9개월</t>
  </si>
  <si>
    <t>철근 공장가공</t>
  </si>
  <si>
    <t>2회 노무비</t>
  </si>
  <si>
    <t>내부, 2회, 1급, 합성수지에멀션페인트</t>
  </si>
  <si>
    <t>내부, 2회, 친환경페인트</t>
  </si>
  <si>
    <t>천장 2회 노무비</t>
  </si>
  <si>
    <t>외부, 2회, 1급, 합성수지에멀션페인트</t>
  </si>
  <si>
    <t>유성페인트 롤러칠 재료비</t>
  </si>
  <si>
    <t>가설방음벽설치/(RPP)  H=3.0, 12개월  M     ( 호표 4 )</t>
  </si>
  <si>
    <t>시스템비계 설치 및 해체  9개월,10m 이하,발판포함(외부용)  M2     ( 호표 11 )</t>
  </si>
  <si>
    <t>시스템비계 설치 및 해체  9개월,10m 초과~20m 이하,발판포함(외부용)  M2     ( 호표 12 )</t>
  </si>
  <si>
    <t>철근 공장가공 및 현장조립  Type-Ⅰ  TON     ( 호표 26 )</t>
  </si>
  <si>
    <t>철근제작도    TON     ( 호표 27 )</t>
  </si>
  <si>
    <t>제도사</t>
  </si>
  <si>
    <t>단가전환</t>
  </si>
  <si>
    <t>인력품의 100%</t>
  </si>
  <si>
    <t>곡면거푸집 설치 및 해체  3회 사용시, 0~7m까지  M2     ( 호표 28 )</t>
  </si>
  <si>
    <t>유로폼 설치 및 해체  보통, 수직고 7m까지  M2     ( 호표 31 )</t>
  </si>
  <si>
    <t>유로폼 설치 및 해체  간단, 수직고 7m까지  M2     ( 호표 32 )</t>
  </si>
  <si>
    <t>셀룰로오스 섬유보강재    M3     ( 호표 33 )</t>
  </si>
  <si>
    <t>RP-300WR</t>
  </si>
  <si>
    <t>고침투성 외벽용 발수제</t>
  </si>
  <si>
    <t>일반구조용탄소강관</t>
  </si>
  <si>
    <t>일반구조용탄소강관, 열연, ∮50.8*1.4mm</t>
  </si>
  <si>
    <t>일반구조용탄소강관, 열연, ∮25.4*1.4mm</t>
  </si>
  <si>
    <t>스터코 빈티지-무기계 마감재</t>
  </si>
  <si>
    <t>에코탑 투명(무광)</t>
  </si>
  <si>
    <t>2회도장</t>
  </si>
  <si>
    <t>핸디코트</t>
  </si>
  <si>
    <t>내부용퍼티</t>
  </si>
  <si>
    <t>아크릴릭필러 조인트 콤파운드</t>
  </si>
  <si>
    <t>내부 조인트전용 퍼티</t>
  </si>
  <si>
    <t>화이바테이프</t>
  </si>
  <si>
    <t>조인트테이프(50mm)</t>
  </si>
  <si>
    <t>P-프라이머</t>
  </si>
  <si>
    <t>바탕면 처리재</t>
  </si>
  <si>
    <t>WES 스타코(시공도포함)</t>
  </si>
  <si>
    <t>하도재+DRY몰탈+카콘코팅메쉬+미김제</t>
  </si>
  <si>
    <t>하부충격메쉬</t>
  </si>
  <si>
    <t>산근 10</t>
  </si>
  <si>
    <t>산근 11</t>
  </si>
  <si>
    <t>주재료비의 14.5%</t>
  </si>
  <si>
    <t>주재료비의 22%</t>
  </si>
  <si>
    <t>공장관리비</t>
  </si>
  <si>
    <t xml:space="preserve">철근 하차비  지게차  TON  ( 산근 3 ) </t>
  </si>
  <si>
    <t xml:space="preserve"> 크레인(트럭탑재형)(10TON/HR) </t>
  </si>
  <si>
    <t>'크레인(트럭탑재형)(10TON/HR)'</t>
  </si>
  <si>
    <t xml:space="preserve"> Q1  1회적재량(TON)  =1   </t>
  </si>
  <si>
    <t xml:space="preserve"> q1 '1회적재량(TON)' =1</t>
  </si>
  <si>
    <t xml:space="preserve"> Q   크레인하차작업량(톤/HR)  =(3600*Q1*F*ES/CMS)= 20 </t>
  </si>
  <si>
    <t xml:space="preserve"> Q  '크레인하차작업량(톤/HR)' =(3600*q1*F*Es/Cms)=?</t>
  </si>
  <si>
    <t xml:space="preserve"> 재료비:  17056 / 20 = 852.8 </t>
  </si>
  <si>
    <t xml:space="preserve"> 노무비:  49479 / 20 = 2473.9 </t>
  </si>
  <si>
    <t xml:space="preserve"> 경  비:  22539 / 20 = 1126.9 </t>
  </si>
  <si>
    <t xml:space="preserve"> 노무비:  279433*1/8/20 = 1746.4 </t>
  </si>
  <si>
    <t>'노무비:' ~L001010101000006.L~*1/8/{Q} =?EQ+</t>
  </si>
  <si>
    <t xml:space="preserve"> 노무비:  169804*0.5/8/20 = 530.6 </t>
  </si>
  <si>
    <t xml:space="preserve">'노무비:' ~L001010101000002.L~*0.5/8/{Q} =?EQ+  </t>
  </si>
  <si>
    <t xml:space="preserve">   합  계    </t>
  </si>
  <si>
    <t>&gt;&gt;'합  계'</t>
  </si>
  <si>
    <t xml:space="preserve">관급자재관리비  시멘트  포  ( 산근 4 ) </t>
  </si>
  <si>
    <t xml:space="preserve">시멘트운반  L:30km, 덤프 8ton  포  ( 산근 5 ) </t>
  </si>
  <si>
    <t xml:space="preserve">운반비(트레일러 20ton+크레인 10ton)  철골, L:30km  TON  ( 산근 6 ) </t>
  </si>
  <si>
    <t xml:space="preserve"> 운반거리=공장L1=0.0KM,시내L2=29.5KM,공사장L3=0.50KM    </t>
  </si>
  <si>
    <t>'운반거리=공장L1=0.0KM,시내L2=29.5KM,공사장L3=0.50KM'</t>
  </si>
  <si>
    <t xml:space="preserve"> Q1  1회적재량(TON)  =2    </t>
  </si>
  <si>
    <t xml:space="preserve"> q1 '1회적재량(TON)' =2 </t>
  </si>
  <si>
    <t xml:space="preserve"> Z  '차량실 작업량(TON/HR)' =(T2+T4)/CM*(1/Q)=?  </t>
  </si>
  <si>
    <t xml:space="preserve">운반비(트레일러 20ton+크레인 10ton)&lt;공장-&gt;가공장&gt;  철근, L:10km  TON  ( 산근 7 ) </t>
  </si>
  <si>
    <t xml:space="preserve"> 운반거리 L=10KM 트레일러(20톤) 톤당     </t>
  </si>
  <si>
    <t>'운반거리 L=10KM 트레일러(20톤) 톤당 '</t>
  </si>
  <si>
    <t xml:space="preserve"> 생산공장 ○----------0-------------0----------○10KM  </t>
  </si>
  <si>
    <t>'생산공장 ○----------0-------------0----------○10KM '</t>
  </si>
  <si>
    <t xml:space="preserve"> 운반거리=공장L1=0.0KM,시내L2=9.5KM,공사장L3=0.5KM    </t>
  </si>
  <si>
    <t>'운반거리=공장L1=0.0KM,시내L2=9.5KM,공사장L3=0.5KM'</t>
  </si>
  <si>
    <t xml:space="preserve"> L2  도로주행 운반거리(KM)  =9.5   </t>
  </si>
  <si>
    <t xml:space="preserve"> L2 '도로주행 운반거리(KM)' =9.5</t>
  </si>
  <si>
    <t xml:space="preserve"> T2  왕복시간(MIN)  =((L2/V2)+(L3/V3))*60*2= 30.9 </t>
  </si>
  <si>
    <t xml:space="preserve"> CM  1회싸이클시간(MIN)  =T1+T2+T3+T4+T6= 92.82 </t>
  </si>
  <si>
    <t xml:space="preserve"> Q   시간당 작업량(TON/HR)  =(60*Q0*F*E)/CM= 11.635 </t>
  </si>
  <si>
    <t xml:space="preserve"> Z   차량실 작업량(TON/HR)  =(T2+T4)/CM*(1/Q)= 0.029 </t>
  </si>
  <si>
    <t xml:space="preserve"> Z  '차량실 작업량(TON/HR)' =(T2+T4)/CM*(1/Q)=?    </t>
  </si>
  <si>
    <t xml:space="preserve"> 재료비:  31650 / 11.635*Z = 78.8 </t>
  </si>
  <si>
    <t xml:space="preserve"> 노무비:  57077 / 11.635 = 4905.6 </t>
  </si>
  <si>
    <t xml:space="preserve"> 경  비:  16873 / 11.635 = 1450.1 </t>
  </si>
  <si>
    <t xml:space="preserve">운반비(트레일러 20ton+크레인 10ton)&lt;가공장-&gt;현장&gt;  철근, L:200km  TON  ( 산근 8 ) </t>
  </si>
  <si>
    <t xml:space="preserve"> 운반거리 L=40KM 트레일러(20톤) 톤당     </t>
  </si>
  <si>
    <t>'운반거리 L=40KM 트레일러(20톤) 톤당 '</t>
  </si>
  <si>
    <t xml:space="preserve"> 생산공장 ○----------0-------------0----------○200KM  </t>
  </si>
  <si>
    <t>'생산공장 ○----------0-------------0----------○200KM '</t>
  </si>
  <si>
    <t xml:space="preserve"> 운반거리=공장L1=0.0KM,시내L2=199.5KM,공사장L3=0.5KM    </t>
  </si>
  <si>
    <t>'운반거리=공장L1=0.0KM,시내L2=199.5KM,공사장L3=0.5KM'</t>
  </si>
  <si>
    <t xml:space="preserve"> L2  도로주행 운반거리(KM)  =199.5   </t>
  </si>
  <si>
    <t xml:space="preserve"> L2 '도로주행 운반거리(KM)' =199.5</t>
  </si>
  <si>
    <t xml:space="preserve"> T2  왕복시간(MIN)  =((L2/V2)+(L3/V3))*60*2= 600.9 </t>
  </si>
  <si>
    <t xml:space="preserve"> CM  1회싸이클시간(MIN)  =T1+T2+T3+T4+T6= 662.82 </t>
  </si>
  <si>
    <t xml:space="preserve"> Q   시간당 작업량(TON/HR)  =(60*Q0*F*E)/CM= 1.629 </t>
  </si>
  <si>
    <t xml:space="preserve"> Z   차량실 작업량(TON/HR)  =(T2+T4)/CM*(1/Q)= 0.5569 </t>
  </si>
  <si>
    <t xml:space="preserve"> 재료비:  31650 / 1.629*Z = 10820 </t>
  </si>
  <si>
    <t xml:space="preserve"> 노무비:  57077 / 1.629 = 35038 </t>
  </si>
  <si>
    <t xml:space="preserve"> 경  비:  16873 / 1.629 = 10357.8 </t>
  </si>
  <si>
    <t xml:space="preserve">터파기/토사  보통, 굴착기 0.7m3  M3  ( 산근 9 ) </t>
  </si>
  <si>
    <t xml:space="preserve">토사 운반/단지외 10km  보통, 덤프 15ton+굴착기 0.7m3(고르기 별도)  M3  ( 산근 10 ) </t>
  </si>
  <si>
    <t xml:space="preserve">토사 운반/단지내 50m  보통, 덤프 15ton(적재 굴착기 0.7m3)  M3  ( 산근 11 ) </t>
  </si>
  <si>
    <t>505</t>
  </si>
  <si>
    <t>678</t>
  </si>
  <si>
    <t>416</t>
  </si>
  <si>
    <t>72</t>
  </si>
  <si>
    <t>33</t>
  </si>
  <si>
    <t>542</t>
  </si>
  <si>
    <t>자재 385</t>
  </si>
  <si>
    <t>자재 386</t>
  </si>
  <si>
    <t>자재 387</t>
  </si>
  <si>
    <t>자재 388</t>
  </si>
  <si>
    <t>자재 389</t>
  </si>
  <si>
    <t>자재 390</t>
  </si>
  <si>
    <t>0104  ★ 관 급 자 재</t>
  </si>
  <si>
    <t>010401  관급자재[도급자]</t>
  </si>
  <si>
    <t>010402  관급자재[관급자]</t>
  </si>
  <si>
    <t>010402</t>
  </si>
  <si>
    <t>소변기칸막이</t>
  </si>
  <si>
    <t>샌드위치패널[관급자재]/벽</t>
  </si>
  <si>
    <t>STW-GP-10050, 1000×1000×50mm</t>
  </si>
  <si>
    <t>STW-GP-10100, 1000×1000×100mm</t>
  </si>
  <si>
    <t>샌드위치패널[관급자재]/지붕</t>
  </si>
  <si>
    <t>STR-GP-10050, 1000×1000×50mm</t>
  </si>
  <si>
    <t>STR-GP-10100, 1000×1000×100mm</t>
  </si>
  <si>
    <t>우레탄패널설치/외장[자재관급]</t>
  </si>
  <si>
    <t>200mm, 벽재, ㅁ-100*100*3.2t@2000 틀포함, 녹막이페인트</t>
  </si>
  <si>
    <t>샌드위치패널[관급]/벽</t>
  </si>
  <si>
    <t>식별번호:23950710</t>
  </si>
  <si>
    <t>식별번호:23950712</t>
  </si>
  <si>
    <t>STW-GP-10200, 1000×1000×200mm</t>
  </si>
  <si>
    <t>식별번호 23950716</t>
  </si>
  <si>
    <t>샌드위치패널[관급]/지붕</t>
  </si>
  <si>
    <t>식별번호:23950803</t>
  </si>
  <si>
    <t>식별번호:23950805</t>
  </si>
  <si>
    <t>가설울타리 및 가설방음벽 가로형 가설방음판</t>
  </si>
  <si>
    <t>가설울타리 및 가설방음벽 H형강 지주</t>
  </si>
  <si>
    <t>지주높이 4m 이하</t>
  </si>
  <si>
    <t>규격철물 설치, 일반철재</t>
  </si>
  <si>
    <t>가설방음문설치/(RPP)  W=10.0*H=3.0, 12개월  EA     ( 호표 5 )</t>
  </si>
  <si>
    <t>샌드위치(단열)페널 - 벽  시공비  M2     ( 호표 181 )</t>
  </si>
  <si>
    <t>우레탄패널설치/외장[자재관급]  200mm, 벽재, ㅁ-100*100*3.2t@2000 틀포함, 녹막이페인트  M2     ( 호표 182 )</t>
  </si>
  <si>
    <t>PE빗물받이설치  510*410*940, 토공사 포함  개소     ( 호표 183 )</t>
  </si>
  <si>
    <t>우수맨홀설치  510*410*940, 토공사 포함  개소     ( 호표 184 )</t>
  </si>
  <si>
    <t>오수맨홀설치  510*410*940, 토공사 포함  개소     ( 호표 185 )</t>
  </si>
  <si>
    <t>오수맨홀제작설치  D:900, H:1200, 토공사 포함  개소     ( 호표 186 )</t>
  </si>
  <si>
    <t>우수연결관  ∮200 이중벽관  M     ( 호표 187 )</t>
  </si>
  <si>
    <t>오수연결관  ∮200 이중벽관  M     ( 호표 188 )</t>
  </si>
  <si>
    <t>원형수로관  ∮200 이중벽관  M     ( 호표 189 )</t>
  </si>
  <si>
    <t>관목식재(단식)  0.3~0.7m이하  주     ( 호표 190 )</t>
  </si>
  <si>
    <t>관목식재(단식)  0.8~1.1m이하  주     ( 호표 191 )</t>
  </si>
  <si>
    <t>교목식재(나무높이) / 기계시공  H:2.0m이하  주     ( 호표 192 )</t>
  </si>
  <si>
    <t>교목식재(나무높이) / 기계시공  H:3.0m이하  주     ( 호표 193 )</t>
  </si>
  <si>
    <t>교목식재(흉고직경) / 기계시공  6~7cm(7~8)  주     ( 호표 194 )</t>
  </si>
  <si>
    <t>교목식재(흉고직경) / 기계시공  8~9cm(9~11)  주     ( 호표 195 )</t>
  </si>
  <si>
    <t>콘크리트구조물 헐기(인력)  소형브레이커(전기식), 철근, 2.3m3/일당  M3     ( 호표 196 )</t>
  </si>
  <si>
    <t>외단열마감 철거+  토탈시스템  M2     ( 호표 197 )</t>
  </si>
  <si>
    <t>굳지 아니한 콘크리트(레미콘 포함)  배합설계  회     ( 호표 198 )</t>
  </si>
  <si>
    <t>굳지 아니한 콘크리트(레미콘 포함)  현장배합수정  회     ( 호표 199 )</t>
  </si>
  <si>
    <t>굳지 아니한 콘크리트(레미콘 포함)  온도  회     ( 호표 200 )</t>
  </si>
  <si>
    <t>굳지 아니한 콘크리트(레미콘 포함)  슬럼프 또는 슬럼프플로  회     ( 호표 201 )</t>
  </si>
  <si>
    <t>굳지 아니한 콘크리트(레미콘 포함)  공기량  회     ( 호표 202 )</t>
  </si>
  <si>
    <t>굳지 아니한 콘크리트(레미콘 포함)  용적  회     ( 호표 203 )</t>
  </si>
  <si>
    <t>굳지 아니한 콘크리트(레미콘 포함)  염화물 함유량  회     ( 호표 204 )</t>
  </si>
  <si>
    <t>굳지 아니한 콘크리트(레미콘 포함)  단위수량  회     ( 호표 205 )</t>
  </si>
  <si>
    <t>굳지 아니한 콘크리트(레미콘 포함)  압축강도(3개 한 조)  회     ( 호표 206 )</t>
  </si>
  <si>
    <t>굳지 아니한 콘크리트(레미콘 포함)  공시체제작  회     ( 호표 207 )</t>
  </si>
  <si>
    <t>철근콘크리트용 봉강  화학성분  회     ( 호표 208 )</t>
  </si>
  <si>
    <t>철근콘크리트용 봉강  항복점 또는 항복강도  회     ( 호표 209 )</t>
  </si>
  <si>
    <t>철근콘크리트용 봉강  인장강도  회     ( 호표 210 )</t>
  </si>
  <si>
    <t>철근콘크리트용 봉강  연신율  회     ( 호표 211 )</t>
  </si>
  <si>
    <t>철근콘크리트용 봉강  굽힘성  회     ( 호표 212 )</t>
  </si>
  <si>
    <t>철근콘크리트용 봉강  겉모양, 치수, 무게  회     ( 호표 213 )</t>
  </si>
  <si>
    <t>강재 파이프서포트  평누름에 의한 압축하중  회     ( 호표 214 )</t>
  </si>
  <si>
    <t>강관비계용 부재  비계용 강관 / 인장강도  회     ( 호표 215 )</t>
  </si>
  <si>
    <t>강관비계용 부재  강관조인트 / 휨장하중  회     ( 호표 216 )</t>
  </si>
  <si>
    <t>강관비계용 부재  강관조인트 / 인장하중  회     ( 호표 217 )</t>
  </si>
  <si>
    <t>강관비계용 부재  강관조인트 / 압축강도  회     ( 호표 218 )</t>
  </si>
  <si>
    <t>조립형비계 및 동바리 부재  수직재 / 압축강도  회     ( 호표 219 )</t>
  </si>
  <si>
    <t>조립형비계 및 동바리 부재  수평재 / 휨강도  회     ( 호표 220 )</t>
  </si>
  <si>
    <t>조립형비계 및 동바리 부재  가새재 / 압축강도  회     ( 호표 221 )</t>
  </si>
  <si>
    <t>조립형비계 및 동바리 부재  트러스 / 휨하중  회     ( 호표 222 )</t>
  </si>
  <si>
    <t>조립형비계 및 동바리 부재  연결조인트 / 압축하중  회     ( 호표 223 )</t>
  </si>
  <si>
    <t>조립형비계 및 동바리 부재  연결조인트 / 인장하중  회     ( 호표 224 )</t>
  </si>
  <si>
    <t>콘크리트벽돌  겉모양  회     ( 호표 225 )</t>
  </si>
  <si>
    <t>콘크리트벽돌  치수  회     ( 호표 226 )</t>
  </si>
  <si>
    <t>콘크리트벽돌  기건비중  회     ( 호표 227 )</t>
  </si>
  <si>
    <t>콘크리트벽돌  압축강도  회     ( 호표 228 )</t>
  </si>
  <si>
    <t>콘크리트벽돌  흡수율  회     ( 호표 229 )</t>
  </si>
  <si>
    <t>시멘트계 액체형 방수재  안정성  회     ( 호표 230 )</t>
  </si>
  <si>
    <t>시멘트계 액체형 방수재  투수비  회     ( 호표 231 )</t>
  </si>
  <si>
    <t>시멘트계 액체형 방수재  부착강도  회     ( 호표 232 )</t>
  </si>
  <si>
    <t>시멘트계 액체형 방수재  물흡수계수  회     ( 호표 233 )</t>
  </si>
  <si>
    <t>시멘트계 액체형 방수재  응결시간  회     ( 호표 234 )</t>
  </si>
  <si>
    <t>시멘트계 액체형 방수재  압축강도  회     ( 호표 235 )</t>
  </si>
  <si>
    <t>건설용 도막방수재  인장성능  회     ( 호표 236 )</t>
  </si>
  <si>
    <t>건설용 도막방수재  인열성능  회     ( 호표 237 )</t>
  </si>
  <si>
    <t>건설용 도막방수재  온도의존성  회     ( 호표 238 )</t>
  </si>
  <si>
    <t>건설용 도막방수재  가열신축성상  회     ( 호표 239 )</t>
  </si>
  <si>
    <t>건설용 도막방수재  열화처리 후 인장성능  회     ( 호표 240 )</t>
  </si>
  <si>
    <t>건설용 도막방수재  신장시 열화성상  회     ( 호표 241 )</t>
  </si>
  <si>
    <t>건설용 도막방수재  부착성능  회     ( 호표 242 )</t>
  </si>
  <si>
    <t>건설용 도막방수재  내피로성능  회     ( 호표 243 )</t>
  </si>
  <si>
    <t>건설용 도막방수재  흘러내림저항  회     ( 호표 244 )</t>
  </si>
  <si>
    <t>건설용 도막방수재  고형분  회     ( 호표 245 )</t>
  </si>
  <si>
    <t>합성고분자계 방수시트  겉모양, 치수  회     ( 호표 246 )</t>
  </si>
  <si>
    <t>합성고분자계 방수시트  인장성능  회     ( 호표 247 )</t>
  </si>
  <si>
    <t>합성고분자계 방수시트  인열성능  회     ( 호표 248 )</t>
  </si>
  <si>
    <t>합성고분자계 방수시트  온도의존성  회     ( 호표 249 )</t>
  </si>
  <si>
    <t>합성고분자계 방수시트  가열신축성상  회     ( 호표 250 )</t>
  </si>
  <si>
    <t>합성고분자계 방수시트  열화처리 후의 인장성능  회     ( 호표 251 )</t>
  </si>
  <si>
    <t>합성고분자계 방수시트  신장시의 열화성상  회     ( 호표 252 )</t>
  </si>
  <si>
    <t>합성고분자계 방수시트  접합성상  회     ( 호표 253 )</t>
  </si>
  <si>
    <t>합성고분자계 방수시트  접합인장성능(복합시트 경우)  회     ( 호표 254 )</t>
  </si>
  <si>
    <t>규산질계 분말형 도포방수재  겉모양  회     ( 호표 255 )</t>
  </si>
  <si>
    <t>규산질계 분말형 도포방수재  부착강도  회     ( 호표 256 )</t>
  </si>
  <si>
    <t>규산질계 분말형 도포방수재  내잔갈림성  회     ( 호표 257 )</t>
  </si>
  <si>
    <t>규산질계 분말형 도포방수재  흡수량  회     ( 호표 258 )</t>
  </si>
  <si>
    <t>규산질계 분말형 도포방수재  압축강도  회     ( 호표 259 )</t>
  </si>
  <si>
    <t>발포폴리스티렌단열재  겉모양, 치수, 밀도  회     ( 호표 260 )</t>
  </si>
  <si>
    <t>발포폴리스티렌단열재  굴곡강도  회     ( 호표 261 )</t>
  </si>
  <si>
    <t>발포폴리스티렌단열재  흡수량  회     ( 호표 262 )</t>
  </si>
  <si>
    <t>발포폴리스티렌단열재  연소성  회     ( 호표 263 )</t>
  </si>
  <si>
    <t>발포폴리스티렌단열재  초기 열전도율  회     ( 호표 264 )</t>
  </si>
  <si>
    <t>발포폴리스티렌단열재  장기 열전도율  회     ( 호표 265 )</t>
  </si>
  <si>
    <t>발포폴리스티렌단열재  압축강도  회     ( 호표 266 )</t>
  </si>
  <si>
    <t>경질폴리우레탄폼단열재  겉모양 및 치수  회     ( 호표 267 )</t>
  </si>
  <si>
    <t>경질폴리우레탄폼단열재  흡수량  회     ( 호표 268 )</t>
  </si>
  <si>
    <t>경질폴리우레탄폼단열재  투습계수  회     ( 호표 269 )</t>
  </si>
  <si>
    <t>경질폴리우레탄폼단열재  녹  회     ( 호표 270 )</t>
  </si>
  <si>
    <t>경질폴리우레탄폼단열재  겉보기 밀도  회     ( 호표 271 )</t>
  </si>
  <si>
    <t>경질폴리우레탄폼단열재  열전도율  회     ( 호표 272 )</t>
  </si>
  <si>
    <t>경질폴리우레탄폼단열재  굴곡강도  회     ( 호표 273 )</t>
  </si>
  <si>
    <t>경질폴리우레탄폼단열재  압축강도  회     ( 호표 274 )</t>
  </si>
  <si>
    <t>경질폴리우레탄폼단열재  연소성  회     ( 호표 275 )</t>
  </si>
  <si>
    <t>1)품질관리 활동비(100억이하)  20.5일, 초급품질기술인(초급품질간접노무비포함)  월     ( 호표 276 )</t>
  </si>
  <si>
    <t>콘테이너형 가설건축물 설치 및 해체  3.0*6.0m  개소     ( 호표 277 )</t>
  </si>
  <si>
    <t>크레인(타이어)  10ton  HR     ( 호표 278 )</t>
  </si>
  <si>
    <t>가설울타리 및 가설방음벽 가로형 가설방음판  설치높이 3m 이하  M     ( 호표 279 )</t>
  </si>
  <si>
    <t>가설울타리 및 가설방음벽 H형강 지주  지주높이 4m 이하  M     ( 호표 280 )</t>
  </si>
  <si>
    <t>트럭탑재형 크레인  5ton  HR     ( 호표 281 )</t>
  </si>
  <si>
    <t>굴착기(무한궤도)  0.2㎥  HR     ( 호표 282 )</t>
  </si>
  <si>
    <t>가설울타리판 설치  설치높이 6m 이하  10M     ( 호표 283 )</t>
  </si>
  <si>
    <t>가설울타리판 해체  설치높이 6m 이하  10M     ( 호표 284 )</t>
  </si>
  <si>
    <t>강관 조립말비계(이동식)설치 및 해체  높이 2m, 노무비  대     ( 호표 285 )</t>
  </si>
  <si>
    <t>시스템동바리 설치 및 해체  10m이하 - 조달자원 대체  10공M3     ( 호표 286 )</t>
  </si>
  <si>
    <t>크레인(타이어)  15ton  HR     ( 호표 287 )</t>
  </si>
  <si>
    <t>시스템비계  재료비, 9개월  M2     ( 호표 288 )</t>
  </si>
  <si>
    <t>시스템비계 설치 및 해체  10m 이하  M2     ( 호표 289 )</t>
  </si>
  <si>
    <t>시스템비계 설치 및 해체  10m 초과~20m 이하  M2     ( 호표 290 )</t>
  </si>
  <si>
    <t>굴착기(무한궤도)  0.7㎥  HR     ( 호표 291 )</t>
  </si>
  <si>
    <t>덤프트럭  24ton  HR     ( 호표 292 )</t>
  </si>
  <si>
    <t>덤프트럭 자동덮개시설  24ton  HR     ( 호표 293 )</t>
  </si>
  <si>
    <t>굴착기(무한궤도)  0.6㎥  HR     ( 호표 294 )</t>
  </si>
  <si>
    <t>물탱크(살수차)  5500L  HR     ( 호표 295 )</t>
  </si>
  <si>
    <t>진동롤러(자주식)  10ton  HR     ( 호표 296 )</t>
  </si>
  <si>
    <t>진동롤러(핸드가이드식)  0.7ton  HR     ( 호표 297 )</t>
  </si>
  <si>
    <t>단열재 접착제 붙이기  100mm 이하, 벽  M2     ( 호표 298 )</t>
  </si>
  <si>
    <t>방습필름 설치  바닥  M2     ( 호표 299 )</t>
  </si>
  <si>
    <t>콘크리트 펌프차  36m(80∼95㎥/hr)  HR     ( 호표 300 )</t>
  </si>
  <si>
    <t>철근 공장가공  Type-Ⅰ  TON     ( 호표 301 )</t>
  </si>
  <si>
    <t>철근 현장조립  Type-Ⅰ  TON     ( 호표 302 )</t>
  </si>
  <si>
    <t>트럭탑재형 크레인  10ton  HR     ( 호표 303 )</t>
  </si>
  <si>
    <t>합판거푸집 - 자재비  3회  M2     ( 호표 304 )</t>
  </si>
  <si>
    <t>합판거푸집 - 인력투입  복잡, 수직고 7m까지  M2     ( 호표 305 )</t>
  </si>
  <si>
    <t>합판거푸집 - 자재비  4회  M2     ( 호표 306 )</t>
  </si>
  <si>
    <t>합판거푸집 - 인력투입  보통, 수직고 7m까지  M2     ( 호표 307 )</t>
  </si>
  <si>
    <t>합판거푸집 - 인력투입  보통, 슬래브(경사도 20˚미만)  M2     ( 호표 308 )</t>
  </si>
  <si>
    <t>유로폼 - 주자재비    10M2     ( 호표 309 )</t>
  </si>
  <si>
    <t>유로폼 - 인력투입  보통, 수직고 7m까지  M2     ( 호표 310 )</t>
  </si>
  <si>
    <t>유로폼 - 인력투입  간단, 수직고 7m까지  M2     ( 호표 311 )</t>
  </si>
  <si>
    <t>자재 391</t>
  </si>
  <si>
    <t>자재 392</t>
  </si>
  <si>
    <t>2025년  06 월    일  설계</t>
    <phoneticPr fontId="5" type="noConversion"/>
  </si>
  <si>
    <t>5D67A30D8A60E669727759098E1435</t>
  </si>
  <si>
    <t>0101015D67A30D8A60E669727759098E1435</t>
  </si>
  <si>
    <t>5D67A30D8A60D5E97E3091D99881A5</t>
  </si>
  <si>
    <t>0101015D67A30D8A60D5E97E3091D99881A5</t>
  </si>
  <si>
    <t>5D67A30D8A60D5E97E3091D99881F5</t>
  </si>
  <si>
    <t>0101015D67A30D8A60D5E97E3091D99881F5</t>
  </si>
  <si>
    <t>5D67A30E84A236D1756C80E96F8845</t>
  </si>
  <si>
    <t>0101015D67A30E84A236D1756C80E96F8845</t>
  </si>
  <si>
    <t>5D67A30E84A236D1756C80E91768D5</t>
  </si>
  <si>
    <t>0101015D67A30E84A236D1756C80E91768D5</t>
  </si>
  <si>
    <t>5D67A30E8487698D7FC1AD69C0A0A5</t>
  </si>
  <si>
    <t>0101025D67A30E8487698D7FC1AD69C0A0A5</t>
  </si>
  <si>
    <t>5D67A30E8487698D7FC1AE7937C605</t>
  </si>
  <si>
    <t>0101025D67A30E8487698D7FC1AE7937C605</t>
  </si>
  <si>
    <t>5D67A30E8487699E71B5651960B165</t>
  </si>
  <si>
    <t>0101025D67A30E8487699E71B5651960B165</t>
  </si>
  <si>
    <t>5D67A30E84875F15736AC6294AAEC5</t>
  </si>
  <si>
    <t>0101025D67A30E84875F15736AC6294AAEC5</t>
  </si>
  <si>
    <t>5D67A30E84875F047C78E3C985FDA5</t>
  </si>
  <si>
    <t>0101025D67A30E84875F047C78E3C985FDA5</t>
  </si>
  <si>
    <t>5D67A30E8487699E737D6F99FDD6C5</t>
  </si>
  <si>
    <t>0101025D67A30E8487699E737D6F99FDD6C5</t>
  </si>
  <si>
    <t>5D67A30E8487699E737D6F99FDE725</t>
  </si>
  <si>
    <t>0101025D67A30E8487699E737D6F99FDE725</t>
  </si>
  <si>
    <t>5D67A30B8F6E33F27A0DA909B21E95</t>
  </si>
  <si>
    <t>0101025D67A30B8F6E33F27A0DA909B21E95</t>
  </si>
  <si>
    <t>5D67A30B8F5DF836746C46D9926C25</t>
  </si>
  <si>
    <t>0101025D67A30B8F5DF836746C46D9926C25</t>
  </si>
  <si>
    <t>5D67A30B8F5DF836746E74D95463D5</t>
  </si>
  <si>
    <t>0101025D67A30B8F5DF836746E74D95463D5</t>
  </si>
  <si>
    <t>5D67A30B8F5DF8097191C5D9FA5165</t>
  </si>
  <si>
    <t>0101025D67A30B8F5DF8097191C5D9FA5165</t>
  </si>
  <si>
    <t>5D67A30B8F5DF809708BF979B27C75</t>
  </si>
  <si>
    <t>0101025D67A30B8F5DF809708BF979B27C75</t>
  </si>
  <si>
    <t>5D67A30B8F310A977BC965B9B7B765</t>
  </si>
  <si>
    <t>0101025D67A30B8F310A977BC965B9B7B765</t>
  </si>
  <si>
    <t>5D42A3EB8EC151C974759DF9BEDEB5</t>
  </si>
  <si>
    <t>0101035D42A3EB8EC151C974759DF9BEDEB5</t>
  </si>
  <si>
    <t>5D42A3E881AA56D776DB859943E995</t>
  </si>
  <si>
    <t>0101035D42A3E881AA56D776DB859943E995</t>
  </si>
  <si>
    <t>5D42A3E686A1DB757FC39889792385</t>
  </si>
  <si>
    <t>0101035D42A3E686A1DB757FC39889792385</t>
  </si>
  <si>
    <t>5D67932C8F27974F785CD3A97CE615</t>
  </si>
  <si>
    <t>0101035D67932C8F27974F785CD3A97CE615</t>
  </si>
  <si>
    <t>5D67932C8F27974F785CD0D91A0875</t>
  </si>
  <si>
    <t>0101035D67932C8F27974F785CD0D91A0875</t>
  </si>
  <si>
    <t>5D42A3E7874C2EE77FD5DD8988E785</t>
  </si>
  <si>
    <t>0101035D42A3E7874C2EE77FD5DD8988E785</t>
  </si>
  <si>
    <t>5CD5E30C8716422275E57069206C182153954D</t>
  </si>
  <si>
    <t>0101035CD5E30C8716422275E57069206C182153954D</t>
  </si>
  <si>
    <t>5CD5E30C8716422275E57069206C182153954E</t>
  </si>
  <si>
    <t>0101035CD5E30C8716422275E57069206C182153954E</t>
  </si>
  <si>
    <t>5CD5E30C8716422275E57069206C182153954F</t>
  </si>
  <si>
    <t>0101035CD5E30C8716422275E57069206C182153954F</t>
  </si>
  <si>
    <t>5CD5E30C8716422275E57069206C1821539541</t>
  </si>
  <si>
    <t>0101035CD5E30C8716422275E57069206C1821539541</t>
  </si>
  <si>
    <t>5CD5E30C8716422275E57069206C1821539ACA</t>
  </si>
  <si>
    <t>0101035CD5E30C8716422275E57069206C1821539ACA</t>
  </si>
  <si>
    <t>5CD5E30C8716422275E57069206C1821539AC8</t>
  </si>
  <si>
    <t>0101035CD5E30C8716422275E57069206C1821539AC8</t>
  </si>
  <si>
    <t>5CD5E30C8716422275E57069206C1821539AC9</t>
  </si>
  <si>
    <t>0101035CD5E30C8716422275E57069206C1821539AC9</t>
  </si>
  <si>
    <t>5CD5E30C8716422275E57069206C1821539ACE</t>
  </si>
  <si>
    <t>0101035CD5E30C8716422275E57069206C1821539ACE</t>
  </si>
  <si>
    <t>5CD5E30C8716422275E57069206C1821539ACC</t>
  </si>
  <si>
    <t>0101035CD5E30C8716422275E57069206C1821539ACC</t>
  </si>
  <si>
    <t>5CD5E30C8716422275E57069206C1821539ACD</t>
  </si>
  <si>
    <t>0101035CD5E30C8716422275E57069206C1821539ACD</t>
  </si>
  <si>
    <t>5A41A3FB864B59A674B6884974F317CA5886F2</t>
  </si>
  <si>
    <t>0101045A41A3FB864B59A674B6884974F317CA5886F2</t>
  </si>
  <si>
    <t>5A41A3FB864B59A674B6884974F317CA5886F6</t>
  </si>
  <si>
    <t>0101045A41A3FB864B59A674B6884974F317CA5886F6</t>
  </si>
  <si>
    <t>5A41A3FB864B59A674B6884974F317CA5886F4</t>
  </si>
  <si>
    <t>0101045A41A3FB864B59A674B6884974F317CA5886F4</t>
  </si>
  <si>
    <t>5D67F3978F67C568786415995E1E65</t>
  </si>
  <si>
    <t>0101045D67F3978F67C568786415995E1E65</t>
  </si>
  <si>
    <t>5D67F3978F67F2A6793103C9279AB5</t>
  </si>
  <si>
    <t>0101045D67F3978F67F2A6793103C9279AB5</t>
  </si>
  <si>
    <t>5D67F3978F5539C977A5EBE9BA3095</t>
  </si>
  <si>
    <t>0101045D67F3978F5539C977A5EBE9BA3095</t>
  </si>
  <si>
    <t>5A41A3FB8655B6477B47D2692191854457F445</t>
  </si>
  <si>
    <t>0101045A41A3FB8655B6477B47D2692191854457F445</t>
  </si>
  <si>
    <t>5A41A3FB8655B6477B47D2692191854457F446</t>
  </si>
  <si>
    <t>0101045A41A3FB8655B6477B47D2692191854457F446</t>
  </si>
  <si>
    <t>5A41A3FB8655B6477B47D2692191854457F447</t>
  </si>
  <si>
    <t>0101045A41A3FB8655B6477B47D2692191854457F447</t>
  </si>
  <si>
    <t>5A41A3FB8655B6477B47D2692191854457F440</t>
  </si>
  <si>
    <t>0101045A41A3FB8655B6477B47D2692191854457F440</t>
  </si>
  <si>
    <t>5A41A3FB8655B6477B47D2692191854457F441</t>
  </si>
  <si>
    <t>0101045A41A3FB8655B6477B47D2692191854457F441</t>
  </si>
  <si>
    <t>5D67F3938193C8B172A6AA39597BF5</t>
  </si>
  <si>
    <t>0101045D67F3938193C8B172A6AA39597BF5</t>
  </si>
  <si>
    <t>5D66F3248C0C9BC97BFD4FB939B045</t>
  </si>
  <si>
    <t>0101045D66F3248C0C9BC97BFD4FB939B045</t>
  </si>
  <si>
    <t>5CD2F3EF817D514271308BF9CB95A5</t>
  </si>
  <si>
    <t>0101045CD2F3EF817D514271308BF9CB95A5</t>
  </si>
  <si>
    <t>5D67F390844B559574B9CD297C1475</t>
  </si>
  <si>
    <t>0101045D67F390844B559574B9CD297C1475</t>
  </si>
  <si>
    <t>5D67F3908470B4737EB47C09E4A025</t>
  </si>
  <si>
    <t>0101045D67F3908470B4737EB47C09E4A025</t>
  </si>
  <si>
    <t>5D67F3908470ABF477FB6AA9332215</t>
  </si>
  <si>
    <t>0101045D67F3908470ABF477FB6AA9332215</t>
  </si>
  <si>
    <t>5D67F390841E3A9576A49A09D68E45</t>
  </si>
  <si>
    <t>0101045D67F390841E3A9576A49A09D68E45</t>
  </si>
  <si>
    <t>5D67F390841E3A9576A49A09D698B5</t>
  </si>
  <si>
    <t>0101045D67F390841E3A9576A49A09D698B5</t>
  </si>
  <si>
    <t>5D67F3968ECB096C7D40693999F435</t>
  </si>
  <si>
    <t>0101045D67F3968ECB096C7D40693999F435</t>
  </si>
  <si>
    <t>경량기포콘크리트 타설</t>
  </si>
  <si>
    <t>5D67C35B85A3BC88725BB71905BF25</t>
  </si>
  <si>
    <t>0101045D67C35B85A3BC88725BB71905BF25</t>
  </si>
  <si>
    <t>5D671376852190B471CF9BF96FD755</t>
  </si>
  <si>
    <t>0101045D671376852190B471CF9BF96FD755</t>
  </si>
  <si>
    <t>5A41A3FB86C838BC7A57DE29828A8747575D67</t>
  </si>
  <si>
    <t>0101045A41A3FB86C838BC7A57DE29828A8747575D67</t>
  </si>
  <si>
    <t>5A41A3FB86C838BC7A57DE29828A8747564D11</t>
  </si>
  <si>
    <t>0101045A41A3FB86C838BC7A57DE29828A8747564D11</t>
  </si>
  <si>
    <t>5A41A3FB8655B650717DEE694103EDD250EE1A</t>
  </si>
  <si>
    <t>0101055A41A3FB8655B650717DEE694103EDD250EE1A</t>
  </si>
  <si>
    <t>5A41A3FB8655B650717DEE694103EDD250ED75</t>
  </si>
  <si>
    <t>0101055A41A3FB8655B650717DEE694103EDD250ED75</t>
  </si>
  <si>
    <t>5A41A3FB8655B650717DEE694103EDD250EC53</t>
  </si>
  <si>
    <t>0101055A41A3FB8655B650717DEE694103EDD250EC53</t>
  </si>
  <si>
    <t>5A41A3FB8655B650717DEE694103EDD250EB49</t>
  </si>
  <si>
    <t>0101055A41A3FB8655B650717DEE694103EDD250EB49</t>
  </si>
  <si>
    <t>5A41A3FB8655B650717DEE694103EAC05E5953</t>
  </si>
  <si>
    <t>0101055A41A3FB8655B650717DEE694103EAC05E5953</t>
  </si>
  <si>
    <t>5A41A3FB8655B650717DEE694103EAC05E5FFC</t>
  </si>
  <si>
    <t>0101055A41A3FB8655B650717DEE694103EAC05E5FFC</t>
  </si>
  <si>
    <t>5A41A3FB8655B650717DEE694103EDD5590ACB</t>
  </si>
  <si>
    <t>0101055A41A3FB8655B650717DEE694103EDD5590ACB</t>
  </si>
  <si>
    <t>5A41A3FB8655B650717DEE694103EAC05E5DCD</t>
  </si>
  <si>
    <t>0101055A41A3FB8655B650717DEE694103EAC05E5DCD</t>
  </si>
  <si>
    <t>5A41A3FB8655B650717DEE694103EAC05E5C28</t>
  </si>
  <si>
    <t>0101055A41A3FB8655B650717DEE694103EAC05E5C28</t>
  </si>
  <si>
    <t>5A41A3FB8655B650717DEE694103EDD559081E</t>
  </si>
  <si>
    <t>0101055A41A3FB8655B650717DEE694103EDD559081E</t>
  </si>
  <si>
    <t>5A41A3FB86558ACD78CD0139D0601E04554AAB</t>
  </si>
  <si>
    <t>0101055A41A3FB86558ACD78CD0139D0601E04554AAB</t>
  </si>
  <si>
    <t>5A41A3FB86558ACD78CD0139C75B28AB55B071</t>
  </si>
  <si>
    <t>0101055A41A3FB86558ACD78CD0139C75B28AB55B071</t>
  </si>
  <si>
    <t>5A41A3FB86558ACD78CD0139D0DBF53E526CAB</t>
  </si>
  <si>
    <t>0101055A41A3FB86558ACD78CD0139D0DBF53E526CAB</t>
  </si>
  <si>
    <t>5A41A3FB86558ACD78CD0139C75B28AB55B100</t>
  </si>
  <si>
    <t>0101055A41A3FB86558ACD78CD0139C75B28AB55B100</t>
  </si>
  <si>
    <t>5A41A3FB86558ACD78CD0139D0601E04554AA8</t>
  </si>
  <si>
    <t>0101055A41A3FB86558ACD78CD0139D0601E04554AA8</t>
  </si>
  <si>
    <t>5A41A3FB86558ACD78CD0139C75B28AB55B101</t>
  </si>
  <si>
    <t>0101055A41A3FB86558ACD78CD0139C75B28AB55B101</t>
  </si>
  <si>
    <t>5A41A3FB86558ACD78CD0139D0601E04554AA9</t>
  </si>
  <si>
    <t>0101055A41A3FB86558ACD78CD0139D0601E04554AA9</t>
  </si>
  <si>
    <t>5A41A3FB86558ACD78CD0139F37D8DCD550D84</t>
  </si>
  <si>
    <t>0101055A41A3FB86558ACD78CD0139F37D8DCD550D84</t>
  </si>
  <si>
    <t>5A41A3FB86558ACD78CD0139F37D8DCD550D8B</t>
  </si>
  <si>
    <t>0101055A41A3FB86558ACD78CD0139F37D8DCD550D8B</t>
  </si>
  <si>
    <t>5A41A3FB86558ACD78CD0139F37D8DCD550CFD</t>
  </si>
  <si>
    <t>0101055A41A3FB86558ACD78CD0139F37D8DCD550CFD</t>
  </si>
  <si>
    <t>5A41A3FB86558ACD78CD0139F37D8DCD550CFE</t>
  </si>
  <si>
    <t>0101055A41A3FB86558ACD78CD0139F37D8DCD550CFE</t>
  </si>
  <si>
    <t>5A41A3FB86558ACD78CD0139F37D8DCD550CF9</t>
  </si>
  <si>
    <t>0101055A41A3FB86558ACD78CD0139F37D8DCD550CF9</t>
  </si>
  <si>
    <t>5A41A3FB86558ACD78CD0139F37D8DCD550CFA</t>
  </si>
  <si>
    <t>0101055A41A3FB86558ACD78CD0139F37D8DCD550CFA</t>
  </si>
  <si>
    <t>5A41A3FB86558ACD78CD0139F37D8DCD550FB0</t>
  </si>
  <si>
    <t>0101055A41A3FB86558ACD78CD0139F37D8DCD550FB0</t>
  </si>
  <si>
    <t>5A41A3FB86558ACD78CD0139F37D8DCD550FB2</t>
  </si>
  <si>
    <t>0101055A41A3FB86558ACD78CD0139F37D8DCD550FB2</t>
  </si>
  <si>
    <t>5A41A3FB86558ACD78CD0139F37D8DCD550FB5</t>
  </si>
  <si>
    <t>0101055A41A3FB86558ACD78CD0139F37D8DCD550FB5</t>
  </si>
  <si>
    <t>5A41A3FB86C838BC7A552C193DD7965E5FDEF8</t>
  </si>
  <si>
    <t>0101055A41A3FB86C838BC7A552C193DD7965E5FDEF8</t>
  </si>
  <si>
    <t>5A41B38080CF34647CDD728982A87B655D738A</t>
  </si>
  <si>
    <t>0101055A41B38080CF34647CDD728982A87B655D738A</t>
  </si>
  <si>
    <t>5A41B38080CF34647CDD728982A87B655D738D</t>
  </si>
  <si>
    <t>0101055A41B38080CF34647CDD728982A87B655D738D</t>
  </si>
  <si>
    <t>5A41B38080CF34647CDD728982A87B655D738C</t>
  </si>
  <si>
    <t>0101055A41B38080CF34647CDD728982A87B655D738C</t>
  </si>
  <si>
    <t>5A41B38080CF34647CDD728982A87B655D738F</t>
  </si>
  <si>
    <t>0101055A41B38080CF34647CDD728982A87B655D738F</t>
  </si>
  <si>
    <t>5A41B38080CF34647CDD728982A87B655D738E</t>
  </si>
  <si>
    <t>0101055A41B38080CF34647CDD728982A87B655D738E</t>
  </si>
  <si>
    <t>5A41B38080CF34647CDD728982A87B655D7381</t>
  </si>
  <si>
    <t>0101055A41B38080CF34647CDD728982A87B655D7381</t>
  </si>
  <si>
    <t>5A41B38080CF34647CDD728982A87B655D7380</t>
  </si>
  <si>
    <t>0101055A41B38080CF34647CDD728982A87B655D7380</t>
  </si>
  <si>
    <t>5A41B38080CF34647CDD728982A87B655D72E2</t>
  </si>
  <si>
    <t>0101055A41B38080CF34647CDD728982A87B655D72E2</t>
  </si>
  <si>
    <t>5A41B38080CF34647CDD728982A87B655D7031</t>
  </si>
  <si>
    <t>0101055A41B38080CF34647CDD728982A87B655D7031</t>
  </si>
  <si>
    <t>5A41B38080CF34647CDD728982A87B655D7030</t>
  </si>
  <si>
    <t>0101055A41B38080CF34647CDD728982A87B655D7030</t>
  </si>
  <si>
    <t>5A41B38080CF34647CDD728982A87B655D7033</t>
  </si>
  <si>
    <t>0101055A41B38080CF34647CDD728982A87B655D7033</t>
  </si>
  <si>
    <t>5A41B38080CF34647CDD728982A87B655D703D</t>
  </si>
  <si>
    <t>0101055A41B38080CF34647CDD728982A87B655D703D</t>
  </si>
  <si>
    <t>5A41B38080CF34647DE460E94050E07F581EA5</t>
  </si>
  <si>
    <t>0101055A41B38080CF34647DE460E94050E07F581EA5</t>
  </si>
  <si>
    <t>5D67E3A8864A78CE792DB2294A8375</t>
  </si>
  <si>
    <t>0101055D67E3A8864A78CE792DB2294A8375</t>
  </si>
  <si>
    <t>5D67E3A980A0BF3470262D994565B5</t>
  </si>
  <si>
    <t>0101055D67E3A980A0BF3470262D994565B5</t>
  </si>
  <si>
    <t>5D67E3AF8914961F7D86F2B9AF5D65</t>
  </si>
  <si>
    <t>0101055D67E3AF8914961F7D86F2B9AF5D65</t>
  </si>
  <si>
    <t>5D67E3AF89AA41CD774C5FF918F0B5</t>
  </si>
  <si>
    <t>0101055D67E3AF89AA41CD774C5FF918F0B5</t>
  </si>
  <si>
    <t>5D67E3AD8E747E1B793F4589CE93E5</t>
  </si>
  <si>
    <t>0101055D67E3AD8E747E1B793F4589CE93E5</t>
  </si>
  <si>
    <t>5D67E3AC8DEA85407BD5FED961F935</t>
  </si>
  <si>
    <t>0101055D67E3AC8DEA85407BD5FED961F935</t>
  </si>
  <si>
    <t>5D67E3AC8DEA851B77969789CD33D5</t>
  </si>
  <si>
    <t>0101055D67E3AC8DEA851B77969789CD33D5</t>
  </si>
  <si>
    <t>5D67E3A8864A6E577E768959E3F855</t>
  </si>
  <si>
    <t>0101055D67E3A8864A6E577E768959E3F855</t>
  </si>
  <si>
    <t>5D67E3A8864A6E45787311A9584325</t>
  </si>
  <si>
    <t>0101055D67E3A8864A6E45787311A9584325</t>
  </si>
  <si>
    <t>5D67E3A8864A6E45787311A9584335</t>
  </si>
  <si>
    <t>0101055D67E3A8864A6E45787311A9584335</t>
  </si>
  <si>
    <t>5A41A3FB86660A127620D0E9B4EEF1B2569515</t>
  </si>
  <si>
    <t>0101065A41A3FB86660A127620D0E9B4EEF1B2569515</t>
  </si>
  <si>
    <t>5D67D3428908D75877F2BAF94CF565</t>
  </si>
  <si>
    <t>0101065D67D3428908D75877F2BAF94CF565</t>
  </si>
  <si>
    <t>5D67D342892B8BC57B7CFC49EA1E65</t>
  </si>
  <si>
    <t>0101065D67D342892B8BC57B7CFC49EA1E65</t>
  </si>
  <si>
    <t>5D67D342892B8BC57B7CFD5948C4B5</t>
  </si>
  <si>
    <t>0101065D67D342892B8BC57B7CFD5948C4B5</t>
  </si>
  <si>
    <t>5D6763F68B9642547B79C6E96C28D5</t>
  </si>
  <si>
    <t>0101075D6763F68B9642547B79C6E96C28D5</t>
  </si>
  <si>
    <t>5D6763F68B9642547B79C6E953B725</t>
  </si>
  <si>
    <t>0101075D6763F68B9642547B79C6E953B725</t>
  </si>
  <si>
    <t>5D6763F68B9642547B79C6E953B705</t>
  </si>
  <si>
    <t>0101075D6763F68B9642547B79C6E953B705</t>
  </si>
  <si>
    <t>5D6763F68B9642547B79C6E953B7E5</t>
  </si>
  <si>
    <t>0101075D6763F68B9642547B79C6E953B7E5</t>
  </si>
  <si>
    <t>5D6763F68B966ED77511CF79E20825</t>
  </si>
  <si>
    <t>0101075D6763F68B966ED77511CF79E20825</t>
  </si>
  <si>
    <t>5A41A3FB86D9126A71847DE93CCDBCB65F887B</t>
  </si>
  <si>
    <t>0101075A41A3FB86D9126A71847DE93CCDBCB65F887B</t>
  </si>
  <si>
    <t>5A41A3FB86660A007024AB195414C72E5308AB</t>
  </si>
  <si>
    <t>0101085A41A3FB86660A007024AB195414C72E5308AB</t>
  </si>
  <si>
    <t>5A41A3FB86660A007024AB195499D6B15A0AC3</t>
  </si>
  <si>
    <t>0101085A41A3FB86660A007024AB195499D6B15A0AC3</t>
  </si>
  <si>
    <t>5D6763F5894083027E90523982C065</t>
  </si>
  <si>
    <t>0101085D6763F5894083027E90523982C065</t>
  </si>
  <si>
    <t>5D6763F589636CC874C8C5697EE7F5</t>
  </si>
  <si>
    <t>0101085D6763F589636CC874C8C5697EE7F5</t>
  </si>
  <si>
    <t>5D6763F5896352707A911F39AE9CA5</t>
  </si>
  <si>
    <t>0101085D6763F5896352707A911F39AE9CA5</t>
  </si>
  <si>
    <t>5D6733438DD8B7AD7EF944D9E2C435</t>
  </si>
  <si>
    <t>0101095D6733438DD8B7AD7EF944D9E2C435</t>
  </si>
  <si>
    <t>5D6733438DD8B7AD7EF944D9E2C465</t>
  </si>
  <si>
    <t>0101095D6733438DD8B7AD7EF944D9E2C465</t>
  </si>
  <si>
    <t>5D6733438DD8B7AD7EF944D9E2BBD5</t>
  </si>
  <si>
    <t>0101095D6733438DD8B7AD7EF944D9E2BBD5</t>
  </si>
  <si>
    <t>5D673349868E5AEE7C9B4D49B0A925</t>
  </si>
  <si>
    <t>0101095D673349868E5AEE7C9B4D49B0A925</t>
  </si>
  <si>
    <t>5D673349868E5AEE7C98F909A7F705</t>
  </si>
  <si>
    <t>0101095D673349868E5AEE7C98F909A7F705</t>
  </si>
  <si>
    <t>5D67334C83D6A10A7513EBD914CDC5</t>
  </si>
  <si>
    <t>0101095D67334C83D6A10A7513EBD914CDC5</t>
  </si>
  <si>
    <t>5D6733438DD8B7AD7EF944D9E2A955</t>
  </si>
  <si>
    <t>0101095D6733438DD8B7AD7EF944D9E2A955</t>
  </si>
  <si>
    <t>5D673349868E5AEE7F6E04C9B8E9B5</t>
  </si>
  <si>
    <t>0101095D673349868E5AEE7F6E04C9B8E9B5</t>
  </si>
  <si>
    <t>5D6733468925852071787F998076F5</t>
  </si>
  <si>
    <t>0101095D6733468925852071787F998076F5</t>
  </si>
  <si>
    <t>5D673346891B1EB87734CBD9B6E555</t>
  </si>
  <si>
    <t>0101095D673346891B1EB87734CBD9B6E555</t>
  </si>
  <si>
    <t>5D673346890A9D3C7A753979341775</t>
  </si>
  <si>
    <t>0101095D673346890A9D3C7A753979341775</t>
  </si>
  <si>
    <t>5D6733478BA09A6671CDF7995144C5</t>
  </si>
  <si>
    <t>0101095D6733478BA09A6671CDF7995144C5</t>
  </si>
  <si>
    <t>5D67030F8FB05116706E3339C89A65</t>
  </si>
  <si>
    <t>0101105D67030F8FB05116706E3339C89A65</t>
  </si>
  <si>
    <t>5D67030F8FB05116706E3339DA7535</t>
  </si>
  <si>
    <t>0101105D67030F8FB05116706E3339DA7535</t>
  </si>
  <si>
    <t>5D67030E8D6294247382EC5925EC35</t>
  </si>
  <si>
    <t>0101105D67030E8D6294247382EC5925EC35</t>
  </si>
  <si>
    <t>5D67030E8D3568B57336821936C445</t>
  </si>
  <si>
    <t>0101105D67030E8D3568B57336821936C445</t>
  </si>
  <si>
    <t>5D67030E8D3568B57336821936C475</t>
  </si>
  <si>
    <t>0101105D67030E8D3568B57336821936C475</t>
  </si>
  <si>
    <t>5D67030E8D6294247382EC293206B5</t>
  </si>
  <si>
    <t>0101105D67030E8D6294247382EC293206B5</t>
  </si>
  <si>
    <t>5D67137F84B83AB370BCC3B9B196B5</t>
  </si>
  <si>
    <t>0101105D67137F84B83AB370BCC3B9B196B5</t>
  </si>
  <si>
    <t>5A41A3FB863ACE6C796D2FC9A88A543A5EA8B8</t>
  </si>
  <si>
    <t>0101115A41A3FB863ACE6C796D2FC9A88A543A5EA8B8</t>
  </si>
  <si>
    <t>5D67C3578FDDBC9F7678A1D9EA8DB5</t>
  </si>
  <si>
    <t>0101115D67C3578FDDBC9F7678A1D9EA8DB5</t>
  </si>
  <si>
    <t>5D67C3578FDDBC9F7678A0390C8BB5</t>
  </si>
  <si>
    <t>0101115D67C3578FDDBC9F7678A0390C8BB5</t>
  </si>
  <si>
    <t>조인트비드 설치</t>
  </si>
  <si>
    <t>AL, H=12mm(크랙방지)</t>
  </si>
  <si>
    <t>5D67C3578FDDBC9F744C5059E521E5</t>
  </si>
  <si>
    <t>0101115D67C3578FDDBC9F744C5059E521E5</t>
  </si>
  <si>
    <t>5D67C3578FDDBCC47F3F6AB9F36985</t>
  </si>
  <si>
    <t>0101115D67C3578FDDBCC47F3F6AB9F36985</t>
  </si>
  <si>
    <t>5D6713718D1E5B5D7F78C379C9F5C5</t>
  </si>
  <si>
    <t>0101115D6713718D1E5B5D7F78C379C9F5C5</t>
  </si>
  <si>
    <t>5D6713718D28DC4A7B2F3D19A45E55</t>
  </si>
  <si>
    <t>0101115D6713718D28DC4A7B2F3D19A45E55</t>
  </si>
  <si>
    <t>5D6713718D28DC4A7B2F3D19A45E45</t>
  </si>
  <si>
    <t>0101115D6713718D28DC4A7B2F3D19A45E45</t>
  </si>
  <si>
    <t>5D67137584F83481746A6AC943FFD5</t>
  </si>
  <si>
    <t>0101115D67137584F83481746A6AC943FFD5</t>
  </si>
  <si>
    <t>5D67137B8D53981173C11899429B35</t>
  </si>
  <si>
    <t>0101115D67137B8D53981173C11899429B35</t>
  </si>
  <si>
    <t>5D67137B8D53981173C118997FEF75</t>
  </si>
  <si>
    <t>0101115D67137B8D53981173C118997FEF75</t>
  </si>
  <si>
    <t>5D67137B8D53981173C118997FEF25</t>
  </si>
  <si>
    <t>0101115D67137B8D53981173C118997FEF25</t>
  </si>
  <si>
    <t>5D67137B8D53981173C1189927CFB5</t>
  </si>
  <si>
    <t>0101115D67137B8D53981173C1189927CFB5</t>
  </si>
  <si>
    <t>5D67137B8D26522D7267CE2968FB75</t>
  </si>
  <si>
    <t>0101115D67137B8D26522D7267CE2968FB75</t>
  </si>
  <si>
    <t>5D67137F84B828427B54CDC9FFFC15</t>
  </si>
  <si>
    <t>0101115D67137F84B828427B54CDC9FFFC15</t>
  </si>
  <si>
    <t>5D67137F84B83AB370BCC3C9A837A5</t>
  </si>
  <si>
    <t>0101115D67137F84B83AB370BCC3C9A837A5</t>
  </si>
  <si>
    <t>5D67137F84B83AB370BCB3B9E89605</t>
  </si>
  <si>
    <t>0101115D67137F84B83AB370BCB3B9E89605</t>
  </si>
  <si>
    <t>5D67137F84B83AB370BCB3B9E8B2E5</t>
  </si>
  <si>
    <t>0101115D67137F84B83AB370BCB3B9E8B2E5</t>
  </si>
  <si>
    <t>5D67137F84B83AB370BCB3B9E8B2C5</t>
  </si>
  <si>
    <t>0101115D67137F84B83AB370BCB3B9E8B2C5</t>
  </si>
  <si>
    <t>5D6743A08B447188766F62B99F32F5</t>
  </si>
  <si>
    <t>0101115D6743A08B447188766F62B99F32F5</t>
  </si>
  <si>
    <t>5D6743A08B44718877765479006235</t>
  </si>
  <si>
    <t>0101115D6743A08B44718877765479006235</t>
  </si>
  <si>
    <t>5D6743AF83BF83337E3C3B095A2475</t>
  </si>
  <si>
    <t>0101115D6743AF83BF83337E3C3B095A2475</t>
  </si>
  <si>
    <t>5D6743AF83BFB8737D34F6B95BDB55</t>
  </si>
  <si>
    <t>0101115D6743AF83BFB8737D34F6B95BDB55</t>
  </si>
  <si>
    <t>5D6743AE8111BD3D77930A093D9D45</t>
  </si>
  <si>
    <t>0101115D6743AE8111BD3D77930A093D9D45</t>
  </si>
  <si>
    <t>5D6743AE8111BD3D73381A29BBE985</t>
  </si>
  <si>
    <t>0101115D6743AE8111BD3D73381A29BBE985</t>
  </si>
  <si>
    <t>5D6743AE8111BD3D7C1544E94BD325</t>
  </si>
  <si>
    <t>0101115D6743AE8111BD3D7C1544E94BD325</t>
  </si>
  <si>
    <t>5D67C35C87F1795F70A32CC9DD9475</t>
  </si>
  <si>
    <t>0101125D67C35C87F1795F70A32CC9DD9475</t>
  </si>
  <si>
    <t>5D67C35C87F1795F70A32DE93B00E5</t>
  </si>
  <si>
    <t>0101125D67C35C87F1795F70A32DE93B00E5</t>
  </si>
  <si>
    <t>5D67C35C87F1795F741E75F972BDE5</t>
  </si>
  <si>
    <t>0101125D67C35C87F1795F741E75F972BDE5</t>
  </si>
  <si>
    <t>5D67C35C87F15E9C75ABB12964E055</t>
  </si>
  <si>
    <t>0101125D67C35C87F15E9C75ABB12964E055</t>
  </si>
  <si>
    <t>5D67C35C87F15E9C75ABB129649835</t>
  </si>
  <si>
    <t>0101125D67C35C87F15E9C75ABB129649835</t>
  </si>
  <si>
    <t>5D67C35C87C433907451A589595E25</t>
  </si>
  <si>
    <t>0101125D67C35C87C433907451A589595E25</t>
  </si>
  <si>
    <t>5D67C35C87C433907451A5893E82D5</t>
  </si>
  <si>
    <t>0101125D67C35C87C433907451A5893E82D5</t>
  </si>
  <si>
    <t>5D67C35C87C433907450ECC946D3A5</t>
  </si>
  <si>
    <t>0101125D67C35C87C433907450ECC946D3A5</t>
  </si>
  <si>
    <t>5D67C35C87C433907450ECC9573055</t>
  </si>
  <si>
    <t>0101125D67C35C87C433907450ECC9573055</t>
  </si>
  <si>
    <t>5D67C35C87A9663276F53829747D25</t>
  </si>
  <si>
    <t>0101125D67C35C87A9663276F53829747D25</t>
  </si>
  <si>
    <t>5D67C35C87A9663276F53829747A15</t>
  </si>
  <si>
    <t>0101125D67C35C87A9663276F53829747A15</t>
  </si>
  <si>
    <t>5D6773DD8FC8F243716AACF9CE4525</t>
  </si>
  <si>
    <t>0101125D6773DD8FC8F243716AACF9CE4525</t>
  </si>
  <si>
    <t>5D6773DD8FC8F25D78946D496320E5</t>
  </si>
  <si>
    <t>0101125D6773DD8FC8F25D78946D496320E5</t>
  </si>
  <si>
    <t>5CD5E30C8716422275E57069206C182153977F</t>
  </si>
  <si>
    <t>0101135CD5E30C8716422275E57069206C182153977F</t>
  </si>
  <si>
    <t>5CD5E30C8716422275E57069206C18215394A2</t>
  </si>
  <si>
    <t>0101135CD5E30C8716422275E57069206C18215394A2</t>
  </si>
  <si>
    <t>5CD5E30C8716422275E57069206C18215394A3</t>
  </si>
  <si>
    <t>0101135CD5E30C8716422275E57069206C18215394A3</t>
  </si>
  <si>
    <t>5CD5E30C8716422275E57069206C18215394A0</t>
  </si>
  <si>
    <t>0101135CD5E30C8716422275E57069206C18215394A0</t>
  </si>
  <si>
    <t>5CD5E30C8716422275E57069206C18215394A1</t>
  </si>
  <si>
    <t>0101135CD5E30C8716422275E57069206C18215394A1</t>
  </si>
  <si>
    <t>5CD5E30C8716422275E57069206C18215394A6</t>
  </si>
  <si>
    <t>0101135CD5E30C8716422275E57069206C18215394A6</t>
  </si>
  <si>
    <t>5D6773DA824F6F237DB601195D3C85</t>
  </si>
  <si>
    <t>0101135D6773DA824F6F237DB601195D3C85</t>
  </si>
  <si>
    <t>5D6773DA824F6F237DB601195D3CA5</t>
  </si>
  <si>
    <t>0101135D6773DA824F6F237DB601195D3CA5</t>
  </si>
  <si>
    <t>5D6773DA824F6F237DB601195D3C45</t>
  </si>
  <si>
    <t>0101135D6773DA824F6F237DB601195D3C45</t>
  </si>
  <si>
    <t>5D6773DA824F6F237DB601195D0785</t>
  </si>
  <si>
    <t>0101135D6773DA824F6F237DB601195D0785</t>
  </si>
  <si>
    <t>5D6773DA824F6F237DB601195D07A5</t>
  </si>
  <si>
    <t>0101135D6773DA824F6F237DB601195D07A5</t>
  </si>
  <si>
    <t>5D6773DA824F6F237DB601195D07C5</t>
  </si>
  <si>
    <t>0101135D6773DA824F6F237DB601195D07C5</t>
  </si>
  <si>
    <t>5D6773DA824F6F237DB601195D07E5</t>
  </si>
  <si>
    <t>0101135D6773DA824F6F237DB601195D07E5</t>
  </si>
  <si>
    <t>5D6773DA824F6F237DB601195D0705</t>
  </si>
  <si>
    <t>0101135D6773DA824F6F237DB601195D0705</t>
  </si>
  <si>
    <t>5D6773DA824F6F237DB601195D11E5</t>
  </si>
  <si>
    <t>0101135D6773DA824F6F237DB601195D11E5</t>
  </si>
  <si>
    <t>5D6773DA824F6F237DB601195D11C5</t>
  </si>
  <si>
    <t>0101135D6773DA824F6F237DB601195D11C5</t>
  </si>
  <si>
    <t>5D6773DA8578EF497ECFD639EF5CB5</t>
  </si>
  <si>
    <t>0101135D6773DA8578EF497ECFD639EF5CB5</t>
  </si>
  <si>
    <t>5A41B38080CF08F372DA80199DA95344548716</t>
  </si>
  <si>
    <t>0101135A41B38080CF08F372DA80199DA95344548716</t>
  </si>
  <si>
    <t>5A41B38080CF08F372DA80199DA930755A66FA</t>
  </si>
  <si>
    <t>0101135A41B38080CF08F372DA80199DA930755A66FA</t>
  </si>
  <si>
    <t>5A41B38080CF08F372DE7F79C4758F7E5F1385</t>
  </si>
  <si>
    <t>0101135A41B38080CF08F372DE7F79C4758F7E5F1385</t>
  </si>
  <si>
    <t>5A41B38080CF083071914AC9ADF378A754232D</t>
  </si>
  <si>
    <t>0101135A41B38080CF083071914AC9ADF378A754232D</t>
  </si>
  <si>
    <t>5A41B38080CF083071914AC9AD7FD24E52E249</t>
  </si>
  <si>
    <t>0101135A41B38080CF083071914AC9AD7FD24E52E249</t>
  </si>
  <si>
    <t>5A41B38080CF083071914AC9ADF343DD55C08D</t>
  </si>
  <si>
    <t>0101135A41B38080CF083071914AC9ADF343DD55C08D</t>
  </si>
  <si>
    <t>5A41B38080CF083071914AC9ADF343DD56E4C2</t>
  </si>
  <si>
    <t>0101135A41B38080CF083071914AC9ADF343DD56E4C2</t>
  </si>
  <si>
    <t>5A41B38080CF083071914AC9BED555B85D3D03</t>
  </si>
  <si>
    <t>0101135A41B38080CF083071914AC9BED555B85D3D03</t>
  </si>
  <si>
    <t>5D6773DD8F938530786A94E9B10685</t>
  </si>
  <si>
    <t>0101135D6773DD8F938530786A94E9B10685</t>
  </si>
  <si>
    <t>5D6773DD8F93853078698DF9959D55</t>
  </si>
  <si>
    <t>0101135D6773DD8F93853078698DF9959D55</t>
  </si>
  <si>
    <t>5A41A3FB8628781F7E321E693107DCE0597130</t>
  </si>
  <si>
    <t>0101135A41A3FB8628781F7E321E693107DCE0597130</t>
  </si>
  <si>
    <t>5D6773DD8F93DD477857A9D9263DB5</t>
  </si>
  <si>
    <t>0101135D6773DD8F93DD477857A9D9263DB5</t>
  </si>
  <si>
    <t>5A41B38080CF08F372DA80199DA930755A6B63</t>
  </si>
  <si>
    <t>0101135A41B38080CF08F372DA80199DA930755A6B63</t>
  </si>
  <si>
    <t>5D6773DD8FAC35EF7284D51944F195</t>
  </si>
  <si>
    <t>0101135D6773DD8FAC35EF7284D51944F195</t>
  </si>
  <si>
    <t>5CD5E30C8716422275E57069206C18215288CB</t>
  </si>
  <si>
    <t>0101135CD5E30C8716422275E57069206C18215288CB</t>
  </si>
  <si>
    <t>5A41A3FB8628783A7DBEE8C96A645AAC5C3732</t>
  </si>
  <si>
    <t>0101145A41A3FB8628783A7DBEE8C96A645AAC5C3732</t>
  </si>
  <si>
    <t>5A41A3FB8628783A7DBEE8C96A645AAC5C3730</t>
  </si>
  <si>
    <t>0101145A41A3FB8628783A7DBEE8C96A645AAC5C3730</t>
  </si>
  <si>
    <t>5A41A3FB8628783A745BFAE9138C8E255D6FC0</t>
  </si>
  <si>
    <t>0101145A41A3FB8628783A745BFAE9138C8E255D6FC0</t>
  </si>
  <si>
    <t>5D6773DC8D064D0E7EC098D983C045</t>
  </si>
  <si>
    <t>0101145D6773DC8D064D0E7EC098D983C045</t>
  </si>
  <si>
    <t>5D6773DC8D064D0E7EC098D983B7D5</t>
  </si>
  <si>
    <t>0101145D6773DC8D064D0E7EC098D983B7D5</t>
  </si>
  <si>
    <t>5D6773D38F5E7DA27AA4E759A5FB95</t>
  </si>
  <si>
    <t>0101145D6773D38F5E7DA27AA4E759A5FB95</t>
  </si>
  <si>
    <t>5D6773D38FC1FC607C59507974A8E5</t>
  </si>
  <si>
    <t>0101145D6773D38FC1FC607C59507974A8E5</t>
  </si>
  <si>
    <t>5D673346891B397B71265C39CFB925</t>
  </si>
  <si>
    <t>0101145D673346891B397B71265C39CFB925</t>
  </si>
  <si>
    <t>5D673346891B66857CFFC1396C4645</t>
  </si>
  <si>
    <t>0101145D673346891B66857CFFC1396C4645</t>
  </si>
  <si>
    <t>5D673346891B66857CFFC1396C35D5</t>
  </si>
  <si>
    <t>0101145D673346891B66857CFFC1396C35D5</t>
  </si>
  <si>
    <t>5D673346891B66857CFFC1396C1AF5</t>
  </si>
  <si>
    <t>0101145D673346891B66857CFFC1396C1AF5</t>
  </si>
  <si>
    <t>5D6773D28EA1B9B67E767979082B05</t>
  </si>
  <si>
    <t>0101145D6773D28EA1B9B67E767979082B05</t>
  </si>
  <si>
    <t>5D6773D28EA1B9B67E767979082C55</t>
  </si>
  <si>
    <t>0101145D6773D28EA1B9B67E767979082C55</t>
  </si>
  <si>
    <t>5D67538788F10E5878B7C2297CC735</t>
  </si>
  <si>
    <t>0101155D67538788F10E5878B7C2297CC735</t>
  </si>
  <si>
    <t>5D67538E83F65F5F7A463D995BD625</t>
  </si>
  <si>
    <t>0101155D67538E83F65F5F7A463D995BD625</t>
  </si>
  <si>
    <t>5D67538E83F65F5F716A9E798F8E75</t>
  </si>
  <si>
    <t>0101155D67538E83F65F5F716A9E798F8E75</t>
  </si>
  <si>
    <t>5D67538E83F65F5F7FCE5F8941A2D5</t>
  </si>
  <si>
    <t>0101155D67538E83F65F5F7FCE5F8941A2D5</t>
  </si>
  <si>
    <t>5D67538E83F65F5F7A4C44B9333455</t>
  </si>
  <si>
    <t>0101155D67538E83F65F5F7A4C44B9333455</t>
  </si>
  <si>
    <t>5D67538F8C6F639B73FC8349C5FC05</t>
  </si>
  <si>
    <t>0101155D67538F8C6F639B73FC8349C5FC05</t>
  </si>
  <si>
    <t>5D67538F8C6F639B73FC8349C5C0C5</t>
  </si>
  <si>
    <t>0101155D67538F8C6F639B73FC8349C5C0C5</t>
  </si>
  <si>
    <t>5D67538C871D2CA1732AB0892AF275</t>
  </si>
  <si>
    <t>0101155D67538C871D2CA1732AB0892AF275</t>
  </si>
  <si>
    <t>5D67538F8C4C826577114B891ECD35</t>
  </si>
  <si>
    <t>0101155D67538F8C4C826577114B891ECD35</t>
  </si>
  <si>
    <t>5D67538F8C4C826572959DE90122D5</t>
  </si>
  <si>
    <t>0101155D67538F8C4C826572959DE90122D5</t>
  </si>
  <si>
    <t>5D67538E83F65F5F7A4095598653E5</t>
  </si>
  <si>
    <t>0101155D67538E83F65F5F7A4095598653E5</t>
  </si>
  <si>
    <t>5D67539E84B7FA8974F99CB9FB5615</t>
  </si>
  <si>
    <t>0101155D67539E84B7FA8974F99CB9FB5615</t>
  </si>
  <si>
    <t>5D6743AB85E7AC81787685B914A105</t>
  </si>
  <si>
    <t>0101165D6743AB85E7AC81787685B914A105</t>
  </si>
  <si>
    <t>5D6743AB85E7AC81787685B914A125</t>
  </si>
  <si>
    <t>0101165D6743AB85E7AC81787685B914A125</t>
  </si>
  <si>
    <t>5D6743AB85E7AC81787685B914A145</t>
  </si>
  <si>
    <t>0101165D6743AB85E7AC81787685B914A145</t>
  </si>
  <si>
    <t>5D6743AB85E7AC81787685B914A165</t>
  </si>
  <si>
    <t>0101165D6743AB85E7AC81787685B914A165</t>
  </si>
  <si>
    <t>5D6743AB85E7AC81787685C9034AB5</t>
  </si>
  <si>
    <t>0101165D6743AB85E7AC81787685C9034AB5</t>
  </si>
  <si>
    <t>5D6743AB85E7AC81787685C9037A35</t>
  </si>
  <si>
    <t>0101165D6743AB85E7AC81787685C9037A35</t>
  </si>
  <si>
    <t>5D67D3408E68AEB97EB4BF79DE8F25</t>
  </si>
  <si>
    <t>0101165D67D3408E68AEB97EB4BF79DE8F25</t>
  </si>
  <si>
    <t>5D67D3408E68AEB97EB4BF79DE8F05</t>
  </si>
  <si>
    <t>0101165D67D3408E68AEB97EB4BF79DE8F05</t>
  </si>
  <si>
    <t>5D6743A4811A0AA7791487A9109015</t>
  </si>
  <si>
    <t>0101165D6743A4811A0AA7791487A9109015</t>
  </si>
  <si>
    <t>5D6773D28EA1B9B67E767A1970D405</t>
  </si>
  <si>
    <t>0101165D6773D28EA1B9B67E767A1970D405</t>
  </si>
  <si>
    <t>5D6743AA8BB697F070AE93F91277B5</t>
  </si>
  <si>
    <t>0101165D6743AA8BB697F070AE93F91277B5</t>
  </si>
  <si>
    <t>5D6743A68DFF4EF776BD7329CE62F5</t>
  </si>
  <si>
    <t>0101165D6743A68DFF4EF776BD7329CE62F5</t>
  </si>
  <si>
    <t>5D6743A68DA702FE75889F49851C95</t>
  </si>
  <si>
    <t>0101165D6743A68DA702FE75889F49851C95</t>
  </si>
  <si>
    <t>5D6743A68DA702FE75889F49979F95</t>
  </si>
  <si>
    <t>0101165D6743A68DA702FE75889F49979F95</t>
  </si>
  <si>
    <t>5D6743A68DA702FE75889F49EFBF35</t>
  </si>
  <si>
    <t>0101165D6743A68DA702FE75889F49EFBF35</t>
  </si>
  <si>
    <t>5D6743A4811A0AB072964CC957D745</t>
  </si>
  <si>
    <t>0101165D6743A4811A0AB072964CC957D745</t>
  </si>
  <si>
    <t>5D6743A3808828737A467899B34595</t>
  </si>
  <si>
    <t>0101165D6743A3808828737A467899B34595</t>
  </si>
  <si>
    <t>5D6743A3808828737A43A3690445C5</t>
  </si>
  <si>
    <t>0101165D6743A3808828737A43A3690445C5</t>
  </si>
  <si>
    <t>5D6743A3808828737D194119154B25</t>
  </si>
  <si>
    <t>0101165D6743A3808828737D194119154B25</t>
  </si>
  <si>
    <t>5D6743A3808828737D182989F873A5</t>
  </si>
  <si>
    <t>0101165D6743A3808828737D182989F873A5</t>
  </si>
  <si>
    <t>5D6743A380880D5E722D63C9BD8BE5</t>
  </si>
  <si>
    <t>0101165D6743A380880D5E722D63C9BD8BE5</t>
  </si>
  <si>
    <t>5D6743A380AB082B73389D698C4FE5</t>
  </si>
  <si>
    <t>0101165D6743A380AB082B73389D698C4FE5</t>
  </si>
  <si>
    <t>5A41A3FB86D9126A7188D8D93F72FDCF51A9A0</t>
  </si>
  <si>
    <t>0101165A41A3FB86D9126A7188D8D93F72FDCF51A9A0</t>
  </si>
  <si>
    <t>5A41A3FB86D9126A7188D8D93F72FDCF51AE57</t>
  </si>
  <si>
    <t>0101165A41A3FB86D9126A7188D8D93F72FDCF51AE57</t>
  </si>
  <si>
    <t>5A41A3FB863ACE6C796B6259D004E51D5B26B6</t>
  </si>
  <si>
    <t>0101175A41A3FB863ACE6C796B6259D004E51D5B26B6</t>
  </si>
  <si>
    <t>5D67137E8AABFEA17B8448D95257A5</t>
  </si>
  <si>
    <t>0101175D67137E8AABFEA17B8448D95257A5</t>
  </si>
  <si>
    <t>5D67137E8AABFEA17B8448D9527285</t>
  </si>
  <si>
    <t>0101175D67137E8AABFEA17B8448D9527285</t>
  </si>
  <si>
    <t>5D67137E8AABFEA17B8448D941AAD5</t>
  </si>
  <si>
    <t>0101175D67137E8AABFEA17B8448D941AAD5</t>
  </si>
  <si>
    <t>5D6743A68DFF5F3971C22C190231D5</t>
  </si>
  <si>
    <t>0101175D6743A68DFF5F3971C22C190231D5</t>
  </si>
  <si>
    <t>5D6743A68DFF5F3971C22C193F2395</t>
  </si>
  <si>
    <t>0101175D6743A68DFF5F3971C22C193F2395</t>
  </si>
  <si>
    <t>5D6743A68DFF5F3971C22C195A5175</t>
  </si>
  <si>
    <t>0101175D6743A68DFF5F3971C22C195A5175</t>
  </si>
  <si>
    <t>5A41A3FB860D8091786A4B994CBF495951D44E</t>
  </si>
  <si>
    <t>0101185A41A3FB860D8091786A4B994CBF495951D44E</t>
  </si>
  <si>
    <t>5A41A3FB860D8091786A4B994CBF495951D44C</t>
  </si>
  <si>
    <t>0101185A41A3FB860D8091786A4B994CBF495951D44C</t>
  </si>
  <si>
    <t>5A41A3FB860D8091786A4B994CBF495951D448</t>
  </si>
  <si>
    <t>0101185A41A3FB860D8091786A4B994CBF495951D448</t>
  </si>
  <si>
    <t>5A41A3FB860D8091786A4B994CBF495951D447</t>
  </si>
  <si>
    <t>0101185A41A3FB860D8091786A4B994CBF495951D447</t>
  </si>
  <si>
    <t>STR-GP-10200, 1000×1000×200mm</t>
  </si>
  <si>
    <t>5A41A3FB860D8091786A4B994CBF495951D446</t>
  </si>
  <si>
    <t>0101185A41A3FB860D8091786A4B994CBF495951D446</t>
  </si>
  <si>
    <t>5D6743A58311DEB977D9A3D9DE8015</t>
  </si>
  <si>
    <t>0101185D6743A58311DEB977D9A3D9DE8015</t>
  </si>
  <si>
    <t>샌드위치(단열)패널 설치 - 바닥</t>
  </si>
  <si>
    <t>5D6743A58311DEB977D9A3D9DE8035</t>
  </si>
  <si>
    <t>0101185D6743A58311DEB977D9A3D9DE8035</t>
  </si>
  <si>
    <t>5D6743A58311DEB977D9A7B98BBAD5</t>
  </si>
  <si>
    <t>0101185D6743A58311DEB977D9A7B98BBAD5</t>
  </si>
  <si>
    <t>5D6743A58311DEB977D9D7F9A4C4D5</t>
  </si>
  <si>
    <t>0101185D6743A58311DEB977D9D7F9A4C4D5</t>
  </si>
  <si>
    <t>5D67030E8D1A936F7AFD9A4943FAD5</t>
  </si>
  <si>
    <t>0101195D67030E8D1A936F7AFD9A4943FAD5</t>
  </si>
  <si>
    <t>5D67030E8D1A936F7AFD9A4943FA85</t>
  </si>
  <si>
    <t>0101195D67030E8D1A936F7AFD9A4943FA85</t>
  </si>
  <si>
    <t>5D67030E8D1A936F7AFD9A4943FAA5</t>
  </si>
  <si>
    <t>0101195D67030E8D1A936F7AFD9A4943FAA5</t>
  </si>
  <si>
    <t>5D66B3898C24124B7C7A3B8924F6D5</t>
  </si>
  <si>
    <t>0101195D66B3898C24124B7C7A3B8924F6D5</t>
  </si>
  <si>
    <t>5D66B3898C244F9E71B624899F6665</t>
  </si>
  <si>
    <t>0101195D66B3898C244F9E71B624899F6665</t>
  </si>
  <si>
    <t>5D66B3898C244F9E71B624899F6645</t>
  </si>
  <si>
    <t>0101195D66B3898C244F9E71B624899F6645</t>
  </si>
  <si>
    <t>5D66B3898C244F9E71B624899F6625</t>
  </si>
  <si>
    <t>0101195D66B3898C244F9E71B624899F6625</t>
  </si>
  <si>
    <t>5CD5E30C8716422275E57069206C1821539BD8</t>
  </si>
  <si>
    <t>0101195CD5E30C8716422275E57069206C1821539BD8</t>
  </si>
  <si>
    <t>5CD5E30C8716422275E57069206C1821528F7A</t>
  </si>
  <si>
    <t>0101195CD5E30C8716422275E57069206C1821528F7A</t>
  </si>
  <si>
    <t>5A6C831486DBAE87765EC6090B02EAE35D13FA</t>
  </si>
  <si>
    <t>0101205A6C831486DBAE87765EC6090B02EAE35D13FA</t>
  </si>
  <si>
    <t>5A6C831486DBAE87765EC6090B02EAE35D12D4</t>
  </si>
  <si>
    <t>0101205A6C831486DBAE87765EC6090B02EAE35D12D4</t>
  </si>
  <si>
    <t>5A6C831486DBAE87765EC6090B02EAE35FD8D2</t>
  </si>
  <si>
    <t>0101205A6C831486DBAE87765EC6090B02EAE35FD8D2</t>
  </si>
  <si>
    <t>5A6C831486DBAE87765EC6090B02EAE35E3D59</t>
  </si>
  <si>
    <t>0101205A6C831486DBAE87765EC6090B02EAE35E3D59</t>
  </si>
  <si>
    <t>5A6C831486DBAE87765EC6090B64C0DF569B96</t>
  </si>
  <si>
    <t>0101205A6C831486DBAE87765EC6090B64C0DF569B96</t>
  </si>
  <si>
    <t>5A6C831486DBAE87765EC609151077A8597196</t>
  </si>
  <si>
    <t>0101205A6C831486DBAE87765EC609151077A8597196</t>
  </si>
  <si>
    <t>5A6C831486DBAE87765EC60915101D09560E2A</t>
  </si>
  <si>
    <t>0101205A6C831486DBAE87765EC60915101D09560E2A</t>
  </si>
  <si>
    <t>5A6C831486C9DCF873D927892B0909AA508261</t>
  </si>
  <si>
    <t>0101205A6C831486C9DCF873D927892B0909AA508261</t>
  </si>
  <si>
    <t>5A41A3FB86709D6F7F7BA4398D1588175AD7AB</t>
  </si>
  <si>
    <t>0101205A41A3FB86709D6F7F7BA4398D1588175AD7AB</t>
  </si>
  <si>
    <t>5A41A3FB8628784B738269F96EFF1C055663B9</t>
  </si>
  <si>
    <t>0101205A41A3FB8628784B738269F96EFF1C055663B9</t>
  </si>
  <si>
    <t>5D42A3E5847EF0477D9691A9F219D5</t>
  </si>
  <si>
    <t>0101205D42A3E5847EF0477D9691A9F219D5</t>
  </si>
  <si>
    <t>5D42A3E5847EF0477D9691A9F219C5</t>
  </si>
  <si>
    <t>0101205D42A3E5847EF0477D9691A9F219C5</t>
  </si>
  <si>
    <t>5D42A3E5846C49E57BB60B1979A795</t>
  </si>
  <si>
    <t>0101205D42A3E5846C49E57BB60B1979A795</t>
  </si>
  <si>
    <t>5D42A3E5846C49E57BB60B19799525</t>
  </si>
  <si>
    <t>0101205D42A3E5846C49E57BB60B19799525</t>
  </si>
  <si>
    <t>5D42A3E5846C49DB74CDBCE9FE7D35</t>
  </si>
  <si>
    <t>0101205D42A3E5846C49DB74CDBCE9FE7D35</t>
  </si>
  <si>
    <t>5D42A3E5846C49DB74CDBCE9FE6CD5</t>
  </si>
  <si>
    <t>0101205D42A3E5846C49DB74CDBCE9FE6CD5</t>
  </si>
  <si>
    <t>5D66A3A288AC7C7876ABEBB97800D5</t>
  </si>
  <si>
    <t>0101215D66A3A288AC7C7876ABEBB97800D5</t>
  </si>
  <si>
    <t>5D66A3A2881E620A79EA52A9C9E215</t>
  </si>
  <si>
    <t>0101215D66A3A2881E620A79EA52A9C9E215</t>
  </si>
  <si>
    <t>5D42A3ED89AF5FE87A6765B9EA0225</t>
  </si>
  <si>
    <t>0101215D42A3ED89AF5FE87A6765B9EA0225</t>
  </si>
  <si>
    <t>5D66F3248C1D0AF7776C4E39BD2A05</t>
  </si>
  <si>
    <t>0101225D66F3248C1D0AF7776C4E39BD2A05</t>
  </si>
  <si>
    <t>5A41A3FB864B59957D403529DF7658AE5FD188</t>
  </si>
  <si>
    <t>0101235A41A3FB864B59957D403529DF7658AE5FD188</t>
  </si>
  <si>
    <t>5A6C933D82332B627E4EFA39D5E729EB54073A</t>
  </si>
  <si>
    <t>0101235A6C933D82332B627E4EFA39D5E729EB54073A</t>
  </si>
  <si>
    <t>5A6C933D82332B737CD7DED98FD860D857BF6E</t>
  </si>
  <si>
    <t>0101235A6C933D82332B737CD7DED98FD860D857BF6E</t>
  </si>
  <si>
    <t>5A6C933D82332B73749BF1690DA24FD8525D2D</t>
  </si>
  <si>
    <t>0101235A6C933D82332B73749BF1690DA24FD8525D2D</t>
  </si>
  <si>
    <t>5D66F3248C778EBA78767719044215</t>
  </si>
  <si>
    <t>0101245D66F3248C778EBA78767719044215</t>
  </si>
  <si>
    <t>5D66F3248C0C9BC9782910A9E48F05</t>
  </si>
  <si>
    <t>0101245D66F3248C0C9BC9782910A9E48F05</t>
  </si>
  <si>
    <t>5D66F3248C0C9BC9782912599505A5</t>
  </si>
  <si>
    <t>0101245D66F3248C0C9BC9782912599505A5</t>
  </si>
  <si>
    <t>5D66F3248C0C9BC978291259DCE375</t>
  </si>
  <si>
    <t>0101245D66F3248C0C9BC978291259DCE375</t>
  </si>
  <si>
    <t>5D67A30B8F6E06AA74E3A019EAF195</t>
  </si>
  <si>
    <t>0101245D67A30B8F6E06AA74E3A019EAF195</t>
  </si>
  <si>
    <t>5D67A30B8F6E06AA74E3A019EAC445</t>
  </si>
  <si>
    <t>0101245D67A30B8F6E06AA74E3A019EAC445</t>
  </si>
  <si>
    <t>5A6C933D82B0996772C6A7C9FEA6BCE35932E3</t>
  </si>
  <si>
    <t>0101255A6C933D82B0996772C6A7C9FEA6BCE35932E3</t>
  </si>
  <si>
    <t>5D67A30B8F6E06B47D1B08B9C18CB5</t>
  </si>
  <si>
    <t>0101265D67A30B8F6E06B47D1B08B9C18CB5</t>
  </si>
  <si>
    <t>5D67A30B8F6E06B47D1B08B9B72685</t>
  </si>
  <si>
    <t>0101265D67A30B8F6E06B47D1B08B9B72685</t>
  </si>
  <si>
    <t>5D67A30B8F6E06B47D1B0EC968B675</t>
  </si>
  <si>
    <t>0101265D67A30B8F6E06B47D1B0EC968B675</t>
  </si>
  <si>
    <t>5D67A30B8F6E06B47D1B0EC968B615</t>
  </si>
  <si>
    <t>0101265D67A30B8F6E06B47D1B0EC968B615</t>
  </si>
  <si>
    <t>5D67A30B8F6E06B47D1B0EC968B635</t>
  </si>
  <si>
    <t>0101265D67A30B8F6E06B47D1B0EC968B635</t>
  </si>
  <si>
    <t>5D67A30B8F6E06AA74E3A019FB45D5</t>
  </si>
  <si>
    <t>0101265D67A30B8F6E06AA74E3A019FB45D5</t>
  </si>
  <si>
    <t>5D67A30B8F6E06AA74E3A019A32435</t>
  </si>
  <si>
    <t>0101265D67A30B8F6E06AA74E3A019A32435</t>
  </si>
  <si>
    <t>5D67A30B8F5DEF9C73A47E59F8A155</t>
  </si>
  <si>
    <t>0102015D67A30B8F5DEF9C73A47E59F8A155</t>
  </si>
  <si>
    <t>5D67A30B8F5DEF9C73A47E59F890E5</t>
  </si>
  <si>
    <t>0102015D67A30B8F5DEF9C73A47E59F890E5</t>
  </si>
  <si>
    <t>5D67A30B8F5DEF9C73A47E59F88675</t>
  </si>
  <si>
    <t>0102015D67A30B8F5DEF9C73A47E59F88675</t>
  </si>
  <si>
    <t>5D67A30B8F5DEF9C73A47E59F8F975</t>
  </si>
  <si>
    <t>0102015D67A30B8F5DEF9C73A47E59F8F975</t>
  </si>
  <si>
    <t>5D67A30B8F5DEF9C73A47E59F8EF05</t>
  </si>
  <si>
    <t>0102015D67A30B8F5DEF9C73A47E59F8EF05</t>
  </si>
  <si>
    <t>5D67A30B8F5DEF9C73A47E59F8DE95</t>
  </si>
  <si>
    <t>0102015D67A30B8F5DEF9C73A47E59F8DE95</t>
  </si>
  <si>
    <t>5D67A30B8F5DEF9C73A47E59F8CC25</t>
  </si>
  <si>
    <t>0102015D67A30B8F5DEF9C73A47E59F8CC25</t>
  </si>
  <si>
    <t>5D67A30B8F5DEF9C73A47E59F83E65</t>
  </si>
  <si>
    <t>0102015D67A30B8F5DEF9C73A47E59F83E65</t>
  </si>
  <si>
    <t>5D67A30B8F5DEF9C73A47E59F82DF5</t>
  </si>
  <si>
    <t>0102015D67A30B8F5DEF9C73A47E59F82DF5</t>
  </si>
  <si>
    <t>5D67A30B8F5DEF9C73A47E59EE4B25</t>
  </si>
  <si>
    <t>0102015D67A30B8F5DEF9C73A47E59EE4B25</t>
  </si>
  <si>
    <t>5D67A30B8F5DEF9C7286B1A9833215</t>
  </si>
  <si>
    <t>0102015D67A30B8F5DEF9C7286B1A9833215</t>
  </si>
  <si>
    <t>5D67A30B8F5DEF9C7286B1A98306D5</t>
  </si>
  <si>
    <t>0102015D67A30B8F5DEF9C7286B1A98306D5</t>
  </si>
  <si>
    <t>5D67A30B8F5DEF9C7286B1A9831745</t>
  </si>
  <si>
    <t>0102015D67A30B8F5DEF9C7286B1A9831745</t>
  </si>
  <si>
    <t>5D67A30B8F5DEF9C7286B1A9836F65</t>
  </si>
  <si>
    <t>0102015D67A30B8F5DEF9C7286B1A9836F65</t>
  </si>
  <si>
    <t>5D67A30B8F5DEF9C7286B1A98379C5</t>
  </si>
  <si>
    <t>0102015D67A30B8F5DEF9C7286B1A98379C5</t>
  </si>
  <si>
    <t>5D67A30B8F5DEF9C7286B1A9834C85</t>
  </si>
  <si>
    <t>0102015D67A30B8F5DEF9C7286B1A9834C85</t>
  </si>
  <si>
    <t>5D67A30B8F5DEF837B72D4C9013A35</t>
  </si>
  <si>
    <t>0102015D67A30B8F5DEF837B72D4C9013A35</t>
  </si>
  <si>
    <t>5D67A30B8F5DEF837B7DFE197D7CF5</t>
  </si>
  <si>
    <t>0102015D67A30B8F5DEF837B7DFE197D7CF5</t>
  </si>
  <si>
    <t>5D67A30B8F5DEF837B7DFE197D47B5</t>
  </si>
  <si>
    <t>0102015D67A30B8F5DEF837B7DFE197D47B5</t>
  </si>
  <si>
    <t>5D67A30B8F5DEF837B7DFE197D5025</t>
  </si>
  <si>
    <t>0102015D67A30B8F5DEF837B7DFE197D5025</t>
  </si>
  <si>
    <t>5D67A30B8F5DEF837B7DFE197D24E5</t>
  </si>
  <si>
    <t>0102015D67A30B8F5DEF837B7DFE197D24E5</t>
  </si>
  <si>
    <t>5D67A30B8F5DEF837B7CD709D0DD95</t>
  </si>
  <si>
    <t>0102015D67A30B8F5DEF837B7CD709D0DD95</t>
  </si>
  <si>
    <t>5D67A30B8F5DEF837B7CD709D0EE05</t>
  </si>
  <si>
    <t>0102015D67A30B8F5DEF837B7CD709D0EE05</t>
  </si>
  <si>
    <t>5D67A30B8F5DEF837B7CD709D0F875</t>
  </si>
  <si>
    <t>0102015D67A30B8F5DEF837B7CD709D0F875</t>
  </si>
  <si>
    <t>5D67A30B8F5DEF837B7CD709D08575</t>
  </si>
  <si>
    <t>0102015D67A30B8F5DEF837B7CD709D08575</t>
  </si>
  <si>
    <t>5D67A30B8F5DEF837B7CD709D097E5</t>
  </si>
  <si>
    <t>0102015D67A30B8F5DEF837B7CD709D097E5</t>
  </si>
  <si>
    <t>5D67A30B8F5DEF837B7CD709D0A055</t>
  </si>
  <si>
    <t>0102015D67A30B8F5DEF837B7CD709D0A055</t>
  </si>
  <si>
    <t>5D67A30B8F5DCCFA702E2E39257F35</t>
  </si>
  <si>
    <t>0102015D67A30B8F5DCCFA702E2E39257F35</t>
  </si>
  <si>
    <t>5D67A30B8F5DCCFA702E2E392543F5</t>
  </si>
  <si>
    <t>0102015D67A30B8F5DCCFA702E2E392543F5</t>
  </si>
  <si>
    <t>5D67A30B8F5DCCFA702E2E39255C65</t>
  </si>
  <si>
    <t>0102015D67A30B8F5DCCFA702E2E39255C65</t>
  </si>
  <si>
    <t>5D67A30B8F5DCCFA702E2E39252725</t>
  </si>
  <si>
    <t>0102015D67A30B8F5DCCFA702E2E39252725</t>
  </si>
  <si>
    <t>5D67A30B8F5DCCFA702E2E39253185</t>
  </si>
  <si>
    <t>0102015D67A30B8F5DCCFA702E2E39253185</t>
  </si>
  <si>
    <t>5D67A30B8F5DCCCE7C69CE391D3F25</t>
  </si>
  <si>
    <t>0102015D67A30B8F5DCCCE7C69CE391D3F25</t>
  </si>
  <si>
    <t>5D67A30B8F5DCCCE7C69CE391D03E5</t>
  </si>
  <si>
    <t>0102015D67A30B8F5DCCCE7C69CE391D03E5</t>
  </si>
  <si>
    <t>5D67A30B8F5DCCCE7C69CE391D1C55</t>
  </si>
  <si>
    <t>0102015D67A30B8F5DCCCE7C69CE391D1C55</t>
  </si>
  <si>
    <t>5D67A30B8F5DCCCE7C69CE391D6465</t>
  </si>
  <si>
    <t>0102015D67A30B8F5DCCCE7C69CE391D6465</t>
  </si>
  <si>
    <t>5D67A30B8F5DCCCE7C69CE391D76D5</t>
  </si>
  <si>
    <t>0102015D67A30B8F5DCCCE7C69CE391D76D5</t>
  </si>
  <si>
    <t>5D67A30B8F5DCCCE7C69CE391D4995</t>
  </si>
  <si>
    <t>0102015D67A30B8F5DCCCE7C69CE391D4995</t>
  </si>
  <si>
    <t>5D67A30B8F5DCCCE7C6AD419CB6B85</t>
  </si>
  <si>
    <t>0102015D67A30B8F5DCCCE7C6AD419CB6B85</t>
  </si>
  <si>
    <t>5D67A30B8F5DCCCE7C6AD419CB5925</t>
  </si>
  <si>
    <t>0102015D67A30B8F5DCCCE7C6AD419CB5925</t>
  </si>
  <si>
    <t>5D67A30B8F5DCCCE7C6AD419CB48B5</t>
  </si>
  <si>
    <t>0102015D67A30B8F5DCCCE7C6AD419CB48B5</t>
  </si>
  <si>
    <t>5D67A30B8F5DCCCE7C6AD419CB3E45</t>
  </si>
  <si>
    <t>0102015D67A30B8F5DCCCE7C6AD419CB3E45</t>
  </si>
  <si>
    <t>5D67A30B8F5DCCCE7C6AD419CB2DD5</t>
  </si>
  <si>
    <t>0102015D67A30B8F5DCCCE7C6AD419CB2DD5</t>
  </si>
  <si>
    <t>5D67A30B8F5DCCCE7C6AD419CB1375</t>
  </si>
  <si>
    <t>0102015D67A30B8F5DCCCE7C6AD419CB1375</t>
  </si>
  <si>
    <t>5D67A30B8F5DCCCE7C6AD419CB0105</t>
  </si>
  <si>
    <t>0102015D67A30B8F5DCCCE7C6AD419CB0105</t>
  </si>
  <si>
    <t>5D67A30B8F5DCCCE7C6AD419CBF955</t>
  </si>
  <si>
    <t>0102015D67A30B8F5DCCCE7C6AD419CBF955</t>
  </si>
  <si>
    <t>5D67A30B8F5DCCCE7C6AD419CBE8E5</t>
  </si>
  <si>
    <t>0102015D67A30B8F5DCCCE7C6AD419CBE8E5</t>
  </si>
  <si>
    <t>5D67A30B8F5DCCCE7C6AD419D5EC95</t>
  </si>
  <si>
    <t>0102015D67A30B8F5DCCCE7C6AD419D5EC95</t>
  </si>
  <si>
    <t>5D67A30B8F5DCCCE7C6F5659619E85</t>
  </si>
  <si>
    <t>0102015D67A30B8F5DCCCE7C6F5659619E85</t>
  </si>
  <si>
    <t>5D67A30B8F5DCCCE7C6F565961A8F5</t>
  </si>
  <si>
    <t>0102015D67A30B8F5DCCCE7C6F565961A8F5</t>
  </si>
  <si>
    <t>5D67A30B8F5DCCCE7C6F565961B965</t>
  </si>
  <si>
    <t>0102015D67A30B8F5DCCCE7C6F565961B965</t>
  </si>
  <si>
    <t>5D67A30B8F5DCCCE7C6F565961CBD5</t>
  </si>
  <si>
    <t>0102015D67A30B8F5DCCCE7C6F565961CBD5</t>
  </si>
  <si>
    <t>5D67A30B8F5DCCCE7C6F565961D435</t>
  </si>
  <si>
    <t>0102015D67A30B8F5DCCCE7C6F565961D435</t>
  </si>
  <si>
    <t>5D67A30B8F5DCCCE7C6F565961E6A5</t>
  </si>
  <si>
    <t>0102015D67A30B8F5DCCCE7C6F565961E6A5</t>
  </si>
  <si>
    <t>5D67A30B8F5DCCCE7C6F565961F715</t>
  </si>
  <si>
    <t>0102015D67A30B8F5DCCCE7C6F565961F715</t>
  </si>
  <si>
    <t>5D67A30B8F5DCCCE7C6F56596108C5</t>
  </si>
  <si>
    <t>0102015D67A30B8F5DCCCE7C6F56596108C5</t>
  </si>
  <si>
    <t>5D67A30B8F5DCCCE7C6F5659611925</t>
  </si>
  <si>
    <t>0102015D67A30B8F5DCCCE7C6F5659611925</t>
  </si>
  <si>
    <t>5D67A30B8F5DCCCE7D0E8AA96DE7B5</t>
  </si>
  <si>
    <t>0102015D67A30B8F5DCCCE7D0E8AA96DE7B5</t>
  </si>
  <si>
    <t>5D67A30B8F5DCCCE7D0E8AA96DD545</t>
  </si>
  <si>
    <t>0102015D67A30B8F5DCCCE7D0E8AA96DD545</t>
  </si>
  <si>
    <t>5D67A30B8F5DCCCE7D0E8AA96DC4D5</t>
  </si>
  <si>
    <t>0102015D67A30B8F5DCCCE7D0E8AA96DC4D5</t>
  </si>
  <si>
    <t>5D67A30B8F5DCCCE7D0E8AA96DBA75</t>
  </si>
  <si>
    <t>0102015D67A30B8F5DCCCE7D0E8AA96DBA75</t>
  </si>
  <si>
    <t>5D67A30B8F5DCCCE7D0E8AA96DA805</t>
  </si>
  <si>
    <t>0102015D67A30B8F5DCCCE7D0E8AA96DA805</t>
  </si>
  <si>
    <t>5D67A30B8F5DCCDF735B85494A5C35</t>
  </si>
  <si>
    <t>0102015D67A30B8F5DCCDF735B85494A5C35</t>
  </si>
  <si>
    <t>5D67A30B8F5DCCDF735B85494A6EA5</t>
  </si>
  <si>
    <t>0102015D67A30B8F5DCCDF735B85494A6EA5</t>
  </si>
  <si>
    <t>5D67A30B8F5DCCDF735B85494A7F15</t>
  </si>
  <si>
    <t>0102015D67A30B8F5DCCDF735B85494A7F15</t>
  </si>
  <si>
    <t>5D67A30B8F5DCCDF735B85494A0415</t>
  </si>
  <si>
    <t>0102015D67A30B8F5DCCDF735B85494A0415</t>
  </si>
  <si>
    <t>5D67A30B8F5DCCDF735B85494A1685</t>
  </si>
  <si>
    <t>0102015D67A30B8F5DCCDF735B85494A1685</t>
  </si>
  <si>
    <t>5D67A30B8F5DCCDF735B85494A20F5</t>
  </si>
  <si>
    <t>0102015D67A30B8F5DCCDF735B85494A20F5</t>
  </si>
  <si>
    <t>5D67A30B8F5DCCDF735B85494A3165</t>
  </si>
  <si>
    <t>0102015D67A30B8F5DCCDF735B85494A3165</t>
  </si>
  <si>
    <t>5D67A30B8F5DCCDF735CAC69E27855</t>
  </si>
  <si>
    <t>0102015D67A30B8F5DCCDF735CAC69E27855</t>
  </si>
  <si>
    <t>5D67A30B8F5DCCDF735CAC69E24315</t>
  </si>
  <si>
    <t>0102015D67A30B8F5DCCDF735CAC69E24315</t>
  </si>
  <si>
    <t>5D67A30B8F5DCCDF735CAC69E25D75</t>
  </si>
  <si>
    <t>0102015D67A30B8F5DCCDF735CAC69E25D75</t>
  </si>
  <si>
    <t>5D67A30B8F5DCCDF735CAC69E22035</t>
  </si>
  <si>
    <t>0102015D67A30B8F5DCCDF735CAC69E22035</t>
  </si>
  <si>
    <t>5D67A30B8F5DCCDF735CAC69E232A5</t>
  </si>
  <si>
    <t>0102015D67A30B8F5DCCDF735CAC69E232A5</t>
  </si>
  <si>
    <t>5D67A30B8F5DCCDF735CAC69E20565</t>
  </si>
  <si>
    <t>0102015D67A30B8F5DCCDF735CAC69E20565</t>
  </si>
  <si>
    <t>5D67A30B8F5DCCDF735CAC69E217C5</t>
  </si>
  <si>
    <t>0102015D67A30B8F5DCCDF735CAC69E217C5</t>
  </si>
  <si>
    <t>5D67A30B8F5DCCDF735CAC69E2E345</t>
  </si>
  <si>
    <t>0102015D67A30B8F5DCCDF735CAC69E2E345</t>
  </si>
  <si>
    <t>5D67A30B8F5DCCDF735CAC69E2FDB5</t>
  </si>
  <si>
    <t>0102015D67A30B8F5DCCDF735CAC69E2FDB5</t>
  </si>
  <si>
    <t>5D67A30D8A607347715CF8993FA5F5</t>
  </si>
  <si>
    <t>0102015D67A30D8A607347715CF8993FA5F5</t>
  </si>
  <si>
    <t>5C7E63118CEA69C67579EF09CA45005</t>
  </si>
  <si>
    <t>0102015C7E63118CEA69C67579EF09CA45005</t>
  </si>
  <si>
    <t>5C7E63118CEA69C67579EF09CA75006</t>
  </si>
  <si>
    <t>0102015C7E63118CEA69C67579EF09CA75006</t>
  </si>
  <si>
    <t>5C7E63118CEA69C67579EF09CA05001</t>
  </si>
  <si>
    <t>0102015C7E63118CEA69C67579EF09CA05001</t>
  </si>
  <si>
    <t>5C7E63118CEA69C67579EF09CA65007</t>
  </si>
  <si>
    <t>0102015C7E63118CEA69C67579EF09CA65007</t>
  </si>
  <si>
    <t>5CD5E30C8716422275E57069206C184C51CE20</t>
  </si>
  <si>
    <t>0103015CD5E30C8716422275E57069206C184C51CE20</t>
  </si>
  <si>
    <t>5A41A3FB864B59A674B6884974F317CA5885ED</t>
  </si>
  <si>
    <t>0104015A41A3FB864B59A674B6884974F317CA5885ED</t>
  </si>
  <si>
    <t>5A41A3FB864B59A674B6884974F317CA5885EF</t>
  </si>
  <si>
    <t>0104015A41A3FB864B59A674B6884974F317CA5885EF</t>
  </si>
  <si>
    <t>5A41A3FB864B59A674B6884974F317CA5885E9</t>
  </si>
  <si>
    <t>0104015A41A3FB864B59A674B6884974F317CA5885E9</t>
  </si>
  <si>
    <t>5A41A3FB864B59A674B6884974F317CA5885EB</t>
  </si>
  <si>
    <t>0104015A41A3FB864B59A674B6884974F317CA5885EB</t>
  </si>
  <si>
    <t>5A41A3FB8655B6477B47D2692191854457F718</t>
  </si>
  <si>
    <t>0104015A41A3FB8655B6477B47D2692191854457F718</t>
  </si>
  <si>
    <t>5A41A3FB8655B6477B47D2692191854457F71B</t>
  </si>
  <si>
    <t>0104015A41A3FB8655B6477B47D2692191854457F71B</t>
  </si>
  <si>
    <t>5A41A3FB8655B6477B47D2692191854457F71A</t>
  </si>
  <si>
    <t>0104015A41A3FB8655B6477B47D2692191854457F71A</t>
  </si>
  <si>
    <t>5A41A3FB8655B6477B47D2692191854457F71D</t>
  </si>
  <si>
    <t>0104015A41A3FB8655B6477B47D2692191854457F71D</t>
  </si>
  <si>
    <t>5A41A3FB8655B6477B47D2692191854457F71C</t>
  </si>
  <si>
    <t>0104015A41A3FB8655B6477B47D2692191854457F71C</t>
  </si>
  <si>
    <t>5A41A3FB8655B650717DEE694103EDD253A2C1</t>
  </si>
  <si>
    <t>0104015A41A3FB8655B650717DEE694103EDD253A2C1</t>
  </si>
  <si>
    <t>5A41A3FB8655B650717DEE694103EDD253A13C</t>
  </si>
  <si>
    <t>0104015A41A3FB8655B650717DEE694103EDD253A13C</t>
  </si>
  <si>
    <t>5A41A3FB8655B650717DEE694103EDD253A014</t>
  </si>
  <si>
    <t>0104015A41A3FB8655B650717DEE694103EDD253A014</t>
  </si>
  <si>
    <t>5A41A3FB8655B650717DEE694103EDD253A745</t>
  </si>
  <si>
    <t>0104015A41A3FB8655B650717DEE694103EDD253A745</t>
  </si>
  <si>
    <t>5A41A3FB8655B650717DEE694103EAFD5371F7</t>
  </si>
  <si>
    <t>0104015A41A3FB8655B650717DEE694103EAFD5371F7</t>
  </si>
  <si>
    <t>5A41A3FB8655B650717DEE694103EAFD537718</t>
  </si>
  <si>
    <t>0104015A41A3FB8655B650717DEE694103EAFD537718</t>
  </si>
  <si>
    <t>5A41A3FB8655B650717DEE694103EAFD537569</t>
  </si>
  <si>
    <t>0104015A41A3FB8655B650717DEE694103EAFD537569</t>
  </si>
  <si>
    <t>5A41A3FB8655B650717DEE694103EAFD537444</t>
  </si>
  <si>
    <t>0104015A41A3FB8655B650717DEE694103EAFD537444</t>
  </si>
  <si>
    <t>5A41A3FB86C838BC7A552C193DD7965E5FDEFE</t>
  </si>
  <si>
    <t>0104015A41A3FB86C838BC7A552C193DD7965E5FDEFE</t>
  </si>
  <si>
    <t>5A41A3FB860D8091786A4B994CBF495951D67D</t>
  </si>
  <si>
    <t>0104015A41A3FB860D8091786A4B994CBF495951D67D</t>
  </si>
  <si>
    <t>5A41A3FB860D8091786A4B994CBF495951D67F</t>
  </si>
  <si>
    <t>0104015A41A3FB860D8091786A4B994CBF495951D67F</t>
  </si>
  <si>
    <t>5A41A3FB860D8091786A4B994CBF495951D678</t>
  </si>
  <si>
    <t>0104015A41A3FB860D8091786A4B994CBF495951D678</t>
  </si>
  <si>
    <t>5A41A3FB860D8091786A4B994CBF495951D67B</t>
  </si>
  <si>
    <t>0104015A41A3FB860D8091786A4B994CBF495951D67B</t>
  </si>
  <si>
    <t>5A41A3FB860D8091786A4B994CBF495951D675</t>
  </si>
  <si>
    <t>0104015A41A3FB860D8091786A4B994CBF495951D675</t>
  </si>
  <si>
    <t>식별번호:23950809</t>
  </si>
  <si>
    <t>5A41A3FB860D8091786A4B994CBF495951D1FA</t>
  </si>
  <si>
    <t>0104015A41A3FB860D8091786A4B994CBF495951D1FA</t>
  </si>
  <si>
    <t>0104015C7E63118CEA69C67579EF09CA05001</t>
  </si>
  <si>
    <t>5CD5E30C8716422275E57069206C18215394A5</t>
  </si>
  <si>
    <t>0104025CD5E30C8716422275E57069206C18215394A5</t>
  </si>
  <si>
    <t>5CD5E30C8716422275E57069206C18215394AA</t>
  </si>
  <si>
    <t>0104025CD5E30C8716422275E57069206C18215394AA</t>
  </si>
  <si>
    <t>5CD5E30C8716422275E57069206C18215288C8</t>
  </si>
  <si>
    <t>0104025CD5E30C8716422275E57069206C18215288C8</t>
  </si>
  <si>
    <t>5CD5E30C8716422275E57069206C18215288C9</t>
  </si>
  <si>
    <t>0104025CD5E30C8716422275E57069206C18215288C9</t>
  </si>
  <si>
    <t>5CD5E30C8716422275E57069206C18215288C6</t>
  </si>
  <si>
    <t>0104025CD5E30C8716422275E57069206C18215288C6</t>
  </si>
  <si>
    <t>5CD5E30C8716422275E57069206C18215288C7</t>
  </si>
  <si>
    <t>0104025CD5E30C8716422275E57069206C18215288C7</t>
  </si>
  <si>
    <t>5CD5E30C8716422275E57069206C1821528F7D</t>
  </si>
  <si>
    <t>0104025CD5E30C8716422275E57069206C1821528F7D</t>
  </si>
  <si>
    <t>5CD5E30C8716422275E57069206C1821528F7C</t>
  </si>
  <si>
    <t>0104025CD5E30C8716422275E57069206C1821528F7C</t>
  </si>
  <si>
    <t>0104025C7E63118CEA69C67579EF09CA05001</t>
  </si>
  <si>
    <t>냉동창고 내부공사</t>
  </si>
  <si>
    <t>부가가치세포함</t>
  </si>
  <si>
    <t>5CD5E30C8716422275E57069206C18215282A4</t>
  </si>
  <si>
    <t>0104025CD5E30C8716422275E57069206C18215282A4</t>
  </si>
  <si>
    <t>5D67A30D8A60E6697A4D91D9A2D5C5</t>
  </si>
  <si>
    <t>5A7EE3188E9F28F6704506992D70228851F232E1</t>
  </si>
  <si>
    <t>5D67A30E84A236D17445F9299C3465</t>
  </si>
  <si>
    <t>5D67A30E84A236D17445F9293BAFA5</t>
  </si>
  <si>
    <t>5A7EE3188E9F28F670447FD9F0977BD556A2C2BD</t>
  </si>
  <si>
    <t>5A7EE3188E9F0C2F7399DB69DE27E1DE530FDA92</t>
  </si>
  <si>
    <t>5D67A30E84A236D1756C824924C2D5</t>
  </si>
  <si>
    <t>5D67A30E84A236D1756C824924D345</t>
  </si>
  <si>
    <t>5D67A30E8487699E71B56409F18B85</t>
  </si>
  <si>
    <t>5D67A30E84875F15736B5F3901C3B5</t>
  </si>
  <si>
    <t>5A7EE3188E9F28F6704506992D707AA95B3C89E6</t>
  </si>
  <si>
    <t>5D67A30E8487699E737D1E9944EF45</t>
  </si>
  <si>
    <t>5D67A30E8487699E737F1C69B364D5</t>
  </si>
  <si>
    <t>5D67A30E8487699E737C4889C16135</t>
  </si>
  <si>
    <t>5A7EE3188E9F0C2F7399DB69DE7FF0F75D986A05</t>
  </si>
  <si>
    <t>5A7EE3188E9F0C667EE393A927D2F3CA553A540B</t>
  </si>
  <si>
    <t>5A7EE3188E9F0C667F886FC9FF58BC8550AADE4A</t>
  </si>
  <si>
    <t>5A7EE3188E9F0C2F7399DB69DE6D90C856271995</t>
  </si>
  <si>
    <t>5A7EE3188E9F70DD7F0EE2A9EAAD36AB561C8502</t>
  </si>
  <si>
    <t>5A7EE3188E9F1E417BE6BB49D89B424D5DEB54B9</t>
  </si>
  <si>
    <t>5A7EE3188E9F1E417BE59549A12A42105FFD7A7D</t>
  </si>
  <si>
    <t>5D6743A380882846743B0B99348395</t>
  </si>
  <si>
    <t>5D6743A380AB0808753D03399B50C5</t>
  </si>
  <si>
    <t>5A7EE3188E9F4BE07241B12997B8AFAC5E3FD4C6</t>
  </si>
  <si>
    <t>5D67F3938193C8B170FAFC898AF4E5</t>
  </si>
  <si>
    <t>5D67F3938193C8A07986D9197C9355</t>
  </si>
  <si>
    <t>5A7EE3188E9F28F670447FD9F086BC9255BD1314</t>
  </si>
  <si>
    <t>5D67F3908470B4737F5C8D899A6345</t>
  </si>
  <si>
    <t>5D67F3908470B4737F5C8D899A2595</t>
  </si>
  <si>
    <t>5D67F3908470B4737F5C8D899A1B35</t>
  </si>
  <si>
    <t>5D67F3908470B4737F5D93D94F5245</t>
  </si>
  <si>
    <t>5D67F3908470ABF476D29369D39A85</t>
  </si>
  <si>
    <t>5D67F390841E3A95774B0459E80D85</t>
  </si>
  <si>
    <t>5D67F390841E3A957748B019FBBF45</t>
  </si>
  <si>
    <t>5D67F390841E3A957748B019FBAED5</t>
  </si>
  <si>
    <t>5D67F3968ECB1BCC7F11D8C95B2CE5</t>
  </si>
  <si>
    <t>경량기포 재료비</t>
  </si>
  <si>
    <t>5D67C35C87A955C375C57BC9F661B5</t>
  </si>
  <si>
    <t>65m2/일당</t>
  </si>
  <si>
    <t>5A7EE3188E9F706979E185B9B13A294752AFE39D</t>
  </si>
  <si>
    <t>모르타르펌프</t>
  </si>
  <si>
    <t>37kw</t>
  </si>
  <si>
    <t>5A7EE3188E9F706979E2ABA91A7AFB065C775FE2</t>
  </si>
  <si>
    <t>모르타르 믹서</t>
  </si>
  <si>
    <t>0.3m3</t>
  </si>
  <si>
    <t>5A7EE3188E9F706979E3B29937C2CFA05EEE51D7</t>
  </si>
  <si>
    <t>양수기</t>
  </si>
  <si>
    <t>1.49kw</t>
  </si>
  <si>
    <t>5A7EE3188E9F706979E56009F3AB2D5F575572DE</t>
  </si>
  <si>
    <t>배관파이프</t>
  </si>
  <si>
    <t>∮50㎜∼2.6m</t>
  </si>
  <si>
    <t>5D671376852190B471CF9BF96FB485</t>
  </si>
  <si>
    <t>5D67E3A980A0BF34702508B98896B5</t>
  </si>
  <si>
    <t>5D67539E84B7FA8974F8F429E9AB45</t>
  </si>
  <si>
    <t>5D67137F84D4E6B274F52FF9235205</t>
  </si>
  <si>
    <t>5D67538C871D2CA17329A9990D8F75</t>
  </si>
  <si>
    <t>5D67538C871D2CA17201F969380DF5</t>
  </si>
  <si>
    <t>5D67538C871D2CA17200D259813D95</t>
  </si>
  <si>
    <t>5D67E3A8864A6E577E7688B97B59C5</t>
  </si>
  <si>
    <t>5D67C35C87F16F0373682109AA56C5</t>
  </si>
  <si>
    <t>5D6763F68BEE7C0F7E5DB47912B235</t>
  </si>
  <si>
    <t>5D6763F68BDC2E4170EE90292C6305</t>
  </si>
  <si>
    <t>5D67C35C87F16F03736822190F0B95</t>
  </si>
  <si>
    <t>5D6763F589637D5A749CB5E9240835</t>
  </si>
  <si>
    <t>5D67C35C87F16F037368206933B5B5</t>
  </si>
  <si>
    <t>5D6763F589636CC8779D4AE9878555</t>
  </si>
  <si>
    <t>5D6763F589408302780BC1D9E70DB5</t>
  </si>
  <si>
    <t>5D6763F58963E04B75695519D23535</t>
  </si>
  <si>
    <t>5D671376852190AB784F82091BA8A5</t>
  </si>
  <si>
    <t>5D6763F589637D5A749CB689825305</t>
  </si>
  <si>
    <t>5D6763F589636CC874CAF0A9CF4605</t>
  </si>
  <si>
    <t>5D6763F58963E04B75695519B769E5</t>
  </si>
  <si>
    <t>5D6763F5896352707A911F39AE9B95</t>
  </si>
  <si>
    <t>5D673349868E5AEE7C9B4D49B0F145</t>
  </si>
  <si>
    <t>5D673349868E5AEE7C98F909A7A8E5</t>
  </si>
  <si>
    <t>5D673346893606BE73D2A82917A285</t>
  </si>
  <si>
    <t>5D6733478BA09A6670264AF9F875F5</t>
  </si>
  <si>
    <t>5D6733478BA088227CE96EC9A8DFC5</t>
  </si>
  <si>
    <t>5D67030F8F8B380B74CDBFA94B21F5</t>
  </si>
  <si>
    <t>5D67137F84D4E6B274F7DC096F6105</t>
  </si>
  <si>
    <t>5D67030E8D3568B57335E4895B6915</t>
  </si>
  <si>
    <t>5D67137F849D5CF879C3FFF9B04935</t>
  </si>
  <si>
    <t>5D67538C871D2CA1732AB0892AF225</t>
  </si>
  <si>
    <t>5D67538C871D2CA17201F969383935</t>
  </si>
  <si>
    <t>5D67538C871D2CA17200D259BE7775</t>
  </si>
  <si>
    <t>5D67C3578FDDBC8D7079A4C98D88F5</t>
  </si>
  <si>
    <t>5D67137F84B84B2275CFAAC9616715</t>
  </si>
  <si>
    <t>5D67137982219E0C776190B900F9F5</t>
  </si>
  <si>
    <t>5D6713718D1E5B5D79EF97C94B2FF5</t>
  </si>
  <si>
    <t>5D67538F8C4C826577114B891ECDE5</t>
  </si>
  <si>
    <t>5D6713718D1E5B5D7D4AC8E922FD45</t>
  </si>
  <si>
    <t>5D67538C871D2CA1732AB1A99B98C5</t>
  </si>
  <si>
    <t>5D67538F8C4C826577114B891ECD65</t>
  </si>
  <si>
    <t>5D67538C871D2CA17200D259BE4A35</t>
  </si>
  <si>
    <t>5D67538F8C4C826577114F79E039B5</t>
  </si>
  <si>
    <t>5D67538F8C4C826577114F79C56C65</t>
  </si>
  <si>
    <t>5D67538F8C4C826577114F79E039E5</t>
  </si>
  <si>
    <t>5D67137B8D53981173C16999916B75</t>
  </si>
  <si>
    <t>5D67137F84B8559A7DC2B2C93B3515</t>
  </si>
  <si>
    <t>5D67137F84E54B6772DCA939FFADA5</t>
  </si>
  <si>
    <t>5D67137F84E54B6772DCA8198D0595</t>
  </si>
  <si>
    <t>5A7EE3188E9F709675089769E401B66350D58AE0</t>
  </si>
  <si>
    <t>5D67137F849D5CF879C6B559666835</t>
  </si>
  <si>
    <t>5D67137F84D4E6B274F52EE9BC3885</t>
  </si>
  <si>
    <t>5D67137F84D4E6A17D833869E88FE5</t>
  </si>
  <si>
    <t>5D67137F84D4E6A17EA93BC9687C05</t>
  </si>
  <si>
    <t>5D67137F84D4E6A17EA93A39F76375</t>
  </si>
  <si>
    <t>5D6743AE813C90EA72ADFA79B44FF5</t>
  </si>
  <si>
    <t>5D67C35C87F1797B7D10D579AA4565</t>
  </si>
  <si>
    <t>5D67C35C87F1797B7D10D579AA6035</t>
  </si>
  <si>
    <t>5D6773DA8259D7C2765FD549D13AA5</t>
  </si>
  <si>
    <t>5D6773DA8259D7C2765FD549D12835</t>
  </si>
  <si>
    <t>5D67539E84B7FA8974FAA4B987D405</t>
  </si>
  <si>
    <t>5D67538788F10E587A6498095A9265</t>
  </si>
  <si>
    <t>5D67538788F10E5878B7C3C9D51BC5</t>
  </si>
  <si>
    <t>5D67538E83F65F5F7A4515E9573C85</t>
  </si>
  <si>
    <t>5D67538E83F65F5F7A4515E973FAE5</t>
  </si>
  <si>
    <t>5D67539E84B7FA8974FB4B29357765</t>
  </si>
  <si>
    <t>5D67538E83F65F5F7FC60809544D15</t>
  </si>
  <si>
    <t>5D67539E84B7FA8974F8F0B92AA195</t>
  </si>
  <si>
    <t>5D67538E83F65F5F7D1A9BC9EDFAE5</t>
  </si>
  <si>
    <t>5D67538E83F65F5F7A4517990197C5</t>
  </si>
  <si>
    <t>5D67538F8C6F639B73FC8199F88DC5</t>
  </si>
  <si>
    <t>5D67538F8C6F639B73FC80F981ECB5</t>
  </si>
  <si>
    <t>5D67539E84B7FA8974FB4A19B5C9F5</t>
  </si>
  <si>
    <t>5D67538F8C4C8265729122D98557E5</t>
  </si>
  <si>
    <t>5D67538F8C4C8265729122D9A05885</t>
  </si>
  <si>
    <t>5D6743A3808828737B6D77A9852055</t>
  </si>
  <si>
    <t>5D6743A380882846743B0E69722575</t>
  </si>
  <si>
    <t>5D6743AB85E7AC937732CCB9DEBF45</t>
  </si>
  <si>
    <t>5D6743AB85E7AC817906B369214235</t>
  </si>
  <si>
    <t>5D6743AB85E7AC8176B04619F43D75</t>
  </si>
  <si>
    <t>5D6743A3808828737B6D77A9854325</t>
  </si>
  <si>
    <t>5D67137F849D5CF879C3FFF9A7DC15</t>
  </si>
  <si>
    <t>5D67137F84D4E6B2774845092E8C05</t>
  </si>
  <si>
    <t>5D6743A4811A0AA779148699DE8135</t>
  </si>
  <si>
    <t>5D6743A380B566157761FE99C1D955</t>
  </si>
  <si>
    <t>5D67137982219E0C776190B9008C35</t>
  </si>
  <si>
    <t>5D67E3AD8E747E1B793F4589CEAC55</t>
  </si>
  <si>
    <t>5D6743A380882846743B0A89BB5005</t>
  </si>
  <si>
    <t>5D67137982219E0C776190B9126125</t>
  </si>
  <si>
    <t>5D6743A68DFF4EF774F08539C0E6E5</t>
  </si>
  <si>
    <t>5D6743A4811A0AB072964CC972AC65</t>
  </si>
  <si>
    <t>5D6743A380882846743B0B992A7D85</t>
  </si>
  <si>
    <t>5D6743A380882846743B0A898FCD85</t>
  </si>
  <si>
    <t>5D6743A380882846743B09E94C3595</t>
  </si>
  <si>
    <t>5D6743A380882846743B0F09CE4145</t>
  </si>
  <si>
    <t>5A7EE3188E9F28F6704506992D44E6295A7F161F</t>
  </si>
  <si>
    <t>5D6743A58311DEB977D9A7B98B8D55</t>
  </si>
  <si>
    <t>5D67137F849D5CF879C3FED98D6635</t>
  </si>
  <si>
    <t>5D42A3E686A1DB757FC39889791125</t>
  </si>
  <si>
    <t>5A7EE3188E9F0C667EE393A91560641B5580F10F</t>
  </si>
  <si>
    <t>5A7EE3188E9F0C667F886FC9C382826852EACC85</t>
  </si>
  <si>
    <t>5D67F3938193C8A07986DA39C27115</t>
  </si>
  <si>
    <t>5D67F390844B70627BBEB399A09FD5</t>
  </si>
  <si>
    <t>5D67F3978F44CABE7559A97929DB15</t>
  </si>
  <si>
    <t>5D67F3978F44CABE74B071E9EA0A05</t>
  </si>
  <si>
    <t>5D67F3938193C8A07986D9197CADC5</t>
  </si>
  <si>
    <t>5D67F3938193C8A07986DA39DCCAD5</t>
  </si>
  <si>
    <t>5D67F390844B70627A97A9391A0225</t>
  </si>
  <si>
    <t>5D67F390844B70627A97A9391A1C85</t>
  </si>
  <si>
    <t>호표 427</t>
  </si>
  <si>
    <t>5A7EE3188E9F0C2F72F0A4E9FD65A1135D578711</t>
  </si>
  <si>
    <t>호표 428</t>
  </si>
  <si>
    <t>5A7EE3188E9F0C2F7399DB69DE42BD2C5178AE68</t>
  </si>
  <si>
    <t>호표 429</t>
  </si>
  <si>
    <t>5A7EE3188E9F5405703CC1D9F69FEFAB5ED2FD64</t>
  </si>
  <si>
    <t>호표 430</t>
  </si>
  <si>
    <t>5A7EE3188E9F0C667EE393A90440A6B6595D66DE</t>
  </si>
  <si>
    <t>호표 431</t>
  </si>
  <si>
    <t>5A7EE3188E9F289D77172049953BC02D5484E591</t>
  </si>
  <si>
    <t>호표 432</t>
  </si>
  <si>
    <t>5A41A3F889283B257479C999D342C143533BC9</t>
  </si>
  <si>
    <t>5D67A30D8A60E669727759098E14355A41A3F889283B257479C999D342C143533BC9</t>
  </si>
  <si>
    <t>5D67A30D8A60E669727759098E14355D67A30D8A60E6697A4D91D9A2D5C5</t>
  </si>
  <si>
    <t>5D67A30D8A60E669727759098E14355C7E63118CEA69C67579EF09CA05001</t>
  </si>
  <si>
    <t>5A41A3F889283B257479C999D342C143533DF5</t>
  </si>
  <si>
    <t>5D67A30D8A60D5E97E3091D99881A55A41A3F889283B257479C999D342C143533DF5</t>
  </si>
  <si>
    <t>5D67A30D8A60D5E97E3091D99881A55D67A30D8A60E6697A4D91D9A2D5C5</t>
  </si>
  <si>
    <t>5D67A30D8A60D5E97E3091D99881A55C7E63118CEA69C67579EF09CA05001</t>
  </si>
  <si>
    <t>5D67A30D8A60D5E97E3091D99881F55A41A3F889283B257479C999D342C143533DF5</t>
  </si>
  <si>
    <t>5D67A30D8A60D5E97E3091D99881F55D67A30D8A60E6697A4D91D9A2D5C5</t>
  </si>
  <si>
    <t>5D67A30D8A60D5E97E3091D99881F55C7E63118CEA69C67579EF09CA05001</t>
  </si>
  <si>
    <t>5A41A3FB86709D947320F4093504B54C59330A</t>
  </si>
  <si>
    <t>5D67A30E84A236D1756C80E96F88455A41A3FB86709D947320F4093504B54C59330A</t>
  </si>
  <si>
    <t>5D67A30E84A236D1756C80E96F88455C7E63118CEA69C67579EF09CA35002</t>
  </si>
  <si>
    <t>5A41A3FB86C8BDEE7785C16903A7CD1E5B812B</t>
  </si>
  <si>
    <t>5D67A30E84A236D1756C80E96F88455A41A3FB86C8BDEE7785C16903A7CD1E5B812B</t>
  </si>
  <si>
    <t>5A41A3FB86C8BDDC70FF76C9D4194EDE5991D2</t>
  </si>
  <si>
    <t>5D67A30E84A236D1756C80E96F88455A41A3FB86C8BDDC70FF76C9D4194EDE5991D2</t>
  </si>
  <si>
    <t>5C7E63118CEA69C67579EF09CA35002</t>
  </si>
  <si>
    <t>5D67A30E84A236D1756C80E96F88455C7E63118CEA69C67579EF09CA25003</t>
  </si>
  <si>
    <t>5A41A3FB86C8BDDC70FF76C9D4194EDE588F66</t>
  </si>
  <si>
    <t>5D67A30E84A236D1756C80E96F88455A41A3FB86C8BDDC70FF76C9D4194EDE588F66</t>
  </si>
  <si>
    <t>5A41A3FB86C8BDDC70FF76C9D4194EDE588F61</t>
  </si>
  <si>
    <t>5D67A30E84A236D1756C80E96F88455A41A3FB86C8BDDC70FF76C9D4194EDE588F61</t>
  </si>
  <si>
    <t>5C7E63118CEA69C67579EF09CA25003</t>
  </si>
  <si>
    <t>5D67A30E84A236D1756C80E96F88455C7E63118CEA69C67579EF09CA55004</t>
  </si>
  <si>
    <t>5D67A30E84A236D1756C80E96F88455D67A30E84A236D17445F9299C3465</t>
  </si>
  <si>
    <t>5D67A30E84A236D1756C80E96F88455D67A30E84A236D17445F9293BAFA5</t>
  </si>
  <si>
    <t>5A41A3FB86C8BDEE77816AE9B1B59AB95316A5</t>
  </si>
  <si>
    <t>5D67A30E84A236D1756C80E91768D55A41A3FB86C8BDEE77816AE9B1B59AB95316A5</t>
  </si>
  <si>
    <t>5D67A30E84A236D1756C80E91768D55D67A30E84A236D1756C824924C2D5</t>
  </si>
  <si>
    <t>5D67A30E84A236D1756C80E91768D55D67A30E84A236D1756C824924D345</t>
  </si>
  <si>
    <t>5D67A30E84A236D1756C80E91768D55C7E63118CEA69C67579EF09CA35002</t>
  </si>
  <si>
    <t>5A41A3FB86559B3C7359A139EFB57F3958A503</t>
  </si>
  <si>
    <t>5D67A30E8487698D7FC1AD69C0A0A55A41A3FB86559B3C7359A139EFB57F3958A503</t>
  </si>
  <si>
    <t>5DB8D30C8038A72278932A09A6AE3B2D50A21F</t>
  </si>
  <si>
    <t>5D67A30E8487698D7FC1AD69C0A0A55DB8D30C8038A72278932A09A6AE3B2D50A21F</t>
  </si>
  <si>
    <t>5DB8D30C8038A72278932A09A6AE3B2D50A06C</t>
  </si>
  <si>
    <t>5D67A30E8487698D7FC1AD69C0A0A55DB8D30C8038A72278932A09A6AE3B2D50A06C</t>
  </si>
  <si>
    <t>5D67A30E8487698D7FC1AE7937C6055A41A3FB86559B3C7359A139EFB57F3958A503</t>
  </si>
  <si>
    <t>5D67A30E8487698D7FC1AE7937C6055DB8D30C8038A72278932A09A6AE3B2D50A21F</t>
  </si>
  <si>
    <t>5D67A30E8487698D7FC1AE7937C6055DB8D30C8038A72278932A09A6AE3B2D50A06C</t>
  </si>
  <si>
    <t>5A41A3FB86C8BDEE7785C16903A7CD1E5B8F8C</t>
  </si>
  <si>
    <t>5D67A30E8487699E71B5651960B1655A41A3FB86C8BDEE7785C16903A7CD1E5B8F8C</t>
  </si>
  <si>
    <t>5A41A3FB86C8BDEE7785C16903A7CD1E5B8F82</t>
  </si>
  <si>
    <t>5D67A30E8487699E71B5651960B1655A41A3FB86C8BDEE7785C16903A7CD1E5B8F82</t>
  </si>
  <si>
    <t>5A41A3FB86C8BDEE7785C16903A7CD1E5B8004</t>
  </si>
  <si>
    <t>5D67A30E8487699E71B5651960B1655A41A3FB86C8BDEE7785C16903A7CD1E5B8004</t>
  </si>
  <si>
    <t>5A41A3FB86C8BDEE7785C16903A7CD1E5B8003</t>
  </si>
  <si>
    <t>5D67A30E8487699E71B5651960B1655A41A3FB86C8BDEE7785C16903A7CD1E5B8003</t>
  </si>
  <si>
    <t>5A41A3FB86C8BDEE7785C16903A7CD1E5B8005</t>
  </si>
  <si>
    <t>5D67A30E8487699E71B5651960B1655A41A3FB86C8BDEE7785C16903A7CD1E5B8005</t>
  </si>
  <si>
    <t>5A41A3FB86C8BDEE7785C16903A7CD1E5B8002</t>
  </si>
  <si>
    <t>5D67A30E8487699E71B5651960B1655A41A3FB86C8BDEE7785C16903A7CD1E5B8002</t>
  </si>
  <si>
    <t>5A41A3FB86C8BDEE7785C16903A7CD1E5B8000</t>
  </si>
  <si>
    <t>5D67A30E8487699E71B5651960B1655A41A3FB86C8BDEE7785C16903A7CD1E5B8000</t>
  </si>
  <si>
    <t>5A41A3FB86C8BDEE7785C16903A7CD1E5B8001</t>
  </si>
  <si>
    <t>5D67A30E8487699E71B5651960B1655A41A3FB86C8BDEE7785C16903A7CD1E5B8001</t>
  </si>
  <si>
    <t>5A41A3FB86C8BDEE7785C1692EA43714582BB8</t>
  </si>
  <si>
    <t>5D67A30E8487699E71B5651960B1655A41A3FB86C8BDEE7785C1692EA43714582BB8</t>
  </si>
  <si>
    <t>5D67A30E8487699E71B5651960B1655D67A30E8487699E71B56409F18B85</t>
  </si>
  <si>
    <t>5A41A3FB86559B3C7A85BF9940659DF35C6304</t>
  </si>
  <si>
    <t>5D67A30E84875F15736AC6294AAEC55A41A3FB86559B3C7A85BF9940659DF35C6304</t>
  </si>
  <si>
    <t>5A41A3FB86559B3C7A85BF9940659DF35C6309</t>
  </si>
  <si>
    <t>5D67A30E84875F15736AC6294AAEC55A41A3FB86559B3C7A85BF9940659DF35C6309</t>
  </si>
  <si>
    <t>5A41A3FB86559B3C7A85BF9940659DF35C604C</t>
  </si>
  <si>
    <t>5D67A30E84875F15736AC6294AAEC55A41A3FB86559B3C7A85BF9940659DF35C604C</t>
  </si>
  <si>
    <t>5A41A3FB86559B3C7A85BF9940659DF35C604F</t>
  </si>
  <si>
    <t>5D67A30E84875F15736AC6294AAEC55A41A3FB86559B3C7A85BF9940659DF35C604F</t>
  </si>
  <si>
    <t>5D67A30E84875F15736AC6294AAEC55C7E63118CEA69C67579EF09CA45005</t>
  </si>
  <si>
    <t>5A41A3FB86559B3C7A85BF9940659DF35C6048</t>
  </si>
  <si>
    <t>5D67A30E84875F15736AC6294AAEC55A41A3FB86559B3C7A85BF9940659DF35C6048</t>
  </si>
  <si>
    <t>5A41A3FB86559B3C7A85BF9940659DF35C6153</t>
  </si>
  <si>
    <t>5D67A30E84875F15736AC6294AAEC55A41A3FB86559B3C7A85BF9940659DF35C6153</t>
  </si>
  <si>
    <t>5A41A3FB86559B3C7A85BF9940659DF35C6156</t>
  </si>
  <si>
    <t>5D67A30E84875F15736AC6294AAEC55A41A3FB86559B3C7A85BF9940659DF35C6156</t>
  </si>
  <si>
    <t>5D67A30E84875F15736AC6294AAEC55C7E63118CEA69C67579EF09CA75006</t>
  </si>
  <si>
    <t>5D67A30E84875F15736AC6294AAEC55D67A30E84875F15736B5F3901C3B5</t>
  </si>
  <si>
    <t>5A41A3FB86C838BC7A5405098644CF3F530ABD</t>
  </si>
  <si>
    <t>5D67A30E84875F047C78E3C985FDA55A41A3FB86C838BC7A5405098644CF3F530ABD</t>
  </si>
  <si>
    <t>5D67A30E84875F047C78E3C985FDA55C7E63118CEA69C67579EF09CA05001</t>
  </si>
  <si>
    <t>5DB8D30C8038A72278932A09A6AE3B2D50A069</t>
  </si>
  <si>
    <t>5D67A30E84875F047C78E3C985FDA55DB8D30C8038A72278932A09A6AE3B2D50A069</t>
  </si>
  <si>
    <t>5D67A30E84875F047C78E3C985FDA55DB8D30C8038A72278932A09A6AE3B2D50A06C</t>
  </si>
  <si>
    <t>5D67A30E8487699E737D6F99FDD6C55D67A30E8487699E737D1E9944EF45</t>
  </si>
  <si>
    <t>5D67A30E8487699E737D6F99FDD6C55D67A30E8487699E737F1C69B364D5</t>
  </si>
  <si>
    <t>5D67A30E8487699E737D6F99FDE7255D67A30E8487699E737D1E9944EF45</t>
  </si>
  <si>
    <t>5D67A30E8487699E737D6F99FDE7255D67A30E8487699E737C4889C16135</t>
  </si>
  <si>
    <t>5D67A30B8F6E33F27A0DA909B21E955DB8D30C8038A72278932A09A6AE3B2D50A06C</t>
  </si>
  <si>
    <t>5D67A30B8F5DF836746C46D9926C255DB8D30C8038A72278932A09A6AE3B2D50A21F</t>
  </si>
  <si>
    <t>5D67A30B8F5DF836746E74D95463D55DB8D30C8038A72278932A09A6AE3B2D50A21F</t>
  </si>
  <si>
    <t>5A5253468A1DF0EB79A39999D6740D3C5FD5CC</t>
  </si>
  <si>
    <t>5D67A30B8F5DF8097191C5D9FA51655A5253468A1DF0EB79A39999D6740D3C5FD5CC</t>
  </si>
  <si>
    <t>5A41B3838DE6309D73104F59158B45395FA858</t>
  </si>
  <si>
    <t>5D67A30B8F5DF8097191C5D9FA51655A41B3838DE6309D73104F59158B45395FA858</t>
  </si>
  <si>
    <t>5D67A30B8F5DF8097191C5D9FA51655DB8D30C8038A72278932A09A6AE3B2D50A06C</t>
  </si>
  <si>
    <t>5D67A30B8F5DF809708BF979B27C755DB8D30C8038A72278932A09A6AE3B2D50A06C</t>
  </si>
  <si>
    <t>5D67A30B8F310A977BC965B9B7B7655DB8D30C8038A72278932A09A6AE3B2D50A06C</t>
  </si>
  <si>
    <t>5DB8D30C8038A72278932A09A6AE3B2D50A06D</t>
  </si>
  <si>
    <t>5D42A3E686A1DB757FC398897923855DB8D30C8038A72278932A09A6AE3B2D50A06D</t>
  </si>
  <si>
    <t>5D42A3E686A1DB757FC398897923855DB8D30C8038A72278932A09A6AE3B2D50A06C</t>
  </si>
  <si>
    <t>5D42A3E686A1DB757FC398897923855A7EE3188E9F0C2F7399DB69DE6D90C856271995</t>
  </si>
  <si>
    <t>5D42A3E686A1DB757FC398897923855A7EE3188E9F70DD7F0EE2A9EAAD36AB561C8502</t>
  </si>
  <si>
    <t>5D42A3E686A1DB757FC398897923855A7EE3188E9F1E417BE6BB49D89B424D5DEB54B9</t>
  </si>
  <si>
    <t>5D42A3E686A1DB757FC398897923855A7EE3188E9F1E417BE59549A12A42105FFD7A7D</t>
  </si>
  <si>
    <t>5D42A3E686A1DB757FC398897923855C7E63118CEA69C67579EF09CA05001</t>
  </si>
  <si>
    <t>5A41A3FB861FE01E74BF27B9AE15830A518D6E</t>
  </si>
  <si>
    <t>5D67932C8F27974F785CD3A97CE6155A41A3FB861FE01E74BF27B9AE15830A518D6E</t>
  </si>
  <si>
    <t>5D67932C8F27974F785CD3A97CE6155D6743A380882846743B0B99348395</t>
  </si>
  <si>
    <t>5A6CB3E888830E277AC8F3E9432231325A09E9</t>
  </si>
  <si>
    <t>5D67932C8F27974F785CD0D91A08755A6CB3E888830E277AC8F3E9432231325A09E9</t>
  </si>
  <si>
    <t>5D67932C8F27974F785CD0D91A08755D6743A380AB0808753D03399B50C5</t>
  </si>
  <si>
    <t>5D42A3E7874C2EE77FD5DD8988E7855DB8D30C8038A72278932A09A6AE3B2D50A06D</t>
  </si>
  <si>
    <t>5D42A3E7874C2EE77FD5DD8988E7855DB8D30C8038A72278932A09A6AE3B2D50A06C</t>
  </si>
  <si>
    <t>5D42A3E7874C2EE77FD5DD8988E7855A7EE3188E9F0C2F7399DB69DE27E1DE530FDA92</t>
  </si>
  <si>
    <t>5D42A3E7874C2EE77FD5DD8988E7855A7EE3188E9F1E417BE59549A12A42105FFD7A7D</t>
  </si>
  <si>
    <t>5D42A3E7874C2EE77FD5DD8988E7855C7E63118CEA69C67579EF09CA05001</t>
  </si>
  <si>
    <t>5A6C933D82332B737CD7DED9BB99F18E556260</t>
  </si>
  <si>
    <t>5D42A3E7874C2EE77FD5DD8988E7855A6C933D82332B737CD7DED9BB99F18E556260</t>
  </si>
  <si>
    <t>5A6C933D82332B73749BF1690DA24FD8525509</t>
  </si>
  <si>
    <t>5D42A3E7874C2EE77FD5DD8988E7855A6C933D82332B73749BF1690DA24FD8525509</t>
  </si>
  <si>
    <t>5DB8D30C8038A72278932A09A6AE3B2D50A176</t>
  </si>
  <si>
    <t>5D67F3978F67C568786415995E1E655DB8D30C8038A72278932A09A6AE3B2D50A176</t>
  </si>
  <si>
    <t>5D67F3978F67C568786415995E1E655DB8D30C8038A72278932A09A6AE3B2D50A06D</t>
  </si>
  <si>
    <t>5D67F3978F67C568786415995E1E655DB8D30C8038A72278932A09A6AE3B2D50A06C</t>
  </si>
  <si>
    <t>5D67F3978F67C568786415995E1E655C7E63118CEA69C67579EF09CA05001</t>
  </si>
  <si>
    <t>5D67F3978F67C568786415995E1E655A7EE3188E9F4BE07241B12997B8AFAC5E3FD4C6</t>
  </si>
  <si>
    <t>5D67F3978F67F2A6793103C9279AB55DB8D30C8038A72278932A09A6AE3B2D50A176</t>
  </si>
  <si>
    <t>5D67F3978F67F2A6793103C9279AB55DB8D30C8038A72278932A09A6AE3B2D50A06D</t>
  </si>
  <si>
    <t>5D67F3978F67F2A6793103C9279AB55DB8D30C8038A72278932A09A6AE3B2D50A06C</t>
  </si>
  <si>
    <t>5D67F3978F67F2A6793103C9279AB55C7E63118CEA69C67579EF09CA05001</t>
  </si>
  <si>
    <t>5D67F3978F67F2A6793103C9279AB55A7EE3188E9F4BE07241B12997B8AFAC5E3FD4C6</t>
  </si>
  <si>
    <t>5D67F3978F5539C977A5EBE9BA30955DB8D30C8038A72278932A09A6AE3B2D50A176</t>
  </si>
  <si>
    <t>5D67F3978F5539C977A5EBE9BA30955DB8D30C8038A72278932A09A6AE3B2D50A06D</t>
  </si>
  <si>
    <t>5D67F3978F5539C977A5EBE9BA30955DB8D30C8038A72278932A09A6AE3B2D50A06C</t>
  </si>
  <si>
    <t>5D67F3978F5539C977A5EBE9BA30955C7E63118CEA69C67579EF09CA05001</t>
  </si>
  <si>
    <t>5D67F3978F5539C977A5EBE9BA30955A7EE3188E9F4BE07241B12997B8AFAC5E3FD4C6</t>
  </si>
  <si>
    <t>5D67F3938193C8B172A6AA39597BF55D67F3938193C8B170FAFC898AF4E5</t>
  </si>
  <si>
    <t>5D67F3938193C8B172A6AA39597BF55D67F3938193C8A07986D9197C9355</t>
  </si>
  <si>
    <t>5DB8D30C8038A72278932A09A6AE3B2D50A06B</t>
  </si>
  <si>
    <t>5CD2F3EF817D514271308BF9CB95A55DB8D30C8038A72278932A09A6AE3B2D50A06B</t>
  </si>
  <si>
    <t>5CD2F3EF817D514271308BF9CB95A55C7E63118CEA69C67579EF09CA05001</t>
  </si>
  <si>
    <t>5D67F390844B559574B9CD297C14755D67F3908470B4737F5C8D899A6345</t>
  </si>
  <si>
    <t>5D67F390844B559574B9CD297C14755D67F3908470B4737F5C8D899A2595</t>
  </si>
  <si>
    <t>5D67F3908470B4737EB47C09E4A0255D67F3908470B4737F5C8D899A1B35</t>
  </si>
  <si>
    <t>5D67F3908470B4737EB47C09E4A0255D67F3908470B4737F5D93D94F5245</t>
  </si>
  <si>
    <t>5D67F3908470ABF477FB6AA93322155D67F3908470B4737F5C8D899A1B35</t>
  </si>
  <si>
    <t>5D67F3908470ABF477FB6AA93322155D67F3908470ABF476D29369D39A85</t>
  </si>
  <si>
    <t>5D67F390841E3A9576A49A09D68E455D67F390841E3A95774B0459E80D85</t>
  </si>
  <si>
    <t>5D67F390841E3A9576A49A09D68E455C7E63118CEA69C67579EF09CA05001</t>
  </si>
  <si>
    <t>5D67F390841E3A9576A49A09D68E455C7E63118CEA69C67579EF09CA35002</t>
  </si>
  <si>
    <t>5D67F390841E3A9576A49A09D68E455D67F390841E3A957748B019FBBF45</t>
  </si>
  <si>
    <t>5D67F390841E3A9576A49A09D698B55D67F390841E3A95774B0459E80D85</t>
  </si>
  <si>
    <t>5D67F390841E3A9576A49A09D698B55C7E63118CEA69C67579EF09CA05001</t>
  </si>
  <si>
    <t>5D67F390841E3A9576A49A09D698B55C7E63118CEA69C67579EF09CA35002</t>
  </si>
  <si>
    <t>5D67F390841E3A9576A49A09D698B55D67F390841E3A957748B019FBAED5</t>
  </si>
  <si>
    <t>5A41A3FB864B59A674B79209CD6E6A7A567C3F</t>
  </si>
  <si>
    <t>5D67F3968ECB096C7D40693999F4355A41A3FB864B59A674B79209CD6E6A7A567C3F</t>
  </si>
  <si>
    <t>5D67F3968ECB096C7D40693999F4355DB8D30C8038A72278932A09A6AE3B2D50A176</t>
  </si>
  <si>
    <t>경량기포콘크리트 타설    M3     ( 호표 34 )</t>
  </si>
  <si>
    <t>5D67C35B85A3BC88725BB71905BF255D67F3968ECB1BCC7F11D8C95B2CE5</t>
  </si>
  <si>
    <t>5D67C35B85A3BC88725BB71905BF255D67C35C87A955C375C57BC9F661B5</t>
  </si>
  <si>
    <t>와이어메시 바닥깔기  #8-150*150  M2     ( 호표 35 )</t>
  </si>
  <si>
    <t>5A41A3FB864B597A7FE42F19139124D7551B7D</t>
  </si>
  <si>
    <t>5D671376852190B471CF9BF96FD7555A41A3FB864B597A7FE42F19139124D7551B7D</t>
  </si>
  <si>
    <t>5D671376852190B471CF9BF96FD7555C7E63118CEA69C67579EF09CA05001</t>
  </si>
  <si>
    <t>5D671376852190B471CF9BF96FD7555D671376852190B471CF9BF96FB485</t>
  </si>
  <si>
    <t>앵커 볼트 설치  ∮24 이하  개     ( 호표 36 )</t>
  </si>
  <si>
    <t>5DB8D30C8038A72278932A09A6AE3B2D50A174</t>
  </si>
  <si>
    <t>5D67E3A8864A78CE792DB2294A83755DB8D30C8038A72278932A09A6AE3B2D50A174</t>
  </si>
  <si>
    <t>5D67E3A8864A78CE792DB2294A83755DB8D30C8038A72278932A09A6AE3B2D50A06D</t>
  </si>
  <si>
    <t>5D67E3A8864A78CE792DB2294A83755C7E63118CEA69C67579EF09CA05001</t>
  </si>
  <si>
    <t>철골 가공 조립(표준 라멘구조)  Built up, 60ton 이상  TON     ( 호표 37 )</t>
  </si>
  <si>
    <t>5D67E3A980A0BF3470262D994565B55D67E3A980A0BF34702508B98896B5</t>
  </si>
  <si>
    <t>5D67E3A980A0BF3470262D994565B55DB8D30C8038A72278932A09A6AE3B2D50A174</t>
  </si>
  <si>
    <t>5D67E3A980A0BF3470262D994565B55C7E63118CEA69C67579EF09CA05001</t>
  </si>
  <si>
    <t>철골세우기 - 표준단가  6층 미만  TON     ( 호표 38 )</t>
  </si>
  <si>
    <t>5D67E3AF8914961F7D86F2B9AF5D655DB8D30C8038A72278932A09A6AE3B2D50A174</t>
  </si>
  <si>
    <t>5DB8D30C8038A72278932A09A6AE3B2D50A068</t>
  </si>
  <si>
    <t>5D67E3AF8914961F7D86F2B9AF5D655DB8D30C8038A72278932A09A6AE3B2D50A068</t>
  </si>
  <si>
    <t>5D67E3AF8914961F7D86F2B9AF5D655DB8D30C8038A72278932A09A6AE3B2D50A06D</t>
  </si>
  <si>
    <t>고장력 볼트 본조임 - 표준단가  90본/t 미만  TON     ( 호표 39 )</t>
  </si>
  <si>
    <t>5D67E3AF89AA41CD774C5FF918F0B55DB8D30C8038A72278932A09A6AE3B2D50A174</t>
  </si>
  <si>
    <t>5D67E3AF89AA41CD774C5FF918F0B55DB8D30C8038A72278932A09A6AE3B2D50A06D</t>
  </si>
  <si>
    <t>5D67E3AF89AA41CD774C5FF918F0B55C7E63118CEA69C67579EF09CA05001</t>
  </si>
  <si>
    <t>녹막이페인트(뿜칠)  철재면 1회, 1종  M2     ( 호표 40 )</t>
  </si>
  <si>
    <t>5D67E3AD8E747E1B793F4589CE93E55D67539E84B7FA8974F8F429E9AB45</t>
  </si>
  <si>
    <t>5A41B3838DF08CE67C0939D9A6A63DCA50D9D3</t>
  </si>
  <si>
    <t>5D67E3AD8E747E1B793F4589CE93E55A41B3838DF08CE67C0939D9A6A63DCA50D9D3</t>
  </si>
  <si>
    <t>5A41B3838DF08C357A967449592403DC59BCF8</t>
  </si>
  <si>
    <t>5D67E3AD8E747E1B793F4589CE93E55A41B3838DF08C357A967449592403DC59BCF8</t>
  </si>
  <si>
    <t>5DB8D30C8038A72278932A09A6AE3B2D50A215</t>
  </si>
  <si>
    <t>5D67E3AD8E747E1B793F4589CE93E55DB8D30C8038A72278932A09A6AE3B2D50A215</t>
  </si>
  <si>
    <t>5D67E3AD8E747E1B793F4589CE93E55DB8D30C8038A72278932A09A6AE3B2D50A06C</t>
  </si>
  <si>
    <t>5D67E3AD8E747E1B793F4589CE93E55C7E63118CEA69C67579EF09CA55004</t>
  </si>
  <si>
    <t>데크플레이트 설치  10층 이하(자재 별도)  M2     ( 호표 41 )</t>
  </si>
  <si>
    <t>5D67E3AC8DEA85407BD5FED961F9355DB8D30C8038A72278932A09A6AE3B2D50A174</t>
  </si>
  <si>
    <t>5DB8D30C8038A72278932A09A6AE3B2D50A177</t>
  </si>
  <si>
    <t>5D67E3AC8DEA85407BD5FED961F9355DB8D30C8038A72278932A09A6AE3B2D50A177</t>
  </si>
  <si>
    <t>5D67E3AC8DEA85407BD5FED961F9355DB8D30C8038A72278932A09A6AE3B2D50A06D</t>
  </si>
  <si>
    <t>5D67E3AC8DEA85407BD5FED961F9355C7E63118CEA69C67579EF09CA05001</t>
  </si>
  <si>
    <t>데크앤드플레이트(콘크리트스톱퍼)  H:150  M     ( 호표 42 )</t>
  </si>
  <si>
    <t>5A41A3FB86558ACD78CD0139D0601E0454BDB7</t>
  </si>
  <si>
    <t>5D67E3AC8DEA851B77969789CD33D55A41A3FB86558ACD78CD0139D0601E0454BDB7</t>
  </si>
  <si>
    <t>5D67E3AC8DEA851B77969789CD33D55D67137F84D4E6B274F52FF9235205</t>
  </si>
  <si>
    <t>5D67E3AC8DEA851B77969789CD33D55D67538C871D2CA17329A9990D8F75</t>
  </si>
  <si>
    <t>5A6C933D82B0996772C6A7C9FEA6BCE35932E0</t>
  </si>
  <si>
    <t>5D67E3AC8DEA851B77969789CD33D55A6C933D82B0996772C6A7C9FEA6BCE35932E0</t>
  </si>
  <si>
    <t>스터드볼트 설치 / 데크플레이트, 자동용접  M16*124  개소     ( 호표 43 )</t>
  </si>
  <si>
    <t>5A41B38080CF191A7254E2C9623CBABC5DDBFA</t>
  </si>
  <si>
    <t>5D67E3A8864A6E577E768959E3F8555A41B38080CF191A7254E2C9623CBABC5DDBFA</t>
  </si>
  <si>
    <t>5D67E3A8864A6E577E768959E3F8555C7E63118CEA69C67579EF09CA05001</t>
  </si>
  <si>
    <t>5D67E3A8864A6E577E768959E3F8555D67E3A8864A6E577E7688B97B59C5</t>
  </si>
  <si>
    <t>스터드볼트 설치 / 데크플레이트, 자동용접  M19*125  개소     ( 호표 44 )</t>
  </si>
  <si>
    <t>5A41B38080CF191A7254E2C9623CBABC5DDC97</t>
  </si>
  <si>
    <t>5D67E3A8864A6E45787311A95843255A41B38080CF191A7254E2C9623CBABC5DDC97</t>
  </si>
  <si>
    <t>5D67E3A8864A6E45787311A95843255C7E63118CEA69C67579EF09CA05001</t>
  </si>
  <si>
    <t>5D67E3A8864A6E45787311A95843255D67E3A8864A6E577E7688B97B59C5</t>
  </si>
  <si>
    <t>스터드볼트 설치 / 데크플레이트, 자동용접  M19*155  개소     ( 호표 45 )</t>
  </si>
  <si>
    <t>5A41B38080CF191A7254E2C9623CBABC5DDDA7</t>
  </si>
  <si>
    <t>5D67E3A8864A6E45787311A95843355A41B38080CF191A7254E2C9623CBABC5DDDA7</t>
  </si>
  <si>
    <t>5D67E3A8864A6E45787311A95843355C7E63118CEA69C67579EF09CA05001</t>
  </si>
  <si>
    <t>5D67E3A8864A6E45787311A95843355D67E3A8864A6E577E7688B97B59C5</t>
  </si>
  <si>
    <t>0.5B 벽돌쌓기  3.6m 이하, 시공량 25m2/일당  M2     ( 호표 46 )</t>
  </si>
  <si>
    <t>5DB8D30C8038A72278932A09A6AE3B2D50A21D</t>
  </si>
  <si>
    <t>5D67D3428908D75877F2BAF94CF5655DB8D30C8038A72278932A09A6AE3B2D50A21D</t>
  </si>
  <si>
    <t>5D67D3428908D75877F2BAF94CF5655DB8D30C8038A72278932A09A6AE3B2D50A06C</t>
  </si>
  <si>
    <t>5D67D3428908D75877F2BAF94CF5655C7E63118CEA69C67579EF09CA05001</t>
  </si>
  <si>
    <t>5A41A3FB86660A127620D0E9AA03687457AC95</t>
  </si>
  <si>
    <t>5D67D3428908D75877F2BAF94CF5655A41A3FB86660A127620D0E9AA03687457AC95</t>
  </si>
  <si>
    <t>5D67D3428908D75877F2BAF94CF5655D67C35C87F16F0373682109AA56C5</t>
  </si>
  <si>
    <t>벽돌운반  인력, 1층  천매     ( 호표 47 )</t>
  </si>
  <si>
    <t>5D67D342892B8BC57B7CFC49EA1E655DB8D30C8038A72278932A09A6AE3B2D50A06C</t>
  </si>
  <si>
    <t>벽돌운반  인력, 2층  천매     ( 호표 48 )</t>
  </si>
  <si>
    <t>5D67D342892B8BC57B7CFD5948C4B55DB8D30C8038A72278932A09A6AE3B2D50A06C</t>
  </si>
  <si>
    <t>화강석 소변기턱(습식, 물갈기)  포천석 100*30mm, 모르타르 30mm  M     ( 호표 49 )</t>
  </si>
  <si>
    <t>5A41A3FB86660A007022FE49008AE19651BC06</t>
  </si>
  <si>
    <t>5D6763F68B9642547B79C6E96C28D55A41A3FB86660A007022FE49008AE19651BC06</t>
  </si>
  <si>
    <t>5D6763F68B9642547B79C6E96C28D55D6763F68BEE7C0F7E5DB47912B235</t>
  </si>
  <si>
    <t>5D6763F68B9642547B79C6E96C28D55D6763F68BDC2E4170EE90292C6305</t>
  </si>
  <si>
    <t>화강석 대변기턱(습식, 물갈기)  포천석 100*30mm, 모르타르 30mm  M     ( 호표 50 )</t>
  </si>
  <si>
    <t>5D6763F68B9642547B79C6E953B7255A41A3FB86660A007022FE49008AE19651BC06</t>
  </si>
  <si>
    <t>5D6763F68B9642547B79C6E953B7255D6763F68BEE7C0F7E5DB47912B235</t>
  </si>
  <si>
    <t>5D6763F68B9642547B79C6E953B7255D6763F68BDC2E4170EE90292C6305</t>
  </si>
  <si>
    <t>화강석 대변기턱(습식, 물갈기)  포천석 150*30mm, 모르타르 30mm  M     ( 호표 51 )</t>
  </si>
  <si>
    <t>5D6763F68B9642547B79C6E953B7055A41A3FB86660A007022FE49008AE19651BC06</t>
  </si>
  <si>
    <t>5D6763F68B9642547B79C6E953B7055D6763F68BEE7C0F7E5DB47912B235</t>
  </si>
  <si>
    <t>5D6763F68B9642547B79C6E953B7055D6763F68BDC2E4170EE90292C6305</t>
  </si>
  <si>
    <t>화강석 대변기턱(습식, 물갈기)  포천석 170*30mm, 모르타르 30mm  M     ( 호표 52 )</t>
  </si>
  <si>
    <t>5D6763F68B9642547B79C6E953B7E55A41A3FB86660A007022FE49008AE19651BC06</t>
  </si>
  <si>
    <t>5D6763F68B9642547B79C6E953B7E55D6763F68BEE7C0F7E5DB47912B235</t>
  </si>
  <si>
    <t>5D6763F68B9642547B79C6E953B7E55D6763F68BDC2E4170EE90292C6305</t>
  </si>
  <si>
    <t>화강석붙임(습식, 물갈기)  창대, 포천석 230*30mm, 모르타르 30mm  M     ( 호표 53 )</t>
  </si>
  <si>
    <t>5D6763F68B966ED77511CF79E208255A41A3FB86660A007022FE49008AE19651BC06</t>
  </si>
  <si>
    <t>5D6763F68B966ED77511CF79E208255D6763F68BEE7C0F7E5DB47912B235</t>
  </si>
  <si>
    <t>5D6763F68B966ED77511CF79E208255D6763F68BDC2E4170EE90292C6305</t>
  </si>
  <si>
    <t>타일 압착 붙이기(바탕 95mm+압 5mm)  바닥, 300*300(일반C, 백색줄눈), 메탈라스포함  M2     ( 호표 54 )</t>
  </si>
  <si>
    <t>5D6763F5894083027E90523982C0655D67C35C87F16F0373682109AA56C5</t>
  </si>
  <si>
    <t>5D6763F5894083027E90523982C0655D6763F589637D5A749CB5E9240835</t>
  </si>
  <si>
    <t>5D6763F5894083027E90523982C0655D67C35C87F16F037368206933B5B5</t>
  </si>
  <si>
    <t>5D6763F5894083027E90523982C0655D6763F589636CC8779D4AE9878555</t>
  </si>
  <si>
    <t>5D6763F5894083027E90523982C0655D6763F589408302780BC1D9E70DB5</t>
  </si>
  <si>
    <t>5D6763F5894083027E90523982C0655D6763F58963E04B75695519D23535</t>
  </si>
  <si>
    <t>5D6763F5894083027E90523982C0655D671376852190AB784F82091BA8A5</t>
  </si>
  <si>
    <t>타일 압착 붙이기(바탕 18mm+압 6mm)  벽, 300*600(일반C, 백색줄눈)  M2     ( 호표 55 )</t>
  </si>
  <si>
    <t>5D6763F589636CC874C8C5697EE7F55D67C35C87F16F0373682109AA56C5</t>
  </si>
  <si>
    <t>5D6763F589636CC874C8C5697EE7F55D6763F589637D5A749CB689825305</t>
  </si>
  <si>
    <t>5D6763F589636CC874C8C5697EE7F55D67C35C87F16F037368206933B5B5</t>
  </si>
  <si>
    <t>5D6763F589636CC874C8C5697EE7F55D6763F589636CC8779D4AE9878555</t>
  </si>
  <si>
    <t>5D6763F589636CC874C8C5697EE7F55D6763F589636CC874CAF0A9CF4605</t>
  </si>
  <si>
    <t>5D6763F589636CC874C8C5697EE7F55D6763F58963E04B75695519B769E5</t>
  </si>
  <si>
    <t>접착 붙이기 - 타일붙임  벽, 300*600  M2     ( 호표 56 )</t>
  </si>
  <si>
    <t>5A41B3838DE6309D7316D7B96D3C951856A37B</t>
  </si>
  <si>
    <t>5D6763F5896352707A911F39AE9CA55A41B3838DE6309D7316D7B96D3C951856A37B</t>
  </si>
  <si>
    <t>5A41A3FB864B59957D403529DF7658C950F887</t>
  </si>
  <si>
    <t>5D6763F5896352707A911F39AE9CA55A41A3FB864B59957D403529DF7658C950F887</t>
  </si>
  <si>
    <t>5D6763F5896352707A911F39AE9CA55D6763F5896352707A911F39AE9B95</t>
  </si>
  <si>
    <t>5D6763F5896352707A911F39AE9CA55D6763F58963E04B75695519B769E5</t>
  </si>
  <si>
    <t>우레탄도막방수  바닥 3mm, 비노출  M2     ( 호표 57 )</t>
  </si>
  <si>
    <t>5D6733438DE926C97466F4F95BBC75</t>
  </si>
  <si>
    <t>5D6733438DD8B7AD7EF944D9E2C4355D6733438DE926C97466F4F95BBC75</t>
  </si>
  <si>
    <t>우레탄도막방수  수직 3mm, 비노출  M2     ( 호표 58 )</t>
  </si>
  <si>
    <t>5D6733438DD88A677E94D739139A55</t>
  </si>
  <si>
    <t>5D6733438DD8B7AD7EF944D9E2C4655D6733438DD88A677E94D739139A55</t>
  </si>
  <si>
    <t>친환경 도막형 바닥재(견적)  바닥  M2     ( 호표 59 )</t>
  </si>
  <si>
    <t>5CD5E30C8716422275E57069206C18215546F0</t>
  </si>
  <si>
    <t>5D6733438DD8B7AD7EF944D9E2BBD55CD5E30C8716422275E57069206C18215546F0</t>
  </si>
  <si>
    <t>5CD5E30C8716422275E57069206C18215546F1</t>
  </si>
  <si>
    <t>5D6733438DD8B7AD7EF944D9E2BBD55CD5E30C8716422275E57069206C18215546F1</t>
  </si>
  <si>
    <t>시멘트 액체방수 바름  바닥  M2     ( 호표 60 )</t>
  </si>
  <si>
    <t>5A41A3FB864B59957D403529DF7658AE5FD18C</t>
  </si>
  <si>
    <t>5D673349868E5AEE7C9B4D49B0A9255A41A3FB864B59957D403529DF7658AE5FD18C</t>
  </si>
  <si>
    <t>5A6C933D82332B627E4EFA39D5E729EB54074D</t>
  </si>
  <si>
    <t>5D673349868E5AEE7C9B4D49B0A9255A6C933D82332B627E4EFA39D5E729EB54074D</t>
  </si>
  <si>
    <t>5A6CA3C2880D37B373839F692E1A6DA95DFFD6</t>
  </si>
  <si>
    <t>5D673349868E5AEE7C9B4D49B0A9255A6CA3C2880D37B373839F692E1A6DA95DFFD6</t>
  </si>
  <si>
    <t>5D673349868E5AEE7C9B4D49B0A9255D673349868E5AEE7C9B4D49B0F145</t>
  </si>
  <si>
    <t>시멘트 액체방수 바름  수직부  M2     ( 호표 61 )</t>
  </si>
  <si>
    <t>5D673349868E5AEE7C98F909A7F7055A41A3FB864B59957D403529DF7658AE5FD18C</t>
  </si>
  <si>
    <t>5D673349868E5AEE7C98F909A7F7055A6C933D82332B627E4EFA39D5E729EB54074D</t>
  </si>
  <si>
    <t>5D673349868E5AEE7C98F909A7F7055A6CA3C2880D37B373839F692E1A6DA95DFFD6</t>
  </si>
  <si>
    <t>5D673349868E5AEE7C98F909A7F7055D673349868E5AEE7C98F909A7A8E5</t>
  </si>
  <si>
    <t>액체형 침투성방수  바닥  M2     ( 호표 62 )</t>
  </si>
  <si>
    <t>5A6CA3C2880D37B37A3C3209F5C6CD9D50F7EB</t>
  </si>
  <si>
    <t>5D67334C83D6A10A7513EBD914CDC55A6CA3C2880D37B37A3C3209F5C6CD9D50F7EB</t>
  </si>
  <si>
    <t>5D67334C83D6A10A7513EBD914CDC55A41A3FB864B59957D403529DF7658AE5FD18C</t>
  </si>
  <si>
    <t>5D67334C83D6A10A7513EBD914CDC55A6C933D82332B627E4EFA39D5E729EB54074D</t>
  </si>
  <si>
    <t>5DB8D30C8038A72278932A09A6AE3B2D50A21A</t>
  </si>
  <si>
    <t>5D67334C83D6A10A7513EBD914CDC55DB8D30C8038A72278932A09A6AE3B2D50A21A</t>
  </si>
  <si>
    <t>5D67334C83D6A10A7513EBD914CDC55DB8D30C8038A72278932A09A6AE3B2D50A06C</t>
  </si>
  <si>
    <t>화장실방수코너보강  W=300  M     ( 호표 63 )</t>
  </si>
  <si>
    <t>5D6733438DD8B7AD7EF944D9E2A9555D6733438DD88A677E94D739139A55</t>
  </si>
  <si>
    <t>발수제(콘크리트면)  벽, 2회  M2     ( 호표 64 )</t>
  </si>
  <si>
    <t>5A6CA3C2880D37B37A3B2B19EACCD16B516FA0</t>
  </si>
  <si>
    <t>5D673349868E5AEE7F6E04C9B8E9B55A6CA3C2880D37B37A3B2B19EACCD16B516FA0</t>
  </si>
  <si>
    <t>5D673349868E5AEE7F6E04C9B8E9B55DB8D30C8038A72278932A09A6AE3B2D50A21A</t>
  </si>
  <si>
    <t>5D673349868E5AEE7F6E04C9B8E9B55DB8D30C8038A72278932A09A6AE3B2D50A06D</t>
  </si>
  <si>
    <t>5D673349868E5AEE7F6E04C9B8E9B55DB8D30C8038A72278932A09A6AE3B2D50A06C</t>
  </si>
  <si>
    <t>5D673349868E5AEE7F6E04C9B8E9B55C7E63118CEA69C67579EF09CA05001</t>
  </si>
  <si>
    <t>수밀코킹(실리콘)  삼각, 5mm이하, 방균용  M     ( 호표 65 )</t>
  </si>
  <si>
    <t>5A41B3838DF08CCB777B8DC914D5084854C924</t>
  </si>
  <si>
    <t>5D6733468925852071787F998076F55A41B3838DF08CCB777B8DC914D5084854C924</t>
  </si>
  <si>
    <t>5D6733468925852071787F998076F55D673346893606BE73D2A82917A285</t>
  </si>
  <si>
    <t>수밀코킹(실리콘)  15㎜*15㎜  M     ( 호표 66 )</t>
  </si>
  <si>
    <t>5A41B3838DF08CCB777B8DC914D5084854C926</t>
  </si>
  <si>
    <t>5D673346891B1EB87734CBD9B6E5555A41B3838DF08CCB777B8DC914D5084854C926</t>
  </si>
  <si>
    <t>5D673346891B1EB87734CBD9B6E5555D673346893606BE73D2A82917A285</t>
  </si>
  <si>
    <t>수밀코킹(실리콘)  삼각, 10mm, 창호주위  M     ( 호표 67 )</t>
  </si>
  <si>
    <t>5A41B3838DF08CCB777B8DC914D5084854CEA0</t>
  </si>
  <si>
    <t>5D673346890A9D3C7A7539793417755A41B3838DF08CCB777B8DC914D5084854CEA0</t>
  </si>
  <si>
    <t>5D673346890A9D3C7A7539793417755D673346893606BE73D2A82917A285</t>
  </si>
  <si>
    <t>방수 모르타르 바름(트랜치)  21mm  M2     ( 호표 68 )</t>
  </si>
  <si>
    <t>5D6733478BA09A6671CDF7995144C55D6733478BA09A6670264AF9F875F5</t>
  </si>
  <si>
    <t>5D6733478BA09A6671CDF7995144C55D6733478BA088227CE96EC9A8DFC5</t>
  </si>
  <si>
    <t>루프드레인 설치  L형, D80mm  개소     ( 호표 69 )</t>
  </si>
  <si>
    <t>5A41A3FB860D80767B9619E979566F2D5CBD9C</t>
  </si>
  <si>
    <t>5D67030F8FB05116706E3339C89A655A41A3FB860D80767B9619E979566F2D5CBD9C</t>
  </si>
  <si>
    <t>5D67030F8FB05116706E3339C89A655C7E63118CEA69C67579EF09CA05001</t>
  </si>
  <si>
    <t>5D67030F8FB05116706E3339C89A655D67030F8F8B380B74CDBFA94B21F5</t>
  </si>
  <si>
    <t>루프드레인 설치  L형, D100mm  개소     ( 호표 70 )</t>
  </si>
  <si>
    <t>5A41A3FB860D80767B9619E979566F2D5CBD93</t>
  </si>
  <si>
    <t>5D67030F8FB05116706E3339DA75355A41A3FB860D80767B9619E979566F2D5CBD93</t>
  </si>
  <si>
    <t>5D67030F8FB05116706E3339DA75355C7E63118CEA69C67579EF09CA05001</t>
  </si>
  <si>
    <t>5D67030F8FB05116706E3339DA75355D67030F8F8B380B74CDBFA94B21F5</t>
  </si>
  <si>
    <t>스텐 상자홈통 설치  250*250*250*1.5t  EA     ( 호표 71 )</t>
  </si>
  <si>
    <t>5A41A3FB86558ACD78CC7FE9DBD0F49B563393</t>
  </si>
  <si>
    <t>5D67030E8D6294247382EC5925EC355A41A3FB86558ACD78CC7FE9DBD0F49B563393</t>
  </si>
  <si>
    <t>5D67030E8D6294247382EC5925EC355D67137F84D4E6B274F7DC096F6105</t>
  </si>
  <si>
    <t>선홈통(강관) 설치  89.1mm*1.2mm, 스테인리스관  M     ( 호표 72 )</t>
  </si>
  <si>
    <t>5A3733718B9CE2FB739377A947D65312522B62</t>
  </si>
  <si>
    <t>5D67030E8D3568B57336821936C4455A3733718B9CE2FB739377A947D65312522B62</t>
  </si>
  <si>
    <t>5D67030E8D3568B57336821936C4455D67030E8D3568B57335E4895B6915</t>
  </si>
  <si>
    <t>5A41B38080CF083078C59A8969A9A30454CE45</t>
  </si>
  <si>
    <t>5D67030E8D3568B57336821936C4455A41B38080CF083078C59A8969A9A30454CE45</t>
  </si>
  <si>
    <t>선홈통(강관) 설치  101.6mm*1.2mm, 스테인리스관  M     ( 호표 73 )</t>
  </si>
  <si>
    <t>5A3733718B9CE2FB739377A947D65312522B66</t>
  </si>
  <si>
    <t>5D67030E8D3568B57336821936C4755A3733718B9CE2FB739377A947D65312522B66</t>
  </si>
  <si>
    <t>5D67030E8D3568B57336821936C4755D67030E8D3568B57335E4895B6915</t>
  </si>
  <si>
    <t>5D67030E8D3568B57336821936C4755A41B38080CF083078C59A8969A9A30454CE45</t>
  </si>
  <si>
    <t>빗물받이블럭    EA     ( 호표 74 )</t>
  </si>
  <si>
    <t>5CD5E30C8716422275E57069206C184C55AA9D</t>
  </si>
  <si>
    <t>5D67030E8D6294247382EC293206B55CD5E30C8716422275E57069206C184C55AA9D</t>
  </si>
  <si>
    <t>알루미늄 시트후레싱(파라펫)  ㄷ형,W:(130+400+100)*2t, 불소수지,틀포함,단열별도  M2     ( 호표 75 )</t>
  </si>
  <si>
    <t>5A41A3FB860D8091786A48C917BF9E35579E6E</t>
  </si>
  <si>
    <t>5D67137F84B83AB370BCC3B9B196B55A41A3FB860D8091786A48C917BF9E35579E6E</t>
  </si>
  <si>
    <t>5D67137F84B83AB370BCC3B9B196B55D67137F849D5CF879C3FFF9B04935</t>
  </si>
  <si>
    <t>미장용 코너비드 설치  AL, H=13mm  M     ( 호표 76 )</t>
  </si>
  <si>
    <t>5A41A3FB860D8091786B53A9C84DCBB35EB723</t>
  </si>
  <si>
    <t>5D67C3578FDDBC9F7678A1D9EA8DB55A41A3FB860D8091786B53A9C84DCBB35EB723</t>
  </si>
  <si>
    <t>5D67C3578FDDBC9F7678A1D9EA8DB55D67C3578FDDBC8D7079A4C98D88F5</t>
  </si>
  <si>
    <t>베이스비드(홈내기) 설치  AL, H=10mm  M     ( 호표 77 )</t>
  </si>
  <si>
    <t>5A41A3FB860D8091786B53A9C84DCBB35EB720</t>
  </si>
  <si>
    <t>5D67C3578FDDBC9F7678A0390C8BB55A41A3FB860D8091786B53A9C84DCBB35EB720</t>
  </si>
  <si>
    <t>5D67C3578FDDBC9F7678A0390C8BB55D67C3578FDDBC8D7079A4C98D88F5</t>
  </si>
  <si>
    <t>조인트비드 설치  AL, H=12mm(크랙방지)  M     ( 호표 78 )</t>
  </si>
  <si>
    <t>코너비드, 알루미늄, 죠인트, 12*25mm, 크랙방지</t>
  </si>
  <si>
    <t>5A41A3FB860D8091786B53A9C84DCBB35EB464</t>
  </si>
  <si>
    <t>5D67C3578FDDBC9F744C5059E521E55A41A3FB860D8091786B53A9C84DCBB35EB464</t>
  </si>
  <si>
    <t>5D67C3578FDDBC9F744C5059E521E55D67C3578FDDBC8D7079A4C98D88F5</t>
  </si>
  <si>
    <t>타일벽코너가드  스테인리스 1.2t*30*30(코킹 5*5)  M     ( 호표 79 )</t>
  </si>
  <si>
    <t>5A41A3FB86558ACD78CD0139D0601E0454BDB0</t>
  </si>
  <si>
    <t>5D67C3578FDDBCC47F3F6AB9F369855A41A3FB86558ACD78CD0139D0601E0454BDB0</t>
  </si>
  <si>
    <t>5A41A3FB86558ACD78CC7FE9DBD0F49B563392</t>
  </si>
  <si>
    <t>5D67C3578FDDBCC47F3F6AB9F369855A41A3FB86558ACD78CC7FE9DBD0F49B563392</t>
  </si>
  <si>
    <t>5D67C3578FDDBCC47F3F6AB9F369855D67137F84D4E6B274F52FF9235205</t>
  </si>
  <si>
    <t>5D67C3578FDDBCC47F3F6AB9F369855D67137F84D4E6B274F7DC096F6105</t>
  </si>
  <si>
    <t>5D67C3578FDDBCC47F3F6AB9F369855D6733468925852071787F998076F5</t>
  </si>
  <si>
    <t>5D67C3578FDDBCC47F3F6AB9F369855A6C933D82B0996772C6A7C9FEA6BCE35932E0</t>
  </si>
  <si>
    <t>5A6C933D82B0996772C6A7C9FEA6BCE3593389</t>
  </si>
  <si>
    <t>5D67C3578FDDBCC47F3F6AB9F369855A6C933D82B0996772C6A7C9FEA6BCE3593389</t>
  </si>
  <si>
    <t>스틸난간대설치/필로티[A00-111, 2번]  W40*10t 1단+W40*10t@150, H:750, 우레탄도장  M     ( 호표 80 )</t>
  </si>
  <si>
    <t>5D6713718D1E5B5D7F78C379C9F5C55D67137F84B84B2275CFAAC9616715</t>
  </si>
  <si>
    <t>5D6713718D1E5B5D7F78C379C9F5C55D67137982219E0C776190B900F9F5</t>
  </si>
  <si>
    <t>5A41B38080CF08AB709C44097930F5645DC370</t>
  </si>
  <si>
    <t>5D6713718D1E5B5D7F78C379C9F5C55A41B38080CF08AB709C44097930F5645DC370</t>
  </si>
  <si>
    <t>5D6713718D1E5B5D7F78C379C9F5C55D6713718D1E5B5D79EF97C94B2FF5</t>
  </si>
  <si>
    <t>5D6713718D1E5B5D7F78C379C9F5C55D67538C871D2CA1732AB0892AF225</t>
  </si>
  <si>
    <t>5D6713718D1E5B5D7F78C379C9F5C55D67538F8C4C826577114B891ECDE5</t>
  </si>
  <si>
    <t>스틸난간대설치/필로티[A00-111, 2번]  W40*10t 1단+W40*10t@150, H:450~750, 우레탄도장  M     ( 호표 81 )</t>
  </si>
  <si>
    <t>5D6713718D28DC4A7B2F3D19A45E555D67137F84B84B2275CFAAC9616715</t>
  </si>
  <si>
    <t>5D6713718D28DC4A7B2F3D19A45E555D67137982219E0C776190B900F9F5</t>
  </si>
  <si>
    <t>5D6713718D28DC4A7B2F3D19A45E555A41B38080CF08AB709C44097930F5645DC370</t>
  </si>
  <si>
    <t>5D6713718D28DC4A7B2F3D19A45E555D6713718D1E5B5D79EF97C94B2FF5</t>
  </si>
  <si>
    <t>5D6713718D28DC4A7B2F3D19A45E555D67538C871D2CA1732AB0892AF225</t>
  </si>
  <si>
    <t>5D6713718D28DC4A7B2F3D19A45E555D67538F8C4C826577114B891ECDE5</t>
  </si>
  <si>
    <t>스틸핸드레일  D50.8+25.4*1.4t, H:900  M     ( 호표 82 )</t>
  </si>
  <si>
    <t>5A3733718B9CE2FB739C5079397E0F4D5D346E</t>
  </si>
  <si>
    <t>5D6713718D28DC4A7B2F3D19A45E455A3733718B9CE2FB739C5079397E0F4D5D346E</t>
  </si>
  <si>
    <t>5A3733718B9CE2FB739C5079397E0F4D5D346B</t>
  </si>
  <si>
    <t>5D6713718D28DC4A7B2F3D19A45E455A3733718B9CE2FB739C5079397E0F4D5D346B</t>
  </si>
  <si>
    <t>5D6713718D28DC4A7B2F3D19A45E455A41B38080CF08AB709C44097930F5645DC370</t>
  </si>
  <si>
    <t>5D6713718D28DC4A7B2F3D19A45E455D6713718D1E5B5D79EF97C94B2FF5</t>
  </si>
  <si>
    <t>5D6713718D28DC4A7B2F3D19A45E455D6713718D1E5B5D7D4AC8E922FD45</t>
  </si>
  <si>
    <t>5D6713718D28DC4A7B2F3D19A45E455D67538C871D2CA1732AB1A99B98C5</t>
  </si>
  <si>
    <t>5D6713718D28DC4A7B2F3D19A45E455D67538F8C4C826577114B891ECD65</t>
  </si>
  <si>
    <t>5D6713718D28DC4A7B2F3D19A45E455A6C933D82B0996772C6A7C9FEA6BCE35932E0</t>
  </si>
  <si>
    <t>트랜치/내부  아연도그레이팅, W200. I-25*5*3t  M     ( 호표 83 )</t>
  </si>
  <si>
    <t>5A41A3FB86559B7A7551911931F9929D5221BD</t>
  </si>
  <si>
    <t>5D67137584F83481746A6AC943FFD55A41A3FB86559B7A7551911931F9929D5221BD</t>
  </si>
  <si>
    <t>5A41A3FB8655B67C7EA12EA90407A401527653</t>
  </si>
  <si>
    <t>5D67137584F83481746A6AC943FFD55A41A3FB8655B67C7EA12EA90407A401527653</t>
  </si>
  <si>
    <t>5A41A3FB8655B6477AA33859502D74AA576796</t>
  </si>
  <si>
    <t>5D67137584F83481746A6AC943FFD55A41A3FB8655B6477AA33859502D74AA576796</t>
  </si>
  <si>
    <t>5A41A3FB8655B6477AA33859502D74AA576795</t>
  </si>
  <si>
    <t>5D67137584F83481746A6AC943FFD55A41A3FB8655B6477AA33859502D74AA576795</t>
  </si>
  <si>
    <t>5D67137584F83481746A6AC943FFD55D67137F84D4E6B274F52FF9235205</t>
  </si>
  <si>
    <t>5A41A3FB86558AB372A27F59E6E90CA054AF92</t>
  </si>
  <si>
    <t>5D67137584F83481746A6AC943FFD55A41A3FB86558AB372A27F59E6E90CA054AF92</t>
  </si>
  <si>
    <t>5D67137584F83481746A6AC943FFD55D67538C871D2CA1732AB1A99B98C5</t>
  </si>
  <si>
    <t>5D67137584F83481746A6AC943FFD55D67538F8C4C826577114B891ECD65</t>
  </si>
  <si>
    <t>5D67137584F83481746A6AC943FFD55A6C933D82B0996772C6A7C9FEA6BCE35932E0</t>
  </si>
  <si>
    <t>5D67137584F83481746A6AC943FFD55D67538C871D2CA17200D259BE4A35</t>
  </si>
  <si>
    <t>5D67137584F83481746A6AC943FFD55D67538F8C4C826577114F79E039B5</t>
  </si>
  <si>
    <t>경량천장철골틀 설치  M-BAR, H:1m미만. 인써트 유  M2     ( 호표 84 )</t>
  </si>
  <si>
    <t>5A41B38080CF083071926C592AFD00BD58C297</t>
  </si>
  <si>
    <t>5D67137B8D53981173C11899429B355A41B38080CF083071926C592AFD00BD58C297</t>
  </si>
  <si>
    <t>5A41A3FB863ACE6C796B6259D004E5655D6523</t>
  </si>
  <si>
    <t>5D67137B8D53981173C11899429B355A41A3FB863ACE6C796B6259D004E5655D6523</t>
  </si>
  <si>
    <t>5A41A3FB863ACE6C796B6259D004E5655D66CB</t>
  </si>
  <si>
    <t>5D67137B8D53981173C11899429B355A41A3FB863ACE6C796B6259D004E5655D66CB</t>
  </si>
  <si>
    <t>5A41A3FB863ACE6C796B6259D004E5655D66CA</t>
  </si>
  <si>
    <t>5D67137B8D53981173C11899429B355A41A3FB863ACE6C796B6259D004E5655D66CA</t>
  </si>
  <si>
    <t>5A41A3FB863ACE6C796B6259D004E5655D66C9</t>
  </si>
  <si>
    <t>5D67137B8D53981173C11899429B355A41A3FB863ACE6C796B6259D004E5655D66C9</t>
  </si>
  <si>
    <t>5A41A3FB863ACE6C796B6259D004E5655D66C8</t>
  </si>
  <si>
    <t>5D67137B8D53981173C11899429B355A41A3FB863ACE6C796B6259D004E5655D66C8</t>
  </si>
  <si>
    <t>5A41A3FB863ACE6C796B6259D004E5655D66CF</t>
  </si>
  <si>
    <t>5D67137B8D53981173C11899429B355A41A3FB863ACE6C796B6259D004E5655D66CF</t>
  </si>
  <si>
    <t>5A41A3FB863ACE6C796B6259D004E5655D6254</t>
  </si>
  <si>
    <t>5D67137B8D53981173C11899429B355A41A3FB863ACE6C796B6259D004E5655D6254</t>
  </si>
  <si>
    <t>5A41A3FB863ACE6C796B6259D004E5655D66CE</t>
  </si>
  <si>
    <t>5D67137B8D53981173C11899429B355A41A3FB863ACE6C796B6259D004E5655D66CE</t>
  </si>
  <si>
    <t>5A41A3FB863ACE6C796B6259D004E5655D66CC</t>
  </si>
  <si>
    <t>5D67137B8D53981173C11899429B355A41A3FB863ACE6C796B6259D004E5655D66CC</t>
  </si>
  <si>
    <t>5A41A3FB863ACE6C796B6259D004E5655D67D5</t>
  </si>
  <si>
    <t>5D67137B8D53981173C11899429B355A41A3FB863ACE6C796B6259D004E5655D67D5</t>
  </si>
  <si>
    <t>5D67137B8D53981173C11899429B355D67137B8D53981173C16999916B75</t>
  </si>
  <si>
    <t>경량천장철골틀 설치  M-BAR, H:1m이상. 인써트 유  M2     ( 호표 85 )</t>
  </si>
  <si>
    <t>5A41B38080CF083071926C592AFD00BD58C296</t>
  </si>
  <si>
    <t>5D67137B8D53981173C118997FEF755A41B38080CF083071926C592AFD00BD58C296</t>
  </si>
  <si>
    <t>5A41A3FB863ACE6C796B6259D004E5655D652D</t>
  </si>
  <si>
    <t>5D67137B8D53981173C118997FEF755A41A3FB863ACE6C796B6259D004E5655D652D</t>
  </si>
  <si>
    <t>5D67137B8D53981173C118997FEF755A41A3FB863ACE6C796B6259D004E5655D66CB</t>
  </si>
  <si>
    <t>5D67137B8D53981173C118997FEF755A41A3FB863ACE6C796B6259D004E5655D66CA</t>
  </si>
  <si>
    <t>5D67137B8D53981173C118997FEF755A41A3FB863ACE6C796B6259D004E5655D66C9</t>
  </si>
  <si>
    <t>5D67137B8D53981173C118997FEF755A41A3FB863ACE6C796B6259D004E5655D66C8</t>
  </si>
  <si>
    <t>5D67137B8D53981173C118997FEF755A41A3FB863ACE6C796B6259D004E5655D66CF</t>
  </si>
  <si>
    <t>5D67137B8D53981173C118997FEF755A41A3FB863ACE6C796B6259D004E5655D6254</t>
  </si>
  <si>
    <t>5D67137B8D53981173C118997FEF755A41A3FB863ACE6C796B6259D004E5655D66CE</t>
  </si>
  <si>
    <t>5D67137B8D53981173C118997FEF755A41A3FB863ACE6C796B6259D004E5655D66CC</t>
  </si>
  <si>
    <t>5D67137B8D53981173C118997FEF755A41A3FB863ACE6C796B6259D004E5655D67D5</t>
  </si>
  <si>
    <t>5D67137B8D53981173C118997FEF755D67137B8D53981173C16999916B75</t>
  </si>
  <si>
    <t>경량천장철골틀 설치(샌드위치패널용)  M-BAR, H:1m이상. 인써트 유  M2     ( 호표 86 )</t>
  </si>
  <si>
    <t>5D67137B8D53981173C118997FEF255A41B38080CF083071926C592AFD00BD58C296</t>
  </si>
  <si>
    <t>5D67137B8D53981173C118997FEF255A41A3FB863ACE6C796B6259D004E5655D652D</t>
  </si>
  <si>
    <t>5D67137B8D53981173C118997FEF255A41A3FB863ACE6C796B6259D004E5655D66CB</t>
  </si>
  <si>
    <t>5D67137B8D53981173C118997FEF255A41A3FB863ACE6C796B6259D004E5655D66CA</t>
  </si>
  <si>
    <t>5D67137B8D53981173C118997FEF255A41A3FB863ACE6C796B6259D004E5655D66C9</t>
  </si>
  <si>
    <t>5D67137B8D53981173C118997FEF255A41A3FB863ACE6C796B6259D004E5655D66C8</t>
  </si>
  <si>
    <t>5D67137B8D53981173C118997FEF255A41A3FB863ACE6C796B6259D004E5655D66CF</t>
  </si>
  <si>
    <t>5D67137B8D53981173C118997FEF255A41A3FB863ACE6C796B6259D004E5655D6254</t>
  </si>
  <si>
    <t>5D67137B8D53981173C118997FEF255A41A3FB863ACE6C796B6259D004E5655D66CE</t>
  </si>
  <si>
    <t>5D67137B8D53981173C118997FEF255A41A3FB863ACE6C796B6259D004E5655D66CC</t>
  </si>
  <si>
    <t>5D67137B8D53981173C118997FEF255A41A3FB863ACE6C796B6259D004E5655D67D5</t>
  </si>
  <si>
    <t>5D67137B8D53981173C118997FEF255D67137B8D53981173C16999916B75</t>
  </si>
  <si>
    <t>달대보강 설치  C형강, 75*45*15, t2.3  M2     ( 호표 87 )</t>
  </si>
  <si>
    <t>5D67137B8D53981173C1189927CFB55D67137F84B8559A7DC2B2C93B3515</t>
  </si>
  <si>
    <t>천장점검구 설치  AL 백색, 650*650mm  개소     ( 호표 88 )</t>
  </si>
  <si>
    <t>5A41A3FB8628781F778EF5D9676F9B175EDC3C</t>
  </si>
  <si>
    <t>5D67137B8D26522D7267CE2968FB755A41A3FB8628781F778EF5D9676F9B175EDC3C</t>
  </si>
  <si>
    <t>5D67137B8D26522D7267CE2968FB755C7E63118CEA69C67579EF09CA05001</t>
  </si>
  <si>
    <t>5DB8D30C8038A72278932A09A6AE3B2D50A322</t>
  </si>
  <si>
    <t>5D67137B8D26522D7267CE2968FB755DB8D30C8038A72278932A09A6AE3B2D50A322</t>
  </si>
  <si>
    <t>5D67137B8D26522D7267CE2968FB755DB8D30C8038A72278932A09A6AE3B2D50A06C</t>
  </si>
  <si>
    <t>5D67137B8D26522D7267CE2968FB755C7E63118CEA69C67579EF09CA35002</t>
  </si>
  <si>
    <t>파라펫링  스테인리스, D100*19t  개     ( 호표 89 )</t>
  </si>
  <si>
    <t>5D67137F84B828427B54CDC9FFFC155A41A3FB86558ACD78CC7FE9DBD0F49B563392</t>
  </si>
  <si>
    <t>5A41A3FB8655B6477AA21149C5FB930B5EFF5F</t>
  </si>
  <si>
    <t>5D67137F84B828427B54CDC9FFFC155A41A3FB8655B6477AA21149C5FB930B5EFF5F</t>
  </si>
  <si>
    <t>5D67137F84B828427B54CDC9FFFC155D67137F84D4E6B274F7DC096F6105</t>
  </si>
  <si>
    <t>5D67137F84B828427B54CDC9FFFC155A6C933D82B0996772C6A7C9FEA6BCE3593389</t>
  </si>
  <si>
    <t>AL후레싱설치(파라펫)  W:(100+640+100)*2t,틀포함  M     ( 호표 90 )</t>
  </si>
  <si>
    <t>5D67137F84B83AB370BCC3C9A837A55A41A3FB860D8091786A48C917BF9E35579E6E</t>
  </si>
  <si>
    <t>철판/캐노피  6T, 우레탄 도장  M2     ( 호표 91 )</t>
  </si>
  <si>
    <t>5D67137F84B83AB370BCB3B9E896055D67137F849D5CF879C6B559666835</t>
  </si>
  <si>
    <t>5D67137F84B83AB370BCB3B9E896055D67538F8C4C826577114B891ECDE5</t>
  </si>
  <si>
    <t>5D67137F84B83AB370BCB3B9E896055D67E3AD8E747E1B793F4589CE93E5</t>
  </si>
  <si>
    <t>AL 후레싱 설치  W:(100+300+100)*2t, 틀포함  M     ( 호표 92 )</t>
  </si>
  <si>
    <t>5D67137F84B83AB370BCB3B9E8B2E55A41A3FB860D8091786A48C917BF9E35579E6E</t>
  </si>
  <si>
    <t>AL 후레싱 설치  W:(100+530+100)*2t, 틀포함  M     ( 호표 93 )</t>
  </si>
  <si>
    <t>5D67137F84B83AB370BCB3B9E8B2C55A41A3FB860D8091786A48C917BF9E35579E6E</t>
  </si>
  <si>
    <t>스테인리스재료분리대  바닥, W25*H20*1.5t  M     ( 호표 94 )</t>
  </si>
  <si>
    <t>5D6743A08B447188766F62B99F32F55A41A3FB86558ACD78CC7FE9DBD0F49B563393</t>
  </si>
  <si>
    <t>5D6743A08B447188766F62B99F32F55A41A3FB86558ACD78CD0139D0601E0454BDB7</t>
  </si>
  <si>
    <t>5D6743A08B447188766F62B99F32F55A41A3FB86558ACD78CD0139D0601E0454BDB0</t>
  </si>
  <si>
    <t>5D6743A08B447188766F62B99F32F55D67137F84D4E6B274F7DC096F6105</t>
  </si>
  <si>
    <t>5D6743A08B447188766F62B99F32F55D67137F84D4E6B274F52FF9235205</t>
  </si>
  <si>
    <t>5D6743A08B447188766F62B99F32F55A6C933D82B0996772C6A7C9FEA6BCE3593389</t>
  </si>
  <si>
    <t>5D6743A08B447188766F62B99F32F55A6C933D82B0996772C6A7C9FEA6BCE35932E0</t>
  </si>
  <si>
    <t>스테인리스재료분리대  바닥, W45*H20*1.5t  M     ( 호표 95 )</t>
  </si>
  <si>
    <t>5D6743A08B447188777654790062355A41A3FB86558ACD78CC7FE9DBD0F49B563393</t>
  </si>
  <si>
    <t>5D6743A08B447188777654790062355A41A3FB86558ACD78CD0139D0601E0454BDB7</t>
  </si>
  <si>
    <t>5D6743A08B447188777654790062355A41A3FB86558ACD78CD0139D0601E0454BDB0</t>
  </si>
  <si>
    <t>5D6743A08B447188777654790062355D67137F84D4E6B274F7DC096F6105</t>
  </si>
  <si>
    <t>5D6743A08B447188777654790062355D67137F84D4E6B274F52FF9235205</t>
  </si>
  <si>
    <t>5D6743A08B447188777654790062355A6C933D82B0996772C6A7C9FEA6BCE3593389</t>
  </si>
  <si>
    <t>5D6743A08B447188777654790062355A6C933D82B0996772C6A7C9FEA6BCE35932E0</t>
  </si>
  <si>
    <t>철재커텐박스(ㄱ자형)  170*100*1.2t, STL(도장 유)  M     ( 호표 96 )</t>
  </si>
  <si>
    <t>5A41A3FB86558ACD78CD0139D0601E0454BDB2</t>
  </si>
  <si>
    <t>5D6743AF83BF83337E3C3B095A24755A41A3FB86558ACD78CD0139D0601E0454BDB2</t>
  </si>
  <si>
    <t>5D6743AF83BF83337E3C3B095A24755A41A3FB8655B67C7EA12EA90407A401527653</t>
  </si>
  <si>
    <t>5D6743AF83BF83337E3C3B095A24755D67137F84D4E6B274F52FF9235205</t>
  </si>
  <si>
    <t>5D6743AF83BF83337E3C3B095A24755D67538C871D2CA1732AB1A99B98C5</t>
  </si>
  <si>
    <t>5D6743AF83BF83337E3C3B095A24755D67538F8C4C826577114B891ECD65</t>
  </si>
  <si>
    <t>5D6743AF83BF83337E3C3B095A24755A6C933D82B0996772C6A7C9FEA6BCE35932E0</t>
  </si>
  <si>
    <t>조명박스(ㄷ자형)  300*300*300*1.2t STL(도장 유)  M     ( 호표 97 )</t>
  </si>
  <si>
    <t>5D6743AF83BFB8737D34F6B95BDB555A41A3FB86558ACD78CD0139D0601E0454BDB2</t>
  </si>
  <si>
    <t>5D6743AF83BFB8737D34F6B95BDB555A41A3FB8655B67C7EA12EA90407A401527653</t>
  </si>
  <si>
    <t>5D6743AF83BFB8737D34F6B95BDB555D67137F84D4E6A17D833869E88FE5</t>
  </si>
  <si>
    <t>5D6743AF83BFB8737D34F6B95BDB555D67538C871D2CA1732AB1A99B98C5</t>
  </si>
  <si>
    <t>5D6743AF83BFB8737D34F6B95BDB555D67538F8C4C826577114B891ECD65</t>
  </si>
  <si>
    <t>5D6743AF83BFB8737D34F6B95BDB555A6C933D82B0996772C6A7C9FEA6BCE35932E0</t>
  </si>
  <si>
    <t>AL몰딩 설치  L형, 19*19*1.0mm  M     ( 호표 98 )</t>
  </si>
  <si>
    <t>5A41A3FB863ACE6C796B6259D004E5655D68F8</t>
  </si>
  <si>
    <t>5D6743AE8111BD3D77930A093D9D455A41A3FB863ACE6C796B6259D004E5655D68F8</t>
  </si>
  <si>
    <t>5D6743AE8111BD3D77930A093D9D455C7E63118CEA69C67579EF09CA05001</t>
  </si>
  <si>
    <t>5D6743AE8111BD3D77930A093D9D455D6743AE813C90EA72ADFA79B44FF5</t>
  </si>
  <si>
    <t>AL몰딩 설치  W형, 15*15*15*15*1.0mm  M     ( 호표 99 )</t>
  </si>
  <si>
    <t>5A41A3FB863ACE6C796B6259D004E5655D68FC</t>
  </si>
  <si>
    <t>5D6743AE8111BD3D73381A29BBE9855A41A3FB863ACE6C796B6259D004E5655D68FC</t>
  </si>
  <si>
    <t>5D6743AE8111BD3D73381A29BBE9855C7E63118CEA69C67579EF09CA05001</t>
  </si>
  <si>
    <t>5D6743AE8111BD3D73381A29BBE9855D6743AE813C90EA72ADFA79B44FF5</t>
  </si>
  <si>
    <t>AL몰딩 설치/외부  ㄷ형, 15*15*15*1.0mm  M     ( 호표 100 )</t>
  </si>
  <si>
    <t>5A41A3FB863ACE6C796B6259D05C93A8527502</t>
  </si>
  <si>
    <t>5D6743AE8111BD3D7C1544E94BD3255A41A3FB863ACE6C796B6259D05C93A8527502</t>
  </si>
  <si>
    <t>5D6743AE8111BD3D7C1544E94BD3255C7E63118CEA69C67579EF09CA05001</t>
  </si>
  <si>
    <t>5D6743AE8111BD3D7C1544E94BD3255D6743AE813C90EA72ADFA79B44FF5</t>
  </si>
  <si>
    <t>모르타르 바름  내벽, 9mm(초벌), 3.6m 이하  M2     ( 호표 101 )</t>
  </si>
  <si>
    <t>5D67C35C87F1795F70A32CC9DD94755D67C35C87F16F0373682109AA56C5</t>
  </si>
  <si>
    <t>5D67C35C87F1795F70A32CC9DD94755D67C35C87F1797B7D10D579AA4565</t>
  </si>
  <si>
    <t>모르타르 바름  내벽, 18mm, 3.6m 이하  M2     ( 호표 102 )</t>
  </si>
  <si>
    <t>5D67C35C87F1795F70A32DE93B00E55D67C35C87F16F0373682109AA56C5</t>
  </si>
  <si>
    <t>5D67C35C87F1795F70A32DE93B00E55D67C35C87F1797B7D10D579AA6035</t>
  </si>
  <si>
    <t>모르타르 바름  외벽, 20mm  M2     ( 호표 103 )</t>
  </si>
  <si>
    <t>5D67C35C87F1795F741E75F972BDE55D67C35C87F16F0373682109AA56C5</t>
  </si>
  <si>
    <t>5D67C35C87F1795F741E75F972BDE55D67C35C87F1797B7D10D579AA6035</t>
  </si>
  <si>
    <t>모르타르 바름  바닥, 20mm  M2     ( 호표 104 )</t>
  </si>
  <si>
    <t>5D67C35C87F15E9C75ABB12964E0555D67C35C87F16F0373682109AA56C5</t>
  </si>
  <si>
    <t>5D67C35C87F15E9C75ABB12964E0555D6763F589637D5A749CB5E9240835</t>
  </si>
  <si>
    <t>모르타르 바름  바닥, 27mm  M2     ( 호표 105 )</t>
  </si>
  <si>
    <t>5D67C35C87F15E9C75ABB1296498355D67C35C87F16F0373682109AA56C5</t>
  </si>
  <si>
    <t>5D67C35C87F15E9C75ABB1296498355D6763F589637D5A749CB5E9240835</t>
  </si>
  <si>
    <t>콘크리트면 정리  3.6m 이하  M2     ( 호표 106 )</t>
  </si>
  <si>
    <t>5DB8D30C8038A72278932A09A6AE3B2D50A21E</t>
  </si>
  <si>
    <t>5D67C35C87C433907451A589595E255DB8D30C8038A72278932A09A6AE3B2D50A21E</t>
  </si>
  <si>
    <t>5D67C35C87C433907451A589595E255C7E63118CEA69C67579EF09CA05001</t>
  </si>
  <si>
    <t>콘크리트면 정리  3.6m 이하, 천장  M2     ( 호표 107 )</t>
  </si>
  <si>
    <t>5D67C35C87C433907451A5893E82D55DB8D30C8038A72278932A09A6AE3B2D50A21E</t>
  </si>
  <si>
    <t>5D67C35C87C433907451A5893E82D55C7E63118CEA69C67579EF09CA05001</t>
  </si>
  <si>
    <t>부분 마감  3.6m 이하, 170m2/일당  M2     ( 호표 108 )</t>
  </si>
  <si>
    <t>5DB8D30C8038A72278932A09A6AE3B2D50A21B</t>
  </si>
  <si>
    <t>5D67C35C87C433907450ECC946D3A55DB8D30C8038A72278932A09A6AE3B2D50A21B</t>
  </si>
  <si>
    <t>5D67C35C87C433907450ECC946D3A55DB8D30C8038A72278932A09A6AE3B2D50A06C</t>
  </si>
  <si>
    <t>5D67C35C87C433907450ECC946D3A55A41A3FB864B59957D403529DF7658AE5FD18C</t>
  </si>
  <si>
    <t>부분 마감  3.6m 이하, 천장, 141.10m2/일당  M2     ( 호표 109 )</t>
  </si>
  <si>
    <t>5D67C35C87C433907450ECC95730555DB8D30C8038A72278932A09A6AE3B2D50A21B</t>
  </si>
  <si>
    <t>5D67C35C87C433907450ECC95730555DB8D30C8038A72278932A09A6AE3B2D50A06C</t>
  </si>
  <si>
    <t>5D67C35C87C433907450ECC95730555A41A3FB864B59957D403529DF7658AE5FD18C</t>
  </si>
  <si>
    <t>표면 마무리  기계마감  M2     ( 호표 110 )</t>
  </si>
  <si>
    <t>5D67C35C87A9663276F53829747D255DB8D30C8038A72278932A09A6AE3B2D50A21B</t>
  </si>
  <si>
    <t>5D67C35C87A9663276F53829747D255C7E63118CEA69C67579EF09CA05001</t>
  </si>
  <si>
    <t>표면 마무리  기계마감, 도막방수하부  M2     ( 호표 111 )</t>
  </si>
  <si>
    <t>5D67C35C87A9663276F53829747A155DB8D30C8038A72278932A09A6AE3B2D50A21B</t>
  </si>
  <si>
    <t>5D67C35C87A9663276F53829747A155C7E63118CEA69C67579EF09CA05001</t>
  </si>
  <si>
    <t>창호주위 모르타르 충전    M     ( 호표 112 )</t>
  </si>
  <si>
    <t>5D6773DD8FC8F243716AACF9CE45255DB8D30C8038A72278932A09A6AE3B2D50A21B</t>
  </si>
  <si>
    <t>5D6773DD8FC8F243716AACF9CE45255DB8D30C8038A72278932A09A6AE3B2D50A06C</t>
  </si>
  <si>
    <t>5D6773DD8FC8F243716AACF9CE45255C7E63118CEA69C67579EF09CA05001</t>
  </si>
  <si>
    <t>5D6773DD8FC8F243716AACF9CE45255A41A3FB864B59957D403529DF7658AE5FD18C</t>
  </si>
  <si>
    <t>5D6773DD8FC8F243716AACF9CE45255A6C933D82332B627E4EFA39D5E729EB54074D</t>
  </si>
  <si>
    <t>창호주위 발포우레탄 충전(시공도)    M     ( 호표 113 )</t>
  </si>
  <si>
    <t>5CD5E30C8716422275E57069206C182155479D</t>
  </si>
  <si>
    <t>5D6773DD8FC8F25D78946D496320E55CD5E30C8716422275E57069206C182155479D</t>
  </si>
  <si>
    <t>PD01[우레탄판넬도어35T](추후견적)  2.200 x 2.200 = 4.840  EA     ( 호표 114 )</t>
  </si>
  <si>
    <t>5CD5E30C8716422275E57069206C18215289D0</t>
  </si>
  <si>
    <t>5D6773DA824F6F237DB601195D3C855CD5E30C8716422275E57069206C18215289D0</t>
  </si>
  <si>
    <t>5D6773DA824F6F237DB601195D3C855D6743A58311DEB977D9A7B98BBAD5</t>
  </si>
  <si>
    <t>PD02[우레탄판넬도어35T](추후견적)  1.100 x 2.100 = 2.310  EA     ( 호표 115 )</t>
  </si>
  <si>
    <t>5CD5E30C8716422275E57069206C18215289D3</t>
  </si>
  <si>
    <t>5D6773DA824F6F237DB601195D3CA55CD5E30C8716422275E57069206C18215289D3</t>
  </si>
  <si>
    <t>5D6773DA824F6F237DB601195D3CA55D6743A58311DEB977D9A7B98BBAD5</t>
  </si>
  <si>
    <t>RD01[방열외여닫이문](추후견적)  1.100 x 2.100 = 2.310  EA     ( 호표 116 )</t>
  </si>
  <si>
    <t>5CD5E30C8716422275E57069206C18215289DD</t>
  </si>
  <si>
    <t>5D6773DA824F6F237DB601195D3C455CD5E30C8716422275E57069206C18215289DD</t>
  </si>
  <si>
    <t>5D6773DA824F6F237DB601195D3C455D6743A58311DEB977D9A7B98BBAD5</t>
  </si>
  <si>
    <t>SD01[45*220*1.6T정전분체]  2.000 x 2.200 = 4.400  EA     ( 호표 117 )</t>
  </si>
  <si>
    <t>5A41A3FB8628781F7FD8BDF94119A31D5DD1ED</t>
  </si>
  <si>
    <t>5D6773DA824F6F237DB601195D07855A41A3FB8628781F7FD8BDF94119A31D5DD1ED</t>
  </si>
  <si>
    <t>5A41A3FB8628781F7FD8BDF94119A31D5DDF4B</t>
  </si>
  <si>
    <t>5D6773DA824F6F237DB601195D07855A41A3FB8628781F7FD8BDF94119A31D5DDF4B</t>
  </si>
  <si>
    <t>5D6773DA824F6F237DB601195D07855D6773DA8259D7C2765FD549D13AA5</t>
  </si>
  <si>
    <t>SD02[45*220*1.6T정전분체]  2.200 x 2.200 = 4.840  EA     ( 호표 118 )</t>
  </si>
  <si>
    <t>5D6773DA824F6F237DB601195D07A55A41A3FB8628781F7FD8BDF94119A31D5DD1ED</t>
  </si>
  <si>
    <t>5D6773DA824F6F237DB601195D07A55A41A3FB8628781F7FD8BDF94119A31D5DDF4B</t>
  </si>
  <si>
    <t>5D6773DA824F6F237DB601195D07A55D6773DA8259D7C2765FD549D13AA5</t>
  </si>
  <si>
    <t>SD03[45*220*1.6T정전분체]  1.100 x 2.100 = 2.310  EA     ( 호표 119 )</t>
  </si>
  <si>
    <t>5D6773DA824F6F237DB601195D07C55A41A3FB8628781F7FD8BDF94119A31D5DD1ED</t>
  </si>
  <si>
    <t>5D6773DA824F6F237DB601195D07C55A41A3FB8628781F7FD8BDF94119A31D5DDF4B</t>
  </si>
  <si>
    <t>5D6773DA824F6F237DB601195D07C55D6773DA8259D7C2765FD549D12835</t>
  </si>
  <si>
    <t>SD04[45*220*1.6T정전분체]  1.100 x 2.200 = 2.420  EA     ( 호표 120 )</t>
  </si>
  <si>
    <t>5D6773DA824F6F237DB601195D07E55A41A3FB8628781F7FD8BDF94119A31D5DD1ED</t>
  </si>
  <si>
    <t>5D6773DA824F6F237DB601195D07E55A41A3FB8628781F7FD8BDF94119A31D5DDF4B</t>
  </si>
  <si>
    <t>5D6773DA824F6F237DB601195D07E55D6773DA8259D7C2765FD549D12835</t>
  </si>
  <si>
    <t>SD05[45*260*1.6T정전분체]  0.900 x 2.100 = 1.890  EA     ( 호표 121 )</t>
  </si>
  <si>
    <t>5D6773DA824F6F237DB601195D07055A41A3FB8628781F7FD8BDF94119A31D5DD1ED</t>
  </si>
  <si>
    <t>5D6773DA824F6F237DB601195D07055A41A3FB8628781F7FD8BDF94119A31D5DDF4B</t>
  </si>
  <si>
    <t>5D6773DA824F6F237DB601195D07055D6773DA8259D7C2765FD549D12835</t>
  </si>
  <si>
    <t>SWD01[단열자동문](견적)  2.685 x 2.370 = 6.363  EA     ( 호표 122 )</t>
  </si>
  <si>
    <t>5A41A3FB8628781F7E36F7C9556B96E656FB06</t>
  </si>
  <si>
    <t>5D6773DA824F6F237DB601195D11E55A41A3FB8628781F7E36F7C9556B96E656FB06</t>
  </si>
  <si>
    <t>SWD02[단열자동문](견적)  2.580 x 2.300 = 5.934  EA     ( 호표 123 )</t>
  </si>
  <si>
    <t>5A41A3FB8628781F7E36F7C9556B96E656FB04</t>
  </si>
  <si>
    <t>5D6773DA824F6F237DB601195D11C55A41A3FB8628781F7E36F7C9556B96E656FB04</t>
  </si>
  <si>
    <t>유리문  유리문, 12*1100*2100mm, 손보호, 투명, 강화유리문  EA     ( 호표 124 )</t>
  </si>
  <si>
    <t>5CD5E30C8716422275E57069206C1821539773</t>
  </si>
  <si>
    <t>5D6773DA8578EF497ECFD639EF5CB55CD5E30C8716422275E57069206C1821539773</t>
  </si>
  <si>
    <t>5D6773DA8578EF497ECFD639EF5CB55D6773DC8D064D0E7EC098D983B7D5</t>
  </si>
  <si>
    <t>도어록 설치 / 일반도어록 목재창호  재료비 별도  개소     ( 호표 125 )</t>
  </si>
  <si>
    <t>5DB8D30C8038A72278932A09A6AE3B2D50A218</t>
  </si>
  <si>
    <t>5D6773DD8F938530786A94E9B106855DB8D30C8038A72278932A09A6AE3B2D50A218</t>
  </si>
  <si>
    <t>5D6773DD8F938530786A94E9B106855C7E63118CEA69C67579EF09CA05001</t>
  </si>
  <si>
    <t>도어록 설치 / 일반도어록 강재창호  재료비 별도  개소     ( 호표 126 )</t>
  </si>
  <si>
    <t>5D6773DD8F93853078698DF9959D555DB8D30C8038A72278932A09A6AE3B2D50A218</t>
  </si>
  <si>
    <t>5D6773DD8F93853078698DF9959D555C7E63118CEA69C67579EF09CA05001</t>
  </si>
  <si>
    <t>도어체크 설치  재료비 별도  개소     ( 호표 127 )</t>
  </si>
  <si>
    <t>5D6773DD8F93DD477857A9D9263DB55DB8D30C8038A72278932A09A6AE3B2D50A218</t>
  </si>
  <si>
    <t>5D6773DD8F93DD477857A9D9263DB55DB8D30C8038A72278932A09A6AE3B2D50A06C</t>
  </si>
  <si>
    <t>5D6773DD8F93DD477857A9D9263DB55C7E63118CEA69C67579EF09CA05001</t>
  </si>
  <si>
    <t>플로어힌지 설치  재료비 별도  개소     ( 호표 128 )</t>
  </si>
  <si>
    <t>5D6773DD8FAC35EF7284D51944F1955DB8D30C8038A72278932A09A6AE3B2D50A218</t>
  </si>
  <si>
    <t>5D6773DD8FAC35EF7284D51944F1955DB8D30C8038A72278932A09A6AE3B2D50A06C</t>
  </si>
  <si>
    <t>5D6773DD8FAC35EF7284D51944F1955C7E63118CEA69C67579EF09CA05001</t>
  </si>
  <si>
    <t>창호유리설치 / 판유리  유리두께 9mm 이하  M2     ( 호표 129 )</t>
  </si>
  <si>
    <t>5DB8D30C8038A72278932A09A6AE3B2D50A219</t>
  </si>
  <si>
    <t>5D6773DC8D064D0E7EC098D983C0455DB8D30C8038A72278932A09A6AE3B2D50A219</t>
  </si>
  <si>
    <t>5D6773DC8D064D0E7EC098D983C0455DB8D30C8038A72278932A09A6AE3B2D50A06C</t>
  </si>
  <si>
    <t>창호유리설치 / 판유리  유리두께 12mm 이하  M2     ( 호표 130 )</t>
  </si>
  <si>
    <t>5D6773DC8D064D0E7EC098D983B7D55DB8D30C8038A72278932A09A6AE3B2D50A219</t>
  </si>
  <si>
    <t>5D6773DC8D064D0E7EC098D983B7D55DB8D30C8038A72278932A09A6AE3B2D50A06C</t>
  </si>
  <si>
    <t>창호유리설치 / 복층유리  유리두께 24mm 이하  M2     ( 호표 131 )</t>
  </si>
  <si>
    <t>5D6773D38F5E7DA27AA4E759A5FB955DB8D30C8038A72278932A09A6AE3B2D50A219</t>
  </si>
  <si>
    <t>5D6773D38F5E7DA27AA4E759A5FB955DB8D30C8038A72278932A09A6AE3B2D50A06C</t>
  </si>
  <si>
    <t>복층유리주위 코킹  5*5, 실리콘  M     ( 호표 132 )</t>
  </si>
  <si>
    <t>5D6773D38FC1FC607C59507974A8E55A41B3838DF08CCB777B8DC914D5084854CEA0</t>
  </si>
  <si>
    <t>유리주위 코킹  5*5, 실리콘  M     ( 호표 133 )</t>
  </si>
  <si>
    <t>5D673346891B397B71265C39CFB9255A41B3838DF08CCB777B8DC914D5084854CEA0</t>
  </si>
  <si>
    <t>구조용 코킹  5*16, 실리콘  M     ( 호표 134 )</t>
  </si>
  <si>
    <t>5A41B3838DF08CCB777B8DC914D5084854CEAE</t>
  </si>
  <si>
    <t>5D673346891B66857CFFC1396C46455A41B3838DF08CCB777B8DC914D5084854CEAE</t>
  </si>
  <si>
    <t>노턴테이프    M     ( 호표 135 )</t>
  </si>
  <si>
    <t>5A37431687877ABC7D939639F2787F815306DD</t>
  </si>
  <si>
    <t>5D673346891B66857CFFC1396C35D55A37431687877ABC7D939639F2787F815306DD</t>
  </si>
  <si>
    <t>웨더코킹    M     ( 호표 136 )</t>
  </si>
  <si>
    <t>5D673346891B66857CFFC1396C1AF55A41B3838DF08CCB777B8DC914D5084854CEA0</t>
  </si>
  <si>
    <t>방습거울설치 - 합판 12mm+STS 1.5mm  5mm, 틀 포함  M2     ( 호표 137 )</t>
  </si>
  <si>
    <t>5A41A3FB86559B3C7359A139EFB57F3958A502</t>
  </si>
  <si>
    <t>5D6773D28EA1B9B67E767979082B055A41A3FB86559B3C7359A139EFB57F3958A502</t>
  </si>
  <si>
    <t>5A6C933D8207CDD4722276197AE5CD6B5E61AC</t>
  </si>
  <si>
    <t>5D6773D28EA1B9B67E767979082B055A6C933D8207CDD4722276197AE5CD6B5E61AC</t>
  </si>
  <si>
    <t>5A41B3838DE6309D73104F59158B45395FAEEC</t>
  </si>
  <si>
    <t>5D6773D28EA1B9B67E767979082B055A41B3838DE6309D73104F59158B45395FAEEC</t>
  </si>
  <si>
    <t>5D6773D28EA1B9B67E767979082B055DB8D30C8038A72278932A09A6AE3B2D50A21F</t>
  </si>
  <si>
    <t>5D6773D28EA1B9B67E767979082B055DB8D30C8038A72278932A09A6AE3B2D50A06C</t>
  </si>
  <si>
    <t>5D6773D28EA1B9B67E767979082B055A41A3FB86558ACD78CC7FE9DBD0F49B563393</t>
  </si>
  <si>
    <t>5D6773D28EA1B9B67E767979082B055D67137F84D4E6B274F7DC096F6105</t>
  </si>
  <si>
    <t>5A26B37989B2E0127E558459A3E31F02564055</t>
  </si>
  <si>
    <t>5D6773D28EA1B9B67E767979082B055A26B37989B2E0127E558459A3E31F02564055</t>
  </si>
  <si>
    <t>5D6773D28EA1B9B67E767979082B055DB8D30C8038A72278932A09A6AE3B2D50A219</t>
  </si>
  <si>
    <t>불투명시트지붙임(시공비포함)  유리  M2     ( 호표 138 )</t>
  </si>
  <si>
    <t>5CD5E30C8716422275E57069206C1821539BD6</t>
  </si>
  <si>
    <t>5D6773D28EA1B9B67E767979082C555CD5E30C8716422275E57069206C1821539BD6</t>
  </si>
  <si>
    <t>바탕만들기+에폭시 코팅  롤러칠  M2     ( 호표 139 )</t>
  </si>
  <si>
    <t>5D67538788F10E5878B7C2297CC7355D67539E84B7FA8974FAA4B987D405</t>
  </si>
  <si>
    <t>5D67538788F10E5878B7C2297CC7355D67538788F10E587A6498095A9265</t>
  </si>
  <si>
    <t>5D67538788F10E5878B7C2297CC7355D67538788F10E5878B7C3C9D51BC5</t>
  </si>
  <si>
    <t>바탕만들기+수성페인트 롤러칠  내부, 2회 1급, con'c·mortar면  M2     ( 호표 140 )</t>
  </si>
  <si>
    <t>5D67538E83F65F5F7A463D995BD6255D67539E84B7FA8974FAA4B987D405</t>
  </si>
  <si>
    <t>5D67538E83F65F5F7A463D995BD6255D67538E83F65F5F7A4515E9573C85</t>
  </si>
  <si>
    <t>5D67538E83F65F5F7A463D995BD6255D67538E83F65F5F7A4515E973FAE5</t>
  </si>
  <si>
    <t>바탕만들기+수성페인트 롤러칠  내부 2회, G.B.면 줄퍼티, 친환경  M2     ( 호표 141 )</t>
  </si>
  <si>
    <t>5D67538E83F65F5F716A9E798F8E755D67539E84B7FA8974FB4B29357765</t>
  </si>
  <si>
    <t>5D67538E83F65F5F716A9E798F8E755D67538E83F65F5F7A4515E9573C85</t>
  </si>
  <si>
    <t>5D67538E83F65F5F716A9E798F8E755D67538E83F65F5F7FC60809544D15</t>
  </si>
  <si>
    <t>바탕만들기+수성페인트 롤러칠  내천장 2회, con'c·mortar면, 친환경  M2     ( 호표 142 )</t>
  </si>
  <si>
    <t>5D67538E83F65F5F7FCE5F8941A2D55D67539E84B7FA8974F8F0B92AA195</t>
  </si>
  <si>
    <t>5D67538E83F65F5F7FCE5F8941A2D55D67538E83F65F5F7D1A9BC9EDFAE5</t>
  </si>
  <si>
    <t>5D67538E83F65F5F7FCE5F8941A2D55D67538E83F65F5F7FC60809544D15</t>
  </si>
  <si>
    <t>바탕만들기+수성페인트 롤러칠  외부, 2회 1급, con'c·mortar면  M2     ( 호표 143 )</t>
  </si>
  <si>
    <t>5D67538E83F65F5F7A4C44B93334555D67539E84B7FA8974FAA4B987D405</t>
  </si>
  <si>
    <t>5D67538E83F65F5F7A4C44B93334555D67538E83F65F5F7A4515E9573C85</t>
  </si>
  <si>
    <t>5D67538E83F65F5F7A4C44B93334555D67538E83F65F5F7A4517990197C5</t>
  </si>
  <si>
    <t>바탕만들기+걸레받이용 페인트칠  붓칠 2회, con'c·mortar면  M2     ( 호표 144 )</t>
  </si>
  <si>
    <t>5D67538F8C6F639B73FC8349C5FC055D67539E84B7FA8974FAA4B987D405</t>
  </si>
  <si>
    <t>5D67538F8C6F639B73FC8349C5FC055D67538F8C6F639B73FC8199F88DC5</t>
  </si>
  <si>
    <t>5D67538F8C6F639B73FC8349C5FC055D67538F8C6F639B73FC80F981ECB5</t>
  </si>
  <si>
    <t>바탕만들기+걸레받이용 페인트칠  붓칠 2회, G.B.면(올퍼티)  M2     ( 호표 145 )</t>
  </si>
  <si>
    <t>5D67538F8C6F639B73FC8349C5C0C55D67539E84B7FA8974FB4A19B5C9F5</t>
  </si>
  <si>
    <t>5D67538F8C6F639B73FC8349C5C0C55D67538F8C6F639B73FC8199F88DC5</t>
  </si>
  <si>
    <t>5D67538F8C6F639B73FC8349C5C0C55D67538F8C6F639B73FC80F981ECB5</t>
  </si>
  <si>
    <t>녹막이페인트 붓칠(철재도어면)  철재면, 1회 1종  M2     ( 호표 146 )</t>
  </si>
  <si>
    <t>5D67538C871D2CA1732AB0892AF2755D67538C871D2CA17201F969383935</t>
  </si>
  <si>
    <t>5D67538C871D2CA1732AB0892AF2755D67538C871D2CA17200D259BE7775</t>
  </si>
  <si>
    <t>유성페인트 붓칠(철재도어면)  철재면, 2회 1급  M2     ( 호표 147 )</t>
  </si>
  <si>
    <t>5D67538F8C4C826577114B891ECD355D67538F8C4C826577114F79C56C65</t>
  </si>
  <si>
    <t>5D67538F8C4C826577114B891ECD355D67538F8C4C826577114F79E039B5</t>
  </si>
  <si>
    <t>유성페인트 롤러칠  철재면, 2회 1급  M2     ( 호표 148 )</t>
  </si>
  <si>
    <t>5D67538F8C4C826572959DE90122D55D67538F8C4C8265729122D98557E5</t>
  </si>
  <si>
    <t>5D67538F8C4C826572959DE90122D55D67538F8C4C8265729122D9A05885</t>
  </si>
  <si>
    <t>스타코빈티지(무광)페인트(롤러칠)    M2     ( 호표 149 )</t>
  </si>
  <si>
    <t>5D67538E83F65F5F7A4095598653E55D67539E84B7FA8974FAA4B987D405</t>
  </si>
  <si>
    <t>5CD5E30C8716422275E57069206B032153A2F7</t>
  </si>
  <si>
    <t>5D67538E83F65F5F7A4095598653E55CD5E30C8716422275E57069206B032153A2F7</t>
  </si>
  <si>
    <t>5CD5E30C8716422275E57069206B032153A2F2</t>
  </si>
  <si>
    <t>5D67538E83F65F5F7A4095598653E55CD5E30C8716422275E57069206B032153A2F2</t>
  </si>
  <si>
    <t>5CD5E30C8716422275E57069206B032153A39E</t>
  </si>
  <si>
    <t>5D67538E83F65F5F7A4095598653E55CD5E30C8716422275E57069206B032153A39E</t>
  </si>
  <si>
    <t>5CD5E30C8716422275E57069206B032153A39B</t>
  </si>
  <si>
    <t>5D67538E83F65F5F7A4095598653E55CD5E30C8716422275E57069206B032153A39B</t>
  </si>
  <si>
    <t>5CD5E30C8716422275E57069206B032153A0CA</t>
  </si>
  <si>
    <t>5D67538E83F65F5F7A4095598653E55CD5E30C8716422275E57069206B032153A0CA</t>
  </si>
  <si>
    <t>5CD5E30C8716422275E57069206B032153A0CF</t>
  </si>
  <si>
    <t>5D67538E83F65F5F7A4095598653E55CD5E30C8716422275E57069206B032153A0CF</t>
  </si>
  <si>
    <t>5D67538E83F65F5F7A4095598653E55C7E63118CEA69C67579EF09CA05001</t>
  </si>
  <si>
    <t>5D67538E83F65F5F7A4095598653E55DB8D30C8038A72278932A09A6AE3B2D50A06C</t>
  </si>
  <si>
    <t>5D67538E83F65F5F7A4095598653E55DB8D30C8038A72278932A09A6AE3B2D50A215</t>
  </si>
  <si>
    <t>철재면 바탕만들기    M2     ( 호표 150 )</t>
  </si>
  <si>
    <t>5D67539E84B7FA8974F99CB9FB56155DB8D30C8038A72278932A09A6AE3B2D50A215</t>
  </si>
  <si>
    <t>5D67539E84B7FA8974F99CB9FB56155DB8D30C8038A72278932A09A6AE3B2D50A06C</t>
  </si>
  <si>
    <t>5D67539E84B7FA8974F99CB9FB56155C7E63118CEA69C67579EF09CA05001</t>
  </si>
  <si>
    <t>외벽단열마감재/[종횡단면도][A00-121]  외벽단열마감재, 130mm PF보드 단열재+스타코 마감  M2     ( 호표 151 )</t>
  </si>
  <si>
    <t>5CD5E30C8716422275E57069206C1821528B87</t>
  </si>
  <si>
    <t>5D6743AB85E7AC81787685B914A1055CD5E30C8716422275E57069206C1821528B87</t>
  </si>
  <si>
    <t>5D6743AB85E7AC81787685B914A1055D6743A3808828737B6D77A9852055</t>
  </si>
  <si>
    <t>외벽단열마감재/[종횡단면도][A00-121]  외벽단열마감재, 130mm PF보드 단열재+스타코 마감+충격보강메시  M2     ( 호표 152 )</t>
  </si>
  <si>
    <t>5D6743AB85E7AC81787685B914A1255CD5E30C8716422275E57069206C1821528B87</t>
  </si>
  <si>
    <t>5D6743AB85E7AC81787685B914A1255D6743A3808828737B6D77A9852055</t>
  </si>
  <si>
    <t>5D6743AB85E7AC81787685B914A1255D6743AB85E7AC937732CCB9DEBF45</t>
  </si>
  <si>
    <t>5CD5E30C8716422275E57069206C1821528B80</t>
  </si>
  <si>
    <t>5D6743AB85E7AC81787685B914A1255CD5E30C8716422275E57069206C1821528B80</t>
  </si>
  <si>
    <t>외벽단열마감재/[종횡단면도][A00-121]  외벽단열마감재, 150mm PF보드 단열재+스타코 마감  M2     ( 호표 153 )</t>
  </si>
  <si>
    <t>5D6743AB85E7AC81787685B914A1455CD5E30C8716422275E57069206C1821528B87</t>
  </si>
  <si>
    <t>5D6743AB85E7AC81787685B914A1455D6743A3808828737B6D77A9854325</t>
  </si>
  <si>
    <t>외벽단열마감재/[종횡단면도][A00-121]  외벽단열마감재, 150mm PF보드 단열재+스타코 마감+충격보강메시  M2     ( 호표 154 )</t>
  </si>
  <si>
    <t>5D6743AB85E7AC81787685B914A1655CD5E30C8716422275E57069206C1821528B87</t>
  </si>
  <si>
    <t>5D6743AB85E7AC81787685B914A1655D6743A3808828737B6D77A9854325</t>
  </si>
  <si>
    <t>5D6743AB85E7AC81787685B914A1655CD5E30C8716422275E57069206C1821528B80</t>
  </si>
  <si>
    <t>외벽단열마감재/[종횡단면도][A00-121](설치비포함)  외벽단열마감재, 본타일 마감  M2     ( 호표 155 )</t>
  </si>
  <si>
    <t>5D6743AB85E7AC81787685C9034AB55CD5E30C8716422275E57069206C1821528B87</t>
  </si>
  <si>
    <t>외벽단열공법  PF보드단열재 130mm +스타코마감  M2     ( 호표 156 )</t>
  </si>
  <si>
    <t>5D6743AB85E7AC81787685C9037A355CD5E30C8716422275E57069206C1821528B87</t>
  </si>
  <si>
    <t>5D6743AB85E7AC81787685C9037A355D6743A3808828737B6D77A9852055</t>
  </si>
  <si>
    <t>아쿠아패널설치/외장[종횡단면도,A00-121](견적)  12.5T, ㅁ-50*50*2.3t@1100 틀포함  M2     ( 호표 157 )</t>
  </si>
  <si>
    <t>5CD5E30C8716422275E57069206C1821528E54</t>
  </si>
  <si>
    <t>5D67D3408E68AEB97EB4BF79DE8F255CD5E30C8716422275E57069206C1821528E54</t>
  </si>
  <si>
    <t>5CD5E30C8716422275E57069206C1821528E52</t>
  </si>
  <si>
    <t>5D67D3408E68AEB97EB4BF79DE8F255CD5E30C8716422275E57069206C1821528E52</t>
  </si>
  <si>
    <t>5CD5E30C8716422275E57069206C1821528E50</t>
  </si>
  <si>
    <t>5D67D3408E68AEB97EB4BF79DE8F255CD5E30C8716422275E57069206C1821528E50</t>
  </si>
  <si>
    <t>5CD5E30C8716422275E57069206C1821528E5E</t>
  </si>
  <si>
    <t>5D67D3408E68AEB97EB4BF79DE8F255CD5E30C8716422275E57069206C1821528E5E</t>
  </si>
  <si>
    <t>5CD5E30C8716422275E57069206C1821528DB1</t>
  </si>
  <si>
    <t>5D67D3408E68AEB97EB4BF79DE8F255CD5E30C8716422275E57069206C1821528DB1</t>
  </si>
  <si>
    <t>5CD5E30C8716422275E57069206C1821528DB3</t>
  </si>
  <si>
    <t>5D67D3408E68AEB97EB4BF79DE8F255CD5E30C8716422275E57069206C1821528DB3</t>
  </si>
  <si>
    <t>5CD5E30C8716422275E57069206C1821528DB5</t>
  </si>
  <si>
    <t>5D67D3408E68AEB97EB4BF79DE8F255CD5E30C8716422275E57069206C1821528DB5</t>
  </si>
  <si>
    <t>5D67D3408E68AEB97EB4BF79DE8F255DB8D30C8038A72278932A09A6AE3B2D50A322</t>
  </si>
  <si>
    <t>5D67D3408E68AEB97EB4BF79DE8F255DB8D30C8038A72278932A09A6AE3B2D50A21B</t>
  </si>
  <si>
    <t>5D67D3408E68AEB97EB4BF79DE8F255D67137F849D5CF879C3FFF9A7DC15</t>
  </si>
  <si>
    <t>아쿠아패널설치/외장[종횡단면도,A00-121](견적)  8T, ㅁ-50*50*2.3t@1100 W:200 이중틀포함, 곡면가공  M2     ( 호표 158 )</t>
  </si>
  <si>
    <t>5CD5E30C8716422275E57069206C1821528DB9</t>
  </si>
  <si>
    <t>5D67D3408E68AEB97EB4BF79DE8F055CD5E30C8716422275E57069206C1821528DB9</t>
  </si>
  <si>
    <t>5CD5E30C8716422275E57069206C1821528CA8</t>
  </si>
  <si>
    <t>5D67D3408E68AEB97EB4BF79DE8F055CD5E30C8716422275E57069206C1821528CA8</t>
  </si>
  <si>
    <t>5CD5E30C8716422275E57069206C1821528CAA</t>
  </si>
  <si>
    <t>5D67D3408E68AEB97EB4BF79DE8F055CD5E30C8716422275E57069206C1821528CAA</t>
  </si>
  <si>
    <t>5CD5E30C8716422275E57069206C1821528CAC</t>
  </si>
  <si>
    <t>5D67D3408E68AEB97EB4BF79DE8F055CD5E30C8716422275E57069206C1821528CAC</t>
  </si>
  <si>
    <t>5CD5E30C8716422275E57069206C1821528CAE</t>
  </si>
  <si>
    <t>5D67D3408E68AEB97EB4BF79DE8F055CD5E30C8716422275E57069206C1821528CAE</t>
  </si>
  <si>
    <t>5CD5E30C8716422275E57069206C1821528CA0</t>
  </si>
  <si>
    <t>5D67D3408E68AEB97EB4BF79DE8F055CD5E30C8716422275E57069206C1821528CA0</t>
  </si>
  <si>
    <t>5CD5E30C8716422275E57069206C182152834D</t>
  </si>
  <si>
    <t>5D67D3408E68AEB97EB4BF79DE8F055CD5E30C8716422275E57069206C182152834D</t>
  </si>
  <si>
    <t>5D67D3408E68AEB97EB4BF79DE8F055DB8D30C8038A72278932A09A6AE3B2D50A322</t>
  </si>
  <si>
    <t>5D67D3408E68AEB97EB4BF79DE8F055DB8D30C8038A72278932A09A6AE3B2D50A21B</t>
  </si>
  <si>
    <t>5D67D3408E68AEB97EB4BF79DE8F055D67137F849D5CF879C3FFF9A7DC15</t>
  </si>
  <si>
    <t>열경화성수지천장판 설치  SMC, 1.2*300*600mm  M2     ( 호표 159 )</t>
  </si>
  <si>
    <t>5D6743A4811A0AA7791487A91090155D6743A4811A0AA779148699DE8135</t>
  </si>
  <si>
    <t>5A41A3FB863ACE6C796D2FC9A88A543A5CF9CD</t>
  </si>
  <si>
    <t>5D6743A4811A0AA7791487A91090155A41A3FB863ACE6C796D2FC9A88A543A5CF9CD</t>
  </si>
  <si>
    <t>층간방화구획설치  암면, 50mm  M     ( 호표 160 )</t>
  </si>
  <si>
    <t>5D6773D28EA1B9B67E767A1970D4055D6743A380B566157761FE99C1D955</t>
  </si>
  <si>
    <t>5D6773D28EA1B9B67E767A1970D4055D67137982219E0C776190B9008C35</t>
  </si>
  <si>
    <t>5D6773D28EA1B9B67E767A1970D4055D67E3AD8E747E1B793F4589CE93E5</t>
  </si>
  <si>
    <t>5D6773D28EA1B9B67E767A1970D4055D67E3AD8E747E1B793F4589CEAC55</t>
  </si>
  <si>
    <t>커튼월배면설치  PF120mm+철판1.2t+도장유  M2     ( 호표 161 )</t>
  </si>
  <si>
    <t>5D6743AA8BB697F070AE93F91277B55D6743A3808828737B6D77A9852055</t>
  </si>
  <si>
    <t>5D6743AA8BB697F070AE93F91277B55D67137982219E0C776190B9126125</t>
  </si>
  <si>
    <t>5D6743AA8BB697F070AE93F91277B55D67E3AD8E747E1B793F4589CE93E5</t>
  </si>
  <si>
    <t>5D6743AA8BB697F070AE93F91277B55D67E3AD8E747E1B793F4589CEAC55</t>
  </si>
  <si>
    <t>비닐타일 깔기  비닐타일, 3.0*300*300mm, 디럭스타일  M2     ( 호표 162 )</t>
  </si>
  <si>
    <t>5A41A3FB863ACE7D70467E490CA81C9453395A</t>
  </si>
  <si>
    <t>5D6743A68DFF4EF776BD7329CE62F55A41A3FB863ACE7D70467E490CA81C9453395A</t>
  </si>
  <si>
    <t>5D6743A68DFF4EF776BD7329CE62F55D6743A68DFF4EF774F08539C0E6E5</t>
  </si>
  <si>
    <t>DRY WALL(C-50)  방수GS12.5t 2겹한면  M2     ( 호표 163 )</t>
  </si>
  <si>
    <t>5A41A3FB863ACE5273C456895CCA711C5FDF91</t>
  </si>
  <si>
    <t>5D6743A68DA702FE75889F49851C955A41A3FB863ACE5273C456895CCA711C5FDF91</t>
  </si>
  <si>
    <t>5A41A3FB863ACE6C796B6259D004E25750036F</t>
  </si>
  <si>
    <t>5D6743A68DA702FE75889F49851C955A41A3FB863ACE6C796B6259D004E25750036F</t>
  </si>
  <si>
    <t>5A41A3FB863ACE6C796B6259D004E26157F5D5</t>
  </si>
  <si>
    <t>5D6743A68DA702FE75889F49851C955A41A3FB863ACE6C796B6259D004E26157F5D5</t>
  </si>
  <si>
    <t>5A41A3FB863ACE6C796B6259D004E5655C5A5B</t>
  </si>
  <si>
    <t>5D6743A68DA702FE75889F49851C955A41A3FB863ACE6C796B6259D004E5655C5A5B</t>
  </si>
  <si>
    <t>5A41A3FB863ACE6C796B6259D004E5655C5A5D</t>
  </si>
  <si>
    <t>5D6743A68DA702FE75889F49851C955A41A3FB863ACE6C796B6259D004E5655C5A5D</t>
  </si>
  <si>
    <t>5A41B38080CF08B57661D9C97BACC38D5756F7</t>
  </si>
  <si>
    <t>5D6743A68DA702FE75889F49851C955A41B38080CF08B57661D9C97BACC38D5756F7</t>
  </si>
  <si>
    <t>5A41B38080CF08B57661D9C97BACC39F5E6041</t>
  </si>
  <si>
    <t>5D6743A68DA702FE75889F49851C955A41B38080CF08B57661D9C97BACC39F5E6041</t>
  </si>
  <si>
    <t>5A41B38080CF08B57661D9C97BACC39F5E6043</t>
  </si>
  <si>
    <t>5D6743A68DA702FE75889F49851C955A41B38080CF08B57661D9C97BACC39F5E6043</t>
  </si>
  <si>
    <t>5A41A3FB86709D9473219C9925E2182054BFBF</t>
  </si>
  <si>
    <t>5D6743A68DA702FE75889F49851C955A41A3FB86709D9473219C9925E2182054BFBF</t>
  </si>
  <si>
    <t>5A41B3838DE6309D73142A29233DCAB2536D3A</t>
  </si>
  <si>
    <t>5D6743A68DA702FE75889F49851C955A41B3838DE6309D73142A29233DCAB2536D3A</t>
  </si>
  <si>
    <t>5DB8D30C8038A72278932A09A6AE3B2D50A067</t>
  </si>
  <si>
    <t>5D6743A68DA702FE75889F49851C955DB8D30C8038A72278932A09A6AE3B2D50A067</t>
  </si>
  <si>
    <t>5D6743A68DA702FE75889F49851C955DB8D30C8038A72278932A09A6AE3B2D50A322</t>
  </si>
  <si>
    <t>5D6743A68DA702FE75889F49851C955DB8D30C8038A72278932A09A6AE3B2D50A06C</t>
  </si>
  <si>
    <t>5D6743A68DA702FE75889F49851C955C7E63118CEA69C67579EF09CA05001</t>
  </si>
  <si>
    <t>DRY WALL(C-50)  GS12.5t 2겹한면  M2     ( 호표 164 )</t>
  </si>
  <si>
    <t>5A41A3FB863ACE5273C455F9E78E0C55585126</t>
  </si>
  <si>
    <t>5D6743A68DA702FE75889F49979F955A41A3FB863ACE5273C455F9E78E0C55585126</t>
  </si>
  <si>
    <t>5D6743A68DA702FE75889F49979F955A41A3FB863ACE6C796B6259D004E25750036F</t>
  </si>
  <si>
    <t>5D6743A68DA702FE75889F49979F955A41A3FB863ACE6C796B6259D004E26157F5D5</t>
  </si>
  <si>
    <t>5D6743A68DA702FE75889F49979F955A41A3FB863ACE6C796B6259D004E5655C5A5B</t>
  </si>
  <si>
    <t>5D6743A68DA702FE75889F49979F955A41A3FB863ACE6C796B6259D004E5655C5A5D</t>
  </si>
  <si>
    <t>5D6743A68DA702FE75889F49979F955A41B38080CF08B57661D9C97BACC38D5756F7</t>
  </si>
  <si>
    <t>5D6743A68DA702FE75889F49979F955A41B38080CF08B57661D9C97BACC39F5E6041</t>
  </si>
  <si>
    <t>5D6743A68DA702FE75889F49979F955A41B38080CF08B57661D9C97BACC39F5E6043</t>
  </si>
  <si>
    <t>5D6743A68DA702FE75889F49979F955A41A3FB86709D9473219C9925E2182054BFBF</t>
  </si>
  <si>
    <t>5D6743A68DA702FE75889F49979F955A41B3838DE6309D73142A29233DCAB2536D3A</t>
  </si>
  <si>
    <t>5D6743A68DA702FE75889F49979F955DB8D30C8038A72278932A09A6AE3B2D50A067</t>
  </si>
  <si>
    <t>5D6743A68DA702FE75889F49979F955DB8D30C8038A72278932A09A6AE3B2D50A322</t>
  </si>
  <si>
    <t>5D6743A68DA702FE75889F49979F955DB8D30C8038A72278932A09A6AE3B2D50A06C</t>
  </si>
  <si>
    <t>5D6743A68DA702FE75889F49979F955C7E63118CEA69C67579EF09CA05001</t>
  </si>
  <si>
    <t>DRY WALL(C-100)  GS12.5t 2겹양면  M2     ( 호표 165 )</t>
  </si>
  <si>
    <t>5D6743A68DA702FE75889F49EFBF355A41A3FB863ACE5273C455F9E78E0C55585126</t>
  </si>
  <si>
    <t>5A41A3FB863ACE6C796B6259D004E257512C26</t>
  </si>
  <si>
    <t>5D6743A68DA702FE75889F49EFBF355A41A3FB863ACE6C796B6259D004E257512C26</t>
  </si>
  <si>
    <t>5A41A3FB863ACE6C796B6259D004E26156E961</t>
  </si>
  <si>
    <t>5D6743A68DA702FE75889F49EFBF355A41A3FB863ACE6C796B6259D004E26156E961</t>
  </si>
  <si>
    <t>5D6743A68DA702FE75889F49EFBF355A41A3FB863ACE6C796B6259D004E5655C5A5B</t>
  </si>
  <si>
    <t>5D6743A68DA702FE75889F49EFBF355A41A3FB863ACE6C796B6259D004E5655C5A5D</t>
  </si>
  <si>
    <t>5D6743A68DA702FE75889F49EFBF355A41B38080CF08B57661D9C97BACC38D5756F7</t>
  </si>
  <si>
    <t>5D6743A68DA702FE75889F49EFBF355A41B38080CF08B57661D9C97BACC39F5E6041</t>
  </si>
  <si>
    <t>5D6743A68DA702FE75889F49EFBF355A41B38080CF08B57661D9C97BACC39F5E6043</t>
  </si>
  <si>
    <t>5D6743A68DA702FE75889F49EFBF355A41A3FB86709D9473219C9925E2182054BFBF</t>
  </si>
  <si>
    <t>5D6743A68DA702FE75889F49EFBF355A41B3838DE6309D73142A29233DCAB2536D3A</t>
  </si>
  <si>
    <t>5D6743A68DA702FE75889F49EFBF355DB8D30C8038A72278932A09A6AE3B2D50A067</t>
  </si>
  <si>
    <t>5D6743A68DA702FE75889F49EFBF355DB8D30C8038A72278932A09A6AE3B2D50A322</t>
  </si>
  <si>
    <t>5D6743A68DA702FE75889F49EFBF355DB8D30C8038A72278932A09A6AE3B2D50A06C</t>
  </si>
  <si>
    <t>5D6743A68DA702FE75889F49EFBF355C7E63118CEA69C67579EF09CA05001</t>
  </si>
  <si>
    <t>불연천정판 붙임  마이톤, M-Bar용, 12*300*600mm  M2     ( 호표 166 )</t>
  </si>
  <si>
    <t>5D6743A4811A0AB072964CC957D7455D6743A4811A0AB072964CC972AC65</t>
  </si>
  <si>
    <t>5A41A3FB863ACE6C796D2FC9A88A543A5D8352</t>
  </si>
  <si>
    <t>5D6743A4811A0AB072964CC957D7455A41A3FB863ACE6C796D2FC9A88A543A5D8352</t>
  </si>
  <si>
    <t>압출발포폴리스티렌 접착제 붙이기 - 벽/파라펫  50mm, (특호)  M2     ( 호표 167 )</t>
  </si>
  <si>
    <t>5A41A3FB861FE01E74BF27B9AE15830A518A9A</t>
  </si>
  <si>
    <t>5D6743A3808828737A467899B345955A41A3FB861FE01E74BF27B9AE15830A518A9A</t>
  </si>
  <si>
    <t>5A41B3838DE6309D73104F59158B45395FAF8E</t>
  </si>
  <si>
    <t>5D6743A3808828737A467899B345955A41B3838DE6309D73104F59158B45395FAF8E</t>
  </si>
  <si>
    <t>5D6743A3808828737A467899B345955D6743A380882846743B0B992A7D85</t>
  </si>
  <si>
    <t>압출발포폴리스티렌 접착제 붙이기 - 벽/[종횡단면도,A00-121]  465mm  M2     ( 호표 168 )</t>
  </si>
  <si>
    <t>5A41A3FB861FE01E74BF27B9B847806750451D</t>
  </si>
  <si>
    <t>5D6743A3808828737A43A3690445C55A41A3FB861FE01E74BF27B9B847806750451D</t>
  </si>
  <si>
    <t>5A41A3FB861FE01E74BF27B9B8478067504512</t>
  </si>
  <si>
    <t>5D6743A3808828737A43A3690445C55A41A3FB861FE01E74BF27B9B8478067504512</t>
  </si>
  <si>
    <t>5D6743A3808828737A43A3690445C55D6743A380882846743B0A898FCD85</t>
  </si>
  <si>
    <t>압출발포폴리스티렌 콘크리트타설 부착  200mm ,(특호) ,(100mm 단열재 2겹)  M2     ( 호표 169 )</t>
  </si>
  <si>
    <t>5D6743A3808828737D194119154B255A41A3FB861FE01E74BF27B9AE15830A518D6E</t>
  </si>
  <si>
    <t>5D6743A3808828737D194119154B255D6743A380882846743B09E94C3595</t>
  </si>
  <si>
    <t>PF보드 단열재 콘크리트타설 부착  120mm, (심재)  M2     ( 호표 170 )</t>
  </si>
  <si>
    <t>5A41A3FB861FE01E74BF27B9B8478067504BD0</t>
  </si>
  <si>
    <t>5D6743A3808828737D182989F873A55A41A3FB861FE01E74BF27B9B8478067504BD0</t>
  </si>
  <si>
    <t>5D6743A3808828737D182989F873A55D6743A380882846743B09E94C3595</t>
  </si>
  <si>
    <t>압출발포폴리스티렌 슬래브 위 깔기  100mm, (특호)  M2     ( 호표 171 )</t>
  </si>
  <si>
    <t>5D6743A380880D5E722D63C9BD8BE55A41A3FB861FE01E74BF27B9AE15830A518D6E</t>
  </si>
  <si>
    <t>5D6743A380880D5E722D63C9BD8BE55D6743A380882846743B0F09CE4145</t>
  </si>
  <si>
    <t>방습필름 설치 - 바닥(지붕)  폴리에틸렌필름, 두께, 0.03mm, 2겹  M2     ( 호표 172 )</t>
  </si>
  <si>
    <t>5D6743A380AB082B73389D698C4FE55A6CB3E888830E277AC8F3E9432231325A09E9</t>
  </si>
  <si>
    <t>5D6743A380AB082B73389D698C4FE55D6743A380AB0808753D03399B50C5</t>
  </si>
  <si>
    <t>쇄석깔기(옥탑지붕)&lt;추후견적확인&gt;  T:50MM ,지름:13MM  M3     ( 호표 173 )</t>
  </si>
  <si>
    <t>5A6C933D82332B73749BF1690DA24FD85259E6</t>
  </si>
  <si>
    <t>5D67137E8AABFEA17B8448D95257A55A6C933D82332B73749BF1690DA24FD85259E6</t>
  </si>
  <si>
    <t>5D67137E8AABFEA17B8448D95257A55D42A3E7874C2EE77FD5DD8988E785</t>
  </si>
  <si>
    <t>쇄석깔기(지붕)&lt;추후견적확인&gt;  T:70MM ,지름:13MM  M3     ( 호표 174 )</t>
  </si>
  <si>
    <t>5D67137E8AABFEA17B8448D95272855A6C933D82332B73749BF1690DA24FD85259E6</t>
  </si>
  <si>
    <t>5D67137E8AABFEA17B8448D95272855D42A3E7874C2EE77FD5DD8988E785</t>
  </si>
  <si>
    <t>쇄석깔기(지붕)&lt;추후견적확인&gt;  T:100MM ,지름:13MM  M3     ( 호표 175 )</t>
  </si>
  <si>
    <t>5D67137E8AABFEA17B8448D941AAD55A6C933D82332B73749BF1690DA24FD85259E6</t>
  </si>
  <si>
    <t>5D67137E8AABFEA17B8448D941AAD55D42A3E7874C2EE77FD5DD8988E785</t>
  </si>
  <si>
    <t>자기질점자블럭(점,선형)  300*300*18  EA     ( 호표 176 )</t>
  </si>
  <si>
    <t>5A41A3FB86660A2C7472E9294CC2D5D9575292</t>
  </si>
  <si>
    <t>5D6743A68DFF5F3971C22C190231D55A41A3FB86660A2C7472E9294CC2D5D9575292</t>
  </si>
  <si>
    <t>5DB8D30C8038A72278932A09A6AE3B2D50A214</t>
  </si>
  <si>
    <t>5D6743A68DFF5F3971C22C190231D55DB8D30C8038A72278932A09A6AE3B2D50A214</t>
  </si>
  <si>
    <t>5D6743A68DFF5F3971C22C190231D55DB8D30C8038A72278932A09A6AE3B2D50A06C</t>
  </si>
  <si>
    <t>핸드레일촉지판  AL 150*Φ38~50(인쇄+점자타공)  EA     ( 호표 177 )</t>
  </si>
  <si>
    <t>5A41B38080CF083071914AC9ADF378A755C323</t>
  </si>
  <si>
    <t>5D6743A68DFF5F3971C22C193F23955A41B38080CF083071914AC9ADF378A755C323</t>
  </si>
  <si>
    <t>우편물수취함  STS 320*250*120  EA     ( 호표 178 )</t>
  </si>
  <si>
    <t>5A41A3FB860D8091786B53A9C84DCBDE55BC4E</t>
  </si>
  <si>
    <t>5D6743A68DFF5F3971C22C195A51755A41A3FB860D8091786B53A9C84DCBDE55BC4E</t>
  </si>
  <si>
    <t>5D6743A68DFF5F3971C22C195A51755DB8D30C8038A72278932A09A6AE3B2D50A06C</t>
  </si>
  <si>
    <t>샌드위치(단열)패널 설치 - 지붕  시공비  M2     ( 호표 179 )</t>
  </si>
  <si>
    <t>5D6743A58311DEB977D9A3D9DE80155DB8D30C8038A72278932A09A6AE3B2D50A322</t>
  </si>
  <si>
    <t>5D6743A58311DEB977D9A3D9DE80155DB8D30C8038A72278932A09A6AE3B2D50A06C</t>
  </si>
  <si>
    <t>5D6743A58311DEB977D9A3D9DE80155C7E63118CEA69C67579EF09CA05001</t>
  </si>
  <si>
    <t>5D6743A58311DEB977D9A3D9DE80155A7EE3188E9F28F6704506992D44E6295A7F161F</t>
  </si>
  <si>
    <t>샌드위치(단열)패널 설치 - 바닥  시공비  M2     ( 호표 180 )</t>
  </si>
  <si>
    <t>5D6743A58311DEB977D9A3D9DE80355DB8D30C8038A72278932A09A6AE3B2D50A322</t>
  </si>
  <si>
    <t>5D6743A58311DEB977D9A3D9DE80355DB8D30C8038A72278932A09A6AE3B2D50A06C</t>
  </si>
  <si>
    <t>5D6743A58311DEB977D9A3D9DE80355C7E63118CEA69C67579EF09CA05001</t>
  </si>
  <si>
    <t>5D6743A58311DEB977D9A3D9DE80355A7EE3188E9F28F6704506992D44E6295A7F161F</t>
  </si>
  <si>
    <t>5D6743A58311DEB977D9A7B98BBAD55DB8D30C8038A72278932A09A6AE3B2D50A322</t>
  </si>
  <si>
    <t>5D6743A58311DEB977D9A7B98BBAD55DB8D30C8038A72278932A09A6AE3B2D50A06C</t>
  </si>
  <si>
    <t>5D6743A58311DEB977D9A7B98BBAD55C7E63118CEA69C67579EF09CA05001</t>
  </si>
  <si>
    <t>5A41A3FB860D8091786A4B994CBF495951D44A</t>
  </si>
  <si>
    <t>5D6743A58311DEB977D9D7F9A4C4D55A41A3FB860D8091786A4B994CBF495951D44A</t>
  </si>
  <si>
    <t>5D6743A58311DEB977D9D7F9A4C4D55D6743A58311DEB977D9A7B98B8D55</t>
  </si>
  <si>
    <t>5D6743A58311DEB977D9D7F9A4C4D55D67137F849D5CF879C3FED98D6635</t>
  </si>
  <si>
    <t>5A3733718B9CD00573532BF9E72F713758BFF4</t>
  </si>
  <si>
    <t>5D67030E8D1A936F7AFD9A4943FAD55A3733718B9CD00573532BF9E72F713758BFF4</t>
  </si>
  <si>
    <t>5D42A3EB8EC151C974759DF9BEF995</t>
  </si>
  <si>
    <t>5D67030E8D1A936F7AFD9A4943FAD55D42A3EB8EC151C974759DF9BEF995</t>
  </si>
  <si>
    <t>5D67030E8D1A936F7AFD9A4943FAD55D42A3E686A1DB757FC39889791125</t>
  </si>
  <si>
    <t>5D42A3E881AA56D776DB85E953E045</t>
  </si>
  <si>
    <t>5D67030E8D1A936F7AFD9A4943FAD55D42A3E881AA56D776DB85E953E045</t>
  </si>
  <si>
    <t>5D67030E8D1A936F7AFD9A4943FAD55A41A3FB864B59A674B6884974F317CA5886F4</t>
  </si>
  <si>
    <t>5D67030E8D1A936F7AFD9A4943FAD55D67C35C87F16F0373682109AA56C5</t>
  </si>
  <si>
    <t>5D67030E8D1A936F7AFD9A4943FAD55DB8D30C8038A72278932A09A6AE3B2D50A06C</t>
  </si>
  <si>
    <t>5D67030E8D1A936F7AFD9A4943FA855A3733718B9CD00573532BF9E72F713758BFF4</t>
  </si>
  <si>
    <t>5D67030E8D1A936F7AFD9A4943FA855D42A3EB8EC151C974759DF9BEF995</t>
  </si>
  <si>
    <t>5D67030E8D1A936F7AFD9A4943FA855D42A3E686A1DB757FC39889791125</t>
  </si>
  <si>
    <t>5D67030E8D1A936F7AFD9A4943FA855D42A3E881AA56D776DB85E953E045</t>
  </si>
  <si>
    <t>5D67030E8D1A936F7AFD9A4943FA855A41A3FB864B59A674B6884974F317CA5886F4</t>
  </si>
  <si>
    <t>5D67030E8D1A936F7AFD9A4943FA855D67C35C87F16F0373682109AA56C5</t>
  </si>
  <si>
    <t>5D67030E8D1A936F7AFD9A4943FA855DB8D30C8038A72278932A09A6AE3B2D50A06C</t>
  </si>
  <si>
    <t>5D67030E8D1A936F7AFD9A4943FAA55A3733718B9CD00573532BF9E72F713758BFF4</t>
  </si>
  <si>
    <t>5D67030E8D1A936F7AFD9A4943FAA55D42A3EB8EC151C974759DF9BEF995</t>
  </si>
  <si>
    <t>5D67030E8D1A936F7AFD9A4943FAA55D42A3E686A1DB757FC39889791125</t>
  </si>
  <si>
    <t>5D67030E8D1A936F7AFD9A4943FAA55D42A3E881AA56D776DB85E953E045</t>
  </si>
  <si>
    <t>5D67030E8D1A936F7AFD9A4943FAA55A41A3FB864B59A674B6884974F317CA5886F4</t>
  </si>
  <si>
    <t>5D67030E8D1A936F7AFD9A4943FAA55D67C35C87F16F0373682109AA56C5</t>
  </si>
  <si>
    <t>5D67030E8D1A936F7AFD9A4943FAA55DB8D30C8038A72278932A09A6AE3B2D50A06C</t>
  </si>
  <si>
    <t>5D66B3898C24124B7C7A3B8924F6D55D42A3EB8EC151C974759DF9BEF995</t>
  </si>
  <si>
    <t>5D66B3898C24124B7C7A3B8924F6D55D42A3E686A1DB757FC39889791125</t>
  </si>
  <si>
    <t>5D42A3E787067FEB763BAE099F6E25</t>
  </si>
  <si>
    <t>5D66B3898C24124B7C7A3B8924F6D55D42A3E787067FEB763BAE099F6E25</t>
  </si>
  <si>
    <t>5D66B3898C24124B7C7A3B8924F6D55A41A3FB8655B6477B47D2692191854457F446</t>
  </si>
  <si>
    <t>5D66B3898C24124B7C7A3B8924F6D55D67F3938193C8A07986DA39C27115</t>
  </si>
  <si>
    <t>5D66B3898C24124B7C7A3B8924F6D55D67F390844B70627BBEB399A09FD5</t>
  </si>
  <si>
    <t>5D66B3898C24124B7C7A3B8924F6D55D67F3908470B4737EB47C09E4A025</t>
  </si>
  <si>
    <t>5A41A3FB864B59A674B6884974F317CA5886F0</t>
  </si>
  <si>
    <t>5D66B3898C24124B7C7A3B8924F6D55A41A3FB864B59A674B6884974F317CA5886F0</t>
  </si>
  <si>
    <t>5D66B3898C24124B7C7A3B8924F6D55A41A3FB864B59A674B6884974F317CA5886F4</t>
  </si>
  <si>
    <t>5D66B3898C24124B7C7A3B8924F6D55D67F3978F44CABE7559A97929DB15</t>
  </si>
  <si>
    <t>5D66B3898C24124B7C7A3B8924F6D55D67F3978F44CABE74B071E9EA0A05</t>
  </si>
  <si>
    <t>5D66B3898C24124B7C7A3B8924F6D55A6C933D82B0996772C6A7C9FEA6BCE35932E0</t>
  </si>
  <si>
    <t>5A41A3FB86709D8A7DEA6C293DE4650855E2C3</t>
  </si>
  <si>
    <t>5D66B3898C24124B7C7A3B8924F6D55A41A3FB86709D8A7DEA6C293DE4650855E2C3</t>
  </si>
  <si>
    <t>5D66B3898C244F9E71B624899F66655D42A3EB8EC151C974759DF9BEF995</t>
  </si>
  <si>
    <t>5D66B3898C244F9E71B624899F66655D42A3E686A1DB757FC39889791125</t>
  </si>
  <si>
    <t>5D66B3898C244F9E71B624899F66655D42A3E881AA56D776DB85E953E045</t>
  </si>
  <si>
    <t>5A3733718B9CE2FB72F3388972FC31AC533C9F</t>
  </si>
  <si>
    <t>5D66B3898C244F9E71B624899F66655A3733718B9CE2FB72F3388972FC31AC533C9F</t>
  </si>
  <si>
    <t>5DB8D30C8038A72278932A09A6AE3B2D50A32B</t>
  </si>
  <si>
    <t>5D66B3898C244F9E71B624899F66655DB8D30C8038A72278932A09A6AE3B2D50A32B</t>
  </si>
  <si>
    <t>5D66B3898C244F9E71B624899F66655DB8D30C8038A72278932A09A6AE3B2D50A06C</t>
  </si>
  <si>
    <t>5D66B3898C244F9E71B624899F66455D42A3EB8EC151C974759DF9BEF995</t>
  </si>
  <si>
    <t>5D66B3898C244F9E71B624899F66455D42A3E686A1DB757FC39889791125</t>
  </si>
  <si>
    <t>5D66B3898C244F9E71B624899F66455D42A3E881AA56D776DB85E953E045</t>
  </si>
  <si>
    <t>5D66B3898C244F9E71B624899F66455A3733718B9CE2FB72F3388972FC31AC533C9F</t>
  </si>
  <si>
    <t>5D66B3898C244F9E71B624899F66455DB8D30C8038A72278932A09A6AE3B2D50A32B</t>
  </si>
  <si>
    <t>5D66B3898C244F9E71B624899F66455DB8D30C8038A72278932A09A6AE3B2D50A06C</t>
  </si>
  <si>
    <t>5D66B3898C244F9E71B624899F66255D42A3EB8EC151C974759DF9BEF995</t>
  </si>
  <si>
    <t>5D66B3898C244F9E71B624899F66255D42A3E686A1DB757FC39889791125</t>
  </si>
  <si>
    <t>5D66B3898C244F9E71B624899F66255D42A3E881AA56D776DB85E953E045</t>
  </si>
  <si>
    <t>5D66B3898C244F9E71B624899F66255A3733718B9CE2FB72F3388972FC31AC533C9F</t>
  </si>
  <si>
    <t>5D66B3898C244F9E71B624899F66255DB8D30C8038A72278932A09A6AE3B2D50A32B</t>
  </si>
  <si>
    <t>5D66B3898C244F9E71B624899F66255DB8D30C8038A72278932A09A6AE3B2D50A06C</t>
  </si>
  <si>
    <t>5DB8D30C8038A72278932A09A6AE3B2D50A32A</t>
  </si>
  <si>
    <t>5D42A3E5847EF0477D9691A9F219D55DB8D30C8038A72278932A09A6AE3B2D50A32A</t>
  </si>
  <si>
    <t>5D42A3E5847EF0477D9691A9F219D55DB8D30C8038A72278932A09A6AE3B2D50A06C</t>
  </si>
  <si>
    <t>5D42A3E5847EF0477D9691A9F219C55DB8D30C8038A72278932A09A6AE3B2D50A32A</t>
  </si>
  <si>
    <t>5D42A3E5847EF0477D9691A9F219C55DB8D30C8038A72278932A09A6AE3B2D50A06C</t>
  </si>
  <si>
    <t>5D42A3E5846C49E57BB60B1979A7955DB8D30C8038A72278932A09A6AE3B2D50A32A</t>
  </si>
  <si>
    <t>5D42A3E5846C49E57BB60B1979A7955DB8D30C8038A72278932A09A6AE3B2D50A06C</t>
  </si>
  <si>
    <t>5D42A3E5846C49E57BB60B1979A7955A7EE3188E9F0C2F7399DB69DE42BD2C5178AE68</t>
  </si>
  <si>
    <t>5D42A3E5846C49E57BB60B197995255DB8D30C8038A72278932A09A6AE3B2D50A32A</t>
  </si>
  <si>
    <t>5D42A3E5846C49E57BB60B197995255DB8D30C8038A72278932A09A6AE3B2D50A06C</t>
  </si>
  <si>
    <t>5D42A3E5846C49E57BB60B197995255A7EE3188E9F0C2F7399DB69DE42BD2C5178AE68</t>
  </si>
  <si>
    <t>5D42A3E5846C49DB74CDBCE9FE7D355DB8D30C8038A72278932A09A6AE3B2D50A32A</t>
  </si>
  <si>
    <t>5D42A3E5846C49DB74CDBCE9FE7D355DB8D30C8038A72278932A09A6AE3B2D50A06C</t>
  </si>
  <si>
    <t>5D42A3E5846C49DB74CDBCE9FE7D355A7EE3188E9F0C2F7399DB69DE42BD2C5178AE68</t>
  </si>
  <si>
    <t>5D42A3E5846C49DB74CDBCE9FE6CD55DB8D30C8038A72278932A09A6AE3B2D50A32A</t>
  </si>
  <si>
    <t>5D42A3E5846C49DB74CDBCE9FE6CD55DB8D30C8038A72278932A09A6AE3B2D50A06C</t>
  </si>
  <si>
    <t>5D42A3E5846C49DB74CDBCE9FE6CD55A7EE3188E9F0C2F7399DB69DE42BD2C5178AE68</t>
  </si>
  <si>
    <t>5DB8D30C8038A72278932A09A6AE3B2D50A170</t>
  </si>
  <si>
    <t>5D66A3A288AC7C7876ABEBB97800D55DB8D30C8038A72278932A09A6AE3B2D50A170</t>
  </si>
  <si>
    <t>5D66A3A288AC7C7876ABEBB97800D55DB8D30C8038A72278932A09A6AE3B2D50A06C</t>
  </si>
  <si>
    <t>5D66A3A288AC7C7876ABEBB97800D55A7EE3188E9F5405703CC1D9F69FEFAB5ED2FD64</t>
  </si>
  <si>
    <t>5D66A3A288AC7C7876ABEBB97800D55C7E63118CEA69C67579EF09CA05001</t>
  </si>
  <si>
    <t>5D66A3A2881E620A79EA52A9C9E2155DB8D30C8038A72278932A09A6AE3B2D50A06C</t>
  </si>
  <si>
    <t>5D66A3A2881E620A79EA52A9C9E2155C7E63118CEA69C67579EF09CA05001</t>
  </si>
  <si>
    <t>5DB8D30C8038A72278932A09A6AE3B2D50A6FF</t>
  </si>
  <si>
    <t>5D67A30B8F5DEF9C73A47E59F8A1555DB8D30C8038A72278932A09A6AE3B2D50A6FF</t>
  </si>
  <si>
    <t>5DB8D30C8038A72278932A09A6AE3B2D50A6FE</t>
  </si>
  <si>
    <t>5D67A30B8F5DEF9C73A47E59F8A1555DB8D30C8038A72278932A09A6AE3B2D50A6FE</t>
  </si>
  <si>
    <t>5DB8D30C8038A72278932A09A6AE3B2D50A79D</t>
  </si>
  <si>
    <t>5D67A30B8F5DEF9C73A47E59F8A1555DB8D30C8038A72278932A09A6AE3B2D50A79D</t>
  </si>
  <si>
    <t>5DB8D30C8038A72278932A09A6AE3B2D50A79C</t>
  </si>
  <si>
    <t>5D67A30B8F5DEF9C73A47E59F8A1555DB8D30C8038A72278932A09A6AE3B2D50A79C</t>
  </si>
  <si>
    <t>5D29032A86FCE4BE7DD12A49FB7DD870594B40</t>
  </si>
  <si>
    <t>5D67A30B8F5DEF9C73A47E59F8A1555D29032A86FCE4BE7DD12A49FB7DD870594B40</t>
  </si>
  <si>
    <t>5D29032A86FCE4BE7DD12A49FB7DD870594B47</t>
  </si>
  <si>
    <t>5D67A30B8F5DEF9C73A47E59F8A1555D29032A86FCE4BE7DD12A49FB7DD870594B47</t>
  </si>
  <si>
    <t>5D67A30B8F5DEF9C73A47E59F8A1555C7E63118CEA69C67579EF09CA05001</t>
  </si>
  <si>
    <t>5D67A30B8F5DEF9C73A47E59F890E55DB8D30C8038A72278932A09A6AE3B2D50A79D</t>
  </si>
  <si>
    <t>5D67A30B8F5DEF9C73A47E59F890E55DB8D30C8038A72278932A09A6AE3B2D50A79C</t>
  </si>
  <si>
    <t>5D67A30B8F5DEF9C73A47E59F890E55D29032A86FCE4BE7DD12A49FB7DD870594B40</t>
  </si>
  <si>
    <t>5D67A30B8F5DEF9C73A47E59F890E55D29032A86FCE4BE7DD12A49FB7DD870594B47</t>
  </si>
  <si>
    <t>5D67A30B8F5DEF9C73A47E59F890E55C7E63118CEA69C67579EF09CA05001</t>
  </si>
  <si>
    <t>5D67A30B8F5DEF9C73A47E59F886755DB8D30C8038A72278932A09A6AE3B2D50A79C</t>
  </si>
  <si>
    <t>5D67A30B8F5DEF9C73A47E59F886755C7E63118CEA69C67579EF09CA05001</t>
  </si>
  <si>
    <t>5D67A30B8F5DEF9C73A47E59F8F9755DB8D30C8038A72278932A09A6AE3B2D50A79C</t>
  </si>
  <si>
    <t>5D67A30B8F5DEF9C73A47E59F8F9755D29032A86FCE4BE7DD12A49FB7DD870594B47</t>
  </si>
  <si>
    <t>5D67A30B8F5DEF9C73A47E59F8F9755C7E63118CEA69C67579EF09CA05001</t>
  </si>
  <si>
    <t>5D67A30B8F5DEF9C73A47E59F8EF055DB8D30C8038A72278932A09A6AE3B2D50A79D</t>
  </si>
  <si>
    <t>5D67A30B8F5DEF9C73A47E59F8EF055DB8D30C8038A72278932A09A6AE3B2D50A79C</t>
  </si>
  <si>
    <t>5D67A30B8F5DEF9C73A47E59F8EF055D29032A86FCE4BE7DD12A49FB7DD870594B47</t>
  </si>
  <si>
    <t>5D67A30B8F5DEF9C73A47E59F8EF055C7E63118CEA69C67579EF09CA05001</t>
  </si>
  <si>
    <t>5D67A30B8F5DEF9C73A47E59F8DE955DB8D30C8038A72278932A09A6AE3B2D50A79D</t>
  </si>
  <si>
    <t>5D67A30B8F5DEF9C73A47E59F8DE955D29032A86FCE4BE7DD12A49FB7DD870594B47</t>
  </si>
  <si>
    <t>5D67A30B8F5DEF9C73A47E59F8DE955C7E63118CEA69C67579EF09CA05001</t>
  </si>
  <si>
    <t>5D67A30B8F5DEF9C73A47E59F8CC255DB8D30C8038A72278932A09A6AE3B2D50A79D</t>
  </si>
  <si>
    <t>5D67A30B8F5DEF9C73A47E59F8CC255D29032A86FCE4BE7DD12A49FB7DD870594B40</t>
  </si>
  <si>
    <t>5D67A30B8F5DEF9C73A47E59F8CC255D29032A86FCE4BE7DD12A49FB7DD870594B47</t>
  </si>
  <si>
    <t>5D67A30B8F5DEF9C73A47E59F8CC255C7E63118CEA69C67579EF09CA05001</t>
  </si>
  <si>
    <t>5D67A30B8F5DEF9C73A47E59F83E655DB8D30C8038A72278932A09A6AE3B2D50A79C</t>
  </si>
  <si>
    <t>5D67A30B8F5DEF9C73A47E59F83E655D29032A86FCE4BE7DD12A49FB7DD870594B47</t>
  </si>
  <si>
    <t>5D67A30B8F5DEF9C73A47E59F83E655C7E63118CEA69C67579EF09CA05001</t>
  </si>
  <si>
    <t>5D67A30B8F5DEF9C73A47E59F82DF55DB8D30C8038A72278932A09A6AE3B2D50A79D</t>
  </si>
  <si>
    <t>5D67A30B8F5DEF9C73A47E59F82DF55DB8D30C8038A72278932A09A6AE3B2D50A79C</t>
  </si>
  <si>
    <t>5D67A30B8F5DEF9C73A47E59F82DF55D29032A86FCE4BE7DD12A49FB7DD870594B40</t>
  </si>
  <si>
    <t>5D67A30B8F5DEF9C73A47E59F82DF55C7E63118CEA69C67579EF09CA05001</t>
  </si>
  <si>
    <t>5D67A30B8F5DEF9C73A47E59EE4B255DB8D30C8038A72278932A09A6AE3B2D50A79D</t>
  </si>
  <si>
    <t>5D67A30B8F5DEF9C73A47E59EE4B255DB8D30C8038A72278932A09A6AE3B2D50A79C</t>
  </si>
  <si>
    <t>5D67A30B8F5DEF9C73A47E59EE4B255C7E63118CEA69C67579EF09CA05001</t>
  </si>
  <si>
    <t>5D67A30B8F5DEF9C7286B1A98332155DB8D30C8038A72278932A09A6AE3B2D50A6FE</t>
  </si>
  <si>
    <t>5D67A30B8F5DEF9C7286B1A98332155DB8D30C8038A72278932A09A6AE3B2D50A79D</t>
  </si>
  <si>
    <t>5D67A30B8F5DEF9C7286B1A98332155DB8D30C8038A72278932A09A6AE3B2D50A79C</t>
  </si>
  <si>
    <t>5D67A30B8F5DEF9C7286B1A98332155D29032A86FCE4BE7DD12A49FB7DD870594B40</t>
  </si>
  <si>
    <t>5D67A30B8F5DEF9C7286B1A98332155C7E63118CEA69C67579EF09CA05001</t>
  </si>
  <si>
    <t>5D67A30B8F5DEF9C7286B1A98306D55DB8D30C8038A72278932A09A6AE3B2D50A6FE</t>
  </si>
  <si>
    <t>5D67A30B8F5DEF9C7286B1A98306D55DB8D30C8038A72278932A09A6AE3B2D50A79D</t>
  </si>
  <si>
    <t>5D67A30B8F5DEF9C7286B1A98306D55DB8D30C8038A72278932A09A6AE3B2D50A79C</t>
  </si>
  <si>
    <t>5D67A30B8F5DEF9C7286B1A98306D55D29032A86FCE4BE7DD12A49FB7DD870594B40</t>
  </si>
  <si>
    <t>5D67A30B8F5DEF9C7286B1A98306D55C7E63118CEA69C67579EF09CA05001</t>
  </si>
  <si>
    <t>5D67A30B8F5DEF9C7286B1A98317455DB8D30C8038A72278932A09A6AE3B2D50A6FE</t>
  </si>
  <si>
    <t>5D67A30B8F5DEF9C7286B1A98317455DB8D30C8038A72278932A09A6AE3B2D50A79D</t>
  </si>
  <si>
    <t>5D67A30B8F5DEF9C7286B1A98317455DB8D30C8038A72278932A09A6AE3B2D50A79C</t>
  </si>
  <si>
    <t>5D67A30B8F5DEF9C7286B1A98317455D29032A86FCE4BE7DD12A49FB7DD870594B40</t>
  </si>
  <si>
    <t>5D67A30B8F5DEF9C7286B1A98317455C7E63118CEA69C67579EF09CA05001</t>
  </si>
  <si>
    <t>5D67A30B8F5DEF9C7286B1A9836F655DB8D30C8038A72278932A09A6AE3B2D50A6FE</t>
  </si>
  <si>
    <t>5D67A30B8F5DEF9C7286B1A9836F655DB8D30C8038A72278932A09A6AE3B2D50A79D</t>
  </si>
  <si>
    <t>5D67A30B8F5DEF9C7286B1A9836F655DB8D30C8038A72278932A09A6AE3B2D50A79C</t>
  </si>
  <si>
    <t>5D67A30B8F5DEF9C7286B1A9836F655D29032A86FCE4BE7DD12A49FB7DD870594B40</t>
  </si>
  <si>
    <t>5D67A30B8F5DEF9C7286B1A9836F655C7E63118CEA69C67579EF09CA05001</t>
  </si>
  <si>
    <t>5D67A30B8F5DEF9C7286B1A98379C55DB8D30C8038A72278932A09A6AE3B2D50A79D</t>
  </si>
  <si>
    <t>5D67A30B8F5DEF9C7286B1A98379C55DB8D30C8038A72278932A09A6AE3B2D50A79C</t>
  </si>
  <si>
    <t>5D67A30B8F5DEF9C7286B1A98379C55D29032A86FCE4BE7DD12A49FB7DD870594B40</t>
  </si>
  <si>
    <t>5D67A30B8F5DEF9C7286B1A98379C55C7E63118CEA69C67579EF09CA05001</t>
  </si>
  <si>
    <t>5D67A30B8F5DEF9C7286B1A9834C855DB8D30C8038A72278932A09A6AE3B2D50A79C</t>
  </si>
  <si>
    <t>5D67A30B8F5DEF9C7286B1A9834C855D29032A86FCE4BE7DD12A49FB7DD870594B40</t>
  </si>
  <si>
    <t>5D67A30B8F5DEF9C7286B1A9834C855C7E63118CEA69C67579EF09CA05001</t>
  </si>
  <si>
    <t>5D67A30B8F5DEF837B72D4C9013A355DB8D30C8038A72278932A09A6AE3B2D50A79D</t>
  </si>
  <si>
    <t>5D67A30B8F5DEF837B72D4C9013A355DB8D30C8038A72278932A09A6AE3B2D50A79C</t>
  </si>
  <si>
    <t>5D67A30B8F5DEF837B72D4C9013A355D29032A86FCE4BE7DD12A49FB7DD870594B40</t>
  </si>
  <si>
    <t>5D67A30B8F5DEF837B72D4C9013A355C7E63118CEA69C67579EF09CA05001</t>
  </si>
  <si>
    <t>5D67A30B8F5DEF837B7DFE197D7CF55DB8D30C8038A72278932A09A6AE3B2D50A79D</t>
  </si>
  <si>
    <t>5D67A30B8F5DEF837B7DFE197D7CF55DB8D30C8038A72278932A09A6AE3B2D50A79C</t>
  </si>
  <si>
    <t>5D67A30B8F5DEF837B7DFE197D7CF55D29032A86FCE4BE7DD12A49FB7DD870594B40</t>
  </si>
  <si>
    <t>5D67A30B8F5DEF837B7DFE197D7CF55C7E63118CEA69C67579EF09CA05001</t>
  </si>
  <si>
    <t>5D67A30B8F5DEF837B7DFE197D47B55DB8D30C8038A72278932A09A6AE3B2D50A79D</t>
  </si>
  <si>
    <t>5D67A30B8F5DEF837B7DFE197D47B55DB8D30C8038A72278932A09A6AE3B2D50A79C</t>
  </si>
  <si>
    <t>5D67A30B8F5DEF837B7DFE197D47B55D29032A86FCE4BE7DD12A49FB7DD870594B40</t>
  </si>
  <si>
    <t>5D67A30B8F5DEF837B7DFE197D47B55C7E63118CEA69C67579EF09CA05001</t>
  </si>
  <si>
    <t>5D67A30B8F5DEF837B7DFE197D50255DB8D30C8038A72278932A09A6AE3B2D50A79D</t>
  </si>
  <si>
    <t>5D67A30B8F5DEF837B7DFE197D50255DB8D30C8038A72278932A09A6AE3B2D50A79C</t>
  </si>
  <si>
    <t>5D67A30B8F5DEF837B7DFE197D50255D29032A86FCE4BE7DD12A49FB7DD870594B40</t>
  </si>
  <si>
    <t>5D67A30B8F5DEF837B7DFE197D50255C7E63118CEA69C67579EF09CA05001</t>
  </si>
  <si>
    <t>5D67A30B8F5DEF837B7DFE197D24E55DB8D30C8038A72278932A09A6AE3B2D50A79D</t>
  </si>
  <si>
    <t>5D67A30B8F5DEF837B7DFE197D24E55DB8D30C8038A72278932A09A6AE3B2D50A79C</t>
  </si>
  <si>
    <t>5D67A30B8F5DEF837B7DFE197D24E55D29032A86FCE4BE7DD12A49FB7DD870594B40</t>
  </si>
  <si>
    <t>5D67A30B8F5DEF837B7DFE197D24E55C7E63118CEA69C67579EF09CA05001</t>
  </si>
  <si>
    <t>5D67A30B8F5DEF837B7CD709D0DD955DB8D30C8038A72278932A09A6AE3B2D50A79D</t>
  </si>
  <si>
    <t>5D67A30B8F5DEF837B7CD709D0DD955DB8D30C8038A72278932A09A6AE3B2D50A79C</t>
  </si>
  <si>
    <t>5D67A30B8F5DEF837B7CD709D0DD955D29032A86FCE4BE7DD12A49FB7DD870594B40</t>
  </si>
  <si>
    <t>5D67A30B8F5DEF837B7CD709D0DD955C7E63118CEA69C67579EF09CA05001</t>
  </si>
  <si>
    <t>5D67A30B8F5DEF837B7CD709D0EE055DB8D30C8038A72278932A09A6AE3B2D50A79D</t>
  </si>
  <si>
    <t>5D67A30B8F5DEF837B7CD709D0EE055DB8D30C8038A72278932A09A6AE3B2D50A79C</t>
  </si>
  <si>
    <t>5D67A30B8F5DEF837B7CD709D0EE055D29032A86FCE4BE7DD12A49FB7DD870594B40</t>
  </si>
  <si>
    <t>5D67A30B8F5DEF837B7CD709D0EE055C7E63118CEA69C67579EF09CA05001</t>
  </si>
  <si>
    <t>5D67A30B8F5DEF837B7CD709D0F8755DB8D30C8038A72278932A09A6AE3B2D50A79D</t>
  </si>
  <si>
    <t>5D67A30B8F5DEF837B7CD709D0F8755DB8D30C8038A72278932A09A6AE3B2D50A79C</t>
  </si>
  <si>
    <t>5D67A30B8F5DEF837B7CD709D0F8755D29032A86FCE4BE7DD12A49FB7DD870594B40</t>
  </si>
  <si>
    <t>5D67A30B8F5DEF837B7CD709D0F8755C7E63118CEA69C67579EF09CA05001</t>
  </si>
  <si>
    <t>5D67A30B8F5DEF837B7CD709D085755DB8D30C8038A72278932A09A6AE3B2D50A79D</t>
  </si>
  <si>
    <t>5D67A30B8F5DEF837B7CD709D085755DB8D30C8038A72278932A09A6AE3B2D50A79C</t>
  </si>
  <si>
    <t>5D67A30B8F5DEF837B7CD709D085755D29032A86FCE4BE7DD12A49FB7DD870594B40</t>
  </si>
  <si>
    <t>5D67A30B8F5DEF837B7CD709D085755C7E63118CEA69C67579EF09CA05001</t>
  </si>
  <si>
    <t>5D67A30B8F5DEF837B7CD709D097E55DB8D30C8038A72278932A09A6AE3B2D50A79D</t>
  </si>
  <si>
    <t>5D67A30B8F5DEF837B7CD709D097E55DB8D30C8038A72278932A09A6AE3B2D50A79C</t>
  </si>
  <si>
    <t>5D67A30B8F5DEF837B7CD709D097E55D29032A86FCE4BE7DD12A49FB7DD870594B40</t>
  </si>
  <si>
    <t>5D67A30B8F5DEF837B7CD709D097E55C7E63118CEA69C67579EF09CA05001</t>
  </si>
  <si>
    <t>5D67A30B8F5DEF837B7CD709D0A0555DB8D30C8038A72278932A09A6AE3B2D50A79D</t>
  </si>
  <si>
    <t>5D67A30B8F5DEF837B7CD709D0A0555DB8D30C8038A72278932A09A6AE3B2D50A79C</t>
  </si>
  <si>
    <t>5D67A30B8F5DEF837B7CD709D0A0555D29032A86FCE4BE7DD12A49FB7DD870594B40</t>
  </si>
  <si>
    <t>5D67A30B8F5DEF837B7CD709D0A0555C7E63118CEA69C67579EF09CA05001</t>
  </si>
  <si>
    <t>5D67A30B8F5DCCFA702E2E39257F355DB8D30C8038A72278932A09A6AE3B2D50A79C</t>
  </si>
  <si>
    <t>5D67A30B8F5DCCFA702E2E39257F355C7E63118CEA69C67579EF09CA05001</t>
  </si>
  <si>
    <t>5D67A30B8F5DCCFA702E2E392543F55DB8D30C8038A72278932A09A6AE3B2D50A79C</t>
  </si>
  <si>
    <t>5D67A30B8F5DCCFA702E2E392543F55C7E63118CEA69C67579EF09CA05001</t>
  </si>
  <si>
    <t>5D67A30B8F5DCCFA702E2E39255C655DB8D30C8038A72278932A09A6AE3B2D50A6FE</t>
  </si>
  <si>
    <t>5D67A30B8F5DCCFA702E2E39255C655DB8D30C8038A72278932A09A6AE3B2D50A79C</t>
  </si>
  <si>
    <t>5D67A30B8F5DCCFA702E2E39255C655C7E63118CEA69C67579EF09CA05001</t>
  </si>
  <si>
    <t>5D67A30B8F5DCCFA702E2E392527255DB8D30C8038A72278932A09A6AE3B2D50A79D</t>
  </si>
  <si>
    <t>5D67A30B8F5DCCFA702E2E392527255D29032A86FCE4BE7DD12A49FB7DD870594B40</t>
  </si>
  <si>
    <t>5D67A30B8F5DCCFA702E2E392527255D29032A86FCE4BE7DD12A49FB7DD870594B47</t>
  </si>
  <si>
    <t>5D67A30B8F5DCCFA702E2E392527255C7E63118CEA69C67579EF09CA05001</t>
  </si>
  <si>
    <t>5D67A30B8F5DCCFA702E2E392531855DB8D30C8038A72278932A09A6AE3B2D50A79D</t>
  </si>
  <si>
    <t>5D67A30B8F5DCCFA702E2E392531855D29032A86FCE4BE7DD12A49FB7DD870594B40</t>
  </si>
  <si>
    <t>5D67A30B8F5DCCFA702E2E392531855D29032A86FCE4BE7DD12A49FB7DD870594B47</t>
  </si>
  <si>
    <t>5D67A30B8F5DCCFA702E2E392531855C7E63118CEA69C67579EF09CA05001</t>
  </si>
  <si>
    <t>5D67A30B8F5DCCCE7C69CE391D3F255DB8D30C8038A72278932A09A6AE3B2D50A6FE</t>
  </si>
  <si>
    <t>5D67A30B8F5DCCCE7C69CE391D3F255DB8D30C8038A72278932A09A6AE3B2D50A79D</t>
  </si>
  <si>
    <t>5D67A30B8F5DCCCE7C69CE391D3F255D29032A86FCE4BE7DD12A49FB7DD870594B40</t>
  </si>
  <si>
    <t>5D67A30B8F5DCCCE7C69CE391D3F255D29032A86FCE4BE7DD12A49FB7DD870594B47</t>
  </si>
  <si>
    <t>5D67A30B8F5DCCCE7C69CE391D3F255C7E63118CEA69C67579EF09CA05001</t>
  </si>
  <si>
    <t>5D67A30B8F5DCCCE7C69CE391D03E55DB8D30C8038A72278932A09A6AE3B2D50A6FE</t>
  </si>
  <si>
    <t>5D67A30B8F5DCCCE7C69CE391D03E55DB8D30C8038A72278932A09A6AE3B2D50A79D</t>
  </si>
  <si>
    <t>5D67A30B8F5DCCCE7C69CE391D03E55D29032A86FCE4BE7DD12A49FB7DD870594B40</t>
  </si>
  <si>
    <t>5D67A30B8F5DCCCE7C69CE391D03E55D29032A86FCE4BE7DD12A49FB7DD870594B47</t>
  </si>
  <si>
    <t>5D67A30B8F5DCCCE7C69CE391D03E55C7E63118CEA69C67579EF09CA05001</t>
  </si>
  <si>
    <t>5D67A30B8F5DCCCE7C69CE391D1C555DB8D30C8038A72278932A09A6AE3B2D50A6FE</t>
  </si>
  <si>
    <t>5D67A30B8F5DCCCE7C69CE391D1C555DB8D30C8038A72278932A09A6AE3B2D50A79D</t>
  </si>
  <si>
    <t>5D67A30B8F5DCCCE7C69CE391D1C555D29032A86FCE4BE7DD12A49FB7DD870594B40</t>
  </si>
  <si>
    <t>5D67A30B8F5DCCCE7C69CE391D1C555D29032A86FCE4BE7DD12A49FB7DD870594B47</t>
  </si>
  <si>
    <t>5D67A30B8F5DCCCE7C69CE391D1C555C7E63118CEA69C67579EF09CA05001</t>
  </si>
  <si>
    <t>5D67A30B8F5DCCCE7C69CE391D64655DB8D30C8038A72278932A09A6AE3B2D50A6FE</t>
  </si>
  <si>
    <t>5D67A30B8F5DCCCE7C69CE391D64655DB8D30C8038A72278932A09A6AE3B2D50A79D</t>
  </si>
  <si>
    <t>5D67A30B8F5DCCCE7C69CE391D64655D29032A86FCE4BE7DD12A49FB7DD870594B40</t>
  </si>
  <si>
    <t>5D67A30B8F5DCCCE7C69CE391D64655D29032A86FCE4BE7DD12A49FB7DD870594B47</t>
  </si>
  <si>
    <t>5D67A30B8F5DCCCE7C69CE391D64655C7E63118CEA69C67579EF09CA05001</t>
  </si>
  <si>
    <t>5D67A30B8F5DCCCE7C69CE391D76D55DB8D30C8038A72278932A09A6AE3B2D50A6FE</t>
  </si>
  <si>
    <t>5D67A30B8F5DCCCE7C69CE391D76D55DB8D30C8038A72278932A09A6AE3B2D50A79D</t>
  </si>
  <si>
    <t>5D67A30B8F5DCCCE7C69CE391D76D55D29032A86FCE4BE7DD12A49FB7DD870594B40</t>
  </si>
  <si>
    <t>5D67A30B8F5DCCCE7C69CE391D76D55D29032A86FCE4BE7DD12A49FB7DD870594B47</t>
  </si>
  <si>
    <t>5D67A30B8F5DCCCE7C69CE391D76D55C7E63118CEA69C67579EF09CA05001</t>
  </si>
  <si>
    <t>5D67A30B8F5DCCCE7C69CE391D49955DB8D30C8038A72278932A09A6AE3B2D50A6FE</t>
  </si>
  <si>
    <t>5D67A30B8F5DCCCE7C69CE391D49955DB8D30C8038A72278932A09A6AE3B2D50A79D</t>
  </si>
  <si>
    <t>5D67A30B8F5DCCCE7C69CE391D49955D29032A86FCE4BE7DD12A49FB7DD870594B40</t>
  </si>
  <si>
    <t>5D67A30B8F5DCCCE7C69CE391D49955D29032A86FCE4BE7DD12A49FB7DD870594B47</t>
  </si>
  <si>
    <t>5D67A30B8F5DCCCE7C69CE391D49955C7E63118CEA69C67579EF09CA05001</t>
  </si>
  <si>
    <t>5D67A30B8F5DCCCE7C6AD419CB6B855DB8D30C8038A72278932A09A6AE3B2D50A6FE</t>
  </si>
  <si>
    <t>5D67A30B8F5DCCCE7C6AD419CB6B855DB8D30C8038A72278932A09A6AE3B2D50A79D</t>
  </si>
  <si>
    <t>5D67A30B8F5DCCCE7C6AD419CB6B855D29032A86FCE4BE7DD12A49FB7DD870594B40</t>
  </si>
  <si>
    <t>5D67A30B8F5DCCCE7C6AD419CB6B855C7E63118CEA69C67579EF09CA05001</t>
  </si>
  <si>
    <t>5D67A30B8F5DCCCE7C6AD419CB59255DB8D30C8038A72278932A09A6AE3B2D50A6FE</t>
  </si>
  <si>
    <t>5D67A30B8F5DCCCE7C6AD419CB59255DB8D30C8038A72278932A09A6AE3B2D50A79D</t>
  </si>
  <si>
    <t>5D67A30B8F5DCCCE7C6AD419CB59255D29032A86FCE4BE7DD12A49FB7DD870594B40</t>
  </si>
  <si>
    <t>5D67A30B8F5DCCCE7C6AD419CB59255C7E63118CEA69C67579EF09CA05001</t>
  </si>
  <si>
    <t>5D67A30B8F5DCCCE7C6AD419CB48B55DB8D30C8038A72278932A09A6AE3B2D50A6FE</t>
  </si>
  <si>
    <t>5D67A30B8F5DCCCE7C6AD419CB48B55DB8D30C8038A72278932A09A6AE3B2D50A79D</t>
  </si>
  <si>
    <t>5D67A30B8F5DCCCE7C6AD419CB48B55D29032A86FCE4BE7DD12A49FB7DD870594B40</t>
  </si>
  <si>
    <t>5D67A30B8F5DCCCE7C6AD419CB48B55C7E63118CEA69C67579EF09CA05001</t>
  </si>
  <si>
    <t>5D67A30B8F5DCCCE7C6AD419CB3E455DB8D30C8038A72278932A09A6AE3B2D50A6FE</t>
  </si>
  <si>
    <t>5D67A30B8F5DCCCE7C6AD419CB3E455DB8D30C8038A72278932A09A6AE3B2D50A79D</t>
  </si>
  <si>
    <t>5D67A30B8F5DCCCE7C6AD419CB3E455D29032A86FCE4BE7DD12A49FB7DD870594B40</t>
  </si>
  <si>
    <t>5D67A30B8F5DCCCE7C6AD419CB3E455C7E63118CEA69C67579EF09CA05001</t>
  </si>
  <si>
    <t>5D67A30B8F5DCCCE7C6AD419CB2DD55DB8D30C8038A72278932A09A6AE3B2D50A6FE</t>
  </si>
  <si>
    <t>5D67A30B8F5DCCCE7C6AD419CB2DD55DB8D30C8038A72278932A09A6AE3B2D50A79D</t>
  </si>
  <si>
    <t>5D67A30B8F5DCCCE7C6AD419CB2DD55D29032A86FCE4BE7DD12A49FB7DD870594B40</t>
  </si>
  <si>
    <t>5D67A30B8F5DCCCE7C6AD419CB2DD55C7E63118CEA69C67579EF09CA05001</t>
  </si>
  <si>
    <t>5D67A30B8F5DCCCE7C6AD419CB13755DB8D30C8038A72278932A09A6AE3B2D50A6FE</t>
  </si>
  <si>
    <t>5D67A30B8F5DCCCE7C6AD419CB13755DB8D30C8038A72278932A09A6AE3B2D50A79D</t>
  </si>
  <si>
    <t>5D67A30B8F5DCCCE7C6AD419CB13755D29032A86FCE4BE7DD12A49FB7DD870594B40</t>
  </si>
  <si>
    <t>5D67A30B8F5DCCCE7C6AD419CB13755C7E63118CEA69C67579EF09CA05001</t>
  </si>
  <si>
    <t>5D67A30B8F5DCCCE7C6AD419CB01055DB8D30C8038A72278932A09A6AE3B2D50A6FE</t>
  </si>
  <si>
    <t>5D67A30B8F5DCCCE7C6AD419CB01055DB8D30C8038A72278932A09A6AE3B2D50A79D</t>
  </si>
  <si>
    <t>5D67A30B8F5DCCCE7C6AD419CB01055D29032A86FCE4BE7DD12A49FB7DD870594B40</t>
  </si>
  <si>
    <t>5D67A30B8F5DCCCE7C6AD419CB01055D29032A86FCE4BE7DD12A49FB7DD870594B47</t>
  </si>
  <si>
    <t>5D67A30B8F5DCCCE7C6AD419CB01055C7E63118CEA69C67579EF09CA05001</t>
  </si>
  <si>
    <t>5D67A30B8F5DCCCE7C6AD419CBF9555DB8D30C8038A72278932A09A6AE3B2D50A6FE</t>
  </si>
  <si>
    <t>5D67A30B8F5DCCCE7C6AD419CBF9555DB8D30C8038A72278932A09A6AE3B2D50A79D</t>
  </si>
  <si>
    <t>5D67A30B8F5DCCCE7C6AD419CBF9555D29032A86FCE4BE7DD12A49FB7DD870594B40</t>
  </si>
  <si>
    <t>5D67A30B8F5DCCCE7C6AD419CBF9555C7E63118CEA69C67579EF09CA05001</t>
  </si>
  <si>
    <t>5D67A30B8F5DCCCE7C6AD419CBE8E55DB8D30C8038A72278932A09A6AE3B2D50A79D</t>
  </si>
  <si>
    <t>5D67A30B8F5DCCCE7C6AD419CBE8E55DB8D30C8038A72278932A09A6AE3B2D50A79C</t>
  </si>
  <si>
    <t>5D67A30B8F5DCCCE7C6AD419CBE8E55C7E63118CEA69C67579EF09CA05001</t>
  </si>
  <si>
    <t>5D67A30B8F5DCCCE7C6AD419D5EC955DB8D30C8038A72278932A09A6AE3B2D50A79D</t>
  </si>
  <si>
    <t>5D67A30B8F5DCCCE7C6AD419D5EC955D29032A86FCE4BE7DD12A49FB7DD870594B40</t>
  </si>
  <si>
    <t>5D67A30B8F5DCCCE7C6AD419D5EC955C7E63118CEA69C67579EF09CA05001</t>
  </si>
  <si>
    <t>5D67A30B8F5DCCCE7C6F5659619E855DB8D30C8038A72278932A09A6AE3B2D50A79C</t>
  </si>
  <si>
    <t>5D67A30B8F5DCCCE7C6F5659619E855C7E63118CEA69C67579EF09CA05001</t>
  </si>
  <si>
    <t>5D67A30B8F5DCCCE7C6F565961A8F55DB8D30C8038A72278932A09A6AE3B2D50A79D</t>
  </si>
  <si>
    <t>5D67A30B8F5DCCCE7C6F565961A8F55DB8D30C8038A72278932A09A6AE3B2D50A79C</t>
  </si>
  <si>
    <t>5D67A30B8F5DCCCE7C6F565961A8F55D29032A86FCE4BE7DD12A49FB7DD870594B40</t>
  </si>
  <si>
    <t>5D67A30B8F5DCCCE7C6F565961A8F55C7E63118CEA69C67579EF09CA05001</t>
  </si>
  <si>
    <t>5D67A30B8F5DCCCE7C6F565961B9655DB8D30C8038A72278932A09A6AE3B2D50A79D</t>
  </si>
  <si>
    <t>5D67A30B8F5DCCCE7C6F565961B9655DB8D30C8038A72278932A09A6AE3B2D50A79C</t>
  </si>
  <si>
    <t>5D67A30B8F5DCCCE7C6F565961B9655D29032A86FCE4BE7DD12A49FB7DD870594B40</t>
  </si>
  <si>
    <t>5D67A30B8F5DCCCE7C6F565961B9655C7E63118CEA69C67579EF09CA05001</t>
  </si>
  <si>
    <t>5D67A30B8F5DCCCE7C6F565961CBD55DB8D30C8038A72278932A09A6AE3B2D50A79D</t>
  </si>
  <si>
    <t>5D67A30B8F5DCCCE7C6F565961CBD55DB8D30C8038A72278932A09A6AE3B2D50A79C</t>
  </si>
  <si>
    <t>5D67A30B8F5DCCCE7C6F565961CBD55D29032A86FCE4BE7DD12A49FB7DD870594B40</t>
  </si>
  <si>
    <t>5D67A30B8F5DCCCE7C6F565961CBD55C7E63118CEA69C67579EF09CA05001</t>
  </si>
  <si>
    <t>5D67A30B8F5DCCCE7C6F565961D4355DB8D30C8038A72278932A09A6AE3B2D50A6FE</t>
  </si>
  <si>
    <t>5D67A30B8F5DCCCE7C6F565961D4355DB8D30C8038A72278932A09A6AE3B2D50A79C</t>
  </si>
  <si>
    <t>5D67A30B8F5DCCCE7C6F565961D4355D29032A86FCE4BE7DD12A49FB7DD870594B40</t>
  </si>
  <si>
    <t>5D67A30B8F5DCCCE7C6F565961D4355C7E63118CEA69C67579EF09CA05001</t>
  </si>
  <si>
    <t>5D67A30B8F5DCCCE7C6F565961E6A55DB8D30C8038A72278932A09A6AE3B2D50A6FE</t>
  </si>
  <si>
    <t>5D67A30B8F5DCCCE7C6F565961E6A55DB8D30C8038A72278932A09A6AE3B2D50A79C</t>
  </si>
  <si>
    <t>5D67A30B8F5DCCCE7C6F565961E6A55D29032A86FCE4BE7DD12A49FB7DD870594B40</t>
  </si>
  <si>
    <t>5D67A30B8F5DCCCE7C6F565961E6A55C7E63118CEA69C67579EF09CA05001</t>
  </si>
  <si>
    <t>5D67A30B8F5DCCCE7C6F565961F7155DB8D30C8038A72278932A09A6AE3B2D50A6FE</t>
  </si>
  <si>
    <t>5D67A30B8F5DCCCE7C6F565961F7155DB8D30C8038A72278932A09A6AE3B2D50A79C</t>
  </si>
  <si>
    <t>5D67A30B8F5DCCCE7C6F565961F7155D29032A86FCE4BE7DD12A49FB7DD870594B40</t>
  </si>
  <si>
    <t>5D67A30B8F5DCCCE7C6F565961F7155C7E63118CEA69C67579EF09CA05001</t>
  </si>
  <si>
    <t>5D67A30B8F5DCCCE7C6F56596108C55DB8D30C8038A72278932A09A6AE3B2D50A79D</t>
  </si>
  <si>
    <t>5D67A30B8F5DCCCE7C6F56596108C55DB8D30C8038A72278932A09A6AE3B2D50A79C</t>
  </si>
  <si>
    <t>5D67A30B8F5DCCCE7C6F56596108C55D29032A86FCE4BE7DD12A49FB7DD870594B40</t>
  </si>
  <si>
    <t>5D67A30B8F5DCCCE7C6F56596108C55C7E63118CEA69C67579EF09CA05001</t>
  </si>
  <si>
    <t>5D67A30B8F5DCCCE7C6F56596119255DB8D30C8038A72278932A09A6AE3B2D50A79C</t>
  </si>
  <si>
    <t>5D67A30B8F5DCCCE7C6F56596119255D29032A86FCE4BE7DD12A49FB7DD870594B40</t>
  </si>
  <si>
    <t>5D67A30B8F5DCCCE7C6F56596119255C7E63118CEA69C67579EF09CA05001</t>
  </si>
  <si>
    <t>5D67A30B8F5DCCCE7D0E8AA96DE7B55DB8D30C8038A72278932A09A6AE3B2D50A79C</t>
  </si>
  <si>
    <t>5D67A30B8F5DCCCE7D0E8AA96DE7B55C7E63118CEA69C67579EF09CA05001</t>
  </si>
  <si>
    <t>5D67A30B8F5DCCCE7D0E8AA96DD5455DB8D30C8038A72278932A09A6AE3B2D50A6FE</t>
  </si>
  <si>
    <t>5D67A30B8F5DCCCE7D0E8AA96DD5455DB8D30C8038A72278932A09A6AE3B2D50A79D</t>
  </si>
  <si>
    <t>5D67A30B8F5DCCCE7D0E8AA96DD5455D29032A86FCE4BE7DD12A49FB7DD870594B40</t>
  </si>
  <si>
    <t>5D67A30B8F5DCCCE7D0E8AA96DD5455D29032A86FCE4BE7DD12A49FB7DD870594B47</t>
  </si>
  <si>
    <t>5D67A30B8F5DCCCE7D0E8AA96DD5455C7E63118CEA69C67579EF09CA05001</t>
  </si>
  <si>
    <t>5D67A30B8F5DCCCE7D0E8AA96DC4D55DB8D30C8038A72278932A09A6AE3B2D50A6FE</t>
  </si>
  <si>
    <t>5D67A30B8F5DCCCE7D0E8AA96DC4D55DB8D30C8038A72278932A09A6AE3B2D50A79D</t>
  </si>
  <si>
    <t>5D67A30B8F5DCCCE7D0E8AA96DC4D55D29032A86FCE4BE7DD12A49FB7DD870594B40</t>
  </si>
  <si>
    <t>5D67A30B8F5DCCCE7D0E8AA96DC4D55D29032A86FCE4BE7DD12A49FB7DD870594B47</t>
  </si>
  <si>
    <t>5D67A30B8F5DCCCE7D0E8AA96DC4D55C7E63118CEA69C67579EF09CA05001</t>
  </si>
  <si>
    <t>5D67A30B8F5DCCCE7D0E8AA96DBA755DB8D30C8038A72278932A09A6AE3B2D50A6FE</t>
  </si>
  <si>
    <t>5D67A30B8F5DCCCE7D0E8AA96DBA755DB8D30C8038A72278932A09A6AE3B2D50A79D</t>
  </si>
  <si>
    <t>5D67A30B8F5DCCCE7D0E8AA96DBA755D29032A86FCE4BE7DD12A49FB7DD870594B40</t>
  </si>
  <si>
    <t>5D67A30B8F5DCCCE7D0E8AA96DBA755D29032A86FCE4BE7DD12A49FB7DD870594B47</t>
  </si>
  <si>
    <t>5D67A30B8F5DCCCE7D0E8AA96DBA755C7E63118CEA69C67579EF09CA05001</t>
  </si>
  <si>
    <t>5D67A30B8F5DCCCE7D0E8AA96DA8055DB8D30C8038A72278932A09A6AE3B2D50A6FE</t>
  </si>
  <si>
    <t>5D67A30B8F5DCCCE7D0E8AA96DA8055DB8D30C8038A72278932A09A6AE3B2D50A79D</t>
  </si>
  <si>
    <t>5D67A30B8F5DCCCE7D0E8AA96DA8055D29032A86FCE4BE7DD12A49FB7DD870594B40</t>
  </si>
  <si>
    <t>5D67A30B8F5DCCCE7D0E8AA96DA8055D29032A86FCE4BE7DD12A49FB7DD870594B47</t>
  </si>
  <si>
    <t>5D67A30B8F5DCCCE7D0E8AA96DA8055C7E63118CEA69C67579EF09CA05001</t>
  </si>
  <si>
    <t>5D67A30B8F5DCCDF735B85494A5C355DB8D30C8038A72278932A09A6AE3B2D50A79C</t>
  </si>
  <si>
    <t>5D67A30B8F5DCCDF735B85494A5C355C7E63118CEA69C67579EF09CA05001</t>
  </si>
  <si>
    <t>5D67A30B8F5DCCDF735B85494A6EA55DB8D30C8038A72278932A09A6AE3B2D50A6FE</t>
  </si>
  <si>
    <t>5D67A30B8F5DCCDF735B85494A6EA55DB8D30C8038A72278932A09A6AE3B2D50A79D</t>
  </si>
  <si>
    <t>5D67A30B8F5DCCDF735B85494A6EA55D29032A86FCE4BE7DD12A49FB7DD870594B40</t>
  </si>
  <si>
    <t>5D67A30B8F5DCCDF735B85494A6EA55C7E63118CEA69C67579EF09CA05001</t>
  </si>
  <si>
    <t>5D67A30B8F5DCCDF735B85494A7F155DB8D30C8038A72278932A09A6AE3B2D50A6FE</t>
  </si>
  <si>
    <t>5D67A30B8F5DCCDF735B85494A7F155DB8D30C8038A72278932A09A6AE3B2D50A79D</t>
  </si>
  <si>
    <t>5D67A30B8F5DCCDF735B85494A7F155D29032A86FCE4BE7DD12A49FB7DD870594B40</t>
  </si>
  <si>
    <t>5D67A30B8F5DCCDF735B85494A7F155D29032A86FCE4BE7DD12A49FB7DD870594B47</t>
  </si>
  <si>
    <t>5D67A30B8F5DCCDF735B85494A7F155C7E63118CEA69C67579EF09CA05001</t>
  </si>
  <si>
    <t>5D67A30B8F5DCCDF735B85494A04155DB8D30C8038A72278932A09A6AE3B2D50A6FE</t>
  </si>
  <si>
    <t>5D67A30B8F5DCCDF735B85494A04155DB8D30C8038A72278932A09A6AE3B2D50A79D</t>
  </si>
  <si>
    <t>5D67A30B8F5DCCDF735B85494A04155D29032A86FCE4BE7DD12A49FB7DD870594B40</t>
  </si>
  <si>
    <t>5A6CD39686478BFB72299AB9DBC9057259875E</t>
  </si>
  <si>
    <t>5D67A30B8F5DCCDF735B85494A04155A6CD39686478BFB72299AB9DBC9057259875E</t>
  </si>
  <si>
    <t>5D67A30B8F5DCCDF735B85494A04155C7E63118CEA69C67579EF09CA05001</t>
  </si>
  <si>
    <t>5D67A30B8F5DCCDF735B85494A16855DB8D30C8038A72278932A09A6AE3B2D50A6FE</t>
  </si>
  <si>
    <t>5D67A30B8F5DCCDF735B85494A16855DB8D30C8038A72278932A09A6AE3B2D50A79D</t>
  </si>
  <si>
    <t>5D67A30B8F5DCCDF735B85494A16855D29032A86FCE4BE7DD12A49FB7DD870594B40</t>
  </si>
  <si>
    <t>5D67A30B8F5DCCDF735B85494A16855C7E63118CEA69C67579EF09CA05001</t>
  </si>
  <si>
    <t>5D67A30B8F5DCCDF735B85494A20F55DB8D30C8038A72278932A09A6AE3B2D50A6FE</t>
  </si>
  <si>
    <t>5D67A30B8F5DCCDF735B85494A20F55D29032A86FCE4BE7DD12A49FB7DD870594B40</t>
  </si>
  <si>
    <t>5D67A30B8F5DCCDF735B85494A20F55C7E63118CEA69C67579EF09CA05001</t>
  </si>
  <si>
    <t>5D67A30B8F5DCCDF735B85494A31655DB8D30C8038A72278932A09A6AE3B2D50A6FE</t>
  </si>
  <si>
    <t>5D67A30B8F5DCCDF735B85494A31655DB8D30C8038A72278932A09A6AE3B2D50A79D</t>
  </si>
  <si>
    <t>5D67A30B8F5DCCDF735B85494A31655D29032A86FCE4BE7DD12A49FB7DD870594B40</t>
  </si>
  <si>
    <t>5D67A30B8F5DCCDF735B85494A31655C7E63118CEA69C67579EF09CA05001</t>
  </si>
  <si>
    <t>5D67A30B8F5DCCDF735CAC69E278555DB8D30C8038A72278932A09A6AE3B2D50A79C</t>
  </si>
  <si>
    <t>5D67A30B8F5DCCDF735CAC69E278555C7E63118CEA69C67579EF09CA05001</t>
  </si>
  <si>
    <t>5D67A30B8F5DCCDF735CAC69E243155DB8D30C8038A72278932A09A6AE3B2D50A6FE</t>
  </si>
  <si>
    <t>5D67A30B8F5DCCDF735CAC69E243155DB8D30C8038A72278932A09A6AE3B2D50A79D</t>
  </si>
  <si>
    <t>5D67A30B8F5DCCDF735CAC69E243155D29032A86FCE4BE7DD12A49FB7DD870594B40</t>
  </si>
  <si>
    <t>5D67A30B8F5DCCDF735CAC69E243155D29032A86FCE4BE7DD12A49FB7DD870594B47</t>
  </si>
  <si>
    <t>5D67A30B8F5DCCDF735CAC69E243155C7E63118CEA69C67579EF09CA05001</t>
  </si>
  <si>
    <t>5D67A30B8F5DCCDF735CAC69E25D755DB8D30C8038A72278932A09A6AE3B2D50A6FE</t>
  </si>
  <si>
    <t>5D67A30B8F5DCCDF735CAC69E25D755DB8D30C8038A72278932A09A6AE3B2D50A79D</t>
  </si>
  <si>
    <t>5D67A30B8F5DCCDF735CAC69E25D755D29032A86FCE4BE7DD12A49FB7DD870594B40</t>
  </si>
  <si>
    <t>5D67A30B8F5DCCDF735CAC69E25D755C7E63118CEA69C67579EF09CA05001</t>
  </si>
  <si>
    <t>5D67A30B8F5DCCDF735CAC69E220355DB8D30C8038A72278932A09A6AE3B2D50A6FE</t>
  </si>
  <si>
    <t>5D67A30B8F5DCCDF735CAC69E220355D29032A86FCE4BE7DD12A49FB7DD870594B40</t>
  </si>
  <si>
    <t>5D67A30B8F5DCCDF735CAC69E220355D29032A86FCE4BE7DD12A49FB7DD870594B47</t>
  </si>
  <si>
    <t>5D67A30B8F5DCCDF735CAC69E220355C7E63118CEA69C67579EF09CA05001</t>
  </si>
  <si>
    <t>5D67A30B8F5DCCDF735CAC69E232A55DB8D30C8038A72278932A09A6AE3B2D50A79D</t>
  </si>
  <si>
    <t>5D67A30B8F5DCCDF735CAC69E232A55DB8D30C8038A72278932A09A6AE3B2D50A79C</t>
  </si>
  <si>
    <t>5D67A30B8F5DCCDF735CAC69E232A55D29032A86FCE4BE7DD12A49FB7DD870594B40</t>
  </si>
  <si>
    <t>5D67A30B8F5DCCDF735CAC69E232A55C7E63118CEA69C67579EF09CA05001</t>
  </si>
  <si>
    <t>5D67A30B8F5DCCDF735CAC69E205655DB8D30C8038A72278932A09A6AE3B2D50A6FE</t>
  </si>
  <si>
    <t>5D67A30B8F5DCCDF735CAC69E205655DB8D30C8038A72278932A09A6AE3B2D50A79D</t>
  </si>
  <si>
    <t>5D67A30B8F5DCCDF735CAC69E205655D29032A86FCE4BE7DD12A49FB7DD870594B40</t>
  </si>
  <si>
    <t>5D67A30B8F5DCCDF735CAC69E205655C7E63118CEA69C67579EF09CA05001</t>
  </si>
  <si>
    <t>5D67A30B8F5DCCDF735CAC69E217C55DB8D30C8038A72278932A09A6AE3B2D50A6FE</t>
  </si>
  <si>
    <t>5D67A30B8F5DCCDF735CAC69E217C55DB8D30C8038A72278932A09A6AE3B2D50A79D</t>
  </si>
  <si>
    <t>5D67A30B8F5DCCDF735CAC69E217C55D29032A86FCE4BE7DD12A49FB7DD870594B40</t>
  </si>
  <si>
    <t>5D67A30B8F5DCCDF735CAC69E217C55C7E63118CEA69C67579EF09CA05001</t>
  </si>
  <si>
    <t>5D67A30B8F5DCCDF735CAC69E2E3455DB8D30C8038A72278932A09A6AE3B2D50A6FE</t>
  </si>
  <si>
    <t>5D67A30B8F5DCCDF735CAC69E2E3455DB8D30C8038A72278932A09A6AE3B2D50A79D</t>
  </si>
  <si>
    <t>5D67A30B8F5DCCDF735CAC69E2E3455D29032A86FCE4BE7DD12A49FB7DD870594B40</t>
  </si>
  <si>
    <t>5D67A30B8F5DCCDF735CAC69E2E3455C7E63118CEA69C67579EF09CA05001</t>
  </si>
  <si>
    <t>5D67A30B8F5DCCDF735CAC69E2FDB55DB8D30C8038A72278932A09A6AE3B2D50A6FE</t>
  </si>
  <si>
    <t>5D67A30B8F5DCCDF735CAC69E2FDB55DB8D30C8038A72278932A09A6AE3B2D50A79D</t>
  </si>
  <si>
    <t>5D67A30B8F5DCCDF735CAC69E2FDB55D29032A86FCE4BE7DD12A49FB7DD870594B40</t>
  </si>
  <si>
    <t>5D67A30B8F5DCCDF735CAC69E2FDB55A6CD39686478BFB72299AB9DBC9057259875E</t>
  </si>
  <si>
    <t>5D67A30B8F5DCCDF735CAC69E2FDB55C7E63118CEA69C67579EF09CA05001</t>
  </si>
  <si>
    <t>5DB8D30C8038A72278978579AB37E6A351459B</t>
  </si>
  <si>
    <t>5D67A30D8A607347715CF8993FA5F55DB8D30C8038A72278978579AB37E6A351459B</t>
  </si>
  <si>
    <t>5D67A30D8A607347715CF8993FA5F55C7E63118CEA69C67579EF09CA05001</t>
  </si>
  <si>
    <t>5D67A30D8A60E6697A4D91D9A2D5C55DB8D30C8038A72278932A09A6AE3B2D50A068</t>
  </si>
  <si>
    <t>5D67A30D8A60E6697A4D91D9A2D5C55DB8D30C8038A72278932A09A6AE3B2D50A06D</t>
  </si>
  <si>
    <t>5D67A30D8A60E6697A4D91D9A2D5C55A7EE3188E9F28F6704506992D70228851F232E1</t>
  </si>
  <si>
    <t>5D67A30D8A60E6697A4D91D9A2D5C55C7E63118CEA69C67579EF09CA05001</t>
  </si>
  <si>
    <t>5A7EE3188E9F28F6704506992D70228851F232</t>
  </si>
  <si>
    <t>5A7EE3188E9F28F6704506992D70228851F232E15A7EE3188E9F28F6704506992D70228851F232</t>
  </si>
  <si>
    <t>5A6CD396865013C37979C569E8BA81935B213D</t>
  </si>
  <si>
    <t>5A7EE3188E9F28F6704506992D70228851F232E15A6CD396865013C37979C569E8BA81935B213D</t>
  </si>
  <si>
    <t>5A7EE3188E9F28F6704506992D70228851F232E15C7E63118CEA69C67579EF09CA05001</t>
  </si>
  <si>
    <t>5DB8D30C8038A72278932A09A6AE3B2D50A4C1</t>
  </si>
  <si>
    <t>5A7EE3188E9F28F6704506992D70228851F232E15DB8D30C8038A72278932A09A6AE3B2D50A4C1</t>
  </si>
  <si>
    <t>5D67A30E84A236D17445F9299C34655DB8D30C8038A72278932A09A6AE3B2D50A068</t>
  </si>
  <si>
    <t>5D67A30E84A236D17445F9299C34655DB8D30C8038A72278932A09A6AE3B2D50A06C</t>
  </si>
  <si>
    <t>5D67A30E84A236D17445F9299C34655A7EE3188E9F28F670447FD9F0977BD556A2C2BD</t>
  </si>
  <si>
    <t>5D67A30E84A236D17445F9299C34655C7E63118CEA69C67579EF09CA05001</t>
  </si>
  <si>
    <t>5D67A30E84A236D17445F9299C34655C7E63118CEA69C67579EF09CA35002</t>
  </si>
  <si>
    <t>5D67A30E84A236D17445F9293BAFA55DB8D30C8038A72278932A09A6AE3B2D50A068</t>
  </si>
  <si>
    <t>5D67A30E84A236D17445F9293BAFA55DB8D30C8038A72278932A09A6AE3B2D50A06C</t>
  </si>
  <si>
    <t>5D67A30E84A236D17445F9293BAFA55A7EE3188E9F0C2F7399DB69DE27E1DE530FDA92</t>
  </si>
  <si>
    <t>5D67A30E84A236D17445F9293BAFA55A7EE3188E9F28F670447FD9F0977BD556A2C2BD</t>
  </si>
  <si>
    <t>5D67A30E84A236D17445F9293BAFA55C7E63118CEA69C67579EF09CA05001</t>
  </si>
  <si>
    <t>5D67A30E84A236D17445F9293BAFA55C7E63118CEA69C67579EF09CA35002</t>
  </si>
  <si>
    <t>5A7EE3188E9F28F670447FD9F0977BD556A2C2</t>
  </si>
  <si>
    <t>5A7EE3188E9F28F670447FD9F0977BD556A2C2BD5A7EE3188E9F28F670447FD9F0977BD556A2C2</t>
  </si>
  <si>
    <t>5A7EE3188E9F28F670447FD9F0977BD556A2C2BD5A6CD396865013C37979C569E8BA81935B213D</t>
  </si>
  <si>
    <t>5A7EE3188E9F28F670447FD9F0977BD556A2C2BD5C7E63118CEA69C67579EF09CA05001</t>
  </si>
  <si>
    <t>5DB8D30C8038A72278932A09A6AE3B2D50A4C0</t>
  </si>
  <si>
    <t>5A7EE3188E9F28F670447FD9F0977BD556A2C2BD5DB8D30C8038A72278932A09A6AE3B2D50A4C0</t>
  </si>
  <si>
    <t>5A7EE3188E9F0C2F7399DB69DE27E1DE530FDA</t>
  </si>
  <si>
    <t>5A7EE3188E9F0C2F7399DB69DE27E1DE530FDA925A7EE3188E9F0C2F7399DB69DE27E1DE530FDA</t>
  </si>
  <si>
    <t>5A7EE3188E9F0C2F7399DB69DE27E1DE530FDA925A6CD396865013C37979C569E8BA81935B213D</t>
  </si>
  <si>
    <t>5A7EE3188E9F0C2F7399DB69DE27E1DE530FDA925C7E63118CEA69C67579EF09CA05001</t>
  </si>
  <si>
    <t>5A7EE3188E9F0C2F7399DB69DE27E1DE530FDA925DB8D30C8038A72278932A09A6AE3B2D50A4C1</t>
  </si>
  <si>
    <t>5D67A30E84A236D1756C824924C2D55DB8D30C8038A72278932A09A6AE3B2D50A068</t>
  </si>
  <si>
    <t>5D67A30E84A236D1756C824924C2D55DB8D30C8038A72278932A09A6AE3B2D50A06C</t>
  </si>
  <si>
    <t>5D67A30E84A236D1756C824924C2D55C7E63118CEA69C67579EF09CA05001</t>
  </si>
  <si>
    <t>5D67A30E84A236D1756C824924C2D55C7E63118CEA69C67579EF09CA35002</t>
  </si>
  <si>
    <t>5D67A30E84A236D1756C824924D3455DB8D30C8038A72278932A09A6AE3B2D50A068</t>
  </si>
  <si>
    <t>5D67A30E84A236D1756C824924D3455DB8D30C8038A72278932A09A6AE3B2D50A06C</t>
  </si>
  <si>
    <t>5D67A30E84A236D1756C824924D3455C7E63118CEA69C67579EF09CA05001</t>
  </si>
  <si>
    <t>5D67A30E84A236D1756C824924D3455C7E63118CEA69C67579EF09CA35002</t>
  </si>
  <si>
    <t>5D67A30E8487699E71B56409F18B855DB8D30C8038A72278932A09A6AE3B2D50A068</t>
  </si>
  <si>
    <t>5D67A30E8487699E71B56409F18B855DB8D30C8038A72278932A09A6AE3B2D50A06C</t>
  </si>
  <si>
    <t>5D67A30E84875F15736B5F3901C3B55DB8D30C8038A72278932A09A6AE3B2D50A069</t>
  </si>
  <si>
    <t>5D67A30E84875F15736B5F3901C3B55DB8D30C8038A72278932A09A6AE3B2D50A06C</t>
  </si>
  <si>
    <t>5D67A30E84875F15736B5F3901C3B55A7EE3188E9F28F6704506992D707AA95B3C89E6</t>
  </si>
  <si>
    <t>5A7EE3188E9F28F6704506992D707AA95B3C89</t>
  </si>
  <si>
    <t>5A7EE3188E9F28F6704506992D707AA95B3C89E65A7EE3188E9F28F6704506992D707AA95B3C89</t>
  </si>
  <si>
    <t>5A7EE3188E9F28F6704506992D707AA95B3C89E65A6CD396865013C37979C569E8BA81935B213D</t>
  </si>
  <si>
    <t>5A7EE3188E9F28F6704506992D707AA95B3C89E65C7E63118CEA69C67579EF09CA05001</t>
  </si>
  <si>
    <t>5A7EE3188E9F28F6704506992D707AA95B3C89E65DB8D30C8038A72278932A09A6AE3B2D50A4C1</t>
  </si>
  <si>
    <t>5A41A3FB86C8BD0079C964891226553D5A0D3C</t>
  </si>
  <si>
    <t>5D67A30E8487699E737D1E9944EF455A41A3FB86C8BD0079C964891226553D5A0D3C</t>
  </si>
  <si>
    <t>5A41A3FB86C8BD0079C964891226553D5A0CD7</t>
  </si>
  <si>
    <t>5D67A30E8487699E737D1E9944EF455A41A3FB86C8BD0079C964891226553D5A0CD7</t>
  </si>
  <si>
    <t>5A41A3FB86C8BD0079C964891226553D5A0F02</t>
  </si>
  <si>
    <t>5D67A30E8487699E737D1E9944EF455A41A3FB86C8BD0079C964891226553D5A0F02</t>
  </si>
  <si>
    <t>5A41A3FB86C8BD0079C964891226553D5A0E25</t>
  </si>
  <si>
    <t>5D67A30E8487699E737D1E9944EF455A41A3FB86C8BD0079C964891226553D5A0E25</t>
  </si>
  <si>
    <t>5D67A30E8487699E737D1E9944EF455C7E63118CEA69C67579EF09CA05001</t>
  </si>
  <si>
    <t>5A41A3FB86C8BD0079C964891226553D5A099B</t>
  </si>
  <si>
    <t>5D67A30E8487699E737D1E9944EF455A41A3FB86C8BD0079C964891226553D5A099B</t>
  </si>
  <si>
    <t>5A41A3FB86C8BD0079C964891226553D5A0E2D</t>
  </si>
  <si>
    <t>5D67A30E8487699E737D1E9944EF455A41A3FB86C8BD0079C964891226553D5A0E2D</t>
  </si>
  <si>
    <t>5A41A3FB86C8BDEE77816AE9B1B59AB956ECF4</t>
  </si>
  <si>
    <t>5D67A30E8487699E737D1E9944EF455A41A3FB86C8BDEE77816AE9B1B59AB956ECF4</t>
  </si>
  <si>
    <t>5A41A3FB86C8BDEE77816AE9A7B05E055C5BE0</t>
  </si>
  <si>
    <t>5D67A30E8487699E737D1E9944EF455A41A3FB86C8BDEE77816AE9A7B05E055C5BE0</t>
  </si>
  <si>
    <t>5D67A30E8487699E737D1E9944EF455C7E63118CEA69C67579EF09CA35002</t>
  </si>
  <si>
    <t>5D67A30E8487699E737F1C69B364D55DB8D30C8038A72278932A09A6AE3B2D50A068</t>
  </si>
  <si>
    <t>5D67A30E8487699E737F1C69B364D55DB8D30C8038A72278932A09A6AE3B2D50A06C</t>
  </si>
  <si>
    <t>5D67A30E8487699E737C4889C161355DB8D30C8038A72278932A09A6AE3B2D50A068</t>
  </si>
  <si>
    <t>5D67A30E8487699E737C4889C161355DB8D30C8038A72278932A09A6AE3B2D50A06C</t>
  </si>
  <si>
    <t>5A7EE3188E9F0C2F7399DB69DE7FF0F75D986A</t>
  </si>
  <si>
    <t>5A7EE3188E9F0C2F7399DB69DE7FF0F75D986A055A7EE3188E9F0C2F7399DB69DE7FF0F75D986A</t>
  </si>
  <si>
    <t>5A7EE3188E9F0C2F7399DB69DE7FF0F75D986A055A6CD396865013C37979C569E8BA81935B213D</t>
  </si>
  <si>
    <t>5A7EE3188E9F0C2F7399DB69DE7FF0F75D986A055C7E63118CEA69C67579EF09CA05001</t>
  </si>
  <si>
    <t>5A7EE3188E9F0C2F7399DB69DE7FF0F75D986A055DB8D30C8038A72278932A09A6AE3B2D50A4C1</t>
  </si>
  <si>
    <t>5A7EE3188E9F0C667EE393A927D2F3CA553A54</t>
  </si>
  <si>
    <t>5A7EE3188E9F0C667EE393A927D2F3CA553A540B5A7EE3188E9F0C667EE393A927D2F3CA553A54</t>
  </si>
  <si>
    <t>5A7EE3188E9F0C667EE393A927D2F3CA553A540B5A6CD396865013C37979C569E8BA81935B213D</t>
  </si>
  <si>
    <t>5A7EE3188E9F0C667EE393A927D2F3CA553A540B5C7E63118CEA69C67579EF09CA05001</t>
  </si>
  <si>
    <t>5A7EE3188E9F0C667EE393A927D2F3CA553A540B5DB8D30C8038A72278932A09A6AE3B2D50A4C1</t>
  </si>
  <si>
    <t>5A7EE3188E9F0C667F886FC9FF58BC8550AADE</t>
  </si>
  <si>
    <t>5A7EE3188E9F0C667F886FC9FF58BC8550AADE4A5A7EE3188E9F0C667F886FC9FF58BC8550AADE</t>
  </si>
  <si>
    <t>5A7EE3188E9F0C2F7399DB69DE6D90C8562719</t>
  </si>
  <si>
    <t>5A7EE3188E9F0C2F7399DB69DE6D90C8562719955A7EE3188E9F0C2F7399DB69DE6D90C8562719</t>
  </si>
  <si>
    <t>5A7EE3188E9F0C2F7399DB69DE6D90C8562719955A6CD396865013C37979C569E8BA81935B213D</t>
  </si>
  <si>
    <t>5A7EE3188E9F0C2F7399DB69DE6D90C8562719955C7E63118CEA69C67579EF09CA05001</t>
  </si>
  <si>
    <t>5A7EE3188E9F0C2F7399DB69DE6D90C8562719955DB8D30C8038A72278932A09A6AE3B2D50A4C1</t>
  </si>
  <si>
    <t>5A7EE3188E9F70DD7F0EE2A9EAAD36AB561C85</t>
  </si>
  <si>
    <t>5A7EE3188E9F70DD7F0EE2A9EAAD36AB561C85025A7EE3188E9F70DD7F0EE2A9EAAD36AB561C85</t>
  </si>
  <si>
    <t>5A7EE3188E9F70DD7F0EE2A9EAAD36AB561C85025A6CD396865013C37979C569E8BA81935B213D</t>
  </si>
  <si>
    <t>5A7EE3188E9F70DD7F0EE2A9EAAD36AB561C85025C7E63118CEA69C67579EF09CA05001</t>
  </si>
  <si>
    <t>5A7EE3188E9F70DD7F0EE2A9EAAD36AB561C85025DB8D30C8038A72278932A09A6AE3B2D50A4C0</t>
  </si>
  <si>
    <t>5A7EE3188E9F1E417BE6BB49D89B424D5DEB54</t>
  </si>
  <si>
    <t>5A7EE3188E9F1E417BE6BB49D89B424D5DEB54B95A7EE3188E9F1E417BE6BB49D89B424D5DEB54</t>
  </si>
  <si>
    <t>5A7EE3188E9F1E417BE6BB49D89B424D5DEB54B95A6CD396865013C37979C569E8BA81935B213D</t>
  </si>
  <si>
    <t>5A7EE3188E9F1E417BE6BB49D89B424D5DEB54B95C7E63118CEA69C67579EF09CA05001</t>
  </si>
  <si>
    <t>5A7EE3188E9F1E417BE6BB49D89B424D5DEB54B95DB8D30C8038A72278932A09A6AE3B2D50A4C1</t>
  </si>
  <si>
    <t>5A7EE3188E9F1E417BE59549A12A42105FFD7A</t>
  </si>
  <si>
    <t>5A7EE3188E9F1E417BE59549A12A42105FFD7A7D5A7EE3188E9F1E417BE59549A12A42105FFD7A</t>
  </si>
  <si>
    <t>5A7EE3188E9F1E417BE59549A12A42105FFD7A7D5A6CD396865013C37979C569E8BA81935B213D</t>
  </si>
  <si>
    <t>5A7EE3188E9F1E417BE59549A12A42105FFD7A7D5C7E63118CEA69C67579EF09CA05001</t>
  </si>
  <si>
    <t>5DB8D30C8038A72278932A09A6AE3B2D50A5D0</t>
  </si>
  <si>
    <t>5A7EE3188E9F1E417BE59549A12A42105FFD7A7D5DB8D30C8038A72278932A09A6AE3B2D50A5D0</t>
  </si>
  <si>
    <t>5D6743A380882846743B0B993483955DB8D30C8038A72278932A09A6AE3B2D50A322</t>
  </si>
  <si>
    <t>5D6743A380882846743B0B993483955DB8D30C8038A72278932A09A6AE3B2D50A06C</t>
  </si>
  <si>
    <t>5D6743A380AB0808753D03399B50C55DB8D30C8038A72278932A09A6AE3B2D50A322</t>
  </si>
  <si>
    <t>5D6743A380AB0808753D03399B50C55DB8D30C8038A72278932A09A6AE3B2D50A06C</t>
  </si>
  <si>
    <t>5A7EE3188E9F4BE07241B12997B8AFAC5E3FD4</t>
  </si>
  <si>
    <t>5A7EE3188E9F4BE07241B12997B8AFAC5E3FD4C65A7EE3188E9F4BE07241B12997B8AFAC5E3FD4</t>
  </si>
  <si>
    <t>5A7EE3188E9F4BE07241B12997B8AFAC5E3FD4C65A6CD396865013C37979C569E8BA81935B213D</t>
  </si>
  <si>
    <t>5A7EE3188E9F4BE07241B12997B8AFAC5E3FD4C65C7E63118CEA69C67579EF09CA05001</t>
  </si>
  <si>
    <t>5A7EE3188E9F4BE07241B12997B8AFAC5E3FD4C65DB8D30C8038A72278932A09A6AE3B2D50A4C1</t>
  </si>
  <si>
    <t>5DB8D30C8038A72278932A09A6AE3B2D50A066</t>
  </si>
  <si>
    <t>5D67F3938193C8B170FAFC898AF4E55DB8D30C8038A72278932A09A6AE3B2D50A066</t>
  </si>
  <si>
    <t>5D67F3938193C8B170FAFC898AF4E55DB8D30C8038A72278932A09A6AE3B2D50A06C</t>
  </si>
  <si>
    <t>5D67F3938193C8B170FAFC898AF4E55C7E63118CEA69C67579EF09CA35002</t>
  </si>
  <si>
    <t>5D67F3938193C8A07986D9197C93555DB8D30C8038A72278932A09A6AE3B2D50A066</t>
  </si>
  <si>
    <t>5D67F3938193C8A07986D9197C93555DB8D30C8038A72278932A09A6AE3B2D50A06C</t>
  </si>
  <si>
    <t>5D67F3938193C8A07986D9197C93555C7E63118CEA69C67579EF09CA05001</t>
  </si>
  <si>
    <t>5A41B38080F4EC747A808539373713BE51F06A</t>
  </si>
  <si>
    <t>5D67F3938193C8A07986D9197C93555A41B38080F4EC747A808539373713BE51F06A</t>
  </si>
  <si>
    <t>5A7EE3188E9F28F670447FD9F086BC9255BD13</t>
  </si>
  <si>
    <t>5A7EE3188E9F28F670447FD9F086BC9255BD13145A7EE3188E9F28F670447FD9F086BC9255BD13</t>
  </si>
  <si>
    <t>5A7EE3188E9F28F670447FD9F086BC9255BD13145A6CD396865013C37979C569E8BA81935B213D</t>
  </si>
  <si>
    <t>5A7EE3188E9F28F670447FD9F086BC9255BD13145C7E63118CEA69C67579EF09CA05001</t>
  </si>
  <si>
    <t>5A7EE3188E9F28F670447FD9F086BC9255BD13145DB8D30C8038A72278932A09A6AE3B2D50A4C0</t>
  </si>
  <si>
    <t>5A6C933D8207CDD4722276197AE5CD6B5E650E</t>
  </si>
  <si>
    <t>5D67F3908470B4737F5C8D899A63455A6C933D8207CDD4722276197AE5CD6B5E650E</t>
  </si>
  <si>
    <t>5D67F3908470B4737F5C8D899A63455A41A3FB86559B3C7359A139EFB57F3958A503</t>
  </si>
  <si>
    <t>5D67F3908470B4737F5C8D899A63455C7E63118CEA69C67579EF09CA45005</t>
  </si>
  <si>
    <t>5D67F3908470B4737F5C8D899A63455C7E63118CEA69C67579EF09CA25003</t>
  </si>
  <si>
    <t>5D67F3908470B4737F5C8D899A25955DB8D30C8038A72278932A09A6AE3B2D50A069</t>
  </si>
  <si>
    <t>5D67F3908470B4737F5C8D899A25955DB8D30C8038A72278932A09A6AE3B2D50A06C</t>
  </si>
  <si>
    <t>5D67F3908470B4737F5C8D899A25955C7E63118CEA69C67579EF09CA05001</t>
  </si>
  <si>
    <t>5D67F3908470B4737F5C8D899A1B355A6C933D8207CDD4722276197AE5CD6B5E650E</t>
  </si>
  <si>
    <t>5D67F3908470B4737F5C8D899A1B355A41A3FB86559B3C7359A139EFB57F3958A503</t>
  </si>
  <si>
    <t>5D67F3908470B4737F5C8D899A1B355C7E63118CEA69C67579EF09CA45005</t>
  </si>
  <si>
    <t>5D67F3908470B4737F5C8D899A1B355C7E63118CEA69C67579EF09CA25003</t>
  </si>
  <si>
    <t>5D67F3908470B4737F5D93D94F52455DB8D30C8038A72278932A09A6AE3B2D50A069</t>
  </si>
  <si>
    <t>5D67F3908470B4737F5D93D94F52455DB8D30C8038A72278932A09A6AE3B2D50A06C</t>
  </si>
  <si>
    <t>5D67F3908470B4737F5D93D94F52455C7E63118CEA69C67579EF09CA05001</t>
  </si>
  <si>
    <t>5D67F3908470ABF476D29369D39A855DB8D30C8038A72278932A09A6AE3B2D50A069</t>
  </si>
  <si>
    <t>5D67F3908470ABF476D29369D39A855DB8D30C8038A72278932A09A6AE3B2D50A06C</t>
  </si>
  <si>
    <t>5D67F3908470ABF476D29369D39A855C7E63118CEA69C67579EF09CA05001</t>
  </si>
  <si>
    <t>5A41A3FB86C838BC7A552C192CFD9057531836</t>
  </si>
  <si>
    <t>5D67F390841E3A95774B0459E80D855A41A3FB86C838BC7A552C192CFD9057531836</t>
  </si>
  <si>
    <t>5A41A3FB86C838BC7A552C192CFD9057531C95</t>
  </si>
  <si>
    <t>5D67F390841E3A95774B0459E80D855A41A3FB86C838BC7A552C192CFD9057531C95</t>
  </si>
  <si>
    <t>5D67F390841E3A957748B019FBBF455DB8D30C8038A72278932A09A6AE3B2D50A069</t>
  </si>
  <si>
    <t>5D67F390841E3A957748B019FBBF455DB8D30C8038A72278932A09A6AE3B2D50A06C</t>
  </si>
  <si>
    <t>5D67F390841E3A957748B019FBBF455C7E63118CEA69C67579EF09CA25003</t>
  </si>
  <si>
    <t>5D67F390841E3A957748B019FBAED55DB8D30C8038A72278932A09A6AE3B2D50A069</t>
  </si>
  <si>
    <t>5D67F390841E3A957748B019FBAED55DB8D30C8038A72278932A09A6AE3B2D50A06C</t>
  </si>
  <si>
    <t>5D67F390841E3A957748B019FBAED55C7E63118CEA69C67579EF09CA25003</t>
  </si>
  <si>
    <t>경량기포 재료비    M3     ( 호표 312 )</t>
  </si>
  <si>
    <t>시멘트, 거리50km, 도착도</t>
  </si>
  <si>
    <t>5A41A3FB864B59957D403529DF7658AE5FD0E5</t>
  </si>
  <si>
    <t>5D67F3968ECB1BCC7F11D8C95B2CE55A41A3FB864B59957D403529DF7658AE5FD0E5</t>
  </si>
  <si>
    <t>기포액</t>
  </si>
  <si>
    <t>동물성단백질</t>
  </si>
  <si>
    <t>5A41A3FB861FE01E74BE1CE9D5A45E5A5101C8</t>
  </si>
  <si>
    <t>5D67F3968ECB1BCC7F11D8C95B2CE55A41A3FB861FE01E74BE1CE9D5A45E5A5101C8</t>
  </si>
  <si>
    <t>경량기포콘크리트 타설  65m2/일당  M3     ( 호표 313 )</t>
  </si>
  <si>
    <t>5D67C35C87A955C375C57BC9F661B55DB8D30C8038A72278932A09A6AE3B2D50A21B</t>
  </si>
  <si>
    <t>기계설비공</t>
  </si>
  <si>
    <t>5DB8D30C8038A72278932A09A6AE3B2D50A5D1</t>
  </si>
  <si>
    <t>5D67C35C87A955C375C57BC9F661B55DB8D30C8038A72278932A09A6AE3B2D50A5D1</t>
  </si>
  <si>
    <t>5D67C35C87A955C375C57BC9F661B55DB8D30C8038A72278932A09A6AE3B2D50A06C</t>
  </si>
  <si>
    <t>5D67C35C87A955C375C57BC9F661B55A7EE3188E9F706979E185B9B13A294752AFE39D</t>
  </si>
  <si>
    <t>5D67C35C87A955C375C57BC9F661B55A7EE3188E9F706979E2ABA91A7AFB065C775FE2</t>
  </si>
  <si>
    <t>5D67C35C87A955C375C57BC9F661B55A7EE3188E9F706979E3B29937C2CFA05EEE51D7</t>
  </si>
  <si>
    <t>5D67C35C87A955C375C57BC9F661B55A7EE3188E9F706979E56009F3AB2D5F575572DE</t>
  </si>
  <si>
    <t>모르타르펌프  37kw  HR     ( 호표 314 )</t>
  </si>
  <si>
    <t>5A7EE3188E9F706979E185B9B13A294752AFE3</t>
  </si>
  <si>
    <t>5A7EE3188E9F706979E185B9B13A294752AFE39D5A7EE3188E9F706979E185B9B13A294752AFE3</t>
  </si>
  <si>
    <t>5A7EE3188E9F706979E185B9B13A294752AFE39D5D29032A86FCE4BE7DD12A49FB7DD870594B40</t>
  </si>
  <si>
    <t>모르타르 믹서  0.3m3  HR     ( 호표 315 )</t>
  </si>
  <si>
    <t>5A7EE3188E9F706979E2ABA91A7AFB065C775F</t>
  </si>
  <si>
    <t>5A7EE3188E9F706979E2ABA91A7AFB065C775FE25A7EE3188E9F706979E2ABA91A7AFB065C775F</t>
  </si>
  <si>
    <t>5A7EE3188E9F706979E2ABA91A7AFB065C775FE25D29032A86FCE4BE7DD12A49FB7DD870594B40</t>
  </si>
  <si>
    <t>공업용휘발유</t>
  </si>
  <si>
    <t>공업용휘발유, 무연</t>
  </si>
  <si>
    <t>5A6CD396865013C3797AEC798505E81853E557</t>
  </si>
  <si>
    <t>5A7EE3188E9F706979E2ABA91A7AFB065C775FE25A6CD396865013C3797AEC798505E81853E557</t>
  </si>
  <si>
    <t>주연료비의 2%</t>
  </si>
  <si>
    <t>5A7EE3188E9F706979E2ABA91A7AFB065C775FE25C7E63118CEA69C67579EF09CA05001</t>
  </si>
  <si>
    <t>양수기  1.49kw  HR     ( 호표 316 )</t>
  </si>
  <si>
    <t>1.49kw, 2HP</t>
  </si>
  <si>
    <t>5A7EE3188E9F706979E3B29937C2CFA05EEE51</t>
  </si>
  <si>
    <t>5A7EE3188E9F706979E3B29937C2CFA05EEE51D75A7EE3188E9F706979E3B29937C2CFA05EEE51</t>
  </si>
  <si>
    <t>5A7EE3188E9F706979E3B29937C2CFA05EEE51D75D29032A86FCE4BE7DD12A49FB7DD870594B40</t>
  </si>
  <si>
    <t>배관파이프  ∮50㎜∼2.6m  HR     ( 호표 317 )</t>
  </si>
  <si>
    <t>5A7EE3188E9F706979E56009F3AB2D5F575572</t>
  </si>
  <si>
    <t>5A7EE3188E9F706979E56009F3AB2D5F575572DE5A7EE3188E9F706979E56009F3AB2D5F575572</t>
  </si>
  <si>
    <t>와이어메시 바닥깔기  1800*1800 기준  M2     ( 호표 318 )</t>
  </si>
  <si>
    <t>5D671376852190B471CF9BF96FB4855DB8D30C8038A72278932A09A6AE3B2D50A06D</t>
  </si>
  <si>
    <t>철골공수 산정방법&lt;소요 부자재량&gt;  전용접부재(Built up)  TON     ( 호표 319 )</t>
  </si>
  <si>
    <t>5A6CA3C288284AB670C8E1691ED873DC5A250B</t>
  </si>
  <si>
    <t>5D67E3A980A0BF34702508B98896B55A6CA3C288284AB670C8E1691ED873DC5A250B</t>
  </si>
  <si>
    <t>5A6CD39686478BFB7228F3393F4C532054952F</t>
  </si>
  <si>
    <t>5D67E3A980A0BF34702508B98896B55A6CD39686478BFB7228F3393F4C532054952F</t>
  </si>
  <si>
    <t>5A41B38080CF34647F93E5094A5D0DB55C1EAF</t>
  </si>
  <si>
    <t>5D67E3A980A0BF34702508B98896B55A41B38080CF34647F93E5094A5D0DB55C1EAF</t>
  </si>
  <si>
    <t>5A41A3FB8655B650717DEE695362724B5E486E</t>
  </si>
  <si>
    <t>5D67E3A980A0BF34702508B98896B55A41A3FB8655B650717DEE695362724B5E486E</t>
  </si>
  <si>
    <t>도장 후 퍼티 및 연마 - 21-1/4삭제  철재면  M2     ( 호표 320 )</t>
  </si>
  <si>
    <t>5A41B3838DE6309D73142A29233DCAB2536D39</t>
  </si>
  <si>
    <t>5D67539E84B7FA8974F8F429E9AB455A41B3838DE6309D73142A29233DCAB2536D39</t>
  </si>
  <si>
    <t>5A41B3808039799770CCDE09BDE741F3506BDD</t>
  </si>
  <si>
    <t>5D67539E84B7FA8974F8F429E9AB455A41B3808039799770CCDE09BDE741F3506BDD</t>
  </si>
  <si>
    <t>5D67539E84B7FA8974F8F429E9AB455DB8D30C8038A72278932A09A6AE3B2D50A215</t>
  </si>
  <si>
    <t>5D67539E84B7FA8974F8F429E9AB455DB8D30C8038A72278932A09A6AE3B2D50A06C</t>
  </si>
  <si>
    <t>잡철물 제작 및 설치  현장제작 설치, 일반철재  kg     ( 호표 321 )</t>
  </si>
  <si>
    <t>5D67137F84D4E6B274F52FF92352055DB8D30C8038A72278932A09A6AE3B2D50A067</t>
  </si>
  <si>
    <t>5D67137F84D4E6B274F52FF92352055DB8D30C8038A72278932A09A6AE3B2D50A177</t>
  </si>
  <si>
    <t>5D67137F84D4E6B274F52FF92352055DB8D30C8038A72278932A09A6AE3B2D50A06D</t>
  </si>
  <si>
    <t>5D67137F84D4E6B274F52FF92352055DB8D30C8038A72278932A09A6AE3B2D50A06C</t>
  </si>
  <si>
    <t>5D67137F84D4E6B274F52FF92352055C7E63118CEA69C67579EF09CA05001</t>
  </si>
  <si>
    <t>5D67137F84D4E6B274F52FF92352055C7E63118CEA69C67579EF09CA35002</t>
  </si>
  <si>
    <t>녹막이페인트 붓칠  철재면, 2회 1종  M2     ( 호표 322 )</t>
  </si>
  <si>
    <t>5D67538C871D2CA17329A9990D8F755D67538C871D2CA17201F969380DF5</t>
  </si>
  <si>
    <t>5D67538C871D2CA17329A9990D8F755D67538C871D2CA17200D259813D95</t>
  </si>
  <si>
    <t>녹막이 페인트칠  철재면 2회 노무비  M2     ( 호표 323 )</t>
  </si>
  <si>
    <t>5D67538C871D2CA17201F969380DF55DB8D30C8038A72278932A09A6AE3B2D50A215</t>
  </si>
  <si>
    <t>5D67538C871D2CA17201F969380DF55DB8D30C8038A72278932A09A6AE3B2D50A06C</t>
  </si>
  <si>
    <t>5D67538C871D2CA17201F969380DF55C7E63118CEA69C67579EF09CA05001</t>
  </si>
  <si>
    <t>녹막이 페인트칠 재료비  철재면, 2회, 1종  M2     ( 호표 324 )</t>
  </si>
  <si>
    <t>5D67538C871D2CA17200D259813D955A41B3838DF08CE67C0939D9A6A63DCA50D9D3</t>
  </si>
  <si>
    <t>5A41B3838DF08C357A967449592403DC59BCF9</t>
  </si>
  <si>
    <t>5D67538C871D2CA17200D259813D955A41B3838DF08C357A967449592403DC59BCF9</t>
  </si>
  <si>
    <t>스터드볼트 설치 / 데크플레이트, 자동용접  주재료 별도  개소     ( 호표 325 )</t>
  </si>
  <si>
    <t>5D67E3A8864A6E577E7688B97B59C55DB8D30C8038A72278932A09A6AE3B2D50A177</t>
  </si>
  <si>
    <t>5D67E3A8864A6E577E7688B97B59C55DB8D30C8038A72278932A09A6AE3B2D50A06D</t>
  </si>
  <si>
    <t>5D67E3A8864A6E577E7688B97B59C55C7E63118CEA69C67579EF09CA35002</t>
  </si>
  <si>
    <t>모르타르 배합(배합품 포함)  배합용적비 1:3, 시멘트, 모래 별도  M3     ( 호표 326 )</t>
  </si>
  <si>
    <t>5D67C35C87F16F0373682109AA56C55A41A3FB864B59957D403529DF7658AE5FD18C</t>
  </si>
  <si>
    <t>5D67C35C87F16F0373682109AA56C55A6C933D82332B627E4EFA39D5E729EB54074D</t>
  </si>
  <si>
    <t>5D67C35C87F16F0373682109AA56C55DB8D30C8038A72278932A09A6AE3B2D50A06C</t>
  </si>
  <si>
    <t>모르타르비빔 - 돌붙임(바닥)  배합용적비 1:3, 시멘트, 모래 별도  M3     ( 호표 327 )</t>
  </si>
  <si>
    <t>5D6763F68BEE7C0F7E5DB47912B2355A41A3FB864B59957D403529DF7658AE5FD18C</t>
  </si>
  <si>
    <t>5D6763F68BEE7C0F7E5DB47912B2355A6C933D82332B627E4EFA39D5E729EB54074D</t>
  </si>
  <si>
    <t>5D6763F68BEE7C0F7E5DB47912B2355D67C35C87F16F03736822190F0B95</t>
  </si>
  <si>
    <t>습식공법 - 화강석  바닥, 자재 별도  M2     ( 호표 328 )</t>
  </si>
  <si>
    <t>5DB8D30C8038A72278932A09A6AE3B2D50A321</t>
  </si>
  <si>
    <t>5D6763F68BDC2E4170EE90292C63055DB8D30C8038A72278932A09A6AE3B2D50A321</t>
  </si>
  <si>
    <t>5D6763F68BDC2E4170EE90292C63055DB8D30C8038A72278932A09A6AE3B2D50A06C</t>
  </si>
  <si>
    <t>5D6763F68BDC2E4170EE90292C63055C7E63118CEA69C67579EF09CA05001</t>
  </si>
  <si>
    <t>모르타르 배합  모래채가름 포함  M3     ( 호표 329 )</t>
  </si>
  <si>
    <t>5D67C35C87F16F03736822190F0B955DB8D30C8038A72278932A09A6AE3B2D50A06C</t>
  </si>
  <si>
    <t>바탕 고르기  바닥, 24mm 이하 기준, 62m2/일당  M2     ( 호표 330 )</t>
  </si>
  <si>
    <t>5D6763F589637D5A749CB5E92408355DB8D30C8038A72278932A09A6AE3B2D50A21B</t>
  </si>
  <si>
    <t>5D6763F589637D5A749CB5E92408355DB8D30C8038A72278932A09A6AE3B2D50A06C</t>
  </si>
  <si>
    <t>5D6763F589637D5A749CB5E92408355C7E63118CEA69C67579EF09CA05001</t>
  </si>
  <si>
    <t>모르타르 배합(배합품 포함)  배합용적비 1:2, 시멘트, 모래 별도  M3     ( 호표 331 )</t>
  </si>
  <si>
    <t>5D67C35C87F16F037368206933B5B55A41A3FB864B59957D403529DF7658AE5FD18C</t>
  </si>
  <si>
    <t>5D67C35C87F16F037368206933B5B55A6C933D82332B627E4EFA39D5E729EB54074D</t>
  </si>
  <si>
    <t>5D67C35C87F16F037368206933B5B55DB8D30C8038A72278932A09A6AE3B2D50A06C</t>
  </si>
  <si>
    <t>줄눈 모르타르(배합품 포함)  배합용적비 1:1(백시멘트), 모래 별도  M3     ( 호표 332 )</t>
  </si>
  <si>
    <t>5D6763F589636CC8779D4AE98785555A41A3FB864B59957D403529DF7658C950F887</t>
  </si>
  <si>
    <t>5D6763F589636CC8779D4AE98785555A6C933D82332B627E4EFA39D5E729EB54074D</t>
  </si>
  <si>
    <t>5D6763F589636CC8779D4AE98785555DB8D30C8038A72278932A09A6AE3B2D50A06C</t>
  </si>
  <si>
    <t>타일 붙임 / 압착 붙이기  바닥, 타일 0.04 ~ 0.10m2 이하, 18m2/일당  M2     ( 호표 333 )</t>
  </si>
  <si>
    <t>5D6763F589408302780BC1D9E70DB55DB8D30C8038A72278932A09A6AE3B2D50A214</t>
  </si>
  <si>
    <t>5D6763F589408302780BC1D9E70DB55DB8D30C8038A72278932A09A6AE3B2D50A06C</t>
  </si>
  <si>
    <t>5D6763F589408302780BC1D9E70DB55C7E63118CEA69C67579EF09CA35002</t>
  </si>
  <si>
    <t>타일줄눈 설치 / 바닥면  타일규격 m2, 0.04 ∼ 0.10 이하  M2     ( 호표 334 )</t>
  </si>
  <si>
    <t>5DB8D30C8038A72278932A09A6AE3B2D50A326</t>
  </si>
  <si>
    <t>5D6763F58963E04B75695519D235355DB8D30C8038A72278932A09A6AE3B2D50A326</t>
  </si>
  <si>
    <t>메탈라스 깔기  바닥. #800  M2     ( 호표 335 )</t>
  </si>
  <si>
    <t>5A41A3FB864B597A76801769FC0C14B45A7BCC</t>
  </si>
  <si>
    <t>5D671376852190AB784F82091BA8A55A41A3FB864B597A76801769FC0C14B45A7BCC</t>
  </si>
  <si>
    <t>5A41B38080CF08B5770B1B593C83B3AD5C8828</t>
  </si>
  <si>
    <t>5D671376852190AB784F82091BA8A55A41B38080CF08B5770B1B593C83B3AD5C8828</t>
  </si>
  <si>
    <t>5D671376852190AB784F82091BA8A55DB8D30C8038A72278932A09A6AE3B2D50A21B</t>
  </si>
  <si>
    <t>바탕 고르기  벽, 24mm 이하 기준, 45m2/일당  M2     ( 호표 336 )</t>
  </si>
  <si>
    <t>5D6763F589637D5A749CB6898253055DB8D30C8038A72278932A09A6AE3B2D50A21B</t>
  </si>
  <si>
    <t>5D6763F589637D5A749CB6898253055DB8D30C8038A72278932A09A6AE3B2D50A06C</t>
  </si>
  <si>
    <t>5D6763F589637D5A749CB6898253055C7E63118CEA69C67579EF09CA05001</t>
  </si>
  <si>
    <t>타일 붙임 / 압착 붙이기  벽, 타일 0.11 ~ 0.20m2 이하, 16m2/일당  M2     ( 호표 337 )</t>
  </si>
  <si>
    <t>5D6763F589636CC874CAF0A9CF46055DB8D30C8038A72278932A09A6AE3B2D50A214</t>
  </si>
  <si>
    <t>5D6763F589636CC874CAF0A9CF46055DB8D30C8038A72278932A09A6AE3B2D50A06C</t>
  </si>
  <si>
    <t>5D6763F589636CC874CAF0A9CF46055C7E63118CEA69C67579EF09CA35002</t>
  </si>
  <si>
    <t>타일줄눈 설치 / 벽면  타일규격 m2, 0.11 ~ 0.20 이하  M2     ( 호표 338 )</t>
  </si>
  <si>
    <t>5D6763F58963E04B75695519B769E55DB8D30C8038A72278932A09A6AE3B2D50A326</t>
  </si>
  <si>
    <t>타일 붙임 / 접착 붙이기  벽, 타일 0.11∼0.20m2 이하, 26m2/일당  M2     ( 호표 339 )</t>
  </si>
  <si>
    <t>5D6763F5896352707A911F39AE9B955DB8D30C8038A72278932A09A6AE3B2D50A214</t>
  </si>
  <si>
    <t>5D6763F5896352707A911F39AE9B955DB8D30C8038A72278932A09A6AE3B2D50A06C</t>
  </si>
  <si>
    <t>5D6763F5896352707A911F39AE9B955C7E63118CEA69C67579EF09CA05001</t>
  </si>
  <si>
    <t>시멘트 액체방수 바름  바닥  M2     ( 호표 340 )</t>
  </si>
  <si>
    <t>5D673349868E5AEE7C9B4D49B0F1455DB8D30C8038A72278932A09A6AE3B2D50A21A</t>
  </si>
  <si>
    <t>5D673349868E5AEE7C9B4D49B0F1455DB8D30C8038A72278932A09A6AE3B2D50A06C</t>
  </si>
  <si>
    <t>5D673349868E5AEE7C9B4D49B0F1455C7E63118CEA69C67579EF09CA05001</t>
  </si>
  <si>
    <t>시멘트 액체방수 바름  수직부  M2     ( 호표 341 )</t>
  </si>
  <si>
    <t>5D673349868E5AEE7C98F909A7A8E55DB8D30C8038A72278932A09A6AE3B2D50A21A</t>
  </si>
  <si>
    <t>5D673349868E5AEE7C98F909A7A8E55DB8D30C8038A72278932A09A6AE3B2D50A06C</t>
  </si>
  <si>
    <t>5D673349868E5AEE7C98F909A7A8E55C7E63118CEA69C67579EF09CA05001</t>
  </si>
  <si>
    <t>수밀코킹  재료비 별도  M     ( 호표 342 )</t>
  </si>
  <si>
    <t>5DB8D30C8038A72278978579AB37E6A35146A6</t>
  </si>
  <si>
    <t>5D673346893606BE73D2A82917A2855DB8D30C8038A72278978579AB37E6A35146A6</t>
  </si>
  <si>
    <t>방수 모르타르 비빔  1:3, 방수액 포함  M3     ( 호표 343 )</t>
  </si>
  <si>
    <t>5D6733478BA09A6670264AF9F875F55A41A3FB864B59957D403529DF7658AE5FD18C</t>
  </si>
  <si>
    <t>5D6733478BA09A6670264AF9F875F55A6C933D82332B627E4EFA39D5E729EB54074D</t>
  </si>
  <si>
    <t>5D6733478BA09A6670264AF9F875F55DB8D30C8038A72278932A09A6AE3B2D50A06C</t>
  </si>
  <si>
    <t>5D6733478BA09A6670264AF9F875F55A6CA3C2880D37B373839F692E1A6DA95DFFD6</t>
  </si>
  <si>
    <t>방수 모르타르 바름 - 시공비  21mm, 벽돌, 콘크리트 바탕  M2     ( 호표 344 )</t>
  </si>
  <si>
    <t>5D6733478BA088227CE96EC9A8DFC55DB8D30C8038A72278932A09A6AE3B2D50A21B</t>
  </si>
  <si>
    <t>5D6733478BA088227CE96EC9A8DFC55DB8D30C8038A72278932A09A6AE3B2D50A06C</t>
  </si>
  <si>
    <t>루프드레인 설치    개소     ( 호표 345 )</t>
  </si>
  <si>
    <t>5D67030F8F8B380B74CDBFA94B21F55DB8D30C8038A72278932A09A6AE3B2D50A32B</t>
  </si>
  <si>
    <t>5D67030F8F8B380B74CDBFA94B21F55DB8D30C8038A72278932A09A6AE3B2D50A06C</t>
  </si>
  <si>
    <t>잡철물 제작 및 설치  현장제작 설치, 경량철재  kg     ( 호표 346 )</t>
  </si>
  <si>
    <t>5D67137F84D4E6B274F7DC096F61055DB8D30C8038A72278932A09A6AE3B2D50A067</t>
  </si>
  <si>
    <t>5D67137F84D4E6B274F7DC096F61055DB8D30C8038A72278932A09A6AE3B2D50A177</t>
  </si>
  <si>
    <t>5D67137F84D4E6B274F7DC096F61055DB8D30C8038A72278932A09A6AE3B2D50A06D</t>
  </si>
  <si>
    <t>5D67137F84D4E6B274F7DC096F61055DB8D30C8038A72278932A09A6AE3B2D50A06C</t>
  </si>
  <si>
    <t>5D67137F84D4E6B274F7DC096F61055C7E63118CEA69C67579EF09CA05001</t>
  </si>
  <si>
    <t>5D67137F84D4E6B274F7DC096F61055C7E63118CEA69C67579EF09CA35002</t>
  </si>
  <si>
    <t>선홈통(강관) 설치 - 노무비  80mm, 스테인리스  M     ( 호표 347 )</t>
  </si>
  <si>
    <t>5D67030E8D3568B57335E4895B69155A41B38080CF083078C59A8969A9A30454CE45</t>
  </si>
  <si>
    <t>5D67030E8D3568B57335E4895B69155DB8D30C8038A72278932A09A6AE3B2D50A32B</t>
  </si>
  <si>
    <t>일반구조용각형강관  ㅁ-40*40*2.3t, 녹막이페인트  M     ( 호표 348 )</t>
  </si>
  <si>
    <t>5A3733718B9CE2FB739C50792F84A0E45CE159</t>
  </si>
  <si>
    <t>5D67137F849D5CF879C3FFF9B049355A3733718B9CE2FB739C50792F84A0E45CE159</t>
  </si>
  <si>
    <t>5D67137F849D5CF879C3FFF9B049355D67137F84D4E6B274F52FF9235205</t>
  </si>
  <si>
    <t>5D67137F849D5CF879C3FFF9B049355D67538C871D2CA1732AB0892AF225</t>
  </si>
  <si>
    <t>5D67137F849D5CF879C3FFF9B049355A6C933D82B0996772C6A7C9FEA6BCE35932E0</t>
  </si>
  <si>
    <t>녹막이페인트 붓칠  철재면, 1회 1종  M2     ( 호표 349 )</t>
  </si>
  <si>
    <t>5D67538C871D2CA1732AB0892AF2255D67538C871D2CA17201F969383935</t>
  </si>
  <si>
    <t>5D67538C871D2CA1732AB0892AF2255D67538C871D2CA17200D259BE7775</t>
  </si>
  <si>
    <t>녹막이 페인트칠  철재면 1회 노무비  M2     ( 호표 350 )</t>
  </si>
  <si>
    <t>5D67538C871D2CA17201F9693839355DB8D30C8038A72278932A09A6AE3B2D50A215</t>
  </si>
  <si>
    <t>5D67538C871D2CA17201F9693839355DB8D30C8038A72278932A09A6AE3B2D50A06C</t>
  </si>
  <si>
    <t>5D67538C871D2CA17201F9693839355C7E63118CEA69C67579EF09CA05001</t>
  </si>
  <si>
    <t>녹막이 페인트칠 재료비  철재면, 1회, 1종  M2     ( 호표 351 )</t>
  </si>
  <si>
    <t>5D67538C871D2CA17200D259BE77755A41B3838DF08CE67C0939D9A6A63DCA50D9D3</t>
  </si>
  <si>
    <t>5D67538C871D2CA17200D259BE77755A41B3838DF08C357A967449592403DC59BCF9</t>
  </si>
  <si>
    <t>코너비드 설치  재료비 별도  M     ( 호표 352 )</t>
  </si>
  <si>
    <t>5D67C3578FDDBC8D7079A4C98D88F55DB8D30C8038A72278932A09A6AE3B2D50A21B</t>
  </si>
  <si>
    <t>평강(F.B) (용접식난간)  ST'L-40*10t(주자재제작설치)  M     ( 호표 353 )</t>
  </si>
  <si>
    <t>5A41A3FB8655B6477AA33859502D74AA576791</t>
  </si>
  <si>
    <t>5D67137F84B84B2275CFAAC96167155A41A3FB8655B6477AA33859502D74AA576791</t>
  </si>
  <si>
    <t>5D67137F84B84B2275CFAAC96167155D6713718D1E5B5D7D4AC8E922FD45</t>
  </si>
  <si>
    <t>5D67137F84B84B2275CFAAC96167155A6C933D82B0996772C6A7C9FEA6BCE35932E0</t>
  </si>
  <si>
    <t>스틸철판 (제작설치)  T=10mm  M2     ( 호표 354 )</t>
  </si>
  <si>
    <t>5A41A3FB86558ACD78CD0139F3250B155D7EAE</t>
  </si>
  <si>
    <t>5D67137982219E0C776190B900F9F55A41A3FB86558ACD78CD0139F3250B155D7EAE</t>
  </si>
  <si>
    <t>5D67137982219E0C776190B900F9F55D67137F84D4E6B274F52FF9235205</t>
  </si>
  <si>
    <t>5D67137982219E0C776190B900F9F55A6C933D82B0996772C6A7C9FEA6BCE35932E0</t>
  </si>
  <si>
    <t>스틸 CAP  D60*1.4t  개     ( 호표 355 )</t>
  </si>
  <si>
    <t>5A41A3FB86558ACD78CD0139D0601E0454BDB1</t>
  </si>
  <si>
    <t>5D6713718D1E5B5D79EF97C94B2FF55A41A3FB86558ACD78CD0139D0601E0454BDB1</t>
  </si>
  <si>
    <t>5D6713718D1E5B5D79EF97C94B2FF55D67137F84D4E6B274F52FF9235205</t>
  </si>
  <si>
    <t>5D6713718D1E5B5D79EF97C94B2FF55D67538C871D2CA1732AB1A99B98C5</t>
  </si>
  <si>
    <t>5D6713718D1E5B5D79EF97C94B2FF55D67538F8C4C826577114B891ECD65</t>
  </si>
  <si>
    <t>5D6713718D1E5B5D79EF97C94B2FF55A6C933D82B0996772C6A7C9FEA6BCE35932E0</t>
  </si>
  <si>
    <t>5D6713718D1E5B5D79EF97C94B2FF55D67538C871D2CA17200D259BE4A35</t>
  </si>
  <si>
    <t>5D6713718D1E5B5D79EF97C94B2FF55D67538F8C4C826577114F79E039B5</t>
  </si>
  <si>
    <t>우레탄페인트 붓칠  철재면, 2회, 1급  M2     ( 호표 356 )</t>
  </si>
  <si>
    <t>5D67538F8C4C826577114B891ECDE55D67538F8C4C826577114F79C56C65</t>
  </si>
  <si>
    <t>5D67538F8C4C826577114B891ECDE55D67538F8C4C826577114F79E039E5</t>
  </si>
  <si>
    <t>용접식난간 설치  현장제작 설치, 철제 난간  kg     ( 호표 357 )</t>
  </si>
  <si>
    <t>5D6713718D1E5B5D7D4AC8E922FD455DB8D30C8038A72278932A09A6AE3B2D50A177</t>
  </si>
  <si>
    <t>5D6713718D1E5B5D7D4AC8E922FD455DB8D30C8038A72278932A09A6AE3B2D50A067</t>
  </si>
  <si>
    <t>5D6713718D1E5B5D7D4AC8E922FD455DB8D30C8038A72278932A09A6AE3B2D50A06C</t>
  </si>
  <si>
    <t>5D6713718D1E5B5D7D4AC8E922FD455C7E63118CEA69C67579EF09CA05001</t>
  </si>
  <si>
    <t>5D6713718D1E5B5D7D4AC8E922FD455C7E63118CEA69C67579EF09CA35002</t>
  </si>
  <si>
    <t>녹막이페인트 붓칠  철재면, 1회 2종  M2     ( 호표 358 )</t>
  </si>
  <si>
    <t>5D67538C871D2CA1732AB1A99B98C55D67538C871D2CA17201F969383935</t>
  </si>
  <si>
    <t>5D67538C871D2CA1732AB1A99B98C55D67538C871D2CA17200D259BE4A35</t>
  </si>
  <si>
    <t>유성페인트 붓칠  철재면, 2회 1급  M2     ( 호표 359 )</t>
  </si>
  <si>
    <t>5D67538F8C4C826577114B891ECD655D67538F8C4C826577114F79C56C65</t>
  </si>
  <si>
    <t>5D67538F8C4C826577114B891ECD655D67538F8C4C826577114F79E039B5</t>
  </si>
  <si>
    <t>녹막이 페인트칠 재료비  철재면, 1회, 2종  M2     ( 호표 360 )</t>
  </si>
  <si>
    <t>5A41B3838DF08CE67C0939D9A6A63DCA50D9D2</t>
  </si>
  <si>
    <t>5D67538C871D2CA17200D259BE4A355A41B3838DF08CE67C0939D9A6A63DCA50D9D2</t>
  </si>
  <si>
    <t>5D67538C871D2CA17200D259BE4A355A41B3838DF08C357A967449592403DC59BCF8</t>
  </si>
  <si>
    <t>유성페인트 붓칠 재료비  철재면, 2회, 1급  M2     ( 호표 361 )</t>
  </si>
  <si>
    <t>5A41B3838DF08CE67C0D94C9A136FC2E5A98BD</t>
  </si>
  <si>
    <t>5D67538F8C4C826577114F79E039B55A41B3838DF08CE67C0D94C9A136FC2E5A98BD</t>
  </si>
  <si>
    <t>5D67538F8C4C826577114F79E039B55A41B3838DF08C357A967449592403DC59BCF9</t>
  </si>
  <si>
    <t>유성페인트 붓칠  철재면 2회 노무비  M2     ( 호표 362 )</t>
  </si>
  <si>
    <t>5D67538F8C4C826577114F79C56C655DB8D30C8038A72278932A09A6AE3B2D50A215</t>
  </si>
  <si>
    <t>5D67538F8C4C826577114F79C56C655DB8D30C8038A72278932A09A6AE3B2D50A06C</t>
  </si>
  <si>
    <t>5D67538F8C4C826577114F79C56C655C7E63118CEA69C67579EF09CA05001</t>
  </si>
  <si>
    <t>우레탄페인트(붓칠) - 재료비  철재면, 2회 칠, 1급  M2     ( 호표 363 )</t>
  </si>
  <si>
    <t>5A41B3838DF08CE67C0D94C9A136FC2E5A9A11</t>
  </si>
  <si>
    <t>5D67538F8C4C826577114F79E039E55A41B3838DF08CE67C0D94C9A136FC2E5A9A11</t>
  </si>
  <si>
    <t>5D67538F8C4C826577114F79E039E55A41B3838DF08C357A967449592403DC59BCF9</t>
  </si>
  <si>
    <t>5D67538F8C4C826577114F79E039E55C7E63118CEA69C67579EF09CA05001</t>
  </si>
  <si>
    <t>경량천장철골틀 설치  BAR 간격 450mm  M2     ( 호표 364 )</t>
  </si>
  <si>
    <t>5D67137B8D53981173C16999916B755DB8D30C8038A72278932A09A6AE3B2D50A322</t>
  </si>
  <si>
    <t>5D67137B8D53981173C16999916B755DB8D30C8038A72278932A09A6AE3B2D50A06C</t>
  </si>
  <si>
    <t>5D67137B8D53981173C16999916B755C7E63118CEA69C67579EF09CA05001</t>
  </si>
  <si>
    <t>경량형강, 블랙C형강  75*45*15, t2.3  M     ( 호표 365 )</t>
  </si>
  <si>
    <t>5A41A3FB8655B650717DED59EC755EDE54AD1B</t>
  </si>
  <si>
    <t>5D67137F84B8559A7DC2B2C93B35155A41A3FB8655B650717DED59EC755EDE54AD1B</t>
  </si>
  <si>
    <t>5D67137F84B8559A7DC2B2C93B35155A6C933D82B0996772C6A7C9FEA6BCE35932E0</t>
  </si>
  <si>
    <t>5D67137F84B8559A7DC2B2C93B35155D67137F84E54B6772DCA939FFADA5</t>
  </si>
  <si>
    <t>5D67137F84B8559A7DC2B2C93B35155D67137F84E54B6772DCA8198D0595</t>
  </si>
  <si>
    <t>각종 잡철물 설치 - 22-1/4삭제  철재, 간단  kg     ( 호표 366 )</t>
  </si>
  <si>
    <t>5A5223F185DB3578710F9399782312D9571781</t>
  </si>
  <si>
    <t>5D67137F84E54B6772DCA939FFADA55A5223F185DB3578710F9399782312D9571781</t>
  </si>
  <si>
    <t>5A6CA3C288284AB670C8E1691ED873DC5A2505</t>
  </si>
  <si>
    <t>5D67137F84E54B6772DCA939FFADA55A6CA3C288284AB670C8E1691ED873DC5A2505</t>
  </si>
  <si>
    <t>5A6CD39686478BFB73C99029F5694A4C543011</t>
  </si>
  <si>
    <t>5D67137F84E54B6772DCA939FFADA55A6CD39686478BFB73C99029F5694A4C543011</t>
  </si>
  <si>
    <t>5D67137F84E54B6772DCA939FFADA55A7EE3188E9F709675089769E401B66350D58AE0</t>
  </si>
  <si>
    <t>5D67137F84E54B6772DCA939FFADA55D29032A86FCE4BE7DD12A49FB7DD870594B40</t>
  </si>
  <si>
    <t>5D67137F84E54B6772DCA939FFADA55DB8D30C8038A72278932A09A6AE3B2D50A067</t>
  </si>
  <si>
    <t>5D67137F84E54B6772DCA939FFADA55DB8D30C8038A72278932A09A6AE3B2D50A06C</t>
  </si>
  <si>
    <t>5D67137F84E54B6772DCA939FFADA55DB8D30C8038A72278932A09A6AE3B2D50A177</t>
  </si>
  <si>
    <t>5D67137F84E54B6772DCA939FFADA55DB8D30C8038A72278932A09A6AE3B2D50A06D</t>
  </si>
  <si>
    <t>5D67137F84E54B6772DCA939FFADA55C7E63118CEA69C67579EF09CA05001</t>
  </si>
  <si>
    <t>각종 잡철물 제작 - 22-1/4삭제  철재, 간단  kg     ( 호표 367 )</t>
  </si>
  <si>
    <t>5D67137F84E54B6772DCA8198D05955A5223F185DB3578710F9399782312D9571781</t>
  </si>
  <si>
    <t>5D67137F84E54B6772DCA8198D05955A6CA3C288284AB670C8E1691ED873DC5A2505</t>
  </si>
  <si>
    <t>5D67137F84E54B6772DCA8198D05955A6CD39686478BFB73C99029F5694A4C543011</t>
  </si>
  <si>
    <t>5D67137F84E54B6772DCA8198D05955A7EE3188E9F709675089769E401B66350D58AE0</t>
  </si>
  <si>
    <t>5D67137F84E54B6772DCA8198D05955D29032A86FCE4BE7DD12A49FB7DD870594B40</t>
  </si>
  <si>
    <t>5D67137F84E54B6772DCA8198D05955DB8D30C8038A72278932A09A6AE3B2D50A067</t>
  </si>
  <si>
    <t>5D67137F84E54B6772DCA8198D05955DB8D30C8038A72278932A09A6AE3B2D50A06C</t>
  </si>
  <si>
    <t>5D67137F84E54B6772DCA8198D05955DB8D30C8038A72278932A09A6AE3B2D50A177</t>
  </si>
  <si>
    <t>5D67137F84E54B6772DCA8198D05955DB8D30C8038A72278932A09A6AE3B2D50A06D</t>
  </si>
  <si>
    <t>5D67137F84E54B6772DCA8198D05955C7E63118CEA69C67579EF09CA05001</t>
  </si>
  <si>
    <t>용접기(교류)  500Amp  HR     ( 호표 368 )</t>
  </si>
  <si>
    <t>5A7EE3188E9F709675089769E401B66350D58A</t>
  </si>
  <si>
    <t>5A7EE3188E9F709675089769E401B66350D58AE05A7EE3188E9F709675089769E401B66350D58A</t>
  </si>
  <si>
    <t>일반압연강판  6T  M2     ( 호표 369 )</t>
  </si>
  <si>
    <t>5D67137F849D5CF879C6B5596668355A41A3FB86558ACD78CD0139D0601E04554AAB</t>
  </si>
  <si>
    <t>5D67137F849D5CF879C6B5596668355D67137F84D4E6B274F52EE9BC3885</t>
  </si>
  <si>
    <t>5D67137F849D5CF879C6B5596668355A6C933D82B0996772C6A7C9FEA6BCE35932E3</t>
  </si>
  <si>
    <t>잡철물 제작 및 설치  현장제작 설치, 일반철재  TON     ( 호표 370 )</t>
  </si>
  <si>
    <t>5D67137F84D4E6B274F52EE9BC38855DB8D30C8038A72278932A09A6AE3B2D50A067</t>
  </si>
  <si>
    <t>5D67137F84D4E6B274F52EE9BC38855DB8D30C8038A72278932A09A6AE3B2D50A177</t>
  </si>
  <si>
    <t>5D67137F84D4E6B274F52EE9BC38855DB8D30C8038A72278932A09A6AE3B2D50A06D</t>
  </si>
  <si>
    <t>5D67137F84D4E6B274F52EE9BC38855DB8D30C8038A72278932A09A6AE3B2D50A06C</t>
  </si>
  <si>
    <t>5D67137F84D4E6B274F52EE9BC38855C7E63118CEA69C67579EF09CA05001</t>
  </si>
  <si>
    <t>5D67137F84D4E6B274F52EE9BC38855C7E63118CEA69C67579EF09CA35002</t>
  </si>
  <si>
    <t>각종 잡철물 제작 설치 - 22-1/4삭제  철재, 보통(강판의 가공설치)  kg     ( 호표 371 )</t>
  </si>
  <si>
    <t>5D67137F84D4E6A17D833869E88FE55D67137F84D4E6A17EA93BC9687C05</t>
  </si>
  <si>
    <t>5D67137F84D4E6A17D833869E88FE55D67137F84D4E6A17EA93A39F76375</t>
  </si>
  <si>
    <t>각종 잡철물 제작 - 22-1/4삭제  철재, 보통(강판의 가공설치)  kg     ( 호표 372 )</t>
  </si>
  <si>
    <t>5D67137F84D4E6A17EA93BC9687C055A5223F185DB3578710F9399782312D9571781</t>
  </si>
  <si>
    <t>5D67137F84D4E6A17EA93BC9687C055A6CA3C288284AB670C8E1691ED873DC5A2505</t>
  </si>
  <si>
    <t>5D67137F84D4E6A17EA93BC9687C055A6CD39686478BFB73C99029F5694A4C543011</t>
  </si>
  <si>
    <t>5D67137F84D4E6A17EA93BC9687C055A7EE3188E9F709675089769E401B66350D58AE0</t>
  </si>
  <si>
    <t>5D67137F84D4E6A17EA93BC9687C055D29032A86FCE4BE7DD12A49FB7DD870594B40</t>
  </si>
  <si>
    <t>5DB8D30C8038A72278932A09A6AE3B2D50A175</t>
  </si>
  <si>
    <t>5D67137F84D4E6A17EA93BC9687C055DB8D30C8038A72278932A09A6AE3B2D50A175</t>
  </si>
  <si>
    <t>5D67137F84D4E6A17EA93BC9687C055DB8D30C8038A72278932A09A6AE3B2D50A06C</t>
  </si>
  <si>
    <t>5D67137F84D4E6A17EA93BC9687C055DB8D30C8038A72278932A09A6AE3B2D50A177</t>
  </si>
  <si>
    <t>5D67137F84D4E6A17EA93BC9687C055DB8D30C8038A72278932A09A6AE3B2D50A06D</t>
  </si>
  <si>
    <t>5D67137F84D4E6A17EA93BC9687C055C7E63118CEA69C67579EF09CA05001</t>
  </si>
  <si>
    <t>각종 잡철물 설치 - 22-1/4삭제  철재, 보통(강판의 가공설치)  kg     ( 호표 373 )</t>
  </si>
  <si>
    <t>5D67137F84D4E6A17EA93A39F763755A5223F185DB3578710F9399782312D9571781</t>
  </si>
  <si>
    <t>5D67137F84D4E6A17EA93A39F763755A6CA3C288284AB670C8E1691ED873DC5A2505</t>
  </si>
  <si>
    <t>5D67137F84D4E6A17EA93A39F763755A6CD39686478BFB73C99029F5694A4C543011</t>
  </si>
  <si>
    <t>5D67137F84D4E6A17EA93A39F763755A7EE3188E9F709675089769E401B66350D58AE0</t>
  </si>
  <si>
    <t>5D67137F84D4E6A17EA93A39F763755D29032A86FCE4BE7DD12A49FB7DD870594B40</t>
  </si>
  <si>
    <t>5D67137F84D4E6A17EA93A39F763755DB8D30C8038A72278932A09A6AE3B2D50A175</t>
  </si>
  <si>
    <t>5D67137F84D4E6A17EA93A39F763755DB8D30C8038A72278932A09A6AE3B2D50A06C</t>
  </si>
  <si>
    <t>5D67137F84D4E6A17EA93A39F763755DB8D30C8038A72278932A09A6AE3B2D50A177</t>
  </si>
  <si>
    <t>5D67137F84D4E6A17EA93A39F763755DB8D30C8038A72278932A09A6AE3B2D50A06D</t>
  </si>
  <si>
    <t>5D67137F84D4E6A17EA93A39F763755C7E63118CEA69C67579EF09CA05001</t>
  </si>
  <si>
    <t>몰딩 설치    M     ( 호표 374 )</t>
  </si>
  <si>
    <t>5D6743AE813C90EA72ADFA79B44FF55DB8D30C8038A72278932A09A6AE3B2D50A322</t>
  </si>
  <si>
    <t>5D6743AE813C90EA72ADFA79B44FF55C7E63118CEA69C67579EF09CA05001</t>
  </si>
  <si>
    <t>모르타르 바름  3.6m 이하, 1회, 40m2/일당  M2     ( 호표 375 )</t>
  </si>
  <si>
    <t>5D67C35C87F1797B7D10D579AA45655DB8D30C8038A72278932A09A6AE3B2D50A21B</t>
  </si>
  <si>
    <t>5D67C35C87F1797B7D10D579AA45655DB8D30C8038A72278932A09A6AE3B2D50A06C</t>
  </si>
  <si>
    <t>5D67C35C87F1797B7D10D579AA45655C7E63118CEA69C67579EF09CA05001</t>
  </si>
  <si>
    <t>모르타르 바름  3.6m 이하, 3회, 20m2/일당  M2     ( 호표 376 )</t>
  </si>
  <si>
    <t>5D67C35C87F1797B7D10D579AA60355DB8D30C8038A72278932A09A6AE3B2D50A21B</t>
  </si>
  <si>
    <t>5D67C35C87F1797B7D10D579AA60355DB8D30C8038A72278932A09A6AE3B2D50A06C</t>
  </si>
  <si>
    <t>5D67C35C87F1797B7D10D579AA60355C7E63118CEA69C67579EF09CA05001</t>
  </si>
  <si>
    <t>강재창호 설치 / 여닫이  창호면적 m2, 3.0 ~ 6.0 이하  개소     ( 호표 377 )</t>
  </si>
  <si>
    <t>5D6773DA8259D7C2765FD549D13AA55DB8D30C8038A72278932A09A6AE3B2D50A218</t>
  </si>
  <si>
    <t>5D6773DA8259D7C2765FD549D13AA55DB8D30C8038A72278932A09A6AE3B2D50A06C</t>
  </si>
  <si>
    <t>5D6773DA8259D7C2765FD549D13AA55C7E63118CEA69C67579EF09CA05001</t>
  </si>
  <si>
    <t>강재창호 설치 / 여닫이  창호면적 m2, 1.0 ~ 3.0 이하  개소     ( 호표 378 )</t>
  </si>
  <si>
    <t>5D6773DA8259D7C2765FD549D128355DB8D30C8038A72278932A09A6AE3B2D50A218</t>
  </si>
  <si>
    <t>5D6773DA8259D7C2765FD549D128355DB8D30C8038A72278932A09A6AE3B2D50A06C</t>
  </si>
  <si>
    <t>5D6773DA8259D7C2765FD549D128355C7E63118CEA69C67579EF09CA05001</t>
  </si>
  <si>
    <t>콘크리트·모르타르면 바탕만들기  노무비  M2     ( 호표 379 )</t>
  </si>
  <si>
    <t>5D67539E84B7FA8974FAA4B987D4055DB8D30C8038A72278932A09A6AE3B2D50A215</t>
  </si>
  <si>
    <t>5D67539E84B7FA8974FAA4B987D4055DB8D30C8038A72278932A09A6AE3B2D50A06C</t>
  </si>
  <si>
    <t>5D67539E84B7FA8974FAA4B987D4055C7E63118CEA69C67579EF09CA05001</t>
  </si>
  <si>
    <t>에폭시 페인트칠 재료비  콘크리트, 시멘트 모르타르용  M2     ( 호표 380 )</t>
  </si>
  <si>
    <t>5A41B3838DF08CE675DA2A2917981EC253CE61</t>
  </si>
  <si>
    <t>5D67538788F10E587A6498095A92655A41B3838DF08CE675DA2A2917981EC253CE61</t>
  </si>
  <si>
    <t>5A41B3838DF08CE675DA2A2917981EC253CF09</t>
  </si>
  <si>
    <t>5D67538788F10E587A6498095A92655A41B3838DF08CE675DA2A2917981EC253CF09</t>
  </si>
  <si>
    <t>5A41B3838DF08C357A9674496A1886EE55AB1E</t>
  </si>
  <si>
    <t>5D67538788F10E587A6498095A92655A41B3838DF08C357A9674496A1886EE55AB1E</t>
  </si>
  <si>
    <t>에폭시 코팅(롤러칠 노무비)  하도1회, 퍼티 및 연마, 에폭시 페인트 2회칠 기준  M2     ( 호표 381 )</t>
  </si>
  <si>
    <t>5D67538788F10E5878B7C3C9D51BC55DB8D30C8038A72278932A09A6AE3B2D50A215</t>
  </si>
  <si>
    <t>5D67538788F10E5878B7C3C9D51BC55DB8D30C8038A72278932A09A6AE3B2D50A06C</t>
  </si>
  <si>
    <t>5D67538788F10E5878B7C3C9D51BC55C7E63118CEA69C67579EF09CA05001</t>
  </si>
  <si>
    <t>수성페인트 롤러칠  2회 노무비  M2     ( 호표 382 )</t>
  </si>
  <si>
    <t>5D67538E83F65F5F7A4515E9573C855DB8D30C8038A72278932A09A6AE3B2D50A215</t>
  </si>
  <si>
    <t>5D67538E83F65F5F7A4515E9573C855DB8D30C8038A72278932A09A6AE3B2D50A06C</t>
  </si>
  <si>
    <t>5D67538E83F65F5F7A4515E9573C855C7E63118CEA69C67579EF09CA05001</t>
  </si>
  <si>
    <t>수성페인트 롤러칠 재료비  내부, 2회, 1급, 합성수지에멀션페인트  M2     ( 호표 383 )</t>
  </si>
  <si>
    <t>5A41B3838DF08CE675D906E99000C0145FEE5C</t>
  </si>
  <si>
    <t>5D67538E83F65F5F7A4515E973FAE55A41B3838DF08CE675D906E99000C0145FEE5C</t>
  </si>
  <si>
    <t>석고보드면 바탕만들기  줄퍼티 친환경 노무비  M2     ( 호표 384 )</t>
  </si>
  <si>
    <t>5D67539E84B7FA8974FB4B293577655DB8D30C8038A72278932A09A6AE3B2D50A215</t>
  </si>
  <si>
    <t>5D67539E84B7FA8974FB4B293577655DB8D30C8038A72278932A09A6AE3B2D50A06C</t>
  </si>
  <si>
    <t>5D67539E84B7FA8974FB4B293577655C7E63118CEA69C67579EF09CA05001</t>
  </si>
  <si>
    <t>수성페인트 롤러칠 재료비  내부, 2회, 친환경페인트  M2     ( 호표 385 )</t>
  </si>
  <si>
    <t>5A41B3838DF08CE675D906E9BCF63DA15C707B</t>
  </si>
  <si>
    <t>5D67538E83F65F5F7FC60809544D155A41B3838DF08CE675D906E9BCF63DA15C707B</t>
  </si>
  <si>
    <t>con'c, mortar면 바탕만들기  내천장 친환경 노무비  M2     ( 호표 386 )</t>
  </si>
  <si>
    <t>5D67539E84B7FA8974F8F0B92AA1955DB8D30C8038A72278932A09A6AE3B2D50A215</t>
  </si>
  <si>
    <t>5D67539E84B7FA8974F8F0B92AA1955DB8D30C8038A72278932A09A6AE3B2D50A06C</t>
  </si>
  <si>
    <t>5D67539E84B7FA8974F8F0B92AA1955C7E63118CEA69C67579EF09CA35002</t>
  </si>
  <si>
    <t>5D67539E84B7FA8974F8F0B92AA1955C7E63118CEA69C67579EF09CA05001</t>
  </si>
  <si>
    <t>수성페인트 롤러칠  천장 2회 노무비  M2     ( 호표 387 )</t>
  </si>
  <si>
    <t>5D67538E83F65F5F7D1A9BC9EDFAE55DB8D30C8038A72278932A09A6AE3B2D50A215</t>
  </si>
  <si>
    <t>5D67538E83F65F5F7D1A9BC9EDFAE55DB8D30C8038A72278932A09A6AE3B2D50A06C</t>
  </si>
  <si>
    <t>5D67538E83F65F5F7D1A9BC9EDFAE55C7E63118CEA69C67579EF09CA35002</t>
  </si>
  <si>
    <t>5D67538E83F65F5F7D1A9BC9EDFAE55C7E63118CEA69C67579EF09CA05001</t>
  </si>
  <si>
    <t>수성페인트 롤러칠 재료비  외부, 2회, 1급, 합성수지에멀션페인트  M2     ( 호표 388 )</t>
  </si>
  <si>
    <t>5A41B3838DF08CE675D906E99000C0145FEE52</t>
  </si>
  <si>
    <t>5D67538E83F65F5F7A4517990197C55A41B3838DF08CE675D906E99000C0145FEE52</t>
  </si>
  <si>
    <t>걸레받이용 페인트칠  붓칠 2회 노무비  M2     ( 호표 389 )</t>
  </si>
  <si>
    <t>5D67538F8C6F639B73FC8199F88DC55DB8D30C8038A72278932A09A6AE3B2D50A215</t>
  </si>
  <si>
    <t>5D67538F8C6F639B73FC8199F88DC55DB8D30C8038A72278932A09A6AE3B2D50A06C</t>
  </si>
  <si>
    <t>5D67538F8C6F639B73FC8199F88DC55C7E63118CEA69C67579EF09CA05001</t>
  </si>
  <si>
    <t>걸레받이용 페인트칠 재료비  붓칠, 2회  M2     ( 호표 390 )</t>
  </si>
  <si>
    <t>5A41B3838DF08CE675D3FEE9786CAFA45D3E8E</t>
  </si>
  <si>
    <t>5D67538F8C6F639B73FC80F981ECB55A41B3838DF08CE675D3FEE9786CAFA45D3E8E</t>
  </si>
  <si>
    <t>5D67538F8C6F639B73FC80F981ECB55A41B3838DF08C357A967449592403DC59BCF9</t>
  </si>
  <si>
    <t>5A41B3838DE6309D73142A29233DCAB2536C13</t>
  </si>
  <si>
    <t>5D67538F8C6F639B73FC80F981ECB55A41B3838DE6309D73142A29233DCAB2536C13</t>
  </si>
  <si>
    <t>5D67538F8C6F639B73FC80F981ECB55A41B3808039799770CCDE09BDE741F3506BDD</t>
  </si>
  <si>
    <t>석고보드면 바탕만들기  올퍼티 노무비  M2     ( 호표 391 )</t>
  </si>
  <si>
    <t>5D67539E84B7FA8974FB4A19B5C9F55DB8D30C8038A72278932A09A6AE3B2D50A215</t>
  </si>
  <si>
    <t>5D67539E84B7FA8974FB4A19B5C9F55DB8D30C8038A72278932A09A6AE3B2D50A06C</t>
  </si>
  <si>
    <t>5D67539E84B7FA8974FB4A19B5C9F55C7E63118CEA69C67579EF09CA05001</t>
  </si>
  <si>
    <t>유성페인트 롤러칠  철재면 2회 노무비  M2     ( 호표 392 )</t>
  </si>
  <si>
    <t>5D67538F8C4C8265729122D98557E55DB8D30C8038A72278932A09A6AE3B2D50A215</t>
  </si>
  <si>
    <t>5D67538F8C4C8265729122D98557E55DB8D30C8038A72278932A09A6AE3B2D50A06C</t>
  </si>
  <si>
    <t>5D67538F8C4C8265729122D98557E55C7E63118CEA69C67579EF09CA05001</t>
  </si>
  <si>
    <t>유성페인트 롤러칠 재료비  철재면, 2회, 1급  M2     ( 호표 393 )</t>
  </si>
  <si>
    <t>5D67538F8C4C8265729122D9A058855A41B3838DF08CE67C0D94C9A136FC2E5A98BD</t>
  </si>
  <si>
    <t>5D67538F8C4C8265729122D9A058855A41B3838DF08C357A967449592403DC59BCF9</t>
  </si>
  <si>
    <t>PF보드단열재 격자넣기 - 벽  130mm, (심재)  M2     ( 호표 394 )</t>
  </si>
  <si>
    <t>5A41A3FB861FE01E74BF27B9B847870F5E3701</t>
  </si>
  <si>
    <t>5D6743A3808828737B6D77A98520555A41A3FB861FE01E74BF27B9B847870F5E3701</t>
  </si>
  <si>
    <t>5D6743A3808828737B6D77A98520555D6743A380882846743B0E69722575</t>
  </si>
  <si>
    <t>발포폴리스티렌 격자넣기  200mm 이하, 벽  M2     ( 호표 395 )</t>
  </si>
  <si>
    <t>5D6743A380882846743B0E697225755DB8D30C8038A72278932A09A6AE3B2D50A322</t>
  </si>
  <si>
    <t>5D6743A380882846743B0E697225755DB8D30C8038A72278932A09A6AE3B2D50A06C</t>
  </si>
  <si>
    <t>외벽단열공법 하부 충격보강    M2     ( 호표 396 )</t>
  </si>
  <si>
    <t>5D6743AB85E7AC937732CCB9DEBF455D6743AB85E7AC817906B369214235</t>
  </si>
  <si>
    <t>5D6743AB85E7AC937732CCB9DEBF455D6743AB85E7AC8176B04619F43D75</t>
  </si>
  <si>
    <t>외벽단열공법 하부 충격보강 재료비    M2     ( 호표 397 )</t>
  </si>
  <si>
    <t>5D6743AB85E7AC817906B3692142355A41B3838DE6309D73104F59158B45395FAF8E</t>
  </si>
  <si>
    <t>5D6743AB85E7AC817906B3692142355A41A3FB864B59957D403529DF7658AE5FD18C</t>
  </si>
  <si>
    <t>5A41A3FB860D80917131FAC969FCD164573000</t>
  </si>
  <si>
    <t>5D6743AB85E7AC817906B3692142355A41A3FB860D80917131FAC969FCD164573000</t>
  </si>
  <si>
    <t>외벽단열공법 하부 충격보강 노무비    M2     ( 호표 398 )</t>
  </si>
  <si>
    <t>5D6743AB85E7AC8176B04619F43D755DB8D30C8038A72278932A09A6AE3B2D50A21B</t>
  </si>
  <si>
    <t>5D6743AB85E7AC8176B04619F43D755DB8D30C8038A72278932A09A6AE3B2D50A06C</t>
  </si>
  <si>
    <t>5D6743AB85E7AC8176B04619F43D755C7E63118CEA69C67579EF09CA05001</t>
  </si>
  <si>
    <t>PF보드단열재 격자넣기 - 벽  150mm, (심재)  M2     ( 호표 399 )</t>
  </si>
  <si>
    <t>5A41A3FB861FE01E74BF27B9B847870F5E31F9</t>
  </si>
  <si>
    <t>5D6743A3808828737B6D77A98543255A41A3FB861FE01E74BF27B9B847870F5E31F9</t>
  </si>
  <si>
    <t>5D6743A3808828737B6D77A98543255D6743A380882846743B0E69722575</t>
  </si>
  <si>
    <t>일반구조용각형강관  ㅁ-50*50*2.3t, 녹막이페인트  M     ( 호표 400 )</t>
  </si>
  <si>
    <t>5A3733718B9CE2FB739C5079397E0F4D5ED611</t>
  </si>
  <si>
    <t>5D67137F849D5CF879C3FFF9A7DC155A3733718B9CE2FB739C5079397E0F4D5ED611</t>
  </si>
  <si>
    <t>5D67137F849D5CF879C3FFF9A7DC155D67137F84D4E6B2774845092E8C05</t>
  </si>
  <si>
    <t>5D67137F849D5CF879C3FFF9A7DC155D67538C871D2CA1732AB0892AF225</t>
  </si>
  <si>
    <t>5D67137F849D5CF879C3FFF9A7DC155A6C933D82B0996772C6A7C9FEA6BCE35932E0</t>
  </si>
  <si>
    <t>잡철물 제작 및 설치  규격철물 설치, 일반철재  kg     ( 호표 401 )</t>
  </si>
  <si>
    <t>5D67137F84D4E6B2774845092E8C055DB8D30C8038A72278932A09A6AE3B2D50A067</t>
  </si>
  <si>
    <t>5D67137F84D4E6B2774845092E8C055DB8D30C8038A72278932A09A6AE3B2D50A177</t>
  </si>
  <si>
    <t>5D67137F84D4E6B2774845092E8C055DB8D30C8038A72278932A09A6AE3B2D50A06D</t>
  </si>
  <si>
    <t>5D67137F84D4E6B2774845092E8C055DB8D30C8038A72278932A09A6AE3B2D50A06C</t>
  </si>
  <si>
    <t>5D67137F84D4E6B2774845092E8C055C7E63118CEA69C67579EF09CA05001</t>
  </si>
  <si>
    <t>5D67137F84D4E6B2774845092E8C055C7E63118CEA69C67579EF09CA35002</t>
  </si>
  <si>
    <t>열경화성수지천장판 설치  개당 면적 0.2m2 이하  M2     ( 호표 402 )</t>
  </si>
  <si>
    <t>5D6743A4811A0AA779148699DE81355DB8D30C8038A72278932A09A6AE3B2D50A322</t>
  </si>
  <si>
    <t>5D6743A4811A0AA779148699DE81355DB8D30C8038A72278932A09A6AE3B2D50A06C</t>
  </si>
  <si>
    <t>5D6743A4811A0AA779148699DE81355C7E63118CEA69C67579EF09CA05001</t>
  </si>
  <si>
    <t>암면 공간넣기  펠트, 밀도60kg/㎥, 50mm  M2     ( 호표 403 )</t>
  </si>
  <si>
    <t>5A41A3FB861FE01E75494A493CAD09A05D17B2</t>
  </si>
  <si>
    <t>5D6743A380B566157761FE99C1D9555A41A3FB861FE01E75494A493CAD09A05D17B2</t>
  </si>
  <si>
    <t>5D6743A380B566157761FE99C1D9555A41B3838DE6309D73104F59158B45395FAF8E</t>
  </si>
  <si>
    <t>5D6743A380B566157761FE99C1D9555D6743A380882846743B0A89BB5005</t>
  </si>
  <si>
    <t>스틸철판 (제작설치)  T=1.6mm  M2     ( 호표 404 )</t>
  </si>
  <si>
    <t>5D67137982219E0C776190B9008C355A41A3FB86558ACD78CD0139D0601E0454BDB0</t>
  </si>
  <si>
    <t>5D67137982219E0C776190B9008C355D67137F84D4E6B274F52FF9235205</t>
  </si>
  <si>
    <t>5D67137982219E0C776190B9008C355A6C933D82B0996772C6A7C9FEA6BCE35932E0</t>
  </si>
  <si>
    <t>조합페인트(뿜칠)  철재면 2회, 1급  M2     ( 호표 405 )</t>
  </si>
  <si>
    <t>5D67E3AD8E747E1B793F4589CEAC555D67539E84B7FA8974F8F429E9AB45</t>
  </si>
  <si>
    <t>5D67E3AD8E747E1B793F4589CEAC555A41B3838DF08CE67C0D94C9A136FC2E5A98BD</t>
  </si>
  <si>
    <t>5D67E3AD8E747E1B793F4589CEAC555A41B3838DF08C357A967449592403DC59BCF8</t>
  </si>
  <si>
    <t>5D67E3AD8E747E1B793F4589CEAC555DB8D30C8038A72278932A09A6AE3B2D50A215</t>
  </si>
  <si>
    <t>5D67E3AD8E747E1B793F4589CEAC555DB8D30C8038A72278932A09A6AE3B2D50A06C</t>
  </si>
  <si>
    <t>5D67E3AD8E747E1B793F4589CEAC555C7E63118CEA69C67579EF09CA05001</t>
  </si>
  <si>
    <t>단열재 공간넣기  50mm 이하  M2     ( 호표 406 )</t>
  </si>
  <si>
    <t>5D6743A380882846743B0A89BB50055DB8D30C8038A72278932A09A6AE3B2D50A322</t>
  </si>
  <si>
    <t>5D6743A380882846743B0A89BB50055DB8D30C8038A72278932A09A6AE3B2D50A06C</t>
  </si>
  <si>
    <t>스틸철판 (제작설치)  T=1.2mm  M2     ( 호표 407 )</t>
  </si>
  <si>
    <t>5D67137982219E0C776190B91261255A41A3FB86558ACD78CD0139D0601E0454BDB2</t>
  </si>
  <si>
    <t>5D67137982219E0C776190B91261255D67137F84D4E6B274F52FF9235205</t>
  </si>
  <si>
    <t>5D67137982219E0C776190B91261255A6C933D82B0996772C6A7C9FEA6BCE35932E0</t>
  </si>
  <si>
    <t>PVC계 바닥재 설치 - 타일형  주재료 제외  M2     ( 호표 408 )</t>
  </si>
  <si>
    <t>5D6743A68DFF4EF774F08539C0E6E55DB8D30C8038A72278932A09A6AE3B2D50A322</t>
  </si>
  <si>
    <t>5D6743A68DFF4EF774F08539C0E6E55DB8D30C8038A72278932A09A6AE3B2D50A06C</t>
  </si>
  <si>
    <t>5A41B3838DE6309D73104F59158B45395FAF8C</t>
  </si>
  <si>
    <t>5D6743A68DFF4EF774F08539C0E6E55A41B3838DE6309D73104F59158B45395FAF8C</t>
  </si>
  <si>
    <t>흡음텍스 설치    M2     ( 호표 409 )</t>
  </si>
  <si>
    <t>5D6743A4811A0AB072964CC972AC655DB8D30C8038A72278932A09A6AE3B2D50A322</t>
  </si>
  <si>
    <t>5D6743A4811A0AB072964CC972AC655DB8D30C8038A72278932A09A6AE3B2D50A06C</t>
  </si>
  <si>
    <t>5D6743A4811A0AB072964CC972AC655C7E63118CEA69C67579EF09CA05001</t>
  </si>
  <si>
    <t>단열재 접착제 붙이기  50mm 이하, 벽  M2     ( 호표 410 )</t>
  </si>
  <si>
    <t>5D6743A380882846743B0B992A7D855DB8D30C8038A72278932A09A6AE3B2D50A322</t>
  </si>
  <si>
    <t>5D6743A380882846743B0B992A7D855DB8D30C8038A72278932A09A6AE3B2D50A06C</t>
  </si>
  <si>
    <t>단열재 공간넣기  300mm 이하  M2     ( 호표 411 )</t>
  </si>
  <si>
    <t>5D6743A380882846743B0A898FCD855DB8D30C8038A72278932A09A6AE3B2D50A322</t>
  </si>
  <si>
    <t>5D6743A380882846743B0A898FCD855DB8D30C8038A72278932A09A6AE3B2D50A06C</t>
  </si>
  <si>
    <t>단열재 콘크리트타설 부착(벽 및 바닥)  200mm 이하  M2     ( 호표 412 )</t>
  </si>
  <si>
    <t>5D6743A380882846743B09E94C35955DB8D30C8038A72278932A09A6AE3B2D50A322</t>
  </si>
  <si>
    <t>5D6743A380882846743B09E94C35955DB8D30C8038A72278932A09A6AE3B2D50A06C</t>
  </si>
  <si>
    <t>5D6743A380882846743B09E94C35955C7E63118CEA69C67579EF09CA05001</t>
  </si>
  <si>
    <t>단열재 슬래브 위 깔기  100mm 이하  M2     ( 호표 413 )</t>
  </si>
  <si>
    <t>5D6743A380882846743B0F09CE41455DB8D30C8038A72278932A09A6AE3B2D50A322</t>
  </si>
  <si>
    <t>5D6743A380882846743B0F09CE41455DB8D30C8038A72278932A09A6AE3B2D50A06C</t>
  </si>
  <si>
    <t>크레인(타이어)  20ton  HR     ( 호표 414 )</t>
  </si>
  <si>
    <t>5A7EE3188E9F28F6704506992D44E6295A7F16</t>
  </si>
  <si>
    <t>5A7EE3188E9F28F6704506992D44E6295A7F161F5A7EE3188E9F28F6704506992D44E6295A7F16</t>
  </si>
  <si>
    <t>5A7EE3188E9F28F6704506992D44E6295A7F161F5A6CD396865013C37979C569E8BA81935B213D</t>
  </si>
  <si>
    <t>5A7EE3188E9F28F6704506992D44E6295A7F161F5C7E63118CEA69C67579EF09CA05001</t>
  </si>
  <si>
    <t>5A7EE3188E9F28F6704506992D44E6295A7F161F5DB8D30C8038A72278932A09A6AE3B2D50A4C1</t>
  </si>
  <si>
    <t>우레탄(단열)페널 - 벽  시공비  M2     ( 호표 415 )</t>
  </si>
  <si>
    <t>5D6743A58311DEB977D9A7B98B8D555DB8D30C8038A72278932A09A6AE3B2D50A322</t>
  </si>
  <si>
    <t>5D6743A58311DEB977D9A7B98B8D555DB8D30C8038A72278932A09A6AE3B2D50A06C</t>
  </si>
  <si>
    <t>5D6743A58311DEB977D9A7B98B8D555C7E63118CEA69C67579EF09CA05001</t>
  </si>
  <si>
    <t>일반구조용각형강관  ㅁ-100*100*2.3t, 녹막이페인트  M     ( 호표 416 )</t>
  </si>
  <si>
    <t>5A3733718B9CE2FB739C5079397E0F4D5ED460</t>
  </si>
  <si>
    <t>5D67137F849D5CF879C3FED98D66355A3733718B9CE2FB739C5079397E0F4D5ED460</t>
  </si>
  <si>
    <t>5D67137F849D5CF879C3FED98D66355D67137F84D4E6B274F52FF9235205</t>
  </si>
  <si>
    <t>5D67137F849D5CF879C3FED98D66355D67538C871D2CA1732AB0892AF225</t>
  </si>
  <si>
    <t>5D67137F849D5CF879C3FED98D66355A6C933D82B0996772C6A7C9FEA6BCE35932E0</t>
  </si>
  <si>
    <t>되메우기 및 다짐  소형장비  M3     ( 호표 417 )</t>
  </si>
  <si>
    <t>5D42A3E686A1DB757FC398897911255DB8D30C8038A72278932A09A6AE3B2D50A06D</t>
  </si>
  <si>
    <t>5D42A3E686A1DB757FC398897911255DB8D30C8038A72278932A09A6AE3B2D50A06C</t>
  </si>
  <si>
    <t>5D42A3E686A1DB757FC398897911255A7EE3188E9F0C2F7399DB69DE27E1DE530FDA92</t>
  </si>
  <si>
    <t>5D42A3E686A1DB757FC398897911255A7EE3188E9F70DD7F0EE2A9EAAD36AB561C8502</t>
  </si>
  <si>
    <t>5D42A3E686A1DB757FC398897911255A7EE3188E9F1E417BE59549A12A42105FFD7A7D</t>
  </si>
  <si>
    <t>5D42A3E686A1DB757FC398897911255C7E63118CEA69C67579EF09CA05001</t>
  </si>
  <si>
    <t>덤프트럭  15ton  HR     ( 호표 418 )</t>
  </si>
  <si>
    <t>5A7EE3188E9F0C667EE393A91560641B5580F1</t>
  </si>
  <si>
    <t>5A7EE3188E9F0C667EE393A91560641B5580F10F5A7EE3188E9F0C667EE393A91560641B5580F1</t>
  </si>
  <si>
    <t>5A7EE3188E9F0C667EE393A91560641B5580F10F5A6CD396865013C37979C569E8BA81935B213D</t>
  </si>
  <si>
    <t>5A7EE3188E9F0C667EE393A91560641B5580F10F5C7E63118CEA69C67579EF09CA05001</t>
  </si>
  <si>
    <t>5A7EE3188E9F0C667EE393A91560641B5580F10F5DB8D30C8038A72278932A09A6AE3B2D50A4C1</t>
  </si>
  <si>
    <t>덤프트럭 자동덮개시설  15ton  HR     ( 호표 419 )</t>
  </si>
  <si>
    <t>5A7EE3188E9F0C667F886FC9C382826852EACC</t>
  </si>
  <si>
    <t>5A7EE3188E9F0C667F886FC9C382826852EACC855A7EE3188E9F0C667F886FC9C382826852EACC</t>
  </si>
  <si>
    <t>철근 현장가공 및 현장조립  Type-Ⅰ, 소량(0.5ton 미만) 시공  TON     ( 호표 420 )</t>
  </si>
  <si>
    <t>5D67F3938193C8A07986DA39C271155D67F3938193C8A07986D9197CADC5</t>
  </si>
  <si>
    <t>5D67F3938193C8A07986DA39C271155D67F3938193C8A07986DA39DCCAD5</t>
  </si>
  <si>
    <t>합판거푸집 설치 및 해체  간단 6회, 수직고 7m까지  M2     ( 호표 421 )</t>
  </si>
  <si>
    <t>5D67F390844B70627BBEB399A09FD55D67F390844B70627A97A9391A0225</t>
  </si>
  <si>
    <t>5D67F390844B70627BBEB399A09FD55D67F390844B70627A97A9391A1C85</t>
  </si>
  <si>
    <t>레디믹스트콘크리트 장비사용 타설  무근구조물, 굴착기(타이어), 0.6㎥  M3     ( 호표 422 )</t>
  </si>
  <si>
    <t>5D67F3978F44CABE7559A97929DB155DB8D30C8038A72278932A09A6AE3B2D50A176</t>
  </si>
  <si>
    <t>5D67F3978F44CABE7559A97929DB155DB8D30C8038A72278932A09A6AE3B2D50A06C</t>
  </si>
  <si>
    <t>5D67F3978F44CABE7559A97929DB155C7E63118CEA69C67579EF09CA05001</t>
  </si>
  <si>
    <t>5D67F3978F44CABE7559A97929DB155A7EE3188E9F0C2F72F0A4E9FD65A1135D578711</t>
  </si>
  <si>
    <t>레디믹스트콘크리트 인력운반 타설  무근구조물  M3     ( 호표 423 )</t>
  </si>
  <si>
    <t>5D67F3978F44CABE74B071E9EA0A055DB8D30C8038A72278932A09A6AE3B2D50A176</t>
  </si>
  <si>
    <t>5D67F3978F44CABE74B071E9EA0A055DB8D30C8038A72278932A09A6AE3B2D50A06C</t>
  </si>
  <si>
    <t>5D67F3978F44CABE74B071E9EA0A055C7E63118CEA69C67579EF09CA05001</t>
  </si>
  <si>
    <t>철근 현장가공  Type-Ⅰ  TON     ( 호표 424 )</t>
  </si>
  <si>
    <t>5D67F3938193C8A07986D9197CADC55DB8D30C8038A72278932A09A6AE3B2D50A066</t>
  </si>
  <si>
    <t>5D67F3938193C8A07986D9197CADC55DB8D30C8038A72278932A09A6AE3B2D50A06C</t>
  </si>
  <si>
    <t>5D67F3938193C8A07986D9197CADC55C7E63118CEA69C67579EF09CA05001</t>
  </si>
  <si>
    <t>철근 현장조립  Type-Ⅰ, 소량(0.5ton 미만) 시공  TON     ( 호표 425 )</t>
  </si>
  <si>
    <t>5D67F3938193C8A07986DA39DCCAD55DB8D30C8038A72278932A09A6AE3B2D50A066</t>
  </si>
  <si>
    <t>5D67F3938193C8A07986DA39DCCAD55DB8D30C8038A72278932A09A6AE3B2D50A06C</t>
  </si>
  <si>
    <t>5D67F3938193C8A07986DA39DCCAD55C7E63118CEA69C67579EF09CA05001</t>
  </si>
  <si>
    <t>5D67F3938193C8A07986DA39DCCAD55A41B38080F4EC747A808539373713BE51F06A</t>
  </si>
  <si>
    <t>합판거푸집 - 자재비  6회  M2     ( 호표 426 )</t>
  </si>
  <si>
    <t>5D67F390844B70627A97A9391A02255A6C933D8207CDD4722276197AE5CD6B5E650E</t>
  </si>
  <si>
    <t>5D67F390844B70627A97A9391A02255A41A3FB86559B3C7359A139EFB57F3958A503</t>
  </si>
  <si>
    <t>5D67F390844B70627A97A9391A02255C7E63118CEA69C67579EF09CA45005</t>
  </si>
  <si>
    <t>5D67F390844B70627A97A9391A02255C7E63118CEA69C67579EF09CA25003</t>
  </si>
  <si>
    <t>합판거푸집 - 인력투입  간단, 수직고 7m까지  M2     ( 호표 427 )</t>
  </si>
  <si>
    <t>5D67F390844B70627A97A9391A1C855DB8D30C8038A72278932A09A6AE3B2D50A069</t>
  </si>
  <si>
    <t>5D67F390844B70627A97A9391A1C855DB8D30C8038A72278932A09A6AE3B2D50A06C</t>
  </si>
  <si>
    <t>5D67F390844B70627A97A9391A1C855C7E63118CEA69C67579EF09CA05001</t>
  </si>
  <si>
    <t>굴착기(타이어)  0.6㎥  HR     ( 호표 428 )</t>
  </si>
  <si>
    <t>5A7EE3188E9F0C2F72F0A4E9FD65A1135D5787</t>
  </si>
  <si>
    <t>5A7EE3188E9F0C2F72F0A4E9FD65A1135D5787115A7EE3188E9F0C2F72F0A4E9FD65A1135D5787</t>
  </si>
  <si>
    <t>5A7EE3188E9F0C2F72F0A4E9FD65A1135D5787115A6CD396865013C37979C569E8BA81935B213D</t>
  </si>
  <si>
    <t>5A7EE3188E9F0C2F72F0A4E9FD65A1135D5787115C7E63118CEA69C67579EF09CA05001</t>
  </si>
  <si>
    <t>5A7EE3188E9F0C2F72F0A4E9FD65A1135D5787115DB8D30C8038A72278932A09A6AE3B2D50A4C1</t>
  </si>
  <si>
    <t>굴착기(무한궤도)  0.4㎥  HR     ( 호표 429 )</t>
  </si>
  <si>
    <t>5A7EE3188E9F0C2F7399DB69DE42BD2C5178AE</t>
  </si>
  <si>
    <t>5A7EE3188E9F0C2F7399DB69DE42BD2C5178AE685A7EE3188E9F0C2F7399DB69DE42BD2C5178AE</t>
  </si>
  <si>
    <t>5A7EE3188E9F0C2F7399DB69DE42BD2C5178AE685A6CD396865013C37979C569E8BA81935B213D</t>
  </si>
  <si>
    <t>5A7EE3188E9F0C2F7399DB69DE42BD2C5178AE685C7E63118CEA69C67579EF09CA05001</t>
  </si>
  <si>
    <t>5A7EE3188E9F0C2F7399DB69DE42BD2C5178AE685DB8D30C8038A72278932A09A6AE3B2D50A4C1</t>
  </si>
  <si>
    <t>소형브레이커(전기식)  1.5kw  HR     ( 호표 430 )</t>
  </si>
  <si>
    <t>5A7EE3188E9F5405703CC1D9F69FEFAB5ED2FD</t>
  </si>
  <si>
    <t>5A7EE3188E9F5405703CC1D9F69FEFAB5ED2FD645A7EE3188E9F5405703CC1D9F69FEFAB5ED2FD</t>
  </si>
  <si>
    <t>덤프트럭  8ton  HR     ( 호표 431 )</t>
  </si>
  <si>
    <t>5A7EE3188E9F0C667EE393A90440A6B6595D66</t>
  </si>
  <si>
    <t>5A7EE3188E9F0C667EE393A90440A6B6595D66DE5A7EE3188E9F0C667EE393A90440A6B6595D66</t>
  </si>
  <si>
    <t>5A7EE3188E9F0C667EE393A90440A6B6595D66DE5A6CD396865013C37979C569E8BA81935B213D</t>
  </si>
  <si>
    <t>5A7EE3188E9F0C667EE393A90440A6B6595D66DE5C7E63118CEA69C67579EF09CA05001</t>
  </si>
  <si>
    <t>5A7EE3188E9F0C667EE393A90440A6B6595D66DE5DB8D30C8038A72278932A09A6AE3B2D50A4C0</t>
  </si>
  <si>
    <t>트럭 트랙터 및 평판트레일러  20ton  HR     ( 호표 432 )</t>
  </si>
  <si>
    <t>5A7EE3188E9F289D77172049953BC02D5484E5</t>
  </si>
  <si>
    <t>5A7EE3188E9F289D77172049953BC02D5484E5915A7EE3188E9F289D77172049953BC02D5484E5</t>
  </si>
  <si>
    <t>5A7EE3188E9F289D77172049953BC02D5484E5915A6CD396865013C37979C569E8BA81935B213D</t>
  </si>
  <si>
    <t>5A7EE3188E9F289D77172049953BC02D5484E5915C7E63118CEA69C67579EF09CA05001</t>
  </si>
  <si>
    <t>5A7EE3188E9F289D77172049953BC02D5484E5915DB8D30C8038A72278932A09A6AE3B2D50A4C1</t>
  </si>
  <si>
    <t>노임 36</t>
  </si>
  <si>
    <t>자재 393</t>
  </si>
  <si>
    <t>자재 394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</si>
</sst>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1"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24" formatCode="\$#,##0_);[Red]\(\$#,##0\)"/>
    <numFmt numFmtId="176" formatCode="#,##0_ "/>
    <numFmt numFmtId="177" formatCode="_-* #,##0_-;\-* #,##0_-;_-* &quot;-&quot;??_-;_-@_-"/>
    <numFmt numFmtId="178" formatCode="#,##0_ ;[Red]\-#,##0\ "/>
    <numFmt numFmtId="179" formatCode="&quot;금&quot;#,##0&quot;원&quot;"/>
    <numFmt numFmtId="180" formatCode="#,##0;[Red]#,##0"/>
    <numFmt numFmtId="181" formatCode="#,##0.00_ ;[Red]\-#,##0.00\ "/>
    <numFmt numFmtId="182" formatCode="0.0000%"/>
    <numFmt numFmtId="183" formatCode="&quot;공사명 : &quot;@&quot;[건축분야총괄]&quot;"/>
    <numFmt numFmtId="184" formatCode="&quot;공사명 : &quot;@&quot;[기계]&quot;"/>
    <numFmt numFmtId="185" formatCode="&quot;공사명 : &quot;@&quot;[건축]&quot;"/>
    <numFmt numFmtId="186" formatCode="&quot;공사명 : &quot;@&quot;[토목]&quot;"/>
    <numFmt numFmtId="187" formatCode="&quot;공사명 : &quot;@&quot;[조경]&quot;"/>
    <numFmt numFmtId="188" formatCode="&quot;공사명 : &quot;@&quot;[건설폐기물]&quot;"/>
    <numFmt numFmtId="189" formatCode="&quot;[&quot;@&quot;]&quot;"/>
    <numFmt numFmtId="190" formatCode="&quot;01.&quot;@"/>
    <numFmt numFmtId="191" formatCode="#,###"/>
    <numFmt numFmtId="192" formatCode="0.000%"/>
    <numFmt numFmtId="193" formatCode="_ &quot;₩&quot;* #,##0_ ;_ &quot;₩&quot;* \-#,##0_ ;_ &quot;₩&quot;* &quot;-&quot;_ ;_ @_ "/>
    <numFmt numFmtId="194" formatCode="#,##0.0"/>
    <numFmt numFmtId="195" formatCode="#,##0.000"/>
    <numFmt numFmtId="196" formatCode="&quot;₩&quot;\!\$#\!\,##0_);[Red]&quot;₩&quot;\!\(&quot;₩&quot;\!\$#\!\,##0&quot;₩&quot;\!\)"/>
    <numFmt numFmtId="197" formatCode="_ * #,##0_ ;_ * \-#,##0_ ;_ * &quot;-&quot;_ ;_ @_ "/>
    <numFmt numFmtId="198" formatCode="0\!.0000000000000000"/>
    <numFmt numFmtId="199" formatCode="&quot;$&quot;#\!\,##0\!.00_);[Red]&quot;₩&quot;\!\(&quot;$&quot;#\!\,##0\!.00&quot;₩&quot;\!\)"/>
    <numFmt numFmtId="200" formatCode="&quot;₩&quot;\!\$#,##0_);[Red]&quot;₩&quot;\!\(&quot;₩&quot;\!\$#,##0&quot;₩&quot;\!\)"/>
    <numFmt numFmtId="201" formatCode="0.0"/>
    <numFmt numFmtId="202" formatCode="_-* #,##0.00_-;&quot;₩&quot;&quot;₩&quot;&quot;₩&quot;\-* #,##0.00_-;_-* &quot;-&quot;??_-;_-@_-"/>
    <numFmt numFmtId="203" formatCode="_ * #,##0.00_ ;_ * &quot;₩&quot;&quot;₩&quot;&quot;₩&quot;&quot;₩&quot;&quot;₩&quot;&quot;₩&quot;&quot;₩&quot;\-#,##0.00_ ;_ * &quot;-&quot;??_ ;_ @_ "/>
    <numFmt numFmtId="204" formatCode="&quot;₩&quot;#,##0;[Red]&quot;₩&quot;&quot;₩&quot;&quot;₩&quot;&quot;₩&quot;&quot;₩&quot;&quot;₩&quot;&quot;₩&quot;&quot;₩&quot;\-#,##0"/>
    <numFmt numFmtId="205" formatCode="_(&quot;$&quot;* #,##0_);_(&quot;$&quot;* \(#,##0\);_(&quot;$&quot;* &quot;-&quot;_);_(@_)"/>
    <numFmt numFmtId="206" formatCode="mm&quot;월&quot;\ dd&quot;일&quot;"/>
    <numFmt numFmtId="207" formatCode="_-* #,##0.0_-;\-* #,##0.0_-;_-* &quot;-&quot;??_-;_-@_-"/>
    <numFmt numFmtId="208" formatCode="0.0%"/>
    <numFmt numFmtId="209" formatCode="_-* #,##0.0_-;\-* #,##0.0_-;_-* &quot;-&quot;_-;_-@_-"/>
    <numFmt numFmtId="210" formatCode="#.00"/>
    <numFmt numFmtId="211" formatCode="#."/>
    <numFmt numFmtId="212" formatCode="#,##0.00;[Red]&quot;-&quot;#,##0.00"/>
    <numFmt numFmtId="213" formatCode="_-* #,##0.0_-;&quot;₩&quot;\!\-* #,##0.0_-;_-* &quot;-&quot;_-;_-@_-"/>
    <numFmt numFmtId="214" formatCode="&quot;$&quot;#,##0_);[Red]\(&quot;$&quot;#,##0\)"/>
    <numFmt numFmtId="215" formatCode="#,##0;&quot;-&quot;#,##0"/>
    <numFmt numFmtId="216" formatCode="#,##0;[Red]&quot;-&quot;#,##0"/>
    <numFmt numFmtId="217" formatCode="_(* #,##0_);_(* \(#,##0\);_(* &quot;-&quot;_);_(@_)"/>
    <numFmt numFmtId="218" formatCode="#,##0.0;[Red]#,##0.0;&quot; &quot;"/>
    <numFmt numFmtId="219" formatCode="0.0%;[Red]\(0.0%\)"/>
    <numFmt numFmtId="220" formatCode="&quot;$&quot;#,##0.00_);\(&quot;$&quot;#,##0.00\)"/>
    <numFmt numFmtId="221" formatCode="0.0000"/>
    <numFmt numFmtId="222" formatCode="#,##0,"/>
    <numFmt numFmtId="223" formatCode="_ * #,##0.000_ ;_ * \-#,##0.000_ ;_ * &quot;-&quot;_ ;_ @_ "/>
    <numFmt numFmtId="224" formatCode="0.000"/>
    <numFmt numFmtId="225" formatCode="#,##0.00;[Red]#,##0.00;&quot; &quot;"/>
    <numFmt numFmtId="226" formatCode="_-* #,##0.0000_-;\-* #,##0.0000_-;_-* &quot;-&quot;_-;_-@_-"/>
    <numFmt numFmtId="227" formatCode="_-* #,##0.000_-;\-* #,##0.000_-;_-* &quot;-&quot;_-;_-@_-"/>
    <numFmt numFmtId="228" formatCode="_ * #,##0.00_ ;_ * \-#,##0.00_ ;_ * &quot;-&quot;??_ ;_ @_ "/>
    <numFmt numFmtId="229" formatCode="_ * #,##0.00_ ;_ * &quot;₩&quot;\!\-#,##0.00_ ;_ * &quot;-&quot;??_ ;_ @_ "/>
    <numFmt numFmtId="230" formatCode="#,##0.00\ &quot;a &quot;"/>
    <numFmt numFmtId="231" formatCode="&quot;₩&quot;\!\(0.00%&quot;₩&quot;\!\)"/>
    <numFmt numFmtId="232" formatCode="_ &quot;₩&quot;* #,##0_ ;_ &quot;₩&quot;* &quot;₩&quot;\!\-#,##0_ ;_ &quot;₩&quot;* &quot;-&quot;_ ;_ @_ "/>
    <numFmt numFmtId="233" formatCode="_(&quot;₩&quot;* #,##0_);_(&quot;₩&quot;* \(#,##0\);_(&quot;₩&quot;* &quot;-&quot;_);_(@_)"/>
    <numFmt numFmtId="234" formatCode="_(&quot;RM&quot;* #,##0_);_(&quot;RM&quot;* \(#,##0\);_(&quot;RM&quot;* &quot;-&quot;_);_(@_)"/>
    <numFmt numFmtId="235" formatCode="#,##0&quot;₩&quot;\!\ &quot;₩&quot;\!\ &quot;₩&quot;\!\ &quot;₩&quot;\!\ &quot;₩&quot;\!\ &quot;₩&quot;\!\ &quot;₩&quot;\!\ &quot;₩&quot;\!\ &quot;₩&quot;\!\ &quot;₩&quot;\!\ &quot;₩&quot;\!\ &quot;₩&quot;\!\ &quot;₩&quot;\!\ "/>
    <numFmt numFmtId="236" formatCode="_ &quot;₩&quot;* #,##0.00_ ;_ &quot;₩&quot;* \-#,##0.00_ ;_ &quot;₩&quot;* &quot;-&quot;??_ ;_ @_ "/>
    <numFmt numFmtId="237" formatCode="_ &quot;₩&quot;* #,##0.00_ ;_ &quot;₩&quot;* &quot;₩&quot;\!\-#,##0.00_ ;_ &quot;₩&quot;* &quot;-&quot;??_ ;_ @_ "/>
    <numFmt numFmtId="238" formatCode="_(&quot;₩&quot;* #,##0.00_);_(&quot;₩&quot;* \(#,##0.00\);_(&quot;₩&quot;* &quot;-&quot;??_);_(@_)"/>
    <numFmt numFmtId="239" formatCode="_(&quot;RM&quot;* #,##0.00_);_(&quot;RM&quot;* \(#,##0.00\);_(&quot;RM&quot;* &quot;-&quot;??_);_(@_)"/>
    <numFmt numFmtId="240" formatCode="_-* #,##0.000000_-;&quot;₩&quot;\!\-* #,##0.000000_-;_-* &quot;-&quot;_-;_-@_-"/>
    <numFmt numFmtId="241" formatCode="_-* #,##0.00_-;&quot;₩&quot;&quot;₩&quot;&quot;₩&quot;&quot;₩&quot;&quot;₩&quot;&quot;₩&quot;&quot;₩&quot;&quot;₩&quot;&quot;₩&quot;\-* #,##0.00_-;_-* &quot;-&quot;??_-;_-@_-"/>
    <numFmt numFmtId="242" formatCode="%#.00"/>
    <numFmt numFmtId="243" formatCode="0.000000"/>
    <numFmt numFmtId="244" formatCode="_ * #,##0_ ;_ * &quot;₩&quot;\!\-#,##0_ ;_ * &quot;-&quot;_ ;_ @_ "/>
    <numFmt numFmtId="245" formatCode="_-* #,##0.0000_-;\-* #,##0.0000_-;_-* &quot;-&quot;??_-;_-@_-"/>
    <numFmt numFmtId="246" formatCode="&quot;(&quot;\ #,##0&quot;)&quot;"/>
    <numFmt numFmtId="247" formatCode="#,##0.00_ "/>
    <numFmt numFmtId="248" formatCode="_ * #,##0.000000000_ ;_ * &quot;₩&quot;\!\-#,##0.000000000_ ;_ * &quot;-&quot;_ ;_ @_ "/>
    <numFmt numFmtId="249" formatCode="&quot;Rp&quot;#,##0.00;&quot;Rp&quot;&quot;₩&quot;\!\-#,##0.00"/>
    <numFmt numFmtId="250" formatCode="&quot;₩&quot;#,##0;[Red]&quot;₩&quot;&quot;₩&quot;&quot;₩&quot;&quot;₩&quot;&quot;₩&quot;&quot;₩&quot;&quot;₩&quot;&quot;₩&quot;&quot;₩&quot;&quot;₩&quot;\-&quot;₩&quot;#,##0"/>
    <numFmt numFmtId="251" formatCode="_ * #,##0.000000_ ;_ * \-#,##0.000000_ ;_ * &quot;-&quot;_ ;_ @_ "/>
    <numFmt numFmtId="252" formatCode="#,##0."/>
    <numFmt numFmtId="253" formatCode="_-&quot;₩&quot;* #,##0.00_-;&quot;₩&quot;&quot;₩&quot;&quot;₩&quot;\-&quot;₩&quot;* #,##0.00_-;_-&quot;₩&quot;* &quot;-&quot;??_-;_-@_-"/>
    <numFmt numFmtId="254" formatCode="&quot;₩&quot;#,##0;&quot;₩&quot;&quot;₩&quot;&quot;₩&quot;&quot;₩&quot;\-&quot;₩&quot;#,##0"/>
    <numFmt numFmtId="255" formatCode="&quot;₩&quot;#,##0;[Red]&quot;₩&quot;&quot;₩&quot;&quot;₩&quot;&quot;₩&quot;\-&quot;₩&quot;#,##0"/>
    <numFmt numFmtId="256" formatCode="_(&quot;$&quot;* #,##0_);_(&quot;$&quot;* &quot;₩&quot;&quot;₩&quot;&quot;₩&quot;&quot;₩&quot;&quot;₩&quot;&quot;₩&quot;&quot;₩&quot;&quot;₩&quot;&quot;₩&quot;\(#,##0&quot;₩&quot;&quot;₩&quot;&quot;₩&quot;&quot;₩&quot;&quot;₩&quot;&quot;₩&quot;&quot;₩&quot;&quot;₩&quot;&quot;₩&quot;\);_(&quot;$&quot;* &quot;-&quot;_);_(@_)"/>
    <numFmt numFmtId="257" formatCode="&quot;₩&quot;#,##0.00;&quot;₩&quot;&quot;₩&quot;&quot;₩&quot;&quot;₩&quot;\-&quot;₩&quot;#,##0.00"/>
    <numFmt numFmtId="258" formatCode="&quot;₩&quot;#,##0;&quot;₩&quot;&quot;₩&quot;&quot;₩&quot;&quot;₩&quot;&quot;₩&quot;&quot;₩&quot;&quot;₩&quot;&quot;₩&quot;&quot;₩&quot;&quot;₩&quot;\-&quot;₩&quot;#,##0"/>
    <numFmt numFmtId="259" formatCode="#,##0.00\ &quot;F&quot;;[Red]\-#,##0.00\ &quot;F&quot;"/>
    <numFmt numFmtId="260" formatCode="_(* #,##0.0_);_(* \(#,##0.0\);_(* &quot;-&quot;??_);_(@_)"/>
    <numFmt numFmtId="261" formatCode="_-* #,##0\ &quot;F&quot;_-;\-* #,##0\ &quot;F&quot;_-;_-* &quot;-&quot;\ &quot;F&quot;_-;_-@_-"/>
    <numFmt numFmtId="262" formatCode="&quot;₩&quot;\ #,##0.00;[Red]&quot;₩&quot;\ \-#,##0.00"/>
    <numFmt numFmtId="263" formatCode="0.00000000"/>
    <numFmt numFmtId="264" formatCode="_ * #,##0.00_ ;_ * &quot;₩&quot;&quot;₩&quot;\-#,##0.00_ ;_ * &quot;-&quot;??_ ;_ @_ "/>
    <numFmt numFmtId="265" formatCode="yyyy&quot;年&quot;&quot;₩&quot;&quot;₩&quot;\ mm&quot;月&quot;&quot;₩&quot;&quot;₩&quot;\ dd&quot;日&quot;"/>
    <numFmt numFmtId="266" formatCode="\$#."/>
    <numFmt numFmtId="267" formatCode="_-* #,##0.00\ _F_-;\-* #,##0.00\ _F_-;_-* &quot;-&quot;??\ _F_-;_-@_-"/>
    <numFmt numFmtId="268" formatCode="h&quot;시&quot;&quot;₩&quot;&quot;₩&quot;&quot;₩&quot;&quot;₩&quot;&quot;₩&quot;&quot;₩&quot;\ mm&quot;분&quot;&quot;₩&quot;&quot;₩&quot;&quot;₩&quot;&quot;₩&quot;&quot;₩&quot;&quot;₩&quot;\ ss&quot;초&quot;"/>
    <numFmt numFmtId="269" formatCode="&quot;$&quot;#,##0;[Red]\-&quot;$&quot;#,##0"/>
    <numFmt numFmtId="270" formatCode="dd/mm/yy\ \ \ \ hh:mm"/>
    <numFmt numFmtId="271" formatCode="#,##0\ &quot;DM&quot;;\-#,##0\ &quot;DM&quot;"/>
    <numFmt numFmtId="272" formatCode="#,##0.0?&quot;&quot;;\-#,##0.0?&quot;&quot;"/>
    <numFmt numFmtId="273" formatCode="_-* #,##0\ _D_M_-;\-* #,##0\ _D_M_-;_-* &quot;-&quot;\ _D_M_-;_-@_-"/>
    <numFmt numFmtId="274" formatCode="&quot;$&quot;#,##0.00;;"/>
    <numFmt numFmtId="275" formatCode="d/m/yy\ h:mm"/>
    <numFmt numFmtId="276" formatCode="_(&quot;$&quot;* #,##0_);_(&quot;$&quot;* \(#,##0\);_(&quot;$&quot;* &quot;-&quot;??_);_(@_)"/>
    <numFmt numFmtId="277" formatCode="yy&quot;₩&quot;/mm&quot;₩&quot;/dd"/>
    <numFmt numFmtId="278" formatCode="0\ &quot;EA&quot;"/>
    <numFmt numFmtId="279" formatCode="#\ &quot;EA&quot;"/>
    <numFmt numFmtId="280" formatCode="_ * #,##0_ ;_ * \-#,##0_ ;_ * &quot;-&quot;??_ ;_ @_ "/>
    <numFmt numFmtId="281" formatCode="_-&quot;₩&quot;* #,##0.00_-;&quot;₩&quot;&quot;₩&quot;&quot;₩&quot;&quot;₩&quot;&quot;₩&quot;&quot;₩&quot;&quot;₩&quot;&quot;₩&quot;&quot;₩&quot;\-&quot;₩&quot;* #,##0.00_-;_-&quot;₩&quot;* &quot;-&quot;??_-;_-@_-"/>
    <numFmt numFmtId="282" formatCode="\$#.00"/>
    <numFmt numFmtId="283" formatCode="0.0000000000000"/>
    <numFmt numFmtId="284" formatCode="&quot;₩&quot;#,##0.00;&quot;₩&quot;&quot;₩&quot;&quot;₩&quot;&quot;₩&quot;&quot;₩&quot;&quot;₩&quot;&quot;₩&quot;&quot;₩&quot;&quot;₩&quot;&quot;₩&quot;\-&quot;₩&quot;#,##0.00"/>
    <numFmt numFmtId="285" formatCode="_-[$€-2]* #,##0.00_-;\-[$€-2]* #,##0.00_-;_-[$€-2]* &quot;-&quot;??_-"/>
    <numFmt numFmtId="286" formatCode="#,##0.0000;[Red]\-#,##0.0000"/>
    <numFmt numFmtId="287" formatCode="&quot;$&quot;#,##0.00_);[Red]\(&quot;$&quot;#,##0.00\)"/>
    <numFmt numFmtId="288" formatCode="#,##0.000\ &quot;㎏ &quot;"/>
    <numFmt numFmtId="289" formatCode="yyyy&quot;년&quot;\ m&quot;월&quot;\ d&quot;일&quot;"/>
    <numFmt numFmtId="290" formatCode="#,##0.0000"/>
    <numFmt numFmtId="291" formatCode="0.00000"/>
    <numFmt numFmtId="292" formatCode="#,##0.00\ &quot;ℓ &quot;"/>
    <numFmt numFmtId="293" formatCode="#,##0.000\ &quot;m  &quot;"/>
    <numFmt numFmtId="294" formatCode="&quot;₩&quot;#,##0.00"/>
    <numFmt numFmtId="295" formatCode="&quot;₩&quot;#,##0.00;&quot;₩&quot;\-#,##0.00"/>
    <numFmt numFmtId="296" formatCode="&quot;₩&quot;#,##0"/>
    <numFmt numFmtId="297" formatCode="0.00000_ "/>
    <numFmt numFmtId="298" formatCode="0.000_ "/>
    <numFmt numFmtId="299" formatCode="#,##0.000\ &quot;㎡ &quot;"/>
    <numFmt numFmtId="300" formatCode="#,##0.000\ &quot;㎥ &quot;"/>
    <numFmt numFmtId="301" formatCode="General_)"/>
    <numFmt numFmtId="302" formatCode="&quot;Fr.&quot;\ #,##0;[Red]&quot;Fr.&quot;\ \-#,##0"/>
    <numFmt numFmtId="303" formatCode="&quot;Fr.&quot;\ #,##0.00;[Red]&quot;Fr.&quot;\ \-#,##0.00"/>
    <numFmt numFmtId="304" formatCode="&quot;₩&quot;#,##0\ "/>
    <numFmt numFmtId="305" formatCode="&quot;₩&quot;#,##0;&quot;₩&quot;&quot;₩&quot;&quot;₩&quot;\-&quot;₩&quot;#,##0"/>
    <numFmt numFmtId="306" formatCode="&quot;$&quot;#,##0.00"/>
    <numFmt numFmtId="307" formatCode="&quot;₩&quot;\$#,##0.00_);&quot;₩&quot;\(&quot;₩&quot;\$#,##0.00&quot;₩&quot;\)"/>
    <numFmt numFmtId="308" formatCode="&quot;₩&quot;#,##0.00;[Red]&quot;₩&quot;&quot;₩&quot;&quot;₩&quot;&quot;₩&quot;\-&quot;₩&quot;#,##0.00"/>
    <numFmt numFmtId="309" formatCode="\ &quot;~~ &quot;@"/>
    <numFmt numFmtId="310" formatCode="0.00_);[Red]\(0.00\)"/>
    <numFmt numFmtId="311" formatCode="&quot;STA.&quot;\ #\+#00.00"/>
    <numFmt numFmtId="312" formatCode="&quot;T=&quot;0&quot;cm&quot;"/>
    <numFmt numFmtId="313" formatCode="0.0_)"/>
    <numFmt numFmtId="314" formatCode="_-&quot;₩&quot;* #,##0_-;&quot;₩&quot;&quot;₩&quot;&quot;₩&quot;&quot;₩&quot;\-&quot;₩&quot;* #,##0_-;_-&quot;₩&quot;* &quot;-&quot;_-;_-@_-"/>
    <numFmt numFmtId="315" formatCode="0\ &quot;t&quot;"/>
    <numFmt numFmtId="316" formatCode="0.00\ &quot;TON&quot;"/>
    <numFmt numFmtId="317" formatCode="#,##0.00;&quot;-&quot;#,##0.00"/>
    <numFmt numFmtId="318" formatCode="#,##0\ &quot;DM&quot;;[Red]\-#,##0\ &quot;DM&quot;"/>
    <numFmt numFmtId="319" formatCode="#,##0.00\ &quot;DM&quot;;[Red]\-#,##0.00\ &quot;DM&quot;"/>
    <numFmt numFmtId="320" formatCode="0.000_);[Red]\(0.000\)"/>
    <numFmt numFmtId="321" formatCode="0.0000_);[Red]\(0.0000\)"/>
    <numFmt numFmtId="322" formatCode="&quot;Φ&quot;\ #"/>
    <numFmt numFmtId="323" formatCode="0.0_ "/>
    <numFmt numFmtId="324" formatCode="_-* #,##0.00_-;\-* #,##0.00_-;_-* &quot;-&quot;_-;_-@_-"/>
    <numFmt numFmtId="325" formatCode="0_ "/>
    <numFmt numFmtId="326" formatCode="#,###\ &quot;개&quot;"/>
    <numFmt numFmtId="327" formatCode="_(&quot;$&quot;* #,##0.00_);_(&quot;$&quot;* \(#,##0.00\);_(&quot;$&quot;* &quot;-&quot;??_);_(@_)"/>
    <numFmt numFmtId="328" formatCode="#,##0.00\ &quot;개 &quot;"/>
    <numFmt numFmtId="329" formatCode="&quot;₩&quot;#,##0;&quot;₩&quot;&quot;₩&quot;&quot;₩&quot;&quot;₩&quot;\-#,##0"/>
    <numFmt numFmtId="330" formatCode="&quot;₩&quot;#,##0;&quot;₩&quot;&quot;₩&quot;&quot;₩&quot;&quot;₩&quot;&quot;₩&quot;\!\-#,##0"/>
    <numFmt numFmtId="331" formatCode="mmm&quot;-&quot;yy"/>
    <numFmt numFmtId="332" formatCode="0_);[Red]\(0\)"/>
    <numFmt numFmtId="333" formatCode="#,##0;[Red]&quot;△&quot;#,##0"/>
    <numFmt numFmtId="334" formatCode="#,##0.000_ "/>
    <numFmt numFmtId="335" formatCode="#,###.00\ &quot;매 &quot;"/>
    <numFmt numFmtId="336" formatCode="0.00\ &quot;㎡&quot;"/>
    <numFmt numFmtId="337" formatCode="&quot;US$&quot;#,##0_);\(&quot;US$&quot;#,##0\)"/>
    <numFmt numFmtId="338" formatCode="&quot;₩&quot;\$#,##0.00_);[Red]&quot;₩&quot;\(&quot;₩&quot;\$#,##0.00&quot;₩&quot;\)"/>
    <numFmt numFmtId="339" formatCode="0.0%;[Red]\-0.0%"/>
    <numFmt numFmtId="340" formatCode="0.00%;[Red]\-0.00%"/>
    <numFmt numFmtId="341" formatCode="#,##0&quot;칸&quot;"/>
    <numFmt numFmtId="342" formatCode="_-* #,##0;\-* #,##0;_-* &quot;-&quot;;_-@"/>
    <numFmt numFmtId="343" formatCode="&quot;S&quot;\ #,##0.00;[Red]\-&quot;S&quot;\ #,##0.00"/>
    <numFmt numFmtId="344" formatCode="&quot;  &quot;@"/>
    <numFmt numFmtId="345" formatCode="0.00\ &quot;)&quot;"/>
    <numFmt numFmtId="346" formatCode="0.00\ &quot;)]&quot;"/>
    <numFmt numFmtId="347" formatCode="000.000"/>
    <numFmt numFmtId="348" formatCode="#\!\,##0;&quot;₩&quot;\!\-#\!\,##0\!.00"/>
    <numFmt numFmtId="349" formatCode="#,##0;\-#,##0.00"/>
    <numFmt numFmtId="350" formatCode="&quot;₩&quot;#,##0;[Red]&quot;₩&quot;&quot;₩&quot;&quot;₩&quot;&quot;₩&quot;&quot;₩&quot;&quot;₩&quot;&quot;₩&quot;&quot;₩&quot;\-&quot;₩&quot;#,##0"/>
    <numFmt numFmtId="351" formatCode="&quot;₩&quot;#,##0.00;\!\-&quot;₩&quot;#,##0.00"/>
    <numFmt numFmtId="352" formatCode="&quot;₩&quot;#,##0.00;&quot;₩&quot;\!\!\-&quot;₩&quot;#,##0.00"/>
    <numFmt numFmtId="353" formatCode="&quot;/ &quot;General&quot; +&quot;"/>
    <numFmt numFmtId="354" formatCode="&quot;/ &quot;General&quot; )&quot;"/>
    <numFmt numFmtId="355" formatCode="0.00_);[Red]&quot;₩&quot;\!\(0.00&quot;₩&quot;\!\)"/>
    <numFmt numFmtId="356" formatCode="&quot;(&quot;#,##0.00"/>
    <numFmt numFmtId="357" formatCode="&quot;*&quot;#,##0\ &quot;일 (월)&quot;\ \ "/>
    <numFmt numFmtId="358" formatCode="_ * #,##0_ ;_ * &quot;₩&quot;&quot;₩&quot;\!\!\-#,##0_ ;_ * &quot;-&quot;??_ ;_ @_ "/>
    <numFmt numFmtId="359" formatCode="&quot;+&quot;* 0.0"/>
    <numFmt numFmtId="360" formatCode="&quot;일금&quot;@*-&quot;원정&quot;"/>
    <numFmt numFmtId="361" formatCode="&quot;?#,##0.00;\-&quot;&quot;?&quot;#,##0.00"/>
    <numFmt numFmtId="362" formatCode="#,##0&quot; $&quot;;[Red]&quot;₩&quot;&quot;₩&quot;\!\!\-#,##0&quot; $&quot;"/>
    <numFmt numFmtId="363" formatCode="&quot;₩&quot;#,##0;[Red]&quot;₩&quot;&quot;₩&quot;&quot;₩&quot;&quot;₩&quot;&quot;₩&quot;\!\-#,##0"/>
    <numFmt numFmtId="364" formatCode="0.000\ &quot;²&quot;"/>
    <numFmt numFmtId="365" formatCode="&quot;(&quot;\ 0.00"/>
    <numFmt numFmtId="366" formatCode="&quot;[(&quot;\ 0.00"/>
    <numFmt numFmtId="367" formatCode="0.00\ &quot;㎥&quot;"/>
    <numFmt numFmtId="368" formatCode="&quot;US$&quot;#,##0_);[Red]\(&quot;US$&quot;#,##0\)"/>
    <numFmt numFmtId="369" formatCode="_-* #&quot;₩&quot;\!\!\,##0_-;&quot;₩&quot;&quot;₩&quot;\!\!\-* #&quot;₩&quot;\!\!\,##0_-;_-* &quot;-&quot;_-;_-@_-"/>
    <numFmt numFmtId="370" formatCode="_ * #,##0_ ;_ * &quot;₩&quot;&quot;₩&quot;&quot;₩&quot;&quot;₩&quot;\-#,##0_ ;_ * &quot;-&quot;_ ;_ @_ "/>
    <numFmt numFmtId="371" formatCode="&quot;₩&quot;#,##0;[Red]&quot;₩&quot;&quot;₩&quot;&quot;₩&quot;\-#,##0"/>
    <numFmt numFmtId="372" formatCode="#,##0.#####\ ;[Red]\-#,##0.#####\ "/>
    <numFmt numFmtId="373" formatCode="#,##0.0_);[Red]\(#,##0.0\)"/>
    <numFmt numFmtId="374" formatCode="#,##0\ ;[Red]\-#,##0\ "/>
    <numFmt numFmtId="375" formatCode="* #,##0&quot; &quot;;[Red]* &quot;△&quot;#,##0&quot; &quot;;* @"/>
    <numFmt numFmtId="376" formatCode="&quot;₩&quot;#,##0.00;[Red]&quot;₩&quot;\-#,##0.00"/>
    <numFmt numFmtId="377" formatCode="&quot;₩&quot;#,##0;[Red]&quot;₩&quot;\-#,##0"/>
    <numFmt numFmtId="378" formatCode="_-* #,##0.00_-;&quot;₩&quot;&quot;₩&quot;\-* #,##0.00_-;_-* &quot;-&quot;??_-;_-@_-"/>
    <numFmt numFmtId="379" formatCode="_-* #,##0.00_-;&quot;₩&quot;&quot;₩&quot;&quot;₩&quot;\!\-* #,##0.00_-;_-* &quot;-&quot;??_-;_-@_-"/>
    <numFmt numFmtId="380" formatCode="#,##0.00#"/>
    <numFmt numFmtId="381" formatCode="#,##0;\-#,##0;#"/>
  </numFmts>
  <fonts count="264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name val="굴림체"/>
      <family val="3"/>
      <charset val="129"/>
    </font>
    <font>
      <sz val="10"/>
      <name val="굴림체"/>
      <family val="3"/>
      <charset val="129"/>
    </font>
    <font>
      <u val="singleAccounting"/>
      <sz val="11"/>
      <color theme="1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2"/>
      <color rgb="FFFF0000"/>
      <name val="맑은 고딕"/>
      <family val="2"/>
      <charset val="129"/>
      <scheme val="minor"/>
    </font>
    <font>
      <sz val="11"/>
      <name val="굴림"/>
      <family val="3"/>
      <charset val="129"/>
    </font>
    <font>
      <sz val="12"/>
      <name val="굴림"/>
      <family val="3"/>
      <charset val="129"/>
    </font>
    <font>
      <b/>
      <u/>
      <sz val="20"/>
      <name val="굴림"/>
      <family val="3"/>
      <charset val="129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9"/>
      <name val="굴림"/>
      <family val="3"/>
      <charset val="129"/>
    </font>
    <font>
      <sz val="12"/>
      <color theme="0"/>
      <name val="굴림"/>
      <family val="3"/>
      <charset val="129"/>
    </font>
    <font>
      <b/>
      <sz val="12"/>
      <name val="굴림"/>
      <family val="3"/>
      <charset val="129"/>
    </font>
    <font>
      <sz val="12"/>
      <color rgb="FFFF0000"/>
      <name val="굴림"/>
      <family val="3"/>
      <charset val="129"/>
    </font>
    <font>
      <b/>
      <sz val="10"/>
      <name val="굴림"/>
      <family val="3"/>
      <charset val="129"/>
    </font>
    <font>
      <sz val="10"/>
      <name val="굴림"/>
      <family val="3"/>
      <charset val="129"/>
    </font>
    <font>
      <sz val="10"/>
      <color indexed="9"/>
      <name val="굴림"/>
      <family val="3"/>
      <charset val="129"/>
    </font>
    <font>
      <u/>
      <sz val="12"/>
      <name val="굴림"/>
      <family val="3"/>
      <charset val="129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굴림체"/>
      <family val="3"/>
      <charset val="129"/>
    </font>
    <font>
      <sz val="11"/>
      <color theme="1"/>
      <name val="굴림체"/>
      <family val="3"/>
      <charset val="129"/>
    </font>
    <font>
      <b/>
      <u val="singleAccounting"/>
      <sz val="26"/>
      <color rgb="FFFF0000"/>
      <name val="맑은 고딕"/>
      <family val="3"/>
      <charset val="129"/>
      <scheme val="minor"/>
    </font>
    <font>
      <b/>
      <sz val="26"/>
      <color rgb="FFFF0000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b/>
      <sz val="20"/>
      <color rgb="FFFF00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0"/>
      <color rgb="FFFF0000"/>
      <name val="굴림"/>
      <family val="3"/>
      <charset val="129"/>
    </font>
    <font>
      <sz val="10"/>
      <color rgb="FFFF0000"/>
      <name val="굴림"/>
      <family val="3"/>
      <charset val="129"/>
    </font>
    <font>
      <sz val="12"/>
      <name val="바탕체"/>
      <family val="1"/>
      <charset val="129"/>
    </font>
    <font>
      <sz val="10"/>
      <name val="Arial"/>
      <family val="2"/>
    </font>
    <font>
      <sz val="10"/>
      <name val="바탕체"/>
      <family val="1"/>
      <charset val="129"/>
    </font>
    <font>
      <sz val="10"/>
      <name val="MS Sans Serif"/>
      <family val="2"/>
    </font>
    <font>
      <b/>
      <sz val="22"/>
      <name val="바탕체"/>
      <family val="1"/>
      <charset val="129"/>
    </font>
    <font>
      <sz val="12"/>
      <name val="돋움체"/>
      <family val="3"/>
      <charset val="129"/>
    </font>
    <font>
      <sz val="12"/>
      <name val="굴림체"/>
      <family val="3"/>
      <charset val="129"/>
    </font>
    <font>
      <i/>
      <sz val="12"/>
      <name val="굴림체"/>
      <family val="3"/>
      <charset val="129"/>
    </font>
    <font>
      <sz val="10"/>
      <name val="명조"/>
      <family val="3"/>
      <charset val="129"/>
    </font>
    <font>
      <sz val="12"/>
      <color indexed="24"/>
      <name val="바탕체"/>
      <family val="1"/>
      <charset val="129"/>
    </font>
    <font>
      <b/>
      <sz val="12"/>
      <name val="바탕체"/>
      <family val="1"/>
      <charset val="129"/>
    </font>
    <font>
      <sz val="12"/>
      <name val="¹????¼"/>
      <family val="1"/>
      <charset val="129"/>
    </font>
    <font>
      <b/>
      <sz val="12"/>
      <name val="???"/>
      <family val="1"/>
    </font>
    <font>
      <sz val="12"/>
      <name val="COUR"/>
      <family val="3"/>
    </font>
    <font>
      <sz val="10"/>
      <name val="Helv"/>
      <family val="2"/>
    </font>
    <font>
      <sz val="10"/>
      <name val="Times New Roman"/>
      <family val="1"/>
    </font>
    <font>
      <sz val="11"/>
      <name val="Arial"/>
      <family val="2"/>
    </font>
    <font>
      <sz val="10"/>
      <name val="Arial Narrow"/>
      <family val="2"/>
    </font>
    <font>
      <sz val="10"/>
      <name val="Book Antiqua"/>
      <family val="1"/>
    </font>
    <font>
      <sz val="8"/>
      <color indexed="8"/>
      <name val="Gulim"/>
      <family val="3"/>
    </font>
    <font>
      <sz val="10"/>
      <name val="Geneva"/>
      <family val="2"/>
    </font>
    <font>
      <sz val="12"/>
      <name val="Times New Roman"/>
      <family val="1"/>
    </font>
    <font>
      <sz val="1"/>
      <color indexed="8"/>
      <name val="Courier"/>
      <family val="3"/>
    </font>
    <font>
      <sz val="12"/>
      <name val="¹UAAA¼"/>
      <family val="1"/>
      <charset val="129"/>
    </font>
    <font>
      <b/>
      <sz val="1"/>
      <color indexed="8"/>
      <name val="Courier"/>
      <family val="3"/>
    </font>
    <font>
      <sz val="13"/>
      <name val="돋움체"/>
      <family val="3"/>
      <charset val="129"/>
    </font>
    <font>
      <sz val="11"/>
      <name val="바탕체"/>
      <family val="1"/>
      <charset val="129"/>
    </font>
    <font>
      <b/>
      <sz val="10"/>
      <name val="MS Sans Serif"/>
      <family val="2"/>
    </font>
    <font>
      <b/>
      <sz val="12"/>
      <color indexed="16"/>
      <name val="±¼¸²A¼"/>
      <family val="3"/>
      <charset val="129"/>
    </font>
    <font>
      <sz val="10"/>
      <name val="Courier New"/>
      <family val="3"/>
    </font>
    <font>
      <sz val="10"/>
      <color indexed="12"/>
      <name val="굴림체"/>
      <family val="3"/>
      <charset val="129"/>
    </font>
    <font>
      <sz val="12"/>
      <name val="돋움"/>
      <family val="3"/>
      <charset val="129"/>
    </font>
    <font>
      <sz val="12"/>
      <name val="견명조"/>
      <family val="1"/>
      <charset val="129"/>
    </font>
    <font>
      <sz val="10"/>
      <name val="돋움체"/>
      <family val="3"/>
      <charset val="129"/>
    </font>
    <font>
      <sz val="7"/>
      <name val="바탕체"/>
      <family val="1"/>
      <charset val="129"/>
    </font>
    <font>
      <sz val="11"/>
      <name val="±¼¸²A¼"/>
      <family val="3"/>
      <charset val="129"/>
    </font>
    <font>
      <sz val="12"/>
      <name val="¹ÙÅÁÃ¼"/>
      <family val="1"/>
      <charset val="129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2"/>
      <name val="Arial"/>
      <family val="2"/>
    </font>
    <font>
      <sz val="9"/>
      <name val="바탕체"/>
      <family val="1"/>
      <charset val="129"/>
    </font>
    <font>
      <sz val="12"/>
      <name val="¨ÏoUAAA¡§u"/>
      <family val="1"/>
      <charset val="129"/>
    </font>
    <font>
      <sz val="12"/>
      <name val="ⓒoUAAA¨u"/>
      <family val="1"/>
      <charset val="129"/>
    </font>
    <font>
      <sz val="12"/>
      <name val="©öUAAA¨ù"/>
      <family val="1"/>
      <charset val="129"/>
    </font>
    <font>
      <sz val="11"/>
      <name val="¡¾¨u￠￢ⓒ÷A¨u"/>
      <family val="3"/>
      <charset val="129"/>
    </font>
    <font>
      <sz val="12"/>
      <name val="¡¾¨ù¢¬©÷A¨ù"/>
      <family val="3"/>
      <charset val="129"/>
    </font>
    <font>
      <sz val="12"/>
      <name val="¡§IoUAAA￠R¡×u"/>
      <family val="3"/>
      <charset val="129"/>
    </font>
    <font>
      <sz val="11"/>
      <color indexed="9"/>
      <name val="돋움"/>
      <family val="3"/>
      <charset val="129"/>
    </font>
    <font>
      <sz val="11"/>
      <color indexed="8"/>
      <name val="돋움"/>
      <family val="3"/>
      <charset val="129"/>
    </font>
    <font>
      <sz val="11"/>
      <name val="μ¸¿o"/>
      <family val="3"/>
      <charset val="129"/>
    </font>
    <font>
      <sz val="11"/>
      <name val="µ¸¿ò"/>
      <family val="3"/>
      <charset val="129"/>
    </font>
    <font>
      <sz val="11"/>
      <name val="±¼¸²Ã¼"/>
      <family val="3"/>
      <charset val="129"/>
    </font>
    <font>
      <sz val="12"/>
      <name val="¹ÙÅÁÃ¼"/>
      <family val="3"/>
      <charset val="129"/>
    </font>
    <font>
      <sz val="12"/>
      <name val="¹UAAA¼"/>
      <family val="3"/>
    </font>
    <font>
      <sz val="12"/>
      <name val="±¼¸²A¼"/>
      <family val="3"/>
      <charset val="129"/>
    </font>
    <font>
      <sz val="10"/>
      <name val="μ¸¿oA¼"/>
      <family val="3"/>
      <charset val="129"/>
    </font>
    <font>
      <sz val="12"/>
      <name val="System"/>
      <family val="2"/>
      <charset val="129"/>
    </font>
    <font>
      <sz val="11"/>
      <color indexed="16"/>
      <name val="돋움"/>
      <family val="3"/>
      <charset val="129"/>
    </font>
    <font>
      <sz val="9"/>
      <name val="Arial"/>
      <family val="2"/>
    </font>
    <font>
      <b/>
      <sz val="8"/>
      <name val="Arial"/>
      <family val="2"/>
    </font>
    <font>
      <sz val="8"/>
      <name val="©öUAAA¨ù"/>
      <family val="1"/>
      <charset val="129"/>
    </font>
    <font>
      <sz val="12"/>
      <name val="¥ì¢¬¢¯oA¨ù"/>
      <family val="3"/>
      <charset val="129"/>
    </font>
    <font>
      <sz val="10"/>
      <name val="¡¾¨ù¢¬©÷A¨ù"/>
      <family val="3"/>
      <charset val="129"/>
    </font>
    <font>
      <sz val="11"/>
      <name val="￥i￠￢￠?o"/>
      <family val="3"/>
      <charset val="129"/>
    </font>
    <font>
      <sz val="10"/>
      <name val="©öUAAA¨ù"/>
      <family val="1"/>
      <charset val="129"/>
    </font>
    <font>
      <sz val="11"/>
      <name val="µ¸¿òÃ¼"/>
      <family val="3"/>
      <charset val="129"/>
    </font>
    <font>
      <sz val="10"/>
      <name val="µ¸¿òÃ¼"/>
      <family val="3"/>
      <charset val="129"/>
    </font>
    <font>
      <sz val="12"/>
      <name val="±¼¸²Ã¼"/>
      <family val="3"/>
    </font>
    <font>
      <sz val="12"/>
      <name val="μ¸¿oA¼"/>
      <family val="3"/>
      <charset val="129"/>
    </font>
    <font>
      <sz val="12"/>
      <name val="µ¸¿ò"/>
      <family val="3"/>
      <charset val="129"/>
    </font>
    <font>
      <sz val="12"/>
      <name val="¹ÙÅÁÃ¼"/>
      <family val="1"/>
    </font>
    <font>
      <sz val="12"/>
      <name val="μ¸¿oA¼"/>
      <family val="1"/>
      <charset val="129"/>
    </font>
    <font>
      <sz val="10"/>
      <name val="¹ÙÅÁÃ¼"/>
      <family val="1"/>
      <charset val="129"/>
    </font>
    <font>
      <sz val="12"/>
      <name val="µ¸¿òÃ¼"/>
      <family val="3"/>
      <charset val="129"/>
    </font>
    <font>
      <sz val="16"/>
      <name val="µ¸¿òÃ¼"/>
      <family val="3"/>
      <charset val="129"/>
    </font>
    <font>
      <sz val="8"/>
      <name val="¹ÙÅÁÃ¼"/>
      <family val="1"/>
      <charset val="129"/>
    </font>
    <font>
      <sz val="8"/>
      <name val="¹UAAA¼"/>
      <family val="1"/>
      <charset val="129"/>
    </font>
    <font>
      <sz val="12"/>
      <name val="±¼¸²Ã¼"/>
      <family val="3"/>
      <charset val="129"/>
    </font>
    <font>
      <b/>
      <sz val="11"/>
      <color indexed="53"/>
      <name val="돋움"/>
      <family val="3"/>
      <charset val="129"/>
    </font>
    <font>
      <b/>
      <sz val="10"/>
      <name val="Helv"/>
      <family val="2"/>
    </font>
    <font>
      <b/>
      <sz val="11"/>
      <color indexed="9"/>
      <name val="돋움"/>
      <family val="3"/>
      <charset val="129"/>
    </font>
    <font>
      <u/>
      <sz val="10"/>
      <color indexed="12"/>
      <name val="Arial"/>
      <family val="2"/>
    </font>
    <font>
      <sz val="10"/>
      <color indexed="8"/>
      <name val="Impact"/>
      <family val="2"/>
    </font>
    <font>
      <sz val="10"/>
      <color indexed="9"/>
      <name val="Arial"/>
      <family val="2"/>
    </font>
    <font>
      <sz val="10"/>
      <color indexed="24"/>
      <name val="Arial"/>
      <family val="2"/>
    </font>
    <font>
      <b/>
      <sz val="11"/>
      <color indexed="16"/>
      <name val="Arial"/>
      <family val="2"/>
    </font>
    <font>
      <b/>
      <sz val="10"/>
      <color indexed="17"/>
      <name val="Arial"/>
      <family val="2"/>
    </font>
    <font>
      <b/>
      <sz val="9"/>
      <name val="Arial"/>
      <family val="2"/>
    </font>
    <font>
      <sz val="10"/>
      <name val="MS Serif"/>
      <family val="1"/>
    </font>
    <font>
      <b/>
      <i/>
      <sz val="14"/>
      <name val="Times New Roman"/>
      <family val="1"/>
    </font>
    <font>
      <sz val="8"/>
      <name val="굴림체"/>
      <family val="3"/>
      <charset val="129"/>
    </font>
    <font>
      <sz val="11"/>
      <name val="??"/>
      <family val="3"/>
    </font>
    <font>
      <sz val="10"/>
      <color indexed="8"/>
      <name val="Arial"/>
      <family val="2"/>
    </font>
    <font>
      <sz val="9"/>
      <color indexed="8"/>
      <name val="Arial"/>
      <family val="2"/>
    </font>
    <font>
      <sz val="9"/>
      <name val="돋움"/>
      <family val="3"/>
      <charset val="129"/>
    </font>
    <font>
      <b/>
      <sz val="11"/>
      <color indexed="8"/>
      <name val="돋움"/>
      <family val="3"/>
      <charset val="129"/>
    </font>
    <font>
      <sz val="10"/>
      <color indexed="16"/>
      <name val="MS Serif"/>
      <family val="1"/>
    </font>
    <font>
      <sz val="9"/>
      <name val="굴림체"/>
      <family val="3"/>
      <charset val="129"/>
    </font>
    <font>
      <sz val="12"/>
      <color indexed="24"/>
      <name val="Arial"/>
      <family val="2"/>
    </font>
    <font>
      <b/>
      <sz val="1"/>
      <color indexed="16"/>
      <name val="Courier"/>
      <family val="3"/>
    </font>
    <font>
      <i/>
      <sz val="1"/>
      <color indexed="8"/>
      <name val="Courier"/>
      <family val="3"/>
    </font>
    <font>
      <b/>
      <sz val="1"/>
      <color indexed="18"/>
      <name val="Courier"/>
      <family val="3"/>
    </font>
    <font>
      <sz val="8"/>
      <name val="Arial"/>
      <family val="2"/>
    </font>
    <font>
      <u/>
      <sz val="14"/>
      <color indexed="36"/>
      <name val="Cordia New"/>
      <family val="2"/>
    </font>
    <font>
      <sz val="11"/>
      <color indexed="17"/>
      <name val="돋움"/>
      <family val="3"/>
      <charset val="129"/>
    </font>
    <font>
      <b/>
      <i/>
      <sz val="11"/>
      <name val="Times New Roman"/>
      <family val="1"/>
    </font>
    <font>
      <b/>
      <sz val="10"/>
      <name val="Arial"/>
      <family val="2"/>
    </font>
    <font>
      <b/>
      <i/>
      <sz val="10"/>
      <name val="Times New Roman"/>
      <family val="1"/>
    </font>
    <font>
      <b/>
      <sz val="12"/>
      <name val="Helv"/>
      <family val="2"/>
    </font>
    <font>
      <b/>
      <sz val="12"/>
      <name val="Arial"/>
      <family val="2"/>
    </font>
    <font>
      <b/>
      <sz val="9"/>
      <color indexed="9"/>
      <name val="Arial"/>
      <family val="2"/>
    </font>
    <font>
      <b/>
      <sz val="18"/>
      <name val="Arial"/>
      <family val="2"/>
    </font>
    <font>
      <b/>
      <sz val="18"/>
      <color indexed="24"/>
      <name val="Arial"/>
      <family val="2"/>
    </font>
    <font>
      <b/>
      <sz val="12"/>
      <color indexed="24"/>
      <name val="Arial"/>
      <family val="2"/>
    </font>
    <font>
      <b/>
      <sz val="11"/>
      <color indexed="62"/>
      <name val="돋움"/>
      <family val="3"/>
      <charset val="129"/>
    </font>
    <font>
      <sz val="10"/>
      <name val="Univers (WN)"/>
      <family val="2"/>
    </font>
    <font>
      <sz val="10"/>
      <color indexed="12"/>
      <name val="Arial"/>
      <family val="2"/>
    </font>
    <font>
      <u/>
      <sz val="14"/>
      <color indexed="12"/>
      <name val="Cordia New"/>
      <family val="2"/>
    </font>
    <font>
      <u/>
      <sz val="8.5"/>
      <color indexed="12"/>
      <name val="바탕체"/>
      <family val="1"/>
      <charset val="129"/>
    </font>
    <font>
      <sz val="11"/>
      <color indexed="62"/>
      <name val="돋움"/>
      <family val="3"/>
      <charset val="129"/>
    </font>
    <font>
      <sz val="11"/>
      <color indexed="53"/>
      <name val="돋움"/>
      <family val="3"/>
      <charset val="129"/>
    </font>
    <font>
      <sz val="12"/>
      <name val="Courier New"/>
      <family val="3"/>
    </font>
    <font>
      <b/>
      <i/>
      <sz val="12"/>
      <name val="Times New Roman"/>
      <family val="1"/>
    </font>
    <font>
      <sz val="14"/>
      <name val="Helv"/>
      <family val="2"/>
    </font>
    <font>
      <sz val="12"/>
      <name val="Helv"/>
      <family val="2"/>
    </font>
    <font>
      <sz val="24"/>
      <name val="Helv"/>
      <family val="2"/>
    </font>
    <font>
      <b/>
      <sz val="11"/>
      <name val="Helv"/>
      <family val="2"/>
    </font>
    <font>
      <sz val="11"/>
      <color indexed="60"/>
      <name val="돋움"/>
      <family val="3"/>
      <charset val="129"/>
    </font>
    <font>
      <b/>
      <sz val="12"/>
      <name val="돋움체"/>
      <family val="3"/>
      <charset val="129"/>
    </font>
    <font>
      <sz val="7"/>
      <name val="Small Fonts"/>
      <family val="2"/>
    </font>
    <font>
      <b/>
      <sz val="11"/>
      <color indexed="63"/>
      <name val="돋움"/>
      <family val="3"/>
      <charset val="129"/>
    </font>
    <font>
      <b/>
      <sz val="12"/>
      <name val="Helvetica"/>
      <family val="2"/>
    </font>
    <font>
      <b/>
      <sz val="12"/>
      <name val="Book Antiqua"/>
      <family val="1"/>
    </font>
    <font>
      <b/>
      <sz val="16"/>
      <name val="Times New Roman"/>
      <family val="1"/>
    </font>
    <font>
      <sz val="24"/>
      <name val="Courier New"/>
      <family val="3"/>
    </font>
    <font>
      <sz val="8"/>
      <name val="Helv"/>
      <family val="2"/>
    </font>
    <font>
      <b/>
      <sz val="12"/>
      <color indexed="16"/>
      <name val="Arial"/>
      <family val="2"/>
    </font>
    <font>
      <i/>
      <sz val="10"/>
      <color indexed="8"/>
      <name val="궁서체"/>
      <family val="1"/>
      <charset val="129"/>
    </font>
    <font>
      <b/>
      <sz val="18"/>
      <color indexed="62"/>
      <name val="맑은 고딕"/>
      <family val="3"/>
      <charset val="129"/>
    </font>
    <font>
      <b/>
      <sz val="8"/>
      <name val="Times New Roman"/>
      <family val="1"/>
    </font>
    <font>
      <b/>
      <i/>
      <sz val="14"/>
      <name val="Arial"/>
      <family val="2"/>
    </font>
    <font>
      <b/>
      <i/>
      <sz val="18"/>
      <color indexed="16"/>
      <name val="Times New Roman"/>
      <family val="1"/>
    </font>
    <font>
      <b/>
      <sz val="8"/>
      <color indexed="8"/>
      <name val="Helv"/>
      <family val="2"/>
    </font>
    <font>
      <b/>
      <i/>
      <sz val="9"/>
      <name val="Times New Roman"/>
      <family val="1"/>
    </font>
    <font>
      <sz val="12"/>
      <name val="¹UAAA¼"/>
      <family val="3"/>
      <charset val="129"/>
    </font>
    <font>
      <b/>
      <i/>
      <sz val="18"/>
      <color indexed="39"/>
      <name val="돋움체"/>
      <family val="3"/>
      <charset val="129"/>
    </font>
    <font>
      <b/>
      <u/>
      <sz val="13"/>
      <name val="굴림체"/>
      <family val="3"/>
      <charset val="129"/>
    </font>
    <font>
      <b/>
      <sz val="24"/>
      <name val="Arial"/>
      <family val="2"/>
    </font>
    <font>
      <b/>
      <sz val="14"/>
      <name val="Arial"/>
      <family val="2"/>
    </font>
    <font>
      <b/>
      <sz val="8"/>
      <color indexed="32"/>
      <name val="Arial"/>
      <family val="2"/>
    </font>
    <font>
      <sz val="8"/>
      <name val="바탕체"/>
      <family val="1"/>
      <charset val="129"/>
    </font>
    <font>
      <b/>
      <sz val="10"/>
      <name val="Helvetica"/>
      <family val="2"/>
    </font>
    <font>
      <sz val="8"/>
      <color indexed="12"/>
      <name val="Arial"/>
      <family val="2"/>
    </font>
    <font>
      <sz val="11"/>
      <color indexed="10"/>
      <name val="돋움"/>
      <family val="3"/>
      <charset val="129"/>
    </font>
    <font>
      <u/>
      <sz val="10"/>
      <color indexed="36"/>
      <name val="Arial"/>
      <family val="2"/>
    </font>
    <font>
      <sz val="11"/>
      <name val="明朝"/>
      <family val="3"/>
      <charset val="129"/>
    </font>
    <font>
      <u/>
      <sz val="9"/>
      <color indexed="12"/>
      <name val="Helv"/>
      <family val="2"/>
    </font>
    <font>
      <i/>
      <outline/>
      <shadow/>
      <u/>
      <sz val="1"/>
      <color indexed="24"/>
      <name val="Courier"/>
      <family val="3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2"/>
      <name val="명조"/>
      <family val="3"/>
      <charset val="129"/>
    </font>
    <font>
      <sz val="10"/>
      <name val="태-물방울B"/>
      <family val="1"/>
      <charset val="129"/>
    </font>
    <font>
      <sz val="9.5"/>
      <name val="돋움"/>
      <family val="3"/>
      <charset val="129"/>
    </font>
    <font>
      <sz val="9"/>
      <color indexed="8"/>
      <name val="굴림체"/>
      <family val="3"/>
      <charset val="129"/>
    </font>
    <font>
      <sz val="10"/>
      <name val="바탕"/>
      <family val="1"/>
      <charset val="129"/>
    </font>
    <font>
      <sz val="11"/>
      <color indexed="20"/>
      <name val="맑은 고딕"/>
      <family val="3"/>
      <charset val="129"/>
    </font>
    <font>
      <i/>
      <sz val="10"/>
      <name val="바탕체"/>
      <family val="1"/>
      <charset val="129"/>
    </font>
    <font>
      <u/>
      <sz val="9"/>
      <color indexed="36"/>
      <name val="돋움체"/>
      <family val="3"/>
      <charset val="129"/>
    </font>
    <font>
      <sz val="14"/>
      <name val="뼥?ⓒ"/>
      <family val="3"/>
      <charset val="129"/>
    </font>
    <font>
      <sz val="14"/>
      <name val="ＭＳ 明朝"/>
      <family val="3"/>
      <charset val="129"/>
    </font>
    <font>
      <sz val="11"/>
      <name val="뼻뮝"/>
      <family val="3"/>
      <charset val="129"/>
    </font>
    <font>
      <sz val="11"/>
      <name val="돋움체"/>
      <family val="3"/>
      <charset val="129"/>
    </font>
    <font>
      <sz val="11"/>
      <color indexed="60"/>
      <name val="맑은 고딕"/>
      <family val="3"/>
      <charset val="129"/>
    </font>
    <font>
      <sz val="9"/>
      <name val="MS Sans Serif"/>
      <family val="2"/>
    </font>
    <font>
      <sz val="14"/>
      <name val="뼻뮝"/>
      <family val="3"/>
      <charset val="129"/>
    </font>
    <font>
      <sz val="10"/>
      <color indexed="10"/>
      <name val="돋움체"/>
      <family val="3"/>
      <charset val="129"/>
    </font>
    <font>
      <b/>
      <sz val="10"/>
      <name val="바탕체"/>
      <family val="1"/>
      <charset val="129"/>
    </font>
    <font>
      <b/>
      <sz val="18"/>
      <name val="바탕체"/>
      <family val="1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2"/>
      <name val="궁서체"/>
      <family val="1"/>
      <charset val="129"/>
    </font>
    <font>
      <sz val="18"/>
      <name val="궁서체"/>
      <family val="1"/>
      <charset val="129"/>
    </font>
    <font>
      <sz val="9"/>
      <name val="돋움체"/>
      <family val="3"/>
      <charset val="129"/>
    </font>
    <font>
      <sz val="10"/>
      <name val="돋움"/>
      <family val="3"/>
      <charset val="129"/>
    </font>
    <font>
      <sz val="8"/>
      <name val="#중고딕"/>
      <family val="3"/>
      <charset val="129"/>
    </font>
    <font>
      <sz val="14"/>
      <name val="돋움"/>
      <family val="3"/>
      <charset val="129"/>
    </font>
    <font>
      <b/>
      <sz val="12"/>
      <color indexed="16"/>
      <name val="굴림체"/>
      <family val="3"/>
      <charset val="129"/>
    </font>
    <font>
      <sz val="10"/>
      <color theme="1"/>
      <name val="맑은 고딕"/>
      <family val="2"/>
      <charset val="129"/>
      <scheme val="minor"/>
    </font>
    <font>
      <sz val="11"/>
      <color indexed="52"/>
      <name val="맑은 고딕"/>
      <family val="3"/>
      <charset val="129"/>
    </font>
    <font>
      <u/>
      <sz val="11"/>
      <color indexed="36"/>
      <name val="돋움"/>
      <family val="3"/>
      <charset val="129"/>
    </font>
    <font>
      <b/>
      <sz val="11"/>
      <color indexed="8"/>
      <name val="맑은 고딕"/>
      <family val="3"/>
      <charset val="129"/>
    </font>
    <font>
      <sz val="10"/>
      <name val="궁서(English)"/>
      <family val="3"/>
      <charset val="129"/>
    </font>
    <font>
      <sz val="12"/>
      <name val="견고딕"/>
      <family val="1"/>
      <charset val="129"/>
    </font>
    <font>
      <sz val="11"/>
      <color indexed="62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6"/>
      <name val="돋움체"/>
      <family val="3"/>
      <charset val="129"/>
    </font>
    <font>
      <sz val="11"/>
      <color indexed="17"/>
      <name val="맑은 고딕"/>
      <family val="3"/>
      <charset val="129"/>
    </font>
    <font>
      <b/>
      <sz val="12"/>
      <color indexed="8"/>
      <name val="돋움체"/>
      <family val="3"/>
      <charset val="129"/>
    </font>
    <font>
      <b/>
      <sz val="11"/>
      <color indexed="63"/>
      <name val="맑은 고딕"/>
      <family val="3"/>
      <charset val="129"/>
    </font>
    <font>
      <b/>
      <u/>
      <sz val="16"/>
      <name val="굴림체"/>
      <family val="3"/>
      <charset val="129"/>
    </font>
    <font>
      <u/>
      <sz val="9"/>
      <color indexed="36"/>
      <name val="Helv"/>
      <family val="2"/>
    </font>
    <font>
      <sz val="11"/>
      <color theme="1"/>
      <name val="돋움"/>
      <family val="3"/>
      <charset val="129"/>
    </font>
    <font>
      <sz val="11"/>
      <name val="ＭＳ 明朝"/>
      <family val="3"/>
      <charset val="129"/>
    </font>
    <font>
      <sz val="14"/>
      <name val="System"/>
      <family val="2"/>
      <charset val="129"/>
    </font>
    <font>
      <b/>
      <sz val="16"/>
      <color theme="1"/>
      <name val="맑은 고딕"/>
      <family val="3"/>
      <charset val="129"/>
      <scheme val="minor"/>
    </font>
    <font>
      <b/>
      <sz val="22"/>
      <color theme="1"/>
      <name val="맑은 고딕"/>
      <family val="3"/>
      <charset val="129"/>
      <scheme val="minor"/>
    </font>
    <font>
      <b/>
      <sz val="20"/>
      <name val="굴림"/>
      <family val="3"/>
      <charset val="129"/>
    </font>
    <font>
      <sz val="12"/>
      <color theme="1"/>
      <name val="굴림"/>
      <family val="3"/>
      <charset val="129"/>
    </font>
    <font>
      <b/>
      <sz val="11"/>
      <color rgb="FFFF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ajor"/>
    </font>
    <font>
      <sz val="11"/>
      <color rgb="FF000000"/>
      <name val="돋움"/>
      <family val="3"/>
      <charset val="129"/>
    </font>
    <font>
      <b/>
      <u/>
      <sz val="16"/>
      <color theme="1"/>
      <name val="맑은 고딕"/>
      <family val="3"/>
      <charset val="129"/>
      <scheme val="minor"/>
    </font>
    <font>
      <b/>
      <u/>
      <sz val="22"/>
      <name val="맑은 고딕"/>
      <family val="3"/>
      <charset val="129"/>
      <scheme val="minor"/>
    </font>
    <font>
      <b/>
      <sz val="22"/>
      <name val="맑은 고딕"/>
      <family val="3"/>
      <charset val="129"/>
      <scheme val="minor"/>
    </font>
    <font>
      <b/>
      <sz val="11"/>
      <color indexed="8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9"/>
      <color indexed="8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62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indexed="9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4"/>
        <bgColor indexed="54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25"/>
        <bgColor indexed="25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42"/>
        <bgColor indexed="42"/>
      </patternFill>
    </fill>
    <fill>
      <patternFill patternType="solid">
        <fgColor indexed="49"/>
        <bgColor indexed="49"/>
      </patternFill>
    </fill>
    <fill>
      <patternFill patternType="solid">
        <fgColor indexed="27"/>
        <bgColor indexed="27"/>
      </patternFill>
    </fill>
    <fill>
      <patternFill patternType="solid">
        <fgColor indexed="52"/>
        <bgColor indexed="52"/>
      </patternFill>
    </fill>
    <fill>
      <patternFill patternType="solid">
        <fgColor indexed="47"/>
        <bgColor indexed="47"/>
      </patternFill>
    </fill>
    <fill>
      <patternFill patternType="solid">
        <fgColor indexed="44"/>
        <bgColor indexed="64"/>
      </patternFill>
    </fill>
    <fill>
      <patternFill patternType="solid">
        <fgColor indexed="45"/>
        <bgColor indexed="45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1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7"/>
        <bgColor indexed="64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1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3"/>
        <bgColor indexed="43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65"/>
        <bgColor indexed="64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indexed="15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</fills>
  <borders count="82">
    <border>
      <left/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/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ck">
        <color indexed="51"/>
      </left>
      <right/>
      <top style="thick">
        <color indexed="51"/>
      </top>
      <bottom style="thick">
        <color indexed="51"/>
      </bottom>
      <diagonal/>
    </border>
    <border>
      <left style="thick">
        <color indexed="9"/>
      </left>
      <right/>
      <top style="thick">
        <color indexed="9"/>
      </top>
      <bottom style="thick">
        <color indexed="23"/>
      </bottom>
      <diagonal/>
    </border>
    <border>
      <left style="thin">
        <color indexed="23"/>
      </left>
      <right style="thin">
        <color indexed="9"/>
      </right>
      <top style="thin">
        <color indexed="23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44"/>
      </bottom>
      <diagonal/>
    </border>
    <border>
      <left style="thin">
        <color indexed="23"/>
      </left>
      <right style="thin">
        <color indexed="9"/>
      </right>
      <top style="thin">
        <color indexed="9"/>
      </top>
      <bottom style="thin">
        <color indexed="23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22"/>
      </left>
      <right style="thin">
        <color indexed="22"/>
      </right>
      <top/>
      <bottom/>
      <diagonal/>
    </border>
    <border>
      <left style="thin">
        <color indexed="23"/>
      </left>
      <right style="thin">
        <color indexed="9"/>
      </right>
      <top style="thin">
        <color indexed="23"/>
      </top>
      <bottom style="thin">
        <color indexed="9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dotted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536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16" fillId="0" borderId="0">
      <alignment vertical="center"/>
    </xf>
    <xf numFmtId="0" fontId="16" fillId="0" borderId="0">
      <alignment vertical="center"/>
    </xf>
    <xf numFmtId="193" fontId="37" fillId="0" borderId="0" applyFont="0" applyFill="0" applyBorder="0" applyAlignment="0" applyProtection="0"/>
    <xf numFmtId="0" fontId="38" fillId="0" borderId="0"/>
    <xf numFmtId="0" fontId="39" fillId="0" borderId="0"/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1" fillId="0" borderId="0">
      <alignment vertical="center"/>
    </xf>
    <xf numFmtId="0" fontId="39" fillId="0" borderId="17">
      <alignment horizontal="centerContinuous" vertical="center"/>
    </xf>
    <xf numFmtId="0" fontId="39" fillId="0" borderId="17">
      <alignment horizontal="centerContinuous" vertical="center"/>
    </xf>
    <xf numFmtId="0" fontId="39" fillId="0" borderId="17">
      <alignment horizontal="centerContinuous" vertical="center"/>
    </xf>
    <xf numFmtId="0" fontId="39" fillId="0" borderId="17">
      <alignment horizontal="centerContinuous" vertical="center"/>
    </xf>
    <xf numFmtId="3" fontId="42" fillId="0" borderId="5"/>
    <xf numFmtId="3" fontId="42" fillId="0" borderId="5"/>
    <xf numFmtId="3" fontId="42" fillId="0" borderId="5"/>
    <xf numFmtId="3" fontId="42" fillId="0" borderId="5"/>
    <xf numFmtId="3" fontId="42" fillId="0" borderId="5"/>
    <xf numFmtId="3" fontId="42" fillId="0" borderId="5"/>
    <xf numFmtId="3" fontId="42" fillId="0" borderId="5"/>
    <xf numFmtId="3" fontId="42" fillId="0" borderId="5"/>
    <xf numFmtId="3" fontId="42" fillId="0" borderId="5"/>
    <xf numFmtId="194" fontId="37" fillId="0" borderId="0">
      <alignment vertical="center"/>
    </xf>
    <xf numFmtId="4" fontId="37" fillId="0" borderId="0">
      <alignment vertical="center"/>
    </xf>
    <xf numFmtId="195" fontId="37" fillId="0" borderId="0">
      <alignment vertical="center"/>
    </xf>
    <xf numFmtId="3" fontId="42" fillId="0" borderId="5"/>
    <xf numFmtId="0" fontId="39" fillId="0" borderId="17">
      <alignment horizontal="centerContinuous" vertical="center"/>
    </xf>
    <xf numFmtId="0" fontId="39" fillId="0" borderId="17">
      <alignment horizontal="centerContinuous" vertical="center"/>
    </xf>
    <xf numFmtId="0" fontId="12" fillId="0" borderId="17">
      <alignment horizontal="centerContinuous" vertical="center"/>
    </xf>
    <xf numFmtId="0" fontId="12" fillId="0" borderId="17">
      <alignment horizontal="centerContinuous" vertical="center"/>
    </xf>
    <xf numFmtId="0" fontId="12" fillId="0" borderId="17">
      <alignment horizontal="centerContinuous" vertical="center"/>
    </xf>
    <xf numFmtId="0" fontId="12" fillId="0" borderId="17">
      <alignment horizontal="centerContinuous" vertical="center"/>
    </xf>
    <xf numFmtId="0" fontId="12" fillId="0" borderId="17">
      <alignment horizontal="centerContinuous" vertical="center"/>
    </xf>
    <xf numFmtId="0" fontId="39" fillId="0" borderId="17">
      <alignment horizontal="centerContinuous" vertical="center"/>
    </xf>
    <xf numFmtId="0" fontId="39" fillId="0" borderId="17">
      <alignment horizontal="centerContinuous" vertical="center"/>
    </xf>
    <xf numFmtId="0" fontId="39" fillId="0" borderId="17">
      <alignment horizontal="centerContinuous" vertical="center"/>
    </xf>
    <xf numFmtId="0" fontId="12" fillId="0" borderId="17">
      <alignment horizontal="centerContinuous" vertical="center"/>
    </xf>
    <xf numFmtId="0" fontId="39" fillId="0" borderId="17">
      <alignment horizontal="centerContinuous" vertical="center"/>
    </xf>
    <xf numFmtId="0" fontId="39" fillId="0" borderId="17">
      <alignment horizontal="centerContinuous" vertical="center"/>
    </xf>
    <xf numFmtId="0" fontId="39" fillId="0" borderId="17">
      <alignment horizontal="centerContinuous" vertical="center"/>
    </xf>
    <xf numFmtId="0" fontId="39" fillId="0" borderId="17">
      <alignment horizontal="centerContinuous" vertical="center"/>
    </xf>
    <xf numFmtId="0" fontId="12" fillId="0" borderId="17">
      <alignment horizontal="centerContinuous" vertical="center"/>
    </xf>
    <xf numFmtId="196" fontId="40" fillId="0" borderId="0" applyFont="0" applyFill="0" applyBorder="0" applyAlignment="0" applyProtection="0"/>
    <xf numFmtId="197" fontId="42" fillId="0" borderId="0" applyFont="0" applyFill="0" applyBorder="0" applyAlignment="0" applyProtection="0"/>
    <xf numFmtId="24" fontId="40" fillId="0" borderId="0" applyFont="0" applyFill="0" applyBorder="0" applyAlignment="0" applyProtection="0"/>
    <xf numFmtId="24" fontId="40" fillId="0" borderId="0" applyFont="0" applyFill="0" applyBorder="0" applyAlignment="0" applyProtection="0"/>
    <xf numFmtId="24" fontId="40" fillId="0" borderId="0" applyFont="0" applyFill="0" applyBorder="0" applyAlignment="0" applyProtection="0"/>
    <xf numFmtId="24" fontId="40" fillId="0" borderId="0" applyFont="0" applyFill="0" applyBorder="0" applyAlignment="0" applyProtection="0"/>
    <xf numFmtId="196" fontId="40" fillId="0" borderId="0" applyFont="0" applyFill="0" applyBorder="0" applyAlignment="0" applyProtection="0"/>
    <xf numFmtId="196" fontId="40" fillId="0" borderId="0" applyFont="0" applyFill="0" applyBorder="0" applyAlignment="0" applyProtection="0"/>
    <xf numFmtId="24" fontId="40" fillId="0" borderId="0" applyFont="0" applyFill="0" applyBorder="0" applyAlignment="0" applyProtection="0"/>
    <xf numFmtId="196" fontId="40" fillId="0" borderId="0" applyFont="0" applyFill="0" applyBorder="0" applyAlignment="0" applyProtection="0"/>
    <xf numFmtId="196" fontId="40" fillId="0" borderId="0" applyFont="0" applyFill="0" applyBorder="0" applyAlignment="0" applyProtection="0"/>
    <xf numFmtId="196" fontId="40" fillId="0" borderId="0" applyFont="0" applyFill="0" applyBorder="0" applyAlignment="0" applyProtection="0"/>
    <xf numFmtId="24" fontId="40" fillId="0" borderId="0" applyFont="0" applyFill="0" applyBorder="0" applyAlignment="0" applyProtection="0"/>
    <xf numFmtId="196" fontId="40" fillId="0" borderId="0" applyFont="0" applyFill="0" applyBorder="0" applyAlignment="0" applyProtection="0"/>
    <xf numFmtId="196" fontId="40" fillId="0" borderId="0" applyFont="0" applyFill="0" applyBorder="0" applyAlignment="0" applyProtection="0"/>
    <xf numFmtId="196" fontId="40" fillId="0" borderId="0" applyFont="0" applyFill="0" applyBorder="0" applyAlignment="0" applyProtection="0"/>
    <xf numFmtId="196" fontId="40" fillId="0" borderId="0" applyFont="0" applyFill="0" applyBorder="0" applyAlignment="0" applyProtection="0"/>
    <xf numFmtId="24" fontId="40" fillId="0" borderId="0" applyFont="0" applyFill="0" applyBorder="0" applyAlignment="0" applyProtection="0"/>
    <xf numFmtId="24" fontId="40" fillId="0" borderId="0" applyFont="0" applyFill="0" applyBorder="0" applyAlignment="0" applyProtection="0"/>
    <xf numFmtId="196" fontId="40" fillId="0" borderId="0" applyFont="0" applyFill="0" applyBorder="0" applyAlignment="0" applyProtection="0"/>
    <xf numFmtId="196" fontId="40" fillId="0" borderId="0" applyFont="0" applyFill="0" applyBorder="0" applyAlignment="0" applyProtection="0"/>
    <xf numFmtId="24" fontId="40" fillId="0" borderId="0" applyFont="0" applyFill="0" applyBorder="0" applyAlignment="0" applyProtection="0"/>
    <xf numFmtId="24" fontId="40" fillId="0" borderId="0" applyFont="0" applyFill="0" applyBorder="0" applyAlignment="0" applyProtection="0"/>
    <xf numFmtId="24" fontId="40" fillId="0" borderId="0" applyFont="0" applyFill="0" applyBorder="0" applyAlignment="0" applyProtection="0"/>
    <xf numFmtId="196" fontId="40" fillId="0" borderId="0" applyFont="0" applyFill="0" applyBorder="0" applyAlignment="0" applyProtection="0"/>
    <xf numFmtId="196" fontId="40" fillId="0" borderId="0" applyFont="0" applyFill="0" applyBorder="0" applyAlignment="0" applyProtection="0"/>
    <xf numFmtId="24" fontId="40" fillId="0" borderId="0" applyFont="0" applyFill="0" applyBorder="0" applyAlignment="0" applyProtection="0"/>
    <xf numFmtId="24" fontId="40" fillId="0" borderId="0" applyFont="0" applyFill="0" applyBorder="0" applyAlignment="0" applyProtection="0"/>
    <xf numFmtId="24" fontId="40" fillId="0" borderId="0" applyFont="0" applyFill="0" applyBorder="0" applyAlignment="0" applyProtection="0"/>
    <xf numFmtId="24" fontId="40" fillId="0" borderId="0" applyFont="0" applyFill="0" applyBorder="0" applyAlignment="0" applyProtection="0"/>
    <xf numFmtId="24" fontId="40" fillId="0" borderId="0" applyFont="0" applyFill="0" applyBorder="0" applyAlignment="0" applyProtection="0"/>
    <xf numFmtId="24" fontId="40" fillId="0" borderId="0" applyFont="0" applyFill="0" applyBorder="0" applyAlignment="0" applyProtection="0"/>
    <xf numFmtId="24" fontId="40" fillId="0" borderId="0" applyFont="0" applyFill="0" applyBorder="0" applyAlignment="0" applyProtection="0"/>
    <xf numFmtId="196" fontId="40" fillId="0" borderId="0" applyFont="0" applyFill="0" applyBorder="0" applyAlignment="0" applyProtection="0"/>
    <xf numFmtId="196" fontId="40" fillId="0" borderId="0" applyFont="0" applyFill="0" applyBorder="0" applyAlignment="0" applyProtection="0"/>
    <xf numFmtId="196" fontId="40" fillId="0" borderId="0" applyFont="0" applyFill="0" applyBorder="0" applyAlignment="0" applyProtection="0"/>
    <xf numFmtId="196" fontId="40" fillId="0" borderId="0" applyFont="0" applyFill="0" applyBorder="0" applyAlignment="0" applyProtection="0"/>
    <xf numFmtId="24" fontId="40" fillId="0" borderId="0" applyFont="0" applyFill="0" applyBorder="0" applyAlignment="0" applyProtection="0"/>
    <xf numFmtId="24" fontId="40" fillId="0" borderId="0" applyFont="0" applyFill="0" applyBorder="0" applyAlignment="0" applyProtection="0"/>
    <xf numFmtId="196" fontId="40" fillId="0" borderId="0" applyFont="0" applyFill="0" applyBorder="0" applyAlignment="0" applyProtection="0"/>
    <xf numFmtId="24" fontId="40" fillId="0" borderId="0" applyFont="0" applyFill="0" applyBorder="0" applyAlignment="0" applyProtection="0"/>
    <xf numFmtId="24" fontId="40" fillId="0" borderId="0" applyFont="0" applyFill="0" applyBorder="0" applyAlignment="0" applyProtection="0"/>
    <xf numFmtId="24" fontId="40" fillId="0" borderId="0" applyFont="0" applyFill="0" applyBorder="0" applyAlignment="0" applyProtection="0"/>
    <xf numFmtId="196" fontId="40" fillId="0" borderId="0" applyFont="0" applyFill="0" applyBorder="0" applyAlignment="0" applyProtection="0"/>
    <xf numFmtId="24" fontId="40" fillId="0" borderId="0" applyFont="0" applyFill="0" applyBorder="0" applyAlignment="0" applyProtection="0"/>
    <xf numFmtId="24" fontId="40" fillId="0" borderId="0" applyFont="0" applyFill="0" applyBorder="0" applyAlignment="0" applyProtection="0"/>
    <xf numFmtId="196" fontId="40" fillId="0" borderId="0" applyFont="0" applyFill="0" applyBorder="0" applyAlignment="0" applyProtection="0"/>
    <xf numFmtId="196" fontId="40" fillId="0" borderId="0" applyFont="0" applyFill="0" applyBorder="0" applyAlignment="0" applyProtection="0"/>
    <xf numFmtId="196" fontId="40" fillId="0" borderId="0" applyFont="0" applyFill="0" applyBorder="0" applyAlignment="0" applyProtection="0"/>
    <xf numFmtId="196" fontId="40" fillId="0" borderId="0" applyFont="0" applyFill="0" applyBorder="0" applyAlignment="0" applyProtection="0"/>
    <xf numFmtId="24" fontId="40" fillId="0" borderId="0" applyFont="0" applyFill="0" applyBorder="0" applyAlignment="0" applyProtection="0"/>
    <xf numFmtId="24" fontId="40" fillId="0" borderId="0" applyFont="0" applyFill="0" applyBorder="0" applyAlignment="0" applyProtection="0"/>
    <xf numFmtId="24" fontId="40" fillId="0" borderId="0" applyFont="0" applyFill="0" applyBorder="0" applyAlignment="0" applyProtection="0"/>
    <xf numFmtId="196" fontId="40" fillId="0" borderId="0" applyFont="0" applyFill="0" applyBorder="0" applyAlignment="0" applyProtection="0"/>
    <xf numFmtId="24" fontId="40" fillId="0" borderId="0" applyFont="0" applyFill="0" applyBorder="0" applyAlignment="0" applyProtection="0"/>
    <xf numFmtId="24" fontId="40" fillId="0" borderId="0" applyFont="0" applyFill="0" applyBorder="0" applyAlignment="0" applyProtection="0"/>
    <xf numFmtId="196" fontId="40" fillId="0" borderId="0" applyFont="0" applyFill="0" applyBorder="0" applyAlignment="0" applyProtection="0"/>
    <xf numFmtId="196" fontId="40" fillId="0" borderId="0" applyFont="0" applyFill="0" applyBorder="0" applyAlignment="0" applyProtection="0"/>
    <xf numFmtId="24" fontId="40" fillId="0" borderId="0" applyFont="0" applyFill="0" applyBorder="0" applyAlignment="0" applyProtection="0"/>
    <xf numFmtId="196" fontId="40" fillId="0" borderId="0" applyFont="0" applyFill="0" applyBorder="0" applyAlignment="0" applyProtection="0"/>
    <xf numFmtId="24" fontId="40" fillId="0" borderId="0" applyFont="0" applyFill="0" applyBorder="0" applyAlignment="0" applyProtection="0"/>
    <xf numFmtId="196" fontId="40" fillId="0" borderId="0" applyFont="0" applyFill="0" applyBorder="0" applyAlignment="0" applyProtection="0"/>
    <xf numFmtId="196" fontId="40" fillId="0" borderId="0" applyFont="0" applyFill="0" applyBorder="0" applyAlignment="0" applyProtection="0"/>
    <xf numFmtId="24" fontId="40" fillId="0" borderId="0" applyFont="0" applyFill="0" applyBorder="0" applyAlignment="0" applyProtection="0"/>
    <xf numFmtId="24" fontId="40" fillId="0" borderId="0" applyFont="0" applyFill="0" applyBorder="0" applyAlignment="0" applyProtection="0"/>
    <xf numFmtId="196" fontId="40" fillId="0" borderId="0" applyFont="0" applyFill="0" applyBorder="0" applyAlignment="0" applyProtection="0"/>
    <xf numFmtId="196" fontId="40" fillId="0" borderId="0" applyFont="0" applyFill="0" applyBorder="0" applyAlignment="0" applyProtection="0"/>
    <xf numFmtId="24" fontId="40" fillId="0" borderId="0" applyFont="0" applyFill="0" applyBorder="0" applyAlignment="0" applyProtection="0"/>
    <xf numFmtId="196" fontId="40" fillId="0" borderId="0" applyFont="0" applyFill="0" applyBorder="0" applyAlignment="0" applyProtection="0"/>
    <xf numFmtId="196" fontId="40" fillId="0" borderId="0" applyFont="0" applyFill="0" applyBorder="0" applyAlignment="0" applyProtection="0"/>
    <xf numFmtId="196" fontId="40" fillId="0" borderId="0" applyFont="0" applyFill="0" applyBorder="0" applyAlignment="0" applyProtection="0"/>
    <xf numFmtId="24" fontId="40" fillId="0" borderId="0" applyFont="0" applyFill="0" applyBorder="0" applyAlignment="0" applyProtection="0"/>
    <xf numFmtId="196" fontId="40" fillId="0" borderId="0" applyFont="0" applyFill="0" applyBorder="0" applyAlignment="0" applyProtection="0"/>
    <xf numFmtId="24" fontId="40" fillId="0" borderId="0" applyFont="0" applyFill="0" applyBorder="0" applyAlignment="0" applyProtection="0"/>
    <xf numFmtId="24" fontId="40" fillId="0" borderId="0" applyFont="0" applyFill="0" applyBorder="0" applyAlignment="0" applyProtection="0"/>
    <xf numFmtId="24" fontId="40" fillId="0" borderId="0" applyFont="0" applyFill="0" applyBorder="0" applyAlignment="0" applyProtection="0"/>
    <xf numFmtId="24" fontId="40" fillId="0" borderId="0" applyFont="0" applyFill="0" applyBorder="0" applyAlignment="0" applyProtection="0"/>
    <xf numFmtId="24" fontId="40" fillId="0" borderId="0" applyFont="0" applyFill="0" applyBorder="0" applyAlignment="0" applyProtection="0"/>
    <xf numFmtId="196" fontId="40" fillId="0" borderId="0" applyFont="0" applyFill="0" applyBorder="0" applyAlignment="0" applyProtection="0"/>
    <xf numFmtId="196" fontId="40" fillId="0" borderId="0" applyFont="0" applyFill="0" applyBorder="0" applyAlignment="0" applyProtection="0"/>
    <xf numFmtId="196" fontId="40" fillId="0" borderId="0" applyFont="0" applyFill="0" applyBorder="0" applyAlignment="0" applyProtection="0"/>
    <xf numFmtId="196" fontId="40" fillId="0" borderId="0" applyFont="0" applyFill="0" applyBorder="0" applyAlignment="0" applyProtection="0"/>
    <xf numFmtId="24" fontId="40" fillId="0" borderId="0" applyFont="0" applyFill="0" applyBorder="0" applyAlignment="0" applyProtection="0"/>
    <xf numFmtId="196" fontId="40" fillId="0" borderId="0" applyFont="0" applyFill="0" applyBorder="0" applyAlignment="0" applyProtection="0"/>
    <xf numFmtId="196" fontId="40" fillId="0" borderId="0" applyFont="0" applyFill="0" applyBorder="0" applyAlignment="0" applyProtection="0"/>
    <xf numFmtId="196" fontId="40" fillId="0" borderId="0" applyFont="0" applyFill="0" applyBorder="0" applyAlignment="0" applyProtection="0"/>
    <xf numFmtId="24" fontId="40" fillId="0" borderId="0" applyFont="0" applyFill="0" applyBorder="0" applyAlignment="0" applyProtection="0"/>
    <xf numFmtId="198" fontId="3" fillId="0" borderId="0" applyNumberFormat="0" applyFont="0" applyFill="0" applyBorder="0" applyAlignment="0" applyProtection="0"/>
    <xf numFmtId="24" fontId="40" fillId="0" borderId="0" applyFont="0" applyFill="0" applyBorder="0" applyAlignment="0" applyProtection="0"/>
    <xf numFmtId="24" fontId="40" fillId="0" borderId="0" applyFont="0" applyFill="0" applyBorder="0" applyAlignment="0" applyProtection="0"/>
    <xf numFmtId="199" fontId="3" fillId="0" borderId="0" applyNumberFormat="0" applyFont="0" applyFill="0" applyBorder="0" applyAlignment="0" applyProtection="0"/>
    <xf numFmtId="24" fontId="40" fillId="0" borderId="0" applyFont="0" applyFill="0" applyBorder="0" applyAlignment="0" applyProtection="0"/>
    <xf numFmtId="196" fontId="40" fillId="0" borderId="0" applyFont="0" applyFill="0" applyBorder="0" applyAlignment="0" applyProtection="0"/>
    <xf numFmtId="196" fontId="40" fillId="0" borderId="0" applyFont="0" applyFill="0" applyBorder="0" applyAlignment="0" applyProtection="0"/>
    <xf numFmtId="198" fontId="3" fillId="0" borderId="0" applyNumberFormat="0" applyFont="0" applyFill="0" applyBorder="0" applyAlignment="0" applyProtection="0"/>
    <xf numFmtId="24" fontId="40" fillId="0" borderId="0" applyFont="0" applyFill="0" applyBorder="0" applyAlignment="0" applyProtection="0"/>
    <xf numFmtId="24" fontId="40" fillId="0" borderId="0" applyFont="0" applyFill="0" applyBorder="0" applyAlignment="0" applyProtection="0"/>
    <xf numFmtId="199" fontId="3" fillId="0" borderId="0" applyNumberFormat="0" applyFont="0" applyFill="0" applyBorder="0" applyAlignment="0" applyProtection="0"/>
    <xf numFmtId="24" fontId="40" fillId="0" borderId="0" applyFont="0" applyFill="0" applyBorder="0" applyAlignment="0" applyProtection="0"/>
    <xf numFmtId="24" fontId="40" fillId="0" borderId="0" applyFont="0" applyFill="0" applyBorder="0" applyAlignment="0" applyProtection="0"/>
    <xf numFmtId="24" fontId="40" fillId="0" borderId="0" applyFont="0" applyFill="0" applyBorder="0" applyAlignment="0" applyProtection="0"/>
    <xf numFmtId="196" fontId="40" fillId="0" borderId="0" applyFont="0" applyFill="0" applyBorder="0" applyAlignment="0" applyProtection="0"/>
    <xf numFmtId="24" fontId="40" fillId="0" borderId="0" applyFont="0" applyFill="0" applyBorder="0" applyAlignment="0" applyProtection="0"/>
    <xf numFmtId="24" fontId="40" fillId="0" borderId="0" applyFont="0" applyFill="0" applyBorder="0" applyAlignment="0" applyProtection="0"/>
    <xf numFmtId="196" fontId="40" fillId="0" borderId="0" applyFont="0" applyFill="0" applyBorder="0" applyAlignment="0" applyProtection="0"/>
    <xf numFmtId="200" fontId="40" fillId="0" borderId="0" applyFont="0" applyFill="0" applyBorder="0" applyAlignment="0" applyProtection="0"/>
    <xf numFmtId="200" fontId="40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0" fillId="0" borderId="0" applyFont="0" applyFill="0" applyBorder="0" applyAlignment="0" applyProtection="0"/>
    <xf numFmtId="196" fontId="40" fillId="0" borderId="0" applyFont="0" applyFill="0" applyBorder="0" applyAlignment="0" applyProtection="0"/>
    <xf numFmtId="196" fontId="40" fillId="0" borderId="0" applyFont="0" applyFill="0" applyBorder="0" applyAlignment="0" applyProtection="0"/>
    <xf numFmtId="196" fontId="40" fillId="0" borderId="0" applyFont="0" applyFill="0" applyBorder="0" applyAlignment="0" applyProtection="0"/>
    <xf numFmtId="196" fontId="40" fillId="0" borderId="0" applyFont="0" applyFill="0" applyBorder="0" applyAlignment="0" applyProtection="0"/>
    <xf numFmtId="24" fontId="40" fillId="0" borderId="0" applyFont="0" applyFill="0" applyBorder="0" applyAlignment="0" applyProtection="0"/>
    <xf numFmtId="24" fontId="40" fillId="0" borderId="0" applyFont="0" applyFill="0" applyBorder="0" applyAlignment="0" applyProtection="0"/>
    <xf numFmtId="196" fontId="40" fillId="0" borderId="0" applyFont="0" applyFill="0" applyBorder="0" applyAlignment="0" applyProtection="0"/>
    <xf numFmtId="196" fontId="40" fillId="0" borderId="0" applyFont="0" applyFill="0" applyBorder="0" applyAlignment="0" applyProtection="0"/>
    <xf numFmtId="196" fontId="40" fillId="0" borderId="0" applyFont="0" applyFill="0" applyBorder="0" applyAlignment="0" applyProtection="0"/>
    <xf numFmtId="196" fontId="40" fillId="0" borderId="0" applyFont="0" applyFill="0" applyBorder="0" applyAlignment="0" applyProtection="0"/>
    <xf numFmtId="24" fontId="40" fillId="0" borderId="0" applyFont="0" applyFill="0" applyBorder="0" applyAlignment="0" applyProtection="0"/>
    <xf numFmtId="24" fontId="40" fillId="0" borderId="0" applyFont="0" applyFill="0" applyBorder="0" applyAlignment="0" applyProtection="0"/>
    <xf numFmtId="196" fontId="40" fillId="0" borderId="0" applyFont="0" applyFill="0" applyBorder="0" applyAlignment="0" applyProtection="0"/>
    <xf numFmtId="196" fontId="40" fillId="0" borderId="0" applyFont="0" applyFill="0" applyBorder="0" applyAlignment="0" applyProtection="0"/>
    <xf numFmtId="196" fontId="40" fillId="0" borderId="0" applyFont="0" applyFill="0" applyBorder="0" applyAlignment="0" applyProtection="0"/>
    <xf numFmtId="196" fontId="40" fillId="0" borderId="0" applyFont="0" applyFill="0" applyBorder="0" applyAlignment="0" applyProtection="0"/>
    <xf numFmtId="196" fontId="40" fillId="0" borderId="0" applyFont="0" applyFill="0" applyBorder="0" applyAlignment="0" applyProtection="0"/>
    <xf numFmtId="196" fontId="40" fillId="0" borderId="0" applyFont="0" applyFill="0" applyBorder="0" applyAlignment="0" applyProtection="0"/>
    <xf numFmtId="196" fontId="40" fillId="0" borderId="0" applyFont="0" applyFill="0" applyBorder="0" applyAlignment="0" applyProtection="0"/>
    <xf numFmtId="196" fontId="40" fillId="0" borderId="0" applyFont="0" applyFill="0" applyBorder="0" applyAlignment="0" applyProtection="0"/>
    <xf numFmtId="196" fontId="40" fillId="0" borderId="0" applyFont="0" applyFill="0" applyBorder="0" applyAlignment="0" applyProtection="0"/>
    <xf numFmtId="24" fontId="40" fillId="0" borderId="0" applyFont="0" applyFill="0" applyBorder="0" applyAlignment="0" applyProtection="0"/>
    <xf numFmtId="24" fontId="40" fillId="0" borderId="0" applyFont="0" applyFill="0" applyBorder="0" applyAlignment="0" applyProtection="0"/>
    <xf numFmtId="196" fontId="40" fillId="0" borderId="0" applyFont="0" applyFill="0" applyBorder="0" applyAlignment="0" applyProtection="0"/>
    <xf numFmtId="196" fontId="40" fillId="0" borderId="0" applyFont="0" applyFill="0" applyBorder="0" applyAlignment="0" applyProtection="0"/>
    <xf numFmtId="196" fontId="40" fillId="0" borderId="0" applyFont="0" applyFill="0" applyBorder="0" applyAlignment="0" applyProtection="0"/>
    <xf numFmtId="196" fontId="40" fillId="0" borderId="0" applyFont="0" applyFill="0" applyBorder="0" applyAlignment="0" applyProtection="0"/>
    <xf numFmtId="24" fontId="40" fillId="0" borderId="0" applyFont="0" applyFill="0" applyBorder="0" applyAlignment="0" applyProtection="0"/>
    <xf numFmtId="196" fontId="40" fillId="0" borderId="0" applyFont="0" applyFill="0" applyBorder="0" applyAlignment="0" applyProtection="0"/>
    <xf numFmtId="24" fontId="40" fillId="0" borderId="0" applyFont="0" applyFill="0" applyBorder="0" applyAlignment="0" applyProtection="0"/>
    <xf numFmtId="24" fontId="40" fillId="0" borderId="0" applyFont="0" applyFill="0" applyBorder="0" applyAlignment="0" applyProtection="0"/>
    <xf numFmtId="196" fontId="40" fillId="0" borderId="0" applyFont="0" applyFill="0" applyBorder="0" applyAlignment="0" applyProtection="0"/>
    <xf numFmtId="24" fontId="40" fillId="0" borderId="0" applyFont="0" applyFill="0" applyBorder="0" applyAlignment="0" applyProtection="0"/>
    <xf numFmtId="196" fontId="40" fillId="0" borderId="0" applyFont="0" applyFill="0" applyBorder="0" applyAlignment="0" applyProtection="0"/>
    <xf numFmtId="0" fontId="3" fillId="0" borderId="0" applyFont="0" applyFill="0" applyBorder="0" applyAlignment="0" applyProtection="0"/>
    <xf numFmtId="201" fontId="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40" fontId="37" fillId="0" borderId="37"/>
    <xf numFmtId="0" fontId="44" fillId="0" borderId="0">
      <alignment vertical="center"/>
    </xf>
    <xf numFmtId="0" fontId="43" fillId="0" borderId="0">
      <alignment vertical="center"/>
    </xf>
    <xf numFmtId="38" fontId="37" fillId="0" borderId="11">
      <alignment horizontal="right"/>
    </xf>
    <xf numFmtId="0" fontId="39" fillId="0" borderId="5">
      <alignment vertical="center"/>
    </xf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6" fillId="0" borderId="0"/>
    <xf numFmtId="0" fontId="38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/>
    <xf numFmtId="0" fontId="37" fillId="0" borderId="0"/>
    <xf numFmtId="0" fontId="47" fillId="0" borderId="0" applyNumberFormat="0" applyFill="0" applyBorder="0" applyAlignment="0" applyProtection="0"/>
    <xf numFmtId="0" fontId="38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8" fillId="0" borderId="0"/>
    <xf numFmtId="0" fontId="49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38" fillId="0" borderId="0"/>
    <xf numFmtId="0" fontId="38" fillId="0" borderId="0" applyNumberFormat="0" applyFill="0" applyBorder="0" applyAlignment="0" applyProtection="0"/>
    <xf numFmtId="0" fontId="50" fillId="8" borderId="0"/>
    <xf numFmtId="0" fontId="6" fillId="0" borderId="14">
      <alignment vertical="center"/>
    </xf>
    <xf numFmtId="0" fontId="6" fillId="0" borderId="14">
      <alignment vertical="center"/>
    </xf>
    <xf numFmtId="0" fontId="6" fillId="0" borderId="14">
      <alignment vertical="center"/>
    </xf>
    <xf numFmtId="0" fontId="6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3" fillId="0" borderId="14">
      <alignment vertical="center"/>
    </xf>
    <xf numFmtId="0" fontId="6" fillId="0" borderId="14">
      <alignment vertical="center"/>
    </xf>
    <xf numFmtId="0" fontId="6" fillId="0" borderId="14">
      <alignment vertical="center"/>
    </xf>
    <xf numFmtId="0" fontId="6" fillId="0" borderId="14">
      <alignment vertical="center"/>
    </xf>
    <xf numFmtId="0" fontId="6" fillId="0" borderId="14">
      <alignment vertical="center"/>
    </xf>
    <xf numFmtId="0" fontId="6" fillId="0" borderId="14">
      <alignment vertical="center"/>
    </xf>
    <xf numFmtId="0" fontId="6" fillId="0" borderId="14">
      <alignment vertical="center"/>
    </xf>
    <xf numFmtId="0" fontId="6" fillId="0" borderId="14">
      <alignment vertical="center"/>
    </xf>
    <xf numFmtId="0" fontId="6" fillId="0" borderId="14">
      <alignment vertical="center"/>
    </xf>
    <xf numFmtId="0" fontId="38" fillId="0" borderId="0"/>
    <xf numFmtId="0" fontId="51" fillId="0" borderId="0"/>
    <xf numFmtId="0" fontId="3" fillId="0" borderId="0"/>
    <xf numFmtId="0" fontId="3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8" fillId="0" borderId="0"/>
    <xf numFmtId="0" fontId="7" fillId="0" borderId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38" fillId="0" borderId="0"/>
    <xf numFmtId="0" fontId="38" fillId="0" borderId="0"/>
    <xf numFmtId="0" fontId="38" fillId="0" borderId="0"/>
    <xf numFmtId="0" fontId="7" fillId="0" borderId="0" applyFont="0" applyFill="0" applyBorder="0" applyAlignment="0" applyProtection="0"/>
    <xf numFmtId="0" fontId="38" fillId="0" borderId="0"/>
    <xf numFmtId="0" fontId="37" fillId="0" borderId="0"/>
    <xf numFmtId="0" fontId="38" fillId="0" borderId="0"/>
    <xf numFmtId="0" fontId="38" fillId="0" borderId="0"/>
    <xf numFmtId="202" fontId="3" fillId="0" borderId="0" applyFont="0" applyFill="0" applyBorder="0" applyAlignment="0" applyProtection="0"/>
    <xf numFmtId="202" fontId="3" fillId="0" borderId="0" applyFont="0" applyFill="0" applyBorder="0" applyAlignment="0" applyProtection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7" fillId="0" borderId="0" applyFont="0" applyFill="0" applyBorder="0" applyAlignment="0" applyProtection="0"/>
    <xf numFmtId="0" fontId="51" fillId="0" borderId="0"/>
    <xf numFmtId="0" fontId="38" fillId="0" borderId="0"/>
    <xf numFmtId="0" fontId="38" fillId="0" borderId="0"/>
    <xf numFmtId="0" fontId="37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40" fillId="0" borderId="0"/>
    <xf numFmtId="0" fontId="7" fillId="0" borderId="0" applyFont="0" applyFill="0" applyBorder="0" applyAlignment="0" applyProtection="0"/>
    <xf numFmtId="0" fontId="37" fillId="0" borderId="0"/>
    <xf numFmtId="0" fontId="38" fillId="0" borderId="0"/>
    <xf numFmtId="0" fontId="38" fillId="0" borderId="0"/>
    <xf numFmtId="0" fontId="38" fillId="0" borderId="0"/>
    <xf numFmtId="0" fontId="51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7" fillId="0" borderId="0"/>
    <xf numFmtId="0" fontId="38" fillId="0" borderId="0"/>
    <xf numFmtId="0" fontId="38" fillId="0" borderId="0"/>
    <xf numFmtId="0" fontId="37" fillId="0" borderId="0"/>
    <xf numFmtId="0" fontId="52" fillId="0" borderId="0"/>
    <xf numFmtId="0" fontId="38" fillId="0" borderId="0"/>
    <xf numFmtId="0" fontId="38" fillId="0" borderId="0"/>
    <xf numFmtId="0" fontId="52" fillId="0" borderId="0"/>
    <xf numFmtId="0" fontId="38" fillId="0" borderId="0"/>
    <xf numFmtId="0" fontId="40" fillId="0" borderId="0"/>
    <xf numFmtId="0" fontId="40" fillId="0" borderId="0"/>
    <xf numFmtId="0" fontId="37" fillId="0" borderId="0"/>
    <xf numFmtId="0" fontId="3" fillId="0" borderId="0" applyFont="0" applyFill="0" applyBorder="0" applyAlignment="0" applyProtection="0"/>
    <xf numFmtId="0" fontId="37" fillId="0" borderId="0"/>
    <xf numFmtId="0" fontId="37" fillId="0" borderId="0"/>
    <xf numFmtId="0" fontId="38" fillId="0" borderId="0"/>
    <xf numFmtId="0" fontId="37" fillId="0" borderId="0"/>
    <xf numFmtId="0" fontId="37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7" fillId="0" borderId="0"/>
    <xf numFmtId="0" fontId="38" fillId="0" borderId="0"/>
    <xf numFmtId="0" fontId="38" fillId="0" borderId="0"/>
    <xf numFmtId="0" fontId="38" fillId="0" borderId="0"/>
    <xf numFmtId="0" fontId="3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52" fillId="0" borderId="0"/>
    <xf numFmtId="0" fontId="38" fillId="0" borderId="0"/>
    <xf numFmtId="0" fontId="38" fillId="0" borderId="0"/>
    <xf numFmtId="0" fontId="7" fillId="0" borderId="0" applyFont="0" applyFill="0" applyBorder="0" applyAlignment="0" applyProtection="0"/>
    <xf numFmtId="0" fontId="37" fillId="0" borderId="0"/>
    <xf numFmtId="0" fontId="38" fillId="0" borderId="0"/>
    <xf numFmtId="0" fontId="37" fillId="0" borderId="0"/>
    <xf numFmtId="0" fontId="38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7" fillId="0" borderId="0"/>
    <xf numFmtId="0" fontId="37" fillId="0" borderId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38" fillId="0" borderId="0"/>
    <xf numFmtId="0" fontId="7" fillId="0" borderId="0" applyFont="0" applyFill="0" applyBorder="0" applyAlignment="0" applyProtection="0"/>
    <xf numFmtId="0" fontId="51" fillId="0" borderId="0"/>
    <xf numFmtId="0" fontId="51" fillId="0" borderId="0"/>
    <xf numFmtId="0" fontId="51" fillId="0" borderId="0"/>
    <xf numFmtId="0" fontId="7" fillId="0" borderId="0" applyFont="0" applyFill="0" applyBorder="0" applyAlignment="0" applyProtection="0"/>
    <xf numFmtId="0" fontId="52" fillId="0" borderId="0"/>
    <xf numFmtId="0" fontId="3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1" fillId="0" borderId="0"/>
    <xf numFmtId="0" fontId="51" fillId="0" borderId="0"/>
    <xf numFmtId="193" fontId="53" fillId="0" borderId="0" applyFont="0" applyFill="0" applyBorder="0" applyAlignment="0" applyProtection="0"/>
    <xf numFmtId="0" fontId="51" fillId="0" borderId="0"/>
    <xf numFmtId="0" fontId="54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37" fillId="0" borderId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40" fillId="0" borderId="0"/>
    <xf numFmtId="0" fontId="38" fillId="0" borderId="0"/>
    <xf numFmtId="0" fontId="37" fillId="0" borderId="0"/>
    <xf numFmtId="0" fontId="37" fillId="0" borderId="0"/>
    <xf numFmtId="0" fontId="38" fillId="0" borderId="0"/>
    <xf numFmtId="0" fontId="40" fillId="0" borderId="0"/>
    <xf numFmtId="0" fontId="4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8" fillId="0" borderId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/>
    <xf numFmtId="0" fontId="7" fillId="0" borderId="0" applyFont="0" applyFill="0" applyBorder="0" applyAlignment="0" applyProtection="0"/>
    <xf numFmtId="0" fontId="40" fillId="0" borderId="0"/>
    <xf numFmtId="0" fontId="38" fillId="0" borderId="0"/>
    <xf numFmtId="0" fontId="52" fillId="0" borderId="0"/>
    <xf numFmtId="0" fontId="38" fillId="0" borderId="0"/>
    <xf numFmtId="0" fontId="38" fillId="0" borderId="0"/>
    <xf numFmtId="0" fontId="38" fillId="0" borderId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38" fillId="0" borderId="0"/>
    <xf numFmtId="0" fontId="7" fillId="0" borderId="0" applyFont="0" applyFill="0" applyBorder="0" applyAlignment="0" applyProtection="0"/>
    <xf numFmtId="0" fontId="3" fillId="0" borderId="0"/>
    <xf numFmtId="0" fontId="3" fillId="0" borderId="0"/>
    <xf numFmtId="0" fontId="37" fillId="0" borderId="0"/>
    <xf numFmtId="0" fontId="51" fillId="0" borderId="0"/>
    <xf numFmtId="0" fontId="51" fillId="0" borderId="0"/>
    <xf numFmtId="0" fontId="37" fillId="0" borderId="0"/>
    <xf numFmtId="0" fontId="3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38" fillId="0" borderId="0"/>
    <xf numFmtId="0" fontId="3" fillId="0" borderId="0" applyFont="0" applyFill="0" applyBorder="0" applyAlignment="0" applyProtection="0"/>
    <xf numFmtId="0" fontId="51" fillId="0" borderId="0"/>
    <xf numFmtId="0" fontId="7" fillId="0" borderId="0" applyFont="0" applyFill="0" applyBorder="0" applyAlignment="0" applyProtection="0"/>
    <xf numFmtId="0" fontId="38" fillId="0" borderId="0"/>
    <xf numFmtId="0" fontId="37" fillId="0" borderId="0"/>
    <xf numFmtId="0" fontId="51" fillId="0" borderId="0"/>
    <xf numFmtId="0" fontId="38" fillId="0" borderId="0"/>
    <xf numFmtId="0" fontId="52" fillId="0" borderId="0"/>
    <xf numFmtId="0" fontId="38" fillId="0" borderId="0"/>
    <xf numFmtId="0" fontId="40" fillId="0" borderId="0"/>
    <xf numFmtId="0" fontId="40" fillId="0" borderId="0"/>
    <xf numFmtId="0" fontId="38" fillId="0" borderId="0"/>
    <xf numFmtId="0" fontId="51" fillId="0" borderId="0"/>
    <xf numFmtId="0" fontId="38" fillId="0" borderId="0"/>
    <xf numFmtId="0" fontId="38" fillId="0" borderId="0"/>
    <xf numFmtId="0" fontId="40" fillId="0" borderId="0"/>
    <xf numFmtId="0" fontId="51" fillId="0" borderId="0"/>
    <xf numFmtId="0" fontId="7" fillId="0" borderId="0" applyFont="0" applyFill="0" applyBorder="0" applyAlignment="0" applyProtection="0"/>
    <xf numFmtId="0" fontId="7" fillId="0" borderId="0"/>
    <xf numFmtId="0" fontId="7" fillId="0" borderId="0"/>
    <xf numFmtId="0" fontId="38" fillId="0" borderId="0"/>
    <xf numFmtId="0" fontId="7" fillId="0" borderId="0" applyFont="0" applyFill="0" applyBorder="0" applyAlignment="0" applyProtection="0"/>
    <xf numFmtId="0" fontId="4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7" fillId="0" borderId="0"/>
    <xf numFmtId="0" fontId="7" fillId="0" borderId="0" applyFont="0" applyFill="0" applyBorder="0" applyAlignment="0" applyProtection="0"/>
    <xf numFmtId="0" fontId="37" fillId="0" borderId="0"/>
    <xf numFmtId="0" fontId="38" fillId="0" borderId="0"/>
    <xf numFmtId="0" fontId="7" fillId="0" borderId="0" applyFont="0" applyFill="0" applyBorder="0" applyAlignment="0" applyProtection="0"/>
    <xf numFmtId="0" fontId="3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7" fillId="0" borderId="0"/>
    <xf numFmtId="0" fontId="37" fillId="0" borderId="0"/>
    <xf numFmtId="0" fontId="38" fillId="0" borderId="0"/>
    <xf numFmtId="0" fontId="38" fillId="0" borderId="0" applyFont="0" applyFill="0" applyBorder="0" applyAlignment="0" applyProtection="0"/>
    <xf numFmtId="0" fontId="40" fillId="0" borderId="0"/>
    <xf numFmtId="197" fontId="37" fillId="0" borderId="0" applyFont="0" applyFill="0" applyBorder="0" applyAlignment="0" applyProtection="0"/>
    <xf numFmtId="0" fontId="38" fillId="0" borderId="0"/>
    <xf numFmtId="0" fontId="38" fillId="0" borderId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7" fillId="0" borderId="0"/>
    <xf numFmtId="0" fontId="52" fillId="0" borderId="0"/>
    <xf numFmtId="0" fontId="7" fillId="0" borderId="0"/>
    <xf numFmtId="0" fontId="38" fillId="0" borderId="0"/>
    <xf numFmtId="0" fontId="37" fillId="0" borderId="0"/>
    <xf numFmtId="0" fontId="51" fillId="0" borderId="0"/>
    <xf numFmtId="0" fontId="38" fillId="0" borderId="0"/>
    <xf numFmtId="0" fontId="3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8" fillId="0" borderId="0"/>
    <xf numFmtId="0" fontId="38" fillId="0" borderId="0"/>
    <xf numFmtId="0" fontId="40" fillId="0" borderId="0"/>
    <xf numFmtId="0" fontId="7" fillId="0" borderId="0"/>
    <xf numFmtId="0" fontId="37" fillId="0" borderId="0"/>
    <xf numFmtId="0" fontId="7" fillId="0" borderId="0" applyFont="0" applyFill="0" applyBorder="0" applyAlignment="0" applyProtection="0"/>
    <xf numFmtId="0" fontId="52" fillId="0" borderId="0"/>
    <xf numFmtId="0" fontId="51" fillId="0" borderId="0"/>
    <xf numFmtId="0" fontId="38" fillId="0" borderId="0"/>
    <xf numFmtId="197" fontId="55" fillId="0" borderId="0" applyFont="0" applyFill="0" applyBorder="0" applyAlignment="0" applyProtection="0"/>
    <xf numFmtId="0" fontId="3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38" fillId="0" borderId="0"/>
    <xf numFmtId="0" fontId="7" fillId="0" borderId="0" applyFont="0" applyFill="0" applyBorder="0" applyAlignment="0" applyProtection="0"/>
    <xf numFmtId="0" fontId="51" fillId="0" borderId="0"/>
    <xf numFmtId="0" fontId="51" fillId="0" borderId="0"/>
    <xf numFmtId="0" fontId="37" fillId="0" borderId="0"/>
    <xf numFmtId="0" fontId="37" fillId="0" borderId="0"/>
    <xf numFmtId="0" fontId="7" fillId="0" borderId="0" applyFont="0" applyFill="0" applyBorder="0" applyAlignment="0" applyProtection="0"/>
    <xf numFmtId="197" fontId="37" fillId="0" borderId="0" applyFont="0" applyFill="0" applyBorder="0" applyAlignment="0" applyProtection="0"/>
    <xf numFmtId="0" fontId="37" fillId="0" borderId="0"/>
    <xf numFmtId="0" fontId="38" fillId="0" borderId="0"/>
    <xf numFmtId="0" fontId="37" fillId="0" borderId="0"/>
    <xf numFmtId="0" fontId="38" fillId="0" borderId="0"/>
    <xf numFmtId="0" fontId="51" fillId="0" borderId="0"/>
    <xf numFmtId="0" fontId="38" fillId="0" borderId="0"/>
    <xf numFmtId="0" fontId="37" fillId="0" borderId="0"/>
    <xf numFmtId="0" fontId="38" fillId="0" borderId="0"/>
    <xf numFmtId="0" fontId="51" fillId="0" borderId="0"/>
    <xf numFmtId="0" fontId="56" fillId="0" borderId="0"/>
    <xf numFmtId="0" fontId="40" fillId="0" borderId="0"/>
    <xf numFmtId="0" fontId="40" fillId="0" borderId="0"/>
    <xf numFmtId="0" fontId="40" fillId="0" borderId="0"/>
    <xf numFmtId="0" fontId="38" fillId="0" borderId="0"/>
    <xf numFmtId="0" fontId="38" fillId="0" borderId="0"/>
    <xf numFmtId="0" fontId="51" fillId="0" borderId="0"/>
    <xf numFmtId="0" fontId="56" fillId="0" borderId="0"/>
    <xf numFmtId="0" fontId="38" fillId="0" borderId="0"/>
    <xf numFmtId="0" fontId="37" fillId="0" borderId="0"/>
    <xf numFmtId="0" fontId="40" fillId="0" borderId="0"/>
    <xf numFmtId="0" fontId="52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7" fillId="0" borderId="0" applyFont="0" applyFill="0" applyBorder="0" applyAlignment="0" applyProtection="0"/>
    <xf numFmtId="0" fontId="38" fillId="0" borderId="0"/>
    <xf numFmtId="0" fontId="37" fillId="0" borderId="0"/>
    <xf numFmtId="0" fontId="37" fillId="0" borderId="0"/>
    <xf numFmtId="0" fontId="38" fillId="0" borderId="0"/>
    <xf numFmtId="0" fontId="38" fillId="0" borderId="0"/>
    <xf numFmtId="202" fontId="3" fillId="0" borderId="0" applyFont="0" applyFill="0" applyBorder="0" applyAlignment="0" applyProtection="0"/>
    <xf numFmtId="0" fontId="38" fillId="0" borderId="0"/>
    <xf numFmtId="197" fontId="37" fillId="0" borderId="0" applyFont="0" applyFill="0" applyBorder="0" applyAlignment="0" applyProtection="0"/>
    <xf numFmtId="0" fontId="38" fillId="0" borderId="0"/>
    <xf numFmtId="0" fontId="7" fillId="0" borderId="0" applyFont="0" applyFill="0" applyBorder="0" applyAlignment="0" applyProtection="0"/>
    <xf numFmtId="0" fontId="7" fillId="0" borderId="0"/>
    <xf numFmtId="0" fontId="38" fillId="0" borderId="0"/>
    <xf numFmtId="0" fontId="52" fillId="0" borderId="0"/>
    <xf numFmtId="0" fontId="52" fillId="0" borderId="0"/>
    <xf numFmtId="0" fontId="38" fillId="0" borderId="0"/>
    <xf numFmtId="0" fontId="38" fillId="0" borderId="0"/>
    <xf numFmtId="0" fontId="38" fillId="0" borderId="0"/>
    <xf numFmtId="0" fontId="7" fillId="0" borderId="0" applyFont="0" applyFill="0" applyBorder="0" applyAlignment="0" applyProtection="0"/>
    <xf numFmtId="0" fontId="38" fillId="0" borderId="0"/>
    <xf numFmtId="0" fontId="7" fillId="0" borderId="0"/>
    <xf numFmtId="0" fontId="7" fillId="0" borderId="0" applyFont="0" applyFill="0" applyBorder="0" applyAlignment="0" applyProtection="0"/>
    <xf numFmtId="0" fontId="52" fillId="0" borderId="0"/>
    <xf numFmtId="0" fontId="40" fillId="0" borderId="0"/>
    <xf numFmtId="0" fontId="38" fillId="0" borderId="0"/>
    <xf numFmtId="0" fontId="7" fillId="0" borderId="0"/>
    <xf numFmtId="0" fontId="40" fillId="0" borderId="0"/>
    <xf numFmtId="0" fontId="38" fillId="0" borderId="0"/>
    <xf numFmtId="0" fontId="7" fillId="0" borderId="0" applyFont="0" applyFill="0" applyBorder="0" applyAlignment="0" applyProtection="0"/>
    <xf numFmtId="197" fontId="55" fillId="0" borderId="0" applyFont="0" applyFill="0" applyBorder="0" applyAlignment="0" applyProtection="0"/>
    <xf numFmtId="0" fontId="38" fillId="0" borderId="0"/>
    <xf numFmtId="0" fontId="38" fillId="0" borderId="0"/>
    <xf numFmtId="0" fontId="38" fillId="0" borderId="0"/>
    <xf numFmtId="0" fontId="51" fillId="0" borderId="0"/>
    <xf numFmtId="0" fontId="52" fillId="0" borderId="0"/>
    <xf numFmtId="0" fontId="38" fillId="0" borderId="0"/>
    <xf numFmtId="0" fontId="40" fillId="0" borderId="0"/>
    <xf numFmtId="0" fontId="38" fillId="0" borderId="0"/>
    <xf numFmtId="0" fontId="52" fillId="0" borderId="0"/>
    <xf numFmtId="0" fontId="51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7" fillId="0" borderId="0" applyFont="0" applyFill="0" applyBorder="0" applyAlignment="0" applyProtection="0"/>
    <xf numFmtId="0" fontId="3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38" fillId="0" borderId="0"/>
    <xf numFmtId="0" fontId="40" fillId="0" borderId="0"/>
    <xf numFmtId="0" fontId="38" fillId="0" borderId="0"/>
    <xf numFmtId="0" fontId="38" fillId="0" borderId="0"/>
    <xf numFmtId="0" fontId="3" fillId="0" borderId="0"/>
    <xf numFmtId="0" fontId="38" fillId="0" borderId="0"/>
    <xf numFmtId="0" fontId="38" fillId="0" borderId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52" fillId="0" borderId="0"/>
    <xf numFmtId="0" fontId="52" fillId="0" borderId="0"/>
    <xf numFmtId="0" fontId="37" fillId="0" borderId="0"/>
    <xf numFmtId="0" fontId="37" fillId="0" borderId="0"/>
    <xf numFmtId="0" fontId="37" fillId="0" borderId="0"/>
    <xf numFmtId="0" fontId="38" fillId="0" borderId="0"/>
    <xf numFmtId="0" fontId="7" fillId="0" borderId="0"/>
    <xf numFmtId="0" fontId="38" fillId="0" borderId="0"/>
    <xf numFmtId="0" fontId="38" fillId="0" borderId="0"/>
    <xf numFmtId="203" fontId="37" fillId="0" borderId="0" applyFont="0" applyFill="0" applyBorder="0" applyAlignment="0" applyProtection="0"/>
    <xf numFmtId="204" fontId="38" fillId="0" borderId="0" applyFont="0" applyFill="0" applyBorder="0" applyAlignment="0" applyProtection="0"/>
    <xf numFmtId="0" fontId="3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 applyFont="0" applyFill="0" applyBorder="0" applyAlignment="0" applyProtection="0"/>
    <xf numFmtId="0" fontId="37" fillId="0" borderId="0"/>
    <xf numFmtId="0" fontId="37" fillId="0" borderId="0"/>
    <xf numFmtId="0" fontId="37" fillId="0" borderId="0"/>
    <xf numFmtId="0" fontId="37" fillId="0" borderId="0"/>
    <xf numFmtId="0" fontId="51" fillId="0" borderId="0"/>
    <xf numFmtId="0" fontId="51" fillId="0" borderId="0"/>
    <xf numFmtId="0" fontId="38" fillId="0" borderId="0"/>
    <xf numFmtId="0" fontId="38" fillId="0" borderId="0"/>
    <xf numFmtId="0" fontId="3" fillId="0" borderId="0"/>
    <xf numFmtId="0" fontId="37" fillId="0" borderId="0"/>
    <xf numFmtId="0" fontId="7" fillId="0" borderId="0" applyFont="0" applyFill="0" applyBorder="0" applyAlignment="0" applyProtection="0"/>
    <xf numFmtId="0" fontId="38" fillId="0" borderId="0"/>
    <xf numFmtId="0" fontId="7" fillId="0" borderId="0"/>
    <xf numFmtId="0" fontId="7" fillId="0" borderId="0"/>
    <xf numFmtId="0" fontId="51" fillId="0" borderId="0"/>
    <xf numFmtId="0" fontId="38" fillId="0" borderId="0"/>
    <xf numFmtId="0" fontId="7" fillId="0" borderId="0"/>
    <xf numFmtId="0" fontId="7" fillId="0" borderId="0" applyFont="0" applyFill="0" applyBorder="0" applyAlignment="0" applyProtection="0"/>
    <xf numFmtId="0" fontId="38" fillId="0" borderId="0"/>
    <xf numFmtId="0" fontId="38" fillId="0" borderId="0"/>
    <xf numFmtId="0" fontId="38" fillId="0" borderId="0"/>
    <xf numFmtId="0" fontId="7" fillId="0" borderId="0"/>
    <xf numFmtId="0" fontId="38" fillId="0" borderId="0"/>
    <xf numFmtId="0" fontId="38" fillId="0" borderId="0"/>
    <xf numFmtId="202" fontId="3" fillId="0" borderId="0" applyFont="0" applyFill="0" applyBorder="0" applyAlignment="0" applyProtection="0"/>
    <xf numFmtId="202" fontId="3" fillId="0" borderId="0" applyFont="0" applyFill="0" applyBorder="0" applyAlignment="0" applyProtection="0"/>
    <xf numFmtId="202" fontId="3" fillId="0" borderId="0" applyFont="0" applyFill="0" applyBorder="0" applyAlignment="0" applyProtection="0"/>
    <xf numFmtId="202" fontId="3" fillId="0" borderId="0" applyFont="0" applyFill="0" applyBorder="0" applyAlignment="0" applyProtection="0"/>
    <xf numFmtId="202" fontId="3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38" fillId="0" borderId="0"/>
    <xf numFmtId="0" fontId="7" fillId="0" borderId="0" applyFont="0" applyFill="0" applyBorder="0" applyAlignment="0" applyProtection="0"/>
    <xf numFmtId="0" fontId="38" fillId="0" borderId="0"/>
    <xf numFmtId="0" fontId="51" fillId="0" borderId="0"/>
    <xf numFmtId="0" fontId="51" fillId="0" borderId="0"/>
    <xf numFmtId="0" fontId="51" fillId="0" borderId="0"/>
    <xf numFmtId="0" fontId="38" fillId="0" borderId="0"/>
    <xf numFmtId="0" fontId="7" fillId="0" borderId="0" applyFont="0" applyFill="0" applyBorder="0" applyAlignment="0" applyProtection="0"/>
    <xf numFmtId="0" fontId="37" fillId="0" borderId="0"/>
    <xf numFmtId="0" fontId="37" fillId="0" borderId="0"/>
    <xf numFmtId="0" fontId="7" fillId="0" borderId="0"/>
    <xf numFmtId="0" fontId="7" fillId="0" borderId="0"/>
    <xf numFmtId="0" fontId="38" fillId="0" borderId="0"/>
    <xf numFmtId="0" fontId="38" fillId="0" borderId="0"/>
    <xf numFmtId="0" fontId="37" fillId="0" borderId="0"/>
    <xf numFmtId="0" fontId="51" fillId="0" borderId="0"/>
    <xf numFmtId="0" fontId="51" fillId="0" borderId="0"/>
    <xf numFmtId="0" fontId="38" fillId="0" borderId="0"/>
    <xf numFmtId="0" fontId="38" fillId="0" borderId="0"/>
    <xf numFmtId="0" fontId="52" fillId="0" borderId="0"/>
    <xf numFmtId="0" fontId="7" fillId="0" borderId="0" applyFont="0" applyFill="0" applyBorder="0" applyAlignment="0" applyProtection="0"/>
    <xf numFmtId="0" fontId="7" fillId="0" borderId="0"/>
    <xf numFmtId="0" fontId="38" fillId="0" borderId="0"/>
    <xf numFmtId="0" fontId="38" fillId="0" borderId="0"/>
    <xf numFmtId="0" fontId="38" fillId="0" borderId="0"/>
    <xf numFmtId="0" fontId="51" fillId="0" borderId="0"/>
    <xf numFmtId="0" fontId="37" fillId="0" borderId="0"/>
    <xf numFmtId="0" fontId="38" fillId="0" borderId="0"/>
    <xf numFmtId="0" fontId="38" fillId="0" borderId="0"/>
    <xf numFmtId="0" fontId="5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38" fillId="0" borderId="0"/>
    <xf numFmtId="0" fontId="38" fillId="0" borderId="0"/>
    <xf numFmtId="0" fontId="38" fillId="0" borderId="0"/>
    <xf numFmtId="0" fontId="51" fillId="0" borderId="0"/>
    <xf numFmtId="0" fontId="38" fillId="0" borderId="0"/>
    <xf numFmtId="0" fontId="38" fillId="0" borderId="0"/>
    <xf numFmtId="0" fontId="38" fillId="0" borderId="0"/>
    <xf numFmtId="0" fontId="51" fillId="0" borderId="0"/>
    <xf numFmtId="0" fontId="40" fillId="0" borderId="0"/>
    <xf numFmtId="0" fontId="7" fillId="0" borderId="0"/>
    <xf numFmtId="0" fontId="56" fillId="0" borderId="0"/>
    <xf numFmtId="0" fontId="51" fillId="0" borderId="0"/>
    <xf numFmtId="0" fontId="51" fillId="0" borderId="0"/>
    <xf numFmtId="0" fontId="51" fillId="0" borderId="0"/>
    <xf numFmtId="0" fontId="7" fillId="0" borderId="0"/>
    <xf numFmtId="0" fontId="40" fillId="0" borderId="0"/>
    <xf numFmtId="0" fontId="40" fillId="0" borderId="0"/>
    <xf numFmtId="0" fontId="3" fillId="0" borderId="0"/>
    <xf numFmtId="0" fontId="38" fillId="0" borderId="0"/>
    <xf numFmtId="0" fontId="37" fillId="0" borderId="0"/>
    <xf numFmtId="0" fontId="38" fillId="0" borderId="0"/>
    <xf numFmtId="0" fontId="7" fillId="0" borderId="0" applyFont="0" applyFill="0" applyBorder="0" applyAlignment="0" applyProtection="0"/>
    <xf numFmtId="0" fontId="40" fillId="0" borderId="0"/>
    <xf numFmtId="0" fontId="38" fillId="0" borderId="0"/>
    <xf numFmtId="0" fontId="40" fillId="0" borderId="0"/>
    <xf numFmtId="0" fontId="52" fillId="0" borderId="0"/>
    <xf numFmtId="0" fontId="7" fillId="0" borderId="0" applyFont="0" applyFill="0" applyBorder="0" applyAlignment="0" applyProtection="0"/>
    <xf numFmtId="0" fontId="7" fillId="0" borderId="0"/>
    <xf numFmtId="0" fontId="7" fillId="0" borderId="0"/>
    <xf numFmtId="0" fontId="38" fillId="0" borderId="0"/>
    <xf numFmtId="0" fontId="7" fillId="0" borderId="0" applyFont="0" applyFill="0" applyBorder="0" applyAlignment="0" applyProtection="0"/>
    <xf numFmtId="0" fontId="38" fillId="0" borderId="0"/>
    <xf numFmtId="0" fontId="7" fillId="0" borderId="0"/>
    <xf numFmtId="0" fontId="3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8" fillId="0" borderId="0"/>
    <xf numFmtId="202" fontId="3" fillId="0" borderId="0" applyFont="0" applyFill="0" applyBorder="0" applyAlignment="0" applyProtection="0"/>
    <xf numFmtId="202" fontId="3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38" fillId="0" borderId="0"/>
    <xf numFmtId="0" fontId="38" fillId="0" borderId="0"/>
    <xf numFmtId="0" fontId="7" fillId="0" borderId="0" applyFont="0" applyFill="0" applyBorder="0" applyAlignment="0" applyProtection="0"/>
    <xf numFmtId="0" fontId="52" fillId="0" borderId="0"/>
    <xf numFmtId="0" fontId="7" fillId="0" borderId="0"/>
    <xf numFmtId="0" fontId="38" fillId="0" borderId="0"/>
    <xf numFmtId="0" fontId="38" fillId="0" borderId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40" fillId="0" borderId="0"/>
    <xf numFmtId="0" fontId="37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7" fillId="0" borderId="0"/>
    <xf numFmtId="0" fontId="7" fillId="0" borderId="0" applyFont="0" applyFill="0" applyBorder="0" applyAlignment="0" applyProtection="0"/>
    <xf numFmtId="0" fontId="38" fillId="0" borderId="0"/>
    <xf numFmtId="0" fontId="38" fillId="0" borderId="0"/>
    <xf numFmtId="0" fontId="38" fillId="0" borderId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37" fillId="0" borderId="0"/>
    <xf numFmtId="0" fontId="38" fillId="0" borderId="0"/>
    <xf numFmtId="0" fontId="38" fillId="0" borderId="0"/>
    <xf numFmtId="0" fontId="38" fillId="0" borderId="0"/>
    <xf numFmtId="0" fontId="51" fillId="0" borderId="0"/>
    <xf numFmtId="0" fontId="38" fillId="0" borderId="0"/>
    <xf numFmtId="0" fontId="38" fillId="0" borderId="0"/>
    <xf numFmtId="0" fontId="40" fillId="0" borderId="0"/>
    <xf numFmtId="0" fontId="51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8" fillId="0" borderId="0"/>
    <xf numFmtId="0" fontId="38" fillId="0" borderId="0"/>
    <xf numFmtId="0" fontId="51" fillId="0" borderId="0"/>
    <xf numFmtId="0" fontId="51" fillId="0" borderId="0"/>
    <xf numFmtId="0" fontId="51" fillId="0" borderId="0"/>
    <xf numFmtId="0" fontId="38" fillId="0" borderId="0"/>
    <xf numFmtId="0" fontId="38" fillId="0" borderId="0"/>
    <xf numFmtId="0" fontId="38" fillId="0" borderId="0"/>
    <xf numFmtId="197" fontId="55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8" fillId="0" borderId="0"/>
    <xf numFmtId="0" fontId="37" fillId="0" borderId="0"/>
    <xf numFmtId="0" fontId="37" fillId="0" borderId="0"/>
    <xf numFmtId="0" fontId="7" fillId="0" borderId="0"/>
    <xf numFmtId="0" fontId="52" fillId="0" borderId="0"/>
    <xf numFmtId="0" fontId="52" fillId="0" borderId="0"/>
    <xf numFmtId="0" fontId="52" fillId="0" borderId="0"/>
    <xf numFmtId="0" fontId="37" fillId="0" borderId="0"/>
    <xf numFmtId="0" fontId="38" fillId="0" borderId="0"/>
    <xf numFmtId="0" fontId="3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7" fillId="0" borderId="0"/>
    <xf numFmtId="0" fontId="37" fillId="0" borderId="0"/>
    <xf numFmtId="0" fontId="38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8" fillId="0" borderId="0"/>
    <xf numFmtId="0" fontId="38" fillId="0" borderId="0"/>
    <xf numFmtId="0" fontId="37" fillId="0" borderId="0"/>
    <xf numFmtId="0" fontId="37" fillId="0" borderId="0"/>
    <xf numFmtId="0" fontId="7" fillId="0" borderId="0" applyFont="0" applyFill="0" applyBorder="0" applyAlignment="0" applyProtection="0"/>
    <xf numFmtId="0" fontId="38" fillId="0" borderId="0"/>
    <xf numFmtId="0" fontId="37" fillId="0" borderId="0"/>
    <xf numFmtId="0" fontId="37" fillId="0" borderId="0"/>
    <xf numFmtId="0" fontId="37" fillId="0" borderId="0"/>
    <xf numFmtId="0" fontId="51" fillId="0" borderId="0"/>
    <xf numFmtId="0" fontId="7" fillId="0" borderId="0" applyFont="0" applyFill="0" applyBorder="0" applyAlignment="0" applyProtection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7" fillId="0" borderId="0"/>
    <xf numFmtId="0" fontId="7" fillId="0" borderId="0" applyFont="0" applyFill="0" applyBorder="0" applyAlignment="0" applyProtection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51" fillId="0" borderId="0"/>
    <xf numFmtId="0" fontId="37" fillId="0" borderId="0" applyFont="0" applyFill="0" applyBorder="0" applyAlignment="0" applyProtection="0"/>
    <xf numFmtId="0" fontId="38" fillId="0" borderId="0"/>
    <xf numFmtId="0" fontId="7" fillId="0" borderId="0"/>
    <xf numFmtId="0" fontId="7" fillId="0" borderId="0"/>
    <xf numFmtId="0" fontId="51" fillId="0" borderId="0"/>
    <xf numFmtId="0" fontId="38" fillId="0" borderId="0"/>
    <xf numFmtId="0" fontId="7" fillId="0" borderId="0" applyFont="0" applyFill="0" applyBorder="0" applyAlignment="0" applyProtection="0"/>
    <xf numFmtId="205" fontId="57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38" fillId="0" borderId="0"/>
    <xf numFmtId="0" fontId="40" fillId="0" borderId="0"/>
    <xf numFmtId="0" fontId="52" fillId="0" borderId="0"/>
    <xf numFmtId="0" fontId="40" fillId="0" borderId="0"/>
    <xf numFmtId="0" fontId="38" fillId="0" borderId="0"/>
    <xf numFmtId="0" fontId="38" fillId="0" borderId="0"/>
    <xf numFmtId="0" fontId="38" fillId="0" borderId="0"/>
    <xf numFmtId="0" fontId="40" fillId="0" borderId="0"/>
    <xf numFmtId="0" fontId="40" fillId="0" borderId="0"/>
    <xf numFmtId="0" fontId="38" fillId="0" borderId="0"/>
    <xf numFmtId="0" fontId="40" fillId="0" borderId="0"/>
    <xf numFmtId="0" fontId="38" fillId="0" borderId="0"/>
    <xf numFmtId="0" fontId="40" fillId="0" borderId="0"/>
    <xf numFmtId="0" fontId="38" fillId="0" borderId="0"/>
    <xf numFmtId="0" fontId="40" fillId="0" borderId="0"/>
    <xf numFmtId="0" fontId="38" fillId="0" borderId="0"/>
    <xf numFmtId="0" fontId="38" fillId="0" borderId="0"/>
    <xf numFmtId="0" fontId="51" fillId="0" borderId="0"/>
    <xf numFmtId="0" fontId="38" fillId="0" borderId="0"/>
    <xf numFmtId="0" fontId="51" fillId="0" borderId="0"/>
    <xf numFmtId="0" fontId="7" fillId="0" borderId="0" applyFont="0" applyFill="0" applyBorder="0" applyAlignment="0" applyProtection="0"/>
    <xf numFmtId="0" fontId="52" fillId="0" borderId="0"/>
    <xf numFmtId="0" fontId="38" fillId="0" borderId="0"/>
    <xf numFmtId="0" fontId="38" fillId="0" borderId="0"/>
    <xf numFmtId="0" fontId="4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7" fillId="0" borderId="0" applyFont="0" applyFill="0" applyBorder="0" applyAlignment="0" applyProtection="0"/>
    <xf numFmtId="0" fontId="38" fillId="0" borderId="0"/>
    <xf numFmtId="197" fontId="55" fillId="0" borderId="0" applyFont="0" applyFill="0" applyBorder="0" applyAlignment="0" applyProtection="0"/>
    <xf numFmtId="197" fontId="55" fillId="0" borderId="0" applyFont="0" applyFill="0" applyBorder="0" applyAlignment="0" applyProtection="0"/>
    <xf numFmtId="0" fontId="38" fillId="0" borderId="0"/>
    <xf numFmtId="0" fontId="40" fillId="0" borderId="0"/>
    <xf numFmtId="0" fontId="7" fillId="0" borderId="0"/>
    <xf numFmtId="0" fontId="38" fillId="0" borderId="0"/>
    <xf numFmtId="0" fontId="7" fillId="0" borderId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38" fillId="0" borderId="0"/>
    <xf numFmtId="0" fontId="3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8" fillId="0" borderId="0"/>
    <xf numFmtId="0" fontId="37" fillId="0" borderId="0"/>
    <xf numFmtId="0" fontId="37" fillId="0" borderId="0"/>
    <xf numFmtId="0" fontId="37" fillId="0" borderId="0"/>
    <xf numFmtId="0" fontId="38" fillId="0" borderId="0"/>
    <xf numFmtId="0" fontId="7" fillId="0" borderId="0" applyFont="0" applyFill="0" applyBorder="0" applyAlignment="0" applyProtection="0"/>
    <xf numFmtId="0" fontId="38" fillId="0" borderId="0"/>
    <xf numFmtId="0" fontId="38" fillId="0" borderId="0"/>
    <xf numFmtId="0" fontId="38" fillId="0" borderId="0"/>
    <xf numFmtId="0" fontId="3" fillId="0" borderId="0"/>
    <xf numFmtId="0" fontId="38" fillId="0" borderId="0"/>
    <xf numFmtId="0" fontId="7" fillId="0" borderId="0"/>
    <xf numFmtId="0" fontId="38" fillId="0" borderId="0"/>
    <xf numFmtId="0" fontId="7" fillId="0" borderId="0"/>
    <xf numFmtId="0" fontId="7" fillId="0" borderId="0"/>
    <xf numFmtId="0" fontId="38" fillId="0" borderId="0"/>
    <xf numFmtId="0" fontId="38" fillId="0" borderId="0"/>
    <xf numFmtId="0" fontId="37" fillId="0" borderId="0"/>
    <xf numFmtId="0" fontId="38" fillId="0" borderId="0"/>
    <xf numFmtId="0" fontId="38" fillId="0" borderId="0"/>
    <xf numFmtId="0" fontId="37" fillId="0" borderId="0"/>
    <xf numFmtId="0" fontId="52" fillId="0" borderId="0"/>
    <xf numFmtId="202" fontId="3" fillId="0" borderId="0" applyFont="0" applyFill="0" applyBorder="0" applyAlignment="0" applyProtection="0"/>
    <xf numFmtId="197" fontId="37" fillId="0" borderId="0" applyFont="0" applyFill="0" applyBorder="0" applyAlignment="0" applyProtection="0"/>
    <xf numFmtId="197" fontId="3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38" fillId="0" borderId="0"/>
    <xf numFmtId="0" fontId="3" fillId="0" borderId="0"/>
    <xf numFmtId="0" fontId="3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52" fillId="0" borderId="0"/>
    <xf numFmtId="0" fontId="52" fillId="0" borderId="0"/>
    <xf numFmtId="0" fontId="7" fillId="0" borderId="0"/>
    <xf numFmtId="0" fontId="38" fillId="0" borderId="0"/>
    <xf numFmtId="0" fontId="40" fillId="0" borderId="0"/>
    <xf numFmtId="0" fontId="7" fillId="0" borderId="0" applyFont="0" applyFill="0" applyBorder="0" applyAlignment="0" applyProtection="0"/>
    <xf numFmtId="0" fontId="52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7" fillId="0" borderId="0" applyFont="0" applyFill="0" applyBorder="0" applyAlignment="0" applyProtection="0"/>
    <xf numFmtId="0" fontId="7" fillId="0" borderId="0"/>
    <xf numFmtId="0" fontId="37" fillId="0" borderId="0"/>
    <xf numFmtId="0" fontId="38" fillId="0" borderId="0"/>
    <xf numFmtId="0" fontId="38" fillId="0" borderId="0"/>
    <xf numFmtId="0" fontId="37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7" fillId="0" borderId="0"/>
    <xf numFmtId="0" fontId="38" fillId="0" borderId="0"/>
    <xf numFmtId="0" fontId="38" fillId="0" borderId="0"/>
    <xf numFmtId="0" fontId="52" fillId="0" borderId="0"/>
    <xf numFmtId="0" fontId="38" fillId="0" borderId="0"/>
    <xf numFmtId="0" fontId="58" fillId="0" borderId="0"/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38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58" fillId="0" borderId="0"/>
    <xf numFmtId="206" fontId="3" fillId="0" borderId="0" applyFont="0" applyFill="0" applyBorder="0" applyProtection="0">
      <alignment vertical="center"/>
    </xf>
    <xf numFmtId="207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208" fontId="60" fillId="0" borderId="0">
      <protection locked="0"/>
    </xf>
    <xf numFmtId="209" fontId="37" fillId="0" borderId="0">
      <protection locked="0"/>
    </xf>
    <xf numFmtId="210" fontId="59" fillId="0" borderId="0">
      <protection locked="0"/>
    </xf>
    <xf numFmtId="210" fontId="59" fillId="0" borderId="0">
      <protection locked="0"/>
    </xf>
    <xf numFmtId="210" fontId="59" fillId="0" borderId="0">
      <protection locked="0"/>
    </xf>
    <xf numFmtId="210" fontId="59" fillId="0" borderId="0">
      <protection locked="0"/>
    </xf>
    <xf numFmtId="0" fontId="61" fillId="0" borderId="0">
      <protection locked="0"/>
    </xf>
    <xf numFmtId="0" fontId="61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61" fillId="0" borderId="0">
      <protection locked="0"/>
    </xf>
    <xf numFmtId="0" fontId="61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211" fontId="59" fillId="0" borderId="0">
      <protection locked="0"/>
    </xf>
    <xf numFmtId="211" fontId="59" fillId="0" borderId="0">
      <protection locked="0"/>
    </xf>
    <xf numFmtId="211" fontId="59" fillId="0" borderId="0">
      <protection locked="0"/>
    </xf>
    <xf numFmtId="211" fontId="59" fillId="0" borderId="0">
      <protection locked="0"/>
    </xf>
    <xf numFmtId="211" fontId="59" fillId="0" borderId="0">
      <protection locked="0"/>
    </xf>
    <xf numFmtId="211" fontId="59" fillId="0" borderId="0">
      <protection locked="0"/>
    </xf>
    <xf numFmtId="211" fontId="59" fillId="0" borderId="0">
      <protection locked="0"/>
    </xf>
    <xf numFmtId="211" fontId="59" fillId="0" borderId="0">
      <protection locked="0"/>
    </xf>
    <xf numFmtId="211" fontId="59" fillId="0" borderId="0">
      <protection locked="0"/>
    </xf>
    <xf numFmtId="211" fontId="59" fillId="0" borderId="0">
      <protection locked="0"/>
    </xf>
    <xf numFmtId="211" fontId="59" fillId="0" borderId="0">
      <protection locked="0"/>
    </xf>
    <xf numFmtId="211" fontId="59" fillId="0" borderId="0">
      <protection locked="0"/>
    </xf>
    <xf numFmtId="211" fontId="59" fillId="0" borderId="0">
      <protection locked="0"/>
    </xf>
    <xf numFmtId="211" fontId="59" fillId="0" borderId="0">
      <protection locked="0"/>
    </xf>
    <xf numFmtId="211" fontId="59" fillId="0" borderId="0">
      <protection locked="0"/>
    </xf>
    <xf numFmtId="211" fontId="59" fillId="0" borderId="0">
      <protection locked="0"/>
    </xf>
    <xf numFmtId="211" fontId="59" fillId="0" borderId="0">
      <protection locked="0"/>
    </xf>
    <xf numFmtId="211" fontId="59" fillId="0" borderId="0">
      <protection locked="0"/>
    </xf>
    <xf numFmtId="211" fontId="59" fillId="0" borderId="0">
      <protection locked="0"/>
    </xf>
    <xf numFmtId="211" fontId="59" fillId="0" borderId="0">
      <protection locked="0"/>
    </xf>
    <xf numFmtId="211" fontId="59" fillId="0" borderId="0">
      <protection locked="0"/>
    </xf>
    <xf numFmtId="211" fontId="59" fillId="0" borderId="0">
      <protection locked="0"/>
    </xf>
    <xf numFmtId="211" fontId="59" fillId="0" borderId="0">
      <protection locked="0"/>
    </xf>
    <xf numFmtId="211" fontId="59" fillId="0" borderId="0">
      <protection locked="0"/>
    </xf>
    <xf numFmtId="211" fontId="59" fillId="0" borderId="0">
      <protection locked="0"/>
    </xf>
    <xf numFmtId="211" fontId="59" fillId="0" borderId="0">
      <protection locked="0"/>
    </xf>
    <xf numFmtId="211" fontId="59" fillId="0" borderId="0">
      <protection locked="0"/>
    </xf>
    <xf numFmtId="211" fontId="59" fillId="0" borderId="0">
      <protection locked="0"/>
    </xf>
    <xf numFmtId="211" fontId="59" fillId="0" borderId="0">
      <protection locked="0"/>
    </xf>
    <xf numFmtId="211" fontId="59" fillId="0" borderId="0">
      <protection locked="0"/>
    </xf>
    <xf numFmtId="211" fontId="59" fillId="0" borderId="0">
      <protection locked="0"/>
    </xf>
    <xf numFmtId="211" fontId="59" fillId="0" borderId="0">
      <protection locked="0"/>
    </xf>
    <xf numFmtId="211" fontId="59" fillId="0" borderId="0">
      <protection locked="0"/>
    </xf>
    <xf numFmtId="211" fontId="59" fillId="0" borderId="0">
      <protection locked="0"/>
    </xf>
    <xf numFmtId="211" fontId="59" fillId="0" borderId="0">
      <protection locked="0"/>
    </xf>
    <xf numFmtId="211" fontId="59" fillId="0" borderId="0">
      <protection locked="0"/>
    </xf>
    <xf numFmtId="211" fontId="59" fillId="0" borderId="0">
      <protection locked="0"/>
    </xf>
    <xf numFmtId="211" fontId="59" fillId="0" borderId="0">
      <protection locked="0"/>
    </xf>
    <xf numFmtId="211" fontId="59" fillId="0" borderId="0">
      <protection locked="0"/>
    </xf>
    <xf numFmtId="211" fontId="59" fillId="0" borderId="0">
      <protection locked="0"/>
    </xf>
    <xf numFmtId="211" fontId="59" fillId="0" borderId="0">
      <protection locked="0"/>
    </xf>
    <xf numFmtId="211" fontId="59" fillId="0" borderId="0">
      <protection locked="0"/>
    </xf>
    <xf numFmtId="211" fontId="59" fillId="0" borderId="0">
      <protection locked="0"/>
    </xf>
    <xf numFmtId="211" fontId="59" fillId="0" borderId="0">
      <protection locked="0"/>
    </xf>
    <xf numFmtId="211" fontId="59" fillId="0" borderId="0">
      <protection locked="0"/>
    </xf>
    <xf numFmtId="211" fontId="59" fillId="0" borderId="0">
      <protection locked="0"/>
    </xf>
    <xf numFmtId="211" fontId="59" fillId="0" borderId="0">
      <protection locked="0"/>
    </xf>
    <xf numFmtId="211" fontId="59" fillId="0" borderId="0">
      <protection locked="0"/>
    </xf>
    <xf numFmtId="211" fontId="59" fillId="0" borderId="0">
      <protection locked="0"/>
    </xf>
    <xf numFmtId="211" fontId="59" fillId="0" borderId="0">
      <protection locked="0"/>
    </xf>
    <xf numFmtId="211" fontId="59" fillId="0" borderId="0">
      <protection locked="0"/>
    </xf>
    <xf numFmtId="211" fontId="59" fillId="0" borderId="0">
      <protection locked="0"/>
    </xf>
    <xf numFmtId="211" fontId="59" fillId="0" borderId="0">
      <protection locked="0"/>
    </xf>
    <xf numFmtId="211" fontId="59" fillId="0" borderId="0">
      <protection locked="0"/>
    </xf>
    <xf numFmtId="211" fontId="59" fillId="0" borderId="0">
      <protection locked="0"/>
    </xf>
    <xf numFmtId="211" fontId="59" fillId="0" borderId="0">
      <protection locked="0"/>
    </xf>
    <xf numFmtId="211" fontId="59" fillId="0" borderId="0">
      <protection locked="0"/>
    </xf>
    <xf numFmtId="211" fontId="59" fillId="0" borderId="0">
      <protection locked="0"/>
    </xf>
    <xf numFmtId="211" fontId="59" fillId="0" borderId="0">
      <protection locked="0"/>
    </xf>
    <xf numFmtId="211" fontId="59" fillId="0" borderId="0">
      <protection locked="0"/>
    </xf>
    <xf numFmtId="211" fontId="59" fillId="0" borderId="0">
      <protection locked="0"/>
    </xf>
    <xf numFmtId="211" fontId="59" fillId="0" borderId="0">
      <protection locked="0"/>
    </xf>
    <xf numFmtId="211" fontId="59" fillId="0" borderId="0">
      <protection locked="0"/>
    </xf>
    <xf numFmtId="211" fontId="59" fillId="0" borderId="0">
      <protection locked="0"/>
    </xf>
    <xf numFmtId="211" fontId="59" fillId="0" borderId="0">
      <protection locked="0"/>
    </xf>
    <xf numFmtId="211" fontId="59" fillId="0" borderId="0">
      <protection locked="0"/>
    </xf>
    <xf numFmtId="211" fontId="59" fillId="0" borderId="0">
      <protection locked="0"/>
    </xf>
    <xf numFmtId="211" fontId="59" fillId="0" borderId="0">
      <protection locked="0"/>
    </xf>
    <xf numFmtId="211" fontId="59" fillId="0" borderId="0">
      <protection locked="0"/>
    </xf>
    <xf numFmtId="211" fontId="59" fillId="0" borderId="0">
      <protection locked="0"/>
    </xf>
    <xf numFmtId="211" fontId="59" fillId="0" borderId="0">
      <protection locked="0"/>
    </xf>
    <xf numFmtId="211" fontId="59" fillId="0" borderId="0">
      <protection locked="0"/>
    </xf>
    <xf numFmtId="211" fontId="59" fillId="0" borderId="0">
      <protection locked="0"/>
    </xf>
    <xf numFmtId="211" fontId="59" fillId="0" borderId="0">
      <protection locked="0"/>
    </xf>
    <xf numFmtId="211" fontId="59" fillId="0" borderId="0">
      <protection locked="0"/>
    </xf>
    <xf numFmtId="211" fontId="59" fillId="0" borderId="0">
      <protection locked="0"/>
    </xf>
    <xf numFmtId="211" fontId="59" fillId="0" borderId="0">
      <protection locked="0"/>
    </xf>
    <xf numFmtId="211" fontId="59" fillId="0" borderId="0">
      <protection locked="0"/>
    </xf>
    <xf numFmtId="211" fontId="59" fillId="0" borderId="0">
      <protection locked="0"/>
    </xf>
    <xf numFmtId="211" fontId="59" fillId="0" borderId="0">
      <protection locked="0"/>
    </xf>
    <xf numFmtId="211" fontId="59" fillId="0" borderId="0">
      <protection locked="0"/>
    </xf>
    <xf numFmtId="211" fontId="59" fillId="0" borderId="0">
      <protection locked="0"/>
    </xf>
    <xf numFmtId="211" fontId="59" fillId="0" borderId="0">
      <protection locked="0"/>
    </xf>
    <xf numFmtId="211" fontId="59" fillId="0" borderId="0">
      <protection locked="0"/>
    </xf>
    <xf numFmtId="211" fontId="59" fillId="0" borderId="0">
      <protection locked="0"/>
    </xf>
    <xf numFmtId="211" fontId="59" fillId="0" borderId="0">
      <protection locked="0"/>
    </xf>
    <xf numFmtId="211" fontId="59" fillId="0" borderId="0">
      <protection locked="0"/>
    </xf>
    <xf numFmtId="211" fontId="59" fillId="0" borderId="0">
      <protection locked="0"/>
    </xf>
    <xf numFmtId="211" fontId="59" fillId="0" borderId="0">
      <protection locked="0"/>
    </xf>
    <xf numFmtId="211" fontId="59" fillId="0" borderId="0">
      <protection locked="0"/>
    </xf>
    <xf numFmtId="211" fontId="59" fillId="0" borderId="0">
      <protection locked="0"/>
    </xf>
    <xf numFmtId="211" fontId="59" fillId="0" borderId="0">
      <protection locked="0"/>
    </xf>
    <xf numFmtId="211" fontId="59" fillId="0" borderId="0">
      <protection locked="0"/>
    </xf>
    <xf numFmtId="211" fontId="59" fillId="0" borderId="0">
      <protection locked="0"/>
    </xf>
    <xf numFmtId="211" fontId="59" fillId="0" borderId="0">
      <protection locked="0"/>
    </xf>
    <xf numFmtId="211" fontId="59" fillId="0" borderId="0">
      <protection locked="0"/>
    </xf>
    <xf numFmtId="211" fontId="59" fillId="0" borderId="0">
      <protection locked="0"/>
    </xf>
    <xf numFmtId="211" fontId="59" fillId="0" borderId="0">
      <protection locked="0"/>
    </xf>
    <xf numFmtId="211" fontId="59" fillId="0" borderId="0">
      <protection locked="0"/>
    </xf>
    <xf numFmtId="211" fontId="59" fillId="0" borderId="0">
      <protection locked="0"/>
    </xf>
    <xf numFmtId="211" fontId="59" fillId="0" borderId="0">
      <protection locked="0"/>
    </xf>
    <xf numFmtId="211" fontId="59" fillId="0" borderId="0">
      <protection locked="0"/>
    </xf>
    <xf numFmtId="211" fontId="59" fillId="0" borderId="0">
      <protection locked="0"/>
    </xf>
    <xf numFmtId="211" fontId="59" fillId="0" borderId="0">
      <protection locked="0"/>
    </xf>
    <xf numFmtId="211" fontId="59" fillId="0" borderId="0">
      <protection locked="0"/>
    </xf>
    <xf numFmtId="211" fontId="59" fillId="0" borderId="0">
      <protection locked="0"/>
    </xf>
    <xf numFmtId="211" fontId="59" fillId="0" borderId="0">
      <protection locked="0"/>
    </xf>
    <xf numFmtId="211" fontId="59" fillId="0" borderId="0">
      <protection locked="0"/>
    </xf>
    <xf numFmtId="211" fontId="59" fillId="0" borderId="0">
      <protection locked="0"/>
    </xf>
    <xf numFmtId="211" fontId="59" fillId="0" borderId="0">
      <protection locked="0"/>
    </xf>
    <xf numFmtId="211" fontId="59" fillId="0" borderId="0">
      <protection locked="0"/>
    </xf>
    <xf numFmtId="211" fontId="59" fillId="0" borderId="0">
      <protection locked="0"/>
    </xf>
    <xf numFmtId="211" fontId="59" fillId="0" borderId="0">
      <protection locked="0"/>
    </xf>
    <xf numFmtId="211" fontId="59" fillId="0" borderId="0">
      <protection locked="0"/>
    </xf>
    <xf numFmtId="211" fontId="59" fillId="0" borderId="0">
      <protection locked="0"/>
    </xf>
    <xf numFmtId="211" fontId="59" fillId="0" borderId="0">
      <protection locked="0"/>
    </xf>
    <xf numFmtId="211" fontId="59" fillId="0" borderId="0">
      <protection locked="0"/>
    </xf>
    <xf numFmtId="211" fontId="59" fillId="0" borderId="0">
      <protection locked="0"/>
    </xf>
    <xf numFmtId="211" fontId="59" fillId="0" borderId="0">
      <protection locked="0"/>
    </xf>
    <xf numFmtId="211" fontId="59" fillId="0" borderId="0">
      <protection locked="0"/>
    </xf>
    <xf numFmtId="211" fontId="59" fillId="0" borderId="0">
      <protection locked="0"/>
    </xf>
    <xf numFmtId="211" fontId="59" fillId="0" borderId="0">
      <protection locked="0"/>
    </xf>
    <xf numFmtId="211" fontId="59" fillId="0" borderId="0">
      <protection locked="0"/>
    </xf>
    <xf numFmtId="211" fontId="59" fillId="0" borderId="0">
      <protection locked="0"/>
    </xf>
    <xf numFmtId="211" fontId="59" fillId="0" borderId="0">
      <protection locked="0"/>
    </xf>
    <xf numFmtId="211" fontId="59" fillId="0" borderId="0">
      <protection locked="0"/>
    </xf>
    <xf numFmtId="211" fontId="59" fillId="0" borderId="0">
      <protection locked="0"/>
    </xf>
    <xf numFmtId="211" fontId="59" fillId="0" borderId="0">
      <protection locked="0"/>
    </xf>
    <xf numFmtId="211" fontId="59" fillId="0" borderId="0">
      <protection locked="0"/>
    </xf>
    <xf numFmtId="211" fontId="59" fillId="0" borderId="0">
      <protection locked="0"/>
    </xf>
    <xf numFmtId="211" fontId="59" fillId="0" borderId="0">
      <protection locked="0"/>
    </xf>
    <xf numFmtId="211" fontId="59" fillId="0" borderId="0">
      <protection locked="0"/>
    </xf>
    <xf numFmtId="211" fontId="59" fillId="0" borderId="0">
      <protection locked="0"/>
    </xf>
    <xf numFmtId="211" fontId="59" fillId="0" borderId="0">
      <protection locked="0"/>
    </xf>
    <xf numFmtId="211" fontId="59" fillId="0" borderId="0">
      <protection locked="0"/>
    </xf>
    <xf numFmtId="211" fontId="59" fillId="0" borderId="0">
      <protection locked="0"/>
    </xf>
    <xf numFmtId="211" fontId="59" fillId="0" borderId="0">
      <protection locked="0"/>
    </xf>
    <xf numFmtId="211" fontId="59" fillId="0" borderId="0">
      <protection locked="0"/>
    </xf>
    <xf numFmtId="211" fontId="59" fillId="0" borderId="0">
      <protection locked="0"/>
    </xf>
    <xf numFmtId="211" fontId="59" fillId="0" borderId="0">
      <protection locked="0"/>
    </xf>
    <xf numFmtId="211" fontId="59" fillId="0" borderId="0">
      <protection locked="0"/>
    </xf>
    <xf numFmtId="211" fontId="59" fillId="0" borderId="0">
      <protection locked="0"/>
    </xf>
    <xf numFmtId="211" fontId="59" fillId="0" borderId="0">
      <protection locked="0"/>
    </xf>
    <xf numFmtId="211" fontId="59" fillId="0" borderId="0">
      <protection locked="0"/>
    </xf>
    <xf numFmtId="211" fontId="59" fillId="0" borderId="0">
      <protection locked="0"/>
    </xf>
    <xf numFmtId="211" fontId="59" fillId="0" borderId="0">
      <protection locked="0"/>
    </xf>
    <xf numFmtId="211" fontId="59" fillId="0" borderId="0">
      <protection locked="0"/>
    </xf>
    <xf numFmtId="211" fontId="59" fillId="0" borderId="0">
      <protection locked="0"/>
    </xf>
    <xf numFmtId="211" fontId="59" fillId="0" borderId="0">
      <protection locked="0"/>
    </xf>
    <xf numFmtId="211" fontId="59" fillId="0" borderId="0">
      <protection locked="0"/>
    </xf>
    <xf numFmtId="211" fontId="59" fillId="0" borderId="0">
      <protection locked="0"/>
    </xf>
    <xf numFmtId="211" fontId="59" fillId="0" borderId="0">
      <protection locked="0"/>
    </xf>
    <xf numFmtId="211" fontId="59" fillId="0" borderId="0">
      <protection locked="0"/>
    </xf>
    <xf numFmtId="211" fontId="59" fillId="0" borderId="0">
      <protection locked="0"/>
    </xf>
    <xf numFmtId="211" fontId="59" fillId="0" borderId="0">
      <protection locked="0"/>
    </xf>
    <xf numFmtId="211" fontId="59" fillId="0" borderId="0">
      <protection locked="0"/>
    </xf>
    <xf numFmtId="211" fontId="59" fillId="0" borderId="0">
      <protection locked="0"/>
    </xf>
    <xf numFmtId="211" fontId="59" fillId="0" borderId="0">
      <protection locked="0"/>
    </xf>
    <xf numFmtId="211" fontId="59" fillId="0" borderId="0">
      <protection locked="0"/>
    </xf>
    <xf numFmtId="211" fontId="59" fillId="0" borderId="0">
      <protection locked="0"/>
    </xf>
    <xf numFmtId="211" fontId="59" fillId="0" borderId="0">
      <protection locked="0"/>
    </xf>
    <xf numFmtId="211" fontId="59" fillId="0" borderId="0">
      <protection locked="0"/>
    </xf>
    <xf numFmtId="211" fontId="59" fillId="0" borderId="0">
      <protection locked="0"/>
    </xf>
    <xf numFmtId="211" fontId="59" fillId="0" borderId="0">
      <protection locked="0"/>
    </xf>
    <xf numFmtId="211" fontId="59" fillId="0" borderId="0">
      <protection locked="0"/>
    </xf>
    <xf numFmtId="211" fontId="59" fillId="0" borderId="0">
      <protection locked="0"/>
    </xf>
    <xf numFmtId="211" fontId="59" fillId="0" borderId="0">
      <protection locked="0"/>
    </xf>
    <xf numFmtId="211" fontId="59" fillId="0" borderId="0">
      <protection locked="0"/>
    </xf>
    <xf numFmtId="211" fontId="59" fillId="0" borderId="0">
      <protection locked="0"/>
    </xf>
    <xf numFmtId="211" fontId="59" fillId="0" borderId="0">
      <protection locked="0"/>
    </xf>
    <xf numFmtId="211" fontId="59" fillId="0" borderId="0">
      <protection locked="0"/>
    </xf>
    <xf numFmtId="211" fontId="59" fillId="0" borderId="0">
      <protection locked="0"/>
    </xf>
    <xf numFmtId="211" fontId="59" fillId="0" borderId="0">
      <protection locked="0"/>
    </xf>
    <xf numFmtId="211" fontId="59" fillId="0" borderId="0">
      <protection locked="0"/>
    </xf>
    <xf numFmtId="211" fontId="59" fillId="0" borderId="0">
      <protection locked="0"/>
    </xf>
    <xf numFmtId="211" fontId="59" fillId="0" borderId="0">
      <protection locked="0"/>
    </xf>
    <xf numFmtId="211" fontId="59" fillId="0" borderId="0">
      <protection locked="0"/>
    </xf>
    <xf numFmtId="211" fontId="59" fillId="0" borderId="0">
      <protection locked="0"/>
    </xf>
    <xf numFmtId="211" fontId="59" fillId="0" borderId="0">
      <protection locked="0"/>
    </xf>
    <xf numFmtId="211" fontId="59" fillId="0" borderId="0">
      <protection locked="0"/>
    </xf>
    <xf numFmtId="211" fontId="59" fillId="0" borderId="0">
      <protection locked="0"/>
    </xf>
    <xf numFmtId="211" fontId="59" fillId="0" borderId="0">
      <protection locked="0"/>
    </xf>
    <xf numFmtId="211" fontId="59" fillId="0" borderId="0">
      <protection locked="0"/>
    </xf>
    <xf numFmtId="211" fontId="59" fillId="0" borderId="0">
      <protection locked="0"/>
    </xf>
    <xf numFmtId="211" fontId="59" fillId="0" borderId="0">
      <protection locked="0"/>
    </xf>
    <xf numFmtId="211" fontId="59" fillId="0" borderId="0">
      <protection locked="0"/>
    </xf>
    <xf numFmtId="211" fontId="59" fillId="0" borderId="0">
      <protection locked="0"/>
    </xf>
    <xf numFmtId="211" fontId="59" fillId="0" borderId="0">
      <protection locked="0"/>
    </xf>
    <xf numFmtId="211" fontId="59" fillId="0" borderId="0">
      <protection locked="0"/>
    </xf>
    <xf numFmtId="211" fontId="59" fillId="0" borderId="0">
      <protection locked="0"/>
    </xf>
    <xf numFmtId="211" fontId="59" fillId="0" borderId="0">
      <protection locked="0"/>
    </xf>
    <xf numFmtId="211" fontId="59" fillId="0" borderId="0">
      <protection locked="0"/>
    </xf>
    <xf numFmtId="211" fontId="59" fillId="0" borderId="0">
      <protection locked="0"/>
    </xf>
    <xf numFmtId="211" fontId="59" fillId="0" borderId="0">
      <protection locked="0"/>
    </xf>
    <xf numFmtId="211" fontId="59" fillId="0" borderId="0">
      <protection locked="0"/>
    </xf>
    <xf numFmtId="211" fontId="59" fillId="0" borderId="0">
      <protection locked="0"/>
    </xf>
    <xf numFmtId="211" fontId="59" fillId="0" borderId="0">
      <protection locked="0"/>
    </xf>
    <xf numFmtId="211" fontId="59" fillId="0" borderId="0">
      <protection locked="0"/>
    </xf>
    <xf numFmtId="211" fontId="59" fillId="0" borderId="0">
      <protection locked="0"/>
    </xf>
    <xf numFmtId="211" fontId="59" fillId="0" borderId="0">
      <protection locked="0"/>
    </xf>
    <xf numFmtId="211" fontId="59" fillId="0" borderId="0">
      <protection locked="0"/>
    </xf>
    <xf numFmtId="211" fontId="59" fillId="0" borderId="0">
      <protection locked="0"/>
    </xf>
    <xf numFmtId="211" fontId="59" fillId="0" borderId="0">
      <protection locked="0"/>
    </xf>
    <xf numFmtId="211" fontId="59" fillId="0" borderId="0">
      <protection locked="0"/>
    </xf>
    <xf numFmtId="211" fontId="59" fillId="0" borderId="0">
      <protection locked="0"/>
    </xf>
    <xf numFmtId="197" fontId="62" fillId="0" borderId="0" applyFont="0" applyFill="0" applyBorder="0" applyAlignment="0" applyProtection="0"/>
    <xf numFmtId="197" fontId="63" fillId="0" borderId="5">
      <alignment vertical="center"/>
    </xf>
    <xf numFmtId="197" fontId="63" fillId="0" borderId="5">
      <alignment vertical="center"/>
    </xf>
    <xf numFmtId="197" fontId="63" fillId="0" borderId="5">
      <alignment vertical="center"/>
    </xf>
    <xf numFmtId="197" fontId="63" fillId="0" borderId="5">
      <alignment vertical="center"/>
    </xf>
    <xf numFmtId="9" fontId="39" fillId="0" borderId="0">
      <alignment vertical="center"/>
    </xf>
    <xf numFmtId="212" fontId="64" fillId="0" borderId="13" applyFill="0" applyProtection="0">
      <alignment horizontal="center"/>
    </xf>
    <xf numFmtId="3" fontId="42" fillId="0" borderId="5"/>
    <xf numFmtId="3" fontId="42" fillId="0" borderId="5"/>
    <xf numFmtId="3" fontId="42" fillId="0" borderId="5"/>
    <xf numFmtId="3" fontId="42" fillId="0" borderId="5"/>
    <xf numFmtId="0" fontId="39" fillId="0" borderId="0">
      <alignment vertical="center"/>
    </xf>
    <xf numFmtId="3" fontId="42" fillId="0" borderId="5"/>
    <xf numFmtId="3" fontId="42" fillId="0" borderId="5"/>
    <xf numFmtId="3" fontId="42" fillId="0" borderId="5"/>
    <xf numFmtId="3" fontId="42" fillId="0" borderId="5"/>
    <xf numFmtId="10" fontId="39" fillId="0" borderId="0">
      <alignment vertical="center"/>
    </xf>
    <xf numFmtId="0" fontId="39" fillId="0" borderId="0">
      <alignment vertical="center"/>
    </xf>
    <xf numFmtId="213" fontId="3" fillId="0" borderId="0">
      <alignment vertical="center"/>
    </xf>
    <xf numFmtId="214" fontId="57" fillId="0" borderId="0" applyFont="0" applyFill="0" applyBorder="0" applyAlignment="0" applyProtection="0"/>
    <xf numFmtId="197" fontId="3" fillId="0" borderId="5">
      <alignment vertical="center"/>
    </xf>
    <xf numFmtId="197" fontId="3" fillId="0" borderId="5">
      <alignment vertical="center"/>
    </xf>
    <xf numFmtId="197" fontId="3" fillId="0" borderId="5">
      <alignment vertical="center"/>
    </xf>
    <xf numFmtId="197" fontId="3" fillId="0" borderId="5">
      <alignment vertical="center"/>
    </xf>
    <xf numFmtId="197" fontId="3" fillId="0" borderId="5">
      <alignment vertical="center"/>
    </xf>
    <xf numFmtId="197" fontId="3" fillId="0" borderId="5">
      <alignment vertical="center"/>
    </xf>
    <xf numFmtId="197" fontId="3" fillId="0" borderId="5">
      <alignment vertical="center"/>
    </xf>
    <xf numFmtId="197" fontId="3" fillId="0" borderId="5">
      <alignment vertical="center"/>
    </xf>
    <xf numFmtId="197" fontId="3" fillId="0" borderId="5">
      <alignment vertical="center"/>
    </xf>
    <xf numFmtId="197" fontId="3" fillId="0" borderId="5">
      <alignment vertical="center"/>
    </xf>
    <xf numFmtId="197" fontId="3" fillId="0" borderId="5">
      <alignment vertical="center"/>
    </xf>
    <xf numFmtId="197" fontId="3" fillId="0" borderId="5">
      <alignment vertical="center"/>
    </xf>
    <xf numFmtId="197" fontId="3" fillId="0" borderId="5">
      <alignment vertical="center"/>
    </xf>
    <xf numFmtId="197" fontId="3" fillId="0" borderId="5">
      <alignment vertical="center"/>
    </xf>
    <xf numFmtId="197" fontId="3" fillId="0" borderId="5">
      <alignment vertical="center"/>
    </xf>
    <xf numFmtId="197" fontId="3" fillId="0" borderId="5">
      <alignment vertical="center"/>
    </xf>
    <xf numFmtId="197" fontId="3" fillId="0" borderId="5">
      <alignment vertical="center"/>
    </xf>
    <xf numFmtId="197" fontId="3" fillId="0" borderId="5">
      <alignment vertical="center"/>
    </xf>
    <xf numFmtId="197" fontId="3" fillId="0" borderId="5">
      <alignment vertical="center"/>
    </xf>
    <xf numFmtId="197" fontId="3" fillId="0" borderId="5">
      <alignment vertical="center"/>
    </xf>
    <xf numFmtId="197" fontId="3" fillId="0" borderId="5">
      <alignment vertical="center"/>
    </xf>
    <xf numFmtId="197" fontId="3" fillId="0" borderId="5">
      <alignment vertical="center"/>
    </xf>
    <xf numFmtId="197" fontId="3" fillId="0" borderId="5">
      <alignment vertical="center"/>
    </xf>
    <xf numFmtId="197" fontId="3" fillId="0" borderId="5">
      <alignment vertical="center"/>
    </xf>
    <xf numFmtId="197" fontId="3" fillId="0" borderId="5">
      <alignment vertical="center"/>
    </xf>
    <xf numFmtId="197" fontId="3" fillId="0" borderId="5">
      <alignment vertical="center"/>
    </xf>
    <xf numFmtId="197" fontId="3" fillId="0" borderId="5">
      <alignment vertical="center"/>
    </xf>
    <xf numFmtId="197" fontId="3" fillId="0" borderId="5">
      <alignment vertical="center"/>
    </xf>
    <xf numFmtId="197" fontId="3" fillId="0" borderId="5">
      <alignment vertical="center"/>
    </xf>
    <xf numFmtId="197" fontId="3" fillId="0" borderId="5">
      <alignment vertical="center"/>
    </xf>
    <xf numFmtId="197" fontId="3" fillId="0" borderId="5">
      <alignment vertical="center"/>
    </xf>
    <xf numFmtId="197" fontId="3" fillId="0" borderId="5">
      <alignment vertical="center"/>
    </xf>
    <xf numFmtId="197" fontId="3" fillId="0" borderId="5">
      <alignment vertical="center"/>
    </xf>
    <xf numFmtId="197" fontId="3" fillId="0" borderId="5">
      <alignment vertical="center"/>
    </xf>
    <xf numFmtId="197" fontId="3" fillId="0" borderId="5">
      <alignment vertical="center"/>
    </xf>
    <xf numFmtId="197" fontId="3" fillId="0" borderId="5">
      <alignment vertical="center"/>
    </xf>
    <xf numFmtId="197" fontId="3" fillId="0" borderId="5">
      <alignment vertical="center"/>
    </xf>
    <xf numFmtId="197" fontId="3" fillId="0" borderId="5">
      <alignment vertical="center"/>
    </xf>
    <xf numFmtId="197" fontId="3" fillId="0" borderId="5">
      <alignment vertical="center"/>
    </xf>
    <xf numFmtId="197" fontId="3" fillId="0" borderId="5">
      <alignment vertical="center"/>
    </xf>
    <xf numFmtId="197" fontId="3" fillId="0" borderId="5">
      <alignment vertical="center"/>
    </xf>
    <xf numFmtId="197" fontId="3" fillId="0" borderId="5">
      <alignment vertical="center"/>
    </xf>
    <xf numFmtId="197" fontId="3" fillId="0" borderId="5">
      <alignment vertical="center"/>
    </xf>
    <xf numFmtId="197" fontId="3" fillId="0" borderId="5">
      <alignment vertical="center"/>
    </xf>
    <xf numFmtId="197" fontId="3" fillId="0" borderId="5">
      <alignment vertical="center"/>
    </xf>
    <xf numFmtId="197" fontId="3" fillId="0" borderId="5">
      <alignment vertical="center"/>
    </xf>
    <xf numFmtId="197" fontId="3" fillId="0" borderId="5">
      <alignment vertical="center"/>
    </xf>
    <xf numFmtId="197" fontId="3" fillId="0" borderId="5">
      <alignment vertical="center"/>
    </xf>
    <xf numFmtId="197" fontId="3" fillId="0" borderId="5">
      <alignment vertical="center"/>
    </xf>
    <xf numFmtId="197" fontId="3" fillId="0" borderId="5">
      <alignment vertical="center"/>
    </xf>
    <xf numFmtId="197" fontId="3" fillId="0" borderId="5">
      <alignment vertical="center"/>
    </xf>
    <xf numFmtId="197" fontId="3" fillId="0" borderId="5">
      <alignment vertical="center"/>
    </xf>
    <xf numFmtId="197" fontId="3" fillId="0" borderId="5">
      <alignment vertical="center"/>
    </xf>
    <xf numFmtId="197" fontId="3" fillId="0" borderId="5">
      <alignment vertical="center"/>
    </xf>
    <xf numFmtId="197" fontId="3" fillId="0" borderId="5">
      <alignment vertical="center"/>
    </xf>
    <xf numFmtId="197" fontId="3" fillId="0" borderId="5">
      <alignment vertical="center"/>
    </xf>
    <xf numFmtId="197" fontId="3" fillId="0" borderId="5">
      <alignment vertical="center"/>
    </xf>
    <xf numFmtId="197" fontId="3" fillId="0" borderId="5">
      <alignment vertical="center"/>
    </xf>
    <xf numFmtId="197" fontId="3" fillId="0" borderId="5">
      <alignment vertical="center"/>
    </xf>
    <xf numFmtId="197" fontId="3" fillId="0" borderId="5">
      <alignment vertical="center"/>
    </xf>
    <xf numFmtId="197" fontId="3" fillId="0" borderId="5">
      <alignment vertical="center"/>
    </xf>
    <xf numFmtId="197" fontId="3" fillId="0" borderId="5">
      <alignment vertical="center"/>
    </xf>
    <xf numFmtId="197" fontId="3" fillId="0" borderId="5">
      <alignment vertical="center"/>
    </xf>
    <xf numFmtId="197" fontId="3" fillId="0" borderId="5">
      <alignment vertical="center"/>
    </xf>
    <xf numFmtId="197" fontId="3" fillId="0" borderId="5">
      <alignment vertical="center"/>
    </xf>
    <xf numFmtId="197" fontId="3" fillId="0" borderId="5">
      <alignment vertical="center"/>
    </xf>
    <xf numFmtId="197" fontId="3" fillId="0" borderId="5">
      <alignment vertical="center"/>
    </xf>
    <xf numFmtId="197" fontId="3" fillId="0" borderId="5">
      <alignment vertical="center"/>
    </xf>
    <xf numFmtId="197" fontId="3" fillId="0" borderId="5">
      <alignment vertical="center"/>
    </xf>
    <xf numFmtId="197" fontId="3" fillId="0" borderId="5">
      <alignment vertical="center"/>
    </xf>
    <xf numFmtId="197" fontId="3" fillId="0" borderId="5">
      <alignment vertical="center"/>
    </xf>
    <xf numFmtId="197" fontId="3" fillId="0" borderId="5">
      <alignment vertical="center"/>
    </xf>
    <xf numFmtId="197" fontId="3" fillId="0" borderId="5">
      <alignment vertical="center"/>
    </xf>
    <xf numFmtId="197" fontId="3" fillId="0" borderId="5">
      <alignment vertical="center"/>
    </xf>
    <xf numFmtId="197" fontId="3" fillId="0" borderId="5">
      <alignment vertical="center"/>
    </xf>
    <xf numFmtId="197" fontId="3" fillId="0" borderId="5">
      <alignment vertical="center"/>
    </xf>
    <xf numFmtId="197" fontId="3" fillId="0" borderId="5">
      <alignment vertical="center"/>
    </xf>
    <xf numFmtId="197" fontId="3" fillId="0" borderId="5">
      <alignment vertical="center"/>
    </xf>
    <xf numFmtId="197" fontId="3" fillId="0" borderId="5">
      <alignment vertical="center"/>
    </xf>
    <xf numFmtId="197" fontId="3" fillId="0" borderId="5">
      <alignment vertical="center"/>
    </xf>
    <xf numFmtId="197" fontId="3" fillId="0" borderId="5">
      <alignment vertical="center"/>
    </xf>
    <xf numFmtId="197" fontId="3" fillId="0" borderId="5">
      <alignment vertical="center"/>
    </xf>
    <xf numFmtId="197" fontId="3" fillId="0" borderId="5">
      <alignment vertical="center"/>
    </xf>
    <xf numFmtId="197" fontId="3" fillId="0" borderId="5">
      <alignment vertical="center"/>
    </xf>
    <xf numFmtId="197" fontId="3" fillId="0" borderId="5">
      <alignment vertical="center"/>
    </xf>
    <xf numFmtId="197" fontId="3" fillId="0" borderId="5">
      <alignment vertical="center"/>
    </xf>
    <xf numFmtId="197" fontId="3" fillId="0" borderId="5">
      <alignment vertical="center"/>
    </xf>
    <xf numFmtId="197" fontId="3" fillId="0" borderId="5">
      <alignment vertical="center"/>
    </xf>
    <xf numFmtId="197" fontId="63" fillId="0" borderId="5">
      <alignment vertical="center"/>
    </xf>
    <xf numFmtId="197" fontId="63" fillId="0" borderId="5">
      <alignment vertical="center"/>
    </xf>
    <xf numFmtId="197" fontId="63" fillId="0" borderId="5">
      <alignment vertical="center"/>
    </xf>
    <xf numFmtId="197" fontId="63" fillId="0" borderId="5">
      <alignment vertical="center"/>
    </xf>
    <xf numFmtId="197" fontId="63" fillId="0" borderId="5">
      <alignment vertical="center"/>
    </xf>
    <xf numFmtId="197" fontId="63" fillId="0" borderId="5">
      <alignment vertical="center"/>
    </xf>
    <xf numFmtId="197" fontId="63" fillId="0" borderId="5">
      <alignment vertical="center"/>
    </xf>
    <xf numFmtId="197" fontId="63" fillId="0" borderId="5">
      <alignment vertical="center"/>
    </xf>
    <xf numFmtId="197" fontId="63" fillId="0" borderId="5">
      <alignment vertical="center"/>
    </xf>
    <xf numFmtId="197" fontId="63" fillId="0" borderId="5">
      <alignment vertical="center"/>
    </xf>
    <xf numFmtId="197" fontId="63" fillId="0" borderId="5">
      <alignment vertical="center"/>
    </xf>
    <xf numFmtId="197" fontId="63" fillId="0" borderId="5">
      <alignment vertical="center"/>
    </xf>
    <xf numFmtId="197" fontId="3" fillId="0" borderId="5">
      <alignment vertical="center"/>
    </xf>
    <xf numFmtId="197" fontId="3" fillId="0" borderId="5">
      <alignment vertical="center"/>
    </xf>
    <xf numFmtId="197" fontId="3" fillId="0" borderId="5">
      <alignment vertical="center"/>
    </xf>
    <xf numFmtId="197" fontId="3" fillId="0" borderId="5">
      <alignment vertical="center"/>
    </xf>
    <xf numFmtId="197" fontId="38" fillId="0" borderId="5">
      <alignment vertical="center"/>
    </xf>
    <xf numFmtId="197" fontId="38" fillId="0" borderId="5">
      <alignment vertical="center"/>
    </xf>
    <xf numFmtId="197" fontId="38" fillId="0" borderId="5">
      <alignment vertical="center"/>
    </xf>
    <xf numFmtId="197" fontId="38" fillId="0" borderId="5">
      <alignment vertical="center"/>
    </xf>
    <xf numFmtId="197" fontId="3" fillId="0" borderId="5">
      <alignment vertical="center"/>
    </xf>
    <xf numFmtId="197" fontId="3" fillId="0" borderId="5">
      <alignment vertical="center"/>
    </xf>
    <xf numFmtId="197" fontId="3" fillId="0" borderId="5">
      <alignment vertical="center"/>
    </xf>
    <xf numFmtId="197" fontId="3" fillId="0" borderId="5">
      <alignment vertical="center"/>
    </xf>
    <xf numFmtId="197" fontId="3" fillId="0" borderId="5">
      <alignment vertical="center"/>
    </xf>
    <xf numFmtId="197" fontId="3" fillId="0" borderId="5">
      <alignment vertical="center"/>
    </xf>
    <xf numFmtId="197" fontId="3" fillId="0" borderId="5">
      <alignment vertical="center"/>
    </xf>
    <xf numFmtId="197" fontId="3" fillId="0" borderId="5">
      <alignment vertical="center"/>
    </xf>
    <xf numFmtId="197" fontId="3" fillId="0" borderId="5">
      <alignment vertical="center"/>
    </xf>
    <xf numFmtId="197" fontId="3" fillId="0" borderId="5">
      <alignment vertical="center"/>
    </xf>
    <xf numFmtId="197" fontId="3" fillId="0" borderId="5">
      <alignment vertical="center"/>
    </xf>
    <xf numFmtId="197" fontId="3" fillId="0" borderId="5">
      <alignment vertical="center"/>
    </xf>
    <xf numFmtId="197" fontId="3" fillId="0" borderId="5">
      <alignment vertical="center"/>
    </xf>
    <xf numFmtId="197" fontId="3" fillId="0" borderId="5">
      <alignment vertical="center"/>
    </xf>
    <xf numFmtId="197" fontId="3" fillId="0" borderId="5">
      <alignment vertical="center"/>
    </xf>
    <xf numFmtId="197" fontId="3" fillId="0" borderId="5">
      <alignment vertical="center"/>
    </xf>
    <xf numFmtId="197" fontId="3" fillId="0" borderId="5">
      <alignment vertical="center"/>
    </xf>
    <xf numFmtId="197" fontId="3" fillId="0" borderId="5">
      <alignment vertical="center"/>
    </xf>
    <xf numFmtId="197" fontId="3" fillId="0" borderId="5">
      <alignment vertical="center"/>
    </xf>
    <xf numFmtId="197" fontId="3" fillId="0" borderId="5">
      <alignment vertical="center"/>
    </xf>
    <xf numFmtId="197" fontId="3" fillId="0" borderId="5">
      <alignment vertical="center"/>
    </xf>
    <xf numFmtId="197" fontId="3" fillId="0" borderId="5">
      <alignment vertical="center"/>
    </xf>
    <xf numFmtId="197" fontId="3" fillId="0" borderId="5">
      <alignment vertical="center"/>
    </xf>
    <xf numFmtId="197" fontId="3" fillId="0" borderId="5">
      <alignment vertical="center"/>
    </xf>
    <xf numFmtId="197" fontId="3" fillId="0" borderId="5">
      <alignment vertical="center"/>
    </xf>
    <xf numFmtId="197" fontId="3" fillId="0" borderId="5">
      <alignment vertical="center"/>
    </xf>
    <xf numFmtId="197" fontId="3" fillId="0" borderId="5">
      <alignment vertical="center"/>
    </xf>
    <xf numFmtId="197" fontId="3" fillId="0" borderId="5">
      <alignment vertical="center"/>
    </xf>
    <xf numFmtId="197" fontId="3" fillId="0" borderId="5">
      <alignment vertical="center"/>
    </xf>
    <xf numFmtId="197" fontId="3" fillId="0" borderId="5">
      <alignment vertical="center"/>
    </xf>
    <xf numFmtId="197" fontId="3" fillId="0" borderId="5">
      <alignment vertical="center"/>
    </xf>
    <xf numFmtId="197" fontId="3" fillId="0" borderId="5">
      <alignment vertical="center"/>
    </xf>
    <xf numFmtId="197" fontId="3" fillId="0" borderId="5">
      <alignment vertical="center"/>
    </xf>
    <xf numFmtId="197" fontId="3" fillId="0" borderId="5">
      <alignment vertical="center"/>
    </xf>
    <xf numFmtId="197" fontId="3" fillId="0" borderId="5">
      <alignment vertical="center"/>
    </xf>
    <xf numFmtId="197" fontId="3" fillId="0" borderId="5">
      <alignment vertical="center"/>
    </xf>
    <xf numFmtId="197" fontId="3" fillId="0" borderId="5">
      <alignment vertical="center"/>
    </xf>
    <xf numFmtId="197" fontId="3" fillId="0" borderId="5">
      <alignment vertical="center"/>
    </xf>
    <xf numFmtId="197" fontId="3" fillId="0" borderId="5">
      <alignment vertical="center"/>
    </xf>
    <xf numFmtId="197" fontId="3" fillId="0" borderId="5">
      <alignment vertical="center"/>
    </xf>
    <xf numFmtId="197" fontId="3" fillId="0" borderId="5">
      <alignment vertical="center"/>
    </xf>
    <xf numFmtId="197" fontId="3" fillId="0" borderId="5">
      <alignment vertical="center"/>
    </xf>
    <xf numFmtId="197" fontId="3" fillId="0" borderId="5">
      <alignment vertical="center"/>
    </xf>
    <xf numFmtId="197" fontId="3" fillId="0" borderId="5">
      <alignment vertical="center"/>
    </xf>
    <xf numFmtId="197" fontId="3" fillId="0" borderId="5">
      <alignment vertical="center"/>
    </xf>
    <xf numFmtId="197" fontId="3" fillId="0" borderId="5">
      <alignment vertical="center"/>
    </xf>
    <xf numFmtId="197" fontId="3" fillId="0" borderId="5">
      <alignment vertical="center"/>
    </xf>
    <xf numFmtId="197" fontId="3" fillId="0" borderId="5">
      <alignment vertical="center"/>
    </xf>
    <xf numFmtId="197" fontId="3" fillId="0" borderId="5">
      <alignment vertical="center"/>
    </xf>
    <xf numFmtId="197" fontId="3" fillId="0" borderId="5">
      <alignment vertical="center"/>
    </xf>
    <xf numFmtId="197" fontId="3" fillId="0" borderId="5">
      <alignment vertical="center"/>
    </xf>
    <xf numFmtId="197" fontId="3" fillId="0" borderId="5">
      <alignment vertical="center"/>
    </xf>
    <xf numFmtId="197" fontId="3" fillId="0" borderId="5">
      <alignment vertical="center"/>
    </xf>
    <xf numFmtId="197" fontId="3" fillId="0" borderId="5">
      <alignment vertical="center"/>
    </xf>
    <xf numFmtId="197" fontId="3" fillId="0" borderId="5">
      <alignment vertical="center"/>
    </xf>
    <xf numFmtId="197" fontId="3" fillId="0" borderId="5">
      <alignment vertical="center"/>
    </xf>
    <xf numFmtId="197" fontId="3" fillId="0" borderId="5">
      <alignment vertical="center"/>
    </xf>
    <xf numFmtId="197" fontId="3" fillId="0" borderId="5">
      <alignment vertical="center"/>
    </xf>
    <xf numFmtId="197" fontId="3" fillId="0" borderId="5">
      <alignment vertical="center"/>
    </xf>
    <xf numFmtId="197" fontId="3" fillId="0" borderId="5">
      <alignment vertical="center"/>
    </xf>
    <xf numFmtId="197" fontId="3" fillId="0" borderId="5">
      <alignment vertical="center"/>
    </xf>
    <xf numFmtId="197" fontId="3" fillId="0" borderId="5">
      <alignment vertical="center"/>
    </xf>
    <xf numFmtId="197" fontId="3" fillId="0" borderId="5">
      <alignment vertical="center"/>
    </xf>
    <xf numFmtId="197" fontId="3" fillId="0" borderId="5">
      <alignment vertical="center"/>
    </xf>
    <xf numFmtId="197" fontId="3" fillId="0" borderId="5">
      <alignment vertical="center"/>
    </xf>
    <xf numFmtId="197" fontId="3" fillId="0" borderId="5">
      <alignment vertical="center"/>
    </xf>
    <xf numFmtId="197" fontId="3" fillId="0" borderId="5">
      <alignment vertical="center"/>
    </xf>
    <xf numFmtId="197" fontId="3" fillId="0" borderId="5">
      <alignment vertical="center"/>
    </xf>
    <xf numFmtId="197" fontId="3" fillId="0" borderId="5">
      <alignment vertical="center"/>
    </xf>
    <xf numFmtId="197" fontId="3" fillId="0" borderId="5">
      <alignment vertical="center"/>
    </xf>
    <xf numFmtId="197" fontId="3" fillId="0" borderId="5">
      <alignment vertical="center"/>
    </xf>
    <xf numFmtId="197" fontId="3" fillId="0" borderId="5">
      <alignment vertical="center"/>
    </xf>
    <xf numFmtId="197" fontId="3" fillId="0" borderId="5">
      <alignment vertical="center"/>
    </xf>
    <xf numFmtId="197" fontId="3" fillId="0" borderId="5">
      <alignment vertical="center"/>
    </xf>
    <xf numFmtId="197" fontId="3" fillId="0" borderId="5">
      <alignment vertical="center"/>
    </xf>
    <xf numFmtId="197" fontId="3" fillId="0" borderId="5">
      <alignment vertical="center"/>
    </xf>
    <xf numFmtId="197" fontId="3" fillId="0" borderId="5">
      <alignment vertical="center"/>
    </xf>
    <xf numFmtId="197" fontId="3" fillId="0" borderId="5">
      <alignment vertical="center"/>
    </xf>
    <xf numFmtId="197" fontId="3" fillId="0" borderId="5">
      <alignment vertical="center"/>
    </xf>
    <xf numFmtId="197" fontId="3" fillId="0" borderId="5">
      <alignment vertical="center"/>
    </xf>
    <xf numFmtId="197" fontId="3" fillId="0" borderId="5">
      <alignment vertical="center"/>
    </xf>
    <xf numFmtId="197" fontId="3" fillId="0" borderId="5">
      <alignment vertical="center"/>
    </xf>
    <xf numFmtId="197" fontId="3" fillId="0" borderId="5">
      <alignment vertical="center"/>
    </xf>
    <xf numFmtId="197" fontId="3" fillId="0" borderId="5">
      <alignment vertical="center"/>
    </xf>
    <xf numFmtId="215" fontId="37" fillId="0" borderId="0">
      <alignment vertical="center"/>
    </xf>
    <xf numFmtId="216" fontId="65" fillId="0" borderId="0">
      <alignment vertical="center"/>
    </xf>
    <xf numFmtId="3" fontId="66" fillId="0" borderId="38">
      <alignment horizontal="right" vertical="center"/>
    </xf>
    <xf numFmtId="217" fontId="37" fillId="0" borderId="0">
      <alignment horizontal="center" vertical="center"/>
    </xf>
    <xf numFmtId="0" fontId="7" fillId="0" borderId="5">
      <alignment horizontal="left" vertical="center" indent="1"/>
    </xf>
    <xf numFmtId="0" fontId="7" fillId="0" borderId="5">
      <alignment horizontal="left" vertical="center" indent="1"/>
    </xf>
    <xf numFmtId="0" fontId="7" fillId="0" borderId="5">
      <alignment horizontal="left" vertical="center" indent="1"/>
    </xf>
    <xf numFmtId="0" fontId="7" fillId="0" borderId="5">
      <alignment horizontal="left" vertical="center" indent="1"/>
    </xf>
    <xf numFmtId="38" fontId="67" fillId="0" borderId="10" applyNumberFormat="0">
      <alignment horizontal="left" vertical="center"/>
    </xf>
    <xf numFmtId="218" fontId="68" fillId="0" borderId="0">
      <alignment vertical="center"/>
    </xf>
    <xf numFmtId="0" fontId="6" fillId="0" borderId="0">
      <alignment horizontal="center" vertical="center"/>
    </xf>
    <xf numFmtId="0" fontId="6" fillId="0" borderId="0">
      <alignment horizontal="center" vertical="center"/>
    </xf>
    <xf numFmtId="0" fontId="6" fillId="0" borderId="0">
      <alignment horizontal="center" vertical="center"/>
    </xf>
    <xf numFmtId="0" fontId="6" fillId="0" borderId="0">
      <alignment horizontal="center" vertical="center"/>
    </xf>
    <xf numFmtId="217" fontId="37" fillId="0" borderId="0">
      <alignment horizontal="center" vertical="center"/>
    </xf>
    <xf numFmtId="218" fontId="68" fillId="0" borderId="0">
      <alignment vertical="center"/>
    </xf>
    <xf numFmtId="0" fontId="6" fillId="0" borderId="0">
      <alignment horizontal="center" vertical="center"/>
    </xf>
    <xf numFmtId="0" fontId="6" fillId="0" borderId="0">
      <alignment horizontal="center" vertical="center"/>
    </xf>
    <xf numFmtId="3" fontId="66" fillId="0" borderId="38">
      <alignment horizontal="right" vertical="center"/>
    </xf>
    <xf numFmtId="3" fontId="66" fillId="0" borderId="38">
      <alignment horizontal="right" vertical="center"/>
    </xf>
    <xf numFmtId="3" fontId="66" fillId="0" borderId="38">
      <alignment horizontal="right" vertical="center"/>
    </xf>
    <xf numFmtId="0" fontId="6" fillId="0" borderId="0">
      <alignment horizontal="center" vertical="center"/>
    </xf>
    <xf numFmtId="0" fontId="43" fillId="0" borderId="0"/>
    <xf numFmtId="0" fontId="43" fillId="0" borderId="0"/>
    <xf numFmtId="217" fontId="37" fillId="0" borderId="0">
      <alignment horizontal="center" vertical="center"/>
    </xf>
    <xf numFmtId="3" fontId="66" fillId="0" borderId="38">
      <alignment horizontal="right" vertical="center"/>
    </xf>
    <xf numFmtId="3" fontId="66" fillId="0" borderId="38">
      <alignment horizontal="right" vertical="center"/>
    </xf>
    <xf numFmtId="182" fontId="3" fillId="0" borderId="0">
      <alignment vertical="center"/>
    </xf>
    <xf numFmtId="182" fontId="3" fillId="0" borderId="0">
      <alignment vertical="center"/>
    </xf>
    <xf numFmtId="182" fontId="3" fillId="0" borderId="0">
      <alignment vertical="center"/>
    </xf>
    <xf numFmtId="182" fontId="3" fillId="0" borderId="0">
      <alignment vertical="center"/>
    </xf>
    <xf numFmtId="182" fontId="3" fillId="0" borderId="0">
      <alignment vertical="center"/>
    </xf>
    <xf numFmtId="182" fontId="3" fillId="0" borderId="0">
      <alignment vertical="center"/>
    </xf>
    <xf numFmtId="182" fontId="3" fillId="0" borderId="0">
      <alignment vertical="center"/>
    </xf>
    <xf numFmtId="182" fontId="3" fillId="0" borderId="0">
      <alignment vertical="center"/>
    </xf>
    <xf numFmtId="182" fontId="3" fillId="0" borderId="0">
      <alignment vertical="center"/>
    </xf>
    <xf numFmtId="182" fontId="3" fillId="0" borderId="0">
      <alignment vertical="center"/>
    </xf>
    <xf numFmtId="182" fontId="3" fillId="0" borderId="0">
      <alignment vertical="center"/>
    </xf>
    <xf numFmtId="219" fontId="3" fillId="0" borderId="0">
      <alignment vertical="center"/>
    </xf>
    <xf numFmtId="219" fontId="3" fillId="0" borderId="0">
      <alignment vertical="center"/>
    </xf>
    <xf numFmtId="219" fontId="3" fillId="0" borderId="0">
      <alignment vertical="center"/>
    </xf>
    <xf numFmtId="219" fontId="3" fillId="0" borderId="0">
      <alignment vertical="center"/>
    </xf>
    <xf numFmtId="219" fontId="3" fillId="0" borderId="0">
      <alignment vertical="center"/>
    </xf>
    <xf numFmtId="219" fontId="3" fillId="0" borderId="0">
      <alignment vertical="center"/>
    </xf>
    <xf numFmtId="219" fontId="3" fillId="0" borderId="0">
      <alignment vertical="center"/>
    </xf>
    <xf numFmtId="219" fontId="3" fillId="0" borderId="0">
      <alignment vertical="center"/>
    </xf>
    <xf numFmtId="219" fontId="3" fillId="0" borderId="0">
      <alignment vertical="center"/>
    </xf>
    <xf numFmtId="219" fontId="3" fillId="0" borderId="0">
      <alignment vertical="center"/>
    </xf>
    <xf numFmtId="219" fontId="3" fillId="0" borderId="0">
      <alignment vertical="center"/>
    </xf>
    <xf numFmtId="219" fontId="3" fillId="0" borderId="0">
      <alignment vertical="center"/>
    </xf>
    <xf numFmtId="219" fontId="3" fillId="0" borderId="0">
      <alignment vertical="center"/>
    </xf>
    <xf numFmtId="219" fontId="3" fillId="0" borderId="0">
      <alignment vertical="center"/>
    </xf>
    <xf numFmtId="219" fontId="3" fillId="0" borderId="0">
      <alignment vertical="center"/>
    </xf>
    <xf numFmtId="219" fontId="3" fillId="0" borderId="0">
      <alignment vertical="center"/>
    </xf>
    <xf numFmtId="219" fontId="3" fillId="0" borderId="0">
      <alignment vertical="center"/>
    </xf>
    <xf numFmtId="220" fontId="3" fillId="0" borderId="0">
      <alignment vertical="center"/>
    </xf>
    <xf numFmtId="220" fontId="3" fillId="0" borderId="0">
      <alignment vertical="center"/>
    </xf>
    <xf numFmtId="220" fontId="3" fillId="0" borderId="0">
      <alignment vertical="center"/>
    </xf>
    <xf numFmtId="220" fontId="3" fillId="0" borderId="0">
      <alignment vertical="center"/>
    </xf>
    <xf numFmtId="220" fontId="3" fillId="0" borderId="0">
      <alignment vertical="center"/>
    </xf>
    <xf numFmtId="219" fontId="3" fillId="0" borderId="0">
      <alignment vertical="center"/>
    </xf>
    <xf numFmtId="219" fontId="3" fillId="0" borderId="0">
      <alignment vertical="center"/>
    </xf>
    <xf numFmtId="219" fontId="3" fillId="0" borderId="0">
      <alignment vertical="center"/>
    </xf>
    <xf numFmtId="219" fontId="3" fillId="0" borderId="0">
      <alignment vertical="center"/>
    </xf>
    <xf numFmtId="219" fontId="3" fillId="0" borderId="0">
      <alignment vertical="center"/>
    </xf>
    <xf numFmtId="219" fontId="3" fillId="0" borderId="0">
      <alignment vertical="center"/>
    </xf>
    <xf numFmtId="219" fontId="3" fillId="0" borderId="0">
      <alignment vertical="center"/>
    </xf>
    <xf numFmtId="219" fontId="3" fillId="0" borderId="0">
      <alignment vertical="center"/>
    </xf>
    <xf numFmtId="219" fontId="3" fillId="0" borderId="0">
      <alignment vertical="center"/>
    </xf>
    <xf numFmtId="219" fontId="3" fillId="0" borderId="0">
      <alignment vertical="center"/>
    </xf>
    <xf numFmtId="219" fontId="3" fillId="0" borderId="0">
      <alignment vertical="center"/>
    </xf>
    <xf numFmtId="217" fontId="37" fillId="0" borderId="0">
      <alignment horizontal="center" vertical="center"/>
    </xf>
    <xf numFmtId="3" fontId="66" fillId="0" borderId="38">
      <alignment horizontal="right" vertical="center"/>
    </xf>
    <xf numFmtId="0" fontId="43" fillId="0" borderId="0"/>
    <xf numFmtId="3" fontId="66" fillId="0" borderId="38">
      <alignment horizontal="right" vertical="center"/>
    </xf>
    <xf numFmtId="0" fontId="6" fillId="0" borderId="0">
      <alignment horizontal="center" vertical="center"/>
    </xf>
    <xf numFmtId="0" fontId="6" fillId="0" borderId="0">
      <alignment horizontal="center" vertical="center"/>
    </xf>
    <xf numFmtId="0" fontId="43" fillId="0" borderId="0"/>
    <xf numFmtId="0" fontId="6" fillId="0" borderId="0">
      <alignment horizontal="center" vertical="center"/>
    </xf>
    <xf numFmtId="0" fontId="6" fillId="0" borderId="0">
      <alignment horizontal="center" vertical="center"/>
    </xf>
    <xf numFmtId="3" fontId="66" fillId="0" borderId="38">
      <alignment horizontal="right" vertical="center"/>
    </xf>
    <xf numFmtId="0" fontId="6" fillId="0" borderId="0">
      <alignment horizontal="center" vertical="center"/>
    </xf>
    <xf numFmtId="0" fontId="6" fillId="0" borderId="0">
      <alignment horizontal="center" vertical="center"/>
    </xf>
    <xf numFmtId="3" fontId="66" fillId="0" borderId="38">
      <alignment horizontal="right" vertical="center"/>
    </xf>
    <xf numFmtId="3" fontId="66" fillId="0" borderId="38">
      <alignment horizontal="right" vertical="center"/>
    </xf>
    <xf numFmtId="3" fontId="66" fillId="0" borderId="38">
      <alignment horizontal="right" vertical="center"/>
    </xf>
    <xf numFmtId="3" fontId="66" fillId="0" borderId="38">
      <alignment horizontal="right" vertical="center"/>
    </xf>
    <xf numFmtId="3" fontId="66" fillId="0" borderId="38">
      <alignment horizontal="right" vertical="center"/>
    </xf>
    <xf numFmtId="3" fontId="66" fillId="0" borderId="38">
      <alignment horizontal="right" vertical="center"/>
    </xf>
    <xf numFmtId="3" fontId="66" fillId="0" borderId="38">
      <alignment horizontal="right" vertical="center"/>
    </xf>
    <xf numFmtId="3" fontId="66" fillId="0" borderId="38">
      <alignment horizontal="right" vertical="center"/>
    </xf>
    <xf numFmtId="3" fontId="66" fillId="0" borderId="38">
      <alignment horizontal="right" vertical="center"/>
    </xf>
    <xf numFmtId="3" fontId="66" fillId="0" borderId="38">
      <alignment horizontal="right" vertical="center"/>
    </xf>
    <xf numFmtId="3" fontId="66" fillId="0" borderId="38">
      <alignment horizontal="right" vertical="center"/>
    </xf>
    <xf numFmtId="3" fontId="66" fillId="0" borderId="38">
      <alignment horizontal="right" vertical="center"/>
    </xf>
    <xf numFmtId="3" fontId="66" fillId="0" borderId="38">
      <alignment horizontal="right" vertical="center"/>
    </xf>
    <xf numFmtId="3" fontId="66" fillId="0" borderId="38">
      <alignment horizontal="right" vertical="center"/>
    </xf>
    <xf numFmtId="3" fontId="66" fillId="0" borderId="38">
      <alignment horizontal="right" vertical="center"/>
    </xf>
    <xf numFmtId="3" fontId="66" fillId="0" borderId="38">
      <alignment horizontal="right" vertical="center"/>
    </xf>
    <xf numFmtId="3" fontId="66" fillId="0" borderId="38">
      <alignment horizontal="right" vertical="center"/>
    </xf>
    <xf numFmtId="3" fontId="66" fillId="0" borderId="38">
      <alignment horizontal="right" vertical="center"/>
    </xf>
    <xf numFmtId="3" fontId="66" fillId="0" borderId="38">
      <alignment horizontal="right" vertical="center"/>
    </xf>
    <xf numFmtId="3" fontId="66" fillId="0" borderId="38">
      <alignment horizontal="right" vertical="center"/>
    </xf>
    <xf numFmtId="3" fontId="66" fillId="0" borderId="38">
      <alignment horizontal="right" vertical="center"/>
    </xf>
    <xf numFmtId="3" fontId="66" fillId="0" borderId="38">
      <alignment horizontal="right" vertical="center"/>
    </xf>
    <xf numFmtId="3" fontId="66" fillId="0" borderId="38">
      <alignment horizontal="right" vertical="center"/>
    </xf>
    <xf numFmtId="3" fontId="66" fillId="0" borderId="38">
      <alignment horizontal="right" vertical="center"/>
    </xf>
    <xf numFmtId="3" fontId="66" fillId="0" borderId="38">
      <alignment horizontal="right" vertical="center"/>
    </xf>
    <xf numFmtId="3" fontId="66" fillId="0" borderId="38">
      <alignment horizontal="right" vertical="center"/>
    </xf>
    <xf numFmtId="3" fontId="66" fillId="0" borderId="38">
      <alignment horizontal="right" vertical="center"/>
    </xf>
    <xf numFmtId="3" fontId="66" fillId="0" borderId="38">
      <alignment horizontal="right" vertical="center"/>
    </xf>
    <xf numFmtId="3" fontId="66" fillId="0" borderId="38">
      <alignment horizontal="right" vertical="center"/>
    </xf>
    <xf numFmtId="3" fontId="66" fillId="0" borderId="38">
      <alignment horizontal="right" vertical="center"/>
    </xf>
    <xf numFmtId="3" fontId="66" fillId="0" borderId="38">
      <alignment horizontal="right" vertical="center"/>
    </xf>
    <xf numFmtId="3" fontId="66" fillId="0" borderId="38">
      <alignment horizontal="right" vertical="center"/>
    </xf>
    <xf numFmtId="3" fontId="66" fillId="0" borderId="38">
      <alignment horizontal="right" vertical="center"/>
    </xf>
    <xf numFmtId="3" fontId="66" fillId="0" borderId="38">
      <alignment horizontal="right" vertical="center"/>
    </xf>
    <xf numFmtId="3" fontId="66" fillId="0" borderId="38">
      <alignment horizontal="right" vertical="center"/>
    </xf>
    <xf numFmtId="3" fontId="66" fillId="0" borderId="38">
      <alignment horizontal="right" vertical="center"/>
    </xf>
    <xf numFmtId="3" fontId="66" fillId="0" borderId="38">
      <alignment horizontal="right" vertical="center"/>
    </xf>
    <xf numFmtId="3" fontId="66" fillId="0" borderId="38">
      <alignment horizontal="right" vertical="center"/>
    </xf>
    <xf numFmtId="3" fontId="66" fillId="0" borderId="38">
      <alignment horizontal="right" vertical="center"/>
    </xf>
    <xf numFmtId="0" fontId="6" fillId="0" borderId="0">
      <alignment horizontal="center" vertical="center"/>
    </xf>
    <xf numFmtId="3" fontId="66" fillId="0" borderId="38">
      <alignment horizontal="right" vertical="center"/>
    </xf>
    <xf numFmtId="0" fontId="6" fillId="0" borderId="0">
      <alignment horizontal="center" vertical="center"/>
    </xf>
    <xf numFmtId="3" fontId="66" fillId="0" borderId="38">
      <alignment horizontal="right" vertical="center"/>
    </xf>
    <xf numFmtId="3" fontId="66" fillId="0" borderId="38">
      <alignment horizontal="right" vertical="center"/>
    </xf>
    <xf numFmtId="217" fontId="37" fillId="0" borderId="0">
      <alignment horizontal="center" vertical="center"/>
    </xf>
    <xf numFmtId="3" fontId="66" fillId="0" borderId="38">
      <alignment horizontal="right" vertical="center"/>
    </xf>
    <xf numFmtId="3" fontId="66" fillId="0" borderId="38">
      <alignment horizontal="right" vertical="center"/>
    </xf>
    <xf numFmtId="3" fontId="66" fillId="0" borderId="38">
      <alignment horizontal="right" vertical="center"/>
    </xf>
    <xf numFmtId="0" fontId="6" fillId="0" borderId="0">
      <alignment horizontal="center" vertical="center"/>
    </xf>
    <xf numFmtId="3" fontId="66" fillId="0" borderId="38">
      <alignment horizontal="right" vertical="center"/>
    </xf>
    <xf numFmtId="3" fontId="66" fillId="0" borderId="38">
      <alignment horizontal="right" vertical="center"/>
    </xf>
    <xf numFmtId="3" fontId="66" fillId="0" borderId="38">
      <alignment horizontal="right" vertical="center"/>
    </xf>
    <xf numFmtId="3" fontId="66" fillId="0" borderId="38">
      <alignment horizontal="right" vertical="center"/>
    </xf>
    <xf numFmtId="217" fontId="37" fillId="0" borderId="0">
      <alignment horizontal="center" vertical="center"/>
    </xf>
    <xf numFmtId="0" fontId="6" fillId="0" borderId="0">
      <alignment horizontal="center" vertical="center"/>
    </xf>
    <xf numFmtId="0" fontId="6" fillId="0" borderId="0">
      <alignment horizontal="center" vertical="center"/>
    </xf>
    <xf numFmtId="0" fontId="6" fillId="0" borderId="0">
      <alignment horizontal="center" vertical="center"/>
    </xf>
    <xf numFmtId="0" fontId="6" fillId="0" borderId="0">
      <alignment horizontal="center" vertical="center"/>
    </xf>
    <xf numFmtId="0" fontId="43" fillId="0" borderId="0"/>
    <xf numFmtId="3" fontId="66" fillId="0" borderId="38">
      <alignment horizontal="right" vertical="center"/>
    </xf>
    <xf numFmtId="217" fontId="37" fillId="0" borderId="0">
      <alignment horizontal="center" vertical="center"/>
    </xf>
    <xf numFmtId="221" fontId="37" fillId="0" borderId="0">
      <alignment horizontal="center" vertical="center"/>
    </xf>
    <xf numFmtId="222" fontId="3" fillId="0" borderId="0">
      <alignment horizontal="center" vertical="center"/>
    </xf>
    <xf numFmtId="222" fontId="3" fillId="0" borderId="0">
      <alignment horizontal="center" vertical="center"/>
    </xf>
    <xf numFmtId="222" fontId="3" fillId="0" borderId="0">
      <alignment horizontal="center" vertical="center"/>
    </xf>
    <xf numFmtId="222" fontId="3" fillId="0" borderId="0">
      <alignment horizontal="center" vertical="center"/>
    </xf>
    <xf numFmtId="222" fontId="3" fillId="0" borderId="0">
      <alignment horizontal="center" vertical="center"/>
    </xf>
    <xf numFmtId="222" fontId="3" fillId="0" borderId="0">
      <alignment horizontal="center" vertical="center"/>
    </xf>
    <xf numFmtId="222" fontId="3" fillId="0" borderId="0">
      <alignment horizontal="center" vertical="center"/>
    </xf>
    <xf numFmtId="222" fontId="3" fillId="0" borderId="0">
      <alignment horizontal="center" vertical="center"/>
    </xf>
    <xf numFmtId="222" fontId="3" fillId="0" borderId="0">
      <alignment horizontal="center" vertical="center"/>
    </xf>
    <xf numFmtId="222" fontId="3" fillId="0" borderId="0">
      <alignment horizontal="center" vertical="center"/>
    </xf>
    <xf numFmtId="222" fontId="3" fillId="0" borderId="0">
      <alignment horizontal="center" vertical="center"/>
    </xf>
    <xf numFmtId="222" fontId="3" fillId="0" borderId="0">
      <alignment horizontal="center" vertical="center"/>
    </xf>
    <xf numFmtId="222" fontId="3" fillId="0" borderId="0">
      <alignment horizontal="center" vertical="center"/>
    </xf>
    <xf numFmtId="222" fontId="3" fillId="0" borderId="0">
      <alignment horizontal="center" vertical="center"/>
    </xf>
    <xf numFmtId="222" fontId="3" fillId="0" borderId="0">
      <alignment horizontal="center" vertical="center"/>
    </xf>
    <xf numFmtId="222" fontId="3" fillId="0" borderId="0">
      <alignment horizontal="center" vertical="center"/>
    </xf>
    <xf numFmtId="222" fontId="3" fillId="0" borderId="0">
      <alignment horizontal="center" vertical="center"/>
    </xf>
    <xf numFmtId="222" fontId="3" fillId="0" borderId="0">
      <alignment horizontal="center" vertical="center"/>
    </xf>
    <xf numFmtId="222" fontId="3" fillId="0" borderId="0">
      <alignment horizontal="center" vertical="center"/>
    </xf>
    <xf numFmtId="222" fontId="3" fillId="0" borderId="0">
      <alignment horizontal="center" vertical="center"/>
    </xf>
    <xf numFmtId="222" fontId="3" fillId="0" borderId="0">
      <alignment horizontal="center" vertical="center"/>
    </xf>
    <xf numFmtId="222" fontId="3" fillId="0" borderId="0">
      <alignment horizontal="center" vertical="center"/>
    </xf>
    <xf numFmtId="222" fontId="3" fillId="0" borderId="0">
      <alignment horizontal="center" vertical="center"/>
    </xf>
    <xf numFmtId="222" fontId="3" fillId="0" borderId="0">
      <alignment horizontal="center" vertical="center"/>
    </xf>
    <xf numFmtId="222" fontId="3" fillId="0" borderId="0">
      <alignment horizontal="center" vertical="center"/>
    </xf>
    <xf numFmtId="222" fontId="3" fillId="0" borderId="0">
      <alignment horizontal="center" vertical="center"/>
    </xf>
    <xf numFmtId="222" fontId="3" fillId="0" borderId="0">
      <alignment horizontal="center" vertical="center"/>
    </xf>
    <xf numFmtId="217" fontId="37" fillId="0" borderId="0">
      <alignment horizontal="center" vertical="center"/>
    </xf>
    <xf numFmtId="222" fontId="3" fillId="0" borderId="0">
      <alignment horizontal="center" vertical="center"/>
    </xf>
    <xf numFmtId="222" fontId="3" fillId="0" borderId="0">
      <alignment horizontal="center" vertical="center"/>
    </xf>
    <xf numFmtId="222" fontId="3" fillId="0" borderId="0">
      <alignment horizontal="center" vertical="center"/>
    </xf>
    <xf numFmtId="222" fontId="3" fillId="0" borderId="0">
      <alignment horizontal="center" vertical="center"/>
    </xf>
    <xf numFmtId="222" fontId="3" fillId="0" borderId="0">
      <alignment horizontal="center" vertical="center"/>
    </xf>
    <xf numFmtId="222" fontId="3" fillId="0" borderId="0">
      <alignment horizontal="center" vertical="center"/>
    </xf>
    <xf numFmtId="222" fontId="3" fillId="0" borderId="0">
      <alignment horizontal="center" vertical="center"/>
    </xf>
    <xf numFmtId="222" fontId="3" fillId="0" borderId="0">
      <alignment horizontal="center" vertical="center"/>
    </xf>
    <xf numFmtId="222" fontId="3" fillId="0" borderId="0">
      <alignment horizontal="center" vertical="center"/>
    </xf>
    <xf numFmtId="221" fontId="37" fillId="0" borderId="0">
      <alignment horizontal="center" vertical="center"/>
    </xf>
    <xf numFmtId="221" fontId="37" fillId="0" borderId="0">
      <alignment horizontal="center" vertical="center"/>
    </xf>
    <xf numFmtId="217" fontId="37" fillId="0" borderId="0">
      <alignment horizontal="center" vertical="center"/>
    </xf>
    <xf numFmtId="223" fontId="3" fillId="0" borderId="0">
      <alignment horizontal="center" vertical="center"/>
    </xf>
    <xf numFmtId="223" fontId="3" fillId="0" borderId="0">
      <alignment horizontal="center" vertical="center"/>
    </xf>
    <xf numFmtId="223" fontId="3" fillId="0" borderId="0">
      <alignment horizontal="center" vertical="center"/>
    </xf>
    <xf numFmtId="223" fontId="3" fillId="0" borderId="0">
      <alignment horizontal="center" vertical="center"/>
    </xf>
    <xf numFmtId="223" fontId="3" fillId="0" borderId="0">
      <alignment horizontal="center" vertical="center"/>
    </xf>
    <xf numFmtId="223" fontId="3" fillId="0" borderId="0">
      <alignment horizontal="center" vertical="center"/>
    </xf>
    <xf numFmtId="223" fontId="3" fillId="0" borderId="0">
      <alignment horizontal="center" vertical="center"/>
    </xf>
    <xf numFmtId="223" fontId="3" fillId="0" borderId="0">
      <alignment horizontal="center" vertical="center"/>
    </xf>
    <xf numFmtId="223" fontId="3" fillId="0" borderId="0">
      <alignment horizontal="center" vertical="center"/>
    </xf>
    <xf numFmtId="223" fontId="3" fillId="0" borderId="0">
      <alignment horizontal="center" vertical="center"/>
    </xf>
    <xf numFmtId="223" fontId="3" fillId="0" borderId="0">
      <alignment horizontal="center" vertical="center"/>
    </xf>
    <xf numFmtId="223" fontId="3" fillId="0" borderId="0">
      <alignment horizontal="center" vertical="center"/>
    </xf>
    <xf numFmtId="223" fontId="3" fillId="0" borderId="0">
      <alignment horizontal="center" vertical="center"/>
    </xf>
    <xf numFmtId="223" fontId="3" fillId="0" borderId="0">
      <alignment horizontal="center" vertical="center"/>
    </xf>
    <xf numFmtId="223" fontId="3" fillId="0" borderId="0">
      <alignment horizontal="center" vertical="center"/>
    </xf>
    <xf numFmtId="223" fontId="3" fillId="0" borderId="0">
      <alignment horizontal="center" vertical="center"/>
    </xf>
    <xf numFmtId="223" fontId="3" fillId="0" borderId="0">
      <alignment horizontal="center" vertical="center"/>
    </xf>
    <xf numFmtId="223" fontId="3" fillId="0" borderId="0">
      <alignment horizontal="center" vertical="center"/>
    </xf>
    <xf numFmtId="223" fontId="3" fillId="0" borderId="0">
      <alignment horizontal="center" vertical="center"/>
    </xf>
    <xf numFmtId="217" fontId="37" fillId="0" borderId="0">
      <alignment horizontal="center" vertical="center"/>
    </xf>
    <xf numFmtId="217" fontId="37" fillId="0" borderId="0">
      <alignment horizontal="center" vertical="center"/>
    </xf>
    <xf numFmtId="222" fontId="3" fillId="0" borderId="0">
      <alignment horizontal="center" vertical="center"/>
    </xf>
    <xf numFmtId="222" fontId="3" fillId="0" borderId="0">
      <alignment horizontal="center" vertical="center"/>
    </xf>
    <xf numFmtId="222" fontId="3" fillId="0" borderId="0">
      <alignment horizontal="center" vertical="center"/>
    </xf>
    <xf numFmtId="222" fontId="3" fillId="0" borderId="0">
      <alignment horizontal="center" vertical="center"/>
    </xf>
    <xf numFmtId="222" fontId="3" fillId="0" borderId="0">
      <alignment horizontal="center" vertical="center"/>
    </xf>
    <xf numFmtId="222" fontId="3" fillId="0" borderId="0">
      <alignment horizontal="center" vertical="center"/>
    </xf>
    <xf numFmtId="222" fontId="3" fillId="0" borderId="0">
      <alignment horizontal="center" vertical="center"/>
    </xf>
    <xf numFmtId="222" fontId="3" fillId="0" borderId="0">
      <alignment horizontal="center" vertical="center"/>
    </xf>
    <xf numFmtId="222" fontId="3" fillId="0" borderId="0">
      <alignment horizontal="center" vertical="center"/>
    </xf>
    <xf numFmtId="222" fontId="3" fillId="0" borderId="0">
      <alignment horizontal="center" vertical="center"/>
    </xf>
    <xf numFmtId="222" fontId="3" fillId="0" borderId="0">
      <alignment horizontal="center" vertical="center"/>
    </xf>
    <xf numFmtId="222" fontId="3" fillId="0" borderId="0">
      <alignment horizontal="center" vertical="center"/>
    </xf>
    <xf numFmtId="222" fontId="3" fillId="0" borderId="0">
      <alignment horizontal="center" vertical="center"/>
    </xf>
    <xf numFmtId="222" fontId="3" fillId="0" borderId="0">
      <alignment horizontal="center" vertical="center"/>
    </xf>
    <xf numFmtId="222" fontId="3" fillId="0" borderId="0">
      <alignment horizontal="center" vertical="center"/>
    </xf>
    <xf numFmtId="222" fontId="3" fillId="0" borderId="0">
      <alignment horizontal="center" vertical="center"/>
    </xf>
    <xf numFmtId="222" fontId="3" fillId="0" borderId="0">
      <alignment horizontal="center" vertical="center"/>
    </xf>
    <xf numFmtId="222" fontId="3" fillId="0" borderId="0">
      <alignment horizontal="center" vertical="center"/>
    </xf>
    <xf numFmtId="217" fontId="37" fillId="0" borderId="0">
      <alignment horizontal="center" vertical="center"/>
    </xf>
    <xf numFmtId="217" fontId="37" fillId="0" borderId="0">
      <alignment horizontal="center" vertical="center"/>
    </xf>
    <xf numFmtId="217" fontId="37" fillId="0" borderId="0">
      <alignment horizontal="center" vertical="center"/>
    </xf>
    <xf numFmtId="222" fontId="3" fillId="0" borderId="0">
      <alignment horizontal="center" vertical="center"/>
    </xf>
    <xf numFmtId="222" fontId="3" fillId="0" borderId="0">
      <alignment horizontal="center" vertical="center"/>
    </xf>
    <xf numFmtId="222" fontId="3" fillId="0" borderId="0">
      <alignment horizontal="center" vertical="center"/>
    </xf>
    <xf numFmtId="222" fontId="3" fillId="0" borderId="0">
      <alignment horizontal="center" vertical="center"/>
    </xf>
    <xf numFmtId="222" fontId="3" fillId="0" borderId="0">
      <alignment horizontal="center" vertical="center"/>
    </xf>
    <xf numFmtId="222" fontId="3" fillId="0" borderId="0">
      <alignment horizontal="center" vertical="center"/>
    </xf>
    <xf numFmtId="222" fontId="3" fillId="0" borderId="0">
      <alignment horizontal="center" vertical="center"/>
    </xf>
    <xf numFmtId="222" fontId="3" fillId="0" borderId="0">
      <alignment horizontal="center" vertical="center"/>
    </xf>
    <xf numFmtId="222" fontId="3" fillId="0" borderId="0">
      <alignment horizontal="center" vertical="center"/>
    </xf>
    <xf numFmtId="222" fontId="3" fillId="0" borderId="0">
      <alignment horizontal="center" vertical="center"/>
    </xf>
    <xf numFmtId="222" fontId="3" fillId="0" borderId="0">
      <alignment horizontal="center" vertical="center"/>
    </xf>
    <xf numFmtId="222" fontId="3" fillId="0" borderId="0">
      <alignment horizontal="center" vertical="center"/>
    </xf>
    <xf numFmtId="222" fontId="3" fillId="0" borderId="0">
      <alignment horizontal="center" vertical="center"/>
    </xf>
    <xf numFmtId="222" fontId="3" fillId="0" borderId="0">
      <alignment horizontal="center" vertical="center"/>
    </xf>
    <xf numFmtId="222" fontId="3" fillId="0" borderId="0">
      <alignment horizontal="center" vertical="center"/>
    </xf>
    <xf numFmtId="222" fontId="3" fillId="0" borderId="0">
      <alignment horizontal="center" vertical="center"/>
    </xf>
    <xf numFmtId="222" fontId="3" fillId="0" borderId="0">
      <alignment horizontal="center" vertical="center"/>
    </xf>
    <xf numFmtId="222" fontId="3" fillId="0" borderId="0">
      <alignment horizontal="center" vertical="center"/>
    </xf>
    <xf numFmtId="217" fontId="37" fillId="0" borderId="0">
      <alignment horizontal="center" vertical="center"/>
    </xf>
    <xf numFmtId="217" fontId="37" fillId="0" borderId="0">
      <alignment horizontal="center" vertical="center"/>
    </xf>
    <xf numFmtId="224" fontId="69" fillId="0" borderId="0">
      <alignment horizontal="center" vertical="center"/>
    </xf>
    <xf numFmtId="222" fontId="3" fillId="0" borderId="0">
      <alignment horizontal="center" vertical="center"/>
    </xf>
    <xf numFmtId="222" fontId="3" fillId="0" borderId="0">
      <alignment horizontal="center" vertical="center"/>
    </xf>
    <xf numFmtId="222" fontId="3" fillId="0" borderId="0">
      <alignment horizontal="center" vertical="center"/>
    </xf>
    <xf numFmtId="222" fontId="3" fillId="0" borderId="0">
      <alignment horizontal="center" vertical="center"/>
    </xf>
    <xf numFmtId="222" fontId="3" fillId="0" borderId="0">
      <alignment horizontal="center" vertical="center"/>
    </xf>
    <xf numFmtId="222" fontId="3" fillId="0" borderId="0">
      <alignment horizontal="center" vertical="center"/>
    </xf>
    <xf numFmtId="222" fontId="3" fillId="0" borderId="0">
      <alignment horizontal="center" vertical="center"/>
    </xf>
    <xf numFmtId="222" fontId="3" fillId="0" borderId="0">
      <alignment horizontal="center" vertical="center"/>
    </xf>
    <xf numFmtId="222" fontId="3" fillId="0" borderId="0">
      <alignment horizontal="center" vertical="center"/>
    </xf>
    <xf numFmtId="222" fontId="3" fillId="0" borderId="0">
      <alignment horizontal="center" vertical="center"/>
    </xf>
    <xf numFmtId="222" fontId="3" fillId="0" borderId="0">
      <alignment horizontal="center" vertical="center"/>
    </xf>
    <xf numFmtId="222" fontId="3" fillId="0" borderId="0">
      <alignment horizontal="center" vertical="center"/>
    </xf>
    <xf numFmtId="222" fontId="3" fillId="0" borderId="0">
      <alignment horizontal="center" vertical="center"/>
    </xf>
    <xf numFmtId="222" fontId="3" fillId="0" borderId="0">
      <alignment horizontal="center" vertical="center"/>
    </xf>
    <xf numFmtId="222" fontId="3" fillId="0" borderId="0">
      <alignment horizontal="center" vertical="center"/>
    </xf>
    <xf numFmtId="222" fontId="3" fillId="0" borderId="0">
      <alignment horizontal="center" vertical="center"/>
    </xf>
    <xf numFmtId="222" fontId="3" fillId="0" borderId="0">
      <alignment horizontal="center" vertical="center"/>
    </xf>
    <xf numFmtId="222" fontId="3" fillId="0" borderId="0">
      <alignment horizontal="center" vertical="center"/>
    </xf>
    <xf numFmtId="3" fontId="66" fillId="0" borderId="38">
      <alignment horizontal="right" vertical="center"/>
    </xf>
    <xf numFmtId="224" fontId="70" fillId="0" borderId="0">
      <alignment horizontal="centerContinuous" vertical="center"/>
    </xf>
    <xf numFmtId="3" fontId="66" fillId="0" borderId="38">
      <alignment horizontal="right" vertical="center"/>
    </xf>
    <xf numFmtId="3" fontId="66" fillId="0" borderId="38">
      <alignment horizontal="right" vertical="center"/>
    </xf>
    <xf numFmtId="220" fontId="3" fillId="0" borderId="0">
      <alignment vertical="center"/>
    </xf>
    <xf numFmtId="220" fontId="3" fillId="0" borderId="0">
      <alignment vertical="center"/>
    </xf>
    <xf numFmtId="220" fontId="3" fillId="0" borderId="0">
      <alignment vertical="center"/>
    </xf>
    <xf numFmtId="220" fontId="3" fillId="0" borderId="0">
      <alignment vertical="center"/>
    </xf>
    <xf numFmtId="220" fontId="3" fillId="0" borderId="0">
      <alignment vertical="center"/>
    </xf>
    <xf numFmtId="3" fontId="66" fillId="0" borderId="38">
      <alignment horizontal="right" vertical="center"/>
    </xf>
    <xf numFmtId="3" fontId="66" fillId="0" borderId="38">
      <alignment horizontal="right" vertical="center"/>
    </xf>
    <xf numFmtId="0" fontId="43" fillId="0" borderId="0"/>
    <xf numFmtId="3" fontId="66" fillId="0" borderId="38">
      <alignment horizontal="right" vertical="center"/>
    </xf>
    <xf numFmtId="3" fontId="66" fillId="0" borderId="38">
      <alignment horizontal="right" vertical="center"/>
    </xf>
    <xf numFmtId="3" fontId="66" fillId="0" borderId="38">
      <alignment horizontal="right" vertical="center"/>
    </xf>
    <xf numFmtId="0" fontId="6" fillId="0" borderId="0">
      <alignment horizontal="center" vertical="center"/>
    </xf>
    <xf numFmtId="0" fontId="43" fillId="0" borderId="0"/>
    <xf numFmtId="0" fontId="6" fillId="0" borderId="0">
      <alignment horizontal="center" vertical="center"/>
    </xf>
    <xf numFmtId="0" fontId="43" fillId="0" borderId="0"/>
    <xf numFmtId="0" fontId="6" fillId="0" borderId="0">
      <alignment horizontal="center" vertical="center"/>
    </xf>
    <xf numFmtId="3" fontId="66" fillId="0" borderId="38">
      <alignment horizontal="right" vertical="center"/>
    </xf>
    <xf numFmtId="3" fontId="66" fillId="0" borderId="38">
      <alignment horizontal="right" vertical="center"/>
    </xf>
    <xf numFmtId="0" fontId="6" fillId="0" borderId="0">
      <alignment horizontal="center" vertical="center"/>
    </xf>
    <xf numFmtId="3" fontId="66" fillId="0" borderId="38">
      <alignment horizontal="right" vertical="center"/>
    </xf>
    <xf numFmtId="3" fontId="66" fillId="0" borderId="38">
      <alignment horizontal="right" vertical="center"/>
    </xf>
    <xf numFmtId="0" fontId="43" fillId="0" borderId="0"/>
    <xf numFmtId="3" fontId="66" fillId="0" borderId="38">
      <alignment horizontal="right" vertical="center"/>
    </xf>
    <xf numFmtId="0" fontId="40" fillId="0" borderId="34"/>
    <xf numFmtId="4" fontId="71" fillId="0" borderId="39">
      <alignment vertical="center"/>
    </xf>
    <xf numFmtId="41" fontId="37" fillId="0" borderId="5">
      <alignment horizontal="center" vertical="center"/>
    </xf>
    <xf numFmtId="0" fontId="39" fillId="0" borderId="4" applyBorder="0">
      <alignment vertical="center" wrapText="1"/>
    </xf>
    <xf numFmtId="225" fontId="70" fillId="0" borderId="0">
      <alignment vertical="center"/>
    </xf>
    <xf numFmtId="0" fontId="3" fillId="0" borderId="0"/>
    <xf numFmtId="4" fontId="71" fillId="0" borderId="39">
      <alignment vertical="center"/>
    </xf>
    <xf numFmtId="0" fontId="38" fillId="0" borderId="0" applyNumberFormat="0" applyFill="0" applyBorder="0" applyAlignment="0" applyProtection="0"/>
    <xf numFmtId="9" fontId="72" fillId="3" borderId="0" applyFill="0" applyBorder="0" applyProtection="0">
      <alignment horizontal="right"/>
    </xf>
    <xf numFmtId="10" fontId="72" fillId="0" borderId="0" applyFill="0" applyBorder="0" applyProtection="0">
      <alignment horizontal="right"/>
    </xf>
    <xf numFmtId="9" fontId="73" fillId="0" borderId="0" applyFont="0" applyFill="0" applyBorder="0" applyAlignment="0" applyProtection="0"/>
    <xf numFmtId="9" fontId="60" fillId="0" borderId="0" applyFont="0" applyFill="0" applyBorder="0" applyAlignment="0" applyProtection="0"/>
    <xf numFmtId="197" fontId="47" fillId="0" borderId="0" applyFont="0" applyFill="0" applyBorder="0" applyAlignment="0" applyProtection="0"/>
    <xf numFmtId="2" fontId="66" fillId="0" borderId="38">
      <alignment horizontal="right" vertical="center"/>
    </xf>
    <xf numFmtId="0" fontId="37" fillId="0" borderId="0"/>
    <xf numFmtId="0" fontId="37" fillId="0" borderId="1">
      <alignment horizontal="center"/>
    </xf>
    <xf numFmtId="0" fontId="37" fillId="0" borderId="1">
      <alignment horizontal="center"/>
    </xf>
    <xf numFmtId="0" fontId="37" fillId="0" borderId="1">
      <alignment horizontal="center"/>
    </xf>
    <xf numFmtId="2" fontId="66" fillId="0" borderId="38">
      <alignment horizontal="right" vertical="center"/>
    </xf>
    <xf numFmtId="2" fontId="66" fillId="0" borderId="38">
      <alignment horizontal="right" vertical="center"/>
    </xf>
    <xf numFmtId="2" fontId="66" fillId="0" borderId="38">
      <alignment horizontal="right" vertical="center"/>
    </xf>
    <xf numFmtId="2" fontId="66" fillId="0" borderId="38">
      <alignment horizontal="right" vertical="center"/>
    </xf>
    <xf numFmtId="2" fontId="66" fillId="0" borderId="38">
      <alignment horizontal="right" vertical="center"/>
    </xf>
    <xf numFmtId="2" fontId="66" fillId="0" borderId="38">
      <alignment horizontal="right" vertical="center"/>
    </xf>
    <xf numFmtId="2" fontId="66" fillId="0" borderId="38">
      <alignment horizontal="right" vertical="center"/>
    </xf>
    <xf numFmtId="2" fontId="66" fillId="0" borderId="38">
      <alignment horizontal="right" vertical="center"/>
    </xf>
    <xf numFmtId="2" fontId="66" fillId="0" borderId="38">
      <alignment horizontal="right" vertical="center"/>
    </xf>
    <xf numFmtId="2" fontId="66" fillId="0" borderId="38">
      <alignment horizontal="right" vertical="center"/>
    </xf>
    <xf numFmtId="2" fontId="66" fillId="0" borderId="38">
      <alignment horizontal="right" vertical="center"/>
    </xf>
    <xf numFmtId="2" fontId="66" fillId="0" borderId="38">
      <alignment horizontal="right" vertical="center"/>
    </xf>
    <xf numFmtId="2" fontId="66" fillId="0" borderId="38">
      <alignment horizontal="right" vertical="center"/>
    </xf>
    <xf numFmtId="2" fontId="66" fillId="0" borderId="38">
      <alignment horizontal="right" vertical="center"/>
    </xf>
    <xf numFmtId="2" fontId="66" fillId="0" borderId="38">
      <alignment horizontal="right" vertical="center"/>
    </xf>
    <xf numFmtId="2" fontId="66" fillId="0" borderId="38">
      <alignment horizontal="right" vertical="center"/>
    </xf>
    <xf numFmtId="2" fontId="66" fillId="0" borderId="38">
      <alignment horizontal="right" vertical="center"/>
    </xf>
    <xf numFmtId="2" fontId="66" fillId="0" borderId="38">
      <alignment horizontal="right" vertical="center"/>
    </xf>
    <xf numFmtId="2" fontId="66" fillId="0" borderId="38">
      <alignment horizontal="right" vertical="center"/>
    </xf>
    <xf numFmtId="2" fontId="66" fillId="0" borderId="38">
      <alignment horizontal="right" vertical="center"/>
    </xf>
    <xf numFmtId="2" fontId="66" fillId="0" borderId="38">
      <alignment horizontal="right" vertical="center"/>
    </xf>
    <xf numFmtId="2" fontId="66" fillId="0" borderId="38">
      <alignment horizontal="right" vertical="center"/>
    </xf>
    <xf numFmtId="2" fontId="66" fillId="0" borderId="38">
      <alignment horizontal="right" vertical="center"/>
    </xf>
    <xf numFmtId="2" fontId="66" fillId="0" borderId="38">
      <alignment horizontal="right" vertical="center"/>
    </xf>
    <xf numFmtId="2" fontId="66" fillId="0" borderId="38">
      <alignment horizontal="right" vertical="center"/>
    </xf>
    <xf numFmtId="2" fontId="66" fillId="0" borderId="38">
      <alignment horizontal="right" vertical="center"/>
    </xf>
    <xf numFmtId="2" fontId="66" fillId="0" borderId="38">
      <alignment horizontal="right" vertical="center"/>
    </xf>
    <xf numFmtId="2" fontId="66" fillId="0" borderId="38">
      <alignment horizontal="right" vertical="center"/>
    </xf>
    <xf numFmtId="2" fontId="66" fillId="0" borderId="38">
      <alignment horizontal="right" vertical="center"/>
    </xf>
    <xf numFmtId="2" fontId="66" fillId="0" borderId="38">
      <alignment horizontal="right" vertical="center"/>
    </xf>
    <xf numFmtId="2" fontId="66" fillId="0" borderId="38">
      <alignment horizontal="right" vertical="center"/>
    </xf>
    <xf numFmtId="2" fontId="66" fillId="0" borderId="38">
      <alignment horizontal="right" vertical="center"/>
    </xf>
    <xf numFmtId="2" fontId="66" fillId="0" borderId="38">
      <alignment horizontal="right" vertical="center"/>
    </xf>
    <xf numFmtId="2" fontId="66" fillId="0" borderId="38">
      <alignment horizontal="right" vertical="center"/>
    </xf>
    <xf numFmtId="2" fontId="66" fillId="0" borderId="38">
      <alignment horizontal="right" vertical="center"/>
    </xf>
    <xf numFmtId="2" fontId="66" fillId="0" borderId="38">
      <alignment horizontal="right" vertical="center"/>
    </xf>
    <xf numFmtId="2" fontId="66" fillId="0" borderId="38">
      <alignment horizontal="right" vertical="center"/>
    </xf>
    <xf numFmtId="2" fontId="66" fillId="0" borderId="38">
      <alignment horizontal="right" vertical="center"/>
    </xf>
    <xf numFmtId="2" fontId="66" fillId="0" borderId="38">
      <alignment horizontal="right" vertical="center"/>
    </xf>
    <xf numFmtId="0" fontId="74" fillId="9" borderId="0" applyNumberFormat="0" applyBorder="0" applyAlignment="0" applyProtection="0">
      <alignment vertical="center"/>
    </xf>
    <xf numFmtId="0" fontId="74" fillId="9" borderId="0" applyNumberFormat="0" applyBorder="0" applyAlignment="0" applyProtection="0">
      <alignment vertical="center"/>
    </xf>
    <xf numFmtId="0" fontId="74" fillId="9" borderId="0" applyNumberFormat="0" applyBorder="0" applyAlignment="0" applyProtection="0">
      <alignment vertical="center"/>
    </xf>
    <xf numFmtId="0" fontId="74" fillId="9" borderId="0" applyNumberFormat="0" applyBorder="0" applyAlignment="0" applyProtection="0">
      <alignment vertical="center"/>
    </xf>
    <xf numFmtId="0" fontId="74" fillId="9" borderId="0" applyNumberFormat="0" applyBorder="0" applyAlignment="0" applyProtection="0">
      <alignment vertical="center"/>
    </xf>
    <xf numFmtId="0" fontId="74" fillId="9" borderId="0" applyNumberFormat="0" applyBorder="0" applyAlignment="0" applyProtection="0">
      <alignment vertical="center"/>
    </xf>
    <xf numFmtId="0" fontId="74" fillId="10" borderId="0" applyNumberFormat="0" applyBorder="0" applyAlignment="0" applyProtection="0">
      <alignment vertical="center"/>
    </xf>
    <xf numFmtId="0" fontId="74" fillId="10" borderId="0" applyNumberFormat="0" applyBorder="0" applyAlignment="0" applyProtection="0">
      <alignment vertical="center"/>
    </xf>
    <xf numFmtId="0" fontId="74" fillId="10" borderId="0" applyNumberFormat="0" applyBorder="0" applyAlignment="0" applyProtection="0">
      <alignment vertical="center"/>
    </xf>
    <xf numFmtId="0" fontId="74" fillId="10" borderId="0" applyNumberFormat="0" applyBorder="0" applyAlignment="0" applyProtection="0">
      <alignment vertical="center"/>
    </xf>
    <xf numFmtId="0" fontId="74" fillId="10" borderId="0" applyNumberFormat="0" applyBorder="0" applyAlignment="0" applyProtection="0">
      <alignment vertical="center"/>
    </xf>
    <xf numFmtId="0" fontId="74" fillId="10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2" borderId="0" applyNumberFormat="0" applyBorder="0" applyAlignment="0" applyProtection="0">
      <alignment vertical="center"/>
    </xf>
    <xf numFmtId="0" fontId="74" fillId="12" borderId="0" applyNumberFormat="0" applyBorder="0" applyAlignment="0" applyProtection="0">
      <alignment vertical="center"/>
    </xf>
    <xf numFmtId="0" fontId="74" fillId="12" borderId="0" applyNumberFormat="0" applyBorder="0" applyAlignment="0" applyProtection="0">
      <alignment vertical="center"/>
    </xf>
    <xf numFmtId="0" fontId="74" fillId="12" borderId="0" applyNumberFormat="0" applyBorder="0" applyAlignment="0" applyProtection="0">
      <alignment vertical="center"/>
    </xf>
    <xf numFmtId="0" fontId="74" fillId="12" borderId="0" applyNumberFormat="0" applyBorder="0" applyAlignment="0" applyProtection="0">
      <alignment vertical="center"/>
    </xf>
    <xf numFmtId="0" fontId="74" fillId="12" borderId="0" applyNumberFormat="0" applyBorder="0" applyAlignment="0" applyProtection="0">
      <alignment vertical="center"/>
    </xf>
    <xf numFmtId="0" fontId="74" fillId="13" borderId="0" applyNumberFormat="0" applyBorder="0" applyAlignment="0" applyProtection="0">
      <alignment vertical="center"/>
    </xf>
    <xf numFmtId="0" fontId="74" fillId="13" borderId="0" applyNumberFormat="0" applyBorder="0" applyAlignment="0" applyProtection="0">
      <alignment vertical="center"/>
    </xf>
    <xf numFmtId="0" fontId="74" fillId="13" borderId="0" applyNumberFormat="0" applyBorder="0" applyAlignment="0" applyProtection="0">
      <alignment vertical="center"/>
    </xf>
    <xf numFmtId="0" fontId="74" fillId="13" borderId="0" applyNumberFormat="0" applyBorder="0" applyAlignment="0" applyProtection="0">
      <alignment vertical="center"/>
    </xf>
    <xf numFmtId="0" fontId="74" fillId="13" borderId="0" applyNumberFormat="0" applyBorder="0" applyAlignment="0" applyProtection="0">
      <alignment vertical="center"/>
    </xf>
    <xf numFmtId="0" fontId="74" fillId="13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225" fontId="70" fillId="0" borderId="40">
      <alignment vertical="center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6" borderId="0" applyNumberFormat="0" applyBorder="0" applyAlignment="0" applyProtection="0">
      <alignment vertical="center"/>
    </xf>
    <xf numFmtId="0" fontId="74" fillId="16" borderId="0" applyNumberFormat="0" applyBorder="0" applyAlignment="0" applyProtection="0">
      <alignment vertical="center"/>
    </xf>
    <xf numFmtId="0" fontId="74" fillId="16" borderId="0" applyNumberFormat="0" applyBorder="0" applyAlignment="0" applyProtection="0">
      <alignment vertical="center"/>
    </xf>
    <xf numFmtId="0" fontId="74" fillId="16" borderId="0" applyNumberFormat="0" applyBorder="0" applyAlignment="0" applyProtection="0">
      <alignment vertical="center"/>
    </xf>
    <xf numFmtId="0" fontId="74" fillId="16" borderId="0" applyNumberFormat="0" applyBorder="0" applyAlignment="0" applyProtection="0">
      <alignment vertical="center"/>
    </xf>
    <xf numFmtId="0" fontId="74" fillId="16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2" borderId="0" applyNumberFormat="0" applyBorder="0" applyAlignment="0" applyProtection="0">
      <alignment vertical="center"/>
    </xf>
    <xf numFmtId="0" fontId="74" fillId="12" borderId="0" applyNumberFormat="0" applyBorder="0" applyAlignment="0" applyProtection="0">
      <alignment vertical="center"/>
    </xf>
    <xf numFmtId="0" fontId="74" fillId="12" borderId="0" applyNumberFormat="0" applyBorder="0" applyAlignment="0" applyProtection="0">
      <alignment vertical="center"/>
    </xf>
    <xf numFmtId="0" fontId="74" fillId="12" borderId="0" applyNumberFormat="0" applyBorder="0" applyAlignment="0" applyProtection="0">
      <alignment vertical="center"/>
    </xf>
    <xf numFmtId="0" fontId="74" fillId="12" borderId="0" applyNumberFormat="0" applyBorder="0" applyAlignment="0" applyProtection="0">
      <alignment vertical="center"/>
    </xf>
    <xf numFmtId="0" fontId="74" fillId="12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9" fontId="37" fillId="0" borderId="0">
      <protection locked="0"/>
    </xf>
    <xf numFmtId="0" fontId="75" fillId="19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16" borderId="0" applyNumberFormat="0" applyBorder="0" applyAlignment="0" applyProtection="0">
      <alignment vertical="center"/>
    </xf>
    <xf numFmtId="0" fontId="75" fillId="16" borderId="0" applyNumberFormat="0" applyBorder="0" applyAlignment="0" applyProtection="0">
      <alignment vertical="center"/>
    </xf>
    <xf numFmtId="0" fontId="75" fillId="16" borderId="0" applyNumberFormat="0" applyBorder="0" applyAlignment="0" applyProtection="0">
      <alignment vertical="center"/>
    </xf>
    <xf numFmtId="0" fontId="75" fillId="16" borderId="0" applyNumberFormat="0" applyBorder="0" applyAlignment="0" applyProtection="0">
      <alignment vertical="center"/>
    </xf>
    <xf numFmtId="0" fontId="75" fillId="16" borderId="0" applyNumberFormat="0" applyBorder="0" applyAlignment="0" applyProtection="0">
      <alignment vertical="center"/>
    </xf>
    <xf numFmtId="0" fontId="75" fillId="16" borderId="0" applyNumberFormat="0" applyBorder="0" applyAlignment="0" applyProtection="0">
      <alignment vertical="center"/>
    </xf>
    <xf numFmtId="0" fontId="75" fillId="17" borderId="0" applyNumberFormat="0" applyBorder="0" applyAlignment="0" applyProtection="0">
      <alignment vertical="center"/>
    </xf>
    <xf numFmtId="0" fontId="75" fillId="17" borderId="0" applyNumberFormat="0" applyBorder="0" applyAlignment="0" applyProtection="0">
      <alignment vertical="center"/>
    </xf>
    <xf numFmtId="0" fontId="75" fillId="17" borderId="0" applyNumberFormat="0" applyBorder="0" applyAlignment="0" applyProtection="0">
      <alignment vertical="center"/>
    </xf>
    <xf numFmtId="0" fontId="75" fillId="17" borderId="0" applyNumberFormat="0" applyBorder="0" applyAlignment="0" applyProtection="0">
      <alignment vertical="center"/>
    </xf>
    <xf numFmtId="0" fontId="75" fillId="17" borderId="0" applyNumberFormat="0" applyBorder="0" applyAlignment="0" applyProtection="0">
      <alignment vertical="center"/>
    </xf>
    <xf numFmtId="0" fontId="75" fillId="17" borderId="0" applyNumberFormat="0" applyBorder="0" applyAlignment="0" applyProtection="0">
      <alignment vertical="center"/>
    </xf>
    <xf numFmtId="0" fontId="75" fillId="20" borderId="0" applyNumberFormat="0" applyBorder="0" applyAlignment="0" applyProtection="0">
      <alignment vertical="center"/>
    </xf>
    <xf numFmtId="0" fontId="75" fillId="20" borderId="0" applyNumberFormat="0" applyBorder="0" applyAlignment="0" applyProtection="0">
      <alignment vertical="center"/>
    </xf>
    <xf numFmtId="0" fontId="75" fillId="20" borderId="0" applyNumberFormat="0" applyBorder="0" applyAlignment="0" applyProtection="0">
      <alignment vertical="center"/>
    </xf>
    <xf numFmtId="0" fontId="75" fillId="20" borderId="0" applyNumberFormat="0" applyBorder="0" applyAlignment="0" applyProtection="0">
      <alignment vertical="center"/>
    </xf>
    <xf numFmtId="0" fontId="75" fillId="20" borderId="0" applyNumberFormat="0" applyBorder="0" applyAlignment="0" applyProtection="0">
      <alignment vertical="center"/>
    </xf>
    <xf numFmtId="0" fontId="75" fillId="20" borderId="0" applyNumberFormat="0" applyBorder="0" applyAlignment="0" applyProtection="0">
      <alignment vertical="center"/>
    </xf>
    <xf numFmtId="0" fontId="75" fillId="21" borderId="0" applyNumberFormat="0" applyBorder="0" applyAlignment="0" applyProtection="0">
      <alignment vertical="center"/>
    </xf>
    <xf numFmtId="0" fontId="75" fillId="21" borderId="0" applyNumberFormat="0" applyBorder="0" applyAlignment="0" applyProtection="0">
      <alignment vertical="center"/>
    </xf>
    <xf numFmtId="0" fontId="75" fillId="21" borderId="0" applyNumberFormat="0" applyBorder="0" applyAlignment="0" applyProtection="0">
      <alignment vertical="center"/>
    </xf>
    <xf numFmtId="0" fontId="75" fillId="21" borderId="0" applyNumberFormat="0" applyBorder="0" applyAlignment="0" applyProtection="0">
      <alignment vertical="center"/>
    </xf>
    <xf numFmtId="0" fontId="75" fillId="21" borderId="0" applyNumberFormat="0" applyBorder="0" applyAlignment="0" applyProtection="0">
      <alignment vertical="center"/>
    </xf>
    <xf numFmtId="0" fontId="75" fillId="21" borderId="0" applyNumberFormat="0" applyBorder="0" applyAlignment="0" applyProtection="0">
      <alignment vertical="center"/>
    </xf>
    <xf numFmtId="0" fontId="75" fillId="22" borderId="0" applyNumberFormat="0" applyBorder="0" applyAlignment="0" applyProtection="0">
      <alignment vertical="center"/>
    </xf>
    <xf numFmtId="0" fontId="75" fillId="22" borderId="0" applyNumberFormat="0" applyBorder="0" applyAlignment="0" applyProtection="0">
      <alignment vertical="center"/>
    </xf>
    <xf numFmtId="0" fontId="75" fillId="22" borderId="0" applyNumberFormat="0" applyBorder="0" applyAlignment="0" applyProtection="0">
      <alignment vertical="center"/>
    </xf>
    <xf numFmtId="0" fontId="75" fillId="22" borderId="0" applyNumberFormat="0" applyBorder="0" applyAlignment="0" applyProtection="0">
      <alignment vertical="center"/>
    </xf>
    <xf numFmtId="0" fontId="75" fillId="22" borderId="0" applyNumberFormat="0" applyBorder="0" applyAlignment="0" applyProtection="0">
      <alignment vertical="center"/>
    </xf>
    <xf numFmtId="0" fontId="75" fillId="22" borderId="0" applyNumberFormat="0" applyBorder="0" applyAlignment="0" applyProtection="0">
      <alignment vertical="center"/>
    </xf>
    <xf numFmtId="0" fontId="37" fillId="0" borderId="0"/>
    <xf numFmtId="0" fontId="76" fillId="0" borderId="0"/>
    <xf numFmtId="0" fontId="77" fillId="0" borderId="41">
      <alignment horizontal="center" vertical="center"/>
    </xf>
    <xf numFmtId="0" fontId="77" fillId="0" borderId="41">
      <alignment horizontal="center" vertical="center"/>
    </xf>
    <xf numFmtId="0" fontId="77" fillId="0" borderId="41">
      <alignment horizontal="center" vertical="center"/>
    </xf>
    <xf numFmtId="0" fontId="39" fillId="0" borderId="5">
      <alignment vertical="center"/>
    </xf>
    <xf numFmtId="0" fontId="38" fillId="0" borderId="0" applyFont="0" applyFill="0" applyBorder="0" applyAlignment="0" applyProtection="0"/>
    <xf numFmtId="0" fontId="76" fillId="0" borderId="0"/>
    <xf numFmtId="226" fontId="3" fillId="0" borderId="5">
      <alignment vertical="center"/>
    </xf>
    <xf numFmtId="226" fontId="3" fillId="0" borderId="5">
      <alignment vertical="center"/>
    </xf>
    <xf numFmtId="226" fontId="3" fillId="0" borderId="5">
      <alignment vertical="center"/>
    </xf>
    <xf numFmtId="226" fontId="3" fillId="0" borderId="5">
      <alignment vertical="center"/>
    </xf>
    <xf numFmtId="226" fontId="3" fillId="0" borderId="5">
      <alignment vertical="center"/>
    </xf>
    <xf numFmtId="227" fontId="3" fillId="0" borderId="5">
      <alignment vertical="center"/>
    </xf>
    <xf numFmtId="226" fontId="3" fillId="0" borderId="5">
      <alignment vertical="center"/>
    </xf>
    <xf numFmtId="226" fontId="3" fillId="0" borderId="5">
      <alignment vertical="center"/>
    </xf>
    <xf numFmtId="228" fontId="3" fillId="0" borderId="5">
      <alignment vertical="center"/>
    </xf>
    <xf numFmtId="228" fontId="3" fillId="0" borderId="5">
      <alignment vertical="center"/>
    </xf>
    <xf numFmtId="227" fontId="3" fillId="0" borderId="5">
      <alignment vertical="center"/>
    </xf>
    <xf numFmtId="229" fontId="3" fillId="0" borderId="5">
      <alignment vertical="center"/>
    </xf>
    <xf numFmtId="221" fontId="3" fillId="0" borderId="5">
      <alignment vertical="center"/>
    </xf>
    <xf numFmtId="221" fontId="3" fillId="0" borderId="5">
      <alignment vertical="center"/>
    </xf>
    <xf numFmtId="229" fontId="3" fillId="0" borderId="5">
      <alignment vertical="center"/>
    </xf>
    <xf numFmtId="226" fontId="3" fillId="0" borderId="5">
      <alignment vertical="center"/>
    </xf>
    <xf numFmtId="226" fontId="3" fillId="0" borderId="5">
      <alignment vertical="center"/>
    </xf>
    <xf numFmtId="230" fontId="39" fillId="0" borderId="5">
      <alignment vertical="center"/>
    </xf>
    <xf numFmtId="230" fontId="39" fillId="0" borderId="5">
      <alignment vertical="center"/>
    </xf>
    <xf numFmtId="230" fontId="39" fillId="0" borderId="5">
      <alignment vertical="center"/>
    </xf>
    <xf numFmtId="226" fontId="3" fillId="0" borderId="5">
      <alignment vertical="center"/>
    </xf>
    <xf numFmtId="226" fontId="3" fillId="0" borderId="5">
      <alignment vertical="center"/>
    </xf>
    <xf numFmtId="230" fontId="39" fillId="0" borderId="5">
      <alignment vertical="center"/>
    </xf>
    <xf numFmtId="230" fontId="39" fillId="0" borderId="5">
      <alignment vertical="center"/>
    </xf>
    <xf numFmtId="230" fontId="39" fillId="0" borderId="5">
      <alignment vertical="center"/>
    </xf>
    <xf numFmtId="226" fontId="3" fillId="0" borderId="5">
      <alignment vertical="center"/>
    </xf>
    <xf numFmtId="230" fontId="39" fillId="0" borderId="5">
      <alignment vertical="center"/>
    </xf>
    <xf numFmtId="230" fontId="39" fillId="0" borderId="5">
      <alignment vertical="center"/>
    </xf>
    <xf numFmtId="230" fontId="39" fillId="0" borderId="5">
      <alignment vertical="center"/>
    </xf>
    <xf numFmtId="226" fontId="3" fillId="0" borderId="5">
      <alignment vertical="center"/>
    </xf>
    <xf numFmtId="0" fontId="78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79" fillId="0" borderId="0" applyFont="0" applyFill="0" applyBorder="0" applyAlignment="0" applyProtection="0"/>
    <xf numFmtId="0" fontId="80" fillId="0" borderId="0" applyFont="0" applyFill="0" applyBorder="0" applyAlignment="0" applyProtection="0"/>
    <xf numFmtId="216" fontId="79" fillId="0" borderId="0" applyFont="0" applyFill="0" applyBorder="0" applyAlignment="0" applyProtection="0"/>
    <xf numFmtId="0" fontId="80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80" fillId="0" borderId="0" applyFont="0" applyFill="0" applyBorder="0" applyAlignment="0" applyProtection="0"/>
    <xf numFmtId="41" fontId="81" fillId="0" borderId="0" applyFont="0" applyFill="0" applyBorder="0" applyAlignment="0" applyProtection="0"/>
    <xf numFmtId="0" fontId="79" fillId="0" borderId="0" applyFont="0" applyFill="0" applyBorder="0" applyAlignment="0" applyProtection="0"/>
    <xf numFmtId="0" fontId="80" fillId="0" borderId="0" applyFont="0" applyFill="0" applyBorder="0" applyAlignment="0" applyProtection="0"/>
    <xf numFmtId="212" fontId="79" fillId="0" borderId="0" applyFont="0" applyFill="0" applyBorder="0" applyAlignment="0" applyProtection="0"/>
    <xf numFmtId="0" fontId="82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80" fillId="0" borderId="0" applyFont="0" applyFill="0" applyBorder="0" applyAlignment="0" applyProtection="0"/>
    <xf numFmtId="43" fontId="81" fillId="0" borderId="0" applyFont="0" applyFill="0" applyBorder="0" applyAlignment="0" applyProtection="0"/>
    <xf numFmtId="0" fontId="83" fillId="0" borderId="0" applyFont="0" applyFill="0" applyBorder="0" applyAlignment="0" applyProtection="0"/>
    <xf numFmtId="0" fontId="83" fillId="0" borderId="0" applyFont="0" applyFill="0" applyBorder="0" applyAlignment="0" applyProtection="0"/>
    <xf numFmtId="197" fontId="6" fillId="0" borderId="42">
      <alignment horizontal="center" vertical="center"/>
    </xf>
    <xf numFmtId="0" fontId="6" fillId="0" borderId="2" applyProtection="0">
      <alignment horizontal="left" vertical="center" wrapText="1"/>
    </xf>
    <xf numFmtId="0" fontId="37" fillId="0" borderId="0" applyFont="0" applyFill="0" applyBorder="0" applyAlignment="0" applyProtection="0"/>
    <xf numFmtId="0" fontId="84" fillId="23" borderId="0" applyNumberFormat="0" applyBorder="0" applyAlignment="0" applyProtection="0"/>
    <xf numFmtId="0" fontId="85" fillId="24" borderId="0" applyNumberFormat="0" applyBorder="0" applyAlignment="0" applyProtection="0"/>
    <xf numFmtId="0" fontId="85" fillId="24" borderId="0" applyNumberFormat="0" applyBorder="0" applyAlignment="0" applyProtection="0"/>
    <xf numFmtId="0" fontId="84" fillId="25" borderId="0" applyNumberFormat="0" applyBorder="0" applyAlignment="0" applyProtection="0"/>
    <xf numFmtId="0" fontId="84" fillId="26" borderId="0" applyNumberFormat="0" applyBorder="0" applyAlignment="0" applyProtection="0"/>
    <xf numFmtId="0" fontId="85" fillId="27" borderId="0" applyNumberFormat="0" applyBorder="0" applyAlignment="0" applyProtection="0"/>
    <xf numFmtId="0" fontId="85" fillId="28" borderId="0" applyNumberFormat="0" applyBorder="0" applyAlignment="0" applyProtection="0"/>
    <xf numFmtId="0" fontId="84" fillId="29" borderId="0" applyNumberFormat="0" applyBorder="0" applyAlignment="0" applyProtection="0"/>
    <xf numFmtId="0" fontId="84" fillId="29" borderId="0" applyNumberFormat="0" applyBorder="0" applyAlignment="0" applyProtection="0"/>
    <xf numFmtId="0" fontId="85" fillId="27" borderId="0" applyNumberFormat="0" applyBorder="0" applyAlignment="0" applyProtection="0"/>
    <xf numFmtId="0" fontId="85" fillId="30" borderId="0" applyNumberFormat="0" applyBorder="0" applyAlignment="0" applyProtection="0"/>
    <xf numFmtId="0" fontId="84" fillId="28" borderId="0" applyNumberFormat="0" applyBorder="0" applyAlignment="0" applyProtection="0"/>
    <xf numFmtId="0" fontId="84" fillId="23" borderId="0" applyNumberFormat="0" applyBorder="0" applyAlignment="0" applyProtection="0"/>
    <xf numFmtId="0" fontId="85" fillId="24" borderId="0" applyNumberFormat="0" applyBorder="0" applyAlignment="0" applyProtection="0"/>
    <xf numFmtId="0" fontId="85" fillId="28" borderId="0" applyNumberFormat="0" applyBorder="0" applyAlignment="0" applyProtection="0"/>
    <xf numFmtId="0" fontId="84" fillId="28" borderId="0" applyNumberFormat="0" applyBorder="0" applyAlignment="0" applyProtection="0"/>
    <xf numFmtId="0" fontId="84" fillId="31" borderId="0" applyNumberFormat="0" applyBorder="0" applyAlignment="0" applyProtection="0"/>
    <xf numFmtId="0" fontId="85" fillId="32" borderId="0" applyNumberFormat="0" applyBorder="0" applyAlignment="0" applyProtection="0"/>
    <xf numFmtId="0" fontId="85" fillId="24" borderId="0" applyNumberFormat="0" applyBorder="0" applyAlignment="0" applyProtection="0"/>
    <xf numFmtId="0" fontId="84" fillId="25" borderId="0" applyNumberFormat="0" applyBorder="0" applyAlignment="0" applyProtection="0"/>
    <xf numFmtId="0" fontId="84" fillId="33" borderId="0" applyNumberFormat="0" applyBorder="0" applyAlignment="0" applyProtection="0"/>
    <xf numFmtId="0" fontId="85" fillId="27" borderId="0" applyNumberFormat="0" applyBorder="0" applyAlignment="0" applyProtection="0"/>
    <xf numFmtId="0" fontId="85" fillId="34" borderId="0" applyNumberFormat="0" applyBorder="0" applyAlignment="0" applyProtection="0"/>
    <xf numFmtId="0" fontId="84" fillId="34" borderId="0" applyNumberFormat="0" applyBorder="0" applyAlignment="0" applyProtection="0"/>
    <xf numFmtId="220" fontId="43" fillId="35" borderId="43">
      <alignment horizontal="center" vertical="center"/>
    </xf>
    <xf numFmtId="0" fontId="3" fillId="0" borderId="0">
      <protection locked="0"/>
    </xf>
    <xf numFmtId="0" fontId="86" fillId="0" borderId="0" applyFont="0" applyFill="0" applyBorder="0" applyAlignment="0" applyProtection="0"/>
    <xf numFmtId="193" fontId="73" fillId="0" borderId="0" applyFont="0" applyFill="0" applyBorder="0" applyAlignment="0" applyProtection="0"/>
    <xf numFmtId="42" fontId="86" fillId="0" borderId="0" applyFont="0" applyFill="0" applyBorder="0" applyAlignment="0" applyProtection="0"/>
    <xf numFmtId="42" fontId="87" fillId="0" borderId="0" applyFont="0" applyFill="0" applyBorder="0" applyAlignment="0" applyProtection="0"/>
    <xf numFmtId="193" fontId="60" fillId="0" borderId="0" applyFont="0" applyFill="0" applyBorder="0" applyAlignment="0" applyProtection="0"/>
    <xf numFmtId="193" fontId="73" fillId="0" borderId="0" applyFont="0" applyFill="0" applyBorder="0" applyAlignment="0" applyProtection="0"/>
    <xf numFmtId="42" fontId="86" fillId="0" borderId="0" applyFont="0" applyFill="0" applyBorder="0" applyAlignment="0" applyProtection="0"/>
    <xf numFmtId="42" fontId="87" fillId="0" borderId="0" applyFont="0" applyFill="0" applyBorder="0" applyAlignment="0" applyProtection="0"/>
    <xf numFmtId="193" fontId="60" fillId="0" borderId="0" applyFont="0" applyFill="0" applyBorder="0" applyAlignment="0" applyProtection="0"/>
    <xf numFmtId="193" fontId="73" fillId="0" borderId="0" applyFont="0" applyFill="0" applyBorder="0" applyAlignment="0" applyProtection="0"/>
    <xf numFmtId="193" fontId="60" fillId="0" borderId="0" applyFont="0" applyFill="0" applyBorder="0" applyAlignment="0" applyProtection="0"/>
    <xf numFmtId="193" fontId="73" fillId="0" borderId="0" applyFont="0" applyFill="0" applyBorder="0" applyAlignment="0" applyProtection="0"/>
    <xf numFmtId="231" fontId="43" fillId="0" borderId="0" applyFont="0" applyFill="0" applyBorder="0" applyAlignment="0" applyProtection="0"/>
    <xf numFmtId="0" fontId="87" fillId="0" borderId="0" applyFont="0" applyFill="0" applyBorder="0" applyAlignment="0" applyProtection="0"/>
    <xf numFmtId="231" fontId="43" fillId="0" borderId="0" applyFont="0" applyFill="0" applyBorder="0" applyAlignment="0" applyProtection="0"/>
    <xf numFmtId="42" fontId="88" fillId="0" borderId="0" applyFont="0" applyFill="0" applyBorder="0" applyAlignment="0" applyProtection="0"/>
    <xf numFmtId="231" fontId="43" fillId="0" borderId="0" applyFont="0" applyFill="0" applyBorder="0" applyAlignment="0" applyProtection="0"/>
    <xf numFmtId="232" fontId="89" fillId="0" borderId="0" applyFont="0" applyFill="0" applyBorder="0" applyAlignment="0" applyProtection="0"/>
    <xf numFmtId="231" fontId="43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73" fillId="0" borderId="0" applyFont="0" applyFill="0" applyBorder="0" applyAlignment="0" applyProtection="0"/>
    <xf numFmtId="42" fontId="86" fillId="0" borderId="0" applyFont="0" applyFill="0" applyBorder="0" applyAlignment="0" applyProtection="0"/>
    <xf numFmtId="42" fontId="87" fillId="0" borderId="0" applyFont="0" applyFill="0" applyBorder="0" applyAlignment="0" applyProtection="0"/>
    <xf numFmtId="0" fontId="90" fillId="0" borderId="0" applyFont="0" applyFill="0" applyBorder="0" applyAlignment="0" applyProtection="0"/>
    <xf numFmtId="193" fontId="87" fillId="0" borderId="0" applyFont="0" applyFill="0" applyBorder="0" applyAlignment="0" applyProtection="0"/>
    <xf numFmtId="193" fontId="60" fillId="0" borderId="0" applyFont="0" applyFill="0" applyBorder="0" applyAlignment="0" applyProtection="0"/>
    <xf numFmtId="193" fontId="73" fillId="0" borderId="0" applyFont="0" applyFill="0" applyBorder="0" applyAlignment="0" applyProtection="0"/>
    <xf numFmtId="0" fontId="60" fillId="0" borderId="0" applyFont="0" applyFill="0" applyBorder="0" applyAlignment="0" applyProtection="0"/>
    <xf numFmtId="193" fontId="73" fillId="0" borderId="0" applyFont="0" applyFill="0" applyBorder="0" applyAlignment="0" applyProtection="0"/>
    <xf numFmtId="233" fontId="60" fillId="0" borderId="0" applyFont="0" applyFill="0" applyBorder="0" applyAlignment="0" applyProtection="0"/>
    <xf numFmtId="233" fontId="73" fillId="0" borderId="0" applyFont="0" applyFill="0" applyBorder="0" applyAlignment="0" applyProtection="0"/>
    <xf numFmtId="234" fontId="38" fillId="0" borderId="0" applyFont="0" applyFill="0" applyBorder="0" applyAlignment="0" applyProtection="0"/>
    <xf numFmtId="234" fontId="38" fillId="0" borderId="0" applyFont="0" applyFill="0" applyBorder="0" applyAlignment="0" applyProtection="0"/>
    <xf numFmtId="37" fontId="60" fillId="0" borderId="0" applyFont="0" applyFill="0" applyBorder="0" applyAlignment="0" applyProtection="0"/>
    <xf numFmtId="42" fontId="87" fillId="0" borderId="0" applyFont="0" applyFill="0" applyBorder="0" applyAlignment="0" applyProtection="0"/>
    <xf numFmtId="235" fontId="3" fillId="0" borderId="0" applyFont="0" applyFill="0" applyBorder="0" applyAlignment="0" applyProtection="0"/>
    <xf numFmtId="0" fontId="73" fillId="0" borderId="0" applyFont="0" applyFill="0" applyBorder="0" applyAlignment="0" applyProtection="0"/>
    <xf numFmtId="231" fontId="43" fillId="0" borderId="0" applyFont="0" applyFill="0" applyBorder="0" applyAlignment="0" applyProtection="0"/>
    <xf numFmtId="0" fontId="3" fillId="0" borderId="0">
      <protection locked="0"/>
    </xf>
    <xf numFmtId="0" fontId="90" fillId="0" borderId="0" applyFont="0" applyFill="0" applyBorder="0" applyAlignment="0" applyProtection="0"/>
    <xf numFmtId="236" fontId="73" fillId="0" borderId="0" applyFont="0" applyFill="0" applyBorder="0" applyAlignment="0" applyProtection="0"/>
    <xf numFmtId="44" fontId="86" fillId="0" borderId="0" applyFont="0" applyFill="0" applyBorder="0" applyAlignment="0" applyProtection="0"/>
    <xf numFmtId="44" fontId="87" fillId="0" borderId="0" applyFont="0" applyFill="0" applyBorder="0" applyAlignment="0" applyProtection="0"/>
    <xf numFmtId="236" fontId="60" fillId="0" borderId="0" applyFont="0" applyFill="0" applyBorder="0" applyAlignment="0" applyProtection="0"/>
    <xf numFmtId="236" fontId="73" fillId="0" borderId="0" applyFont="0" applyFill="0" applyBorder="0" applyAlignment="0" applyProtection="0"/>
    <xf numFmtId="44" fontId="86" fillId="0" borderId="0" applyFont="0" applyFill="0" applyBorder="0" applyAlignment="0" applyProtection="0"/>
    <xf numFmtId="44" fontId="87" fillId="0" borderId="0" applyFont="0" applyFill="0" applyBorder="0" applyAlignment="0" applyProtection="0"/>
    <xf numFmtId="236" fontId="60" fillId="0" borderId="0" applyFont="0" applyFill="0" applyBorder="0" applyAlignment="0" applyProtection="0"/>
    <xf numFmtId="236" fontId="73" fillId="0" borderId="0" applyFont="0" applyFill="0" applyBorder="0" applyAlignment="0" applyProtection="0"/>
    <xf numFmtId="236" fontId="60" fillId="0" borderId="0" applyFont="0" applyFill="0" applyBorder="0" applyAlignment="0" applyProtection="0"/>
    <xf numFmtId="236" fontId="73" fillId="0" borderId="0" applyFont="0" applyFill="0" applyBorder="0" applyAlignment="0" applyProtection="0"/>
    <xf numFmtId="237" fontId="91" fillId="0" borderId="0" applyFont="0" applyFill="0" applyBorder="0" applyAlignment="0" applyProtection="0"/>
    <xf numFmtId="0" fontId="87" fillId="0" borderId="0" applyFont="0" applyFill="0" applyBorder="0" applyAlignment="0" applyProtection="0"/>
    <xf numFmtId="0" fontId="43" fillId="0" borderId="0" applyFont="0" applyFill="0" applyBorder="0" applyAlignment="0" applyProtection="0"/>
    <xf numFmtId="44" fontId="88" fillId="0" borderId="0" applyFont="0" applyFill="0" applyBorder="0" applyAlignment="0" applyProtection="0"/>
    <xf numFmtId="0" fontId="43" fillId="0" borderId="0" applyFont="0" applyFill="0" applyBorder="0" applyAlignment="0" applyProtection="0"/>
    <xf numFmtId="237" fontId="89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73" fillId="0" borderId="0" applyFont="0" applyFill="0" applyBorder="0" applyAlignment="0" applyProtection="0"/>
    <xf numFmtId="44" fontId="86" fillId="0" borderId="0" applyFont="0" applyFill="0" applyBorder="0" applyAlignment="0" applyProtection="0"/>
    <xf numFmtId="44" fontId="87" fillId="0" borderId="0" applyFont="0" applyFill="0" applyBorder="0" applyAlignment="0" applyProtection="0"/>
    <xf numFmtId="0" fontId="90" fillId="0" borderId="0" applyFont="0" applyFill="0" applyBorder="0" applyAlignment="0" applyProtection="0"/>
    <xf numFmtId="236" fontId="87" fillId="0" borderId="0" applyFont="0" applyFill="0" applyBorder="0" applyAlignment="0" applyProtection="0"/>
    <xf numFmtId="236" fontId="60" fillId="0" borderId="0" applyFont="0" applyFill="0" applyBorder="0" applyAlignment="0" applyProtection="0"/>
    <xf numFmtId="236" fontId="73" fillId="0" borderId="0" applyFont="0" applyFill="0" applyBorder="0" applyAlignment="0" applyProtection="0"/>
    <xf numFmtId="0" fontId="60" fillId="0" borderId="0" applyFont="0" applyFill="0" applyBorder="0" applyAlignment="0" applyProtection="0"/>
    <xf numFmtId="236" fontId="73" fillId="0" borderId="0" applyFont="0" applyFill="0" applyBorder="0" applyAlignment="0" applyProtection="0"/>
    <xf numFmtId="238" fontId="60" fillId="0" borderId="0" applyFont="0" applyFill="0" applyBorder="0" applyAlignment="0" applyProtection="0"/>
    <xf numFmtId="238" fontId="73" fillId="0" borderId="0" applyFont="0" applyFill="0" applyBorder="0" applyAlignment="0" applyProtection="0"/>
    <xf numFmtId="239" fontId="38" fillId="0" borderId="0" applyFont="0" applyFill="0" applyBorder="0" applyAlignment="0" applyProtection="0"/>
    <xf numFmtId="239" fontId="38" fillId="0" borderId="0" applyFont="0" applyFill="0" applyBorder="0" applyAlignment="0" applyProtection="0"/>
    <xf numFmtId="37" fontId="60" fillId="0" borderId="0" applyFont="0" applyFill="0" applyBorder="0" applyAlignment="0" applyProtection="0"/>
    <xf numFmtId="44" fontId="87" fillId="0" borderId="0" applyFont="0" applyFill="0" applyBorder="0" applyAlignment="0" applyProtection="0"/>
    <xf numFmtId="240" fontId="3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80" fillId="0" borderId="0" applyFont="0" applyFill="0" applyBorder="0" applyAlignment="0" applyProtection="0"/>
    <xf numFmtId="0" fontId="80" fillId="0" borderId="0" applyFont="0" applyFill="0" applyBorder="0" applyAlignment="0" applyProtection="0"/>
    <xf numFmtId="0" fontId="79" fillId="0" borderId="0" applyFont="0" applyFill="0" applyBorder="0" applyAlignment="0" applyProtection="0"/>
    <xf numFmtId="0" fontId="79" fillId="0" borderId="0" applyFont="0" applyFill="0" applyBorder="0" applyAlignment="0" applyProtection="0"/>
    <xf numFmtId="0" fontId="83" fillId="0" borderId="0" applyFont="0" applyFill="0" applyBorder="0" applyAlignment="0" applyProtection="0"/>
    <xf numFmtId="0" fontId="83" fillId="0" borderId="0" applyFont="0" applyFill="0" applyBorder="0" applyAlignment="0" applyProtection="0"/>
    <xf numFmtId="0" fontId="78" fillId="0" borderId="0" applyFont="0" applyFill="0" applyBorder="0" applyAlignment="0" applyProtection="0"/>
    <xf numFmtId="0" fontId="78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41" fontId="12" fillId="0" borderId="0">
      <protection locked="0"/>
    </xf>
    <xf numFmtId="201" fontId="60" fillId="0" borderId="0">
      <protection locked="0"/>
    </xf>
    <xf numFmtId="242" fontId="59" fillId="0" borderId="0">
      <protection locked="0"/>
    </xf>
    <xf numFmtId="242" fontId="59" fillId="0" borderId="0">
      <protection locked="0"/>
    </xf>
    <xf numFmtId="242" fontId="59" fillId="0" borderId="0">
      <protection locked="0"/>
    </xf>
    <xf numFmtId="216" fontId="37" fillId="0" borderId="0" applyFont="0" applyFill="0" applyBorder="0" applyAlignment="0" applyProtection="0"/>
    <xf numFmtId="0" fontId="40" fillId="0" borderId="0"/>
    <xf numFmtId="0" fontId="60" fillId="0" borderId="0"/>
    <xf numFmtId="0" fontId="76" fillId="0" borderId="0"/>
    <xf numFmtId="0" fontId="86" fillId="0" borderId="0" applyFont="0" applyFill="0" applyBorder="0" applyAlignment="0" applyProtection="0"/>
    <xf numFmtId="197" fontId="73" fillId="0" borderId="0" applyFont="0" applyFill="0" applyBorder="0" applyAlignment="0" applyProtection="0"/>
    <xf numFmtId="41" fontId="86" fillId="0" borderId="0" applyFont="0" applyFill="0" applyBorder="0" applyAlignment="0" applyProtection="0"/>
    <xf numFmtId="41" fontId="87" fillId="0" borderId="0" applyFont="0" applyFill="0" applyBorder="0" applyAlignment="0" applyProtection="0"/>
    <xf numFmtId="197" fontId="60" fillId="0" borderId="0" applyFont="0" applyFill="0" applyBorder="0" applyAlignment="0" applyProtection="0"/>
    <xf numFmtId="197" fontId="73" fillId="0" borderId="0" applyFont="0" applyFill="0" applyBorder="0" applyAlignment="0" applyProtection="0"/>
    <xf numFmtId="41" fontId="86" fillId="0" borderId="0" applyFont="0" applyFill="0" applyBorder="0" applyAlignment="0" applyProtection="0"/>
    <xf numFmtId="41" fontId="87" fillId="0" borderId="0" applyFont="0" applyFill="0" applyBorder="0" applyAlignment="0" applyProtection="0"/>
    <xf numFmtId="197" fontId="60" fillId="0" borderId="0" applyFont="0" applyFill="0" applyBorder="0" applyAlignment="0" applyProtection="0"/>
    <xf numFmtId="197" fontId="73" fillId="0" borderId="0" applyFont="0" applyFill="0" applyBorder="0" applyAlignment="0" applyProtection="0"/>
    <xf numFmtId="197" fontId="60" fillId="0" borderId="0" applyFont="0" applyFill="0" applyBorder="0" applyAlignment="0" applyProtection="0"/>
    <xf numFmtId="197" fontId="73" fillId="0" borderId="0" applyFont="0" applyFill="0" applyBorder="0" applyAlignment="0" applyProtection="0"/>
    <xf numFmtId="0" fontId="92" fillId="0" borderId="0" applyFont="0" applyFill="0" applyBorder="0" applyAlignment="0" applyProtection="0"/>
    <xf numFmtId="0" fontId="73" fillId="0" borderId="0" applyFont="0" applyFill="0" applyBorder="0" applyAlignment="0" applyProtection="0"/>
    <xf numFmtId="243" fontId="43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60" fillId="0" borderId="0" applyFont="0" applyFill="0" applyBorder="0" applyAlignment="0" applyProtection="0"/>
    <xf numFmtId="41" fontId="88" fillId="0" borderId="0" applyFont="0" applyFill="0" applyBorder="0" applyAlignment="0" applyProtection="0"/>
    <xf numFmtId="197" fontId="60" fillId="0" borderId="0" applyFont="0" applyFill="0" applyBorder="0" applyAlignment="0" applyProtection="0"/>
    <xf numFmtId="244" fontId="89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92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73" fillId="0" borderId="0" applyFont="0" applyFill="0" applyBorder="0" applyAlignment="0" applyProtection="0"/>
    <xf numFmtId="41" fontId="86" fillId="0" borderId="0" applyFont="0" applyFill="0" applyBorder="0" applyAlignment="0" applyProtection="0"/>
    <xf numFmtId="41" fontId="87" fillId="0" borderId="0" applyFont="0" applyFill="0" applyBorder="0" applyAlignment="0" applyProtection="0"/>
    <xf numFmtId="197" fontId="90" fillId="0" borderId="0" applyFont="0" applyFill="0" applyBorder="0" applyAlignment="0" applyProtection="0"/>
    <xf numFmtId="197" fontId="87" fillId="0" borderId="0" applyFont="0" applyFill="0" applyBorder="0" applyAlignment="0" applyProtection="0"/>
    <xf numFmtId="197" fontId="60" fillId="0" borderId="0" applyFont="0" applyFill="0" applyBorder="0" applyAlignment="0" applyProtection="0"/>
    <xf numFmtId="197" fontId="73" fillId="0" borderId="0" applyFont="0" applyFill="0" applyBorder="0" applyAlignment="0" applyProtection="0"/>
    <xf numFmtId="0" fontId="60" fillId="0" borderId="0" applyFont="0" applyFill="0" applyBorder="0" applyAlignment="0" applyProtection="0"/>
    <xf numFmtId="197" fontId="73" fillId="0" borderId="0" applyFont="0" applyFill="0" applyBorder="0" applyAlignment="0" applyProtection="0"/>
    <xf numFmtId="197" fontId="57" fillId="0" borderId="0" applyFont="0" applyFill="0" applyBorder="0" applyAlignment="0" applyProtection="0"/>
    <xf numFmtId="197" fontId="57" fillId="0" borderId="0" applyFont="0" applyFill="0" applyBorder="0" applyAlignment="0" applyProtection="0"/>
    <xf numFmtId="38" fontId="57" fillId="0" borderId="0" applyFont="0" applyFill="0" applyBorder="0" applyAlignment="0" applyProtection="0"/>
    <xf numFmtId="38" fontId="57" fillId="0" borderId="0" applyFont="0" applyFill="0" applyBorder="0" applyAlignment="0" applyProtection="0"/>
    <xf numFmtId="245" fontId="3" fillId="0" borderId="0" applyFont="0" applyFill="0" applyBorder="0" applyAlignment="0" applyProtection="0"/>
    <xf numFmtId="201" fontId="3" fillId="0" borderId="0" applyFont="0" applyFill="0" applyBorder="0" applyAlignment="0" applyProtection="0"/>
    <xf numFmtId="246" fontId="43" fillId="0" borderId="0" applyFont="0" applyFill="0" applyBorder="0" applyAlignment="0" applyProtection="0"/>
    <xf numFmtId="0" fontId="87" fillId="0" borderId="0" applyFont="0" applyFill="0" applyBorder="0" applyAlignment="0" applyProtection="0"/>
    <xf numFmtId="245" fontId="3" fillId="0" borderId="0" applyFont="0" applyFill="0" applyBorder="0" applyAlignment="0" applyProtection="0"/>
    <xf numFmtId="201" fontId="3" fillId="0" borderId="0" applyFont="0" applyFill="0" applyBorder="0" applyAlignment="0" applyProtection="0"/>
    <xf numFmtId="37" fontId="60" fillId="0" borderId="0" applyFont="0" applyFill="0" applyBorder="0" applyAlignment="0" applyProtection="0"/>
    <xf numFmtId="41" fontId="87" fillId="0" borderId="0" applyFont="0" applyFill="0" applyBorder="0" applyAlignment="0" applyProtection="0"/>
    <xf numFmtId="182" fontId="3" fillId="0" borderId="0" applyFont="0" applyFill="0" applyBorder="0" applyAlignment="0" applyProtection="0"/>
    <xf numFmtId="0" fontId="73" fillId="0" borderId="0" applyFont="0" applyFill="0" applyBorder="0" applyAlignment="0" applyProtection="0"/>
    <xf numFmtId="243" fontId="43" fillId="0" borderId="0" applyFont="0" applyFill="0" applyBorder="0" applyAlignment="0" applyProtection="0"/>
    <xf numFmtId="247" fontId="72" fillId="3" borderId="0" applyFill="0" applyBorder="0" applyProtection="0">
      <alignment horizontal="right"/>
    </xf>
    <xf numFmtId="0" fontId="90" fillId="0" borderId="0" applyFont="0" applyFill="0" applyBorder="0" applyAlignment="0" applyProtection="0"/>
    <xf numFmtId="228" fontId="73" fillId="0" borderId="0" applyFont="0" applyFill="0" applyBorder="0" applyAlignment="0" applyProtection="0"/>
    <xf numFmtId="43" fontId="86" fillId="0" borderId="0" applyFont="0" applyFill="0" applyBorder="0" applyAlignment="0" applyProtection="0"/>
    <xf numFmtId="43" fontId="87" fillId="0" borderId="0" applyFont="0" applyFill="0" applyBorder="0" applyAlignment="0" applyProtection="0"/>
    <xf numFmtId="228" fontId="60" fillId="0" borderId="0" applyFont="0" applyFill="0" applyBorder="0" applyAlignment="0" applyProtection="0"/>
    <xf numFmtId="228" fontId="73" fillId="0" borderId="0" applyFont="0" applyFill="0" applyBorder="0" applyAlignment="0" applyProtection="0"/>
    <xf numFmtId="43" fontId="86" fillId="0" borderId="0" applyFont="0" applyFill="0" applyBorder="0" applyAlignment="0" applyProtection="0"/>
    <xf numFmtId="43" fontId="87" fillId="0" borderId="0" applyFont="0" applyFill="0" applyBorder="0" applyAlignment="0" applyProtection="0"/>
    <xf numFmtId="228" fontId="60" fillId="0" borderId="0" applyFont="0" applyFill="0" applyBorder="0" applyAlignment="0" applyProtection="0"/>
    <xf numFmtId="228" fontId="73" fillId="0" borderId="0" applyFont="0" applyFill="0" applyBorder="0" applyAlignment="0" applyProtection="0"/>
    <xf numFmtId="228" fontId="60" fillId="0" borderId="0" applyFont="0" applyFill="0" applyBorder="0" applyAlignment="0" applyProtection="0"/>
    <xf numFmtId="228" fontId="73" fillId="0" borderId="0" applyFont="0" applyFill="0" applyBorder="0" applyAlignment="0" applyProtection="0"/>
    <xf numFmtId="229" fontId="91" fillId="0" borderId="0" applyFont="0" applyFill="0" applyBorder="0" applyAlignment="0" applyProtection="0"/>
    <xf numFmtId="0" fontId="87" fillId="0" borderId="0" applyFont="0" applyFill="0" applyBorder="0" applyAlignment="0" applyProtection="0"/>
    <xf numFmtId="248" fontId="43" fillId="0" borderId="0" applyFont="0" applyFill="0" applyBorder="0" applyAlignment="0" applyProtection="0"/>
    <xf numFmtId="43" fontId="88" fillId="0" borderId="0" applyFont="0" applyFill="0" applyBorder="0" applyAlignment="0" applyProtection="0"/>
    <xf numFmtId="248" fontId="43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73" fillId="0" borderId="0" applyFont="0" applyFill="0" applyBorder="0" applyAlignment="0" applyProtection="0"/>
    <xf numFmtId="43" fontId="86" fillId="0" borderId="0" applyFont="0" applyFill="0" applyBorder="0" applyAlignment="0" applyProtection="0"/>
    <xf numFmtId="43" fontId="87" fillId="0" borderId="0" applyFont="0" applyFill="0" applyBorder="0" applyAlignment="0" applyProtection="0"/>
    <xf numFmtId="224" fontId="3" fillId="0" borderId="0" applyFont="0" applyFill="0" applyBorder="0" applyAlignment="0" applyProtection="0"/>
    <xf numFmtId="228" fontId="87" fillId="0" borderId="0" applyFont="0" applyFill="0" applyBorder="0" applyAlignment="0" applyProtection="0"/>
    <xf numFmtId="228" fontId="60" fillId="0" borderId="0" applyFont="0" applyFill="0" applyBorder="0" applyAlignment="0" applyProtection="0"/>
    <xf numFmtId="228" fontId="73" fillId="0" borderId="0" applyFont="0" applyFill="0" applyBorder="0" applyAlignment="0" applyProtection="0"/>
    <xf numFmtId="0" fontId="60" fillId="0" borderId="0" applyFont="0" applyFill="0" applyBorder="0" applyAlignment="0" applyProtection="0"/>
    <xf numFmtId="228" fontId="73" fillId="0" borderId="0" applyFont="0" applyFill="0" applyBorder="0" applyAlignment="0" applyProtection="0"/>
    <xf numFmtId="228" fontId="57" fillId="0" borderId="0" applyFont="0" applyFill="0" applyBorder="0" applyAlignment="0" applyProtection="0"/>
    <xf numFmtId="228" fontId="57" fillId="0" borderId="0" applyFont="0" applyFill="0" applyBorder="0" applyAlignment="0" applyProtection="0"/>
    <xf numFmtId="40" fontId="57" fillId="0" borderId="0" applyFont="0" applyFill="0" applyBorder="0" applyAlignment="0" applyProtection="0"/>
    <xf numFmtId="40" fontId="57" fillId="0" borderId="0" applyFont="0" applyFill="0" applyBorder="0" applyAlignment="0" applyProtection="0"/>
    <xf numFmtId="37" fontId="60" fillId="0" borderId="0" applyFont="0" applyFill="0" applyBorder="0" applyAlignment="0" applyProtection="0"/>
    <xf numFmtId="43" fontId="87" fillId="0" borderId="0" applyFont="0" applyFill="0" applyBorder="0" applyAlignment="0" applyProtection="0"/>
    <xf numFmtId="249" fontId="3" fillId="0" borderId="0" applyFont="0" applyFill="0" applyBorder="0" applyAlignment="0" applyProtection="0"/>
    <xf numFmtId="0" fontId="73" fillId="0" borderId="0" applyFont="0" applyFill="0" applyBorder="0" applyAlignment="0" applyProtection="0"/>
    <xf numFmtId="248" fontId="43" fillId="0" borderId="0" applyFont="0" applyFill="0" applyBorder="0" applyAlignment="0" applyProtection="0"/>
    <xf numFmtId="4" fontId="59" fillId="0" borderId="0">
      <protection locked="0"/>
    </xf>
    <xf numFmtId="250" fontId="12" fillId="0" borderId="0">
      <protection locked="0"/>
    </xf>
    <xf numFmtId="4" fontId="59" fillId="0" borderId="0">
      <protection locked="0"/>
    </xf>
    <xf numFmtId="4" fontId="59" fillId="0" borderId="0">
      <protection locked="0"/>
    </xf>
    <xf numFmtId="4" fontId="59" fillId="0" borderId="0">
      <protection locked="0"/>
    </xf>
    <xf numFmtId="251" fontId="60" fillId="0" borderId="0">
      <protection locked="0"/>
    </xf>
    <xf numFmtId="252" fontId="59" fillId="0" borderId="0">
      <protection locked="0"/>
    </xf>
    <xf numFmtId="252" fontId="59" fillId="0" borderId="0">
      <protection locked="0"/>
    </xf>
    <xf numFmtId="252" fontId="59" fillId="0" borderId="0">
      <protection locked="0"/>
    </xf>
    <xf numFmtId="0" fontId="3" fillId="0" borderId="0" applyFont="0" applyFill="0" applyBorder="0" applyAlignment="0" applyProtection="0"/>
    <xf numFmtId="0" fontId="93" fillId="0" borderId="0"/>
    <xf numFmtId="0" fontId="38" fillId="0" borderId="0"/>
    <xf numFmtId="0" fontId="38" fillId="0" borderId="0"/>
    <xf numFmtId="0" fontId="38" fillId="3" borderId="0" applyBorder="0" applyAlignment="0" applyProtection="0"/>
    <xf numFmtId="0" fontId="94" fillId="36" borderId="0" applyNumberFormat="0" applyBorder="0" applyAlignment="0" applyProtection="0"/>
    <xf numFmtId="0" fontId="95" fillId="0" borderId="0"/>
    <xf numFmtId="49" fontId="96" fillId="37" borderId="0" applyBorder="0">
      <alignment horizontal="right"/>
    </xf>
    <xf numFmtId="193" fontId="37" fillId="0" borderId="0" applyFont="0" applyFill="0" applyBorder="0" applyAlignment="0" applyProtection="0"/>
    <xf numFmtId="0" fontId="93" fillId="0" borderId="0"/>
    <xf numFmtId="0" fontId="93" fillId="0" borderId="0"/>
    <xf numFmtId="0" fontId="97" fillId="0" borderId="0"/>
    <xf numFmtId="0" fontId="79" fillId="0" borderId="0"/>
    <xf numFmtId="0" fontId="98" fillId="0" borderId="0"/>
    <xf numFmtId="0" fontId="79" fillId="0" borderId="0"/>
    <xf numFmtId="0" fontId="80" fillId="0" borderId="0"/>
    <xf numFmtId="0" fontId="79" fillId="0" borderId="0"/>
    <xf numFmtId="0" fontId="80" fillId="0" borderId="0"/>
    <xf numFmtId="0" fontId="3" fillId="0" borderId="0"/>
    <xf numFmtId="0" fontId="99" fillId="0" borderId="0"/>
    <xf numFmtId="0" fontId="100" fillId="0" borderId="0"/>
    <xf numFmtId="0" fontId="80" fillId="0" borderId="0"/>
    <xf numFmtId="0" fontId="79" fillId="0" borderId="0"/>
    <xf numFmtId="0" fontId="101" fillId="0" borderId="0"/>
    <xf numFmtId="0" fontId="78" fillId="0" borderId="0">
      <alignment vertical="center"/>
    </xf>
    <xf numFmtId="0" fontId="3" fillId="0" borderId="0"/>
    <xf numFmtId="0" fontId="90" fillId="0" borderId="0"/>
    <xf numFmtId="0" fontId="73" fillId="0" borderId="0"/>
    <xf numFmtId="37" fontId="60" fillId="0" borderId="0"/>
    <xf numFmtId="37" fontId="73" fillId="0" borderId="0"/>
    <xf numFmtId="37" fontId="60" fillId="0" borderId="0"/>
    <xf numFmtId="0" fontId="102" fillId="0" borderId="0"/>
    <xf numFmtId="0" fontId="60" fillId="0" borderId="0"/>
    <xf numFmtId="0" fontId="73" fillId="0" borderId="0"/>
    <xf numFmtId="0" fontId="60" fillId="0" borderId="0"/>
    <xf numFmtId="0" fontId="73" fillId="0" borderId="0"/>
    <xf numFmtId="0" fontId="60" fillId="0" borderId="0"/>
    <xf numFmtId="0" fontId="73" fillId="0" borderId="0"/>
    <xf numFmtId="0" fontId="60" fillId="0" borderId="0"/>
    <xf numFmtId="0" fontId="87" fillId="0" borderId="0"/>
    <xf numFmtId="0" fontId="60" fillId="0" borderId="0"/>
    <xf numFmtId="0" fontId="103" fillId="0" borderId="0"/>
    <xf numFmtId="0" fontId="86" fillId="0" borderId="0"/>
    <xf numFmtId="0" fontId="104" fillId="0" borderId="0"/>
    <xf numFmtId="0" fontId="60" fillId="0" borderId="0"/>
    <xf numFmtId="0" fontId="87" fillId="0" borderId="0"/>
    <xf numFmtId="37" fontId="60" fillId="0" borderId="0"/>
    <xf numFmtId="37" fontId="73" fillId="0" borderId="0"/>
    <xf numFmtId="37" fontId="60" fillId="0" borderId="0"/>
    <xf numFmtId="0" fontId="73" fillId="0" borderId="0"/>
    <xf numFmtId="0" fontId="60" fillId="0" borderId="0"/>
    <xf numFmtId="0" fontId="73" fillId="0" borderId="0"/>
    <xf numFmtId="0" fontId="60" fillId="0" borderId="0"/>
    <xf numFmtId="0" fontId="73" fillId="0" borderId="0"/>
    <xf numFmtId="0" fontId="60" fillId="0" borderId="0"/>
    <xf numFmtId="0" fontId="89" fillId="0" borderId="0"/>
    <xf numFmtId="0" fontId="60" fillId="0" borderId="0"/>
    <xf numFmtId="0" fontId="93" fillId="0" borderId="0"/>
    <xf numFmtId="0" fontId="105" fillId="0" borderId="0"/>
    <xf numFmtId="0" fontId="106" fillId="0" borderId="0"/>
    <xf numFmtId="37" fontId="60" fillId="0" borderId="0"/>
    <xf numFmtId="0" fontId="73" fillId="0" borderId="0"/>
    <xf numFmtId="0" fontId="60" fillId="0" borderId="0"/>
    <xf numFmtId="0" fontId="73" fillId="0" borderId="0"/>
    <xf numFmtId="0" fontId="90" fillId="0" borderId="0"/>
    <xf numFmtId="0" fontId="107" fillId="0" borderId="0"/>
    <xf numFmtId="0" fontId="90" fillId="0" borderId="0"/>
    <xf numFmtId="0" fontId="107" fillId="0" borderId="0"/>
    <xf numFmtId="0" fontId="60" fillId="0" borderId="0"/>
    <xf numFmtId="0" fontId="73" fillId="0" borderId="0"/>
    <xf numFmtId="0" fontId="90" fillId="0" borderId="0"/>
    <xf numFmtId="0" fontId="107" fillId="0" borderId="0"/>
    <xf numFmtId="0" fontId="60" fillId="0" borderId="0"/>
    <xf numFmtId="0" fontId="73" fillId="0" borderId="0"/>
    <xf numFmtId="0" fontId="60" fillId="0" borderId="0"/>
    <xf numFmtId="0" fontId="73" fillId="0" borderId="0"/>
    <xf numFmtId="0" fontId="60" fillId="0" borderId="0"/>
    <xf numFmtId="0" fontId="73" fillId="0" borderId="0"/>
    <xf numFmtId="0" fontId="60" fillId="0" borderId="0"/>
    <xf numFmtId="0" fontId="73" fillId="0" borderId="0"/>
    <xf numFmtId="0" fontId="60" fillId="0" borderId="0"/>
    <xf numFmtId="0" fontId="73" fillId="0" borderId="0"/>
    <xf numFmtId="0" fontId="60" fillId="0" borderId="0"/>
    <xf numFmtId="0" fontId="73" fillId="0" borderId="0"/>
    <xf numFmtId="0" fontId="60" fillId="0" borderId="0"/>
    <xf numFmtId="0" fontId="73" fillId="0" borderId="0"/>
    <xf numFmtId="0" fontId="60" fillId="0" borderId="0"/>
    <xf numFmtId="0" fontId="73" fillId="0" borderId="0"/>
    <xf numFmtId="0" fontId="60" fillId="0" borderId="0"/>
    <xf numFmtId="0" fontId="73" fillId="0" borderId="0"/>
    <xf numFmtId="0" fontId="60" fillId="0" borderId="0"/>
    <xf numFmtId="0" fontId="73" fillId="0" borderId="0"/>
    <xf numFmtId="0" fontId="108" fillId="0" borderId="0"/>
    <xf numFmtId="0" fontId="102" fillId="0" borderId="0"/>
    <xf numFmtId="0" fontId="91" fillId="0" borderId="0"/>
    <xf numFmtId="37" fontId="73" fillId="0" borderId="0"/>
    <xf numFmtId="37" fontId="60" fillId="0" borderId="0"/>
    <xf numFmtId="37" fontId="73" fillId="0" borderId="0"/>
    <xf numFmtId="37" fontId="60" fillId="0" borderId="0"/>
    <xf numFmtId="37" fontId="73" fillId="0" borderId="0"/>
    <xf numFmtId="37" fontId="60" fillId="0" borderId="0"/>
    <xf numFmtId="37" fontId="73" fillId="0" borderId="0"/>
    <xf numFmtId="37" fontId="60" fillId="0" borderId="0"/>
    <xf numFmtId="37" fontId="73" fillId="0" borderId="0"/>
    <xf numFmtId="2" fontId="60" fillId="0" borderId="0"/>
    <xf numFmtId="2" fontId="73" fillId="0" borderId="0"/>
    <xf numFmtId="2" fontId="60" fillId="0" borderId="0"/>
    <xf numFmtId="0" fontId="73" fillId="0" borderId="0"/>
    <xf numFmtId="0" fontId="60" fillId="0" borderId="0"/>
    <xf numFmtId="0" fontId="102" fillId="0" borderId="0"/>
    <xf numFmtId="0" fontId="60" fillId="0" borderId="0"/>
    <xf numFmtId="0" fontId="109" fillId="0" borderId="0"/>
    <xf numFmtId="0" fontId="60" fillId="0" borderId="0"/>
    <xf numFmtId="0" fontId="73" fillId="0" borderId="0"/>
    <xf numFmtId="215" fontId="60" fillId="0" borderId="0"/>
    <xf numFmtId="0" fontId="110" fillId="0" borderId="0"/>
    <xf numFmtId="0" fontId="60" fillId="0" borderId="0"/>
    <xf numFmtId="0" fontId="89" fillId="0" borderId="0"/>
    <xf numFmtId="0" fontId="60" fillId="0" borderId="0"/>
    <xf numFmtId="0" fontId="111" fillId="0" borderId="0"/>
    <xf numFmtId="0" fontId="60" fillId="0" borderId="0"/>
    <xf numFmtId="0" fontId="112" fillId="0" borderId="0"/>
    <xf numFmtId="37" fontId="60" fillId="0" borderId="0"/>
    <xf numFmtId="37" fontId="73" fillId="0" borderId="0"/>
    <xf numFmtId="37" fontId="60" fillId="0" borderId="0"/>
    <xf numFmtId="37" fontId="73" fillId="0" borderId="0"/>
    <xf numFmtId="37" fontId="60" fillId="0" borderId="0"/>
    <xf numFmtId="0" fontId="73" fillId="0" borderId="0"/>
    <xf numFmtId="0" fontId="60" fillId="0" borderId="0"/>
    <xf numFmtId="37" fontId="73" fillId="0" borderId="0"/>
    <xf numFmtId="37" fontId="60" fillId="0" borderId="0"/>
    <xf numFmtId="37" fontId="73" fillId="0" borderId="0"/>
    <xf numFmtId="37" fontId="60" fillId="0" borderId="0"/>
    <xf numFmtId="37" fontId="73" fillId="0" borderId="0"/>
    <xf numFmtId="37" fontId="60" fillId="0" borderId="0"/>
    <xf numFmtId="37" fontId="73" fillId="0" borderId="0"/>
    <xf numFmtId="37" fontId="60" fillId="0" borderId="0"/>
    <xf numFmtId="37" fontId="73" fillId="0" borderId="0"/>
    <xf numFmtId="37" fontId="60" fillId="0" borderId="0"/>
    <xf numFmtId="37" fontId="73" fillId="0" borderId="0"/>
    <xf numFmtId="37" fontId="60" fillId="0" borderId="0"/>
    <xf numFmtId="37" fontId="73" fillId="0" borderId="0"/>
    <xf numFmtId="37" fontId="60" fillId="0" borderId="0"/>
    <xf numFmtId="37" fontId="73" fillId="0" borderId="0"/>
    <xf numFmtId="37" fontId="60" fillId="0" borderId="0"/>
    <xf numFmtId="37" fontId="73" fillId="0" borderId="0"/>
    <xf numFmtId="37" fontId="60" fillId="0" borderId="0"/>
    <xf numFmtId="0" fontId="89" fillId="0" borderId="0"/>
    <xf numFmtId="0" fontId="60" fillId="0" borderId="0"/>
    <xf numFmtId="37" fontId="73" fillId="0" borderId="0"/>
    <xf numFmtId="37" fontId="60" fillId="0" borderId="0"/>
    <xf numFmtId="0" fontId="102" fillId="0" borderId="0"/>
    <xf numFmtId="0" fontId="60" fillId="0" borderId="0"/>
    <xf numFmtId="0" fontId="73" fillId="0" borderId="0"/>
    <xf numFmtId="0" fontId="60" fillId="0" borderId="0"/>
    <xf numFmtId="0" fontId="73" fillId="0" borderId="0"/>
    <xf numFmtId="37" fontId="60" fillId="0" borderId="0"/>
    <xf numFmtId="37" fontId="73" fillId="0" borderId="0"/>
    <xf numFmtId="37" fontId="60" fillId="0" borderId="0"/>
    <xf numFmtId="37" fontId="73" fillId="0" borderId="0"/>
    <xf numFmtId="37" fontId="60" fillId="0" borderId="0"/>
    <xf numFmtId="37" fontId="73" fillId="0" borderId="0"/>
    <xf numFmtId="37" fontId="60" fillId="0" borderId="0"/>
    <xf numFmtId="37" fontId="73" fillId="0" borderId="0"/>
    <xf numFmtId="37" fontId="60" fillId="0" borderId="0"/>
    <xf numFmtId="37" fontId="73" fillId="0" borderId="0"/>
    <xf numFmtId="37" fontId="60" fillId="0" borderId="0"/>
    <xf numFmtId="37" fontId="73" fillId="0" borderId="0"/>
    <xf numFmtId="37" fontId="60" fillId="0" borderId="0"/>
    <xf numFmtId="37" fontId="73" fillId="0" borderId="0"/>
    <xf numFmtId="37" fontId="60" fillId="0" borderId="0"/>
    <xf numFmtId="0" fontId="87" fillId="0" borderId="0"/>
    <xf numFmtId="0" fontId="86" fillId="0" borderId="0"/>
    <xf numFmtId="0" fontId="73" fillId="0" borderId="0"/>
    <xf numFmtId="0" fontId="60" fillId="0" borderId="0"/>
    <xf numFmtId="0" fontId="87" fillId="0" borderId="0"/>
    <xf numFmtId="0" fontId="86" fillId="0" borderId="0"/>
    <xf numFmtId="0" fontId="102" fillId="0" borderId="0"/>
    <xf numFmtId="0" fontId="60" fillId="0" borderId="0"/>
    <xf numFmtId="0" fontId="73" fillId="0" borderId="0"/>
    <xf numFmtId="0" fontId="60" fillId="0" borderId="0"/>
    <xf numFmtId="37" fontId="73" fillId="0" borderId="0"/>
    <xf numFmtId="37" fontId="60" fillId="0" borderId="0"/>
    <xf numFmtId="0" fontId="73" fillId="0" borderId="0"/>
    <xf numFmtId="0" fontId="60" fillId="0" borderId="0"/>
    <xf numFmtId="0" fontId="73" fillId="0" borderId="0"/>
    <xf numFmtId="0" fontId="60" fillId="0" borderId="0"/>
    <xf numFmtId="0" fontId="73" fillId="0" borderId="0"/>
    <xf numFmtId="0" fontId="60" fillId="0" borderId="0"/>
    <xf numFmtId="37" fontId="73" fillId="0" borderId="0"/>
    <xf numFmtId="37" fontId="60" fillId="0" borderId="0"/>
    <xf numFmtId="37" fontId="73" fillId="0" borderId="0"/>
    <xf numFmtId="37" fontId="60" fillId="0" borderId="0"/>
    <xf numFmtId="0" fontId="102" fillId="0" borderId="0"/>
    <xf numFmtId="0" fontId="60" fillId="0" borderId="0"/>
    <xf numFmtId="37" fontId="73" fillId="0" borderId="0"/>
    <xf numFmtId="0" fontId="86" fillId="0" borderId="0"/>
    <xf numFmtId="37" fontId="73" fillId="0" borderId="0"/>
    <xf numFmtId="37" fontId="60" fillId="0" borderId="0"/>
    <xf numFmtId="37" fontId="73" fillId="0" borderId="0"/>
    <xf numFmtId="37" fontId="60" fillId="0" borderId="0"/>
    <xf numFmtId="37" fontId="73" fillId="0" borderId="0"/>
    <xf numFmtId="37" fontId="60" fillId="0" borderId="0"/>
    <xf numFmtId="0" fontId="73" fillId="0" borderId="0"/>
    <xf numFmtId="0" fontId="60" fillId="0" borderId="0"/>
    <xf numFmtId="0" fontId="102" fillId="0" borderId="0"/>
    <xf numFmtId="0" fontId="60" fillId="0" borderId="0"/>
    <xf numFmtId="0" fontId="73" fillId="0" borderId="0"/>
    <xf numFmtId="0" fontId="60" fillId="0" borderId="0"/>
    <xf numFmtId="0" fontId="102" fillId="0" borderId="0"/>
    <xf numFmtId="37" fontId="60" fillId="0" borderId="0"/>
    <xf numFmtId="37" fontId="73" fillId="0" borderId="0"/>
    <xf numFmtId="37" fontId="60" fillId="0" borderId="0"/>
    <xf numFmtId="37" fontId="73" fillId="0" borderId="0"/>
    <xf numFmtId="37" fontId="60" fillId="0" borderId="0"/>
    <xf numFmtId="0" fontId="112" fillId="0" borderId="0"/>
    <xf numFmtId="0" fontId="113" fillId="0" borderId="0"/>
    <xf numFmtId="0" fontId="112" fillId="0" borderId="0"/>
    <xf numFmtId="0" fontId="113" fillId="0" borderId="0"/>
    <xf numFmtId="37" fontId="73" fillId="0" borderId="0"/>
    <xf numFmtId="37" fontId="60" fillId="0" borderId="0"/>
    <xf numFmtId="37" fontId="73" fillId="0" borderId="0"/>
    <xf numFmtId="37" fontId="60" fillId="0" borderId="0"/>
    <xf numFmtId="0" fontId="114" fillId="0" borderId="0"/>
    <xf numFmtId="0" fontId="60" fillId="0" borderId="0"/>
    <xf numFmtId="0" fontId="73" fillId="0" borderId="0"/>
    <xf numFmtId="0" fontId="91" fillId="0" borderId="0"/>
    <xf numFmtId="0" fontId="114" fillId="0" borderId="0"/>
    <xf numFmtId="0" fontId="91" fillId="0" borderId="0"/>
    <xf numFmtId="0" fontId="114" fillId="0" borderId="0"/>
    <xf numFmtId="0" fontId="91" fillId="0" borderId="0"/>
    <xf numFmtId="0" fontId="87" fillId="0" borderId="0"/>
    <xf numFmtId="0" fontId="86" fillId="0" borderId="0"/>
    <xf numFmtId="0" fontId="88" fillId="0" borderId="0"/>
    <xf numFmtId="0" fontId="72" fillId="0" borderId="0"/>
    <xf numFmtId="0" fontId="38" fillId="0" borderId="0"/>
    <xf numFmtId="0" fontId="108" fillId="0" borderId="0"/>
    <xf numFmtId="0" fontId="110" fillId="0" borderId="0"/>
    <xf numFmtId="0" fontId="108" fillId="0" borderId="0"/>
    <xf numFmtId="0" fontId="87" fillId="0" borderId="0"/>
    <xf numFmtId="0" fontId="86" fillId="0" borderId="0"/>
    <xf numFmtId="0" fontId="87" fillId="0" borderId="0"/>
    <xf numFmtId="37" fontId="60" fillId="0" borderId="0"/>
    <xf numFmtId="37" fontId="73" fillId="0" borderId="0"/>
    <xf numFmtId="37" fontId="60" fillId="0" borderId="0"/>
    <xf numFmtId="37" fontId="73" fillId="0" borderId="0"/>
    <xf numFmtId="37" fontId="60" fillId="0" borderId="0"/>
    <xf numFmtId="37" fontId="73" fillId="0" borderId="0"/>
    <xf numFmtId="37" fontId="60" fillId="0" borderId="0"/>
    <xf numFmtId="37" fontId="73" fillId="0" borderId="0"/>
    <xf numFmtId="37" fontId="60" fillId="0" borderId="0"/>
    <xf numFmtId="37" fontId="73" fillId="0" borderId="0"/>
    <xf numFmtId="37" fontId="60" fillId="0" borderId="0"/>
    <xf numFmtId="37" fontId="73" fillId="0" borderId="0"/>
    <xf numFmtId="37" fontId="60" fillId="0" borderId="0"/>
    <xf numFmtId="37" fontId="73" fillId="0" borderId="0"/>
    <xf numFmtId="37" fontId="60" fillId="0" borderId="0"/>
    <xf numFmtId="37" fontId="73" fillId="0" borderId="0"/>
    <xf numFmtId="37" fontId="60" fillId="0" borderId="0"/>
    <xf numFmtId="0" fontId="112" fillId="0" borderId="0"/>
    <xf numFmtId="0" fontId="113" fillId="0" borderId="0"/>
    <xf numFmtId="0" fontId="112" fillId="0" borderId="0"/>
    <xf numFmtId="0" fontId="113" fillId="0" borderId="0"/>
    <xf numFmtId="0" fontId="73" fillId="0" borderId="0"/>
    <xf numFmtId="0" fontId="60" fillId="0" borderId="0"/>
    <xf numFmtId="0" fontId="87" fillId="0" borderId="0"/>
    <xf numFmtId="0" fontId="86" fillId="0" borderId="0"/>
    <xf numFmtId="0" fontId="106" fillId="0" borderId="0"/>
    <xf numFmtId="0" fontId="93" fillId="0" borderId="0"/>
    <xf numFmtId="0" fontId="3" fillId="0" borderId="0" applyFill="0" applyBorder="0" applyAlignment="0"/>
    <xf numFmtId="253" fontId="51" fillId="0" borderId="0" applyFill="0" applyBorder="0" applyAlignment="0"/>
    <xf numFmtId="202" fontId="51" fillId="0" borderId="0" applyFill="0" applyBorder="0" applyAlignment="0"/>
    <xf numFmtId="254" fontId="51" fillId="0" borderId="0" applyFill="0" applyBorder="0" applyAlignment="0"/>
    <xf numFmtId="255" fontId="51" fillId="0" borderId="0" applyFill="0" applyBorder="0" applyAlignment="0"/>
    <xf numFmtId="256" fontId="3" fillId="0" borderId="0" applyFill="0" applyBorder="0" applyAlignment="0"/>
    <xf numFmtId="257" fontId="51" fillId="0" borderId="0" applyFill="0" applyBorder="0" applyAlignment="0"/>
    <xf numFmtId="253" fontId="51" fillId="0" borderId="0" applyFill="0" applyBorder="0" applyAlignment="0"/>
    <xf numFmtId="0" fontId="115" fillId="38" borderId="44" applyNumberFormat="0" applyAlignment="0" applyProtection="0"/>
    <xf numFmtId="0" fontId="116" fillId="0" borderId="0"/>
    <xf numFmtId="0" fontId="38" fillId="0" borderId="0" applyFont="0" applyFill="0" applyBorder="0" applyAlignment="0" applyProtection="0"/>
    <xf numFmtId="0" fontId="117" fillId="29" borderId="45" applyNumberFormat="0" applyAlignment="0" applyProtection="0"/>
    <xf numFmtId="0" fontId="118" fillId="0" borderId="0" applyNumberFormat="0" applyFill="0" applyBorder="0" applyAlignment="0" applyProtection="0">
      <alignment vertical="top"/>
      <protection locked="0"/>
    </xf>
    <xf numFmtId="258" fontId="37" fillId="0" borderId="0" applyFont="0" applyFill="0" applyBorder="0" applyAlignment="0" applyProtection="0"/>
    <xf numFmtId="0" fontId="59" fillId="0" borderId="29">
      <protection locked="0"/>
    </xf>
    <xf numFmtId="0" fontId="59" fillId="0" borderId="29">
      <protection locked="0"/>
    </xf>
    <xf numFmtId="0" fontId="59" fillId="0" borderId="29">
      <protection locked="0"/>
    </xf>
    <xf numFmtId="0" fontId="59" fillId="0" borderId="29">
      <protection locked="0"/>
    </xf>
    <xf numFmtId="0" fontId="96" fillId="39" borderId="5">
      <alignment horizontal="center"/>
    </xf>
    <xf numFmtId="0" fontId="119" fillId="40" borderId="7">
      <alignment horizontal="center" wrapText="1"/>
    </xf>
    <xf numFmtId="0" fontId="120" fillId="41" borderId="46" applyNumberFormat="0" applyBorder="0" applyAlignment="0">
      <alignment horizontal="left" wrapText="1"/>
    </xf>
    <xf numFmtId="197" fontId="47" fillId="0" borderId="0" applyFont="0" applyFill="0" applyBorder="0" applyAlignment="0" applyProtection="0"/>
    <xf numFmtId="4" fontId="59" fillId="0" borderId="0">
      <protection locked="0"/>
    </xf>
    <xf numFmtId="0" fontId="40" fillId="0" borderId="0" applyFont="0" applyFill="0" applyBorder="0" applyAlignment="0" applyProtection="0"/>
    <xf numFmtId="38" fontId="38" fillId="0" borderId="0" applyFont="0" applyFill="0" applyBorder="0" applyAlignment="0" applyProtection="0"/>
    <xf numFmtId="197" fontId="38" fillId="0" borderId="0" applyFont="0" applyFill="0" applyBorder="0" applyAlignment="0" applyProtection="0"/>
    <xf numFmtId="256" fontId="3" fillId="0" borderId="0" applyFont="0" applyFill="0" applyBorder="0" applyAlignment="0" applyProtection="0"/>
    <xf numFmtId="259" fontId="37" fillId="0" borderId="0"/>
    <xf numFmtId="207" fontId="3" fillId="0" borderId="0"/>
    <xf numFmtId="207" fontId="3" fillId="0" borderId="0"/>
    <xf numFmtId="260" fontId="3" fillId="0" borderId="0"/>
    <xf numFmtId="43" fontId="38" fillId="0" borderId="0" applyFont="0" applyFill="0" applyBorder="0" applyAlignment="0" applyProtection="0"/>
    <xf numFmtId="3" fontId="38" fillId="0" borderId="0" applyFont="0" applyFill="0" applyBorder="0" applyAlignment="0" applyProtection="0"/>
    <xf numFmtId="3" fontId="121" fillId="0" borderId="0" applyFont="0" applyFill="0" applyBorder="0" applyAlignment="0" applyProtection="0"/>
    <xf numFmtId="252" fontId="59" fillId="0" borderId="0">
      <protection locked="0"/>
    </xf>
    <xf numFmtId="40" fontId="40" fillId="0" borderId="0" applyFont="0" applyFill="0" applyBorder="0" applyAlignment="0" applyProtection="0"/>
    <xf numFmtId="0" fontId="95" fillId="37" borderId="0"/>
    <xf numFmtId="0" fontId="122" fillId="37" borderId="0" applyNumberFormat="0" applyFill="0" applyBorder="0"/>
    <xf numFmtId="0" fontId="123" fillId="37" borderId="0" applyNumberFormat="0" applyFill="0" applyBorder="0"/>
    <xf numFmtId="0" fontId="124" fillId="37" borderId="0" applyNumberFormat="0" applyFill="0" applyBorder="0"/>
    <xf numFmtId="0" fontId="125" fillId="0" borderId="0" applyNumberFormat="0" applyAlignment="0">
      <alignment horizontal="left"/>
    </xf>
    <xf numFmtId="0" fontId="126" fillId="39" borderId="47" applyFont="0" applyBorder="0">
      <alignment horizontal="centerContinuous" vertical="center"/>
    </xf>
    <xf numFmtId="0" fontId="3" fillId="0" borderId="0" applyFont="0" applyFill="0" applyBorder="0" applyAlignment="0" applyProtection="0"/>
    <xf numFmtId="261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59" fillId="0" borderId="0">
      <protection locked="0"/>
    </xf>
    <xf numFmtId="0" fontId="38" fillId="0" borderId="0" applyFont="0" applyFill="0" applyBorder="0" applyAlignment="0" applyProtection="0"/>
    <xf numFmtId="0" fontId="40" fillId="0" borderId="0" applyFont="0" applyFill="0" applyBorder="0" applyAlignment="0" applyProtection="0"/>
    <xf numFmtId="214" fontId="38" fillId="0" borderId="0" applyFont="0" applyFill="0" applyBorder="0" applyAlignment="0" applyProtection="0"/>
    <xf numFmtId="262" fontId="7" fillId="0" borderId="0" applyFont="0" applyFill="0" applyBorder="0" applyAlignment="0" applyProtection="0"/>
    <xf numFmtId="253" fontId="51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263" fontId="127" fillId="0" borderId="5" applyFill="0" applyBorder="0" applyAlignment="0"/>
    <xf numFmtId="0" fontId="3" fillId="0" borderId="0" applyFont="0" applyFill="0" applyBorder="0" applyAlignment="0" applyProtection="0"/>
    <xf numFmtId="264" fontId="37" fillId="0" borderId="0" applyFont="0" applyFill="0" applyBorder="0" applyAlignment="0" applyProtection="0"/>
    <xf numFmtId="265" fontId="3" fillId="0" borderId="0" applyFont="0" applyFill="0" applyBorder="0" applyAlignment="0" applyProtection="0"/>
    <xf numFmtId="266" fontId="59" fillId="0" borderId="0">
      <protection locked="0"/>
    </xf>
    <xf numFmtId="267" fontId="37" fillId="0" borderId="0"/>
    <xf numFmtId="0" fontId="37" fillId="0" borderId="0"/>
    <xf numFmtId="0" fontId="37" fillId="0" borderId="0"/>
    <xf numFmtId="268" fontId="3" fillId="0" borderId="0"/>
    <xf numFmtId="0" fontId="37" fillId="0" borderId="0" applyFont="0" applyFill="0" applyBorder="0" applyAlignment="0" applyProtection="0"/>
    <xf numFmtId="0" fontId="38" fillId="0" borderId="0"/>
    <xf numFmtId="269" fontId="128" fillId="0" borderId="0">
      <protection locked="0"/>
    </xf>
    <xf numFmtId="0" fontId="121" fillId="0" borderId="0" applyFont="0" applyFill="0" applyBorder="0" applyAlignment="0" applyProtection="0"/>
    <xf numFmtId="0" fontId="121" fillId="0" borderId="0" applyFont="0" applyFill="0" applyBorder="0" applyAlignment="0" applyProtection="0"/>
    <xf numFmtId="14" fontId="129" fillId="0" borderId="0" applyFill="0" applyBorder="0" applyAlignment="0"/>
    <xf numFmtId="0" fontId="128" fillId="0" borderId="0">
      <protection locked="0"/>
    </xf>
    <xf numFmtId="14" fontId="129" fillId="0" borderId="0" applyFont="0" applyFill="0" applyBorder="0">
      <alignment horizontal="right" vertical="top" wrapText="1"/>
    </xf>
    <xf numFmtId="270" fontId="40" fillId="0" borderId="0" applyFont="0" applyFill="0" applyBorder="0" applyProtection="0">
      <alignment vertical="center"/>
    </xf>
    <xf numFmtId="271" fontId="130" fillId="0" borderId="0">
      <alignment horizontal="right" vertical="center"/>
    </xf>
    <xf numFmtId="272" fontId="40" fillId="0" borderId="0" applyFont="0" applyFill="0" applyBorder="0">
      <alignment horizontal="right" vertical="center"/>
    </xf>
    <xf numFmtId="273" fontId="95" fillId="0" borderId="0" applyFont="0" applyFill="0" applyBorder="0" applyAlignment="0" applyProtection="0"/>
    <xf numFmtId="40" fontId="40" fillId="0" borderId="0" applyFont="0" applyFill="0" applyBorder="0" applyAlignment="0" applyProtection="0"/>
    <xf numFmtId="0" fontId="38" fillId="40" borderId="48" applyBorder="0"/>
    <xf numFmtId="274" fontId="38" fillId="40" borderId="49" applyBorder="0">
      <alignment horizontal="center"/>
    </xf>
    <xf numFmtId="275" fontId="37" fillId="0" borderId="0"/>
    <xf numFmtId="276" fontId="3" fillId="0" borderId="0"/>
    <xf numFmtId="276" fontId="3" fillId="0" borderId="0"/>
    <xf numFmtId="277" fontId="3" fillId="0" borderId="0"/>
    <xf numFmtId="278" fontId="95" fillId="0" borderId="0" applyFill="0" applyBorder="0">
      <alignment horizontal="centerContinuous"/>
    </xf>
    <xf numFmtId="279" fontId="131" fillId="0" borderId="0" applyFont="0" applyBorder="0" applyAlignment="0">
      <alignment vertical="center"/>
    </xf>
    <xf numFmtId="280" fontId="60" fillId="0" borderId="0">
      <protection locked="0"/>
    </xf>
    <xf numFmtId="281" fontId="12" fillId="0" borderId="0">
      <protection locked="0"/>
    </xf>
    <xf numFmtId="282" fontId="59" fillId="0" borderId="0">
      <protection locked="0"/>
    </xf>
    <xf numFmtId="282" fontId="59" fillId="0" borderId="0">
      <protection locked="0"/>
    </xf>
    <xf numFmtId="282" fontId="59" fillId="0" borderId="0">
      <protection locked="0"/>
    </xf>
    <xf numFmtId="282" fontId="59" fillId="0" borderId="0">
      <protection locked="0"/>
    </xf>
    <xf numFmtId="283" fontId="60" fillId="0" borderId="0">
      <protection locked="0"/>
    </xf>
    <xf numFmtId="284" fontId="12" fillId="0" borderId="0">
      <protection locked="0"/>
    </xf>
    <xf numFmtId="266" fontId="59" fillId="0" borderId="0">
      <protection locked="0"/>
    </xf>
    <xf numFmtId="266" fontId="59" fillId="0" borderId="0">
      <protection locked="0"/>
    </xf>
    <xf numFmtId="266" fontId="59" fillId="0" borderId="0">
      <protection locked="0"/>
    </xf>
    <xf numFmtId="266" fontId="59" fillId="0" borderId="0">
      <protection locked="0"/>
    </xf>
    <xf numFmtId="0" fontId="132" fillId="42" borderId="0" applyNumberFormat="0" applyBorder="0" applyAlignment="0" applyProtection="0"/>
    <xf numFmtId="0" fontId="132" fillId="43" borderId="0" applyNumberFormat="0" applyBorder="0" applyAlignment="0" applyProtection="0"/>
    <xf numFmtId="0" fontId="132" fillId="44" borderId="0" applyNumberFormat="0" applyBorder="0" applyAlignment="0" applyProtection="0"/>
    <xf numFmtId="256" fontId="3" fillId="0" borderId="0" applyFill="0" applyBorder="0" applyAlignment="0"/>
    <xf numFmtId="253" fontId="51" fillId="0" borderId="0" applyFill="0" applyBorder="0" applyAlignment="0"/>
    <xf numFmtId="256" fontId="3" fillId="0" borderId="0" applyFill="0" applyBorder="0" applyAlignment="0"/>
    <xf numFmtId="257" fontId="51" fillId="0" borderId="0" applyFill="0" applyBorder="0" applyAlignment="0"/>
    <xf numFmtId="253" fontId="51" fillId="0" borderId="0" applyFill="0" applyBorder="0" applyAlignment="0"/>
    <xf numFmtId="0" fontId="133" fillId="0" borderId="0" applyNumberFormat="0" applyAlignment="0">
      <alignment horizontal="left"/>
    </xf>
    <xf numFmtId="285" fontId="134" fillId="0" borderId="0" applyFont="0" applyFill="0" applyBorder="0" applyAlignment="0" applyProtection="0"/>
    <xf numFmtId="0" fontId="135" fillId="0" borderId="0" applyNumberFormat="0" applyFont="0" applyFill="0" applyBorder="0" applyAlignment="0" applyProtection="0"/>
    <xf numFmtId="0" fontId="136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136" fillId="0" borderId="0">
      <protection locked="0"/>
    </xf>
    <xf numFmtId="0" fontId="59" fillId="0" borderId="0">
      <protection locked="0"/>
    </xf>
    <xf numFmtId="0" fontId="135" fillId="0" borderId="0" applyNumberFormat="0" applyFont="0" applyFill="0" applyBorder="0" applyAlignment="0" applyProtection="0"/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135" fillId="0" borderId="0" applyNumberFormat="0" applyFont="0" applyFill="0" applyBorder="0" applyAlignment="0" applyProtection="0"/>
    <xf numFmtId="0" fontId="137" fillId="0" borderId="0">
      <protection locked="0"/>
    </xf>
    <xf numFmtId="0" fontId="135" fillId="0" borderId="0" applyNumberFormat="0" applyFont="0" applyFill="0" applyBorder="0" applyAlignment="0" applyProtection="0"/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135" fillId="0" borderId="0" applyNumberFormat="0" applyFont="0" applyFill="0" applyBorder="0" applyAlignment="0" applyProtection="0"/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135" fillId="0" borderId="0" applyNumberFormat="0" applyFont="0" applyFill="0" applyBorder="0" applyAlignment="0" applyProtection="0"/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135" fillId="0" borderId="0" applyNumberFormat="0" applyFont="0" applyFill="0" applyBorder="0" applyAlignment="0" applyProtection="0"/>
    <xf numFmtId="0" fontId="138" fillId="0" borderId="0">
      <protection locked="0"/>
    </xf>
    <xf numFmtId="0" fontId="138" fillId="0" borderId="0">
      <protection locked="0"/>
    </xf>
    <xf numFmtId="0" fontId="137" fillId="0" borderId="0">
      <protection locked="0"/>
    </xf>
    <xf numFmtId="0" fontId="139" fillId="37" borderId="0"/>
    <xf numFmtId="207" fontId="38" fillId="0" borderId="0">
      <protection locked="0"/>
    </xf>
    <xf numFmtId="2" fontId="121" fillId="0" borderId="0" applyFont="0" applyFill="0" applyBorder="0" applyAlignment="0" applyProtection="0"/>
    <xf numFmtId="2" fontId="121" fillId="0" borderId="0" applyFont="0" applyFill="0" applyBorder="0" applyAlignment="0" applyProtection="0"/>
    <xf numFmtId="207" fontId="38" fillId="0" borderId="0">
      <protection locked="0"/>
    </xf>
    <xf numFmtId="0" fontId="140" fillId="0" borderId="0" applyNumberFormat="0" applyFill="0" applyBorder="0" applyAlignment="0" applyProtection="0">
      <alignment vertical="top"/>
      <protection locked="0"/>
    </xf>
    <xf numFmtId="0" fontId="37" fillId="0" borderId="0"/>
    <xf numFmtId="197" fontId="37" fillId="0" borderId="0" applyFont="0" applyFill="0" applyBorder="0" applyAlignment="0" applyProtection="0"/>
    <xf numFmtId="0" fontId="141" fillId="30" borderId="0" applyNumberFormat="0" applyBorder="0" applyAlignment="0" applyProtection="0"/>
    <xf numFmtId="38" fontId="139" fillId="37" borderId="0" applyNumberFormat="0" applyBorder="0" applyAlignment="0" applyProtection="0"/>
    <xf numFmtId="38" fontId="139" fillId="37" borderId="0" applyNumberFormat="0" applyBorder="0" applyAlignment="0" applyProtection="0"/>
    <xf numFmtId="38" fontId="139" fillId="37" borderId="0" applyNumberFormat="0" applyBorder="0" applyAlignment="0" applyProtection="0"/>
    <xf numFmtId="3" fontId="39" fillId="0" borderId="50">
      <alignment horizontal="right" vertical="center"/>
    </xf>
    <xf numFmtId="4" fontId="39" fillId="0" borderId="50">
      <alignment horizontal="right" vertical="center"/>
    </xf>
    <xf numFmtId="0" fontId="142" fillId="0" borderId="0" applyAlignment="0">
      <alignment horizontal="right"/>
    </xf>
    <xf numFmtId="0" fontId="143" fillId="0" borderId="0"/>
    <xf numFmtId="0" fontId="144" fillId="0" borderId="0"/>
    <xf numFmtId="0" fontId="145" fillId="0" borderId="0">
      <alignment horizontal="left"/>
    </xf>
    <xf numFmtId="0" fontId="146" fillId="0" borderId="51" applyNumberFormat="0" applyAlignment="0" applyProtection="0">
      <alignment horizontal="left" vertical="center"/>
    </xf>
    <xf numFmtId="0" fontId="146" fillId="0" borderId="18">
      <alignment horizontal="left" vertical="center"/>
    </xf>
    <xf numFmtId="0" fontId="146" fillId="0" borderId="18">
      <alignment horizontal="left" vertical="center"/>
    </xf>
    <xf numFmtId="0" fontId="146" fillId="0" borderId="18">
      <alignment horizontal="left" vertical="center"/>
    </xf>
    <xf numFmtId="0" fontId="146" fillId="0" borderId="18">
      <alignment horizontal="left" vertical="center"/>
    </xf>
    <xf numFmtId="0" fontId="147" fillId="45" borderId="8" applyBorder="0" applyAlignment="0"/>
    <xf numFmtId="0" fontId="148" fillId="0" borderId="0" applyNumberFormat="0" applyFill="0" applyBorder="0" applyAlignment="0" applyProtection="0"/>
    <xf numFmtId="0" fontId="149" fillId="0" borderId="0" applyNumberFormat="0" applyFill="0" applyBorder="0" applyAlignment="0" applyProtection="0"/>
    <xf numFmtId="0" fontId="61" fillId="0" borderId="0">
      <protection locked="0"/>
    </xf>
    <xf numFmtId="0" fontId="146" fillId="0" borderId="0" applyNumberFormat="0" applyFill="0" applyBorder="0" applyAlignment="0" applyProtection="0"/>
    <xf numFmtId="0" fontId="150" fillId="0" borderId="0" applyNumberFormat="0" applyFill="0" applyBorder="0" applyAlignment="0" applyProtection="0"/>
    <xf numFmtId="0" fontId="61" fillId="0" borderId="0">
      <protection locked="0"/>
    </xf>
    <xf numFmtId="0" fontId="151" fillId="0" borderId="52" applyNumberFormat="0" applyFill="0" applyAlignment="0" applyProtection="0"/>
    <xf numFmtId="0" fontId="151" fillId="0" borderId="0" applyNumberFormat="0" applyFill="0" applyBorder="0" applyAlignment="0" applyProtection="0"/>
    <xf numFmtId="286" fontId="43" fillId="0" borderId="0">
      <protection locked="0"/>
    </xf>
    <xf numFmtId="211" fontId="136" fillId="0" borderId="0">
      <protection locked="0"/>
    </xf>
    <xf numFmtId="211" fontId="136" fillId="0" borderId="0">
      <protection locked="0"/>
    </xf>
    <xf numFmtId="286" fontId="43" fillId="0" borderId="0">
      <protection locked="0"/>
    </xf>
    <xf numFmtId="286" fontId="43" fillId="0" borderId="0">
      <protection locked="0"/>
    </xf>
    <xf numFmtId="211" fontId="136" fillId="0" borderId="0">
      <protection locked="0"/>
    </xf>
    <xf numFmtId="211" fontId="136" fillId="0" borderId="0">
      <protection locked="0"/>
    </xf>
    <xf numFmtId="286" fontId="43" fillId="0" borderId="0">
      <protection locked="0"/>
    </xf>
    <xf numFmtId="12" fontId="38" fillId="3" borderId="53" applyNumberFormat="0" applyBorder="0" applyAlignment="0" applyProtection="0">
      <alignment horizontal="center"/>
    </xf>
    <xf numFmtId="193" fontId="37" fillId="0" borderId="0" applyFont="0" applyFill="0" applyBorder="0" applyAlignment="0" applyProtection="0"/>
    <xf numFmtId="0" fontId="152" fillId="0" borderId="0" applyNumberFormat="0" applyFill="0" applyBorder="0" applyAlignment="0" applyProtection="0"/>
    <xf numFmtId="0" fontId="153" fillId="0" borderId="54" applyNumberFormat="0" applyFill="0" applyAlignment="0" applyProtection="0"/>
    <xf numFmtId="0" fontId="154" fillId="0" borderId="0" applyNumberFormat="0" applyFill="0" applyBorder="0" applyAlignment="0" applyProtection="0">
      <alignment vertical="top"/>
      <protection locked="0"/>
    </xf>
    <xf numFmtId="0" fontId="155" fillId="0" borderId="0" applyNumberFormat="0" applyFill="0" applyBorder="0" applyAlignment="0" applyProtection="0">
      <alignment vertical="top"/>
      <protection locked="0"/>
    </xf>
    <xf numFmtId="205" fontId="52" fillId="0" borderId="0" applyFont="0" applyFill="0" applyBorder="0" applyAlignment="0" applyProtection="0"/>
    <xf numFmtId="0" fontId="156" fillId="34" borderId="44" applyNumberFormat="0" applyAlignment="0" applyProtection="0"/>
    <xf numFmtId="10" fontId="139" fillId="40" borderId="5" applyNumberFormat="0" applyBorder="0" applyAlignment="0" applyProtection="0"/>
    <xf numFmtId="10" fontId="139" fillId="40" borderId="5" applyNumberFormat="0" applyBorder="0" applyAlignment="0" applyProtection="0"/>
    <xf numFmtId="10" fontId="139" fillId="40" borderId="5" applyNumberFormat="0" applyBorder="0" applyAlignment="0" applyProtection="0"/>
    <xf numFmtId="10" fontId="139" fillId="40" borderId="5" applyNumberFormat="0" applyBorder="0" applyAlignment="0" applyProtection="0"/>
    <xf numFmtId="10" fontId="139" fillId="40" borderId="5" applyNumberFormat="0" applyBorder="0" applyAlignment="0" applyProtection="0"/>
    <xf numFmtId="10" fontId="139" fillId="40" borderId="5" applyNumberFormat="0" applyBorder="0" applyAlignment="0" applyProtection="0"/>
    <xf numFmtId="10" fontId="139" fillId="40" borderId="5" applyNumberFormat="0" applyBorder="0" applyAlignment="0" applyProtection="0"/>
    <xf numFmtId="10" fontId="139" fillId="40" borderId="5" applyNumberFormat="0" applyBorder="0" applyAlignment="0" applyProtection="0"/>
    <xf numFmtId="10" fontId="139" fillId="40" borderId="5" applyNumberFormat="0" applyBorder="0" applyAlignment="0" applyProtection="0"/>
    <xf numFmtId="274" fontId="38" fillId="46" borderId="55" applyBorder="0">
      <alignment horizontal="center"/>
      <protection locked="0"/>
    </xf>
    <xf numFmtId="12" fontId="38" fillId="46" borderId="55" applyBorder="0">
      <alignment horizontal="center"/>
      <protection locked="0"/>
    </xf>
    <xf numFmtId="0" fontId="143" fillId="46" borderId="56">
      <alignment horizontal="center" vertical="center"/>
      <protection locked="0"/>
    </xf>
    <xf numFmtId="287" fontId="139" fillId="40" borderId="0" applyBorder="0">
      <protection locked="0"/>
    </xf>
    <xf numFmtId="15" fontId="139" fillId="40" borderId="0" applyBorder="0">
      <protection locked="0"/>
    </xf>
    <xf numFmtId="49" fontId="139" fillId="40" borderId="0" applyBorder="0">
      <protection locked="0"/>
    </xf>
    <xf numFmtId="49" fontId="139" fillId="40" borderId="4" applyNumberFormat="0" applyBorder="0"/>
    <xf numFmtId="0" fontId="95" fillId="40" borderId="55" applyBorder="0">
      <alignment horizontal="left"/>
    </xf>
    <xf numFmtId="0" fontId="95" fillId="46" borderId="0">
      <alignment horizontal="left"/>
    </xf>
    <xf numFmtId="197" fontId="42" fillId="0" borderId="0" applyFont="0" applyFill="0" applyBorder="0" applyAlignment="0" applyProtection="0"/>
    <xf numFmtId="288" fontId="39" fillId="0" borderId="5">
      <alignment vertical="center"/>
    </xf>
    <xf numFmtId="288" fontId="39" fillId="0" borderId="5">
      <alignment vertical="center"/>
    </xf>
    <xf numFmtId="288" fontId="39" fillId="0" borderId="5">
      <alignment vertical="center"/>
    </xf>
    <xf numFmtId="288" fontId="39" fillId="0" borderId="5">
      <alignment vertical="center"/>
    </xf>
    <xf numFmtId="0" fontId="39" fillId="0" borderId="5">
      <alignment vertical="center"/>
    </xf>
    <xf numFmtId="289" fontId="3" fillId="0" borderId="5">
      <alignment vertical="center"/>
    </xf>
    <xf numFmtId="289" fontId="3" fillId="0" borderId="5">
      <alignment vertical="center"/>
    </xf>
    <xf numFmtId="290" fontId="3" fillId="0" borderId="5">
      <alignment vertical="center"/>
    </xf>
    <xf numFmtId="289" fontId="3" fillId="0" borderId="5">
      <alignment vertical="center"/>
    </xf>
    <xf numFmtId="289" fontId="3" fillId="0" borderId="5">
      <alignment vertical="center"/>
    </xf>
    <xf numFmtId="290" fontId="3" fillId="0" borderId="5">
      <alignment vertical="center"/>
    </xf>
    <xf numFmtId="291" fontId="3" fillId="0" borderId="5">
      <alignment vertical="center"/>
    </xf>
    <xf numFmtId="291" fontId="3" fillId="0" borderId="5">
      <alignment vertical="center"/>
    </xf>
    <xf numFmtId="292" fontId="39" fillId="0" borderId="5">
      <alignment vertical="center"/>
    </xf>
    <xf numFmtId="292" fontId="39" fillId="0" borderId="5">
      <alignment vertical="center"/>
    </xf>
    <xf numFmtId="292" fontId="39" fillId="0" borderId="5">
      <alignment vertical="center"/>
    </xf>
    <xf numFmtId="289" fontId="3" fillId="0" borderId="5">
      <alignment vertical="center"/>
    </xf>
    <xf numFmtId="292" fontId="39" fillId="0" borderId="5">
      <alignment vertical="center"/>
    </xf>
    <xf numFmtId="292" fontId="39" fillId="0" borderId="5">
      <alignment vertical="center"/>
    </xf>
    <xf numFmtId="292" fontId="39" fillId="0" borderId="5">
      <alignment vertical="center"/>
    </xf>
    <xf numFmtId="289" fontId="3" fillId="0" borderId="5">
      <alignment vertical="center"/>
    </xf>
    <xf numFmtId="292" fontId="39" fillId="0" borderId="5">
      <alignment vertical="center"/>
    </xf>
    <xf numFmtId="292" fontId="39" fillId="0" borderId="5">
      <alignment vertical="center"/>
    </xf>
    <xf numFmtId="292" fontId="39" fillId="0" borderId="5">
      <alignment vertical="center"/>
    </xf>
    <xf numFmtId="289" fontId="3" fillId="0" borderId="5">
      <alignment vertical="center"/>
    </xf>
    <xf numFmtId="0" fontId="3" fillId="0" borderId="57">
      <protection locked="0"/>
    </xf>
    <xf numFmtId="256" fontId="3" fillId="0" borderId="0" applyFill="0" applyBorder="0" applyAlignment="0"/>
    <xf numFmtId="253" fontId="51" fillId="0" borderId="0" applyFill="0" applyBorder="0" applyAlignment="0"/>
    <xf numFmtId="256" fontId="3" fillId="0" borderId="0" applyFill="0" applyBorder="0" applyAlignment="0"/>
    <xf numFmtId="257" fontId="51" fillId="0" borderId="0" applyFill="0" applyBorder="0" applyAlignment="0"/>
    <xf numFmtId="253" fontId="51" fillId="0" borderId="0" applyFill="0" applyBorder="0" applyAlignment="0"/>
    <xf numFmtId="0" fontId="157" fillId="0" borderId="58" applyNumberFormat="0" applyFill="0" applyAlignment="0" applyProtection="0"/>
    <xf numFmtId="0" fontId="158" fillId="0" borderId="5" applyFill="0" applyBorder="0" applyProtection="0">
      <alignment vertical="center"/>
    </xf>
    <xf numFmtId="293" fontId="39" fillId="0" borderId="5">
      <alignment horizontal="right" vertical="center"/>
    </xf>
    <xf numFmtId="293" fontId="39" fillId="0" borderId="5">
      <alignment horizontal="right" vertical="center"/>
    </xf>
    <xf numFmtId="293" fontId="39" fillId="0" borderId="5">
      <alignment horizontal="right" vertical="center"/>
    </xf>
    <xf numFmtId="293" fontId="39" fillId="0" borderId="5">
      <alignment horizontal="right" vertical="center"/>
    </xf>
    <xf numFmtId="294" fontId="3" fillId="0" borderId="5">
      <alignment horizontal="right" vertical="center"/>
    </xf>
    <xf numFmtId="295" fontId="3" fillId="0" borderId="5">
      <alignment horizontal="right" vertical="center"/>
    </xf>
    <xf numFmtId="295" fontId="3" fillId="0" borderId="5">
      <alignment horizontal="right" vertical="center"/>
    </xf>
    <xf numFmtId="294" fontId="3" fillId="0" borderId="5">
      <alignment horizontal="right" vertical="center"/>
    </xf>
    <xf numFmtId="296" fontId="3" fillId="0" borderId="5">
      <alignment horizontal="right" vertical="center"/>
    </xf>
    <xf numFmtId="294" fontId="3" fillId="0" borderId="5">
      <alignment horizontal="right" vertical="center"/>
    </xf>
    <xf numFmtId="294" fontId="3" fillId="0" borderId="5">
      <alignment horizontal="right" vertical="center"/>
    </xf>
    <xf numFmtId="296" fontId="3" fillId="0" borderId="5">
      <alignment horizontal="right" vertical="center"/>
    </xf>
    <xf numFmtId="297" fontId="3" fillId="0" borderId="5">
      <alignment horizontal="right" vertical="center"/>
    </xf>
    <xf numFmtId="298" fontId="3" fillId="0" borderId="5">
      <alignment horizontal="right" vertical="center"/>
    </xf>
    <xf numFmtId="298" fontId="3" fillId="0" borderId="5">
      <alignment horizontal="right" vertical="center"/>
    </xf>
    <xf numFmtId="297" fontId="3" fillId="0" borderId="5">
      <alignment horizontal="right" vertical="center"/>
    </xf>
    <xf numFmtId="295" fontId="3" fillId="0" borderId="5">
      <alignment horizontal="right" vertical="center"/>
    </xf>
    <xf numFmtId="293" fontId="39" fillId="0" borderId="5">
      <alignment horizontal="right" vertical="center"/>
    </xf>
    <xf numFmtId="293" fontId="39" fillId="0" borderId="5">
      <alignment horizontal="right" vertical="center"/>
    </xf>
    <xf numFmtId="293" fontId="39" fillId="0" borderId="5">
      <alignment horizontal="right" vertical="center"/>
    </xf>
    <xf numFmtId="295" fontId="3" fillId="0" borderId="5">
      <alignment horizontal="right" vertical="center"/>
    </xf>
    <xf numFmtId="293" fontId="39" fillId="0" borderId="5">
      <alignment horizontal="right" vertical="center"/>
    </xf>
    <xf numFmtId="294" fontId="3" fillId="0" borderId="5">
      <alignment horizontal="right" vertical="center"/>
    </xf>
    <xf numFmtId="293" fontId="39" fillId="0" borderId="5">
      <alignment horizontal="right" vertical="center"/>
    </xf>
    <xf numFmtId="0" fontId="39" fillId="0" borderId="5">
      <alignment horizontal="right" vertical="center"/>
    </xf>
    <xf numFmtId="293" fontId="39" fillId="0" borderId="5">
      <alignment horizontal="right" vertical="center"/>
    </xf>
    <xf numFmtId="293" fontId="39" fillId="0" borderId="5">
      <alignment horizontal="right" vertical="center"/>
    </xf>
    <xf numFmtId="0" fontId="39" fillId="0" borderId="5">
      <alignment horizontal="right" vertical="center"/>
    </xf>
    <xf numFmtId="0" fontId="39" fillId="0" borderId="5">
      <alignment horizontal="right" vertical="center"/>
    </xf>
    <xf numFmtId="294" fontId="3" fillId="0" borderId="5">
      <alignment horizontal="right" vertical="center"/>
    </xf>
    <xf numFmtId="293" fontId="39" fillId="0" borderId="5">
      <alignment horizontal="right" vertical="center"/>
    </xf>
    <xf numFmtId="293" fontId="39" fillId="0" borderId="5">
      <alignment horizontal="right" vertical="center"/>
    </xf>
    <xf numFmtId="0" fontId="39" fillId="0" borderId="5">
      <alignment horizontal="right" vertical="center"/>
    </xf>
    <xf numFmtId="293" fontId="39" fillId="0" borderId="5">
      <alignment horizontal="right" vertical="center"/>
    </xf>
    <xf numFmtId="293" fontId="39" fillId="0" borderId="5">
      <alignment horizontal="right" vertical="center"/>
    </xf>
    <xf numFmtId="293" fontId="39" fillId="0" borderId="5">
      <alignment horizontal="right" vertical="center"/>
    </xf>
    <xf numFmtId="293" fontId="39" fillId="0" borderId="5">
      <alignment horizontal="right" vertical="center"/>
    </xf>
    <xf numFmtId="294" fontId="3" fillId="0" borderId="5">
      <alignment horizontal="right" vertical="center"/>
    </xf>
    <xf numFmtId="299" fontId="39" fillId="0" borderId="5">
      <alignment vertical="center"/>
    </xf>
    <xf numFmtId="299" fontId="39" fillId="0" borderId="5">
      <alignment vertical="center"/>
    </xf>
    <xf numFmtId="299" fontId="39" fillId="0" borderId="5">
      <alignment vertical="center"/>
    </xf>
    <xf numFmtId="299" fontId="39" fillId="0" borderId="5">
      <alignment vertical="center"/>
    </xf>
    <xf numFmtId="300" fontId="39" fillId="0" borderId="5">
      <alignment vertical="center"/>
    </xf>
    <xf numFmtId="300" fontId="39" fillId="0" borderId="5">
      <alignment vertical="center"/>
    </xf>
    <xf numFmtId="300" fontId="39" fillId="0" borderId="5">
      <alignment vertical="center"/>
    </xf>
    <xf numFmtId="300" fontId="39" fillId="0" borderId="5">
      <alignment vertical="center"/>
    </xf>
    <xf numFmtId="301" fontId="159" fillId="0" borderId="0">
      <alignment horizontal="left"/>
    </xf>
    <xf numFmtId="0" fontId="160" fillId="0" borderId="0"/>
    <xf numFmtId="0" fontId="161" fillId="0" borderId="0"/>
    <xf numFmtId="0" fontId="160" fillId="0" borderId="0"/>
    <xf numFmtId="0" fontId="161" fillId="0" borderId="0"/>
    <xf numFmtId="0" fontId="162" fillId="0" borderId="0"/>
    <xf numFmtId="38" fontId="40" fillId="0" borderId="0" applyFont="0" applyFill="0" applyBorder="0" applyAlignment="0" applyProtection="0"/>
    <xf numFmtId="40" fontId="40" fillId="0" borderId="0" applyFont="0" applyFill="0" applyBorder="0" applyAlignment="0" applyProtection="0"/>
    <xf numFmtId="224" fontId="70" fillId="0" borderId="0">
      <alignment vertical="center"/>
    </xf>
    <xf numFmtId="0" fontId="38" fillId="0" borderId="0" applyFont="0" applyFill="0" applyBorder="0" applyAlignment="0" applyProtection="0"/>
    <xf numFmtId="0" fontId="163" fillId="0" borderId="57"/>
    <xf numFmtId="302" fontId="40" fillId="0" borderId="0" applyFont="0" applyFill="0" applyBorder="0" applyAlignment="0" applyProtection="0"/>
    <xf numFmtId="303" fontId="40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8" fillId="0" borderId="0" applyFont="0" applyFill="0" applyBorder="0" applyAlignment="0" applyProtection="0"/>
    <xf numFmtId="197" fontId="47" fillId="0" borderId="0" applyFont="0" applyFill="0" applyBorder="0" applyAlignment="0" applyProtection="0"/>
    <xf numFmtId="0" fontId="164" fillId="47" borderId="0" applyNumberFormat="0" applyBorder="0" applyAlignment="0" applyProtection="0"/>
    <xf numFmtId="0" fontId="165" fillId="37" borderId="0" applyNumberFormat="0" applyFont="0" applyFill="0" applyBorder="0" applyAlignment="0">
      <alignment vertical="center"/>
    </xf>
    <xf numFmtId="37" fontId="166" fillId="0" borderId="0"/>
    <xf numFmtId="0" fontId="42" fillId="0" borderId="59" applyNumberFormat="0" applyFont="0" applyBorder="0" applyProtection="0">
      <alignment horizontal="center" vertical="center"/>
    </xf>
    <xf numFmtId="0" fontId="37" fillId="0" borderId="0" applyNumberFormat="0" applyFill="0" applyBorder="0" applyAlignment="0" applyProtection="0"/>
    <xf numFmtId="0" fontId="160" fillId="0" borderId="0"/>
    <xf numFmtId="0" fontId="161" fillId="0" borderId="0"/>
    <xf numFmtId="0" fontId="161" fillId="0" borderId="0"/>
    <xf numFmtId="304" fontId="3" fillId="0" borderId="0"/>
    <xf numFmtId="305" fontId="43" fillId="0" borderId="0"/>
    <xf numFmtId="0" fontId="37" fillId="0" borderId="0"/>
    <xf numFmtId="305" fontId="43" fillId="0" borderId="0"/>
    <xf numFmtId="0" fontId="3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37" fillId="0" borderId="0"/>
    <xf numFmtId="0" fontId="38" fillId="0" borderId="0"/>
    <xf numFmtId="0" fontId="3" fillId="27" borderId="60" applyNumberFormat="0" applyFont="0" applyAlignment="0" applyProtection="0"/>
    <xf numFmtId="0" fontId="52" fillId="0" borderId="0"/>
    <xf numFmtId="0" fontId="38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8" fillId="0" borderId="0"/>
    <xf numFmtId="228" fontId="70" fillId="0" borderId="0">
      <alignment vertical="center"/>
    </xf>
    <xf numFmtId="0" fontId="52" fillId="0" borderId="0"/>
    <xf numFmtId="0" fontId="167" fillId="38" borderId="61" applyNumberFormat="0" applyAlignment="0" applyProtection="0"/>
    <xf numFmtId="306" fontId="143" fillId="40" borderId="56">
      <alignment horizontal="center"/>
    </xf>
    <xf numFmtId="0" fontId="168" fillId="0" borderId="0"/>
    <xf numFmtId="0" fontId="38" fillId="37" borderId="55" applyBorder="0">
      <alignment horizontal="center"/>
      <protection locked="0"/>
    </xf>
    <xf numFmtId="0" fontId="59" fillId="0" borderId="0">
      <protection locked="0"/>
    </xf>
    <xf numFmtId="255" fontId="51" fillId="0" borderId="0" applyFont="0" applyFill="0" applyBorder="0" applyAlignment="0" applyProtection="0"/>
    <xf numFmtId="307" fontId="51" fillId="0" borderId="0" applyFont="0" applyFill="0" applyBorder="0" applyAlignment="0" applyProtection="0"/>
    <xf numFmtId="10" fontId="38" fillId="0" borderId="0" applyFont="0" applyFill="0" applyBorder="0" applyAlignment="0" applyProtection="0"/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308" fontId="51" fillId="0" borderId="0" applyFont="0" applyFill="0" applyBorder="0" applyAlignment="0" applyProtection="0"/>
    <xf numFmtId="256" fontId="3" fillId="0" borderId="0" applyFill="0" applyBorder="0" applyAlignment="0"/>
    <xf numFmtId="253" fontId="51" fillId="0" borderId="0" applyFill="0" applyBorder="0" applyAlignment="0"/>
    <xf numFmtId="256" fontId="3" fillId="0" borderId="0" applyFill="0" applyBorder="0" applyAlignment="0"/>
    <xf numFmtId="257" fontId="51" fillId="0" borderId="0" applyFill="0" applyBorder="0" applyAlignment="0"/>
    <xf numFmtId="253" fontId="51" fillId="0" borderId="0" applyFill="0" applyBorder="0" applyAlignment="0"/>
    <xf numFmtId="0" fontId="169" fillId="37" borderId="0" applyNumberFormat="0">
      <alignment vertical="center"/>
    </xf>
    <xf numFmtId="0" fontId="159" fillId="37" borderId="0"/>
    <xf numFmtId="0" fontId="168" fillId="0" borderId="0" applyNumberFormat="0" applyFill="0" applyBorder="0">
      <alignment horizontal="left"/>
    </xf>
    <xf numFmtId="0" fontId="52" fillId="0" borderId="0"/>
    <xf numFmtId="0" fontId="170" fillId="37" borderId="0"/>
    <xf numFmtId="0" fontId="171" fillId="0" borderId="5" applyProtection="0">
      <alignment vertical="center"/>
    </xf>
    <xf numFmtId="306" fontId="38" fillId="0" borderId="0"/>
    <xf numFmtId="14" fontId="172" fillId="0" borderId="0" applyNumberFormat="0" applyFill="0" applyBorder="0" applyAlignment="0" applyProtection="0">
      <alignment horizontal="left"/>
    </xf>
    <xf numFmtId="49" fontId="173" fillId="37" borderId="0" applyBorder="0">
      <alignment horizontal="centerContinuous"/>
    </xf>
    <xf numFmtId="309" fontId="174" fillId="0" borderId="62">
      <alignment vertical="center" wrapText="1"/>
    </xf>
    <xf numFmtId="310" fontId="70" fillId="0" borderId="0">
      <alignment horizontal="right" vertical="center"/>
    </xf>
    <xf numFmtId="0" fontId="175" fillId="0" borderId="0" applyNumberFormat="0" applyFill="0" applyBorder="0" applyAlignment="0" applyProtection="0"/>
    <xf numFmtId="310" fontId="70" fillId="0" borderId="0">
      <alignment vertical="distributed"/>
    </xf>
    <xf numFmtId="197" fontId="42" fillId="0" borderId="0" applyFont="0" applyFill="0" applyBorder="0" applyAlignment="0" applyProtection="0"/>
    <xf numFmtId="0" fontId="40" fillId="0" borderId="0"/>
    <xf numFmtId="311" fontId="131" fillId="0" borderId="0" applyFont="0" applyBorder="0">
      <alignment vertical="center"/>
    </xf>
    <xf numFmtId="0" fontId="176" fillId="0" borderId="0">
      <alignment horizontal="center" vertical="center"/>
    </xf>
    <xf numFmtId="0" fontId="177" fillId="0" borderId="0"/>
    <xf numFmtId="0" fontId="163" fillId="0" borderId="0"/>
    <xf numFmtId="0" fontId="178" fillId="37" borderId="0" applyProtection="0">
      <alignment horizontal="centerContinuous" vertical="center"/>
      <protection hidden="1"/>
    </xf>
    <xf numFmtId="40" fontId="179" fillId="0" borderId="0" applyBorder="0">
      <alignment horizontal="right"/>
    </xf>
    <xf numFmtId="0" fontId="38" fillId="37" borderId="55" applyBorder="0">
      <alignment horizontal="center"/>
    </xf>
    <xf numFmtId="0" fontId="38" fillId="37" borderId="55" applyBorder="0">
      <alignment horizontal="center"/>
    </xf>
    <xf numFmtId="42" fontId="3" fillId="0" borderId="0" applyFont="0" applyFill="0" applyBorder="0" applyAlignment="0" applyProtection="0"/>
    <xf numFmtId="312" fontId="131" fillId="0" borderId="0">
      <alignment vertical="center"/>
    </xf>
    <xf numFmtId="313" fontId="180" fillId="0" borderId="0">
      <alignment horizontal="center"/>
    </xf>
    <xf numFmtId="49" fontId="129" fillId="0" borderId="0" applyFill="0" applyBorder="0" applyAlignment="0"/>
    <xf numFmtId="308" fontId="51" fillId="0" borderId="0" applyFill="0" applyBorder="0" applyAlignment="0"/>
    <xf numFmtId="314" fontId="51" fillId="0" borderId="0" applyFill="0" applyBorder="0" applyAlignment="0"/>
    <xf numFmtId="0" fontId="38" fillId="0" borderId="0"/>
    <xf numFmtId="0" fontId="38" fillId="0" borderId="0"/>
    <xf numFmtId="0" fontId="181" fillId="0" borderId="0"/>
    <xf numFmtId="49" fontId="182" fillId="0" borderId="0" applyFill="0" applyBorder="0" applyProtection="0">
      <alignment horizontal="centerContinuous" vertical="center"/>
    </xf>
    <xf numFmtId="0" fontId="183" fillId="0" borderId="0" applyFill="0" applyBorder="0" applyProtection="0">
      <alignment horizontal="centerContinuous" vertical="center"/>
    </xf>
    <xf numFmtId="0" fontId="43" fillId="3" borderId="0" applyFill="0" applyBorder="0" applyProtection="0">
      <alignment horizontal="center" vertical="center"/>
    </xf>
    <xf numFmtId="0" fontId="184" fillId="37" borderId="18">
      <alignment vertical="center"/>
    </xf>
    <xf numFmtId="0" fontId="185" fillId="0" borderId="0"/>
    <xf numFmtId="315" fontId="95" fillId="0" borderId="0" applyFill="0" applyBorder="0">
      <alignment horizontal="centerContinuous"/>
    </xf>
    <xf numFmtId="316" fontId="131" fillId="0" borderId="0" applyFont="0" applyBorder="0">
      <alignment vertical="center"/>
    </xf>
    <xf numFmtId="286" fontId="43" fillId="0" borderId="25">
      <protection locked="0"/>
    </xf>
    <xf numFmtId="0" fontId="121" fillId="0" borderId="29" applyNumberFormat="0" applyFont="0" applyFill="0" applyAlignment="0" applyProtection="0"/>
    <xf numFmtId="0" fontId="121" fillId="0" borderId="29" applyNumberFormat="0" applyFont="0" applyFill="0" applyAlignment="0" applyProtection="0"/>
    <xf numFmtId="286" fontId="43" fillId="0" borderId="25">
      <protection locked="0"/>
    </xf>
    <xf numFmtId="287" fontId="96" fillId="37" borderId="0"/>
    <xf numFmtId="49" fontId="186" fillId="37" borderId="0" applyBorder="0">
      <alignment horizontal="right"/>
    </xf>
    <xf numFmtId="0" fontId="187" fillId="0" borderId="1">
      <alignment horizontal="left"/>
    </xf>
    <xf numFmtId="0" fontId="187" fillId="0" borderId="1">
      <alignment horizontal="left"/>
    </xf>
    <xf numFmtId="0" fontId="187" fillId="0" borderId="1">
      <alignment horizontal="left"/>
    </xf>
    <xf numFmtId="0" fontId="188" fillId="0" borderId="0"/>
    <xf numFmtId="37" fontId="139" fillId="2" borderId="0" applyNumberFormat="0" applyBorder="0" applyAlignment="0" applyProtection="0"/>
    <xf numFmtId="37" fontId="139" fillId="0" borderId="0"/>
    <xf numFmtId="3" fontId="189" fillId="0" borderId="54" applyProtection="0"/>
    <xf numFmtId="317" fontId="37" fillId="0" borderId="0" applyFont="0" applyFill="0" applyBorder="0" applyAlignment="0" applyProtection="0"/>
    <xf numFmtId="0" fontId="70" fillId="0" borderId="0">
      <alignment horizontal="centerContinuous" vertical="center"/>
    </xf>
    <xf numFmtId="318" fontId="40" fillId="0" borderId="0" applyFont="0" applyFill="0" applyBorder="0" applyAlignment="0" applyProtection="0"/>
    <xf numFmtId="319" fontId="40" fillId="0" borderId="0" applyFont="0" applyFill="0" applyBorder="0" applyAlignment="0" applyProtection="0"/>
    <xf numFmtId="320" fontId="3" fillId="0" borderId="0" applyFont="0" applyFill="0" applyBorder="0" applyAlignment="0" applyProtection="0"/>
    <xf numFmtId="321" fontId="3" fillId="0" borderId="0" applyFont="0" applyFill="0" applyBorder="0" applyAlignment="0" applyProtection="0"/>
    <xf numFmtId="0" fontId="190" fillId="0" borderId="0" applyNumberFormat="0" applyFill="0" applyBorder="0" applyAlignment="0" applyProtection="0"/>
    <xf numFmtId="0" fontId="52" fillId="0" borderId="0" applyFont="0" applyFill="0" applyBorder="0" applyAlignment="0" applyProtection="0"/>
    <xf numFmtId="0" fontId="191" fillId="0" borderId="0" applyNumberFormat="0" applyFill="0" applyBorder="0" applyAlignment="0" applyProtection="0">
      <alignment vertical="top"/>
      <protection locked="0"/>
    </xf>
    <xf numFmtId="322" fontId="131" fillId="0" borderId="0" applyFont="0" applyBorder="0" applyAlignment="0">
      <alignment vertical="center"/>
    </xf>
    <xf numFmtId="9" fontId="192" fillId="0" borderId="0" applyFont="0" applyFill="0" applyBorder="0" applyAlignment="0" applyProtection="0"/>
    <xf numFmtId="0" fontId="193" fillId="0" borderId="0" applyNumberFormat="0" applyFill="0" applyBorder="0" applyAlignment="0" applyProtection="0">
      <alignment vertical="top"/>
      <protection locked="0"/>
    </xf>
    <xf numFmtId="202" fontId="3" fillId="0" borderId="0" applyFont="0" applyFill="0" applyBorder="0" applyAlignment="0" applyProtection="0"/>
    <xf numFmtId="204" fontId="38" fillId="0" borderId="0" applyFont="0" applyFill="0" applyBorder="0" applyAlignment="0" applyProtection="0"/>
    <xf numFmtId="0" fontId="194" fillId="0" borderId="0">
      <protection locked="0"/>
    </xf>
    <xf numFmtId="0" fontId="7" fillId="0" borderId="5">
      <alignment horizontal="left" vertical="center" indent="2"/>
    </xf>
    <xf numFmtId="0" fontId="7" fillId="0" borderId="5">
      <alignment horizontal="left" vertical="center" indent="2"/>
    </xf>
    <xf numFmtId="0" fontId="7" fillId="0" borderId="5">
      <alignment horizontal="left" vertical="center" indent="2"/>
    </xf>
    <xf numFmtId="0" fontId="7" fillId="0" borderId="5">
      <alignment horizontal="left" vertical="center" indent="2"/>
    </xf>
    <xf numFmtId="49" fontId="39" fillId="0" borderId="5">
      <alignment horizontal="center" vertical="center"/>
    </xf>
    <xf numFmtId="0" fontId="75" fillId="48" borderId="0" applyNumberFormat="0" applyBorder="0" applyAlignment="0" applyProtection="0">
      <alignment vertical="center"/>
    </xf>
    <xf numFmtId="0" fontId="75" fillId="48" borderId="0" applyNumberFormat="0" applyBorder="0" applyAlignment="0" applyProtection="0">
      <alignment vertical="center"/>
    </xf>
    <xf numFmtId="0" fontId="75" fillId="48" borderId="0" applyNumberFormat="0" applyBorder="0" applyAlignment="0" applyProtection="0">
      <alignment vertical="center"/>
    </xf>
    <xf numFmtId="0" fontId="75" fillId="48" borderId="0" applyNumberFormat="0" applyBorder="0" applyAlignment="0" applyProtection="0">
      <alignment vertical="center"/>
    </xf>
    <xf numFmtId="0" fontId="75" fillId="48" borderId="0" applyNumberFormat="0" applyBorder="0" applyAlignment="0" applyProtection="0">
      <alignment vertical="center"/>
    </xf>
    <xf numFmtId="0" fontId="75" fillId="48" borderId="0" applyNumberFormat="0" applyBorder="0" applyAlignment="0" applyProtection="0">
      <alignment vertical="center"/>
    </xf>
    <xf numFmtId="0" fontId="75" fillId="49" borderId="0" applyNumberFormat="0" applyBorder="0" applyAlignment="0" applyProtection="0">
      <alignment vertical="center"/>
    </xf>
    <xf numFmtId="0" fontId="75" fillId="49" borderId="0" applyNumberFormat="0" applyBorder="0" applyAlignment="0" applyProtection="0">
      <alignment vertical="center"/>
    </xf>
    <xf numFmtId="0" fontId="75" fillId="49" borderId="0" applyNumberFormat="0" applyBorder="0" applyAlignment="0" applyProtection="0">
      <alignment vertical="center"/>
    </xf>
    <xf numFmtId="0" fontId="75" fillId="49" borderId="0" applyNumberFormat="0" applyBorder="0" applyAlignment="0" applyProtection="0">
      <alignment vertical="center"/>
    </xf>
    <xf numFmtId="0" fontId="75" fillId="49" borderId="0" applyNumberFormat="0" applyBorder="0" applyAlignment="0" applyProtection="0">
      <alignment vertical="center"/>
    </xf>
    <xf numFmtId="0" fontId="75" fillId="49" borderId="0" applyNumberFormat="0" applyBorder="0" applyAlignment="0" applyProtection="0">
      <alignment vertical="center"/>
    </xf>
    <xf numFmtId="0" fontId="75" fillId="50" borderId="0" applyNumberFormat="0" applyBorder="0" applyAlignment="0" applyProtection="0">
      <alignment vertical="center"/>
    </xf>
    <xf numFmtId="0" fontId="75" fillId="50" borderId="0" applyNumberFormat="0" applyBorder="0" applyAlignment="0" applyProtection="0">
      <alignment vertical="center"/>
    </xf>
    <xf numFmtId="0" fontId="75" fillId="50" borderId="0" applyNumberFormat="0" applyBorder="0" applyAlignment="0" applyProtection="0">
      <alignment vertical="center"/>
    </xf>
    <xf numFmtId="0" fontId="75" fillId="50" borderId="0" applyNumberFormat="0" applyBorder="0" applyAlignment="0" applyProtection="0">
      <alignment vertical="center"/>
    </xf>
    <xf numFmtId="0" fontId="75" fillId="50" borderId="0" applyNumberFormat="0" applyBorder="0" applyAlignment="0" applyProtection="0">
      <alignment vertical="center"/>
    </xf>
    <xf numFmtId="0" fontId="75" fillId="50" borderId="0" applyNumberFormat="0" applyBorder="0" applyAlignment="0" applyProtection="0">
      <alignment vertical="center"/>
    </xf>
    <xf numFmtId="0" fontId="75" fillId="20" borderId="0" applyNumberFormat="0" applyBorder="0" applyAlignment="0" applyProtection="0">
      <alignment vertical="center"/>
    </xf>
    <xf numFmtId="0" fontId="75" fillId="20" borderId="0" applyNumberFormat="0" applyBorder="0" applyAlignment="0" applyProtection="0">
      <alignment vertical="center"/>
    </xf>
    <xf numFmtId="0" fontId="75" fillId="20" borderId="0" applyNumberFormat="0" applyBorder="0" applyAlignment="0" applyProtection="0">
      <alignment vertical="center"/>
    </xf>
    <xf numFmtId="0" fontId="75" fillId="20" borderId="0" applyNumberFormat="0" applyBorder="0" applyAlignment="0" applyProtection="0">
      <alignment vertical="center"/>
    </xf>
    <xf numFmtId="0" fontId="75" fillId="20" borderId="0" applyNumberFormat="0" applyBorder="0" applyAlignment="0" applyProtection="0">
      <alignment vertical="center"/>
    </xf>
    <xf numFmtId="0" fontId="75" fillId="20" borderId="0" applyNumberFormat="0" applyBorder="0" applyAlignment="0" applyProtection="0">
      <alignment vertical="center"/>
    </xf>
    <xf numFmtId="0" fontId="75" fillId="21" borderId="0" applyNumberFormat="0" applyBorder="0" applyAlignment="0" applyProtection="0">
      <alignment vertical="center"/>
    </xf>
    <xf numFmtId="0" fontId="75" fillId="21" borderId="0" applyNumberFormat="0" applyBorder="0" applyAlignment="0" applyProtection="0">
      <alignment vertical="center"/>
    </xf>
    <xf numFmtId="0" fontId="75" fillId="21" borderId="0" applyNumberFormat="0" applyBorder="0" applyAlignment="0" applyProtection="0">
      <alignment vertical="center"/>
    </xf>
    <xf numFmtId="0" fontId="75" fillId="21" borderId="0" applyNumberFormat="0" applyBorder="0" applyAlignment="0" applyProtection="0">
      <alignment vertical="center"/>
    </xf>
    <xf numFmtId="0" fontId="75" fillId="21" borderId="0" applyNumberFormat="0" applyBorder="0" applyAlignment="0" applyProtection="0">
      <alignment vertical="center"/>
    </xf>
    <xf numFmtId="0" fontId="75" fillId="21" borderId="0" applyNumberFormat="0" applyBorder="0" applyAlignment="0" applyProtection="0">
      <alignment vertical="center"/>
    </xf>
    <xf numFmtId="0" fontId="75" fillId="51" borderId="0" applyNumberFormat="0" applyBorder="0" applyAlignment="0" applyProtection="0">
      <alignment vertical="center"/>
    </xf>
    <xf numFmtId="0" fontId="75" fillId="51" borderId="0" applyNumberFormat="0" applyBorder="0" applyAlignment="0" applyProtection="0">
      <alignment vertical="center"/>
    </xf>
    <xf numFmtId="0" fontId="75" fillId="51" borderId="0" applyNumberFormat="0" applyBorder="0" applyAlignment="0" applyProtection="0">
      <alignment vertical="center"/>
    </xf>
    <xf numFmtId="0" fontId="75" fillId="51" borderId="0" applyNumberFormat="0" applyBorder="0" applyAlignment="0" applyProtection="0">
      <alignment vertical="center"/>
    </xf>
    <xf numFmtId="0" fontId="75" fillId="51" borderId="0" applyNumberFormat="0" applyBorder="0" applyAlignment="0" applyProtection="0">
      <alignment vertical="center"/>
    </xf>
    <xf numFmtId="0" fontId="75" fillId="51" borderId="0" applyNumberFormat="0" applyBorder="0" applyAlignment="0" applyProtection="0">
      <alignment vertical="center"/>
    </xf>
    <xf numFmtId="0" fontId="39" fillId="0" borderId="5">
      <alignment vertical="center"/>
    </xf>
    <xf numFmtId="0" fontId="39" fillId="0" borderId="5">
      <alignment vertical="center"/>
    </xf>
    <xf numFmtId="323" fontId="3" fillId="0" borderId="5">
      <alignment vertical="center"/>
    </xf>
    <xf numFmtId="323" fontId="3" fillId="0" borderId="5">
      <alignment vertical="center"/>
    </xf>
    <xf numFmtId="324" fontId="3" fillId="0" borderId="5">
      <alignment vertical="center"/>
    </xf>
    <xf numFmtId="323" fontId="3" fillId="0" borderId="5">
      <alignment vertical="center"/>
    </xf>
    <xf numFmtId="323" fontId="3" fillId="0" borderId="5">
      <alignment vertical="center"/>
    </xf>
    <xf numFmtId="192" fontId="3" fillId="0" borderId="5">
      <alignment vertical="center"/>
    </xf>
    <xf numFmtId="192" fontId="3" fillId="0" borderId="5">
      <alignment vertical="center"/>
    </xf>
    <xf numFmtId="324" fontId="3" fillId="0" borderId="5">
      <alignment vertical="center"/>
    </xf>
    <xf numFmtId="325" fontId="3" fillId="0" borderId="5">
      <alignment vertical="center"/>
    </xf>
    <xf numFmtId="325" fontId="3" fillId="0" borderId="5">
      <alignment vertical="center"/>
    </xf>
    <xf numFmtId="326" fontId="39" fillId="0" borderId="5">
      <alignment vertical="center"/>
    </xf>
    <xf numFmtId="326" fontId="39" fillId="0" borderId="5">
      <alignment vertical="center"/>
    </xf>
    <xf numFmtId="326" fontId="39" fillId="0" borderId="5">
      <alignment vertical="center"/>
    </xf>
    <xf numFmtId="323" fontId="3" fillId="0" borderId="5">
      <alignment vertical="center"/>
    </xf>
    <xf numFmtId="326" fontId="39" fillId="0" borderId="5">
      <alignment vertical="center"/>
    </xf>
    <xf numFmtId="326" fontId="39" fillId="0" borderId="5">
      <alignment vertical="center"/>
    </xf>
    <xf numFmtId="326" fontId="39" fillId="0" borderId="5">
      <alignment vertical="center"/>
    </xf>
    <xf numFmtId="323" fontId="3" fillId="0" borderId="5">
      <alignment vertical="center"/>
    </xf>
    <xf numFmtId="326" fontId="39" fillId="0" borderId="5">
      <alignment vertical="center"/>
    </xf>
    <xf numFmtId="326" fontId="39" fillId="0" borderId="5">
      <alignment vertical="center"/>
    </xf>
    <xf numFmtId="326" fontId="39" fillId="0" borderId="5">
      <alignment vertical="center"/>
    </xf>
    <xf numFmtId="323" fontId="3" fillId="0" borderId="5">
      <alignment vertical="center"/>
    </xf>
    <xf numFmtId="227" fontId="3" fillId="0" borderId="5">
      <alignment vertical="center"/>
    </xf>
    <xf numFmtId="228" fontId="3" fillId="0" borderId="5">
      <alignment vertical="center"/>
    </xf>
    <xf numFmtId="228" fontId="3" fillId="0" borderId="5">
      <alignment vertical="center"/>
    </xf>
    <xf numFmtId="227" fontId="3" fillId="0" borderId="5">
      <alignment vertical="center"/>
    </xf>
    <xf numFmtId="195" fontId="3" fillId="0" borderId="5">
      <alignment vertical="center"/>
    </xf>
    <xf numFmtId="227" fontId="3" fillId="0" borderId="5">
      <alignment vertical="center"/>
    </xf>
    <xf numFmtId="227" fontId="3" fillId="0" borderId="5">
      <alignment vertical="center"/>
    </xf>
    <xf numFmtId="195" fontId="3" fillId="0" borderId="5">
      <alignment vertical="center"/>
    </xf>
    <xf numFmtId="327" fontId="3" fillId="0" borderId="5">
      <alignment vertical="center"/>
    </xf>
    <xf numFmtId="327" fontId="3" fillId="0" borderId="5">
      <alignment vertical="center"/>
    </xf>
    <xf numFmtId="228" fontId="3" fillId="0" borderId="5">
      <alignment vertical="center"/>
    </xf>
    <xf numFmtId="328" fontId="39" fillId="0" borderId="5">
      <alignment vertical="center"/>
    </xf>
    <xf numFmtId="328" fontId="39" fillId="0" borderId="5">
      <alignment vertical="center"/>
    </xf>
    <xf numFmtId="328" fontId="39" fillId="0" borderId="5">
      <alignment vertical="center"/>
    </xf>
    <xf numFmtId="228" fontId="3" fillId="0" borderId="5">
      <alignment vertical="center"/>
    </xf>
    <xf numFmtId="227" fontId="3" fillId="0" borderId="5">
      <alignment vertical="center"/>
    </xf>
    <xf numFmtId="328" fontId="39" fillId="0" borderId="5">
      <alignment vertical="center"/>
    </xf>
    <xf numFmtId="328" fontId="39" fillId="0" borderId="5">
      <alignment vertical="center"/>
    </xf>
    <xf numFmtId="328" fontId="39" fillId="0" borderId="5">
      <alignment vertical="center"/>
    </xf>
    <xf numFmtId="227" fontId="3" fillId="0" borderId="5">
      <alignment vertical="center"/>
    </xf>
    <xf numFmtId="328" fontId="39" fillId="0" borderId="5">
      <alignment vertical="center"/>
    </xf>
    <xf numFmtId="328" fontId="39" fillId="0" borderId="5">
      <alignment vertical="center"/>
    </xf>
    <xf numFmtId="328" fontId="39" fillId="0" borderId="5">
      <alignment vertical="center"/>
    </xf>
    <xf numFmtId="227" fontId="3" fillId="0" borderId="5">
      <alignment vertical="center"/>
    </xf>
    <xf numFmtId="0" fontId="39" fillId="0" borderId="5">
      <alignment vertical="center"/>
    </xf>
    <xf numFmtId="0" fontId="195" fillId="0" borderId="0" applyNumberFormat="0" applyFill="0" applyBorder="0" applyAlignment="0" applyProtection="0">
      <alignment vertical="center"/>
    </xf>
    <xf numFmtId="0" fontId="195" fillId="0" borderId="0" applyNumberFormat="0" applyFill="0" applyBorder="0" applyAlignment="0" applyProtection="0">
      <alignment vertical="center"/>
    </xf>
    <xf numFmtId="0" fontId="195" fillId="0" borderId="0" applyNumberFormat="0" applyFill="0" applyBorder="0" applyAlignment="0" applyProtection="0">
      <alignment vertical="center"/>
    </xf>
    <xf numFmtId="0" fontId="195" fillId="0" borderId="0" applyNumberFormat="0" applyFill="0" applyBorder="0" applyAlignment="0" applyProtection="0">
      <alignment vertical="center"/>
    </xf>
    <xf numFmtId="0" fontId="195" fillId="0" borderId="0" applyNumberFormat="0" applyFill="0" applyBorder="0" applyAlignment="0" applyProtection="0">
      <alignment vertical="center"/>
    </xf>
    <xf numFmtId="0" fontId="195" fillId="0" borderId="0" applyNumberFormat="0" applyFill="0" applyBorder="0" applyAlignment="0" applyProtection="0">
      <alignment vertical="center"/>
    </xf>
    <xf numFmtId="0" fontId="196" fillId="52" borderId="44" applyNumberFormat="0" applyAlignment="0" applyProtection="0">
      <alignment vertical="center"/>
    </xf>
    <xf numFmtId="0" fontId="196" fillId="52" borderId="44" applyNumberFormat="0" applyAlignment="0" applyProtection="0">
      <alignment vertical="center"/>
    </xf>
    <xf numFmtId="0" fontId="196" fillId="52" borderId="44" applyNumberFormat="0" applyAlignment="0" applyProtection="0">
      <alignment vertical="center"/>
    </xf>
    <xf numFmtId="0" fontId="196" fillId="52" borderId="44" applyNumberFormat="0" applyAlignment="0" applyProtection="0">
      <alignment vertical="center"/>
    </xf>
    <xf numFmtId="0" fontId="196" fillId="52" borderId="44" applyNumberFormat="0" applyAlignment="0" applyProtection="0">
      <alignment vertical="center"/>
    </xf>
    <xf numFmtId="0" fontId="196" fillId="52" borderId="44" applyNumberFormat="0" applyAlignment="0" applyProtection="0">
      <alignment vertical="center"/>
    </xf>
    <xf numFmtId="0" fontId="196" fillId="52" borderId="44" applyNumberFormat="0" applyAlignment="0" applyProtection="0">
      <alignment vertical="center"/>
    </xf>
    <xf numFmtId="0" fontId="196" fillId="52" borderId="44" applyNumberFormat="0" applyAlignment="0" applyProtection="0">
      <alignment vertical="center"/>
    </xf>
    <xf numFmtId="0" fontId="196" fillId="52" borderId="44" applyNumberFormat="0" applyAlignment="0" applyProtection="0">
      <alignment vertical="center"/>
    </xf>
    <xf numFmtId="0" fontId="196" fillId="52" borderId="44" applyNumberFormat="0" applyAlignment="0" applyProtection="0">
      <alignment vertical="center"/>
    </xf>
    <xf numFmtId="0" fontId="196" fillId="52" borderId="44" applyNumberFormat="0" applyAlignment="0" applyProtection="0">
      <alignment vertical="center"/>
    </xf>
    <xf numFmtId="0" fontId="196" fillId="52" borderId="44" applyNumberFormat="0" applyAlignment="0" applyProtection="0">
      <alignment vertical="center"/>
    </xf>
    <xf numFmtId="0" fontId="37" fillId="0" borderId="0">
      <protection locked="0"/>
    </xf>
    <xf numFmtId="329" fontId="37" fillId="0" borderId="0">
      <protection locked="0"/>
    </xf>
    <xf numFmtId="329" fontId="37" fillId="0" borderId="0">
      <protection locked="0"/>
    </xf>
    <xf numFmtId="330" fontId="37" fillId="0" borderId="0">
      <protection locked="0"/>
    </xf>
    <xf numFmtId="0" fontId="61" fillId="0" borderId="0">
      <protection locked="0"/>
    </xf>
    <xf numFmtId="0" fontId="61" fillId="0" borderId="0">
      <protection locked="0"/>
    </xf>
    <xf numFmtId="0" fontId="61" fillId="0" borderId="0">
      <protection locked="0"/>
    </xf>
    <xf numFmtId="0" fontId="61" fillId="0" borderId="0">
      <protection locked="0"/>
    </xf>
    <xf numFmtId="0" fontId="197" fillId="0" borderId="0"/>
    <xf numFmtId="49" fontId="198" fillId="0" borderId="62">
      <alignment horizontal="center" vertical="center" wrapText="1"/>
    </xf>
    <xf numFmtId="236" fontId="3" fillId="0" borderId="0"/>
    <xf numFmtId="331" fontId="6" fillId="0" borderId="0"/>
    <xf numFmtId="236" fontId="3" fillId="0" borderId="0"/>
    <xf numFmtId="331" fontId="6" fillId="0" borderId="0"/>
    <xf numFmtId="236" fontId="3" fillId="0" borderId="0"/>
    <xf numFmtId="331" fontId="6" fillId="0" borderId="0"/>
    <xf numFmtId="236" fontId="3" fillId="0" borderId="0"/>
    <xf numFmtId="331" fontId="6" fillId="0" borderId="0"/>
    <xf numFmtId="236" fontId="3" fillId="0" borderId="0"/>
    <xf numFmtId="331" fontId="6" fillId="0" borderId="0"/>
    <xf numFmtId="236" fontId="3" fillId="0" borderId="0"/>
    <xf numFmtId="331" fontId="6" fillId="0" borderId="0"/>
    <xf numFmtId="236" fontId="3" fillId="0" borderId="0"/>
    <xf numFmtId="331" fontId="6" fillId="0" borderId="0"/>
    <xf numFmtId="236" fontId="3" fillId="0" borderId="0"/>
    <xf numFmtId="331" fontId="6" fillId="0" borderId="0"/>
    <xf numFmtId="236" fontId="3" fillId="0" borderId="0"/>
    <xf numFmtId="331" fontId="6" fillId="0" borderId="0"/>
    <xf numFmtId="236" fontId="3" fillId="0" borderId="0"/>
    <xf numFmtId="331" fontId="6" fillId="0" borderId="0"/>
    <xf numFmtId="236" fontId="3" fillId="0" borderId="0"/>
    <xf numFmtId="331" fontId="6" fillId="0" borderId="0"/>
    <xf numFmtId="0" fontId="127" fillId="0" borderId="0"/>
    <xf numFmtId="332" fontId="3" fillId="0" borderId="0" applyNumberFormat="0" applyFill="0" applyBorder="0" applyAlignment="0">
      <alignment horizontal="left"/>
    </xf>
    <xf numFmtId="180" fontId="199" fillId="0" borderId="2">
      <alignment horizontal="right" vertical="center"/>
    </xf>
    <xf numFmtId="0" fontId="3" fillId="0" borderId="5">
      <alignment horizontal="right" vertical="center"/>
    </xf>
    <xf numFmtId="0" fontId="3" fillId="0" borderId="5">
      <alignment horizontal="right" vertical="center"/>
    </xf>
    <xf numFmtId="0" fontId="3" fillId="0" borderId="5">
      <alignment horizontal="right" vertical="center"/>
    </xf>
    <xf numFmtId="0" fontId="3" fillId="0" borderId="5">
      <alignment horizontal="right" vertical="center"/>
    </xf>
    <xf numFmtId="0" fontId="3" fillId="0" borderId="5">
      <alignment horizontal="right" vertical="center"/>
    </xf>
    <xf numFmtId="0" fontId="3" fillId="0" borderId="5">
      <alignment horizontal="right" vertical="center"/>
    </xf>
    <xf numFmtId="0" fontId="3" fillId="0" borderId="5">
      <alignment horizontal="right" vertical="center"/>
    </xf>
    <xf numFmtId="38" fontId="6" fillId="0" borderId="0"/>
    <xf numFmtId="41" fontId="20" fillId="0" borderId="2">
      <alignment horizontal="center" vertical="center"/>
    </xf>
    <xf numFmtId="333" fontId="7" fillId="0" borderId="63" applyFont="0" applyFill="0" applyBorder="0" applyAlignment="0">
      <alignment horizontal="left" vertical="center"/>
    </xf>
    <xf numFmtId="0" fontId="200" fillId="0" borderId="0" applyFont="0" applyBorder="0" applyAlignment="0">
      <alignment horizontal="left" vertical="center"/>
    </xf>
    <xf numFmtId="0" fontId="201" fillId="0" borderId="8" applyFill="0"/>
    <xf numFmtId="0" fontId="3" fillId="0" borderId="0">
      <protection locked="0"/>
    </xf>
    <xf numFmtId="0" fontId="202" fillId="10" borderId="0" applyNumberFormat="0" applyBorder="0" applyAlignment="0" applyProtection="0">
      <alignment vertical="center"/>
    </xf>
    <xf numFmtId="0" fontId="202" fillId="10" borderId="0" applyNumberFormat="0" applyBorder="0" applyAlignment="0" applyProtection="0">
      <alignment vertical="center"/>
    </xf>
    <xf numFmtId="0" fontId="202" fillId="10" borderId="0" applyNumberFormat="0" applyBorder="0" applyAlignment="0" applyProtection="0">
      <alignment vertical="center"/>
    </xf>
    <xf numFmtId="0" fontId="202" fillId="10" borderId="0" applyNumberFormat="0" applyBorder="0" applyAlignment="0" applyProtection="0">
      <alignment vertical="center"/>
    </xf>
    <xf numFmtId="0" fontId="202" fillId="10" borderId="0" applyNumberFormat="0" applyBorder="0" applyAlignment="0" applyProtection="0">
      <alignment vertical="center"/>
    </xf>
    <xf numFmtId="0" fontId="202" fillId="10" borderId="0" applyNumberFormat="0" applyBorder="0" applyAlignment="0" applyProtection="0">
      <alignment vertical="center"/>
    </xf>
    <xf numFmtId="0" fontId="59" fillId="0" borderId="0">
      <protection locked="0"/>
    </xf>
    <xf numFmtId="0" fontId="13" fillId="0" borderId="0">
      <alignment vertical="center"/>
    </xf>
    <xf numFmtId="3" fontId="40" fillId="0" borderId="64">
      <alignment horizontal="center"/>
    </xf>
    <xf numFmtId="3" fontId="40" fillId="0" borderId="64">
      <alignment horizontal="center"/>
    </xf>
    <xf numFmtId="3" fontId="40" fillId="0" borderId="64">
      <alignment horizontal="center"/>
    </xf>
    <xf numFmtId="3" fontId="40" fillId="0" borderId="64">
      <alignment horizontal="center"/>
    </xf>
    <xf numFmtId="0" fontId="12" fillId="0" borderId="2">
      <alignment horizontal="center" vertical="center"/>
    </xf>
    <xf numFmtId="0" fontId="37" fillId="53" borderId="0">
      <alignment horizontal="left"/>
    </xf>
    <xf numFmtId="0" fontId="59" fillId="0" borderId="0">
      <protection locked="0"/>
    </xf>
    <xf numFmtId="49" fontId="203" fillId="0" borderId="62">
      <alignment horizontal="center" vertical="center" wrapText="1"/>
    </xf>
    <xf numFmtId="0" fontId="63" fillId="0" borderId="0" applyFont="0"/>
    <xf numFmtId="0" fontId="204" fillId="0" borderId="0" applyNumberFormat="0" applyFill="0" applyBorder="0" applyAlignment="0" applyProtection="0">
      <alignment vertical="top"/>
      <protection locked="0"/>
    </xf>
    <xf numFmtId="40" fontId="205" fillId="0" borderId="0" applyFont="0" applyFill="0" applyBorder="0" applyAlignment="0" applyProtection="0"/>
    <xf numFmtId="38" fontId="205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8" fillId="0" borderId="0" applyFont="0" applyFill="0" applyBorder="0" applyAlignment="0" applyProtection="0"/>
    <xf numFmtId="197" fontId="7" fillId="0" borderId="50">
      <alignment vertical="center"/>
    </xf>
    <xf numFmtId="0" fontId="39" fillId="0" borderId="0">
      <alignment vertical="center"/>
    </xf>
    <xf numFmtId="0" fontId="39" fillId="0" borderId="0">
      <alignment vertical="center"/>
    </xf>
    <xf numFmtId="290" fontId="3" fillId="0" borderId="0">
      <alignment vertical="center"/>
    </xf>
    <xf numFmtId="290" fontId="3" fillId="0" borderId="0">
      <alignment vertical="center"/>
    </xf>
    <xf numFmtId="334" fontId="3" fillId="0" borderId="0">
      <alignment vertical="center"/>
    </xf>
    <xf numFmtId="290" fontId="3" fillId="0" borderId="0">
      <alignment vertical="center"/>
    </xf>
    <xf numFmtId="290" fontId="3" fillId="0" borderId="0">
      <alignment vertical="center"/>
    </xf>
    <xf numFmtId="236" fontId="3" fillId="0" borderId="0">
      <alignment vertical="center"/>
    </xf>
    <xf numFmtId="236" fontId="3" fillId="0" borderId="0">
      <alignment vertical="center"/>
    </xf>
    <xf numFmtId="334" fontId="3" fillId="0" borderId="0">
      <alignment vertical="center"/>
    </xf>
    <xf numFmtId="244" fontId="3" fillId="0" borderId="0">
      <alignment vertical="center"/>
    </xf>
    <xf numFmtId="325" fontId="3" fillId="0" borderId="0">
      <alignment vertical="center"/>
    </xf>
    <xf numFmtId="325" fontId="3" fillId="0" borderId="0">
      <alignment vertical="center"/>
    </xf>
    <xf numFmtId="244" fontId="3" fillId="0" borderId="0">
      <alignment vertical="center"/>
    </xf>
    <xf numFmtId="335" fontId="39" fillId="0" borderId="0">
      <alignment vertical="center"/>
    </xf>
    <xf numFmtId="335" fontId="39" fillId="0" borderId="0">
      <alignment vertical="center"/>
    </xf>
    <xf numFmtId="335" fontId="39" fillId="0" borderId="0">
      <alignment vertical="center"/>
    </xf>
    <xf numFmtId="290" fontId="3" fillId="0" borderId="0">
      <alignment vertical="center"/>
    </xf>
    <xf numFmtId="335" fontId="39" fillId="0" borderId="0">
      <alignment vertical="center"/>
    </xf>
    <xf numFmtId="335" fontId="39" fillId="0" borderId="0">
      <alignment vertical="center"/>
    </xf>
    <xf numFmtId="335" fontId="39" fillId="0" borderId="0">
      <alignment vertical="center"/>
    </xf>
    <xf numFmtId="290" fontId="3" fillId="0" borderId="0">
      <alignment vertical="center"/>
    </xf>
    <xf numFmtId="335" fontId="39" fillId="0" borderId="0">
      <alignment vertical="center"/>
    </xf>
    <xf numFmtId="335" fontId="39" fillId="0" borderId="0">
      <alignment vertical="center"/>
    </xf>
    <xf numFmtId="335" fontId="39" fillId="0" borderId="0">
      <alignment vertical="center"/>
    </xf>
    <xf numFmtId="290" fontId="3" fillId="0" borderId="0">
      <alignment vertical="center"/>
    </xf>
    <xf numFmtId="290" fontId="3" fillId="0" borderId="0">
      <alignment vertical="center"/>
    </xf>
    <xf numFmtId="290" fontId="3" fillId="0" borderId="0">
      <alignment vertical="center"/>
    </xf>
    <xf numFmtId="334" fontId="3" fillId="0" borderId="0">
      <alignment vertical="center"/>
    </xf>
    <xf numFmtId="290" fontId="3" fillId="0" borderId="0">
      <alignment vertical="center"/>
    </xf>
    <xf numFmtId="290" fontId="3" fillId="0" borderId="0">
      <alignment vertical="center"/>
    </xf>
    <xf numFmtId="236" fontId="3" fillId="0" borderId="0">
      <alignment vertical="center"/>
    </xf>
    <xf numFmtId="236" fontId="3" fillId="0" borderId="0">
      <alignment vertical="center"/>
    </xf>
    <xf numFmtId="334" fontId="3" fillId="0" borderId="0">
      <alignment vertical="center"/>
    </xf>
    <xf numFmtId="244" fontId="3" fillId="0" borderId="0">
      <alignment vertical="center"/>
    </xf>
    <xf numFmtId="325" fontId="3" fillId="0" borderId="0">
      <alignment vertical="center"/>
    </xf>
    <xf numFmtId="325" fontId="3" fillId="0" borderId="0">
      <alignment vertical="center"/>
    </xf>
    <xf numFmtId="244" fontId="3" fillId="0" borderId="0">
      <alignment vertical="center"/>
    </xf>
    <xf numFmtId="335" fontId="39" fillId="0" borderId="0">
      <alignment vertical="center"/>
    </xf>
    <xf numFmtId="335" fontId="39" fillId="0" borderId="0">
      <alignment vertical="center"/>
    </xf>
    <xf numFmtId="335" fontId="39" fillId="0" borderId="0">
      <alignment vertical="center"/>
    </xf>
    <xf numFmtId="290" fontId="3" fillId="0" borderId="0">
      <alignment vertical="center"/>
    </xf>
    <xf numFmtId="335" fontId="39" fillId="0" borderId="0">
      <alignment vertical="center"/>
    </xf>
    <xf numFmtId="335" fontId="39" fillId="0" borderId="0">
      <alignment vertical="center"/>
    </xf>
    <xf numFmtId="335" fontId="39" fillId="0" borderId="0">
      <alignment vertical="center"/>
    </xf>
    <xf numFmtId="290" fontId="3" fillId="0" borderId="0">
      <alignment vertical="center"/>
    </xf>
    <xf numFmtId="335" fontId="39" fillId="0" borderId="0">
      <alignment vertical="center"/>
    </xf>
    <xf numFmtId="335" fontId="39" fillId="0" borderId="0">
      <alignment vertical="center"/>
    </xf>
    <xf numFmtId="335" fontId="39" fillId="0" borderId="0">
      <alignment vertical="center"/>
    </xf>
    <xf numFmtId="290" fontId="3" fillId="0" borderId="0">
      <alignment vertical="center"/>
    </xf>
    <xf numFmtId="0" fontId="3" fillId="54" borderId="60" applyNumberFormat="0" applyFont="0" applyAlignment="0" applyProtection="0">
      <alignment vertical="center"/>
    </xf>
    <xf numFmtId="0" fontId="3" fillId="54" borderId="60" applyNumberFormat="0" applyFont="0" applyAlignment="0" applyProtection="0">
      <alignment vertical="center"/>
    </xf>
    <xf numFmtId="0" fontId="3" fillId="54" borderId="60" applyNumberFormat="0" applyFont="0" applyAlignment="0" applyProtection="0">
      <alignment vertical="center"/>
    </xf>
    <xf numFmtId="0" fontId="3" fillId="54" borderId="60" applyNumberFormat="0" applyFont="0" applyAlignment="0" applyProtection="0">
      <alignment vertical="center"/>
    </xf>
    <xf numFmtId="0" fontId="3" fillId="54" borderId="60" applyNumberFormat="0" applyFont="0" applyAlignment="0" applyProtection="0">
      <alignment vertical="center"/>
    </xf>
    <xf numFmtId="0" fontId="3" fillId="54" borderId="60" applyNumberFormat="0" applyFont="0" applyAlignment="0" applyProtection="0">
      <alignment vertical="center"/>
    </xf>
    <xf numFmtId="0" fontId="3" fillId="54" borderId="60" applyNumberFormat="0" applyFont="0" applyAlignment="0" applyProtection="0">
      <alignment vertical="center"/>
    </xf>
    <xf numFmtId="0" fontId="3" fillId="54" borderId="60" applyNumberFormat="0" applyFont="0" applyAlignment="0" applyProtection="0">
      <alignment vertical="center"/>
    </xf>
    <xf numFmtId="0" fontId="3" fillId="54" borderId="60" applyNumberFormat="0" applyFont="0" applyAlignment="0" applyProtection="0">
      <alignment vertical="center"/>
    </xf>
    <xf numFmtId="0" fontId="3" fillId="54" borderId="60" applyNumberFormat="0" applyFont="0" applyAlignment="0" applyProtection="0">
      <alignment vertical="center"/>
    </xf>
    <xf numFmtId="0" fontId="3" fillId="54" borderId="60" applyNumberFormat="0" applyFont="0" applyAlignment="0" applyProtection="0">
      <alignment vertical="center"/>
    </xf>
    <xf numFmtId="0" fontId="3" fillId="54" borderId="60" applyNumberFormat="0" applyFont="0" applyAlignment="0" applyProtection="0">
      <alignment vertical="center"/>
    </xf>
    <xf numFmtId="336" fontId="131" fillId="0" borderId="0" applyFont="0" applyBorder="0">
      <alignment vertical="center"/>
    </xf>
    <xf numFmtId="0" fontId="205" fillId="0" borderId="0" applyFont="0" applyFill="0" applyBorder="0" applyAlignment="0" applyProtection="0"/>
    <xf numFmtId="0" fontId="205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206" fillId="0" borderId="0"/>
    <xf numFmtId="0" fontId="70" fillId="0" borderId="0" applyNumberFormat="0" applyFont="0" applyFill="0" applyBorder="0" applyProtection="0">
      <alignment horizontal="distributed" vertical="center" justifyLastLine="1"/>
    </xf>
    <xf numFmtId="0" fontId="70" fillId="0" borderId="0" applyNumberFormat="0" applyFont="0" applyFill="0" applyBorder="0" applyProtection="0">
      <alignment horizontal="distributed" vertical="center"/>
    </xf>
    <xf numFmtId="41" fontId="70" fillId="0" borderId="5" applyNumberFormat="0" applyFont="0" applyFill="0" applyBorder="0" applyProtection="0">
      <alignment horizontal="distributed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239" fontId="37" fillId="0" borderId="0" applyFont="0" applyFill="0" applyBorder="0" applyProtection="0">
      <alignment horizontal="center" vertical="center"/>
    </xf>
    <xf numFmtId="337" fontId="37" fillId="0" borderId="0" applyFont="0" applyFill="0" applyBorder="0" applyProtection="0">
      <alignment horizontal="center" vertical="center"/>
    </xf>
    <xf numFmtId="9" fontId="6" fillId="3" borderId="0" applyFill="0" applyBorder="0" applyProtection="0">
      <alignment horizontal="right"/>
    </xf>
    <xf numFmtId="10" fontId="6" fillId="0" borderId="0" applyFill="0" applyBorder="0" applyProtection="0">
      <alignment horizontal="right"/>
    </xf>
    <xf numFmtId="9" fontId="74" fillId="0" borderId="0" applyFont="0" applyFill="0" applyBorder="0" applyAlignment="0" applyProtection="0">
      <alignment vertical="center"/>
    </xf>
    <xf numFmtId="9" fontId="74" fillId="0" borderId="0" applyFont="0" applyFill="0" applyBorder="0" applyAlignment="0" applyProtection="0">
      <alignment vertical="center"/>
    </xf>
    <xf numFmtId="9" fontId="74" fillId="0" borderId="0" applyFont="0" applyFill="0" applyBorder="0" applyAlignment="0" applyProtection="0">
      <alignment vertical="center"/>
    </xf>
    <xf numFmtId="9" fontId="74" fillId="0" borderId="0" applyFont="0" applyFill="0" applyBorder="0" applyAlignment="0" applyProtection="0">
      <alignment vertical="center"/>
    </xf>
    <xf numFmtId="9" fontId="74" fillId="0" borderId="0" applyFont="0" applyFill="0" applyBorder="0" applyAlignment="0" applyProtection="0">
      <alignment vertical="center"/>
    </xf>
    <xf numFmtId="9" fontId="74" fillId="0" borderId="0" applyFont="0" applyFill="0" applyBorder="0" applyAlignment="0" applyProtection="0">
      <alignment vertical="center"/>
    </xf>
    <xf numFmtId="9" fontId="74" fillId="0" borderId="0" applyFont="0" applyFill="0" applyBorder="0" applyAlignment="0" applyProtection="0">
      <alignment vertical="center"/>
    </xf>
    <xf numFmtId="9" fontId="74" fillId="0" borderId="0" applyFont="0" applyFill="0" applyBorder="0" applyAlignment="0" applyProtection="0">
      <alignment vertical="center"/>
    </xf>
    <xf numFmtId="9" fontId="74" fillId="0" borderId="0" applyFont="0" applyFill="0" applyBorder="0" applyAlignment="0" applyProtection="0">
      <alignment vertical="center"/>
    </xf>
    <xf numFmtId="9" fontId="74" fillId="0" borderId="0" applyFont="0" applyFill="0" applyBorder="0" applyAlignment="0" applyProtection="0">
      <alignment vertical="center"/>
    </xf>
    <xf numFmtId="9" fontId="74" fillId="0" borderId="0" applyFont="0" applyFill="0" applyBorder="0" applyAlignment="0" applyProtection="0">
      <alignment vertical="center"/>
    </xf>
    <xf numFmtId="9" fontId="74" fillId="0" borderId="0" applyFont="0" applyFill="0" applyBorder="0" applyAlignment="0" applyProtection="0">
      <alignment vertical="center"/>
    </xf>
    <xf numFmtId="9" fontId="74" fillId="0" borderId="0" applyFont="0" applyFill="0" applyBorder="0" applyAlignment="0" applyProtection="0">
      <alignment vertical="center"/>
    </xf>
    <xf numFmtId="9" fontId="74" fillId="0" borderId="0" applyFont="0" applyFill="0" applyBorder="0" applyAlignment="0" applyProtection="0">
      <alignment vertical="center"/>
    </xf>
    <xf numFmtId="9" fontId="74" fillId="0" borderId="0" applyFont="0" applyFill="0" applyBorder="0" applyAlignment="0" applyProtection="0">
      <alignment vertical="center"/>
    </xf>
    <xf numFmtId="9" fontId="74" fillId="0" borderId="0" applyFont="0" applyFill="0" applyBorder="0" applyAlignment="0" applyProtection="0">
      <alignment vertical="center"/>
    </xf>
    <xf numFmtId="9" fontId="74" fillId="0" borderId="0" applyFont="0" applyFill="0" applyBorder="0" applyAlignment="0" applyProtection="0">
      <alignment vertical="center"/>
    </xf>
    <xf numFmtId="9" fontId="74" fillId="0" borderId="0" applyFont="0" applyFill="0" applyBorder="0" applyAlignment="0" applyProtection="0">
      <alignment vertical="center"/>
    </xf>
    <xf numFmtId="9" fontId="74" fillId="0" borderId="0" applyFont="0" applyFill="0" applyBorder="0" applyAlignment="0" applyProtection="0">
      <alignment vertical="center"/>
    </xf>
    <xf numFmtId="9" fontId="74" fillId="0" borderId="0" applyFont="0" applyFill="0" applyBorder="0" applyAlignment="0" applyProtection="0">
      <alignment vertical="center"/>
    </xf>
    <xf numFmtId="9" fontId="74" fillId="0" borderId="0" applyFont="0" applyFill="0" applyBorder="0" applyAlignment="0" applyProtection="0">
      <alignment vertical="center"/>
    </xf>
    <xf numFmtId="9" fontId="74" fillId="0" borderId="0" applyFont="0" applyFill="0" applyBorder="0" applyAlignment="0" applyProtection="0">
      <alignment vertical="center"/>
    </xf>
    <xf numFmtId="9" fontId="74" fillId="0" borderId="0" applyFont="0" applyFill="0" applyBorder="0" applyAlignment="0" applyProtection="0">
      <alignment vertical="center"/>
    </xf>
    <xf numFmtId="9" fontId="74" fillId="0" borderId="0" applyFont="0" applyFill="0" applyBorder="0" applyAlignment="0" applyProtection="0">
      <alignment vertical="center"/>
    </xf>
    <xf numFmtId="9" fontId="74" fillId="0" borderId="0" applyFont="0" applyFill="0" applyBorder="0" applyAlignment="0" applyProtection="0">
      <alignment vertical="center"/>
    </xf>
    <xf numFmtId="9" fontId="74" fillId="0" borderId="0" applyFont="0" applyFill="0" applyBorder="0" applyAlignment="0" applyProtection="0">
      <alignment vertical="center"/>
    </xf>
    <xf numFmtId="9" fontId="74" fillId="0" borderId="0" applyFont="0" applyFill="0" applyBorder="0" applyAlignment="0" applyProtection="0">
      <alignment vertical="center"/>
    </xf>
    <xf numFmtId="9" fontId="74" fillId="0" borderId="0" applyFont="0" applyFill="0" applyBorder="0" applyAlignment="0" applyProtection="0">
      <alignment vertical="center"/>
    </xf>
    <xf numFmtId="9" fontId="74" fillId="0" borderId="0" applyFont="0" applyFill="0" applyBorder="0" applyAlignment="0" applyProtection="0">
      <alignment vertical="center"/>
    </xf>
    <xf numFmtId="9" fontId="74" fillId="0" borderId="0" applyFont="0" applyFill="0" applyBorder="0" applyAlignment="0" applyProtection="0">
      <alignment vertical="center"/>
    </xf>
    <xf numFmtId="9" fontId="74" fillId="0" borderId="0" applyFont="0" applyFill="0" applyBorder="0" applyAlignment="0" applyProtection="0">
      <alignment vertical="center"/>
    </xf>
    <xf numFmtId="9" fontId="74" fillId="0" borderId="0" applyFont="0" applyFill="0" applyBorder="0" applyAlignment="0" applyProtection="0">
      <alignment vertical="center"/>
    </xf>
    <xf numFmtId="9" fontId="74" fillId="0" borderId="0" applyFont="0" applyFill="0" applyBorder="0" applyAlignment="0" applyProtection="0">
      <alignment vertical="center"/>
    </xf>
    <xf numFmtId="9" fontId="74" fillId="0" borderId="0" applyFont="0" applyFill="0" applyBorder="0" applyAlignment="0" applyProtection="0">
      <alignment vertical="center"/>
    </xf>
    <xf numFmtId="9" fontId="74" fillId="0" borderId="0" applyFont="0" applyFill="0" applyBorder="0" applyAlignment="0" applyProtection="0">
      <alignment vertical="center"/>
    </xf>
    <xf numFmtId="9" fontId="74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74" fillId="0" borderId="0" applyFont="0" applyFill="0" applyBorder="0" applyAlignment="0" applyProtection="0">
      <alignment vertical="center"/>
    </xf>
    <xf numFmtId="9" fontId="74" fillId="0" borderId="0" applyFont="0" applyFill="0" applyBorder="0" applyAlignment="0" applyProtection="0">
      <alignment vertical="center"/>
    </xf>
    <xf numFmtId="9" fontId="74" fillId="0" borderId="0" applyFont="0" applyFill="0" applyBorder="0" applyAlignment="0" applyProtection="0">
      <alignment vertical="center"/>
    </xf>
    <xf numFmtId="9" fontId="74" fillId="0" borderId="0" applyFont="0" applyFill="0" applyBorder="0" applyAlignment="0" applyProtection="0">
      <alignment vertical="center"/>
    </xf>
    <xf numFmtId="9" fontId="74" fillId="0" borderId="0" applyFont="0" applyFill="0" applyBorder="0" applyAlignment="0" applyProtection="0">
      <alignment vertical="center"/>
    </xf>
    <xf numFmtId="9" fontId="74" fillId="0" borderId="0" applyFont="0" applyFill="0" applyBorder="0" applyAlignment="0" applyProtection="0">
      <alignment vertical="center"/>
    </xf>
    <xf numFmtId="9" fontId="74" fillId="0" borderId="0" applyFont="0" applyFill="0" applyBorder="0" applyAlignment="0" applyProtection="0">
      <alignment vertical="center"/>
    </xf>
    <xf numFmtId="9" fontId="74" fillId="0" borderId="0" applyFont="0" applyFill="0" applyBorder="0" applyAlignment="0" applyProtection="0">
      <alignment vertical="center"/>
    </xf>
    <xf numFmtId="9" fontId="74" fillId="0" borderId="0" applyFont="0" applyFill="0" applyBorder="0" applyAlignment="0" applyProtection="0">
      <alignment vertical="center"/>
    </xf>
    <xf numFmtId="9" fontId="74" fillId="0" borderId="0" applyFont="0" applyFill="0" applyBorder="0" applyAlignment="0" applyProtection="0">
      <alignment vertical="center"/>
    </xf>
    <xf numFmtId="9" fontId="74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74" fillId="0" borderId="0" applyFont="0" applyFill="0" applyBorder="0" applyAlignment="0" applyProtection="0">
      <alignment vertical="center"/>
    </xf>
    <xf numFmtId="9" fontId="74" fillId="0" borderId="0" applyFont="0" applyFill="0" applyBorder="0" applyAlignment="0" applyProtection="0">
      <alignment vertical="center"/>
    </xf>
    <xf numFmtId="9" fontId="74" fillId="0" borderId="0" applyFont="0" applyFill="0" applyBorder="0" applyAlignment="0" applyProtection="0">
      <alignment vertical="center"/>
    </xf>
    <xf numFmtId="9" fontId="74" fillId="0" borderId="0" applyFont="0" applyFill="0" applyBorder="0" applyAlignment="0" applyProtection="0">
      <alignment vertical="center"/>
    </xf>
    <xf numFmtId="9" fontId="74" fillId="0" borderId="0" applyFont="0" applyFill="0" applyBorder="0" applyAlignment="0" applyProtection="0">
      <alignment vertical="center"/>
    </xf>
    <xf numFmtId="9" fontId="74" fillId="0" borderId="0" applyFont="0" applyFill="0" applyBorder="0" applyAlignment="0" applyProtection="0">
      <alignment vertical="center"/>
    </xf>
    <xf numFmtId="9" fontId="74" fillId="0" borderId="0" applyFont="0" applyFill="0" applyBorder="0" applyAlignment="0" applyProtection="0">
      <alignment vertical="center"/>
    </xf>
    <xf numFmtId="9" fontId="74" fillId="0" borderId="0" applyFont="0" applyFill="0" applyBorder="0" applyAlignment="0" applyProtection="0">
      <alignment vertical="center"/>
    </xf>
    <xf numFmtId="9" fontId="74" fillId="0" borderId="0" applyFont="0" applyFill="0" applyBorder="0" applyAlignment="0" applyProtection="0">
      <alignment vertical="center"/>
    </xf>
    <xf numFmtId="9" fontId="74" fillId="0" borderId="0" applyFont="0" applyFill="0" applyBorder="0" applyAlignment="0" applyProtection="0">
      <alignment vertical="center"/>
    </xf>
    <xf numFmtId="9" fontId="74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74" fillId="0" borderId="0" applyFont="0" applyFill="0" applyBorder="0" applyAlignment="0" applyProtection="0">
      <alignment vertical="center"/>
    </xf>
    <xf numFmtId="9" fontId="74" fillId="0" borderId="0" applyFont="0" applyFill="0" applyBorder="0" applyAlignment="0" applyProtection="0">
      <alignment vertical="center"/>
    </xf>
    <xf numFmtId="9" fontId="74" fillId="0" borderId="0" applyFont="0" applyFill="0" applyBorder="0" applyAlignment="0" applyProtection="0">
      <alignment vertical="center"/>
    </xf>
    <xf numFmtId="9" fontId="74" fillId="0" borderId="0" applyFont="0" applyFill="0" applyBorder="0" applyAlignment="0" applyProtection="0">
      <alignment vertical="center"/>
    </xf>
    <xf numFmtId="9" fontId="74" fillId="0" borderId="0" applyFont="0" applyFill="0" applyBorder="0" applyAlignment="0" applyProtection="0">
      <alignment vertical="center"/>
    </xf>
    <xf numFmtId="9" fontId="74" fillId="0" borderId="0" applyFont="0" applyFill="0" applyBorder="0" applyAlignment="0" applyProtection="0">
      <alignment vertical="center"/>
    </xf>
    <xf numFmtId="9" fontId="74" fillId="0" borderId="0" applyFont="0" applyFill="0" applyBorder="0" applyAlignment="0" applyProtection="0">
      <alignment vertical="center"/>
    </xf>
    <xf numFmtId="9" fontId="74" fillId="0" borderId="0" applyFont="0" applyFill="0" applyBorder="0" applyAlignment="0" applyProtection="0">
      <alignment vertical="center"/>
    </xf>
    <xf numFmtId="9" fontId="74" fillId="0" borderId="0" applyFont="0" applyFill="0" applyBorder="0" applyAlignment="0" applyProtection="0">
      <alignment vertical="center"/>
    </xf>
    <xf numFmtId="9" fontId="74" fillId="0" borderId="0" applyFont="0" applyFill="0" applyBorder="0" applyAlignment="0" applyProtection="0">
      <alignment vertical="center"/>
    </xf>
    <xf numFmtId="9" fontId="74" fillId="0" borderId="0" applyFont="0" applyFill="0" applyBorder="0" applyAlignment="0" applyProtection="0">
      <alignment vertical="center"/>
    </xf>
    <xf numFmtId="9" fontId="74" fillId="0" borderId="0" applyFont="0" applyFill="0" applyBorder="0" applyAlignment="0" applyProtection="0">
      <alignment vertical="center"/>
    </xf>
    <xf numFmtId="9" fontId="74" fillId="0" borderId="0" applyFont="0" applyFill="0" applyBorder="0" applyAlignment="0" applyProtection="0">
      <alignment vertical="center"/>
    </xf>
    <xf numFmtId="9" fontId="74" fillId="0" borderId="0" applyFont="0" applyFill="0" applyBorder="0" applyAlignment="0" applyProtection="0">
      <alignment vertical="center"/>
    </xf>
    <xf numFmtId="9" fontId="74" fillId="0" borderId="0" applyFont="0" applyFill="0" applyBorder="0" applyAlignment="0" applyProtection="0">
      <alignment vertical="center"/>
    </xf>
    <xf numFmtId="9" fontId="74" fillId="0" borderId="0" applyFont="0" applyFill="0" applyBorder="0" applyAlignment="0" applyProtection="0">
      <alignment vertical="center"/>
    </xf>
    <xf numFmtId="9" fontId="74" fillId="0" borderId="0" applyFont="0" applyFill="0" applyBorder="0" applyAlignment="0" applyProtection="0">
      <alignment vertical="center"/>
    </xf>
    <xf numFmtId="9" fontId="74" fillId="0" borderId="0" applyFont="0" applyFill="0" applyBorder="0" applyAlignment="0" applyProtection="0">
      <alignment vertical="center"/>
    </xf>
    <xf numFmtId="9" fontId="74" fillId="0" borderId="0" applyFont="0" applyFill="0" applyBorder="0" applyAlignment="0" applyProtection="0">
      <alignment vertical="center"/>
    </xf>
    <xf numFmtId="9" fontId="74" fillId="0" borderId="0" applyFont="0" applyFill="0" applyBorder="0" applyAlignment="0" applyProtection="0">
      <alignment vertical="center"/>
    </xf>
    <xf numFmtId="9" fontId="74" fillId="0" borderId="0" applyFont="0" applyFill="0" applyBorder="0" applyAlignment="0" applyProtection="0">
      <alignment vertical="center"/>
    </xf>
    <xf numFmtId="9" fontId="74" fillId="0" borderId="0" applyFont="0" applyFill="0" applyBorder="0" applyAlignment="0" applyProtection="0">
      <alignment vertical="center"/>
    </xf>
    <xf numFmtId="9" fontId="74" fillId="0" borderId="0" applyFont="0" applyFill="0" applyBorder="0" applyAlignment="0" applyProtection="0">
      <alignment vertical="center"/>
    </xf>
    <xf numFmtId="9" fontId="74" fillId="0" borderId="0" applyFont="0" applyFill="0" applyBorder="0" applyAlignment="0" applyProtection="0">
      <alignment vertical="center"/>
    </xf>
    <xf numFmtId="9" fontId="74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9" fontId="74" fillId="0" borderId="0" applyFont="0" applyFill="0" applyBorder="0" applyAlignment="0" applyProtection="0">
      <alignment vertical="center"/>
    </xf>
    <xf numFmtId="9" fontId="74" fillId="0" borderId="0" applyFont="0" applyFill="0" applyBorder="0" applyAlignment="0" applyProtection="0">
      <alignment vertical="center"/>
    </xf>
    <xf numFmtId="9" fontId="74" fillId="0" borderId="0" applyFont="0" applyFill="0" applyBorder="0" applyAlignment="0" applyProtection="0">
      <alignment vertical="center"/>
    </xf>
    <xf numFmtId="9" fontId="74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74" fillId="0" borderId="0" applyFont="0" applyFill="0" applyBorder="0" applyAlignment="0" applyProtection="0">
      <alignment vertical="center"/>
    </xf>
    <xf numFmtId="9" fontId="74" fillId="0" borderId="0" applyFont="0" applyFill="0" applyBorder="0" applyAlignment="0" applyProtection="0">
      <alignment vertical="center"/>
    </xf>
    <xf numFmtId="9" fontId="74" fillId="0" borderId="0" applyFont="0" applyFill="0" applyBorder="0" applyAlignment="0" applyProtection="0">
      <alignment vertical="center"/>
    </xf>
    <xf numFmtId="9" fontId="74" fillId="0" borderId="0" applyFont="0" applyFill="0" applyBorder="0" applyAlignment="0" applyProtection="0">
      <alignment vertical="center"/>
    </xf>
    <xf numFmtId="9" fontId="74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/>
    <xf numFmtId="9" fontId="74" fillId="0" borderId="0" applyFont="0" applyFill="0" applyBorder="0" applyAlignment="0" applyProtection="0">
      <alignment vertical="center"/>
    </xf>
    <xf numFmtId="9" fontId="74" fillId="0" borderId="0" applyFont="0" applyFill="0" applyBorder="0" applyAlignment="0" applyProtection="0">
      <alignment vertical="center"/>
    </xf>
    <xf numFmtId="9" fontId="74" fillId="0" borderId="0" applyFont="0" applyFill="0" applyBorder="0" applyAlignment="0" applyProtection="0">
      <alignment vertical="center"/>
    </xf>
    <xf numFmtId="9" fontId="74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74" fillId="0" borderId="0" applyFont="0" applyFill="0" applyBorder="0" applyAlignment="0" applyProtection="0">
      <alignment vertical="center"/>
    </xf>
    <xf numFmtId="9" fontId="74" fillId="0" borderId="0" applyFont="0" applyFill="0" applyBorder="0" applyAlignment="0" applyProtection="0">
      <alignment vertical="center"/>
    </xf>
    <xf numFmtId="9" fontId="74" fillId="0" borderId="0" applyFont="0" applyFill="0" applyBorder="0" applyAlignment="0" applyProtection="0">
      <alignment vertical="center"/>
    </xf>
    <xf numFmtId="9" fontId="74" fillId="0" borderId="0" applyFont="0" applyFill="0" applyBorder="0" applyAlignment="0" applyProtection="0">
      <alignment vertical="center"/>
    </xf>
    <xf numFmtId="9" fontId="74" fillId="0" borderId="0" applyFont="0" applyFill="0" applyBorder="0" applyAlignment="0" applyProtection="0">
      <alignment vertical="center"/>
    </xf>
    <xf numFmtId="9" fontId="74" fillId="0" borderId="0" applyFont="0" applyFill="0" applyBorder="0" applyAlignment="0" applyProtection="0">
      <alignment vertical="center"/>
    </xf>
    <xf numFmtId="9" fontId="74" fillId="0" borderId="0" applyFont="0" applyFill="0" applyBorder="0" applyAlignment="0" applyProtection="0">
      <alignment vertical="center"/>
    </xf>
    <xf numFmtId="9" fontId="74" fillId="0" borderId="0" applyFont="0" applyFill="0" applyBorder="0" applyAlignment="0" applyProtection="0">
      <alignment vertical="center"/>
    </xf>
    <xf numFmtId="9" fontId="74" fillId="0" borderId="0" applyFont="0" applyFill="0" applyBorder="0" applyAlignment="0" applyProtection="0">
      <alignment vertical="center"/>
    </xf>
    <xf numFmtId="9" fontId="74" fillId="0" borderId="0" applyFont="0" applyFill="0" applyBorder="0" applyAlignment="0" applyProtection="0">
      <alignment vertical="center"/>
    </xf>
    <xf numFmtId="9" fontId="74" fillId="0" borderId="0" applyFont="0" applyFill="0" applyBorder="0" applyAlignment="0" applyProtection="0">
      <alignment vertical="center"/>
    </xf>
    <xf numFmtId="9" fontId="74" fillId="0" borderId="0" applyFont="0" applyFill="0" applyBorder="0" applyAlignment="0" applyProtection="0">
      <alignment vertical="center"/>
    </xf>
    <xf numFmtId="9" fontId="74" fillId="0" borderId="0" applyFont="0" applyFill="0" applyBorder="0" applyAlignment="0" applyProtection="0">
      <alignment vertical="center"/>
    </xf>
    <xf numFmtId="338" fontId="37" fillId="0" borderId="0" applyFont="0" applyFill="0" applyBorder="0" applyAlignment="0" applyProtection="0"/>
    <xf numFmtId="339" fontId="70" fillId="0" borderId="0" applyFont="0" applyFill="0" applyBorder="0" applyAlignment="0" applyProtection="0"/>
    <xf numFmtId="176" fontId="3" fillId="0" borderId="0" applyFont="0" applyFill="0" applyBorder="0" applyAlignment="0" applyProtection="0"/>
    <xf numFmtId="208" fontId="70" fillId="0" borderId="0" applyFont="0" applyFill="0" applyBorder="0" applyAlignment="0" applyProtection="0"/>
    <xf numFmtId="340" fontId="70" fillId="0" borderId="0" applyFont="0" applyFill="0" applyBorder="0" applyAlignment="0" applyProtection="0"/>
    <xf numFmtId="197" fontId="3" fillId="0" borderId="0" applyFont="0" applyFill="0" applyBorder="0" applyAlignment="0" applyProtection="0"/>
    <xf numFmtId="0" fontId="207" fillId="0" borderId="0"/>
    <xf numFmtId="0" fontId="208" fillId="0" borderId="0" applyFont="0" applyFill="0" applyBorder="0" applyProtection="0">
      <alignment horizontal="center" vertical="center"/>
    </xf>
    <xf numFmtId="0" fontId="208" fillId="0" borderId="0" applyFont="0" applyFill="0" applyBorder="0" applyProtection="0">
      <alignment horizontal="center" vertical="center"/>
    </xf>
    <xf numFmtId="0" fontId="209" fillId="55" borderId="0" applyNumberFormat="0" applyBorder="0" applyAlignment="0" applyProtection="0">
      <alignment vertical="center"/>
    </xf>
    <xf numFmtId="0" fontId="209" fillId="55" borderId="0" applyNumberFormat="0" applyBorder="0" applyAlignment="0" applyProtection="0">
      <alignment vertical="center"/>
    </xf>
    <xf numFmtId="0" fontId="209" fillId="55" borderId="0" applyNumberFormat="0" applyBorder="0" applyAlignment="0" applyProtection="0">
      <alignment vertical="center"/>
    </xf>
    <xf numFmtId="0" fontId="209" fillId="55" borderId="0" applyNumberFormat="0" applyBorder="0" applyAlignment="0" applyProtection="0">
      <alignment vertical="center"/>
    </xf>
    <xf numFmtId="0" fontId="209" fillId="55" borderId="0" applyNumberFormat="0" applyBorder="0" applyAlignment="0" applyProtection="0">
      <alignment vertical="center"/>
    </xf>
    <xf numFmtId="0" fontId="209" fillId="55" borderId="0" applyNumberFormat="0" applyBorder="0" applyAlignment="0" applyProtection="0">
      <alignment vertical="center"/>
    </xf>
    <xf numFmtId="0" fontId="210" fillId="0" borderId="37" applyFont="0" applyFill="0" applyAlignment="0" applyProtection="0">
      <alignment horizontal="center" vertical="center"/>
    </xf>
    <xf numFmtId="0" fontId="37" fillId="0" borderId="0"/>
    <xf numFmtId="0" fontId="211" fillId="0" borderId="0"/>
    <xf numFmtId="197" fontId="212" fillId="0" borderId="63">
      <alignment vertical="center"/>
    </xf>
    <xf numFmtId="0" fontId="3" fillId="0" borderId="10" applyBorder="0"/>
    <xf numFmtId="224" fontId="70" fillId="0" borderId="0">
      <alignment horizontal="centerContinuous" vertical="center"/>
    </xf>
    <xf numFmtId="0" fontId="3" fillId="0" borderId="0"/>
    <xf numFmtId="0" fontId="70" fillId="0" borderId="0" applyNumberFormat="0" applyFont="0" applyFill="0" applyBorder="0" applyProtection="0">
      <alignment horizontal="centerContinuous" vertical="center"/>
    </xf>
    <xf numFmtId="339" fontId="70" fillId="0" borderId="0" applyNumberFormat="0" applyFont="0" applyFill="0" applyBorder="0" applyProtection="0">
      <alignment horizontal="centerContinuous" vertical="center"/>
    </xf>
    <xf numFmtId="176" fontId="3" fillId="0" borderId="0" applyNumberFormat="0" applyFont="0" applyFill="0" applyBorder="0" applyProtection="0">
      <alignment horizontal="centerContinuous"/>
    </xf>
    <xf numFmtId="176" fontId="201" fillId="0" borderId="2">
      <alignment vertical="center"/>
    </xf>
    <xf numFmtId="3" fontId="70" fillId="0" borderId="5"/>
    <xf numFmtId="3" fontId="70" fillId="0" borderId="5"/>
    <xf numFmtId="3" fontId="70" fillId="0" borderId="5"/>
    <xf numFmtId="3" fontId="70" fillId="0" borderId="5"/>
    <xf numFmtId="0" fontId="70" fillId="0" borderId="5"/>
    <xf numFmtId="0" fontId="70" fillId="0" borderId="5"/>
    <xf numFmtId="0" fontId="70" fillId="0" borderId="5"/>
    <xf numFmtId="0" fontId="70" fillId="0" borderId="5"/>
    <xf numFmtId="3" fontId="70" fillId="0" borderId="65"/>
    <xf numFmtId="3" fontId="70" fillId="0" borderId="65"/>
    <xf numFmtId="3" fontId="70" fillId="0" borderId="66"/>
    <xf numFmtId="3" fontId="70" fillId="0" borderId="66"/>
    <xf numFmtId="0" fontId="213" fillId="0" borderId="5"/>
    <xf numFmtId="0" fontId="213" fillId="0" borderId="5"/>
    <xf numFmtId="0" fontId="213" fillId="0" borderId="5"/>
    <xf numFmtId="0" fontId="213" fillId="0" borderId="5"/>
    <xf numFmtId="0" fontId="214" fillId="0" borderId="0">
      <alignment horizontal="center"/>
    </xf>
    <xf numFmtId="0" fontId="47" fillId="0" borderId="67">
      <alignment horizontal="center"/>
    </xf>
    <xf numFmtId="0" fontId="215" fillId="0" borderId="0" applyNumberFormat="0" applyFill="0" applyBorder="0" applyAlignment="0" applyProtection="0">
      <alignment vertical="center"/>
    </xf>
    <xf numFmtId="0" fontId="215" fillId="0" borderId="0" applyNumberFormat="0" applyFill="0" applyBorder="0" applyAlignment="0" applyProtection="0">
      <alignment vertical="center"/>
    </xf>
    <xf numFmtId="0" fontId="215" fillId="0" borderId="0" applyNumberFormat="0" applyFill="0" applyBorder="0" applyAlignment="0" applyProtection="0">
      <alignment vertical="center"/>
    </xf>
    <xf numFmtId="0" fontId="215" fillId="0" borderId="0" applyNumberFormat="0" applyFill="0" applyBorder="0" applyAlignment="0" applyProtection="0">
      <alignment vertical="center"/>
    </xf>
    <xf numFmtId="0" fontId="215" fillId="0" borderId="0" applyNumberFormat="0" applyFill="0" applyBorder="0" applyAlignment="0" applyProtection="0">
      <alignment vertical="center"/>
    </xf>
    <xf numFmtId="0" fontId="215" fillId="0" borderId="0" applyNumberFormat="0" applyFill="0" applyBorder="0" applyAlignment="0" applyProtection="0">
      <alignment vertical="center"/>
    </xf>
    <xf numFmtId="0" fontId="216" fillId="56" borderId="45" applyNumberFormat="0" applyAlignment="0" applyProtection="0">
      <alignment vertical="center"/>
    </xf>
    <xf numFmtId="0" fontId="216" fillId="56" borderId="45" applyNumberFormat="0" applyAlignment="0" applyProtection="0">
      <alignment vertical="center"/>
    </xf>
    <xf numFmtId="0" fontId="216" fillId="56" borderId="45" applyNumberFormat="0" applyAlignment="0" applyProtection="0">
      <alignment vertical="center"/>
    </xf>
    <xf numFmtId="0" fontId="216" fillId="56" borderId="45" applyNumberFormat="0" applyAlignment="0" applyProtection="0">
      <alignment vertical="center"/>
    </xf>
    <xf numFmtId="0" fontId="216" fillId="56" borderId="45" applyNumberFormat="0" applyAlignment="0" applyProtection="0">
      <alignment vertical="center"/>
    </xf>
    <xf numFmtId="0" fontId="216" fillId="56" borderId="45" applyNumberFormat="0" applyAlignment="0" applyProtection="0">
      <alignment vertical="center"/>
    </xf>
    <xf numFmtId="0" fontId="197" fillId="0" borderId="15"/>
    <xf numFmtId="4" fontId="197" fillId="0" borderId="10"/>
    <xf numFmtId="341" fontId="3" fillId="0" borderId="10"/>
    <xf numFmtId="0" fontId="3" fillId="0" borderId="10"/>
    <xf numFmtId="3" fontId="217" fillId="0" borderId="0">
      <alignment vertical="center" wrapText="1"/>
    </xf>
    <xf numFmtId="3" fontId="218" fillId="0" borderId="0">
      <alignment vertical="center" wrapText="1"/>
    </xf>
    <xf numFmtId="0" fontId="12" fillId="0" borderId="2">
      <alignment horizontal="center" vertical="center"/>
    </xf>
    <xf numFmtId="342" fontId="219" fillId="0" borderId="0">
      <alignment vertical="center"/>
    </xf>
    <xf numFmtId="197" fontId="220" fillId="0" borderId="63">
      <alignment vertical="center"/>
    </xf>
    <xf numFmtId="4" fontId="221" fillId="0" borderId="0" applyNumberFormat="0" applyFill="0" applyBorder="0" applyAlignment="0">
      <alignment horizontal="centerContinuous" vertical="center"/>
    </xf>
    <xf numFmtId="0" fontId="222" fillId="0" borderId="0">
      <alignment vertical="center"/>
    </xf>
    <xf numFmtId="0" fontId="223" fillId="0" borderId="0">
      <alignment vertical="center"/>
    </xf>
    <xf numFmtId="343" fontId="37" fillId="0" borderId="0">
      <alignment vertical="center"/>
    </xf>
    <xf numFmtId="343" fontId="37" fillId="0" borderId="0">
      <alignment vertical="center"/>
    </xf>
    <xf numFmtId="216" fontId="223" fillId="0" borderId="0">
      <alignment vertical="center"/>
    </xf>
    <xf numFmtId="41" fontId="74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217" fontId="3" fillId="0" borderId="0" applyFont="0" applyFill="0" applyBorder="0" applyAlignment="0" applyProtection="0">
      <alignment vertical="center"/>
    </xf>
    <xf numFmtId="217" fontId="3" fillId="0" borderId="0" applyFont="0" applyFill="0" applyBorder="0" applyAlignment="0" applyProtection="0">
      <alignment vertical="center"/>
    </xf>
    <xf numFmtId="217" fontId="3" fillId="0" borderId="0" applyFont="0" applyFill="0" applyBorder="0" applyAlignment="0" applyProtection="0">
      <alignment vertical="center"/>
    </xf>
    <xf numFmtId="217" fontId="3" fillId="0" borderId="0" applyFont="0" applyFill="0" applyBorder="0" applyAlignment="0" applyProtection="0">
      <alignment vertical="center"/>
    </xf>
    <xf numFmtId="217" fontId="3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74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176" fontId="74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0" fontId="143" fillId="0" borderId="0" applyFont="0" applyFill="0" applyBorder="0" applyAlignment="0" applyProtection="0"/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6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22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74" fillId="0" borderId="0" applyFont="0" applyFill="0" applyBorder="0" applyAlignment="0" applyProtection="0">
      <alignment vertical="center"/>
    </xf>
    <xf numFmtId="217" fontId="3" fillId="0" borderId="0" applyFont="0" applyFill="0" applyBorder="0" applyAlignment="0" applyProtection="0"/>
    <xf numFmtId="217" fontId="3" fillId="0" borderId="0" applyFont="0" applyFill="0" applyBorder="0" applyAlignment="0" applyProtection="0"/>
    <xf numFmtId="217" fontId="3" fillId="0" borderId="0" applyFont="0" applyFill="0" applyBorder="0" applyAlignment="0" applyProtection="0"/>
    <xf numFmtId="217" fontId="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38" fillId="0" borderId="0"/>
    <xf numFmtId="0" fontId="40" fillId="0" borderId="0"/>
    <xf numFmtId="0" fontId="40" fillId="0" borderId="0"/>
    <xf numFmtId="0" fontId="38" fillId="0" borderId="0"/>
    <xf numFmtId="0" fontId="37" fillId="0" borderId="0"/>
    <xf numFmtId="0" fontId="68" fillId="0" borderId="0"/>
    <xf numFmtId="0" fontId="37" fillId="0" borderId="0"/>
    <xf numFmtId="0" fontId="43" fillId="0" borderId="0"/>
    <xf numFmtId="0" fontId="37" fillId="0" borderId="0"/>
    <xf numFmtId="3" fontId="37" fillId="0" borderId="0"/>
    <xf numFmtId="3" fontId="37" fillId="0" borderId="0"/>
    <xf numFmtId="0" fontId="37" fillId="0" borderId="0"/>
    <xf numFmtId="3" fontId="37" fillId="0" borderId="0"/>
    <xf numFmtId="0" fontId="51" fillId="0" borderId="0"/>
    <xf numFmtId="0" fontId="37" fillId="0" borderId="0"/>
    <xf numFmtId="0" fontId="37" fillId="0" borderId="0"/>
    <xf numFmtId="0" fontId="37" fillId="0" borderId="0"/>
    <xf numFmtId="0" fontId="51" fillId="0" borderId="0"/>
    <xf numFmtId="0" fontId="37" fillId="0" borderId="0"/>
    <xf numFmtId="3" fontId="37" fillId="0" borderId="0"/>
    <xf numFmtId="3" fontId="37" fillId="0" borderId="0"/>
    <xf numFmtId="0" fontId="6" fillId="0" borderId="0"/>
    <xf numFmtId="0" fontId="37" fillId="0" borderId="0"/>
    <xf numFmtId="0" fontId="37" fillId="0" borderId="0"/>
    <xf numFmtId="0" fontId="37" fillId="0" borderId="0"/>
    <xf numFmtId="0" fontId="68" fillId="0" borderId="0"/>
    <xf numFmtId="0" fontId="37" fillId="0" borderId="0"/>
    <xf numFmtId="0" fontId="43" fillId="0" borderId="0"/>
    <xf numFmtId="203" fontId="37" fillId="0" borderId="0" applyFont="0" applyFill="0" applyBorder="0" applyAlignment="0" applyProtection="0"/>
    <xf numFmtId="0" fontId="37" fillId="0" borderId="0"/>
    <xf numFmtId="3" fontId="37" fillId="0" borderId="0"/>
    <xf numFmtId="3" fontId="37" fillId="0" borderId="0"/>
    <xf numFmtId="0" fontId="37" fillId="0" borderId="0"/>
    <xf numFmtId="3" fontId="37" fillId="0" borderId="0"/>
    <xf numFmtId="0" fontId="51" fillId="0" borderId="0"/>
    <xf numFmtId="197" fontId="3" fillId="0" borderId="0" applyFont="0" applyFill="0" applyBorder="0" applyAlignment="0" applyProtection="0"/>
    <xf numFmtId="197" fontId="37" fillId="0" borderId="0" applyFont="0" applyFill="0" applyBorder="0" applyAlignment="0" applyProtection="0"/>
    <xf numFmtId="0" fontId="51" fillId="0" borderId="0"/>
    <xf numFmtId="0" fontId="51" fillId="0" borderId="0"/>
    <xf numFmtId="0" fontId="37" fillId="0" borderId="0"/>
    <xf numFmtId="0" fontId="37" fillId="0" borderId="0"/>
    <xf numFmtId="0" fontId="45" fillId="0" borderId="33"/>
    <xf numFmtId="0" fontId="131" fillId="0" borderId="2" applyNumberFormat="0" applyFont="0" applyAlignment="0">
      <alignment vertical="center"/>
    </xf>
    <xf numFmtId="0" fontId="225" fillId="0" borderId="58" applyNumberFormat="0" applyFill="0" applyAlignment="0" applyProtection="0">
      <alignment vertical="center"/>
    </xf>
    <xf numFmtId="0" fontId="225" fillId="0" borderId="58" applyNumberFormat="0" applyFill="0" applyAlignment="0" applyProtection="0">
      <alignment vertical="center"/>
    </xf>
    <xf numFmtId="0" fontId="225" fillId="0" borderId="58" applyNumberFormat="0" applyFill="0" applyAlignment="0" applyProtection="0">
      <alignment vertical="center"/>
    </xf>
    <xf numFmtId="0" fontId="225" fillId="0" borderId="58" applyNumberFormat="0" applyFill="0" applyAlignment="0" applyProtection="0">
      <alignment vertical="center"/>
    </xf>
    <xf numFmtId="0" fontId="225" fillId="0" borderId="58" applyNumberFormat="0" applyFill="0" applyAlignment="0" applyProtection="0">
      <alignment vertical="center"/>
    </xf>
    <xf numFmtId="0" fontId="225" fillId="0" borderId="58" applyNumberFormat="0" applyFill="0" applyAlignment="0" applyProtection="0">
      <alignment vertical="center"/>
    </xf>
    <xf numFmtId="0" fontId="226" fillId="0" borderId="0" applyNumberFormat="0" applyFill="0" applyBorder="0" applyAlignment="0" applyProtection="0">
      <alignment vertical="top"/>
      <protection locked="0"/>
    </xf>
    <xf numFmtId="0" fontId="39" fillId="0" borderId="16">
      <alignment vertical="center"/>
    </xf>
    <xf numFmtId="344" fontId="39" fillId="0" borderId="5" applyBorder="0">
      <alignment vertical="center"/>
    </xf>
    <xf numFmtId="344" fontId="39" fillId="0" borderId="5" applyBorder="0">
      <alignment vertical="center"/>
    </xf>
    <xf numFmtId="344" fontId="39" fillId="0" borderId="5" applyBorder="0">
      <alignment vertical="center"/>
    </xf>
    <xf numFmtId="344" fontId="39" fillId="0" borderId="5" applyBorder="0">
      <alignment vertical="center"/>
    </xf>
    <xf numFmtId="0" fontId="39" fillId="0" borderId="5" applyBorder="0">
      <alignment horizontal="left" vertical="center"/>
    </xf>
    <xf numFmtId="0" fontId="227" fillId="0" borderId="68" applyNumberFormat="0" applyFill="0" applyAlignment="0" applyProtection="0">
      <alignment vertical="center"/>
    </xf>
    <xf numFmtId="0" fontId="227" fillId="0" borderId="68" applyNumberFormat="0" applyFill="0" applyAlignment="0" applyProtection="0">
      <alignment vertical="center"/>
    </xf>
    <xf numFmtId="0" fontId="227" fillId="0" borderId="68" applyNumberFormat="0" applyFill="0" applyAlignment="0" applyProtection="0">
      <alignment vertical="center"/>
    </xf>
    <xf numFmtId="0" fontId="227" fillId="0" borderId="68" applyNumberFormat="0" applyFill="0" applyAlignment="0" applyProtection="0">
      <alignment vertical="center"/>
    </xf>
    <xf numFmtId="0" fontId="227" fillId="0" borderId="68" applyNumberFormat="0" applyFill="0" applyAlignment="0" applyProtection="0">
      <alignment vertical="center"/>
    </xf>
    <xf numFmtId="0" fontId="227" fillId="0" borderId="68" applyNumberFormat="0" applyFill="0" applyAlignment="0" applyProtection="0">
      <alignment vertical="center"/>
    </xf>
    <xf numFmtId="0" fontId="227" fillId="0" borderId="68" applyNumberFormat="0" applyFill="0" applyAlignment="0" applyProtection="0">
      <alignment vertical="center"/>
    </xf>
    <xf numFmtId="0" fontId="227" fillId="0" borderId="68" applyNumberFormat="0" applyFill="0" applyAlignment="0" applyProtection="0">
      <alignment vertical="center"/>
    </xf>
    <xf numFmtId="0" fontId="227" fillId="0" borderId="68" applyNumberFormat="0" applyFill="0" applyAlignment="0" applyProtection="0">
      <alignment vertical="center"/>
    </xf>
    <xf numFmtId="0" fontId="227" fillId="0" borderId="68" applyNumberFormat="0" applyFill="0" applyAlignment="0" applyProtection="0">
      <alignment vertical="center"/>
    </xf>
    <xf numFmtId="0" fontId="227" fillId="0" borderId="68" applyNumberFormat="0" applyFill="0" applyAlignment="0" applyProtection="0">
      <alignment vertical="center"/>
    </xf>
    <xf numFmtId="0" fontId="227" fillId="0" borderId="68" applyNumberFormat="0" applyFill="0" applyAlignment="0" applyProtection="0">
      <alignment vertical="center"/>
    </xf>
    <xf numFmtId="345" fontId="131" fillId="0" borderId="0" applyFill="0" applyBorder="0">
      <alignment horizontal="centerContinuous"/>
    </xf>
    <xf numFmtId="346" fontId="131" fillId="0" borderId="0" applyFill="0" applyBorder="0">
      <alignment horizontal="centerContinuous"/>
    </xf>
    <xf numFmtId="220" fontId="3" fillId="0" borderId="0" applyFont="0" applyFill="0" applyBorder="0" applyAlignment="0" applyProtection="0"/>
    <xf numFmtId="347" fontId="3" fillId="0" borderId="0" applyFont="0" applyFill="0" applyBorder="0" applyAlignment="0" applyProtection="0"/>
    <xf numFmtId="0" fontId="228" fillId="0" borderId="0" applyFont="0" applyFill="0" applyBorder="0" applyAlignment="0" applyProtection="0"/>
    <xf numFmtId="348" fontId="3" fillId="0" borderId="0" applyFont="0" applyFill="0" applyBorder="0" applyAlignment="0" applyProtection="0"/>
    <xf numFmtId="348" fontId="3" fillId="0" borderId="0" applyFont="0" applyFill="0" applyBorder="0" applyAlignment="0" applyProtection="0"/>
    <xf numFmtId="348" fontId="3" fillId="0" borderId="0" applyFont="0" applyFill="0" applyBorder="0" applyAlignment="0" applyProtection="0"/>
    <xf numFmtId="349" fontId="3" fillId="0" borderId="0" applyFont="0" applyFill="0" applyBorder="0" applyAlignment="0" applyProtection="0"/>
    <xf numFmtId="349" fontId="3" fillId="0" borderId="0" applyFont="0" applyFill="0" applyBorder="0" applyAlignment="0" applyProtection="0"/>
    <xf numFmtId="349" fontId="3" fillId="0" borderId="0" applyFont="0" applyFill="0" applyBorder="0" applyAlignment="0" applyProtection="0"/>
    <xf numFmtId="348" fontId="3" fillId="0" borderId="0" applyFont="0" applyFill="0" applyBorder="0" applyAlignment="0" applyProtection="0"/>
    <xf numFmtId="349" fontId="3" fillId="0" borderId="0" applyFont="0" applyFill="0" applyBorder="0" applyAlignment="0" applyProtection="0"/>
    <xf numFmtId="349" fontId="3" fillId="0" borderId="0" applyFont="0" applyFill="0" applyBorder="0" applyAlignment="0" applyProtection="0"/>
    <xf numFmtId="349" fontId="3" fillId="0" borderId="0" applyFont="0" applyFill="0" applyBorder="0" applyAlignment="0" applyProtection="0"/>
    <xf numFmtId="349" fontId="3" fillId="0" borderId="0" applyFont="0" applyFill="0" applyBorder="0" applyAlignment="0" applyProtection="0"/>
    <xf numFmtId="348" fontId="3" fillId="0" borderId="0" applyFont="0" applyFill="0" applyBorder="0" applyAlignment="0" applyProtection="0"/>
    <xf numFmtId="348" fontId="3" fillId="0" borderId="0" applyFont="0" applyFill="0" applyBorder="0" applyAlignment="0" applyProtection="0"/>
    <xf numFmtId="349" fontId="3" fillId="0" borderId="0" applyFont="0" applyFill="0" applyBorder="0" applyAlignment="0" applyProtection="0"/>
    <xf numFmtId="349" fontId="3" fillId="0" borderId="0" applyFont="0" applyFill="0" applyBorder="0" applyAlignment="0" applyProtection="0"/>
    <xf numFmtId="348" fontId="3" fillId="0" borderId="0" applyFont="0" applyFill="0" applyBorder="0" applyAlignment="0" applyProtection="0"/>
    <xf numFmtId="348" fontId="3" fillId="0" borderId="0" applyFont="0" applyFill="0" applyBorder="0" applyAlignment="0" applyProtection="0"/>
    <xf numFmtId="348" fontId="3" fillId="0" borderId="0" applyFont="0" applyFill="0" applyBorder="0" applyAlignment="0" applyProtection="0"/>
    <xf numFmtId="349" fontId="3" fillId="0" borderId="0" applyFont="0" applyFill="0" applyBorder="0" applyAlignment="0" applyProtection="0"/>
    <xf numFmtId="348" fontId="3" fillId="0" borderId="0" applyFont="0" applyFill="0" applyBorder="0" applyAlignment="0" applyProtection="0"/>
    <xf numFmtId="348" fontId="3" fillId="0" borderId="0" applyFont="0" applyFill="0" applyBorder="0" applyAlignment="0" applyProtection="0"/>
    <xf numFmtId="348" fontId="3" fillId="0" borderId="0" applyFont="0" applyFill="0" applyBorder="0" applyAlignment="0" applyProtection="0"/>
    <xf numFmtId="348" fontId="3" fillId="0" borderId="0" applyFont="0" applyFill="0" applyBorder="0" applyAlignment="0" applyProtection="0"/>
    <xf numFmtId="349" fontId="3" fillId="0" borderId="0" applyFont="0" applyFill="0" applyBorder="0" applyAlignment="0" applyProtection="0"/>
    <xf numFmtId="349" fontId="3" fillId="0" borderId="0" applyFont="0" applyFill="0" applyBorder="0" applyAlignment="0" applyProtection="0"/>
    <xf numFmtId="349" fontId="3" fillId="0" borderId="0" applyFont="0" applyFill="0" applyBorder="0" applyAlignment="0" applyProtection="0"/>
    <xf numFmtId="349" fontId="3" fillId="0" borderId="0" applyFont="0" applyFill="0" applyBorder="0" applyAlignment="0" applyProtection="0"/>
    <xf numFmtId="348" fontId="3" fillId="0" borderId="0" applyFont="0" applyFill="0" applyBorder="0" applyAlignment="0" applyProtection="0"/>
    <xf numFmtId="348" fontId="3" fillId="0" borderId="0" applyFont="0" applyFill="0" applyBorder="0" applyAlignment="0" applyProtection="0"/>
    <xf numFmtId="349" fontId="3" fillId="0" borderId="0" applyFont="0" applyFill="0" applyBorder="0" applyAlignment="0" applyProtection="0"/>
    <xf numFmtId="349" fontId="3" fillId="0" borderId="0" applyFont="0" applyFill="0" applyBorder="0" applyAlignment="0" applyProtection="0"/>
    <xf numFmtId="349" fontId="3" fillId="0" borderId="0" applyFont="0" applyFill="0" applyBorder="0" applyAlignment="0" applyProtection="0"/>
    <xf numFmtId="349" fontId="3" fillId="0" borderId="0" applyFont="0" applyFill="0" applyBorder="0" applyAlignment="0" applyProtection="0"/>
    <xf numFmtId="348" fontId="3" fillId="0" borderId="0" applyFont="0" applyFill="0" applyBorder="0" applyAlignment="0" applyProtection="0"/>
    <xf numFmtId="348" fontId="3" fillId="0" borderId="0" applyFont="0" applyFill="0" applyBorder="0" applyAlignment="0" applyProtection="0"/>
    <xf numFmtId="349" fontId="3" fillId="0" borderId="0" applyFont="0" applyFill="0" applyBorder="0" applyAlignment="0" applyProtection="0"/>
    <xf numFmtId="349" fontId="3" fillId="0" borderId="0" applyFont="0" applyFill="0" applyBorder="0" applyAlignment="0" applyProtection="0"/>
    <xf numFmtId="349" fontId="3" fillId="0" borderId="0" applyFont="0" applyFill="0" applyBorder="0" applyAlignment="0" applyProtection="0"/>
    <xf numFmtId="349" fontId="3" fillId="0" borderId="0" applyFont="0" applyFill="0" applyBorder="0" applyAlignment="0" applyProtection="0"/>
    <xf numFmtId="349" fontId="3" fillId="0" borderId="0" applyFont="0" applyFill="0" applyBorder="0" applyAlignment="0" applyProtection="0"/>
    <xf numFmtId="349" fontId="3" fillId="0" borderId="0" applyFont="0" applyFill="0" applyBorder="0" applyAlignment="0" applyProtection="0"/>
    <xf numFmtId="349" fontId="3" fillId="0" borderId="0" applyFont="0" applyFill="0" applyBorder="0" applyAlignment="0" applyProtection="0"/>
    <xf numFmtId="349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349" fontId="3" fillId="0" borderId="0" applyFont="0" applyFill="0" applyBorder="0" applyAlignment="0" applyProtection="0"/>
    <xf numFmtId="349" fontId="3" fillId="0" borderId="0" applyFont="0" applyFill="0" applyBorder="0" applyAlignment="0" applyProtection="0"/>
    <xf numFmtId="348" fontId="3" fillId="0" borderId="0" applyFont="0" applyFill="0" applyBorder="0" applyAlignment="0" applyProtection="0"/>
    <xf numFmtId="348" fontId="3" fillId="0" borderId="0" applyFont="0" applyFill="0" applyBorder="0" applyAlignment="0" applyProtection="0"/>
    <xf numFmtId="348" fontId="3" fillId="0" borderId="0" applyFont="0" applyFill="0" applyBorder="0" applyAlignment="0" applyProtection="0"/>
    <xf numFmtId="348" fontId="3" fillId="0" borderId="0" applyFont="0" applyFill="0" applyBorder="0" applyAlignment="0" applyProtection="0"/>
    <xf numFmtId="349" fontId="3" fillId="0" borderId="0" applyFont="0" applyFill="0" applyBorder="0" applyAlignment="0" applyProtection="0"/>
    <xf numFmtId="349" fontId="3" fillId="0" borderId="0" applyFont="0" applyFill="0" applyBorder="0" applyAlignment="0" applyProtection="0"/>
    <xf numFmtId="349" fontId="3" fillId="0" borderId="0" applyFont="0" applyFill="0" applyBorder="0" applyAlignment="0" applyProtection="0"/>
    <xf numFmtId="348" fontId="3" fillId="0" borderId="0" applyFont="0" applyFill="0" applyBorder="0" applyAlignment="0" applyProtection="0"/>
    <xf numFmtId="349" fontId="3" fillId="0" borderId="0" applyFont="0" applyFill="0" applyBorder="0" applyAlignment="0" applyProtection="0"/>
    <xf numFmtId="349" fontId="3" fillId="0" borderId="0" applyFont="0" applyFill="0" applyBorder="0" applyAlignment="0" applyProtection="0"/>
    <xf numFmtId="349" fontId="3" fillId="0" borderId="0" applyFont="0" applyFill="0" applyBorder="0" applyAlignment="0" applyProtection="0"/>
    <xf numFmtId="348" fontId="3" fillId="0" borderId="0" applyFont="0" applyFill="0" applyBorder="0" applyAlignment="0" applyProtection="0"/>
    <xf numFmtId="349" fontId="3" fillId="0" borderId="0" applyFont="0" applyFill="0" applyBorder="0" applyAlignment="0" applyProtection="0"/>
    <xf numFmtId="349" fontId="3" fillId="0" borderId="0" applyFont="0" applyFill="0" applyBorder="0" applyAlignment="0" applyProtection="0"/>
    <xf numFmtId="348" fontId="3" fillId="0" borderId="0" applyFont="0" applyFill="0" applyBorder="0" applyAlignment="0" applyProtection="0"/>
    <xf numFmtId="348" fontId="3" fillId="0" borderId="0" applyFont="0" applyFill="0" applyBorder="0" applyAlignment="0" applyProtection="0"/>
    <xf numFmtId="348" fontId="3" fillId="0" borderId="0" applyFont="0" applyFill="0" applyBorder="0" applyAlignment="0" applyProtection="0"/>
    <xf numFmtId="348" fontId="3" fillId="0" borderId="0" applyFont="0" applyFill="0" applyBorder="0" applyAlignment="0" applyProtection="0"/>
    <xf numFmtId="349" fontId="3" fillId="0" borderId="0" applyFont="0" applyFill="0" applyBorder="0" applyAlignment="0" applyProtection="0"/>
    <xf numFmtId="349" fontId="3" fillId="0" borderId="0" applyFont="0" applyFill="0" applyBorder="0" applyAlignment="0" applyProtection="0"/>
    <xf numFmtId="349" fontId="3" fillId="0" borderId="0" applyFont="0" applyFill="0" applyBorder="0" applyAlignment="0" applyProtection="0"/>
    <xf numFmtId="348" fontId="3" fillId="0" borderId="0" applyFont="0" applyFill="0" applyBorder="0" applyAlignment="0" applyProtection="0"/>
    <xf numFmtId="349" fontId="3" fillId="0" borderId="0" applyFont="0" applyFill="0" applyBorder="0" applyAlignment="0" applyProtection="0"/>
    <xf numFmtId="349" fontId="3" fillId="0" borderId="0" applyFont="0" applyFill="0" applyBorder="0" applyAlignment="0" applyProtection="0"/>
    <xf numFmtId="348" fontId="3" fillId="0" borderId="0" applyFont="0" applyFill="0" applyBorder="0" applyAlignment="0" applyProtection="0"/>
    <xf numFmtId="348" fontId="3" fillId="0" borderId="0" applyFont="0" applyFill="0" applyBorder="0" applyAlignment="0" applyProtection="0"/>
    <xf numFmtId="349" fontId="3" fillId="0" borderId="0" applyFont="0" applyFill="0" applyBorder="0" applyAlignment="0" applyProtection="0"/>
    <xf numFmtId="348" fontId="3" fillId="0" borderId="0" applyFont="0" applyFill="0" applyBorder="0" applyAlignment="0" applyProtection="0"/>
    <xf numFmtId="349" fontId="3" fillId="0" borderId="0" applyFont="0" applyFill="0" applyBorder="0" applyAlignment="0" applyProtection="0"/>
    <xf numFmtId="348" fontId="3" fillId="0" borderId="0" applyFont="0" applyFill="0" applyBorder="0" applyAlignment="0" applyProtection="0"/>
    <xf numFmtId="348" fontId="3" fillId="0" borderId="0" applyFont="0" applyFill="0" applyBorder="0" applyAlignment="0" applyProtection="0"/>
    <xf numFmtId="349" fontId="3" fillId="0" borderId="0" applyFont="0" applyFill="0" applyBorder="0" applyAlignment="0" applyProtection="0"/>
    <xf numFmtId="349" fontId="3" fillId="0" borderId="0" applyFont="0" applyFill="0" applyBorder="0" applyAlignment="0" applyProtection="0"/>
    <xf numFmtId="348" fontId="3" fillId="0" borderId="0" applyFont="0" applyFill="0" applyBorder="0" applyAlignment="0" applyProtection="0"/>
    <xf numFmtId="348" fontId="3" fillId="0" borderId="0" applyFont="0" applyFill="0" applyBorder="0" applyAlignment="0" applyProtection="0"/>
    <xf numFmtId="349" fontId="3" fillId="0" borderId="0" applyFont="0" applyFill="0" applyBorder="0" applyAlignment="0" applyProtection="0"/>
    <xf numFmtId="0" fontId="228" fillId="0" borderId="0" applyFont="0" applyFill="0" applyBorder="0" applyAlignment="0" applyProtection="0"/>
    <xf numFmtId="348" fontId="3" fillId="0" borderId="0" applyFont="0" applyFill="0" applyBorder="0" applyAlignment="0" applyProtection="0"/>
    <xf numFmtId="348" fontId="3" fillId="0" borderId="0" applyFont="0" applyFill="0" applyBorder="0" applyAlignment="0" applyProtection="0"/>
    <xf numFmtId="348" fontId="3" fillId="0" borderId="0" applyFont="0" applyFill="0" applyBorder="0" applyAlignment="0" applyProtection="0"/>
    <xf numFmtId="348" fontId="3" fillId="0" borderId="0" applyFont="0" applyFill="0" applyBorder="0" applyAlignment="0" applyProtection="0"/>
    <xf numFmtId="349" fontId="3" fillId="0" borderId="0" applyFont="0" applyFill="0" applyBorder="0" applyAlignment="0" applyProtection="0"/>
    <xf numFmtId="348" fontId="3" fillId="0" borderId="0" applyFont="0" applyFill="0" applyBorder="0" applyAlignment="0" applyProtection="0"/>
    <xf numFmtId="349" fontId="3" fillId="0" borderId="0" applyFont="0" applyFill="0" applyBorder="0" applyAlignment="0" applyProtection="0"/>
    <xf numFmtId="349" fontId="3" fillId="0" borderId="0" applyFont="0" applyFill="0" applyBorder="0" applyAlignment="0" applyProtection="0"/>
    <xf numFmtId="349" fontId="3" fillId="0" borderId="0" applyFont="0" applyFill="0" applyBorder="0" applyAlignment="0" applyProtection="0"/>
    <xf numFmtId="349" fontId="3" fillId="0" borderId="0" applyFont="0" applyFill="0" applyBorder="0" applyAlignment="0" applyProtection="0"/>
    <xf numFmtId="349" fontId="3" fillId="0" borderId="0" applyFont="0" applyFill="0" applyBorder="0" applyAlignment="0" applyProtection="0"/>
    <xf numFmtId="348" fontId="3" fillId="0" borderId="0" applyFont="0" applyFill="0" applyBorder="0" applyAlignment="0" applyProtection="0"/>
    <xf numFmtId="348" fontId="3" fillId="0" borderId="0" applyFont="0" applyFill="0" applyBorder="0" applyAlignment="0" applyProtection="0"/>
    <xf numFmtId="348" fontId="3" fillId="0" borderId="0" applyFont="0" applyFill="0" applyBorder="0" applyAlignment="0" applyProtection="0"/>
    <xf numFmtId="348" fontId="3" fillId="0" borderId="0" applyFont="0" applyFill="0" applyBorder="0" applyAlignment="0" applyProtection="0"/>
    <xf numFmtId="349" fontId="3" fillId="0" borderId="0" applyFont="0" applyFill="0" applyBorder="0" applyAlignment="0" applyProtection="0"/>
    <xf numFmtId="348" fontId="3" fillId="0" borderId="0" applyFont="0" applyFill="0" applyBorder="0" applyAlignment="0" applyProtection="0"/>
    <xf numFmtId="348" fontId="3" fillId="0" borderId="0" applyFont="0" applyFill="0" applyBorder="0" applyAlignment="0" applyProtection="0"/>
    <xf numFmtId="348" fontId="3" fillId="0" borderId="0" applyFont="0" applyFill="0" applyBorder="0" applyAlignment="0" applyProtection="0"/>
    <xf numFmtId="347" fontId="3" fillId="0" borderId="0" applyFont="0" applyFill="0" applyBorder="0" applyAlignment="0" applyProtection="0"/>
    <xf numFmtId="350" fontId="3" fillId="0" borderId="0" applyFont="0" applyFill="0" applyBorder="0" applyAlignment="0" applyProtection="0"/>
    <xf numFmtId="215" fontId="228" fillId="0" borderId="0" applyFont="0" applyFill="0" applyBorder="0" applyAlignment="0" applyProtection="0"/>
    <xf numFmtId="215" fontId="228" fillId="0" borderId="0" applyFont="0" applyFill="0" applyBorder="0" applyAlignment="0" applyProtection="0"/>
    <xf numFmtId="347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348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348" fontId="3" fillId="0" borderId="0" applyFont="0" applyFill="0" applyBorder="0" applyAlignment="0" applyProtection="0"/>
    <xf numFmtId="349" fontId="3" fillId="0" borderId="0" applyFont="0" applyFill="0" applyBorder="0" applyAlignment="0" applyProtection="0"/>
    <xf numFmtId="349" fontId="3" fillId="0" borderId="0" applyFont="0" applyFill="0" applyBorder="0" applyAlignment="0" applyProtection="0"/>
    <xf numFmtId="215" fontId="228" fillId="0" borderId="0" applyFont="0" applyFill="0" applyBorder="0" applyAlignment="0" applyProtection="0"/>
    <xf numFmtId="348" fontId="3" fillId="0" borderId="0" applyFont="0" applyFill="0" applyBorder="0" applyAlignment="0" applyProtection="0"/>
    <xf numFmtId="349" fontId="3" fillId="0" borderId="0" applyFont="0" applyFill="0" applyBorder="0" applyAlignment="0" applyProtection="0"/>
    <xf numFmtId="347" fontId="3" fillId="0" borderId="0" applyFont="0" applyFill="0" applyBorder="0" applyAlignment="0" applyProtection="0"/>
    <xf numFmtId="348" fontId="3" fillId="0" borderId="0" applyFont="0" applyFill="0" applyBorder="0" applyAlignment="0" applyProtection="0"/>
    <xf numFmtId="348" fontId="3" fillId="0" borderId="0" applyFont="0" applyFill="0" applyBorder="0" applyAlignment="0" applyProtection="0"/>
    <xf numFmtId="350" fontId="3" fillId="0" borderId="0" applyFont="0" applyFill="0" applyBorder="0" applyAlignment="0" applyProtection="0"/>
    <xf numFmtId="349" fontId="3" fillId="0" borderId="0" applyFont="0" applyFill="0" applyBorder="0" applyAlignment="0" applyProtection="0"/>
    <xf numFmtId="349" fontId="3" fillId="0" borderId="0" applyFont="0" applyFill="0" applyBorder="0" applyAlignment="0" applyProtection="0"/>
    <xf numFmtId="215" fontId="228" fillId="0" borderId="0" applyFont="0" applyFill="0" applyBorder="0" applyAlignment="0" applyProtection="0"/>
    <xf numFmtId="350" fontId="3" fillId="0" borderId="0" applyFont="0" applyFill="0" applyBorder="0" applyAlignment="0" applyProtection="0"/>
    <xf numFmtId="350" fontId="3" fillId="0" borderId="0" applyFont="0" applyFill="0" applyBorder="0" applyAlignment="0" applyProtection="0"/>
    <xf numFmtId="347" fontId="3" fillId="0" borderId="0" applyFont="0" applyFill="0" applyBorder="0" applyAlignment="0" applyProtection="0"/>
    <xf numFmtId="215" fontId="228" fillId="0" borderId="0" applyFont="0" applyFill="0" applyBorder="0" applyAlignment="0" applyProtection="0"/>
    <xf numFmtId="215" fontId="228" fillId="0" borderId="0" applyFont="0" applyFill="0" applyBorder="0" applyAlignment="0" applyProtection="0"/>
    <xf numFmtId="350" fontId="3" fillId="0" borderId="0" applyFont="0" applyFill="0" applyBorder="0" applyAlignment="0" applyProtection="0"/>
    <xf numFmtId="350" fontId="3" fillId="0" borderId="0" applyFont="0" applyFill="0" applyBorder="0" applyAlignment="0" applyProtection="0"/>
    <xf numFmtId="215" fontId="228" fillId="0" borderId="0" applyFont="0" applyFill="0" applyBorder="0" applyAlignment="0" applyProtection="0"/>
    <xf numFmtId="347" fontId="3" fillId="0" borderId="0" applyFont="0" applyFill="0" applyBorder="0" applyAlignment="0" applyProtection="0"/>
    <xf numFmtId="348" fontId="3" fillId="0" borderId="0" applyFont="0" applyFill="0" applyBorder="0" applyAlignment="0" applyProtection="0"/>
    <xf numFmtId="347" fontId="3" fillId="0" borderId="0" applyFont="0" applyFill="0" applyBorder="0" applyAlignment="0" applyProtection="0"/>
    <xf numFmtId="349" fontId="3" fillId="0" borderId="0" applyFont="0" applyFill="0" applyBorder="0" applyAlignment="0" applyProtection="0"/>
    <xf numFmtId="347" fontId="3" fillId="0" borderId="0" applyFont="0" applyFill="0" applyBorder="0" applyAlignment="0" applyProtection="0"/>
    <xf numFmtId="349" fontId="3" fillId="0" borderId="0" applyFont="0" applyFill="0" applyBorder="0" applyAlignment="0" applyProtection="0"/>
    <xf numFmtId="348" fontId="3" fillId="0" borderId="0" applyFont="0" applyFill="0" applyBorder="0" applyAlignment="0" applyProtection="0"/>
    <xf numFmtId="349" fontId="3" fillId="0" borderId="0" applyFont="0" applyFill="0" applyBorder="0" applyAlignment="0" applyProtection="0"/>
    <xf numFmtId="349" fontId="3" fillId="0" borderId="0" applyFont="0" applyFill="0" applyBorder="0" applyAlignment="0" applyProtection="0"/>
    <xf numFmtId="349" fontId="3" fillId="0" borderId="0" applyFont="0" applyFill="0" applyBorder="0" applyAlignment="0" applyProtection="0"/>
    <xf numFmtId="351" fontId="220" fillId="0" borderId="0" applyFont="0" applyFill="0" applyBorder="0" applyAlignment="0" applyProtection="0"/>
    <xf numFmtId="310" fontId="70" fillId="0" borderId="0" applyFont="0" applyFill="0" applyBorder="0" applyAlignment="0" applyProtection="0"/>
    <xf numFmtId="352" fontId="220" fillId="0" borderId="0" applyFont="0" applyFill="0" applyBorder="0" applyAlignment="0" applyProtection="0"/>
    <xf numFmtId="352" fontId="220" fillId="0" borderId="0" applyFont="0" applyFill="0" applyBorder="0" applyAlignment="0" applyProtection="0"/>
    <xf numFmtId="353" fontId="12" fillId="0" borderId="0" applyFont="0" applyFill="0" applyBorder="0" applyAlignment="0" applyProtection="0"/>
    <xf numFmtId="354" fontId="12" fillId="0" borderId="0" applyFont="0" applyFill="0" applyBorder="0" applyAlignment="0" applyProtection="0"/>
    <xf numFmtId="0" fontId="220" fillId="0" borderId="0" applyFont="0" applyFill="0" applyBorder="0" applyAlignment="0" applyProtection="0"/>
    <xf numFmtId="0" fontId="220" fillId="0" borderId="0" applyFont="0" applyFill="0" applyBorder="0" applyAlignment="0" applyProtection="0"/>
    <xf numFmtId="351" fontId="220" fillId="0" borderId="0" applyFont="0" applyFill="0" applyBorder="0" applyAlignment="0" applyProtection="0"/>
    <xf numFmtId="310" fontId="70" fillId="0" borderId="0" applyFont="0" applyFill="0" applyBorder="0" applyAlignment="0" applyProtection="0"/>
    <xf numFmtId="310" fontId="70" fillId="0" borderId="0" applyFont="0" applyFill="0" applyBorder="0" applyAlignment="0" applyProtection="0"/>
    <xf numFmtId="355" fontId="70" fillId="0" borderId="0" applyFont="0" applyFill="0" applyBorder="0" applyAlignment="0" applyProtection="0"/>
    <xf numFmtId="355" fontId="70" fillId="0" borderId="0" applyFont="0" applyFill="0" applyBorder="0" applyAlignment="0" applyProtection="0"/>
    <xf numFmtId="354" fontId="12" fillId="0" borderId="0" applyFont="0" applyFill="0" applyBorder="0" applyAlignment="0" applyProtection="0"/>
    <xf numFmtId="356" fontId="12" fillId="0" borderId="0" applyFont="0" applyFill="0" applyBorder="0" applyAlignment="0" applyProtection="0"/>
    <xf numFmtId="0" fontId="70" fillId="0" borderId="0" applyFont="0" applyFill="0" applyBorder="0" applyAlignment="0" applyProtection="0"/>
    <xf numFmtId="0" fontId="70" fillId="0" borderId="0" applyFont="0" applyFill="0" applyBorder="0" applyAlignment="0" applyProtection="0"/>
    <xf numFmtId="310" fontId="70" fillId="0" borderId="0" applyFont="0" applyFill="0" applyBorder="0" applyAlignment="0" applyProtection="0"/>
    <xf numFmtId="310" fontId="70" fillId="0" borderId="0" applyFont="0" applyFill="0" applyBorder="0" applyAlignment="0" applyProtection="0"/>
    <xf numFmtId="355" fontId="70" fillId="0" borderId="0" applyFont="0" applyFill="0" applyBorder="0" applyAlignment="0" applyProtection="0"/>
    <xf numFmtId="355" fontId="70" fillId="0" borderId="0" applyFont="0" applyFill="0" applyBorder="0" applyAlignment="0" applyProtection="0"/>
    <xf numFmtId="354" fontId="12" fillId="0" borderId="0" applyFont="0" applyFill="0" applyBorder="0" applyAlignment="0" applyProtection="0"/>
    <xf numFmtId="356" fontId="12" fillId="0" borderId="0" applyFont="0" applyFill="0" applyBorder="0" applyAlignment="0" applyProtection="0"/>
    <xf numFmtId="0" fontId="70" fillId="0" borderId="0" applyFont="0" applyFill="0" applyBorder="0" applyAlignment="0" applyProtection="0"/>
    <xf numFmtId="0" fontId="70" fillId="0" borderId="0" applyFont="0" applyFill="0" applyBorder="0" applyAlignment="0" applyProtection="0"/>
    <xf numFmtId="355" fontId="70" fillId="0" borderId="0" applyFont="0" applyFill="0" applyBorder="0" applyAlignment="0" applyProtection="0"/>
    <xf numFmtId="355" fontId="70" fillId="0" borderId="0" applyFont="0" applyFill="0" applyBorder="0" applyAlignment="0" applyProtection="0"/>
    <xf numFmtId="354" fontId="12" fillId="0" borderId="0" applyFont="0" applyFill="0" applyBorder="0" applyAlignment="0" applyProtection="0"/>
    <xf numFmtId="356" fontId="12" fillId="0" borderId="0" applyFont="0" applyFill="0" applyBorder="0" applyAlignment="0" applyProtection="0"/>
    <xf numFmtId="0" fontId="70" fillId="0" borderId="0" applyFont="0" applyFill="0" applyBorder="0" applyAlignment="0" applyProtection="0"/>
    <xf numFmtId="0" fontId="70" fillId="0" borderId="0" applyFont="0" applyFill="0" applyBorder="0" applyAlignment="0" applyProtection="0"/>
    <xf numFmtId="355" fontId="70" fillId="0" borderId="0" applyFont="0" applyFill="0" applyBorder="0" applyAlignment="0" applyProtection="0"/>
    <xf numFmtId="355" fontId="70" fillId="0" borderId="0" applyFont="0" applyFill="0" applyBorder="0" applyAlignment="0" applyProtection="0"/>
    <xf numFmtId="354" fontId="12" fillId="0" borderId="0" applyFont="0" applyFill="0" applyBorder="0" applyAlignment="0" applyProtection="0"/>
    <xf numFmtId="356" fontId="12" fillId="0" borderId="0" applyFont="0" applyFill="0" applyBorder="0" applyAlignment="0" applyProtection="0"/>
    <xf numFmtId="0" fontId="70" fillId="0" borderId="0" applyFont="0" applyFill="0" applyBorder="0" applyAlignment="0" applyProtection="0"/>
    <xf numFmtId="0" fontId="70" fillId="0" borderId="0" applyFont="0" applyFill="0" applyBorder="0" applyAlignment="0" applyProtection="0"/>
    <xf numFmtId="355" fontId="70" fillId="0" borderId="0" applyFont="0" applyFill="0" applyBorder="0" applyAlignment="0" applyProtection="0"/>
    <xf numFmtId="355" fontId="70" fillId="0" borderId="0" applyFont="0" applyFill="0" applyBorder="0" applyAlignment="0" applyProtection="0"/>
    <xf numFmtId="354" fontId="12" fillId="0" borderId="0" applyFont="0" applyFill="0" applyBorder="0" applyAlignment="0" applyProtection="0"/>
    <xf numFmtId="356" fontId="12" fillId="0" borderId="0" applyFont="0" applyFill="0" applyBorder="0" applyAlignment="0" applyProtection="0"/>
    <xf numFmtId="0" fontId="70" fillId="0" borderId="0" applyFont="0" applyFill="0" applyBorder="0" applyAlignment="0" applyProtection="0"/>
    <xf numFmtId="0" fontId="70" fillId="0" borderId="0" applyFont="0" applyFill="0" applyBorder="0" applyAlignment="0" applyProtection="0"/>
    <xf numFmtId="310" fontId="70" fillId="0" borderId="0" applyFont="0" applyFill="0" applyBorder="0" applyAlignment="0" applyProtection="0"/>
    <xf numFmtId="310" fontId="70" fillId="0" borderId="0" applyFont="0" applyFill="0" applyBorder="0" applyAlignment="0" applyProtection="0"/>
    <xf numFmtId="310" fontId="70" fillId="0" borderId="0" applyFont="0" applyFill="0" applyBorder="0" applyAlignment="0" applyProtection="0"/>
    <xf numFmtId="310" fontId="70" fillId="0" borderId="0" applyFont="0" applyFill="0" applyBorder="0" applyAlignment="0" applyProtection="0"/>
    <xf numFmtId="215" fontId="228" fillId="0" borderId="0" applyFont="0" applyFill="0" applyBorder="0" applyAlignment="0" applyProtection="0"/>
    <xf numFmtId="357" fontId="3" fillId="0" borderId="0" applyFont="0" applyFill="0" applyBorder="0" applyAlignment="0" applyProtection="0"/>
    <xf numFmtId="348" fontId="3" fillId="0" borderId="0" applyFont="0" applyFill="0" applyBorder="0" applyAlignment="0" applyProtection="0"/>
    <xf numFmtId="358" fontId="220" fillId="0" borderId="0" applyFont="0" applyFill="0" applyBorder="0" applyAlignment="0" applyProtection="0"/>
    <xf numFmtId="358" fontId="220" fillId="0" borderId="0" applyFont="0" applyFill="0" applyBorder="0" applyAlignment="0" applyProtection="0"/>
    <xf numFmtId="224" fontId="12" fillId="0" borderId="0" applyFont="0" applyFill="0" applyBorder="0" applyAlignment="0" applyProtection="0"/>
    <xf numFmtId="359" fontId="12" fillId="0" borderId="0" applyFont="0" applyFill="0" applyBorder="0" applyAlignment="0" applyProtection="0"/>
    <xf numFmtId="360" fontId="12" fillId="0" borderId="0" applyFont="0" applyFill="0" applyBorder="0" applyAlignment="0" applyProtection="0"/>
    <xf numFmtId="360" fontId="12" fillId="0" borderId="0" applyFont="0" applyFill="0" applyBorder="0" applyAlignment="0" applyProtection="0"/>
    <xf numFmtId="215" fontId="228" fillId="0" borderId="0" applyFont="0" applyFill="0" applyBorder="0" applyAlignment="0" applyProtection="0"/>
    <xf numFmtId="215" fontId="228" fillId="0" borderId="0" applyFont="0" applyFill="0" applyBorder="0" applyAlignment="0" applyProtection="0"/>
    <xf numFmtId="347" fontId="3" fillId="0" borderId="0" applyFont="0" applyFill="0" applyBorder="0" applyAlignment="0" applyProtection="0"/>
    <xf numFmtId="350" fontId="3" fillId="0" borderId="0" applyFont="0" applyFill="0" applyBorder="0" applyAlignment="0" applyProtection="0"/>
    <xf numFmtId="350" fontId="3" fillId="0" borderId="0" applyFont="0" applyFill="0" applyBorder="0" applyAlignment="0" applyProtection="0"/>
    <xf numFmtId="348" fontId="3" fillId="0" borderId="0" applyFont="0" applyFill="0" applyBorder="0" applyAlignment="0" applyProtection="0"/>
    <xf numFmtId="348" fontId="3" fillId="0" borderId="0" applyFont="0" applyFill="0" applyBorder="0" applyAlignment="0" applyProtection="0"/>
    <xf numFmtId="348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348" fontId="3" fillId="0" borderId="0" applyFont="0" applyFill="0" applyBorder="0" applyAlignment="0" applyProtection="0"/>
    <xf numFmtId="347" fontId="3" fillId="0" borderId="0" applyFont="0" applyFill="0" applyBorder="0" applyAlignment="0" applyProtection="0"/>
    <xf numFmtId="347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348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348" fontId="3" fillId="0" borderId="0" applyFont="0" applyFill="0" applyBorder="0" applyAlignment="0" applyProtection="0"/>
    <xf numFmtId="348" fontId="3" fillId="0" borderId="0" applyFont="0" applyFill="0" applyBorder="0" applyAlignment="0" applyProtection="0"/>
    <xf numFmtId="348" fontId="3" fillId="0" borderId="0" applyFont="0" applyFill="0" applyBorder="0" applyAlignment="0" applyProtection="0"/>
    <xf numFmtId="348" fontId="3" fillId="0" borderId="0" applyFont="0" applyFill="0" applyBorder="0" applyAlignment="0" applyProtection="0"/>
    <xf numFmtId="348" fontId="3" fillId="0" borderId="0" applyFont="0" applyFill="0" applyBorder="0" applyAlignment="0" applyProtection="0"/>
    <xf numFmtId="349" fontId="3" fillId="0" borderId="0" applyFont="0" applyFill="0" applyBorder="0" applyAlignment="0" applyProtection="0"/>
    <xf numFmtId="347" fontId="3" fillId="0" borderId="0" applyFont="0" applyFill="0" applyBorder="0" applyAlignment="0" applyProtection="0"/>
    <xf numFmtId="215" fontId="228" fillId="0" borderId="0" applyFont="0" applyFill="0" applyBorder="0" applyAlignment="0" applyProtection="0"/>
    <xf numFmtId="215" fontId="228" fillId="0" borderId="0" applyFont="0" applyFill="0" applyBorder="0" applyAlignment="0" applyProtection="0"/>
    <xf numFmtId="348" fontId="3" fillId="0" borderId="0" applyFont="0" applyFill="0" applyBorder="0" applyAlignment="0" applyProtection="0"/>
    <xf numFmtId="350" fontId="3" fillId="0" borderId="0" applyFont="0" applyFill="0" applyBorder="0" applyAlignment="0" applyProtection="0"/>
    <xf numFmtId="348" fontId="3" fillId="0" borderId="0" applyFont="0" applyFill="0" applyBorder="0" applyAlignment="0" applyProtection="0"/>
    <xf numFmtId="348" fontId="3" fillId="0" borderId="0" applyFont="0" applyFill="0" applyBorder="0" applyAlignment="0" applyProtection="0"/>
    <xf numFmtId="348" fontId="3" fillId="0" borderId="0" applyFont="0" applyFill="0" applyBorder="0" applyAlignment="0" applyProtection="0"/>
    <xf numFmtId="215" fontId="228" fillId="0" borderId="0" applyFont="0" applyFill="0" applyBorder="0" applyAlignment="0" applyProtection="0"/>
    <xf numFmtId="350" fontId="3" fillId="0" borderId="0" applyFont="0" applyFill="0" applyBorder="0" applyAlignment="0" applyProtection="0"/>
    <xf numFmtId="350" fontId="3" fillId="0" borderId="0" applyFont="0" applyFill="0" applyBorder="0" applyAlignment="0" applyProtection="0"/>
    <xf numFmtId="215" fontId="228" fillId="0" borderId="0" applyFont="0" applyFill="0" applyBorder="0" applyAlignment="0" applyProtection="0"/>
    <xf numFmtId="357" fontId="3" fillId="0" borderId="0" applyFont="0" applyFill="0" applyBorder="0" applyAlignment="0" applyProtection="0"/>
    <xf numFmtId="347" fontId="3" fillId="0" borderId="0" applyFont="0" applyFill="0" applyBorder="0" applyAlignment="0" applyProtection="0"/>
    <xf numFmtId="348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348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348" fontId="3" fillId="0" borderId="0" applyFont="0" applyFill="0" applyBorder="0" applyAlignment="0" applyProtection="0"/>
    <xf numFmtId="347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348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348" fontId="3" fillId="0" borderId="0" applyFont="0" applyFill="0" applyBorder="0" applyAlignment="0" applyProtection="0"/>
    <xf numFmtId="347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348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348" fontId="3" fillId="0" borderId="0" applyFont="0" applyFill="0" applyBorder="0" applyAlignment="0" applyProtection="0"/>
    <xf numFmtId="348" fontId="3" fillId="0" borderId="0" applyFont="0" applyFill="0" applyBorder="0" applyAlignment="0" applyProtection="0"/>
    <xf numFmtId="361" fontId="37" fillId="0" borderId="0" applyFont="0" applyFill="0" applyBorder="0" applyAlignment="0" applyProtection="0"/>
    <xf numFmtId="349" fontId="3" fillId="0" borderId="0" applyFont="0" applyFill="0" applyBorder="0" applyAlignment="0" applyProtection="0"/>
    <xf numFmtId="349" fontId="3" fillId="0" borderId="0" applyFont="0" applyFill="0" applyBorder="0" applyAlignment="0" applyProtection="0"/>
    <xf numFmtId="348" fontId="3" fillId="0" borderId="0" applyFont="0" applyFill="0" applyBorder="0" applyAlignment="0" applyProtection="0"/>
    <xf numFmtId="348" fontId="3" fillId="0" borderId="0" applyFont="0" applyFill="0" applyBorder="0" applyAlignment="0" applyProtection="0"/>
    <xf numFmtId="348" fontId="3" fillId="0" borderId="0" applyFont="0" applyFill="0" applyBorder="0" applyAlignment="0" applyProtection="0"/>
    <xf numFmtId="348" fontId="3" fillId="0" borderId="0" applyFont="0" applyFill="0" applyBorder="0" applyAlignment="0" applyProtection="0"/>
    <xf numFmtId="348" fontId="3" fillId="0" borderId="0" applyFont="0" applyFill="0" applyBorder="0" applyAlignment="0" applyProtection="0"/>
    <xf numFmtId="348" fontId="3" fillId="0" borderId="0" applyFont="0" applyFill="0" applyBorder="0" applyAlignment="0" applyProtection="0"/>
    <xf numFmtId="348" fontId="3" fillId="0" borderId="0" applyFont="0" applyFill="0" applyBorder="0" applyAlignment="0" applyProtection="0"/>
    <xf numFmtId="348" fontId="3" fillId="0" borderId="0" applyFont="0" applyFill="0" applyBorder="0" applyAlignment="0" applyProtection="0"/>
    <xf numFmtId="348" fontId="3" fillId="0" borderId="0" applyFont="0" applyFill="0" applyBorder="0" applyAlignment="0" applyProtection="0"/>
    <xf numFmtId="350" fontId="3" fillId="0" borderId="0" applyFont="0" applyFill="0" applyBorder="0" applyAlignment="0" applyProtection="0"/>
    <xf numFmtId="349" fontId="3" fillId="0" borderId="0" applyFont="0" applyFill="0" applyBorder="0" applyAlignment="0" applyProtection="0"/>
    <xf numFmtId="349" fontId="3" fillId="0" borderId="0" applyFont="0" applyFill="0" applyBorder="0" applyAlignment="0" applyProtection="0"/>
    <xf numFmtId="349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348" fontId="3" fillId="0" borderId="0" applyFont="0" applyFill="0" applyBorder="0" applyAlignment="0" applyProtection="0"/>
    <xf numFmtId="348" fontId="3" fillId="0" borderId="0" applyFont="0" applyFill="0" applyBorder="0" applyAlignment="0" applyProtection="0"/>
    <xf numFmtId="348" fontId="3" fillId="0" borderId="0" applyFont="0" applyFill="0" applyBorder="0" applyAlignment="0" applyProtection="0"/>
    <xf numFmtId="348" fontId="3" fillId="0" borderId="0" applyFont="0" applyFill="0" applyBorder="0" applyAlignment="0" applyProtection="0"/>
    <xf numFmtId="349" fontId="3" fillId="0" borderId="0" applyFont="0" applyFill="0" applyBorder="0" applyAlignment="0" applyProtection="0"/>
    <xf numFmtId="350" fontId="3" fillId="0" borderId="0" applyFont="0" applyFill="0" applyBorder="0" applyAlignment="0" applyProtection="0"/>
    <xf numFmtId="348" fontId="3" fillId="0" borderId="0" applyFont="0" applyFill="0" applyBorder="0" applyAlignment="0" applyProtection="0"/>
    <xf numFmtId="362" fontId="3" fillId="0" borderId="0" applyFont="0" applyFill="0" applyBorder="0" applyAlignment="0" applyProtection="0"/>
    <xf numFmtId="362" fontId="3" fillId="0" borderId="0" applyFont="0" applyFill="0" applyBorder="0" applyAlignment="0" applyProtection="0"/>
    <xf numFmtId="324" fontId="12" fillId="0" borderId="0" applyFont="0" applyFill="0" applyBorder="0" applyAlignment="0" applyProtection="0"/>
    <xf numFmtId="224" fontId="12" fillId="0" borderId="0" applyFont="0" applyFill="0" applyBorder="0" applyAlignment="0" applyProtection="0"/>
    <xf numFmtId="310" fontId="12" fillId="0" borderId="0" applyFont="0" applyFill="0" applyBorder="0" applyAlignment="0" applyProtection="0"/>
    <xf numFmtId="310" fontId="12" fillId="0" borderId="0" applyFont="0" applyFill="0" applyBorder="0" applyAlignment="0" applyProtection="0"/>
    <xf numFmtId="349" fontId="3" fillId="0" borderId="0" applyFont="0" applyFill="0" applyBorder="0" applyAlignment="0" applyProtection="0"/>
    <xf numFmtId="347" fontId="3" fillId="0" borderId="0" applyFont="0" applyFill="0" applyBorder="0" applyAlignment="0" applyProtection="0"/>
    <xf numFmtId="349" fontId="3" fillId="0" borderId="0" applyFont="0" applyFill="0" applyBorder="0" applyAlignment="0" applyProtection="0"/>
    <xf numFmtId="348" fontId="3" fillId="0" borderId="0" applyFont="0" applyFill="0" applyBorder="0" applyAlignment="0" applyProtection="0"/>
    <xf numFmtId="349" fontId="3" fillId="0" borderId="0" applyFont="0" applyFill="0" applyBorder="0" applyAlignment="0" applyProtection="0"/>
    <xf numFmtId="348" fontId="3" fillId="0" borderId="0" applyFont="0" applyFill="0" applyBorder="0" applyAlignment="0" applyProtection="0"/>
    <xf numFmtId="350" fontId="3" fillId="0" borderId="0" applyFont="0" applyFill="0" applyBorder="0" applyAlignment="0" applyProtection="0"/>
    <xf numFmtId="347" fontId="3" fillId="0" borderId="0" applyFont="0" applyFill="0" applyBorder="0" applyAlignment="0" applyProtection="0"/>
    <xf numFmtId="347" fontId="3" fillId="0" borderId="0" applyFont="0" applyFill="0" applyBorder="0" applyAlignment="0" applyProtection="0"/>
    <xf numFmtId="358" fontId="220" fillId="0" borderId="0" applyFont="0" applyFill="0" applyBorder="0" applyAlignment="0" applyProtection="0"/>
    <xf numFmtId="358" fontId="220" fillId="0" borderId="0" applyFont="0" applyFill="0" applyBorder="0" applyAlignment="0" applyProtection="0"/>
    <xf numFmtId="224" fontId="12" fillId="0" borderId="0" applyFont="0" applyFill="0" applyBorder="0" applyAlignment="0" applyProtection="0"/>
    <xf numFmtId="359" fontId="12" fillId="0" borderId="0" applyFont="0" applyFill="0" applyBorder="0" applyAlignment="0" applyProtection="0"/>
    <xf numFmtId="360" fontId="12" fillId="0" borderId="0" applyFont="0" applyFill="0" applyBorder="0" applyAlignment="0" applyProtection="0"/>
    <xf numFmtId="360" fontId="12" fillId="0" borderId="0" applyFont="0" applyFill="0" applyBorder="0" applyAlignment="0" applyProtection="0"/>
    <xf numFmtId="358" fontId="220" fillId="0" borderId="0" applyFont="0" applyFill="0" applyBorder="0" applyAlignment="0" applyProtection="0"/>
    <xf numFmtId="358" fontId="220" fillId="0" borderId="0" applyFont="0" applyFill="0" applyBorder="0" applyAlignment="0" applyProtection="0"/>
    <xf numFmtId="224" fontId="12" fillId="0" borderId="0" applyFont="0" applyFill="0" applyBorder="0" applyAlignment="0" applyProtection="0"/>
    <xf numFmtId="359" fontId="12" fillId="0" borderId="0" applyFont="0" applyFill="0" applyBorder="0" applyAlignment="0" applyProtection="0"/>
    <xf numFmtId="360" fontId="12" fillId="0" borderId="0" applyFont="0" applyFill="0" applyBorder="0" applyAlignment="0" applyProtection="0"/>
    <xf numFmtId="360" fontId="12" fillId="0" borderId="0" applyFont="0" applyFill="0" applyBorder="0" applyAlignment="0" applyProtection="0"/>
    <xf numFmtId="0" fontId="67" fillId="0" borderId="0">
      <alignment vertical="center"/>
    </xf>
    <xf numFmtId="0" fontId="229" fillId="0" borderId="0">
      <alignment horizontal="center" vertical="center"/>
    </xf>
    <xf numFmtId="2" fontId="131" fillId="0" borderId="0" applyFill="0" applyBorder="0" applyProtection="0">
      <alignment horizontal="centerContinuous"/>
    </xf>
    <xf numFmtId="0" fontId="63" fillId="0" borderId="0" applyNumberFormat="0" applyBorder="0" applyAlignment="0">
      <alignment horizontal="centerContinuous" vertical="center"/>
    </xf>
    <xf numFmtId="0" fontId="63" fillId="0" borderId="0" applyNumberFormat="0" applyBorder="0" applyAlignment="0">
      <alignment horizontal="centerContinuous" vertical="center"/>
    </xf>
    <xf numFmtId="0" fontId="7" fillId="0" borderId="0" applyNumberFormat="0" applyAlignment="0">
      <alignment horizontal="left" vertical="center"/>
    </xf>
    <xf numFmtId="0" fontId="230" fillId="14" borderId="44" applyNumberFormat="0" applyAlignment="0" applyProtection="0">
      <alignment vertical="center"/>
    </xf>
    <xf numFmtId="0" fontId="230" fillId="14" borderId="44" applyNumberFormat="0" applyAlignment="0" applyProtection="0">
      <alignment vertical="center"/>
    </xf>
    <xf numFmtId="0" fontId="230" fillId="14" borderId="44" applyNumberFormat="0" applyAlignment="0" applyProtection="0">
      <alignment vertical="center"/>
    </xf>
    <xf numFmtId="0" fontId="230" fillId="14" borderId="44" applyNumberFormat="0" applyAlignment="0" applyProtection="0">
      <alignment vertical="center"/>
    </xf>
    <xf numFmtId="0" fontId="230" fillId="14" borderId="44" applyNumberFormat="0" applyAlignment="0" applyProtection="0">
      <alignment vertical="center"/>
    </xf>
    <xf numFmtId="0" fontId="230" fillId="14" borderId="44" applyNumberFormat="0" applyAlignment="0" applyProtection="0">
      <alignment vertical="center"/>
    </xf>
    <xf numFmtId="0" fontId="230" fillId="14" borderId="44" applyNumberFormat="0" applyAlignment="0" applyProtection="0">
      <alignment vertical="center"/>
    </xf>
    <xf numFmtId="0" fontId="230" fillId="14" borderId="44" applyNumberFormat="0" applyAlignment="0" applyProtection="0">
      <alignment vertical="center"/>
    </xf>
    <xf numFmtId="0" fontId="230" fillId="14" borderId="44" applyNumberFormat="0" applyAlignment="0" applyProtection="0">
      <alignment vertical="center"/>
    </xf>
    <xf numFmtId="0" fontId="230" fillId="14" borderId="44" applyNumberFormat="0" applyAlignment="0" applyProtection="0">
      <alignment vertical="center"/>
    </xf>
    <xf numFmtId="0" fontId="230" fillId="14" borderId="44" applyNumberFormat="0" applyAlignment="0" applyProtection="0">
      <alignment vertical="center"/>
    </xf>
    <xf numFmtId="0" fontId="230" fillId="14" borderId="44" applyNumberFormat="0" applyAlignment="0" applyProtection="0">
      <alignment vertical="center"/>
    </xf>
    <xf numFmtId="4" fontId="59" fillId="0" borderId="0">
      <protection locked="0"/>
    </xf>
    <xf numFmtId="0" fontId="197" fillId="0" borderId="0"/>
    <xf numFmtId="4" fontId="59" fillId="0" borderId="0">
      <protection locked="0"/>
    </xf>
    <xf numFmtId="0" fontId="37" fillId="0" borderId="0">
      <protection locked="0"/>
    </xf>
    <xf numFmtId="3" fontId="46" fillId="0" borderId="0" applyFont="0" applyFill="0" applyBorder="0" applyAlignment="0" applyProtection="0"/>
    <xf numFmtId="3" fontId="46" fillId="0" borderId="0" applyFont="0" applyFill="0" applyBorder="0" applyAlignment="0" applyProtection="0"/>
    <xf numFmtId="363" fontId="37" fillId="0" borderId="0">
      <protection locked="0"/>
    </xf>
    <xf numFmtId="0" fontId="37" fillId="0" borderId="69" applyNumberFormat="0"/>
    <xf numFmtId="0" fontId="197" fillId="57" borderId="0"/>
    <xf numFmtId="1" fontId="42" fillId="3" borderId="0" applyNumberFormat="0" applyFont="0" applyFill="0" applyBorder="0" applyAlignment="0">
      <alignment vertical="center"/>
    </xf>
    <xf numFmtId="0" fontId="165" fillId="37" borderId="0" applyNumberFormat="0" applyFont="0" applyFill="0" applyBorder="0" applyAlignment="0">
      <alignment vertical="center"/>
    </xf>
    <xf numFmtId="364" fontId="95" fillId="0" borderId="0" applyFill="0" applyBorder="0">
      <alignment horizontal="centerContinuous"/>
    </xf>
    <xf numFmtId="0" fontId="231" fillId="0" borderId="70" applyNumberFormat="0" applyFill="0" applyAlignment="0" applyProtection="0">
      <alignment vertical="center"/>
    </xf>
    <xf numFmtId="0" fontId="231" fillId="0" borderId="70" applyNumberFormat="0" applyFill="0" applyAlignment="0" applyProtection="0">
      <alignment vertical="center"/>
    </xf>
    <xf numFmtId="0" fontId="231" fillId="0" borderId="70" applyNumberFormat="0" applyFill="0" applyAlignment="0" applyProtection="0">
      <alignment vertical="center"/>
    </xf>
    <xf numFmtId="0" fontId="231" fillId="0" borderId="70" applyNumberFormat="0" applyFill="0" applyAlignment="0" applyProtection="0">
      <alignment vertical="center"/>
    </xf>
    <xf numFmtId="0" fontId="231" fillId="0" borderId="70" applyNumberFormat="0" applyFill="0" applyAlignment="0" applyProtection="0">
      <alignment vertical="center"/>
    </xf>
    <xf numFmtId="0" fontId="231" fillId="0" borderId="70" applyNumberFormat="0" applyFill="0" applyAlignment="0" applyProtection="0">
      <alignment vertical="center"/>
    </xf>
    <xf numFmtId="0" fontId="232" fillId="0" borderId="71" applyNumberFormat="0" applyFill="0" applyAlignment="0" applyProtection="0">
      <alignment vertical="center"/>
    </xf>
    <xf numFmtId="0" fontId="232" fillId="0" borderId="71" applyNumberFormat="0" applyFill="0" applyAlignment="0" applyProtection="0">
      <alignment vertical="center"/>
    </xf>
    <xf numFmtId="0" fontId="232" fillId="0" borderId="71" applyNumberFormat="0" applyFill="0" applyAlignment="0" applyProtection="0">
      <alignment vertical="center"/>
    </xf>
    <xf numFmtId="0" fontId="232" fillId="0" borderId="71" applyNumberFormat="0" applyFill="0" applyAlignment="0" applyProtection="0">
      <alignment vertical="center"/>
    </xf>
    <xf numFmtId="0" fontId="232" fillId="0" borderId="71" applyNumberFormat="0" applyFill="0" applyAlignment="0" applyProtection="0">
      <alignment vertical="center"/>
    </xf>
    <xf numFmtId="0" fontId="232" fillId="0" borderId="71" applyNumberFormat="0" applyFill="0" applyAlignment="0" applyProtection="0">
      <alignment vertical="center"/>
    </xf>
    <xf numFmtId="0" fontId="233" fillId="0" borderId="72" applyNumberFormat="0" applyFill="0" applyAlignment="0" applyProtection="0">
      <alignment vertical="center"/>
    </xf>
    <xf numFmtId="0" fontId="233" fillId="0" borderId="72" applyNumberFormat="0" applyFill="0" applyAlignment="0" applyProtection="0">
      <alignment vertical="center"/>
    </xf>
    <xf numFmtId="0" fontId="233" fillId="0" borderId="72" applyNumberFormat="0" applyFill="0" applyAlignment="0" applyProtection="0">
      <alignment vertical="center"/>
    </xf>
    <xf numFmtId="0" fontId="233" fillId="0" borderId="72" applyNumberFormat="0" applyFill="0" applyAlignment="0" applyProtection="0">
      <alignment vertical="center"/>
    </xf>
    <xf numFmtId="0" fontId="233" fillId="0" borderId="72" applyNumberFormat="0" applyFill="0" applyAlignment="0" applyProtection="0">
      <alignment vertical="center"/>
    </xf>
    <xf numFmtId="0" fontId="233" fillId="0" borderId="72" applyNumberFormat="0" applyFill="0" applyAlignment="0" applyProtection="0">
      <alignment vertical="center"/>
    </xf>
    <xf numFmtId="0" fontId="233" fillId="0" borderId="0" applyNumberFormat="0" applyFill="0" applyBorder="0" applyAlignment="0" applyProtection="0">
      <alignment vertical="center"/>
    </xf>
    <xf numFmtId="0" fontId="233" fillId="0" borderId="0" applyNumberFormat="0" applyFill="0" applyBorder="0" applyAlignment="0" applyProtection="0">
      <alignment vertical="center"/>
    </xf>
    <xf numFmtId="0" fontId="233" fillId="0" borderId="0" applyNumberFormat="0" applyFill="0" applyBorder="0" applyAlignment="0" applyProtection="0">
      <alignment vertical="center"/>
    </xf>
    <xf numFmtId="0" fontId="233" fillId="0" borderId="0" applyNumberFormat="0" applyFill="0" applyBorder="0" applyAlignment="0" applyProtection="0">
      <alignment vertical="center"/>
    </xf>
    <xf numFmtId="0" fontId="233" fillId="0" borderId="0" applyNumberFormat="0" applyFill="0" applyBorder="0" applyAlignment="0" applyProtection="0">
      <alignment vertical="center"/>
    </xf>
    <xf numFmtId="0" fontId="233" fillId="0" borderId="0" applyNumberFormat="0" applyFill="0" applyBorder="0" applyAlignment="0" applyProtection="0">
      <alignment vertical="center"/>
    </xf>
    <xf numFmtId="0" fontId="234" fillId="0" borderId="0" applyNumberFormat="0" applyFill="0" applyBorder="0" applyAlignment="0" applyProtection="0">
      <alignment vertical="center"/>
    </xf>
    <xf numFmtId="0" fontId="234" fillId="0" borderId="0" applyNumberFormat="0" applyFill="0" applyBorder="0" applyAlignment="0" applyProtection="0">
      <alignment vertical="center"/>
    </xf>
    <xf numFmtId="0" fontId="234" fillId="0" borderId="0" applyNumberFormat="0" applyFill="0" applyBorder="0" applyAlignment="0" applyProtection="0">
      <alignment vertical="center"/>
    </xf>
    <xf numFmtId="0" fontId="234" fillId="0" borderId="0" applyNumberFormat="0" applyFill="0" applyBorder="0" applyAlignment="0" applyProtection="0">
      <alignment vertical="center"/>
    </xf>
    <xf numFmtId="0" fontId="234" fillId="0" borderId="0" applyNumberFormat="0" applyFill="0" applyBorder="0" applyAlignment="0" applyProtection="0">
      <alignment vertical="center"/>
    </xf>
    <xf numFmtId="0" fontId="234" fillId="0" borderId="0" applyNumberFormat="0" applyFill="0" applyBorder="0" applyAlignment="0" applyProtection="0">
      <alignment vertical="center"/>
    </xf>
    <xf numFmtId="0" fontId="37" fillId="0" borderId="5">
      <alignment horizontal="distributed" vertical="center"/>
    </xf>
    <xf numFmtId="0" fontId="37" fillId="0" borderId="5">
      <alignment horizontal="distributed" vertical="center"/>
    </xf>
    <xf numFmtId="0" fontId="37" fillId="0" borderId="5">
      <alignment horizontal="distributed" vertical="center"/>
    </xf>
    <xf numFmtId="0" fontId="37" fillId="0" borderId="5">
      <alignment horizontal="distributed" vertical="center"/>
    </xf>
    <xf numFmtId="0" fontId="37" fillId="0" borderId="10">
      <alignment horizontal="distributed" vertical="top"/>
    </xf>
    <xf numFmtId="0" fontId="37" fillId="0" borderId="8">
      <alignment horizontal="distributed"/>
    </xf>
    <xf numFmtId="0" fontId="37" fillId="0" borderId="8">
      <alignment horizontal="distributed"/>
    </xf>
    <xf numFmtId="0" fontId="37" fillId="0" borderId="8">
      <alignment horizontal="distributed"/>
    </xf>
    <xf numFmtId="0" fontId="37" fillId="0" borderId="8">
      <alignment horizontal="distributed"/>
    </xf>
    <xf numFmtId="244" fontId="235" fillId="0" borderId="0">
      <alignment vertical="center"/>
    </xf>
    <xf numFmtId="0" fontId="42" fillId="0" borderId="0"/>
    <xf numFmtId="0" fontId="236" fillId="11" borderId="0" applyNumberFormat="0" applyBorder="0" applyAlignment="0" applyProtection="0">
      <alignment vertical="center"/>
    </xf>
    <xf numFmtId="0" fontId="236" fillId="11" borderId="0" applyNumberFormat="0" applyBorder="0" applyAlignment="0" applyProtection="0">
      <alignment vertical="center"/>
    </xf>
    <xf numFmtId="0" fontId="236" fillId="11" borderId="0" applyNumberFormat="0" applyBorder="0" applyAlignment="0" applyProtection="0">
      <alignment vertical="center"/>
    </xf>
    <xf numFmtId="0" fontId="236" fillId="11" borderId="0" applyNumberFormat="0" applyBorder="0" applyAlignment="0" applyProtection="0">
      <alignment vertical="center"/>
    </xf>
    <xf numFmtId="0" fontId="236" fillId="11" borderId="0" applyNumberFormat="0" applyBorder="0" applyAlignment="0" applyProtection="0">
      <alignment vertical="center"/>
    </xf>
    <xf numFmtId="0" fontId="236" fillId="11" borderId="0" applyNumberFormat="0" applyBorder="0" applyAlignment="0" applyProtection="0">
      <alignment vertical="center"/>
    </xf>
    <xf numFmtId="365" fontId="131" fillId="0" borderId="0" applyFill="0" applyBorder="0">
      <alignment horizontal="centerContinuous"/>
    </xf>
    <xf numFmtId="366" fontId="131" fillId="0" borderId="0" applyFill="0" applyBorder="0">
      <alignment horizontal="centerContinuous"/>
    </xf>
    <xf numFmtId="0" fontId="3" fillId="0" borderId="0"/>
    <xf numFmtId="0" fontId="37" fillId="0" borderId="0"/>
    <xf numFmtId="1" fontId="237" fillId="3" borderId="0" applyNumberFormat="0" applyFont="0" applyFill="0" applyBorder="0" applyAlignment="0">
      <alignment vertical="center"/>
    </xf>
    <xf numFmtId="367" fontId="131" fillId="0" borderId="0" applyFont="0" applyBorder="0">
      <alignment vertical="center"/>
    </xf>
    <xf numFmtId="0" fontId="238" fillId="52" borderId="61" applyNumberFormat="0" applyAlignment="0" applyProtection="0">
      <alignment vertical="center"/>
    </xf>
    <xf numFmtId="0" fontId="238" fillId="52" borderId="61" applyNumberFormat="0" applyAlignment="0" applyProtection="0">
      <alignment vertical="center"/>
    </xf>
    <xf numFmtId="0" fontId="238" fillId="52" borderId="61" applyNumberFormat="0" applyAlignment="0" applyProtection="0">
      <alignment vertical="center"/>
    </xf>
    <xf numFmtId="0" fontId="238" fillId="52" borderId="61" applyNumberFormat="0" applyAlignment="0" applyProtection="0">
      <alignment vertical="center"/>
    </xf>
    <xf numFmtId="0" fontId="238" fillId="52" borderId="61" applyNumberFormat="0" applyAlignment="0" applyProtection="0">
      <alignment vertical="center"/>
    </xf>
    <xf numFmtId="0" fontId="238" fillId="52" borderId="61" applyNumberFormat="0" applyAlignment="0" applyProtection="0">
      <alignment vertical="center"/>
    </xf>
    <xf numFmtId="0" fontId="238" fillId="52" borderId="61" applyNumberFormat="0" applyAlignment="0" applyProtection="0">
      <alignment vertical="center"/>
    </xf>
    <xf numFmtId="0" fontId="238" fillId="52" borderId="61" applyNumberFormat="0" applyAlignment="0" applyProtection="0">
      <alignment vertical="center"/>
    </xf>
    <xf numFmtId="0" fontId="238" fillId="52" borderId="61" applyNumberFormat="0" applyAlignment="0" applyProtection="0">
      <alignment vertical="center"/>
    </xf>
    <xf numFmtId="0" fontId="238" fillId="52" borderId="61" applyNumberFormat="0" applyAlignment="0" applyProtection="0">
      <alignment vertical="center"/>
    </xf>
    <xf numFmtId="0" fontId="238" fillId="52" borderId="61" applyNumberFormat="0" applyAlignment="0" applyProtection="0">
      <alignment vertical="center"/>
    </xf>
    <xf numFmtId="0" fontId="238" fillId="52" borderId="61" applyNumberFormat="0" applyAlignment="0" applyProtection="0">
      <alignment vertical="center"/>
    </xf>
    <xf numFmtId="0" fontId="12" fillId="0" borderId="2" applyFill="0" applyProtection="0">
      <alignment horizontal="center"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216" fontId="23" fillId="0" borderId="0" applyFont="0" applyFill="0" applyBorder="0" applyAlignment="0" applyProtection="0">
      <alignment vertical="center"/>
    </xf>
    <xf numFmtId="368" fontId="37" fillId="0" borderId="0" applyFont="0" applyFill="0" applyBorder="0" applyProtection="0">
      <alignment vertical="center"/>
    </xf>
    <xf numFmtId="38" fontId="70" fillId="0" borderId="0" applyFont="0" applyFill="0" applyBorder="0" applyProtection="0">
      <alignment vertical="center"/>
    </xf>
    <xf numFmtId="197" fontId="37" fillId="0" borderId="7">
      <alignment horizontal="center" vertical="center"/>
    </xf>
    <xf numFmtId="369" fontId="3" fillId="0" borderId="0" applyFont="0" applyFill="0" applyBorder="0" applyAlignment="0" applyProtection="0"/>
    <xf numFmtId="197" fontId="37" fillId="0" borderId="0" applyNumberFormat="0" applyFont="0" applyFill="0" applyBorder="0" applyProtection="0">
      <alignment vertical="center"/>
    </xf>
    <xf numFmtId="197" fontId="7" fillId="0" borderId="3">
      <alignment vertical="center"/>
    </xf>
    <xf numFmtId="370" fontId="38" fillId="0" borderId="5"/>
    <xf numFmtId="370" fontId="38" fillId="0" borderId="5"/>
    <xf numFmtId="370" fontId="38" fillId="0" borderId="5"/>
    <xf numFmtId="370" fontId="38" fillId="0" borderId="5"/>
    <xf numFmtId="247" fontId="6" fillId="3" borderId="0" applyFill="0" applyBorder="0" applyProtection="0">
      <alignment horizontal="right"/>
    </xf>
    <xf numFmtId="371" fontId="3" fillId="3" borderId="0" applyFill="0" applyBorder="0" applyProtection="0">
      <alignment horizontal="right"/>
    </xf>
    <xf numFmtId="371" fontId="3" fillId="3" borderId="0" applyFill="0" applyBorder="0" applyProtection="0">
      <alignment horizontal="right"/>
    </xf>
    <xf numFmtId="247" fontId="6" fillId="3" borderId="0" applyFill="0" applyBorder="0" applyProtection="0">
      <alignment horizontal="right"/>
    </xf>
    <xf numFmtId="9" fontId="77" fillId="0" borderId="0"/>
    <xf numFmtId="228" fontId="7" fillId="0" borderId="12"/>
    <xf numFmtId="38" fontId="70" fillId="0" borderId="0" applyFont="0" applyFill="0" applyBorder="0" applyAlignment="0" applyProtection="0">
      <alignment vertical="center"/>
    </xf>
    <xf numFmtId="176" fontId="70" fillId="0" borderId="0" applyFont="0" applyFill="0" applyBorder="0" applyAlignment="0" applyProtection="0">
      <alignment vertical="center"/>
    </xf>
    <xf numFmtId="372" fontId="70" fillId="0" borderId="0" applyFont="0" applyFill="0" applyBorder="0" applyAlignment="0" applyProtection="0">
      <alignment vertical="center"/>
    </xf>
    <xf numFmtId="373" fontId="3" fillId="0" borderId="0" applyFont="0" applyFill="0" applyBorder="0" applyAlignment="0" applyProtection="0">
      <alignment vertical="center"/>
    </xf>
    <xf numFmtId="38" fontId="70" fillId="0" borderId="0" applyFill="0" applyBorder="0" applyAlignment="0" applyProtection="0">
      <alignment vertical="center"/>
    </xf>
    <xf numFmtId="374" fontId="70" fillId="0" borderId="0" applyFont="0" applyFill="0" applyBorder="0" applyAlignment="0" applyProtection="0">
      <alignment vertical="center"/>
    </xf>
    <xf numFmtId="295" fontId="3" fillId="0" borderId="0" applyFont="0" applyFill="0" applyBorder="0" applyAlignment="0" applyProtection="0">
      <alignment vertical="center"/>
    </xf>
    <xf numFmtId="342" fontId="208" fillId="0" borderId="0" applyFont="0" applyFill="0" applyBorder="0" applyAlignment="0" applyProtection="0"/>
    <xf numFmtId="40" fontId="37" fillId="0" borderId="37"/>
    <xf numFmtId="0" fontId="3" fillId="0" borderId="0" applyFont="0" applyFill="0" applyBorder="0" applyAlignment="0" applyProtection="0"/>
    <xf numFmtId="375" fontId="40" fillId="0" borderId="0" applyFont="0" applyFill="0" applyBorder="0" applyAlignment="0" applyProtection="0"/>
    <xf numFmtId="227" fontId="208" fillId="0" borderId="5">
      <alignment vertical="center"/>
    </xf>
    <xf numFmtId="0" fontId="3" fillId="0" borderId="0" applyFont="0" applyFill="0" applyBorder="0" applyAlignment="0" applyProtection="0"/>
    <xf numFmtId="0" fontId="43" fillId="0" borderId="0"/>
    <xf numFmtId="0" fontId="42" fillId="0" borderId="0" applyFont="0" applyFill="0" applyBorder="0" applyAlignment="0" applyProtection="0"/>
    <xf numFmtId="0" fontId="37" fillId="0" borderId="0" applyFont="0" applyFill="0" applyBorder="0" applyAlignment="0" applyProtection="0"/>
    <xf numFmtId="228" fontId="3" fillId="0" borderId="0" applyFont="0" applyFill="0" applyBorder="0" applyAlignment="0" applyProtection="0"/>
    <xf numFmtId="228" fontId="3" fillId="0" borderId="0" applyFont="0" applyFill="0" applyBorder="0" applyAlignment="0" applyProtection="0"/>
    <xf numFmtId="0" fontId="7" fillId="0" borderId="0" applyFont="0" applyFill="0" applyBorder="0" applyAlignment="0" applyProtection="0"/>
    <xf numFmtId="197" fontId="37" fillId="0" borderId="0" applyFont="0" applyFill="0" applyBorder="0" applyAlignment="0" applyProtection="0"/>
    <xf numFmtId="0" fontId="239" fillId="0" borderId="0">
      <alignment horizontal="center" vertical="center"/>
    </xf>
    <xf numFmtId="193" fontId="37" fillId="0" borderId="0" applyFont="0" applyFill="0" applyBorder="0" applyAlignment="0" applyProtection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376" fontId="192" fillId="0" borderId="0" applyFont="0" applyFill="0" applyBorder="0" applyAlignment="0" applyProtection="0"/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/>
    <xf numFmtId="42" fontId="74" fillId="0" borderId="0" applyFont="0" applyFill="0" applyBorder="0" applyAlignment="0" applyProtection="0">
      <alignment vertical="center"/>
    </xf>
    <xf numFmtId="42" fontId="74" fillId="0" borderId="0" applyFont="0" applyFill="0" applyBorder="0" applyAlignment="0" applyProtection="0">
      <alignment vertical="center"/>
    </xf>
    <xf numFmtId="42" fontId="74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74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37" fillId="0" borderId="0" applyFont="0" applyFill="0" applyBorder="0" applyAlignment="0" applyProtection="0"/>
    <xf numFmtId="41" fontId="3" fillId="0" borderId="0" applyFont="0" applyFill="0" applyBorder="0" applyAlignment="0" applyProtection="0"/>
    <xf numFmtId="377" fontId="192" fillId="0" borderId="0" applyFont="0" applyFill="0" applyBorder="0" applyAlignment="0" applyProtection="0"/>
    <xf numFmtId="0" fontId="37" fillId="0" borderId="0">
      <protection locked="0"/>
    </xf>
    <xf numFmtId="378" fontId="37" fillId="0" borderId="0">
      <protection locked="0"/>
    </xf>
    <xf numFmtId="378" fontId="37" fillId="0" borderId="0">
      <protection locked="0"/>
    </xf>
    <xf numFmtId="379" fontId="37" fillId="0" borderId="0">
      <protection locked="0"/>
    </xf>
    <xf numFmtId="0" fontId="3" fillId="0" borderId="0"/>
    <xf numFmtId="0" fontId="220" fillId="0" borderId="2">
      <alignment horizontal="center" vertical="center"/>
    </xf>
    <xf numFmtId="0" fontId="220" fillId="0" borderId="2">
      <alignment horizontal="left" vertical="center"/>
    </xf>
    <xf numFmtId="0" fontId="220" fillId="0" borderId="2">
      <alignment vertical="center" textRotation="255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370" fontId="3" fillId="0" borderId="0" applyFill="0" applyBorder="0" applyProtection="0">
      <alignment vertical="center"/>
    </xf>
    <xf numFmtId="0" fontId="3" fillId="0" borderId="0" applyFill="0" applyBorder="0" applyProtection="0">
      <alignment vertical="center"/>
      <protection locked="0"/>
    </xf>
    <xf numFmtId="0" fontId="240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74" fillId="0" borderId="0">
      <alignment vertical="center"/>
    </xf>
    <xf numFmtId="0" fontId="241" fillId="0" borderId="0">
      <alignment vertical="center"/>
    </xf>
    <xf numFmtId="0" fontId="22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37" fillId="0" borderId="0"/>
    <xf numFmtId="0" fontId="16" fillId="0" borderId="0">
      <alignment vertical="center"/>
    </xf>
    <xf numFmtId="0" fontId="7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2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8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3" fillId="0" borderId="0"/>
    <xf numFmtId="0" fontId="3" fillId="0" borderId="0">
      <alignment vertical="center"/>
    </xf>
    <xf numFmtId="0" fontId="12" fillId="0" borderId="0"/>
    <xf numFmtId="0" fontId="3" fillId="0" borderId="0"/>
    <xf numFmtId="0" fontId="130" fillId="0" borderId="0"/>
    <xf numFmtId="0" fontId="3" fillId="0" borderId="0"/>
    <xf numFmtId="0" fontId="242" fillId="0" borderId="0"/>
    <xf numFmtId="0" fontId="37" fillId="0" borderId="2">
      <alignment vertical="center" wrapText="1"/>
    </xf>
    <xf numFmtId="0" fontId="7" fillId="0" borderId="0"/>
    <xf numFmtId="0" fontId="37" fillId="0" borderId="2">
      <alignment vertical="center" wrapText="1"/>
    </xf>
    <xf numFmtId="0" fontId="3" fillId="0" borderId="5" applyNumberFormat="0" applyFill="0" applyProtection="0">
      <alignment vertical="center"/>
    </xf>
    <xf numFmtId="0" fontId="7" fillId="0" borderId="0" applyProtection="0"/>
    <xf numFmtId="0" fontId="37" fillId="0" borderId="0"/>
    <xf numFmtId="14" fontId="54" fillId="0" borderId="0" applyFont="0" applyFill="0" applyBorder="0" applyAlignment="0" applyProtection="0"/>
    <xf numFmtId="209" fontId="37" fillId="0" borderId="0" applyFont="0" applyFill="0" applyBorder="0" applyAlignment="0" applyProtection="0"/>
    <xf numFmtId="0" fontId="77" fillId="0" borderId="41">
      <alignment horizontal="center" vertical="center"/>
    </xf>
    <xf numFmtId="0" fontId="77" fillId="0" borderId="41">
      <alignment horizontal="center" vertical="center"/>
    </xf>
    <xf numFmtId="0" fontId="77" fillId="0" borderId="41">
      <alignment horizontal="center" vertical="center"/>
    </xf>
    <xf numFmtId="0" fontId="7" fillId="0" borderId="2">
      <alignment horizontal="center" vertical="center" wrapText="1"/>
    </xf>
    <xf numFmtId="0" fontId="59" fillId="0" borderId="29">
      <protection locked="0"/>
    </xf>
    <xf numFmtId="3" fontId="243" fillId="0" borderId="0" applyFont="0" applyFill="0" applyBorder="0" applyAlignment="0" applyProtection="0"/>
    <xf numFmtId="197" fontId="38" fillId="0" borderId="0" applyFont="0" applyFill="0" applyBorder="0" applyAlignment="0" applyProtection="0"/>
    <xf numFmtId="0" fontId="3" fillId="0" borderId="0" applyFont="0" applyFill="0" applyBorder="0" applyAlignment="0" applyProtection="0"/>
    <xf numFmtId="3" fontId="6" fillId="0" borderId="73">
      <alignment vertical="center"/>
    </xf>
    <xf numFmtId="0" fontId="37" fillId="0" borderId="0">
      <protection locked="0"/>
    </xf>
    <xf numFmtId="0" fontId="37" fillId="0" borderId="0">
      <protection locked="0"/>
    </xf>
    <xf numFmtId="0" fontId="37" fillId="0" borderId="0">
      <protection locked="0"/>
    </xf>
    <xf numFmtId="0" fontId="37" fillId="0" borderId="0">
      <protection locked="0"/>
    </xf>
    <xf numFmtId="0" fontId="37" fillId="0" borderId="0">
      <protection locked="0"/>
    </xf>
    <xf numFmtId="0" fontId="37" fillId="0" borderId="0">
      <protection locked="0"/>
    </xf>
    <xf numFmtId="0" fontId="37" fillId="0" borderId="0">
      <protection locked="0"/>
    </xf>
    <xf numFmtId="224" fontId="70" fillId="0" borderId="0">
      <alignment horizontal="centerContinuous" vertical="center"/>
    </xf>
    <xf numFmtId="197" fontId="37" fillId="0" borderId="74"/>
    <xf numFmtId="0" fontId="200" fillId="0" borderId="0"/>
    <xf numFmtId="41" fontId="250" fillId="0" borderId="0">
      <alignment vertical="center"/>
    </xf>
  </cellStyleXfs>
  <cellXfs count="304">
    <xf numFmtId="0" fontId="0" fillId="0" borderId="0" xfId="0">
      <alignment vertical="center"/>
    </xf>
    <xf numFmtId="0" fontId="8" fillId="0" borderId="0" xfId="0" applyFont="1">
      <alignment vertical="center"/>
    </xf>
    <xf numFmtId="41" fontId="8" fillId="0" borderId="0" xfId="1" applyFont="1">
      <alignment vertical="center"/>
    </xf>
    <xf numFmtId="41" fontId="2" fillId="0" borderId="0" xfId="1" applyFont="1">
      <alignment vertical="center"/>
    </xf>
    <xf numFmtId="41" fontId="0" fillId="0" borderId="0" xfId="0" applyNumberFormat="1">
      <alignment vertical="center"/>
    </xf>
    <xf numFmtId="0" fontId="0" fillId="0" borderId="6" xfId="0" applyBorder="1" applyAlignment="1">
      <alignment horizontal="center" vertical="center"/>
    </xf>
    <xf numFmtId="41" fontId="10" fillId="0" borderId="6" xfId="0" applyNumberFormat="1" applyFont="1" applyBorder="1">
      <alignment vertical="center"/>
    </xf>
    <xf numFmtId="41" fontId="11" fillId="0" borderId="6" xfId="0" applyNumberFormat="1" applyFont="1" applyBorder="1">
      <alignment vertical="center"/>
    </xf>
    <xf numFmtId="178" fontId="13" fillId="0" borderId="8" xfId="4" applyNumberFormat="1" applyFont="1" applyBorder="1" applyAlignment="1">
      <alignment horizontal="center" vertical="center" wrapText="1"/>
    </xf>
    <xf numFmtId="178" fontId="13" fillId="0" borderId="0" xfId="4" applyNumberFormat="1" applyFont="1" applyAlignment="1">
      <alignment vertical="center"/>
    </xf>
    <xf numFmtId="178" fontId="13" fillId="0" borderId="10" xfId="4" applyNumberFormat="1" applyFont="1" applyBorder="1" applyAlignment="1">
      <alignment horizontal="center" vertical="center" wrapText="1"/>
    </xf>
    <xf numFmtId="178" fontId="13" fillId="0" borderId="14" xfId="4" applyNumberFormat="1" applyFont="1" applyBorder="1" applyAlignment="1">
      <alignment vertical="center"/>
    </xf>
    <xf numFmtId="0" fontId="13" fillId="0" borderId="0" xfId="4" applyFont="1" applyAlignment="1">
      <alignment vertical="center"/>
    </xf>
    <xf numFmtId="0" fontId="13" fillId="0" borderId="0" xfId="4" applyFont="1" applyAlignment="1">
      <alignment horizontal="left" vertical="center"/>
    </xf>
    <xf numFmtId="178" fontId="13" fillId="0" borderId="0" xfId="4" applyNumberFormat="1" applyFont="1" applyAlignment="1">
      <alignment horizontal="center" vertical="center"/>
    </xf>
    <xf numFmtId="178" fontId="13" fillId="0" borderId="15" xfId="4" applyNumberFormat="1" applyFont="1" applyBorder="1" applyAlignment="1">
      <alignment vertical="center"/>
    </xf>
    <xf numFmtId="41" fontId="13" fillId="0" borderId="0" xfId="1" applyFont="1" applyBorder="1" applyAlignment="1">
      <alignment horizontal="left" vertical="center"/>
    </xf>
    <xf numFmtId="0" fontId="17" fillId="0" borderId="0" xfId="6" applyFont="1">
      <alignment vertical="center"/>
    </xf>
    <xf numFmtId="0" fontId="13" fillId="0" borderId="16" xfId="4" applyFont="1" applyBorder="1" applyAlignment="1">
      <alignment vertical="center"/>
    </xf>
    <xf numFmtId="178" fontId="13" fillId="0" borderId="5" xfId="4" applyNumberFormat="1" applyFont="1" applyBorder="1" applyAlignment="1">
      <alignment horizontal="center" vertical="center"/>
    </xf>
    <xf numFmtId="181" fontId="13" fillId="0" borderId="5" xfId="4" applyNumberFormat="1" applyFont="1" applyBorder="1" applyAlignment="1">
      <alignment vertical="center"/>
    </xf>
    <xf numFmtId="178" fontId="13" fillId="0" borderId="0" xfId="4" applyNumberFormat="1" applyFont="1" applyAlignment="1">
      <alignment horizontal="right" vertical="center"/>
    </xf>
    <xf numFmtId="183" fontId="20" fillId="5" borderId="0" xfId="6" applyNumberFormat="1" applyFont="1" applyFill="1">
      <alignment vertical="center"/>
    </xf>
    <xf numFmtId="0" fontId="20" fillId="5" borderId="0" xfId="6" applyFont="1" applyFill="1">
      <alignment vertical="center"/>
    </xf>
    <xf numFmtId="0" fontId="22" fillId="5" borderId="0" xfId="6" applyFont="1" applyFill="1">
      <alignment vertical="center"/>
    </xf>
    <xf numFmtId="41" fontId="18" fillId="5" borderId="0" xfId="6" applyNumberFormat="1" applyFont="1" applyFill="1">
      <alignment vertical="center"/>
    </xf>
    <xf numFmtId="41" fontId="22" fillId="5" borderId="0" xfId="6" applyNumberFormat="1" applyFont="1" applyFill="1" applyAlignment="1">
      <alignment horizontal="right" vertical="center"/>
    </xf>
    <xf numFmtId="178" fontId="23" fillId="5" borderId="28" xfId="6" applyNumberFormat="1" applyFont="1" applyFill="1" applyBorder="1">
      <alignment vertical="center"/>
    </xf>
    <xf numFmtId="176" fontId="23" fillId="5" borderId="27" xfId="6" applyNumberFormat="1" applyFont="1" applyFill="1" applyBorder="1">
      <alignment vertical="center"/>
    </xf>
    <xf numFmtId="0" fontId="23" fillId="5" borderId="29" xfId="6" applyFont="1" applyFill="1" applyBorder="1">
      <alignment vertical="center"/>
    </xf>
    <xf numFmtId="178" fontId="23" fillId="5" borderId="30" xfId="6" applyNumberFormat="1" applyFont="1" applyFill="1" applyBorder="1">
      <alignment vertical="center"/>
    </xf>
    <xf numFmtId="176" fontId="23" fillId="5" borderId="30" xfId="6" applyNumberFormat="1" applyFont="1" applyFill="1" applyBorder="1">
      <alignment vertical="center"/>
    </xf>
    <xf numFmtId="0" fontId="23" fillId="5" borderId="0" xfId="6" applyFont="1" applyFill="1">
      <alignment vertical="center"/>
    </xf>
    <xf numFmtId="178" fontId="23" fillId="7" borderId="16" xfId="6" applyNumberFormat="1" applyFont="1" applyFill="1" applyBorder="1">
      <alignment vertical="center"/>
    </xf>
    <xf numFmtId="176" fontId="23" fillId="5" borderId="16" xfId="6" applyNumberFormat="1" applyFont="1" applyFill="1" applyBorder="1">
      <alignment vertical="center"/>
    </xf>
    <xf numFmtId="41" fontId="23" fillId="5" borderId="16" xfId="6" applyNumberFormat="1" applyFont="1" applyFill="1" applyBorder="1" applyAlignment="1">
      <alignment horizontal="left" vertical="center"/>
    </xf>
    <xf numFmtId="178" fontId="23" fillId="5" borderId="16" xfId="6" applyNumberFormat="1" applyFont="1" applyFill="1" applyBorder="1">
      <alignment vertical="center"/>
    </xf>
    <xf numFmtId="41" fontId="23" fillId="5" borderId="18" xfId="6" applyNumberFormat="1" applyFont="1" applyFill="1" applyBorder="1" applyAlignment="1">
      <alignment horizontal="left" vertical="center"/>
    </xf>
    <xf numFmtId="178" fontId="23" fillId="7" borderId="18" xfId="6" applyNumberFormat="1" applyFont="1" applyFill="1" applyBorder="1">
      <alignment vertical="center"/>
    </xf>
    <xf numFmtId="176" fontId="23" fillId="5" borderId="18" xfId="6" applyNumberFormat="1" applyFont="1" applyFill="1" applyBorder="1">
      <alignment vertical="center"/>
    </xf>
    <xf numFmtId="10" fontId="23" fillId="5" borderId="18" xfId="6" applyNumberFormat="1" applyFont="1" applyFill="1" applyBorder="1" applyAlignment="1">
      <alignment horizontal="left" vertical="center"/>
    </xf>
    <xf numFmtId="178" fontId="23" fillId="5" borderId="18" xfId="6" applyNumberFormat="1" applyFont="1" applyFill="1" applyBorder="1">
      <alignment vertical="center"/>
    </xf>
    <xf numFmtId="0" fontId="23" fillId="5" borderId="12" xfId="6" applyFont="1" applyFill="1" applyBorder="1">
      <alignment vertical="center"/>
    </xf>
    <xf numFmtId="41" fontId="23" fillId="5" borderId="12" xfId="6" applyNumberFormat="1" applyFont="1" applyFill="1" applyBorder="1">
      <alignment vertical="center"/>
    </xf>
    <xf numFmtId="41" fontId="23" fillId="5" borderId="12" xfId="6" applyNumberFormat="1" applyFont="1" applyFill="1" applyBorder="1" applyAlignment="1">
      <alignment horizontal="left" vertical="center"/>
    </xf>
    <xf numFmtId="10" fontId="23" fillId="5" borderId="12" xfId="6" applyNumberFormat="1" applyFont="1" applyFill="1" applyBorder="1" applyAlignment="1">
      <alignment horizontal="left" vertical="center"/>
    </xf>
    <xf numFmtId="178" fontId="23" fillId="5" borderId="12" xfId="6" applyNumberFormat="1" applyFont="1" applyFill="1" applyBorder="1">
      <alignment vertical="center"/>
    </xf>
    <xf numFmtId="41" fontId="24" fillId="5" borderId="18" xfId="6" applyNumberFormat="1" applyFont="1" applyFill="1" applyBorder="1" applyAlignment="1">
      <alignment vertical="center" shrinkToFit="1"/>
    </xf>
    <xf numFmtId="41" fontId="23" fillId="5" borderId="0" xfId="6" applyNumberFormat="1" applyFont="1" applyFill="1">
      <alignment vertical="center"/>
    </xf>
    <xf numFmtId="41" fontId="23" fillId="5" borderId="0" xfId="6" applyNumberFormat="1" applyFont="1" applyFill="1" applyAlignment="1">
      <alignment horizontal="left" vertical="center"/>
    </xf>
    <xf numFmtId="10" fontId="23" fillId="5" borderId="0" xfId="6" applyNumberFormat="1" applyFont="1" applyFill="1" applyAlignment="1">
      <alignment horizontal="left" vertical="center"/>
    </xf>
    <xf numFmtId="0" fontId="23" fillId="5" borderId="16" xfId="6" applyFont="1" applyFill="1" applyBorder="1">
      <alignment vertical="center"/>
    </xf>
    <xf numFmtId="41" fontId="23" fillId="5" borderId="16" xfId="6" applyNumberFormat="1" applyFont="1" applyFill="1" applyBorder="1">
      <alignment vertical="center"/>
    </xf>
    <xf numFmtId="10" fontId="23" fillId="5" borderId="16" xfId="6" applyNumberFormat="1" applyFont="1" applyFill="1" applyBorder="1" applyAlignment="1">
      <alignment horizontal="left" vertical="center"/>
    </xf>
    <xf numFmtId="41" fontId="24" fillId="5" borderId="18" xfId="6" applyNumberFormat="1" applyFont="1" applyFill="1" applyBorder="1">
      <alignment vertical="center"/>
    </xf>
    <xf numFmtId="0" fontId="23" fillId="5" borderId="0" xfId="7" applyFont="1" applyFill="1">
      <alignment vertical="center"/>
    </xf>
    <xf numFmtId="176" fontId="23" fillId="5" borderId="18" xfId="7" applyNumberFormat="1" applyFont="1" applyFill="1" applyBorder="1">
      <alignment vertical="center"/>
    </xf>
    <xf numFmtId="176" fontId="23" fillId="5" borderId="12" xfId="6" applyNumberFormat="1" applyFont="1" applyFill="1" applyBorder="1">
      <alignment vertical="center"/>
    </xf>
    <xf numFmtId="176" fontId="23" fillId="5" borderId="18" xfId="6" applyNumberFormat="1" applyFont="1" applyFill="1" applyBorder="1" applyAlignment="1">
      <alignment horizontal="center" vertical="center"/>
    </xf>
    <xf numFmtId="41" fontId="23" fillId="5" borderId="18" xfId="6" applyNumberFormat="1" applyFont="1" applyFill="1" applyBorder="1" applyAlignment="1">
      <alignment vertical="center" wrapText="1"/>
    </xf>
    <xf numFmtId="178" fontId="23" fillId="5" borderId="25" xfId="6" applyNumberFormat="1" applyFont="1" applyFill="1" applyBorder="1">
      <alignment vertical="center"/>
    </xf>
    <xf numFmtId="176" fontId="23" fillId="5" borderId="25" xfId="6" applyNumberFormat="1" applyFont="1" applyFill="1" applyBorder="1">
      <alignment vertical="center"/>
    </xf>
    <xf numFmtId="178" fontId="20" fillId="5" borderId="31" xfId="6" applyNumberFormat="1" applyFont="1" applyFill="1" applyBorder="1">
      <alignment vertical="center"/>
    </xf>
    <xf numFmtId="176" fontId="23" fillId="5" borderId="31" xfId="6" applyNumberFormat="1" applyFont="1" applyFill="1" applyBorder="1">
      <alignment vertical="center"/>
    </xf>
    <xf numFmtId="178" fontId="23" fillId="7" borderId="33" xfId="6" applyNumberFormat="1" applyFont="1" applyFill="1" applyBorder="1">
      <alignment vertical="center"/>
    </xf>
    <xf numFmtId="176" fontId="23" fillId="0" borderId="33" xfId="6" applyNumberFormat="1" applyFont="1" applyBorder="1">
      <alignment vertical="center"/>
    </xf>
    <xf numFmtId="178" fontId="23" fillId="7" borderId="25" xfId="6" applyNumberFormat="1" applyFont="1" applyFill="1" applyBorder="1">
      <alignment vertical="center"/>
    </xf>
    <xf numFmtId="176" fontId="23" fillId="0" borderId="25" xfId="6" applyNumberFormat="1" applyFont="1" applyBorder="1">
      <alignment vertical="center"/>
    </xf>
    <xf numFmtId="184" fontId="20" fillId="5" borderId="0" xfId="6" applyNumberFormat="1" applyFont="1" applyFill="1">
      <alignment vertical="center"/>
    </xf>
    <xf numFmtId="185" fontId="20" fillId="5" borderId="0" xfId="6" applyNumberFormat="1" applyFont="1" applyFill="1">
      <alignment vertical="center"/>
    </xf>
    <xf numFmtId="186" fontId="20" fillId="5" borderId="0" xfId="6" applyNumberFormat="1" applyFont="1" applyFill="1">
      <alignment vertical="center"/>
    </xf>
    <xf numFmtId="187" fontId="20" fillId="5" borderId="0" xfId="6" applyNumberFormat="1" applyFont="1" applyFill="1">
      <alignment vertical="center"/>
    </xf>
    <xf numFmtId="188" fontId="20" fillId="5" borderId="0" xfId="6" applyNumberFormat="1" applyFont="1" applyFill="1">
      <alignment vertical="center"/>
    </xf>
    <xf numFmtId="0" fontId="27" fillId="0" borderId="5" xfId="0" quotePrefix="1" applyFont="1" applyBorder="1" applyAlignment="1">
      <alignment horizontal="center" vertical="center" wrapText="1"/>
    </xf>
    <xf numFmtId="190" fontId="28" fillId="0" borderId="5" xfId="0" quotePrefix="1" applyNumberFormat="1" applyFont="1" applyBorder="1" applyAlignment="1">
      <alignment vertical="center" wrapText="1"/>
    </xf>
    <xf numFmtId="0" fontId="28" fillId="0" borderId="5" xfId="0" quotePrefix="1" applyFont="1" applyBorder="1" applyAlignment="1">
      <alignment vertical="center" wrapText="1"/>
    </xf>
    <xf numFmtId="0" fontId="28" fillId="0" borderId="5" xfId="0" applyFont="1" applyBorder="1" applyAlignment="1">
      <alignment vertical="center" wrapText="1"/>
    </xf>
    <xf numFmtId="191" fontId="28" fillId="0" borderId="5" xfId="0" applyNumberFormat="1" applyFont="1" applyBorder="1" applyAlignment="1">
      <alignment vertical="center" wrapText="1"/>
    </xf>
    <xf numFmtId="0" fontId="0" fillId="0" borderId="0" xfId="0" quotePrefix="1">
      <alignment vertical="center"/>
    </xf>
    <xf numFmtId="191" fontId="0" fillId="0" borderId="0" xfId="0" applyNumberFormat="1">
      <alignment vertical="center"/>
    </xf>
    <xf numFmtId="0" fontId="28" fillId="4" borderId="5" xfId="6" applyFont="1" applyFill="1" applyBorder="1" applyAlignment="1">
      <alignment vertical="center" wrapText="1"/>
    </xf>
    <xf numFmtId="0" fontId="28" fillId="0" borderId="5" xfId="6" applyFont="1" applyBorder="1" applyAlignment="1">
      <alignment vertical="center" wrapText="1"/>
    </xf>
    <xf numFmtId="191" fontId="28" fillId="0" borderId="5" xfId="6" applyNumberFormat="1" applyFont="1" applyBorder="1" applyAlignment="1">
      <alignment vertical="center" wrapText="1"/>
    </xf>
    <xf numFmtId="0" fontId="16" fillId="0" borderId="0" xfId="6">
      <alignment vertical="center"/>
    </xf>
    <xf numFmtId="191" fontId="16" fillId="0" borderId="0" xfId="6" applyNumberFormat="1">
      <alignment vertical="center"/>
    </xf>
    <xf numFmtId="191" fontId="28" fillId="5" borderId="5" xfId="6" applyNumberFormat="1" applyFont="1" applyFill="1" applyBorder="1" applyAlignment="1">
      <alignment vertical="center" wrapText="1"/>
    </xf>
    <xf numFmtId="0" fontId="29" fillId="0" borderId="0" xfId="0" applyFont="1">
      <alignment vertical="center"/>
    </xf>
    <xf numFmtId="0" fontId="30" fillId="0" borderId="0" xfId="0" applyFont="1">
      <alignment vertical="center"/>
    </xf>
    <xf numFmtId="0" fontId="9" fillId="0" borderId="0" xfId="0" applyFont="1">
      <alignment vertical="center"/>
    </xf>
    <xf numFmtId="0" fontId="30" fillId="0" borderId="0" xfId="0" applyFont="1" applyAlignment="1">
      <alignment horizontal="center" vertical="center"/>
    </xf>
    <xf numFmtId="0" fontId="32" fillId="0" borderId="0" xfId="0" applyFont="1" applyAlignment="1">
      <alignment horizontal="right" vertical="center"/>
    </xf>
    <xf numFmtId="0" fontId="33" fillId="0" borderId="0" xfId="0" applyFont="1" applyAlignment="1">
      <alignment horizontal="center" vertical="center"/>
    </xf>
    <xf numFmtId="0" fontId="32" fillId="0" borderId="0" xfId="0" applyFont="1">
      <alignment vertical="center"/>
    </xf>
    <xf numFmtId="0" fontId="34" fillId="0" borderId="0" xfId="0" applyFont="1">
      <alignment vertical="center"/>
    </xf>
    <xf numFmtId="41" fontId="32" fillId="0" borderId="0" xfId="1" applyFont="1" applyAlignment="1">
      <alignment horizontal="right" vertical="center"/>
    </xf>
    <xf numFmtId="41" fontId="0" fillId="0" borderId="0" xfId="1" applyFont="1" applyAlignment="1">
      <alignment horizontal="center" vertical="center"/>
    </xf>
    <xf numFmtId="0" fontId="23" fillId="5" borderId="36" xfId="6" applyFont="1" applyFill="1" applyBorder="1">
      <alignment vertical="center"/>
    </xf>
    <xf numFmtId="0" fontId="23" fillId="5" borderId="14" xfId="6" applyFont="1" applyFill="1" applyBorder="1">
      <alignment vertical="center"/>
    </xf>
    <xf numFmtId="10" fontId="35" fillId="5" borderId="18" xfId="6" applyNumberFormat="1" applyFont="1" applyFill="1" applyBorder="1" applyAlignment="1">
      <alignment horizontal="left" vertical="center"/>
    </xf>
    <xf numFmtId="10" fontId="36" fillId="5" borderId="16" xfId="6" applyNumberFormat="1" applyFont="1" applyFill="1" applyBorder="1" applyAlignment="1">
      <alignment horizontal="left" vertical="center"/>
    </xf>
    <xf numFmtId="10" fontId="36" fillId="5" borderId="18" xfId="6" applyNumberFormat="1" applyFont="1" applyFill="1" applyBorder="1" applyAlignment="1">
      <alignment horizontal="left" vertical="center"/>
    </xf>
    <xf numFmtId="10" fontId="35" fillId="5" borderId="12" xfId="6" applyNumberFormat="1" applyFont="1" applyFill="1" applyBorder="1" applyAlignment="1">
      <alignment horizontal="left" vertical="center"/>
    </xf>
    <xf numFmtId="178" fontId="36" fillId="5" borderId="12" xfId="6" applyNumberFormat="1" applyFont="1" applyFill="1" applyBorder="1">
      <alignment vertical="center"/>
    </xf>
    <xf numFmtId="41" fontId="35" fillId="5" borderId="0" xfId="6" applyNumberFormat="1" applyFont="1" applyFill="1" applyAlignment="1">
      <alignment horizontal="left" vertical="center"/>
    </xf>
    <xf numFmtId="10" fontId="36" fillId="5" borderId="0" xfId="6" applyNumberFormat="1" applyFont="1" applyFill="1" applyAlignment="1">
      <alignment horizontal="left" vertical="center"/>
    </xf>
    <xf numFmtId="10" fontId="35" fillId="5" borderId="16" xfId="6" applyNumberFormat="1" applyFont="1" applyFill="1" applyBorder="1" applyAlignment="1">
      <alignment horizontal="left" vertical="center"/>
    </xf>
    <xf numFmtId="192" fontId="35" fillId="5" borderId="18" xfId="6" applyNumberFormat="1" applyFont="1" applyFill="1" applyBorder="1" applyAlignment="1">
      <alignment horizontal="left" vertical="center"/>
    </xf>
    <xf numFmtId="0" fontId="23" fillId="5" borderId="14" xfId="7" applyFont="1" applyFill="1" applyBorder="1">
      <alignment vertical="center"/>
    </xf>
    <xf numFmtId="178" fontId="0" fillId="0" borderId="0" xfId="0" applyNumberFormat="1">
      <alignment vertical="center"/>
    </xf>
    <xf numFmtId="192" fontId="23" fillId="5" borderId="18" xfId="6" applyNumberFormat="1" applyFont="1" applyFill="1" applyBorder="1" applyAlignment="1">
      <alignment horizontal="left" vertical="center"/>
    </xf>
    <xf numFmtId="0" fontId="247" fillId="0" borderId="0" xfId="5" applyFont="1" applyAlignment="1">
      <alignment vertical="center"/>
    </xf>
    <xf numFmtId="0" fontId="248" fillId="0" borderId="0" xfId="0" applyFont="1">
      <alignment vertical="center"/>
    </xf>
    <xf numFmtId="0" fontId="0" fillId="4" borderId="5" xfId="0" applyFill="1" applyBorder="1" applyAlignment="1">
      <alignment horizontal="distributed" vertical="center"/>
    </xf>
    <xf numFmtId="0" fontId="16" fillId="4" borderId="5" xfId="0" applyFont="1" applyFill="1" applyBorder="1" applyAlignment="1">
      <alignment horizontal="distributed" vertical="center"/>
    </xf>
    <xf numFmtId="0" fontId="16" fillId="0" borderId="5" xfId="0" applyFont="1" applyBorder="1" applyAlignment="1">
      <alignment horizontal="distributed" vertical="center"/>
    </xf>
    <xf numFmtId="41" fontId="16" fillId="0" borderId="5" xfId="1" applyFont="1" applyBorder="1">
      <alignment vertical="center"/>
    </xf>
    <xf numFmtId="0" fontId="16" fillId="58" borderId="5" xfId="0" applyFont="1" applyFill="1" applyBorder="1" applyAlignment="1">
      <alignment horizontal="distributed" vertical="center"/>
    </xf>
    <xf numFmtId="41" fontId="16" fillId="58" borderId="5" xfId="1" applyFont="1" applyFill="1" applyBorder="1">
      <alignment vertical="center"/>
    </xf>
    <xf numFmtId="0" fontId="16" fillId="59" borderId="5" xfId="0" applyFont="1" applyFill="1" applyBorder="1" applyAlignment="1">
      <alignment horizontal="distributed" vertical="center"/>
    </xf>
    <xf numFmtId="41" fontId="16" fillId="59" borderId="5" xfId="1" applyFont="1" applyFill="1" applyBorder="1">
      <alignment vertical="center"/>
    </xf>
    <xf numFmtId="41" fontId="20" fillId="5" borderId="31" xfId="6" applyNumberFormat="1" applyFont="1" applyFill="1" applyBorder="1" applyAlignment="1">
      <alignment horizontal="center" vertical="center"/>
    </xf>
    <xf numFmtId="41" fontId="23" fillId="5" borderId="25" xfId="6" applyNumberFormat="1" applyFont="1" applyFill="1" applyBorder="1" applyAlignment="1">
      <alignment horizontal="left" vertical="center"/>
    </xf>
    <xf numFmtId="41" fontId="23" fillId="0" borderId="25" xfId="6" applyNumberFormat="1" applyFont="1" applyBorder="1" applyAlignment="1">
      <alignment horizontal="right" vertical="center"/>
    </xf>
    <xf numFmtId="41" fontId="20" fillId="5" borderId="0" xfId="6" applyNumberFormat="1" applyFont="1" applyFill="1" applyAlignment="1">
      <alignment horizontal="center" vertical="center"/>
    </xf>
    <xf numFmtId="176" fontId="23" fillId="5" borderId="0" xfId="6" applyNumberFormat="1" applyFont="1" applyFill="1" applyAlignment="1">
      <alignment horizontal="center" vertical="center"/>
    </xf>
    <xf numFmtId="41" fontId="23" fillId="0" borderId="33" xfId="6" applyNumberFormat="1" applyFont="1" applyBorder="1" applyAlignment="1">
      <alignment horizontal="right" vertical="center"/>
    </xf>
    <xf numFmtId="10" fontId="35" fillId="5" borderId="0" xfId="6" applyNumberFormat="1" applyFont="1" applyFill="1" applyAlignment="1">
      <alignment horizontal="left" vertical="center"/>
    </xf>
    <xf numFmtId="41" fontId="35" fillId="5" borderId="0" xfId="1" applyFont="1" applyFill="1" applyBorder="1" applyAlignment="1">
      <alignment horizontal="left" vertical="center"/>
    </xf>
    <xf numFmtId="192" fontId="35" fillId="5" borderId="0" xfId="6" applyNumberFormat="1" applyFont="1" applyFill="1" applyAlignment="1">
      <alignment horizontal="left" vertical="center"/>
    </xf>
    <xf numFmtId="178" fontId="36" fillId="5" borderId="0" xfId="6" applyNumberFormat="1" applyFont="1" applyFill="1">
      <alignment vertical="center"/>
    </xf>
    <xf numFmtId="10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249" fillId="0" borderId="0" xfId="0" applyFont="1">
      <alignment vertical="center"/>
    </xf>
    <xf numFmtId="41" fontId="249" fillId="0" borderId="0" xfId="1" applyFont="1">
      <alignment vertical="center"/>
    </xf>
    <xf numFmtId="0" fontId="254" fillId="0" borderId="0" xfId="7534" applyFont="1" applyAlignment="1">
      <alignment vertical="center"/>
    </xf>
    <xf numFmtId="379" fontId="250" fillId="0" borderId="0" xfId="7534" applyNumberFormat="1" applyFont="1" applyAlignment="1">
      <alignment vertical="center"/>
    </xf>
    <xf numFmtId="0" fontId="255" fillId="0" borderId="0" xfId="7534" applyFont="1" applyAlignment="1">
      <alignment horizontal="right" vertical="center"/>
    </xf>
    <xf numFmtId="0" fontId="255" fillId="60" borderId="5" xfId="7534" applyFont="1" applyFill="1" applyBorder="1" applyAlignment="1">
      <alignment horizontal="center" vertical="center"/>
    </xf>
    <xf numFmtId="0" fontId="255" fillId="0" borderId="5" xfId="7534" applyFont="1" applyBorder="1" applyAlignment="1">
      <alignment horizontal="center" vertical="center"/>
    </xf>
    <xf numFmtId="0" fontId="255" fillId="0" borderId="34" xfId="7534" applyFont="1" applyBorder="1" applyAlignment="1">
      <alignment vertical="center"/>
    </xf>
    <xf numFmtId="41" fontId="255" fillId="0" borderId="16" xfId="7534" applyNumberFormat="1" applyFont="1" applyBorder="1" applyAlignment="1">
      <alignment horizontal="center" vertical="center"/>
    </xf>
    <xf numFmtId="0" fontId="255" fillId="0" borderId="16" xfId="7534" applyFont="1" applyBorder="1" applyAlignment="1">
      <alignment horizontal="center" vertical="center"/>
    </xf>
    <xf numFmtId="10" fontId="255" fillId="61" borderId="16" xfId="7534" applyNumberFormat="1" applyFont="1" applyFill="1" applyBorder="1" applyAlignment="1">
      <alignment horizontal="center" vertical="center"/>
    </xf>
    <xf numFmtId="41" fontId="255" fillId="0" borderId="37" xfId="7534" applyNumberFormat="1" applyFont="1" applyBorder="1" applyAlignment="1">
      <alignment horizontal="center" vertical="center"/>
    </xf>
    <xf numFmtId="0" fontId="257" fillId="0" borderId="34" xfId="7534" applyFont="1" applyBorder="1" applyAlignment="1">
      <alignment vertical="center"/>
    </xf>
    <xf numFmtId="0" fontId="257" fillId="0" borderId="16" xfId="7534" applyFont="1" applyBorder="1" applyAlignment="1">
      <alignment horizontal="center" vertical="center"/>
    </xf>
    <xf numFmtId="192" fontId="257" fillId="0" borderId="16" xfId="7534" applyNumberFormat="1" applyFont="1" applyBorder="1" applyAlignment="1">
      <alignment horizontal="center" vertical="center"/>
    </xf>
    <xf numFmtId="9" fontId="257" fillId="0" borderId="16" xfId="7534" applyNumberFormat="1" applyFont="1" applyBorder="1" applyAlignment="1">
      <alignment horizontal="center" vertical="center"/>
    </xf>
    <xf numFmtId="41" fontId="257" fillId="0" borderId="37" xfId="7534" applyNumberFormat="1" applyFont="1" applyBorder="1" applyAlignment="1">
      <alignment horizontal="center" vertical="center"/>
    </xf>
    <xf numFmtId="10" fontId="255" fillId="0" borderId="16" xfId="7534" applyNumberFormat="1" applyFont="1" applyBorder="1" applyAlignment="1">
      <alignment horizontal="center" vertical="center"/>
    </xf>
    <xf numFmtId="9" fontId="255" fillId="0" borderId="16" xfId="7534" applyNumberFormat="1" applyFont="1" applyBorder="1" applyAlignment="1">
      <alignment horizontal="center" vertical="center"/>
    </xf>
    <xf numFmtId="0" fontId="0" fillId="0" borderId="1" xfId="7534" applyFont="1" applyBorder="1" applyAlignment="1">
      <alignment horizontal="center" vertical="center"/>
    </xf>
    <xf numFmtId="0" fontId="255" fillId="0" borderId="34" xfId="7534" quotePrefix="1" applyFont="1" applyBorder="1" applyAlignment="1">
      <alignment vertical="center"/>
    </xf>
    <xf numFmtId="41" fontId="259" fillId="0" borderId="16" xfId="7535" quotePrefix="1" applyFont="1" applyBorder="1">
      <alignment vertical="center"/>
    </xf>
    <xf numFmtId="0" fontId="255" fillId="0" borderId="16" xfId="7534" quotePrefix="1" applyFont="1" applyBorder="1" applyAlignment="1">
      <alignment vertical="center"/>
    </xf>
    <xf numFmtId="0" fontId="0" fillId="0" borderId="13" xfId="7534" applyFont="1" applyBorder="1" applyAlignment="1">
      <alignment horizontal="center" vertical="center"/>
    </xf>
    <xf numFmtId="0" fontId="255" fillId="0" borderId="5" xfId="7534" applyFont="1" applyBorder="1" applyAlignment="1">
      <alignment vertical="center"/>
    </xf>
    <xf numFmtId="0" fontId="255" fillId="0" borderId="0" xfId="7534" applyFont="1" applyAlignment="1">
      <alignment horizontal="center" vertical="center"/>
    </xf>
    <xf numFmtId="0" fontId="251" fillId="0" borderId="0" xfId="7534" applyFont="1" applyAlignment="1">
      <alignment vertical="center"/>
    </xf>
    <xf numFmtId="0" fontId="255" fillId="0" borderId="0" xfId="7534" applyFont="1" applyAlignment="1">
      <alignment vertical="center"/>
    </xf>
    <xf numFmtId="0" fontId="260" fillId="0" borderId="0" xfId="7534" applyFont="1" applyAlignment="1">
      <alignment vertical="center"/>
    </xf>
    <xf numFmtId="0" fontId="260" fillId="0" borderId="0" xfId="7534" applyFont="1" applyAlignment="1">
      <alignment horizontal="center" vertical="center"/>
    </xf>
    <xf numFmtId="0" fontId="261" fillId="0" borderId="0" xfId="0" applyFont="1" applyAlignment="1">
      <alignment horizontal="left" vertical="center"/>
    </xf>
    <xf numFmtId="0" fontId="259" fillId="0" borderId="0" xfId="0" applyFont="1" applyAlignment="1">
      <alignment horizontal="left" vertical="center"/>
    </xf>
    <xf numFmtId="0" fontId="262" fillId="0" borderId="0" xfId="0" applyFont="1">
      <alignment vertical="center"/>
    </xf>
    <xf numFmtId="0" fontId="26" fillId="0" borderId="5" xfId="0" quotePrefix="1" applyFont="1" applyBorder="1" applyAlignment="1">
      <alignment horizontal="center" vertical="center"/>
    </xf>
    <xf numFmtId="0" fontId="251" fillId="0" borderId="0" xfId="0" quotePrefix="1" applyFont="1" applyAlignment="1">
      <alignment horizontal="centerContinuous" vertical="center"/>
    </xf>
    <xf numFmtId="0" fontId="251" fillId="0" borderId="0" xfId="0" applyFont="1" applyAlignment="1">
      <alignment horizontal="centerContinuous" vertical="center"/>
    </xf>
    <xf numFmtId="0" fontId="0" fillId="0" borderId="76" xfId="0" quotePrefix="1" applyBorder="1">
      <alignment vertical="center"/>
    </xf>
    <xf numFmtId="0" fontId="16" fillId="0" borderId="77" xfId="0" applyFont="1" applyBorder="1">
      <alignment vertical="center"/>
    </xf>
    <xf numFmtId="0" fontId="16" fillId="0" borderId="78" xfId="0" applyFont="1" applyBorder="1">
      <alignment vertical="center"/>
    </xf>
    <xf numFmtId="0" fontId="26" fillId="0" borderId="5" xfId="0" quotePrefix="1" applyFont="1" applyBorder="1" applyAlignment="1">
      <alignment horizontal="center" vertical="center" wrapText="1"/>
    </xf>
    <xf numFmtId="0" fontId="16" fillId="0" borderId="5" xfId="0" quotePrefix="1" applyFont="1" applyBorder="1" applyAlignment="1">
      <alignment vertical="center" wrapText="1"/>
    </xf>
    <xf numFmtId="0" fontId="16" fillId="0" borderId="5" xfId="0" applyFont="1" applyBorder="1" applyAlignment="1">
      <alignment vertical="center" wrapText="1"/>
    </xf>
    <xf numFmtId="191" fontId="16" fillId="0" borderId="5" xfId="0" applyNumberFormat="1" applyFont="1" applyBorder="1" applyAlignment="1">
      <alignment vertical="center" wrapText="1"/>
    </xf>
    <xf numFmtId="0" fontId="0" fillId="0" borderId="5" xfId="0" quotePrefix="1" applyBorder="1" applyAlignment="1">
      <alignment vertical="center" wrapText="1"/>
    </xf>
    <xf numFmtId="0" fontId="0" fillId="0" borderId="76" xfId="0" applyBorder="1">
      <alignment vertical="center"/>
    </xf>
    <xf numFmtId="0" fontId="0" fillId="0" borderId="77" xfId="0" quotePrefix="1" applyBorder="1">
      <alignment vertical="center"/>
    </xf>
    <xf numFmtId="194" fontId="16" fillId="0" borderId="5" xfId="0" applyNumberFormat="1" applyFont="1" applyBorder="1" applyAlignment="1">
      <alignment vertical="center" wrapText="1"/>
    </xf>
    <xf numFmtId="0" fontId="0" fillId="0" borderId="79" xfId="0" applyBorder="1">
      <alignment vertical="center"/>
    </xf>
    <xf numFmtId="0" fontId="16" fillId="0" borderId="80" xfId="0" applyFont="1" applyBorder="1">
      <alignment vertical="center"/>
    </xf>
    <xf numFmtId="380" fontId="16" fillId="0" borderId="80" xfId="0" applyNumberFormat="1" applyFont="1" applyBorder="1">
      <alignment vertical="center"/>
    </xf>
    <xf numFmtId="194" fontId="16" fillId="0" borderId="80" xfId="0" applyNumberFormat="1" applyFont="1" applyBorder="1">
      <alignment vertical="center"/>
    </xf>
    <xf numFmtId="0" fontId="16" fillId="0" borderId="81" xfId="0" applyFont="1" applyBorder="1">
      <alignment vertical="center"/>
    </xf>
    <xf numFmtId="380" fontId="16" fillId="0" borderId="5" xfId="0" applyNumberFormat="1" applyFont="1" applyBorder="1" applyAlignment="1">
      <alignment vertical="center" wrapText="1"/>
    </xf>
    <xf numFmtId="0" fontId="224" fillId="0" borderId="5" xfId="0" quotePrefix="1" applyFont="1" applyBorder="1" applyAlignment="1">
      <alignment vertical="center" wrapText="1"/>
    </xf>
    <xf numFmtId="381" fontId="263" fillId="0" borderId="5" xfId="0" applyNumberFormat="1" applyFont="1" applyBorder="1" applyAlignment="1">
      <alignment vertical="center" wrapText="1"/>
    </xf>
    <xf numFmtId="0" fontId="224" fillId="0" borderId="8" xfId="0" applyFont="1" applyBorder="1" applyAlignment="1">
      <alignment vertical="center" wrapText="1"/>
    </xf>
    <xf numFmtId="0" fontId="263" fillId="0" borderId="8" xfId="0" quotePrefix="1" applyFont="1" applyBorder="1" applyAlignment="1">
      <alignment vertical="center" wrapText="1"/>
    </xf>
    <xf numFmtId="0" fontId="263" fillId="0" borderId="63" xfId="0" quotePrefix="1" applyFont="1" applyBorder="1" applyAlignment="1">
      <alignment vertical="center" wrapText="1"/>
    </xf>
    <xf numFmtId="0" fontId="263" fillId="0" borderId="63" xfId="0" applyFont="1" applyBorder="1" applyAlignment="1">
      <alignment vertical="center" wrapText="1"/>
    </xf>
    <xf numFmtId="381" fontId="263" fillId="0" borderId="42" xfId="0" applyNumberFormat="1" applyFont="1" applyBorder="1" applyAlignment="1">
      <alignment vertical="center" wrapText="1"/>
    </xf>
    <xf numFmtId="0" fontId="263" fillId="0" borderId="10" xfId="0" quotePrefix="1" applyFont="1" applyBorder="1" applyAlignment="1">
      <alignment vertical="center" wrapText="1"/>
    </xf>
    <xf numFmtId="381" fontId="263" fillId="0" borderId="10" xfId="0" applyNumberFormat="1" applyFont="1" applyBorder="1" applyAlignment="1">
      <alignment vertical="center" wrapText="1"/>
    </xf>
    <xf numFmtId="0" fontId="263" fillId="0" borderId="10" xfId="0" applyFont="1" applyBorder="1" applyAlignment="1">
      <alignment vertical="center" wrapText="1"/>
    </xf>
    <xf numFmtId="208" fontId="0" fillId="0" borderId="0" xfId="2" applyNumberFormat="1" applyFont="1">
      <alignment vertical="center"/>
    </xf>
    <xf numFmtId="178" fontId="13" fillId="0" borderId="5" xfId="4" applyNumberFormat="1" applyFont="1" applyBorder="1" applyAlignment="1">
      <alignment horizontal="center" vertical="center" wrapText="1"/>
    </xf>
    <xf numFmtId="178" fontId="13" fillId="0" borderId="5" xfId="4" applyNumberFormat="1" applyFont="1" applyBorder="1" applyAlignment="1">
      <alignment horizontal="center" vertical="center"/>
    </xf>
    <xf numFmtId="178" fontId="13" fillId="0" borderId="5" xfId="4" applyNumberFormat="1" applyFont="1" applyBorder="1" applyAlignment="1">
      <alignment vertical="center"/>
    </xf>
    <xf numFmtId="178" fontId="13" fillId="0" borderId="5" xfId="4" applyNumberFormat="1" applyFont="1" applyBorder="1" applyAlignment="1">
      <alignment horizontal="right" vertical="center"/>
    </xf>
    <xf numFmtId="178" fontId="13" fillId="0" borderId="17" xfId="4" applyNumberFormat="1" applyFont="1" applyBorder="1" applyAlignment="1">
      <alignment horizontal="right" vertical="center"/>
    </xf>
    <xf numFmtId="178" fontId="13" fillId="0" borderId="4" xfId="4" applyNumberFormat="1" applyFont="1" applyBorder="1" applyAlignment="1">
      <alignment horizontal="right" vertical="center"/>
    </xf>
    <xf numFmtId="178" fontId="13" fillId="0" borderId="17" xfId="4" applyNumberFormat="1" applyFont="1" applyBorder="1" applyAlignment="1">
      <alignment horizontal="center" vertical="center"/>
    </xf>
    <xf numFmtId="178" fontId="13" fillId="0" borderId="18" xfId="4" applyNumberFormat="1" applyFont="1" applyBorder="1" applyAlignment="1">
      <alignment horizontal="center" vertical="center"/>
    </xf>
    <xf numFmtId="178" fontId="13" fillId="0" borderId="4" xfId="4" applyNumberFormat="1" applyFont="1" applyBorder="1" applyAlignment="1">
      <alignment horizontal="center" vertical="center"/>
    </xf>
    <xf numFmtId="178" fontId="21" fillId="0" borderId="5" xfId="4" applyNumberFormat="1" applyFont="1" applyBorder="1" applyAlignment="1">
      <alignment vertical="center"/>
    </xf>
    <xf numFmtId="178" fontId="21" fillId="0" borderId="17" xfId="4" applyNumberFormat="1" applyFont="1" applyBorder="1" applyAlignment="1">
      <alignment horizontal="right" vertical="center"/>
    </xf>
    <xf numFmtId="178" fontId="21" fillId="0" borderId="4" xfId="4" applyNumberFormat="1" applyFont="1" applyBorder="1" applyAlignment="1">
      <alignment horizontal="right" vertical="center"/>
    </xf>
    <xf numFmtId="178" fontId="13" fillId="0" borderId="0" xfId="4" applyNumberFormat="1" applyFont="1" applyAlignment="1">
      <alignment horizontal="center" vertical="center"/>
    </xf>
    <xf numFmtId="182" fontId="13" fillId="0" borderId="0" xfId="2" applyNumberFormat="1" applyFont="1" applyBorder="1" applyAlignment="1">
      <alignment horizontal="center" vertical="center"/>
    </xf>
    <xf numFmtId="178" fontId="20" fillId="6" borderId="0" xfId="4" applyNumberFormat="1" applyFont="1" applyFill="1" applyAlignment="1">
      <alignment horizontal="center" vertical="center"/>
    </xf>
    <xf numFmtId="178" fontId="19" fillId="0" borderId="12" xfId="4" applyNumberFormat="1" applyFont="1" applyBorder="1" applyAlignment="1">
      <alignment horizontal="right" vertical="center"/>
    </xf>
    <xf numFmtId="178" fontId="13" fillId="5" borderId="0" xfId="4" applyNumberFormat="1" applyFont="1" applyFill="1" applyAlignment="1">
      <alignment horizontal="center" vertical="center"/>
    </xf>
    <xf numFmtId="178" fontId="13" fillId="0" borderId="17" xfId="4" applyNumberFormat="1" applyFont="1" applyBorder="1" applyAlignment="1">
      <alignment horizontal="center" vertical="center" shrinkToFit="1"/>
    </xf>
    <xf numFmtId="178" fontId="13" fillId="0" borderId="18" xfId="4" applyNumberFormat="1" applyFont="1" applyBorder="1" applyAlignment="1">
      <alignment horizontal="center" vertical="center" shrinkToFit="1"/>
    </xf>
    <xf numFmtId="178" fontId="13" fillId="0" borderId="4" xfId="4" applyNumberFormat="1" applyFont="1" applyBorder="1" applyAlignment="1">
      <alignment horizontal="center" vertical="center" shrinkToFit="1"/>
    </xf>
    <xf numFmtId="180" fontId="13" fillId="0" borderId="5" xfId="4" applyNumberFormat="1" applyFont="1" applyBorder="1" applyAlignment="1">
      <alignment vertical="center"/>
    </xf>
    <xf numFmtId="179" fontId="13" fillId="0" borderId="0" xfId="1" applyNumberFormat="1" applyFont="1" applyBorder="1" applyAlignment="1">
      <alignment horizontal="right" vertical="center"/>
    </xf>
    <xf numFmtId="178" fontId="13" fillId="0" borderId="0" xfId="4" applyNumberFormat="1" applyFont="1" applyAlignment="1">
      <alignment horizontal="right" vertical="center"/>
    </xf>
    <xf numFmtId="178" fontId="13" fillId="0" borderId="16" xfId="4" applyNumberFormat="1" applyFont="1" applyBorder="1" applyAlignment="1">
      <alignment horizontal="right" vertical="center"/>
    </xf>
    <xf numFmtId="178" fontId="12" fillId="0" borderId="7" xfId="4" applyNumberFormat="1" applyFont="1" applyBorder="1" applyAlignment="1">
      <alignment horizontal="center" vertical="center"/>
    </xf>
    <xf numFmtId="178" fontId="12" fillId="0" borderId="9" xfId="4" applyNumberFormat="1" applyFont="1" applyBorder="1" applyAlignment="1">
      <alignment horizontal="center" vertical="center"/>
    </xf>
    <xf numFmtId="178" fontId="14" fillId="0" borderId="11" xfId="4" applyNumberFormat="1" applyFont="1" applyBorder="1" applyAlignment="1">
      <alignment horizontal="center" vertical="center"/>
    </xf>
    <xf numFmtId="178" fontId="14" fillId="0" borderId="12" xfId="4" applyNumberFormat="1" applyFont="1" applyBorder="1" applyAlignment="1">
      <alignment horizontal="center" vertical="center"/>
    </xf>
    <xf numFmtId="178" fontId="14" fillId="0" borderId="13" xfId="4" applyNumberFormat="1" applyFont="1" applyBorder="1" applyAlignment="1">
      <alignment horizontal="center" vertical="center"/>
    </xf>
    <xf numFmtId="178" fontId="13" fillId="0" borderId="7" xfId="4" applyNumberFormat="1" applyFont="1" applyBorder="1" applyAlignment="1">
      <alignment horizontal="center" vertical="center"/>
    </xf>
    <xf numFmtId="178" fontId="13" fillId="0" borderId="9" xfId="4" applyNumberFormat="1" applyFont="1" applyBorder="1" applyAlignment="1">
      <alignment horizontal="center" vertical="center"/>
    </xf>
    <xf numFmtId="178" fontId="13" fillId="0" borderId="7" xfId="4" applyNumberFormat="1" applyFont="1" applyBorder="1" applyAlignment="1">
      <alignment horizontal="center" vertical="center" wrapText="1"/>
    </xf>
    <xf numFmtId="178" fontId="13" fillId="0" borderId="9" xfId="4" applyNumberFormat="1" applyFont="1" applyBorder="1" applyAlignment="1">
      <alignment horizontal="center" vertical="center" wrapText="1"/>
    </xf>
    <xf numFmtId="0" fontId="245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41" fontId="20" fillId="5" borderId="31" xfId="6" applyNumberFormat="1" applyFont="1" applyFill="1" applyBorder="1" applyAlignment="1">
      <alignment horizontal="center" vertical="center"/>
    </xf>
    <xf numFmtId="41" fontId="23" fillId="5" borderId="18" xfId="6" applyNumberFormat="1" applyFont="1" applyFill="1" applyBorder="1" applyAlignment="1">
      <alignment horizontal="left" vertical="center"/>
    </xf>
    <xf numFmtId="41" fontId="23" fillId="5" borderId="25" xfId="6" applyNumberFormat="1" applyFont="1" applyFill="1" applyBorder="1" applyAlignment="1">
      <alignment horizontal="left" vertical="center"/>
    </xf>
    <xf numFmtId="41" fontId="23" fillId="0" borderId="32" xfId="6" applyNumberFormat="1" applyFont="1" applyBorder="1" applyAlignment="1">
      <alignment horizontal="right" vertical="center"/>
    </xf>
    <xf numFmtId="41" fontId="23" fillId="0" borderId="25" xfId="6" applyNumberFormat="1" applyFont="1" applyBorder="1" applyAlignment="1">
      <alignment horizontal="right" vertical="center"/>
    </xf>
    <xf numFmtId="41" fontId="23" fillId="5" borderId="18" xfId="6" applyNumberFormat="1" applyFont="1" applyFill="1" applyBorder="1" applyAlignment="1">
      <alignment horizontal="left" vertical="center" wrapText="1"/>
    </xf>
    <xf numFmtId="41" fontId="23" fillId="5" borderId="18" xfId="7" applyNumberFormat="1" applyFont="1" applyFill="1" applyBorder="1" applyAlignment="1">
      <alignment horizontal="left" vertical="center"/>
    </xf>
    <xf numFmtId="41" fontId="23" fillId="5" borderId="12" xfId="6" applyNumberFormat="1" applyFont="1" applyFill="1" applyBorder="1" applyAlignment="1">
      <alignment horizontal="left" vertical="center" wrapText="1"/>
    </xf>
    <xf numFmtId="0" fontId="23" fillId="5" borderId="0" xfId="6" applyFont="1" applyFill="1">
      <alignment vertical="center"/>
    </xf>
    <xf numFmtId="41" fontId="23" fillId="5" borderId="16" xfId="6" applyNumberFormat="1" applyFont="1" applyFill="1" applyBorder="1" applyAlignment="1">
      <alignment horizontal="left" vertical="center"/>
    </xf>
    <xf numFmtId="41" fontId="246" fillId="5" borderId="0" xfId="6" applyNumberFormat="1" applyFont="1" applyFill="1" applyAlignment="1">
      <alignment horizontal="center" vertical="center"/>
    </xf>
    <xf numFmtId="41" fontId="20" fillId="5" borderId="12" xfId="6" applyNumberFormat="1" applyFont="1" applyFill="1" applyBorder="1" applyAlignment="1">
      <alignment horizontal="center" vertical="center"/>
    </xf>
    <xf numFmtId="41" fontId="20" fillId="5" borderId="19" xfId="6" applyNumberFormat="1" applyFont="1" applyFill="1" applyBorder="1" applyAlignment="1">
      <alignment horizontal="center" vertical="center"/>
    </xf>
    <xf numFmtId="41" fontId="20" fillId="5" borderId="16" xfId="6" applyNumberFormat="1" applyFont="1" applyFill="1" applyBorder="1" applyAlignment="1">
      <alignment horizontal="center" vertical="center"/>
    </xf>
    <xf numFmtId="41" fontId="20" fillId="5" borderId="22" xfId="6" applyNumberFormat="1" applyFont="1" applyFill="1" applyBorder="1" applyAlignment="1">
      <alignment horizontal="center" vertical="center"/>
    </xf>
    <xf numFmtId="41" fontId="20" fillId="5" borderId="20" xfId="6" applyNumberFormat="1" applyFont="1" applyFill="1" applyBorder="1" applyAlignment="1">
      <alignment horizontal="center" vertical="center"/>
    </xf>
    <xf numFmtId="41" fontId="20" fillId="5" borderId="23" xfId="6" applyNumberFormat="1" applyFont="1" applyFill="1" applyBorder="1" applyAlignment="1">
      <alignment horizontal="center" vertical="center"/>
    </xf>
    <xf numFmtId="41" fontId="20" fillId="5" borderId="21" xfId="6" applyNumberFormat="1" applyFont="1" applyFill="1" applyBorder="1" applyAlignment="1">
      <alignment horizontal="center" vertical="center"/>
    </xf>
    <xf numFmtId="41" fontId="20" fillId="5" borderId="24" xfId="6" applyNumberFormat="1" applyFont="1" applyFill="1" applyBorder="1" applyAlignment="1">
      <alignment horizontal="center" vertical="center"/>
    </xf>
    <xf numFmtId="41" fontId="23" fillId="5" borderId="25" xfId="6" applyNumberFormat="1" applyFont="1" applyFill="1" applyBorder="1">
      <alignment vertical="center"/>
    </xf>
    <xf numFmtId="41" fontId="23" fillId="5" borderId="26" xfId="6" applyNumberFormat="1" applyFont="1" applyFill="1" applyBorder="1">
      <alignment vertical="center"/>
    </xf>
    <xf numFmtId="176" fontId="23" fillId="5" borderId="27" xfId="6" applyNumberFormat="1" applyFont="1" applyFill="1" applyBorder="1" applyAlignment="1">
      <alignment horizontal="center" vertical="center"/>
    </xf>
    <xf numFmtId="176" fontId="23" fillId="5" borderId="25" xfId="6" applyNumberFormat="1" applyFont="1" applyFill="1" applyBorder="1" applyAlignment="1">
      <alignment horizontal="center" vertical="center"/>
    </xf>
    <xf numFmtId="176" fontId="23" fillId="5" borderId="26" xfId="6" applyNumberFormat="1" applyFont="1" applyFill="1" applyBorder="1" applyAlignment="1">
      <alignment horizontal="center" vertical="center"/>
    </xf>
    <xf numFmtId="41" fontId="23" fillId="5" borderId="30" xfId="6" applyNumberFormat="1" applyFont="1" applyFill="1" applyBorder="1">
      <alignment vertical="center"/>
    </xf>
    <xf numFmtId="41" fontId="23" fillId="5" borderId="30" xfId="6" applyNumberFormat="1" applyFont="1" applyFill="1" applyBorder="1" applyAlignment="1">
      <alignment horizontal="left" vertical="center"/>
    </xf>
    <xf numFmtId="41" fontId="22" fillId="5" borderId="16" xfId="6" applyNumberFormat="1" applyFont="1" applyFill="1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41" fontId="25" fillId="5" borderId="25" xfId="6" applyNumberFormat="1" applyFont="1" applyFill="1" applyBorder="1">
      <alignment vertical="center"/>
    </xf>
    <xf numFmtId="0" fontId="0" fillId="0" borderId="0" xfId="0" quotePrefix="1">
      <alignment vertical="center"/>
    </xf>
    <xf numFmtId="0" fontId="26" fillId="0" borderId="5" xfId="0" quotePrefix="1" applyFont="1" applyBorder="1" applyAlignment="1">
      <alignment horizontal="center" vertical="center"/>
    </xf>
    <xf numFmtId="0" fontId="27" fillId="0" borderId="5" xfId="0" quotePrefix="1" applyFont="1" applyBorder="1" applyAlignment="1">
      <alignment horizontal="center" vertical="center" wrapText="1"/>
    </xf>
    <xf numFmtId="0" fontId="244" fillId="0" borderId="0" xfId="0" quotePrefix="1" applyFont="1" applyAlignment="1">
      <alignment horizontal="center" vertical="center"/>
    </xf>
    <xf numFmtId="189" fontId="0" fillId="0" borderId="0" xfId="0" quotePrefix="1" applyNumberFormat="1">
      <alignment vertical="center"/>
    </xf>
    <xf numFmtId="0" fontId="26" fillId="0" borderId="5" xfId="0" quotePrefix="1" applyFont="1" applyBorder="1" applyAlignment="1">
      <alignment horizontal="center" vertical="center" wrapText="1"/>
    </xf>
    <xf numFmtId="0" fontId="251" fillId="0" borderId="0" xfId="0" quotePrefix="1" applyFont="1" applyAlignment="1">
      <alignment horizontal="center" vertical="center"/>
    </xf>
    <xf numFmtId="41" fontId="23" fillId="5" borderId="17" xfId="6" applyNumberFormat="1" applyFont="1" applyFill="1" applyBorder="1" applyAlignment="1">
      <alignment horizontal="left" vertical="center"/>
    </xf>
    <xf numFmtId="0" fontId="23" fillId="5" borderId="14" xfId="6" applyFont="1" applyFill="1" applyBorder="1">
      <alignment vertical="center"/>
    </xf>
    <xf numFmtId="0" fontId="32" fillId="0" borderId="0" xfId="0" applyFont="1" applyAlignment="1">
      <alignment horizontal="center" vertical="center" wrapText="1"/>
    </xf>
    <xf numFmtId="0" fontId="32" fillId="0" borderId="0" xfId="0" applyFont="1" applyAlignment="1">
      <alignment horizontal="left" vertical="center" wrapText="1"/>
    </xf>
    <xf numFmtId="0" fontId="31" fillId="0" borderId="0" xfId="0" applyFont="1" applyAlignment="1">
      <alignment horizontal="left" vertical="center"/>
    </xf>
    <xf numFmtId="41" fontId="20" fillId="5" borderId="11" xfId="6" applyNumberFormat="1" applyFont="1" applyFill="1" applyBorder="1" applyAlignment="1">
      <alignment horizontal="center" vertical="center"/>
    </xf>
    <xf numFmtId="41" fontId="20" fillId="5" borderId="34" xfId="6" applyNumberFormat="1" applyFont="1" applyFill="1" applyBorder="1" applyAlignment="1">
      <alignment horizontal="center" vertical="center"/>
    </xf>
    <xf numFmtId="41" fontId="23" fillId="5" borderId="35" xfId="6" applyNumberFormat="1" applyFont="1" applyFill="1" applyBorder="1">
      <alignment vertical="center"/>
    </xf>
    <xf numFmtId="0" fontId="0" fillId="0" borderId="1" xfId="7534" applyFont="1" applyBorder="1" applyAlignment="1">
      <alignment horizontal="center" vertical="center"/>
    </xf>
    <xf numFmtId="0" fontId="255" fillId="0" borderId="5" xfId="7534" applyFont="1" applyBorder="1" applyAlignment="1">
      <alignment horizontal="center" vertical="center"/>
    </xf>
    <xf numFmtId="0" fontId="258" fillId="0" borderId="17" xfId="7534" applyFont="1" applyBorder="1" applyAlignment="1">
      <alignment horizontal="center" vertical="center"/>
    </xf>
    <xf numFmtId="0" fontId="258" fillId="0" borderId="18" xfId="7534" applyFont="1" applyBorder="1" applyAlignment="1">
      <alignment horizontal="center" vertical="center"/>
    </xf>
    <xf numFmtId="0" fontId="258" fillId="0" borderId="4" xfId="7534" applyFont="1" applyBorder="1" applyAlignment="1">
      <alignment horizontal="center" vertical="center"/>
    </xf>
    <xf numFmtId="0" fontId="255" fillId="0" borderId="17" xfId="7534" applyFont="1" applyBorder="1" applyAlignment="1">
      <alignment horizontal="center" vertical="center"/>
    </xf>
    <xf numFmtId="0" fontId="255" fillId="0" borderId="18" xfId="7534" applyFont="1" applyBorder="1" applyAlignment="1">
      <alignment horizontal="center" vertical="center"/>
    </xf>
    <xf numFmtId="0" fontId="255" fillId="0" borderId="4" xfId="7534" applyFont="1" applyBorder="1" applyAlignment="1">
      <alignment horizontal="center" vertical="center"/>
    </xf>
    <xf numFmtId="0" fontId="255" fillId="0" borderId="11" xfId="7534" applyFont="1" applyBorder="1" applyAlignment="1">
      <alignment horizontal="left" vertical="center" indent="1"/>
    </xf>
    <xf numFmtId="0" fontId="255" fillId="0" borderId="12" xfId="7534" applyFont="1" applyBorder="1" applyAlignment="1">
      <alignment horizontal="left" vertical="center" indent="1"/>
    </xf>
    <xf numFmtId="0" fontId="255" fillId="0" borderId="13" xfId="7534" applyFont="1" applyBorder="1" applyAlignment="1">
      <alignment horizontal="left" vertical="center" indent="1"/>
    </xf>
    <xf numFmtId="0" fontId="255" fillId="0" borderId="34" xfId="7534" applyFont="1" applyBorder="1" applyAlignment="1">
      <alignment horizontal="left" vertical="center" indent="1"/>
    </xf>
    <xf numFmtId="0" fontId="255" fillId="0" borderId="16" xfId="7534" applyFont="1" applyBorder="1" applyAlignment="1">
      <alignment horizontal="left" vertical="center" indent="1"/>
    </xf>
    <xf numFmtId="0" fontId="255" fillId="0" borderId="37" xfId="7534" applyFont="1" applyBorder="1" applyAlignment="1">
      <alignment horizontal="left" vertical="center" indent="1"/>
    </xf>
    <xf numFmtId="0" fontId="255" fillId="0" borderId="11" xfId="7534" quotePrefix="1" applyFont="1" applyBorder="1" applyAlignment="1">
      <alignment vertical="center"/>
    </xf>
    <xf numFmtId="0" fontId="255" fillId="0" borderId="12" xfId="7534" quotePrefix="1" applyFont="1" applyBorder="1" applyAlignment="1">
      <alignment vertical="center"/>
    </xf>
    <xf numFmtId="0" fontId="255" fillId="0" borderId="13" xfId="7534" quotePrefix="1" applyFont="1" applyBorder="1" applyAlignment="1">
      <alignment vertical="center"/>
    </xf>
    <xf numFmtId="41" fontId="255" fillId="0" borderId="75" xfId="7534" applyNumberFormat="1" applyFont="1" applyBorder="1" applyAlignment="1">
      <alignment horizontal="center" vertical="center"/>
    </xf>
    <xf numFmtId="41" fontId="255" fillId="0" borderId="37" xfId="7534" applyNumberFormat="1" applyFont="1" applyBorder="1" applyAlignment="1">
      <alignment horizontal="center" vertical="center"/>
    </xf>
    <xf numFmtId="0" fontId="257" fillId="0" borderId="11" xfId="7534" quotePrefix="1" applyFont="1" applyBorder="1" applyAlignment="1">
      <alignment vertical="center"/>
    </xf>
    <xf numFmtId="0" fontId="257" fillId="0" borderId="12" xfId="7534" applyFont="1" applyBorder="1" applyAlignment="1">
      <alignment vertical="center"/>
    </xf>
    <xf numFmtId="0" fontId="257" fillId="0" borderId="13" xfId="7534" applyFont="1" applyBorder="1" applyAlignment="1">
      <alignment vertical="center"/>
    </xf>
    <xf numFmtId="0" fontId="255" fillId="0" borderId="8" xfId="7534" applyFont="1" applyBorder="1" applyAlignment="1">
      <alignment horizontal="center" vertical="center" wrapText="1"/>
    </xf>
    <xf numFmtId="0" fontId="255" fillId="0" borderId="63" xfId="7534" applyFont="1" applyBorder="1" applyAlignment="1">
      <alignment horizontal="center" vertical="center" wrapText="1"/>
    </xf>
    <xf numFmtId="0" fontId="255" fillId="0" borderId="10" xfId="7534" applyFont="1" applyBorder="1" applyAlignment="1">
      <alignment horizontal="center" vertical="center" wrapText="1"/>
    </xf>
    <xf numFmtId="0" fontId="252" fillId="0" borderId="0" xfId="7534" applyFont="1" applyAlignment="1">
      <alignment horizontal="center" vertical="center"/>
    </xf>
    <xf numFmtId="0" fontId="253" fillId="0" borderId="0" xfId="7534" applyFont="1" applyAlignment="1">
      <alignment horizontal="center" vertical="center"/>
    </xf>
    <xf numFmtId="0" fontId="255" fillId="60" borderId="5" xfId="7534" applyFont="1" applyFill="1" applyBorder="1" applyAlignment="1">
      <alignment horizontal="center" vertical="center" wrapText="1"/>
    </xf>
    <xf numFmtId="0" fontId="255" fillId="60" borderId="5" xfId="7534" applyFont="1" applyFill="1" applyBorder="1" applyAlignment="1">
      <alignment horizontal="center" vertical="center"/>
    </xf>
  </cellXfs>
  <cellStyles count="7536">
    <cellStyle name="_x0001_" xfId="8" xr:uid="{00000000-0005-0000-0000-000000000000}"/>
    <cellStyle name="_x0014_" xfId="9" xr:uid="{00000000-0005-0000-0000-000001000000}"/>
    <cellStyle name="          _x000d__x000a_386grabber=vga.3gr_x000d__x000a_" xfId="10" xr:uid="{00000000-0005-0000-0000-000002000000}"/>
    <cellStyle name="&quot;" xfId="11" xr:uid="{00000000-0005-0000-0000-000003000000}"/>
    <cellStyle name="&quot; 2" xfId="12" xr:uid="{00000000-0005-0000-0000-000004000000}"/>
    <cellStyle name="&quot;_2008년중랑구어린이보호구역(내역서)" xfId="13" xr:uid="{00000000-0005-0000-0000-000005000000}"/>
    <cellStyle name="&quot;_2008년중랑구어린이보호구역(내역서)-중랑일위대가변경080630" xfId="14" xr:uid="{00000000-0005-0000-0000-000006000000}"/>
    <cellStyle name="&quot;_china" xfId="15" xr:uid="{00000000-0005-0000-0000-000007000000}"/>
    <cellStyle name="&quot;_중구어린이내역(토목)" xfId="16" xr:uid="{00000000-0005-0000-0000-000008000000}"/>
    <cellStyle name="&quot;_중구어린이내역(토목)_강서(수량산출서)" xfId="17" xr:uid="{00000000-0005-0000-0000-000009000000}"/>
    <cellStyle name="&quot;_중구어린이내역(토목)_강서토목(내역,노인)" xfId="18" xr:uid="{00000000-0005-0000-0000-00000A000000}"/>
    <cellStyle name="&quot;큰제목&quot;" xfId="19" xr:uid="{00000000-0005-0000-0000-00000B000000}"/>
    <cellStyle name="#" xfId="20" xr:uid="{00000000-0005-0000-0000-00000C000000}"/>
    <cellStyle name="# 2" xfId="21" xr:uid="{00000000-0005-0000-0000-00000D000000}"/>
    <cellStyle name="# 2 2" xfId="22" xr:uid="{00000000-0005-0000-0000-00000E000000}"/>
    <cellStyle name="# 3" xfId="23" xr:uid="{00000000-0005-0000-0000-00000F000000}"/>
    <cellStyle name="#,##0" xfId="24" xr:uid="{00000000-0005-0000-0000-000010000000}"/>
    <cellStyle name="#,##0 2" xfId="25" xr:uid="{00000000-0005-0000-0000-000011000000}"/>
    <cellStyle name="#,##0 2 2" xfId="26" xr:uid="{00000000-0005-0000-0000-000012000000}"/>
    <cellStyle name="#,##0 2 2 2" xfId="27" xr:uid="{00000000-0005-0000-0000-000013000000}"/>
    <cellStyle name="#,##0 2 3" xfId="28" xr:uid="{00000000-0005-0000-0000-000014000000}"/>
    <cellStyle name="#,##0 3" xfId="29" xr:uid="{00000000-0005-0000-0000-000015000000}"/>
    <cellStyle name="#,##0 3 2" xfId="30" xr:uid="{00000000-0005-0000-0000-000016000000}"/>
    <cellStyle name="#,##0 4" xfId="31" xr:uid="{00000000-0005-0000-0000-000017000000}"/>
    <cellStyle name="#,##0 5" xfId="32" xr:uid="{00000000-0005-0000-0000-000018000000}"/>
    <cellStyle name="#,##0.0" xfId="33" xr:uid="{00000000-0005-0000-0000-000019000000}"/>
    <cellStyle name="#,##0.00" xfId="34" xr:uid="{00000000-0005-0000-0000-00001A000000}"/>
    <cellStyle name="#,##0.000" xfId="35" xr:uid="{00000000-0005-0000-0000-00001B000000}"/>
    <cellStyle name="#,##0_00-0.가로등 추가건(마포역 외 2개소)-제출용-실정보고용" xfId="36" xr:uid="{00000000-0005-0000-0000-00001C000000}"/>
    <cellStyle name="#_2008년중랑구어린이보호구역(내역서)" xfId="37" xr:uid="{00000000-0005-0000-0000-00001D000000}"/>
    <cellStyle name="#_2008년중랑구어린이보호구역(내역서)-중랑일위대가변경080630" xfId="38" xr:uid="{00000000-0005-0000-0000-00001E000000}"/>
    <cellStyle name="#_cost9702 (2)_계통도 (2)_계통도 " xfId="39" xr:uid="{00000000-0005-0000-0000-00001F000000}"/>
    <cellStyle name="#_cost9702 (2)_공사비예산서 (2)_계통도 " xfId="40" xr:uid="{00000000-0005-0000-0000-000020000000}"/>
    <cellStyle name="#_cost9702 (2)_공사비예산서_계통도 " xfId="41" xr:uid="{00000000-0005-0000-0000-000021000000}"/>
    <cellStyle name="#_cost9702 (2)_예정공정표 (2)_계통도 " xfId="42" xr:uid="{00000000-0005-0000-0000-000022000000}"/>
    <cellStyle name="#_cost9702 (2)_주요자재_계통도 " xfId="43" xr:uid="{00000000-0005-0000-0000-000023000000}"/>
    <cellStyle name="#_단가" xfId="44" xr:uid="{00000000-0005-0000-0000-000024000000}"/>
    <cellStyle name="#_단가 2" xfId="45" xr:uid="{00000000-0005-0000-0000-000025000000}"/>
    <cellStyle name="#_단가 3" xfId="46" xr:uid="{00000000-0005-0000-0000-000026000000}"/>
    <cellStyle name="#_예정공정표_계통도 " xfId="47" xr:uid="{00000000-0005-0000-0000-000027000000}"/>
    <cellStyle name="#_중구어린이내역(토목)" xfId="48" xr:uid="{00000000-0005-0000-0000-000028000000}"/>
    <cellStyle name="#_중구어린이내역(토목)_강서(수량산출서)" xfId="49" xr:uid="{00000000-0005-0000-0000-000029000000}"/>
    <cellStyle name="#_중구어린이내역(토목)_강서토목(내역,노인)" xfId="50" xr:uid="{00000000-0005-0000-0000-00002A000000}"/>
    <cellStyle name="#_품셈 " xfId="51" xr:uid="{00000000-0005-0000-0000-00002B000000}"/>
    <cellStyle name="#_품셈_계통도 " xfId="52" xr:uid="{00000000-0005-0000-0000-00002C000000}"/>
    <cellStyle name="$" xfId="53" xr:uid="{00000000-0005-0000-0000-00002D000000}"/>
    <cellStyle name="_x0004__x0004__x0019__x001b__x0004_$_x0010__x0010__x0008__x0001_" xfId="54" xr:uid="{00000000-0005-0000-0000-00002E000000}"/>
    <cellStyle name="$_0008금감원통합감독검사정보시스템" xfId="55" xr:uid="{00000000-0005-0000-0000-00002F000000}"/>
    <cellStyle name="$_0009김포공항LED교체공사(광일)" xfId="56" xr:uid="{00000000-0005-0000-0000-000030000000}"/>
    <cellStyle name="$_0011KIST소각설비제작설치" xfId="57" xr:uid="{00000000-0005-0000-0000-000031000000}"/>
    <cellStyle name="$_0011긴급전화기정산(99년형광일)" xfId="58" xr:uid="{00000000-0005-0000-0000-000032000000}"/>
    <cellStyle name="$_0011부산종합경기장전광판" xfId="59" xr:uid="{00000000-0005-0000-0000-000033000000}"/>
    <cellStyle name="$_0011부산종합경기장전광판_2-1.VMS 전원통신(경기지역본부)" xfId="60" xr:uid="{00000000-0005-0000-0000-000034000000}"/>
    <cellStyle name="$_0012문화유적지표석제작설치" xfId="61" xr:uid="{00000000-0005-0000-0000-000035000000}"/>
    <cellStyle name="$_0102국제조명신공항분수조명" xfId="62" xr:uid="{00000000-0005-0000-0000-000036000000}"/>
    <cellStyle name="$_0102국제조명신공항분수조명_2-1.VMS 전원통신(경기지역본부)" xfId="63" xr:uid="{00000000-0005-0000-0000-000037000000}"/>
    <cellStyle name="$_0103회전식현수막게시대제작설치" xfId="64" xr:uid="{00000000-0005-0000-0000-000038000000}"/>
    <cellStyle name="$_0104포항시침출수처리시스템" xfId="65" xr:uid="{00000000-0005-0000-0000-000039000000}"/>
    <cellStyle name="$_0105담배자판기개조원가" xfId="66" xr:uid="{00000000-0005-0000-0000-00003A000000}"/>
    <cellStyle name="$_0105담배자판기개조원가_2-1.VMS 전원통신(경기지역본부)" xfId="67" xr:uid="{00000000-0005-0000-0000-00003B000000}"/>
    <cellStyle name="$_0106LG인버터냉난방기제작-1" xfId="68" xr:uid="{00000000-0005-0000-0000-00003C000000}"/>
    <cellStyle name="$_0106LG인버터냉난방기제작-1_2-1.VMS 전원통신(경기지역본부)" xfId="69" xr:uid="{00000000-0005-0000-0000-00003D000000}"/>
    <cellStyle name="$_0107광전송장비구매설치" xfId="70" xr:uid="{00000000-0005-0000-0000-00003E000000}"/>
    <cellStyle name="$_0107도공IBS설비SW부문(참조)" xfId="71" xr:uid="{00000000-0005-0000-0000-00003F000000}"/>
    <cellStyle name="$_0107문화재복원용목재-8월6일" xfId="72" xr:uid="{00000000-0005-0000-0000-000040000000}"/>
    <cellStyle name="$_0107문화재복원용목재-8월6일_2-1.VMS 전원통신(경기지역본부)" xfId="73" xr:uid="{00000000-0005-0000-0000-000041000000}"/>
    <cellStyle name="$_0107포천영중수배전반(제조,설치)" xfId="74" xr:uid="{00000000-0005-0000-0000-000042000000}"/>
    <cellStyle name="$_0108농기반미곡건조기제작설치" xfId="75" xr:uid="{00000000-0005-0000-0000-000043000000}"/>
    <cellStyle name="$_0108담배인삼공사영업춘추복" xfId="76" xr:uid="{00000000-0005-0000-0000-000044000000}"/>
    <cellStyle name="$_0108한국전기교통-LED교통신호등((원본))" xfId="77" xr:uid="{00000000-0005-0000-0000-000045000000}"/>
    <cellStyle name="$_0108한국전기교통-LED교통신호등((원본))_2-1.VMS 전원통신(경기지역본부)" xfId="78" xr:uid="{00000000-0005-0000-0000-000046000000}"/>
    <cellStyle name="$_0111해양수산부등명기제작" xfId="79" xr:uid="{00000000-0005-0000-0000-000047000000}"/>
    <cellStyle name="$_0111핸디소프트-전자표준문서시스템" xfId="80" xr:uid="{00000000-0005-0000-0000-000048000000}"/>
    <cellStyle name="$_0112금감원사무자동화시스템" xfId="81" xr:uid="{00000000-0005-0000-0000-000049000000}"/>
    <cellStyle name="$_0112수도권매립지SW원가" xfId="82" xr:uid="{00000000-0005-0000-0000-00004A000000}"/>
    <cellStyle name="$_0112중고원-HRD종합정보망구축(完)" xfId="83" xr:uid="{00000000-0005-0000-0000-00004B000000}"/>
    <cellStyle name="$_0201종합예술회관의자제작설치" xfId="84" xr:uid="{00000000-0005-0000-0000-00004C000000}"/>
    <cellStyle name="$_0201종합예술회관의자제작설치-1" xfId="85" xr:uid="{00000000-0005-0000-0000-00004D000000}"/>
    <cellStyle name="$_0202마사회근무복" xfId="86" xr:uid="{00000000-0005-0000-0000-00004E000000}"/>
    <cellStyle name="$_0202마사회근무복_2-1.VMS 전원통신(경기지역본부)" xfId="87" xr:uid="{00000000-0005-0000-0000-00004F000000}"/>
    <cellStyle name="$_0202부경교재-승강칠판" xfId="88" xr:uid="{00000000-0005-0000-0000-000050000000}"/>
    <cellStyle name="$_0202부경교재-승강칠판_2-1.VMS 전원통신(경기지역본부)" xfId="89" xr:uid="{00000000-0005-0000-0000-000051000000}"/>
    <cellStyle name="$_0204한국석묘납골함-1규격" xfId="90" xr:uid="{00000000-0005-0000-0000-000052000000}"/>
    <cellStyle name="$_0206금감원금융정보교환망재구축" xfId="91" xr:uid="{00000000-0005-0000-0000-000053000000}"/>
    <cellStyle name="$_0206정통부수납장표기기제작설치" xfId="92" xr:uid="{00000000-0005-0000-0000-000054000000}"/>
    <cellStyle name="$_0207담배인삼공사-담요" xfId="93" xr:uid="{00000000-0005-0000-0000-000055000000}"/>
    <cellStyle name="$_0208레비텍-다층여과기설계변경" xfId="94" xr:uid="{00000000-0005-0000-0000-000056000000}"/>
    <cellStyle name="$_0209이산화염소발생기-설치(50K)" xfId="95" xr:uid="{00000000-0005-0000-0000-000057000000}"/>
    <cellStyle name="$_0210현대정보기술-TD이중계" xfId="96" xr:uid="{00000000-0005-0000-0000-000058000000}"/>
    <cellStyle name="$_0211조달청-#1대북지원사업정산(1월7일)" xfId="97" xr:uid="{00000000-0005-0000-0000-000059000000}"/>
    <cellStyle name="$_0212금감원-법규정보시스템(完)" xfId="98" xr:uid="{00000000-0005-0000-0000-00005A000000}"/>
    <cellStyle name="$_0301교통방송-CCTV유지보수" xfId="99" xr:uid="{00000000-0005-0000-0000-00005B000000}"/>
    <cellStyle name="$_0302인천경찰청-무인단속기위탁관리" xfId="100" xr:uid="{00000000-0005-0000-0000-00005C000000}"/>
    <cellStyle name="$_0302조달청-대북지원2차(안성연)" xfId="101" xr:uid="{00000000-0005-0000-0000-00005D000000}"/>
    <cellStyle name="$_0302조달청-대북지원2차(최수현)" xfId="102" xr:uid="{00000000-0005-0000-0000-00005E000000}"/>
    <cellStyle name="$_0302표준문서-쌍용정보통신(신)" xfId="103" xr:uid="{00000000-0005-0000-0000-00005F000000}"/>
    <cellStyle name="$_0304소프트파워-정부표준전자문서시스템" xfId="104" xr:uid="{00000000-0005-0000-0000-000060000000}"/>
    <cellStyle name="$_0304소프트파워-정부표준전자문서시스템(完)" xfId="105" xr:uid="{00000000-0005-0000-0000-000061000000}"/>
    <cellStyle name="$_0304철도청-주변환장치-1" xfId="106" xr:uid="{00000000-0005-0000-0000-000062000000}"/>
    <cellStyle name="$_0305금감원-금융통계정보시스템구축(完)" xfId="107" xr:uid="{00000000-0005-0000-0000-000063000000}"/>
    <cellStyle name="$_0305제낭조합-면범포지" xfId="108" xr:uid="{00000000-0005-0000-0000-000064000000}"/>
    <cellStyle name="$_0306제낭공업협동조합-면범포지원단(경비까지)" xfId="109" xr:uid="{00000000-0005-0000-0000-000065000000}"/>
    <cellStyle name="$_0307경찰청-무인교통단속표준SW개발용역(完)" xfId="110" xr:uid="{00000000-0005-0000-0000-000066000000}"/>
    <cellStyle name="$_0308조달청-#8대북지원사업정산" xfId="111" xr:uid="{00000000-0005-0000-0000-000067000000}"/>
    <cellStyle name="$_0309두합크린텍-설치원가" xfId="112" xr:uid="{00000000-0005-0000-0000-000068000000}"/>
    <cellStyle name="$_0309조달청-#9대북지원사업정산" xfId="113" xr:uid="{00000000-0005-0000-0000-000069000000}"/>
    <cellStyle name="$_0310여주상수도-탈수기(유천ENG)" xfId="114" xr:uid="{00000000-0005-0000-0000-00006A000000}"/>
    <cellStyle name="$_0311대기해양작업시간" xfId="115" xr:uid="{00000000-0005-0000-0000-00006B000000}"/>
    <cellStyle name="$_0311대기해양중형등명기" xfId="116" xr:uid="{00000000-0005-0000-0000-00006C000000}"/>
    <cellStyle name="$_0312국민체육진흥공단-전기부문" xfId="117" xr:uid="{00000000-0005-0000-0000-00006D000000}"/>
    <cellStyle name="$_0312대기해양-중형등명기제작설치" xfId="118" xr:uid="{00000000-0005-0000-0000-00006E000000}"/>
    <cellStyle name="$_0312라이준-칼라아스콘4규격" xfId="119" xr:uid="{00000000-0005-0000-0000-00006F000000}"/>
    <cellStyle name="$_0401집진기프로그램SW개발비산정" xfId="120" xr:uid="{00000000-0005-0000-0000-000070000000}"/>
    <cellStyle name="$_2001-06조달청신성-한냉지형" xfId="121" xr:uid="{00000000-0005-0000-0000-000071000000}"/>
    <cellStyle name="$_2002-03경찰대학-졸업식" xfId="122" xr:uid="{00000000-0005-0000-0000-000072000000}"/>
    <cellStyle name="$_2002-03경찰청-경찰표지장" xfId="123" xr:uid="{00000000-0005-0000-0000-000073000000}"/>
    <cellStyle name="$_2002-03반디-가로등(열주형)" xfId="124" xr:uid="{00000000-0005-0000-0000-000074000000}"/>
    <cellStyle name="$_2002-03신화전자-감지기" xfId="125" xr:uid="{00000000-0005-0000-0000-000075000000}"/>
    <cellStyle name="$_2002-04강원랜드-슬러트머신" xfId="126" xr:uid="{00000000-0005-0000-0000-000076000000}"/>
    <cellStyle name="$_2002-04메가컴-외주무대" xfId="127" xr:uid="{00000000-0005-0000-0000-000077000000}"/>
    <cellStyle name="$_2002-04엘지애드-무대" xfId="128" xr:uid="{00000000-0005-0000-0000-000078000000}"/>
    <cellStyle name="$_2002-05강원랜드-슬러트머신(넥스터)" xfId="129" xr:uid="{00000000-0005-0000-0000-000079000000}"/>
    <cellStyle name="$_2002-05경기경찰청-냉온수기공사" xfId="130" xr:uid="{00000000-0005-0000-0000-00007A000000}"/>
    <cellStyle name="$_2002-05대통령비서실-카페트" xfId="131" xr:uid="{00000000-0005-0000-0000-00007B000000}"/>
    <cellStyle name="$_2002결과표" xfId="132" xr:uid="{00000000-0005-0000-0000-00007C000000}"/>
    <cellStyle name="$_2002결과표_2-1.VMS 전원통신(경기지역본부)" xfId="133" xr:uid="{00000000-0005-0000-0000-00007D000000}"/>
    <cellStyle name="$_2002결과표1" xfId="134" xr:uid="{00000000-0005-0000-0000-00007E000000}"/>
    <cellStyle name="$_2003-01정일사-표창5종" xfId="135" xr:uid="{00000000-0005-0000-0000-00007F000000}"/>
    <cellStyle name="$_2004년완성공사원가경비율(변경최종))" xfId="136" xr:uid="{00000000-0005-0000-0000-000080000000}"/>
    <cellStyle name="$_2004년완성공사원가경비율(조달청미적용)1" xfId="137" xr:uid="{00000000-0005-0000-0000-000081000000}"/>
    <cellStyle name="$_2-1.VMS 전원통신(경기지역본부)" xfId="138" xr:uid="{00000000-0005-0000-0000-000082000000}"/>
    <cellStyle name="$_5월부산마사회발주기제작1" xfId="139" xr:uid="{00000000-0005-0000-0000-000083000000}"/>
    <cellStyle name="$_db진흥" xfId="140" xr:uid="{00000000-0005-0000-0000-000084000000}"/>
    <cellStyle name="$_Pilot플랜트-계변경" xfId="141" xr:uid="{00000000-0005-0000-0000-000085000000}"/>
    <cellStyle name="$_Pilot플랜트이전설치-변경최종" xfId="142" xr:uid="{00000000-0005-0000-0000-000086000000}"/>
    <cellStyle name="$_SE40" xfId="143" xr:uid="{00000000-0005-0000-0000-000087000000}"/>
    <cellStyle name="$_SW(케이비)" xfId="144" xr:uid="{00000000-0005-0000-0000-000088000000}"/>
    <cellStyle name="$_간지,목차,페이지,표지" xfId="145" xr:uid="{00000000-0005-0000-0000-000089000000}"/>
    <cellStyle name="$_간지,목차,페이지,표지(원가별)" xfId="146" xr:uid="{00000000-0005-0000-0000-00008A000000}"/>
    <cellStyle name="$_견적2" xfId="147" xr:uid="{00000000-0005-0000-0000-00008B000000}"/>
    <cellStyle name="$_경찰청-근무,기동복" xfId="148" xr:uid="{00000000-0005-0000-0000-00008C000000}"/>
    <cellStyle name="$_공사일반관리비양식" xfId="149" xr:uid="{00000000-0005-0000-0000-00008D000000}"/>
    <cellStyle name="$_기아" xfId="150" xr:uid="{00000000-0005-0000-0000-00008E000000}"/>
    <cellStyle name="$_기초공사" xfId="151" xr:uid="{00000000-0005-0000-0000-00008F000000}"/>
    <cellStyle name="$_네인텍정보기술-회로카드(수현)" xfId="152" xr:uid="{00000000-0005-0000-0000-000090000000}"/>
    <cellStyle name="$_대기해양노무비" xfId="153" xr:uid="{00000000-0005-0000-0000-000091000000}"/>
    <cellStyle name="$_대북자재8월분" xfId="154" xr:uid="{00000000-0005-0000-0000-000092000000}"/>
    <cellStyle name="$_대북자재8월분-1" xfId="155" xr:uid="{00000000-0005-0000-0000-000093000000}"/>
    <cellStyle name="$_동산용사촌수현(원본)" xfId="156" xr:uid="{00000000-0005-0000-0000-000094000000}"/>
    <cellStyle name="$_백제군사전시1" xfId="157" xr:uid="{00000000-0005-0000-0000-000095000000}"/>
    <cellStyle name="$_석축공" xfId="158" xr:uid="{00000000-0005-0000-0000-000096000000}"/>
    <cellStyle name="$_석축공_장자도 여객선대기소 부지 조성공사" xfId="159" xr:uid="{00000000-0005-0000-0000-000097000000}"/>
    <cellStyle name="$_석축공_조경분야" xfId="160" xr:uid="{00000000-0005-0000-0000-000098000000}"/>
    <cellStyle name="$_석축공_토공일위(제출) (version 1)" xfId="161" xr:uid="{00000000-0005-0000-0000-000099000000}"/>
    <cellStyle name="$_수초제거기(대양기계)" xfId="162" xr:uid="{00000000-0005-0000-0000-00009A000000}"/>
    <cellStyle name="$_수초제거기(대양기계)_2-1.VMS 전원통신(경기지역본부)" xfId="163" xr:uid="{00000000-0005-0000-0000-00009B000000}"/>
    <cellStyle name="$_시설용역" xfId="164" xr:uid="{00000000-0005-0000-0000-00009C000000}"/>
    <cellStyle name="$_신화BS" xfId="165" xr:uid="{00000000-0005-0000-0000-00009D000000}"/>
    <cellStyle name="$_암전정밀실체현미경(수현)" xfId="166" xr:uid="{00000000-0005-0000-0000-00009E000000}"/>
    <cellStyle name="$_영산천 하수처리장 시설공사" xfId="167" xr:uid="{00000000-0005-0000-0000-00009F000000}"/>
    <cellStyle name="$_오리엔탈" xfId="168" xr:uid="{00000000-0005-0000-0000-0000A0000000}"/>
    <cellStyle name="$_원본 - 한국전기교통-개선형신호등 4종" xfId="169" xr:uid="{00000000-0005-0000-0000-0000A1000000}"/>
    <cellStyle name="$_원본 - 한국전기교통-개선형신호등 4종_2-1.VMS 전원통신(경기지역본부)" xfId="170" xr:uid="{00000000-0005-0000-0000-0000A2000000}"/>
    <cellStyle name="$_재료비" xfId="171" xr:uid="{00000000-0005-0000-0000-0000A3000000}"/>
    <cellStyle name="$_제경비율모음" xfId="172" xr:uid="{00000000-0005-0000-0000-0000A4000000}"/>
    <cellStyle name="$_제조원가" xfId="173" xr:uid="{00000000-0005-0000-0000-0000A5000000}"/>
    <cellStyle name="$_조달청-B판사천강교제작(최종본)" xfId="174" xr:uid="{00000000-0005-0000-0000-0000A6000000}"/>
    <cellStyle name="$_조달청-대북지원3차(최수현)" xfId="175" xr:uid="{00000000-0005-0000-0000-0000A7000000}"/>
    <cellStyle name="$_조달청-대북지원4차(최수현)" xfId="176" xr:uid="{00000000-0005-0000-0000-0000A8000000}"/>
    <cellStyle name="$_조달청-대북지원5차(최수현)" xfId="177" xr:uid="{00000000-0005-0000-0000-0000A9000000}"/>
    <cellStyle name="$_조달청-대북지원6차(번호)" xfId="178" xr:uid="{00000000-0005-0000-0000-0000AA000000}"/>
    <cellStyle name="$_조달청-대북지원6차(최수현)" xfId="179" xr:uid="{00000000-0005-0000-0000-0000AB000000}"/>
    <cellStyle name="$_조달청-대북지원7차(최수현)" xfId="180" xr:uid="{00000000-0005-0000-0000-0000AC000000}"/>
    <cellStyle name="$_조달청-대북지원8차(최수현)" xfId="181" xr:uid="{00000000-0005-0000-0000-0000AD000000}"/>
    <cellStyle name="$_조달청-대북지원9차(최수현)" xfId="182" xr:uid="{00000000-0005-0000-0000-0000AE000000}"/>
    <cellStyle name="$_중앙선관위(투표,개표)" xfId="183" xr:uid="{00000000-0005-0000-0000-0000AF000000}"/>
    <cellStyle name="$_중앙선관위(투표,개표)-사본" xfId="184" xr:uid="{00000000-0005-0000-0000-0000B0000000}"/>
    <cellStyle name="$_철공가공조립" xfId="185" xr:uid="{00000000-0005-0000-0000-0000B1000000}"/>
    <cellStyle name="$_철도청-조명기구" xfId="186" xr:uid="{00000000-0005-0000-0000-0000B2000000}"/>
    <cellStyle name="$_최종-한국전기교통-개선형신호등 4종(공수조정)" xfId="187" xr:uid="{00000000-0005-0000-0000-0000B3000000}"/>
    <cellStyle name="$_최종-한국전기교통-개선형신호등 4종(공수조정)_2-1.VMS 전원통신(경기지역본부)" xfId="188" xr:uid="{00000000-0005-0000-0000-0000B4000000}"/>
    <cellStyle name="$_코솔라-제조원가" xfId="189" xr:uid="{00000000-0005-0000-0000-0000B5000000}"/>
    <cellStyle name="$_테마공사새로03" xfId="190" xr:uid="{00000000-0005-0000-0000-0000B6000000}"/>
    <cellStyle name="$_토지공사-간접비" xfId="191" xr:uid="{00000000-0005-0000-0000-0000B7000000}"/>
    <cellStyle name="$_평창증설매립장-설치" xfId="192" xr:uid="{00000000-0005-0000-0000-0000B8000000}"/>
    <cellStyle name="$_한국가스공사필터제조부문" xfId="193" xr:uid="{00000000-0005-0000-0000-0000B9000000}"/>
    <cellStyle name="$_한국도로공사" xfId="194" xr:uid="{00000000-0005-0000-0000-0000BA000000}"/>
    <cellStyle name="$_한전내역서-최종" xfId="195" xr:uid="{00000000-0005-0000-0000-0000BB000000}"/>
    <cellStyle name="(_x0010_" xfId="196" xr:uid="{00000000-0005-0000-0000-0000BC000000}"/>
    <cellStyle name="(##.00)" xfId="197" xr:uid="{00000000-0005-0000-0000-0000BD000000}"/>
    <cellStyle name="(△콤마)" xfId="198" xr:uid="{00000000-0005-0000-0000-0000BE000000}"/>
    <cellStyle name="(1)" xfId="199" xr:uid="{00000000-0005-0000-0000-0000BF000000}"/>
    <cellStyle name="(백분율)" xfId="200" xr:uid="{00000000-0005-0000-0000-0000C0000000}"/>
    <cellStyle name="(콤마)" xfId="201" xr:uid="{00000000-0005-0000-0000-0000C1000000}"/>
    <cellStyle name="(표준)" xfId="202" xr:uid="{00000000-0005-0000-0000-0000C2000000}"/>
    <cellStyle name=";;;" xfId="203" xr:uid="{00000000-0005-0000-0000-0000C3000000}"/>
    <cellStyle name="?" xfId="204" xr:uid="{00000000-0005-0000-0000-0000C4000000}"/>
    <cellStyle name="?? [0]_????? " xfId="205" xr:uid="{00000000-0005-0000-0000-0000C5000000}"/>
    <cellStyle name="??_x000c_둄_x001b__x000d_|?_x0001_?_x0003__x0014__x0007__x0001__x0001_" xfId="206" xr:uid="{00000000-0005-0000-0000-0000C6000000}"/>
    <cellStyle name="??_x000c_靖?崧U_x0001_A_x0014_?_x0007__x0001__x0001_" xfId="207" xr:uid="{00000000-0005-0000-0000-0000C7000000}"/>
    <cellStyle name="??&amp;5_x0007_?._x0007_9_x0008_??_x0007__x0001__x0001_" xfId="208" xr:uid="{00000000-0005-0000-0000-0000C8000000}"/>
    <cellStyle name="??&amp;6_x0007_?/_x0007_9_x0008_??_x0007__x0001__x0001_" xfId="209" xr:uid="{00000000-0005-0000-0000-0000C9000000}"/>
    <cellStyle name="??&amp;O?&amp;H?_x0008__x000f__x0007_?_x0007__x0001__x0001_" xfId="210" xr:uid="{00000000-0005-0000-0000-0000CA000000}"/>
    <cellStyle name="??&amp;O?&amp;H?_x0008_??_x0007__x0001__x0001_" xfId="211" xr:uid="{00000000-0005-0000-0000-0000CB000000}"/>
    <cellStyle name="??&amp;O?&amp;H?_x0008_]_x0019_1_x001a__x0007__x0001__x0001_" xfId="212" xr:uid="{00000000-0005-0000-0000-0000CC000000}"/>
    <cellStyle name="??&amp;쏗?뷐9_x0008__x0011__x0007_?_x0007__x0001__x0001_" xfId="213" xr:uid="{00000000-0005-0000-0000-0000CD000000}"/>
    <cellStyle name="???­ [0]_¸ð??¸·" xfId="214" xr:uid="{00000000-0005-0000-0000-0000CE000000}"/>
    <cellStyle name="???­_¸ð??¸·" xfId="215" xr:uid="{00000000-0005-0000-0000-0000CF000000}"/>
    <cellStyle name="???Ø_??°???(2¿?) " xfId="216" xr:uid="{00000000-0005-0000-0000-0000D0000000}"/>
    <cellStyle name="??_????? " xfId="217" xr:uid="{00000000-0005-0000-0000-0000D1000000}"/>
    <cellStyle name="?Þ¸¶ [0]_¸ð??¸·" xfId="218" xr:uid="{00000000-0005-0000-0000-0000D2000000}"/>
    <cellStyle name="?Þ¸¶_¸ð??¸·" xfId="219" xr:uid="{00000000-0005-0000-0000-0000D3000000}"/>
    <cellStyle name="?W?_laroux" xfId="220" xr:uid="{00000000-0005-0000-0000-0000D4000000}"/>
    <cellStyle name="?曹%U?&amp;H?_x0008_?s_x000a__x0007__x0001__x0001_" xfId="221" xr:uid="{00000000-0005-0000-0000-0000D5000000}"/>
    <cellStyle name="?珠??? " xfId="222" xr:uid="{00000000-0005-0000-0000-0000D6000000}"/>
    <cellStyle name="@_laroux" xfId="223" xr:uid="{00000000-0005-0000-0000-0000D7000000}"/>
    <cellStyle name="@_laroux_2008년중랑구어린이보호구역(내역서)" xfId="224" xr:uid="{00000000-0005-0000-0000-0000D8000000}"/>
    <cellStyle name="@_laroux_2008년중랑구어린이보호구역(내역서)-중랑일위대가변경080630" xfId="225" xr:uid="{00000000-0005-0000-0000-0000D9000000}"/>
    <cellStyle name="@_laroux_제트베인" xfId="226" xr:uid="{00000000-0005-0000-0000-0000DA000000}"/>
    <cellStyle name="@_laroux_제트베인_1" xfId="227" xr:uid="{00000000-0005-0000-0000-0000DB000000}"/>
    <cellStyle name="@_laroux_제트베인_1__06교통(5지역)옥정중-낙찰율 적용" xfId="228" xr:uid="{00000000-0005-0000-0000-0000DC000000}"/>
    <cellStyle name="@_laroux_제트베인_1__06교통(5지역)옥정중-낙찰율 적용_설계변경-긴급 및 13개소" xfId="229" xr:uid="{00000000-0005-0000-0000-0000DD000000}"/>
    <cellStyle name="@_laroux_제트베인_1__06교통(5지역)옥정중-낙찰율 적용_설계변경내역서(기획1차-제2지역)" xfId="230" xr:uid="{00000000-0005-0000-0000-0000DE000000}"/>
    <cellStyle name="@_laroux_제트베인_1__06교통(5지역)옥정중-낙찰율 적용_설계변경내역서(기획1차-제2지역)_설계변경내역서(기획1차-제2지역)" xfId="231" xr:uid="{00000000-0005-0000-0000-0000DF000000}"/>
    <cellStyle name="@_laroux_제트베인_1__06교통(5지역)옥정중-낙찰율 적용_설계변경내역서(기획1차-제2지역)_설계변경내역서(기획1차-제2지역)_설계변경-긴급 및 13개소" xfId="232" xr:uid="{00000000-0005-0000-0000-0000E0000000}"/>
    <cellStyle name="@_laroux_제트베인_1__06교통(5지역)옥정중-낙찰율 적용_설계변경내역서(기획1차-제2지역)_설계변경내역서(기획1차-제2지역)_설계변경내역서(기획3차-제2지역)_송파상운변동" xfId="233" xr:uid="{00000000-0005-0000-0000-0000E1000000}"/>
    <cellStyle name="@_laroux_제트베인_1__06교통(5지역)옥정중-낙찰율 적용_설계변경내역서(기획1차-제2지역)_설계변경내역서(기획1차-제2지역)_준공 내역서(기획1차-제2지역)_제출용" xfId="234" xr:uid="{00000000-0005-0000-0000-0000E2000000}"/>
    <cellStyle name="@_laroux_제트베인_1__06교통(5지역)옥정중-낙찰율 적용_설계변경내역서(기획3차-제2지역)_송파상운변동" xfId="235" xr:uid="{00000000-0005-0000-0000-0000E3000000}"/>
    <cellStyle name="@_laroux_제트베인_1__06교통(5지역)옥정중-낙찰율 적용_준공 내역서(기획1차-제2지역)_제출용" xfId="236" xr:uid="{00000000-0005-0000-0000-0000E4000000}"/>
    <cellStyle name="@_laroux_제트베인_1_`06 교통신호기 설치공사 설계내역서-원인자용" xfId="237" xr:uid="{00000000-0005-0000-0000-0000E5000000}"/>
    <cellStyle name="@_laroux_제트베인_1_`06 교통신호기 설치공사 설계내역서-원인자용_00-0.마포역 外 2개소 추가공사건(서울시단가)-호표정리-제출용(공단검토1)-실정보고용" xfId="238" xr:uid="{00000000-0005-0000-0000-0000E6000000}"/>
    <cellStyle name="@_laroux_제트베인_1_`06 교통신호기 설치공사 설계내역서-원인자용_00-1.계약내역 신규호표(서울시 단가)-호표 출력용-최종(공단검토)-표지-실정보고용" xfId="239" xr:uid="{00000000-0005-0000-0000-0000E7000000}"/>
    <cellStyle name="@_laroux_제트베인_1_`06교통신호기설치공사설계내역서(원인자)" xfId="240" xr:uid="{00000000-0005-0000-0000-0000E8000000}"/>
    <cellStyle name="@_laroux_제트베인_1_`06교통신호기설치공사설계내역서(원인자)_`06 교통신호기 설치공사 설계내역서-원인자용" xfId="241" xr:uid="{00000000-0005-0000-0000-0000E9000000}"/>
    <cellStyle name="@_laroux_제트베인_1_`06교통신호기설치공사설계내역서(원인자)_`06 교통신호기 설치공사 설계내역서-원인자용_00-0.마포역 外 2개소 추가공사건(서울시단가)-호표정리-제출용(공단검토1)-실정보고용" xfId="242" xr:uid="{00000000-0005-0000-0000-0000EA000000}"/>
    <cellStyle name="@_laroux_제트베인_1_`06교통신호기설치공사설계내역서(원인자)_`06 교통신호기 설치공사 설계내역서-원인자용_00-1.계약내역 신규호표(서울시 단가)-호표 출력용-최종(공단검토)-표지-실정보고용" xfId="243" xr:uid="{00000000-0005-0000-0000-0000EB000000}"/>
    <cellStyle name="@_laroux_제트베인_1_`06교통신호기설치공사설계내역서(원인자)_00-0.마포역 外 2개소 추가공사건(서울시단가)-호표정리-제출용(공단검토1)-실정보고용" xfId="244" xr:uid="{00000000-0005-0000-0000-0000EC000000}"/>
    <cellStyle name="@_laroux_제트베인_1_`06교통신호기설치공사설계내역서(원인자)_00-1.계약내역 신규호표(서울시 단가)-호표 출력용-최종(공단검토)-표지-실정보고용" xfId="245" xr:uid="{00000000-0005-0000-0000-0000ED000000}"/>
    <cellStyle name="@_laroux_제트베인_1_`06교통신호기설치공사설계내역서(원인자)_난곡길교통신호기설치공사설계내역서(원인자)" xfId="246" xr:uid="{00000000-0005-0000-0000-0000EE000000}"/>
    <cellStyle name="@_laroux_제트베인_1_`06교통신호기설치공사설계내역서(원인자)_난곡길교통신호기설치공사설계내역서(원인자)_`06 교통신호기 설치공사 설계내역서-원인자용" xfId="247" xr:uid="{00000000-0005-0000-0000-0000EF000000}"/>
    <cellStyle name="@_laroux_제트베인_1_`06교통신호기설치공사설계내역서(원인자)_난곡길교통신호기설치공사설계내역서(원인자)_`06 교통신호기 설치공사 설계내역서-원인자용_00-0.마포역 外 2개소 추가공사건(서울시단가)-호표정리-제출용(공단검토1)-실정보고용" xfId="248" xr:uid="{00000000-0005-0000-0000-0000F0000000}"/>
    <cellStyle name="@_laroux_제트베인_1_`06교통신호기설치공사설계내역서(원인자)_난곡길교통신호기설치공사설계내역서(원인자)_`06 교통신호기 설치공사 설계내역서-원인자용_00-1.계약내역 신규호표(서울시 단가)-호표 출력용-최종(공단검토)-표지-실정보고용" xfId="249" xr:uid="{00000000-0005-0000-0000-0000F1000000}"/>
    <cellStyle name="@_laroux_제트베인_1_`06교통신호기설치공사설계내역서(원인자)_난곡길교통신호기설치공사설계내역서(원인자)_00-0.마포역 外 2개소 추가공사건(서울시단가)-호표정리-제출용(공단검토1)-실정보고용" xfId="250" xr:uid="{00000000-0005-0000-0000-0000F2000000}"/>
    <cellStyle name="@_laroux_제트베인_1_`06교통신호기설치공사설계내역서(원인자)_난곡길교통신호기설치공사설계내역서(원인자)_00-1.계약내역 신규호표(서울시 단가)-호표 출력용-최종(공단검토)-표지-실정보고용" xfId="251" xr:uid="{00000000-0005-0000-0000-0000F3000000}"/>
    <cellStyle name="@_laroux_제트베인_1_`06교통신호기설치공사설계내역서(원인자)_서부트럭터미널주변 교통신호기설치공사설계내역서(원인자)" xfId="252" xr:uid="{00000000-0005-0000-0000-0000F4000000}"/>
    <cellStyle name="@_laroux_제트베인_1_`06교통신호기설치공사설계내역서(원인자)_서부트럭터미널주변 교통신호기설치공사설계내역서(원인자)_`06 교통신호기 설치공사 설계내역서-원인자용" xfId="253" xr:uid="{00000000-0005-0000-0000-0000F5000000}"/>
    <cellStyle name="@_laroux_제트베인_1_`06교통신호기설치공사설계내역서(원인자)_서부트럭터미널주변 교통신호기설치공사설계내역서(원인자)_`06 교통신호기 설치공사 설계내역서-원인자용_00-0.마포역 外 2개소 추가공사건(서울시단가)-호표정리-제출용(공단검토1)-실정보고용" xfId="254" xr:uid="{00000000-0005-0000-0000-0000F6000000}"/>
    <cellStyle name="@_laroux_제트베인_1_`06교통신호기설치공사설계내역서(원인자)_서부트럭터미널주변 교통신호기설치공사설계내역서(원인자)_`06 교통신호기 설치공사 설계내역서-원인자용_00-1.계약내역 신규호표(서울시 단가)-호표 출력용-최종(공단검토)-표지-실정보고용" xfId="255" xr:uid="{00000000-0005-0000-0000-0000F7000000}"/>
    <cellStyle name="@_laroux_제트베인_1_`06교통신호기설치공사설계내역서(원인자)_서부트럭터미널주변 교통신호기설치공사설계내역서(원인자)_00-0.마포역 外 2개소 추가공사건(서울시단가)-호표정리-제출용(공단검토1)-실정보고용" xfId="256" xr:uid="{00000000-0005-0000-0000-0000F8000000}"/>
    <cellStyle name="@_laroux_제트베인_1_`06교통신호기설치공사설계내역서(원인자)_서부트럭터미널주변 교통신호기설치공사설계내역서(원인자)_00-1.계약내역 신규호표(서울시 단가)-호표 출력용-최종(공단검토)-표지-실정보고용" xfId="257" xr:uid="{00000000-0005-0000-0000-0000F9000000}"/>
    <cellStyle name="@_laroux_제트베인_1_`06교통신호기설치공사설계내역서(원인자)_신내동홈플러스교통신호기설치공사설계내역서(원인자)최종" xfId="258" xr:uid="{00000000-0005-0000-0000-0000FA000000}"/>
    <cellStyle name="@_laroux_제트베인_1_`06교통신호기설치공사설계내역서(원인자)_신내동홈플러스교통신호기설치공사설계내역서(원인자)최종_`06 교통신호기 설치공사 설계내역서-원인자용" xfId="259" xr:uid="{00000000-0005-0000-0000-0000FB000000}"/>
    <cellStyle name="@_laroux_제트베인_1_`06교통신호기설치공사설계내역서(원인자)_신내동홈플러스교통신호기설치공사설계내역서(원인자)최종_`06 교통신호기 설치공사 설계내역서-원인자용_00-0.마포역 外 2개소 추가공사건(서울시단가)-호표정리-제출용(공단검토1)-실정보고용" xfId="260" xr:uid="{00000000-0005-0000-0000-0000FC000000}"/>
    <cellStyle name="@_laroux_제트베인_1_`06교통신호기설치공사설계내역서(원인자)_신내동홈플러스교통신호기설치공사설계내역서(원인자)최종_`06 교통신호기 설치공사 설계내역서-원인자용_00-1.계약내역 신규호표(서울시 단가)-호표 출력용-최종(공단검토)-표지-실정보고용" xfId="261" xr:uid="{00000000-0005-0000-0000-0000FD000000}"/>
    <cellStyle name="@_laroux_제트베인_1_`06교통신호기설치공사설계내역서(원인자)_신내동홈플러스교통신호기설치공사설계내역서(원인자)최종_00-0.마포역 外 2개소 추가공사건(서울시단가)-호표정리-제출용(공단검토1)-실정보고용" xfId="262" xr:uid="{00000000-0005-0000-0000-0000FE000000}"/>
    <cellStyle name="@_laroux_제트베인_1_`06교통신호기설치공사설계내역서(원인자)_신내동홈플러스교통신호기설치공사설계내역서(원인자)최종_00-1.계약내역 신규호표(서울시 단가)-호표 출력용-최종(공단검토)-표지-실정보고용" xfId="263" xr:uid="{00000000-0005-0000-0000-0000FF000000}"/>
    <cellStyle name="@_laroux_제트베인_1_`07 일본인학교 신호설계내역서-조달확장판-복구포함" xfId="264" xr:uid="{00000000-0005-0000-0000-000000010000}"/>
    <cellStyle name="@_laroux_제트베인_1_`07 일본인학교 신호설계내역서-조달확장판-복구포함_00-0.마포역 外 2개소 추가공사건(서울시단가)-호표정리-제출용(공단검토1)-실정보고용" xfId="265" xr:uid="{00000000-0005-0000-0000-000001010000}"/>
    <cellStyle name="@_laroux_제트베인_1_`07 일본인학교 신호설계내역서-조달확장판-복구포함_00-1.계약내역 신규호표(서울시 단가)-호표 출력용-최종(공단검토)-표지-실정보고용" xfId="266" xr:uid="{00000000-0005-0000-0000-000002010000}"/>
    <cellStyle name="@_laroux_제트베인_1_`07 일본인학교 신호설계내역서-조달확장판-복구포함_2008년중랑구어린이보호구역(내역서)" xfId="267" xr:uid="{00000000-0005-0000-0000-000003010000}"/>
    <cellStyle name="@_laroux_제트베인_1_`07 일본인학교 신호설계내역서-조달확장판-복구포함_2008년중랑구어린이보호구역(내역서)_00-0.마포역 外 2개소 추가공사건(서울시단가)-호표정리-제출용(공단검토1)-실정보고용" xfId="268" xr:uid="{00000000-0005-0000-0000-000004010000}"/>
    <cellStyle name="@_laroux_제트베인_1_`07 일본인학교 신호설계내역서-조달확장판-복구포함_2008년중랑구어린이보호구역(내역서)_00-1.계약내역 신규호표(서울시 단가)-호표 출력용-최종(공단검토)-표지-실정보고용" xfId="269" xr:uid="{00000000-0005-0000-0000-000005010000}"/>
    <cellStyle name="@_laroux_제트베인_1_`07 일본인학교 신호설계내역서-조달확장판-복구포함_2008년중랑구어린이보호구역(내역서)-중랑일위대가변경080630" xfId="270" xr:uid="{00000000-0005-0000-0000-000006010000}"/>
    <cellStyle name="@_laroux_제트베인_1_`07 일본인학교 신호설계내역서-조달확장판-복구포함_2008년중랑구어린이보호구역(내역서)-중랑일위대가변경080630_00-0.마포역 外 2개소 추가공사건(서울시단가)-호표정리-제출용(공단검토1)-실정보고용" xfId="271" xr:uid="{00000000-0005-0000-0000-000007010000}"/>
    <cellStyle name="@_laroux_제트베인_1_`07 일본인학교 신호설계내역서-조달확장판-복구포함_2008년중랑구어린이보호구역(내역서)-중랑일위대가변경080630_00-1.계약내역 신규호표(서울시 단가)-호표 출력용-최종(공단검토)-표지-실정보고용" xfId="272" xr:uid="{00000000-0005-0000-0000-000008010000}"/>
    <cellStyle name="@_laroux_제트베인_1_`07 일본인학교 신호설계내역서-조달확장판-복구포함_중구어린이내역(토목)" xfId="273" xr:uid="{00000000-0005-0000-0000-000009010000}"/>
    <cellStyle name="@_laroux_제트베인_1_`07 일본인학교 신호설계내역서-조달확장판-복구포함_중구어린이내역(토목)_00-0.마포역 外 2개소 추가공사건(서울시단가)-호표정리-제출용(공단검토1)-실정보고용" xfId="274" xr:uid="{00000000-0005-0000-0000-00000A010000}"/>
    <cellStyle name="@_laroux_제트베인_1_`07 일본인학교 신호설계내역서-조달확장판-복구포함_중구어린이내역(토목)_00-1.계약내역 신규호표(서울시 단가)-호표 출력용-최종(공단검토)-표지-실정보고용" xfId="275" xr:uid="{00000000-0005-0000-0000-00000B010000}"/>
    <cellStyle name="@_laroux_제트베인_1_`07 일본인학교 신호설계내역서-조달확장판-복구포함_중구어린이내역(토목)_강서(수량산출서)" xfId="276" xr:uid="{00000000-0005-0000-0000-00000C010000}"/>
    <cellStyle name="@_laroux_제트베인_1_`07 일본인학교 신호설계내역서-조달확장판-복구포함_중구어린이내역(토목)_강서(수량산출서)_00-0.마포역 外 2개소 추가공사건(서울시단가)-호표정리-제출용(공단검토1)-실정보고용" xfId="277" xr:uid="{00000000-0005-0000-0000-00000D010000}"/>
    <cellStyle name="@_laroux_제트베인_1_`07 일본인학교 신호설계내역서-조달확장판-복구포함_중구어린이내역(토목)_강서(수량산출서)_00-1.계약내역 신규호표(서울시 단가)-호표 출력용-최종(공단검토)-표지-실정보고용" xfId="278" xr:uid="{00000000-0005-0000-0000-00000E010000}"/>
    <cellStyle name="@_laroux_제트베인_1_`07 일본인학교 신호설계내역서-조달확장판-복구포함_중구어린이내역(토목)_강서토목(내역,노인)" xfId="279" xr:uid="{00000000-0005-0000-0000-00000F010000}"/>
    <cellStyle name="@_laroux_제트베인_1_`07 일본인학교 신호설계내역서-조달확장판-복구포함_중구어린이내역(토목)_강서토목(내역,노인)_00-0.마포역 外 2개소 추가공사건(서울시단가)-호표정리-제출용(공단검토1)-실정보고용" xfId="280" xr:uid="{00000000-0005-0000-0000-000010010000}"/>
    <cellStyle name="@_laroux_제트베인_1_`07 일본인학교 신호설계내역서-조달확장판-복구포함_중구어린이내역(토목)_강서토목(내역,노인)_00-1.계약내역 신규호표(서울시 단가)-호표 출력용-최종(공단검토)-표지-실정보고용" xfId="281" xr:uid="{00000000-0005-0000-0000-000011010000}"/>
    <cellStyle name="@_laroux_제트베인_1_00-0.마포역 外 2개소 추가공사건(서울시단가)-호표정리-제출용(공단검토1)-실정보고용" xfId="282" xr:uid="{00000000-0005-0000-0000-000012010000}"/>
    <cellStyle name="@_laroux_제트베인_1_00-1.계약내역 신규호표(서울시 단가)-호표 출력용-최종(공단검토)-표지-실정보고용" xfId="283" xr:uid="{00000000-0005-0000-0000-000013010000}"/>
    <cellStyle name="@_laroux_제트베인_1_100%-2006신호-" xfId="284" xr:uid="{00000000-0005-0000-0000-000014010000}"/>
    <cellStyle name="@_laroux_제트베인_1_2007 교통신호기 설치공사 설계내역서(제1지역)" xfId="285" xr:uid="{00000000-0005-0000-0000-000015010000}"/>
    <cellStyle name="@_laroux_제트베인_1_2007 교통신호기 설치공사 설계내역서(제1지역)_00-0.마포역 外 2개소 추가공사건(서울시단가)-호표정리-제출용(공단검토1)-실정보고용" xfId="286" xr:uid="{00000000-0005-0000-0000-000016010000}"/>
    <cellStyle name="@_laroux_제트베인_1_2007 교통신호기 설치공사 설계내역서(제1지역)_00-1.계약내역 신규호표(서울시 단가)-호표 출력용-최종(공단검토)-표지-실정보고용" xfId="287" xr:uid="{00000000-0005-0000-0000-000017010000}"/>
    <cellStyle name="@_laroux_제트베인_1_2007 교통신호기 설치공사 설계내역서(제1지역)_2007 교통신호기 설치공사 설계내역서(제1지역)" xfId="288" xr:uid="{00000000-0005-0000-0000-000018010000}"/>
    <cellStyle name="@_laroux_제트베인_1_2007 교통신호기 설치공사 설계내역서(제1지역)_2007 교통신호기 설치공사 설계내역서(제1지역)_00-0.마포역 外 2개소 추가공사건(서울시단가)-호표정리-제출용(공단검토1)-실정보고용" xfId="289" xr:uid="{00000000-0005-0000-0000-000019010000}"/>
    <cellStyle name="@_laroux_제트베인_1_2007 교통신호기 설치공사 설계내역서(제1지역)_2007 교통신호기 설치공사 설계내역서(제1지역)_00-1.계약내역 신규호표(서울시 단가)-호표 출력용-최종(공단검토)-표지-실정보고용" xfId="290" xr:uid="{00000000-0005-0000-0000-00001A010000}"/>
    <cellStyle name="@_laroux_제트베인_1_2007 교통신호기 설치공사 설계내역서(제1지역)_2007 교통신호기 설치공사 설계내역서(제1지역)_1" xfId="291" xr:uid="{00000000-0005-0000-0000-00001B010000}"/>
    <cellStyle name="@_laroux_제트베인_1_2007 교통신호기 설치공사 설계내역서(제1지역)_2007 교통신호기 설치공사 설계내역서(제1지역)_1_00-0.마포역 外 2개소 추가공사건(서울시단가)-호표정리-제출용(공단검토1)-실정보고용" xfId="292" xr:uid="{00000000-0005-0000-0000-00001C010000}"/>
    <cellStyle name="@_laroux_제트베인_1_2007 교통신호기 설치공사 설계내역서(제1지역)_2007 교통신호기 설치공사 설계내역서(제1지역)_1_00-1.계약내역 신규호표(서울시 단가)-호표 출력용-최종(공단검토)-표지-실정보고용" xfId="293" xr:uid="{00000000-0005-0000-0000-00001D010000}"/>
    <cellStyle name="@_laroux_제트베인_1_2007 교통신호기 설치공사 설계내역서(제1지역)_2007 교통신호기 설치공사 설계내역서(제1지역)_1_2009북부100%단가" xfId="294" xr:uid="{00000000-0005-0000-0000-00001E010000}"/>
    <cellStyle name="@_laroux_제트베인_1_2007 교통신호기 설치공사 설계내역서(제1지역)_2007 교통신호기 설치공사 설계내역서(제1지역)_1_단가" xfId="295" xr:uid="{00000000-0005-0000-0000-00001F010000}"/>
    <cellStyle name="@_laroux_제트베인_1_2007 교통신호기 설치공사 설계내역서(제1지역)_2007 교통신호기 설치공사 설계내역서(제1지역)_1_단가_00-0.마포역 外 2개소 추가공사건(서울시단가)-호표정리-제출용(공단검토1)-실정보고용" xfId="296" xr:uid="{00000000-0005-0000-0000-000020010000}"/>
    <cellStyle name="@_laroux_제트베인_1_2007 교통신호기 설치공사 설계내역서(제1지역)_2007 교통신호기 설치공사 설계내역서(제1지역)_1_단가_00-1.계약내역 신규호표(서울시 단가)-호표 출력용-최종(공단검토)-표지-실정보고용" xfId="297" xr:uid="{00000000-0005-0000-0000-000021010000}"/>
    <cellStyle name="@_laroux_제트베인_1_2007 교통신호기 설치공사 설계내역서(제1지역)_2007 교통신호기 설치공사 설계내역서(제1지역)_1_북부-1지역" xfId="298" xr:uid="{00000000-0005-0000-0000-000022010000}"/>
    <cellStyle name="@_laroux_제트베인_1_2007 교통신호기 설치공사 설계내역서(제1지역)_2007 교통신호기 설치공사 설계내역서(제1지역)_1_북부-1지역_관급자재" xfId="299" xr:uid="{00000000-0005-0000-0000-000023010000}"/>
    <cellStyle name="@_laroux_제트베인_1_2007 교통신호기 설치공사 설계내역서(제1지역)_2007 교통신호기 설치공사 설계내역서(제1지역)_1_북부-1지역_북부1" xfId="300" xr:uid="{00000000-0005-0000-0000-000024010000}"/>
    <cellStyle name="@_laroux_제트베인_1_2007 교통신호기 설치공사 설계내역서(제1지역)_2007 교통신호기 설치공사 설계내역서(제1지역)_1_설계서(강서,영등포일부)(심사결과)" xfId="301" xr:uid="{00000000-0005-0000-0000-000025010000}"/>
    <cellStyle name="@_laroux_제트베인_1_2007 교통신호기 설치공사 설계내역서(제1지역)_2007 교통신호기 설치공사 설계내역서(제1지역)_1_설계서(강서,영등포일부)(심사결과)_00-0.마포역 外 2개소 추가공사건(서울시단가)-호표정리-제출용(공단검토1)-실정보고용" xfId="302" xr:uid="{00000000-0005-0000-0000-000026010000}"/>
    <cellStyle name="@_laroux_제트베인_1_2007 교통신호기 설치공사 설계내역서(제1지역)_2007 교통신호기 설치공사 설계내역서(제1지역)_1_설계서(강서,영등포일부)(심사결과)_00-1.계약내역 신규호표(서울시 단가)-호표 출력용-최종(공단검토)-표지-실정보고용" xfId="303" xr:uid="{00000000-0005-0000-0000-000027010000}"/>
    <cellStyle name="@_laroux_제트베인_1_2007 교통신호기 설치공사 설계내역서(제1지역)_2007 교통신호기 설치공사 설계내역서(제1지역)_1_설계서-교통신호기유지보수공사 연간단가(서부2구역)(심사결과)" xfId="304" xr:uid="{00000000-0005-0000-0000-000028010000}"/>
    <cellStyle name="@_laroux_제트베인_1_2007 교통신호기 설치공사 설계내역서(제1지역)_2007 교통신호기 설치공사 설계내역서(제1지역)_2" xfId="305" xr:uid="{00000000-0005-0000-0000-000029010000}"/>
    <cellStyle name="@_laroux_제트베인_1_2007 교통신호기 설치공사 설계내역서(제1지역)_2007 교통신호기 설치공사 설계내역서(제1지역)_2_00-0.마포역 外 2개소 추가공사건(서울시단가)-호표정리-제출용(공단검토1)-실정보고용" xfId="306" xr:uid="{00000000-0005-0000-0000-00002A010000}"/>
    <cellStyle name="@_laroux_제트베인_1_2007 교통신호기 설치공사 설계내역서(제1지역)_2007 교통신호기 설치공사 설계내역서(제1지역)_2_00-1.계약내역 신규호표(서울시 단가)-호표 출력용-최종(공단검토)-표지-실정보고용" xfId="307" xr:uid="{00000000-0005-0000-0000-00002B010000}"/>
    <cellStyle name="@_laroux_제트베인_1_2007 교통신호기 설치공사 설계내역서(제1지역)_2007 교통신호기 설치공사 설계내역서(제1지역)_2_2009북부100%단가" xfId="308" xr:uid="{00000000-0005-0000-0000-00002C010000}"/>
    <cellStyle name="@_laroux_제트베인_1_2007 교통신호기 설치공사 설계내역서(제1지역)_2007 교통신호기 설치공사 설계내역서(제1지역)_2_단가" xfId="309" xr:uid="{00000000-0005-0000-0000-00002D010000}"/>
    <cellStyle name="@_laroux_제트베인_1_2007 교통신호기 설치공사 설계내역서(제1지역)_2007 교통신호기 설치공사 설계내역서(제1지역)_2_단가_00-0.마포역 外 2개소 추가공사건(서울시단가)-호표정리-제출용(공단검토1)-실정보고용" xfId="310" xr:uid="{00000000-0005-0000-0000-00002E010000}"/>
    <cellStyle name="@_laroux_제트베인_1_2007 교통신호기 설치공사 설계내역서(제1지역)_2007 교통신호기 설치공사 설계내역서(제1지역)_2_단가_00-1.계약내역 신규호표(서울시 단가)-호표 출력용-최종(공단검토)-표지-실정보고용" xfId="311" xr:uid="{00000000-0005-0000-0000-00002F010000}"/>
    <cellStyle name="@_laroux_제트베인_1_2007 교통신호기 설치공사 설계내역서(제1지역)_2007 교통신호기 설치공사 설계내역서(제1지역)_2_북부-1지역" xfId="312" xr:uid="{00000000-0005-0000-0000-000030010000}"/>
    <cellStyle name="@_laroux_제트베인_1_2007 교통신호기 설치공사 설계내역서(제1지역)_2007 교통신호기 설치공사 설계내역서(제1지역)_2_북부-1지역_관급자재" xfId="313" xr:uid="{00000000-0005-0000-0000-000031010000}"/>
    <cellStyle name="@_laroux_제트베인_1_2007 교통신호기 설치공사 설계내역서(제1지역)_2007 교통신호기 설치공사 설계내역서(제1지역)_2_북부-1지역_북부1" xfId="314" xr:uid="{00000000-0005-0000-0000-000032010000}"/>
    <cellStyle name="@_laroux_제트베인_1_2007 교통신호기 설치공사 설계내역서(제1지역)_2007 교통신호기 설치공사 설계내역서(제1지역)_2_설계서(강서,영등포일부)(심사결과)" xfId="315" xr:uid="{00000000-0005-0000-0000-000033010000}"/>
    <cellStyle name="@_laroux_제트베인_1_2007 교통신호기 설치공사 설계내역서(제1지역)_2007 교통신호기 설치공사 설계내역서(제1지역)_2_설계서(강서,영등포일부)(심사결과)_00-0.마포역 外 2개소 추가공사건(서울시단가)-호표정리-제출용(공단검토1)-실정보고용" xfId="316" xr:uid="{00000000-0005-0000-0000-000034010000}"/>
    <cellStyle name="@_laroux_제트베인_1_2007 교통신호기 설치공사 설계내역서(제1지역)_2007 교통신호기 설치공사 설계내역서(제1지역)_2_설계서(강서,영등포일부)(심사결과)_00-1.계약내역 신규호표(서울시 단가)-호표 출력용-최종(공단검토)-표지-실정보고용" xfId="317" xr:uid="{00000000-0005-0000-0000-000035010000}"/>
    <cellStyle name="@_laroux_제트베인_1_2007 교통신호기 설치공사 설계내역서(제1지역)_2007 교통신호기 설치공사 설계내역서(제1지역)_2_설계서-교통신호기유지보수공사 연간단가(서부2구역)(심사결과)" xfId="318" xr:uid="{00000000-0005-0000-0000-000036010000}"/>
    <cellStyle name="@_laroux_제트베인_1_2007 교통신호기 설치공사 설계내역서(제1지역)_2007 교통신호기 설치공사 설계내역서(제1지역)_2009북부100%단가" xfId="319" xr:uid="{00000000-0005-0000-0000-000037010000}"/>
    <cellStyle name="@_laroux_제트베인_1_2007 교통신호기 설치공사 설계내역서(제1지역)_2007 교통신호기 설치공사 설계내역서(제1지역)_단가" xfId="320" xr:uid="{00000000-0005-0000-0000-000038010000}"/>
    <cellStyle name="@_laroux_제트베인_1_2007 교통신호기 설치공사 설계내역서(제1지역)_2007 교통신호기 설치공사 설계내역서(제1지역)_단가_00-0.마포역 外 2개소 추가공사건(서울시단가)-호표정리-제출용(공단검토1)-실정보고용" xfId="321" xr:uid="{00000000-0005-0000-0000-000039010000}"/>
    <cellStyle name="@_laroux_제트베인_1_2007 교통신호기 설치공사 설계내역서(제1지역)_2007 교통신호기 설치공사 설계내역서(제1지역)_단가_00-1.계약내역 신규호표(서울시 단가)-호표 출력용-최종(공단검토)-표지-실정보고용" xfId="322" xr:uid="{00000000-0005-0000-0000-00003A010000}"/>
    <cellStyle name="@_laroux_제트베인_1_2007 교통신호기 설치공사 설계내역서(제1지역)_2007 교통신호기 설치공사 설계내역서(제1지역)_북부-1지역" xfId="323" xr:uid="{00000000-0005-0000-0000-00003B010000}"/>
    <cellStyle name="@_laroux_제트베인_1_2007 교통신호기 설치공사 설계내역서(제1지역)_2007 교통신호기 설치공사 설계내역서(제1지역)_북부-1지역_관급자재" xfId="324" xr:uid="{00000000-0005-0000-0000-00003C010000}"/>
    <cellStyle name="@_laroux_제트베인_1_2007 교통신호기 설치공사 설계내역서(제1지역)_2007 교통신호기 설치공사 설계내역서(제1지역)_북부-1지역_북부1" xfId="325" xr:uid="{00000000-0005-0000-0000-00003D010000}"/>
    <cellStyle name="@_laroux_제트베인_1_2007 교통신호기 설치공사 설계내역서(제1지역)_2007 교통신호기 설치공사 설계내역서(제1지역)_설계서(강서,영등포일부)(심사결과)" xfId="326" xr:uid="{00000000-0005-0000-0000-00003E010000}"/>
    <cellStyle name="@_laroux_제트베인_1_2007 교통신호기 설치공사 설계내역서(제1지역)_2007 교통신호기 설치공사 설계내역서(제1지역)_설계서(강서,영등포일부)(심사결과)_00-0.마포역 外 2개소 추가공사건(서울시단가)-호표정리-제출용(공단검토1)-실정보고용" xfId="327" xr:uid="{00000000-0005-0000-0000-00003F010000}"/>
    <cellStyle name="@_laroux_제트베인_1_2007 교통신호기 설치공사 설계내역서(제1지역)_2007 교통신호기 설치공사 설계내역서(제1지역)_설계서(강서,영등포일부)(심사결과)_00-1.계약내역 신규호표(서울시 단가)-호표 출력용-최종(공단검토)-표지-실정보고용" xfId="328" xr:uid="{00000000-0005-0000-0000-000040010000}"/>
    <cellStyle name="@_laroux_제트베인_1_2007 교통신호기 설치공사 설계내역서(제1지역)_2007 교통신호기 설치공사 설계내역서(제1지역)_설계서-교통신호기유지보수공사 연간단가(서부2구역)(심사결과)" xfId="329" xr:uid="{00000000-0005-0000-0000-000041010000}"/>
    <cellStyle name="@_laroux_제트베인_1_2007 교통신호기 설치공사 설계내역서(제1지역)_2007기획공사내역서(1.5)" xfId="330" xr:uid="{00000000-0005-0000-0000-000042010000}"/>
    <cellStyle name="@_laroux_제트베인_1_2007 교통신호기 설치공사 설계내역서(제1지역)_2009북부100%단가" xfId="331" xr:uid="{00000000-0005-0000-0000-000043010000}"/>
    <cellStyle name="@_laroux_제트베인_1_2007 교통신호기 설치공사 설계내역서(제1지역)_계약내역서-동남전공-전체" xfId="332" xr:uid="{00000000-0005-0000-0000-000044010000}"/>
    <cellStyle name="@_laroux_제트베인_1_2007 교통신호기 설치공사 설계내역서(제1지역)_계약내역서-동남전공-통신" xfId="333" xr:uid="{00000000-0005-0000-0000-000045010000}"/>
    <cellStyle name="@_laroux_제트베인_1_2007 교통신호기 설치공사 설계내역서(제1지역)_관급" xfId="334" xr:uid="{00000000-0005-0000-0000-000046010000}"/>
    <cellStyle name="@_laroux_제트베인_1_2007 교통신호기 설치공사 설계내역서(제1지역)_관급자재" xfId="335" xr:uid="{00000000-0005-0000-0000-000047010000}"/>
    <cellStyle name="@_laroux_제트베인_1_2007 교통신호기 설치공사 설계내역서(제1지역)_내역서" xfId="336" xr:uid="{00000000-0005-0000-0000-000048010000}"/>
    <cellStyle name="@_laroux_제트베인_1_2007 교통신호기 설치공사 설계내역서(제1지역)_단가" xfId="337" xr:uid="{00000000-0005-0000-0000-000049010000}"/>
    <cellStyle name="@_laroux_제트베인_1_2007 교통신호기 설치공사 설계내역서(제1지역)_단가_00-0.마포역 外 2개소 추가공사건(서울시단가)-호표정리-제출용(공단검토1)-실정보고용" xfId="338" xr:uid="{00000000-0005-0000-0000-00004A010000}"/>
    <cellStyle name="@_laroux_제트베인_1_2007 교통신호기 설치공사 설계내역서(제1지역)_단가_00-1.계약내역 신규호표(서울시 단가)-호표 출력용-최종(공단검토)-표지-실정보고용" xfId="339" xr:uid="{00000000-0005-0000-0000-00004B010000}"/>
    <cellStyle name="@_laroux_제트베인_1_2007 교통신호기 설치공사 설계내역서(제1지역)_북부1" xfId="340" xr:uid="{00000000-0005-0000-0000-00004C010000}"/>
    <cellStyle name="@_laroux_제트베인_1_2007 교통신호기 설치공사 설계내역서(제1지역)_북부-1지역" xfId="341" xr:uid="{00000000-0005-0000-0000-00004D010000}"/>
    <cellStyle name="@_laroux_제트베인_1_2007 교통신호기 설치공사 설계내역서(제1지역)_북부-1지역(지점별)" xfId="342" xr:uid="{00000000-0005-0000-0000-00004E010000}"/>
    <cellStyle name="@_laroux_제트베인_1_2007 교통신호기 설치공사 설계내역서(제1지역)_북부-1지역_북부-1지역" xfId="343" xr:uid="{00000000-0005-0000-0000-00004F010000}"/>
    <cellStyle name="@_laroux_제트베인_1_2007 교통신호기 설치공사 설계내역서(제1지역)_북부-1지역_북부-1지역_관급자재" xfId="344" xr:uid="{00000000-0005-0000-0000-000050010000}"/>
    <cellStyle name="@_laroux_제트베인_1_2007 교통신호기 설치공사 설계내역서(제1지역)_북부-1지역_북부-1지역_북부1" xfId="345" xr:uid="{00000000-0005-0000-0000-000051010000}"/>
    <cellStyle name="@_laroux_제트베인_1_2007 교통신호기 설치공사 설계내역서(제1지역)_서부-1지역(중구,용산,마포일부)" xfId="346" xr:uid="{00000000-0005-0000-0000-000052010000}"/>
    <cellStyle name="@_laroux_제트베인_1_2007 교통신호기 설치공사 설계내역서(제1지역)_설계서" xfId="347" xr:uid="{00000000-0005-0000-0000-000053010000}"/>
    <cellStyle name="@_laroux_제트베인_1_2007 교통신호기 설치공사 설계내역서(제1지역)_설계서(강서,영등포일부)(심사결과)" xfId="348" xr:uid="{00000000-0005-0000-0000-000054010000}"/>
    <cellStyle name="@_laroux_제트베인_1_2007 교통신호기 설치공사 설계내역서(제1지역)_설계서(강서,영등포일부)(심사결과)_00-0.마포역 外 2개소 추가공사건(서울시단가)-호표정리-제출용(공단검토1)-실정보고용" xfId="349" xr:uid="{00000000-0005-0000-0000-000055010000}"/>
    <cellStyle name="@_laroux_제트베인_1_2007 교통신호기 설치공사 설계내역서(제1지역)_설계서(강서,영등포일부)(심사결과)_00-1.계약내역 신규호표(서울시 단가)-호표 출력용-최종(공단검토)-표지-실정보고용" xfId="350" xr:uid="{00000000-0005-0000-0000-000056010000}"/>
    <cellStyle name="@_laroux_제트베인_1_2007 교통신호기 설치공사 설계내역서(제1지역)_설계서_북부-1지역" xfId="351" xr:uid="{00000000-0005-0000-0000-000057010000}"/>
    <cellStyle name="@_laroux_제트베인_1_2007 교통신호기 설치공사 설계내역서(제1지역)_설계서_북부-1지역_관급자재" xfId="352" xr:uid="{00000000-0005-0000-0000-000058010000}"/>
    <cellStyle name="@_laroux_제트베인_1_2007 교통신호기 설치공사 설계내역서(제1지역)_설계서_북부-1지역_북부1" xfId="353" xr:uid="{00000000-0005-0000-0000-000059010000}"/>
    <cellStyle name="@_laroux_제트베인_1_2007 교통신호기 설치공사 설계내역서(제1지역)_설계서-교통신호기유지보수공사 연간단가(서부2구역)(심사결과)" xfId="354" xr:uid="{00000000-0005-0000-0000-00005A010000}"/>
    <cellStyle name="@_laroux_제트베인_1_2008년중랑구어린이보호구역(내역서)" xfId="355" xr:uid="{00000000-0005-0000-0000-00005B010000}"/>
    <cellStyle name="@_laroux_제트베인_1_2008년중랑구어린이보호구역(내역서)_00-0.마포역 外 2개소 추가공사건(서울시단가)-호표정리-제출용(공단검토1)-실정보고용" xfId="356" xr:uid="{00000000-0005-0000-0000-00005C010000}"/>
    <cellStyle name="@_laroux_제트베인_1_2008년중랑구어린이보호구역(내역서)_00-1.계약내역 신규호표(서울시 단가)-호표 출력용-최종(공단검토)-표지-실정보고용" xfId="357" xr:uid="{00000000-0005-0000-0000-00005D010000}"/>
    <cellStyle name="@_laroux_제트베인_1_2008년중랑구어린이보호구역(내역서)-중랑일위대가변경080630" xfId="358" xr:uid="{00000000-0005-0000-0000-00005E010000}"/>
    <cellStyle name="@_laroux_제트베인_1_2008년중랑구어린이보호구역(내역서)-중랑일위대가변경080630_00-0.마포역 外 2개소 추가공사건(서울시단가)-호표정리-제출용(공단검토1)-실정보고용" xfId="359" xr:uid="{00000000-0005-0000-0000-00005F010000}"/>
    <cellStyle name="@_laroux_제트베인_1_2008년중랑구어린이보호구역(내역서)-중랑일위대가변경080630_00-1.계약내역 신규호표(서울시 단가)-호표 출력용-최종(공단검토)-표지-실정보고용" xfId="360" xr:uid="{00000000-0005-0000-0000-000060010000}"/>
    <cellStyle name="@_laroux_제트베인_1_2009북부100%단가" xfId="361" xr:uid="{00000000-0005-0000-0000-000061010000}"/>
    <cellStyle name="@_laroux_제트베인_1_광명_주정차시스템 견적서(한일에스티엠_4억9천)" xfId="362" xr:uid="{00000000-0005-0000-0000-000062010000}"/>
    <cellStyle name="@_laroux_제트베인_1_광명_주정차시스템 견적서(한일에스티엠_4억9천)_성남시 불법주정차자동_견적서" xfId="363" xr:uid="{00000000-0005-0000-0000-000063010000}"/>
    <cellStyle name="@_laroux_제트베인_1_광명_주정차시스템 견적서(한일에스티엠_4억9천)_성남시 불법주정차자동_견적서_견적서_ 한일에스티엠" xfId="364" xr:uid="{00000000-0005-0000-0000-000064010000}"/>
    <cellStyle name="@_laroux_제트베인_1_광명_주정차시스템 견적서(한일에스티엠_4억9천)_성남시 불법주정차자동_견적서_견적서_ 한일에스티엠_일위대가-차선만" xfId="365" xr:uid="{00000000-0005-0000-0000-000065010000}"/>
    <cellStyle name="@_laroux_제트베인_1_광명_주정차시스템 견적서(한일에스티엠_4억9천)_성남시 불법주정차자동_견적서_일위대가-차선만" xfId="366" xr:uid="{00000000-0005-0000-0000-000066010000}"/>
    <cellStyle name="@_laroux_제트베인_1_광명_주정차시스템 견적서(한일에스티엠_4억9천)_일위대가-차선만" xfId="367" xr:uid="{00000000-0005-0000-0000-000067010000}"/>
    <cellStyle name="@_laroux_제트베인_1_광명_주정차시스템 견적서(한일에스티엠_수정본)" xfId="368" xr:uid="{00000000-0005-0000-0000-000068010000}"/>
    <cellStyle name="@_laroux_제트베인_1_광명_주정차시스템 견적서(한일에스티엠_수정본)_성남시 불법주정차자동_견적서" xfId="369" xr:uid="{00000000-0005-0000-0000-000069010000}"/>
    <cellStyle name="@_laroux_제트베인_1_광명_주정차시스템 견적서(한일에스티엠_수정본)_성남시 불법주정차자동_견적서_견적서_ 한일에스티엠" xfId="370" xr:uid="{00000000-0005-0000-0000-00006A010000}"/>
    <cellStyle name="@_laroux_제트베인_1_광명_주정차시스템 견적서(한일에스티엠_수정본)_성남시 불법주정차자동_견적서_견적서_ 한일에스티엠_일위대가-차선만" xfId="371" xr:uid="{00000000-0005-0000-0000-00006B010000}"/>
    <cellStyle name="@_laroux_제트베인_1_광명_주정차시스템 견적서(한일에스티엠_수정본)_성남시 불법주정차자동_견적서_일위대가-차선만" xfId="372" xr:uid="{00000000-0005-0000-0000-00006C010000}"/>
    <cellStyle name="@_laroux_제트베인_1_광명_주정차시스템 견적서(한일에스티엠_수정본)_일위대가-차선만" xfId="373" xr:uid="{00000000-0005-0000-0000-00006D010000}"/>
    <cellStyle name="@_laroux_제트베인_1_농협퇴비-음성한우리영농(보통,그린)" xfId="374" xr:uid="{00000000-0005-0000-0000-00006E010000}"/>
    <cellStyle name="@_laroux_제트베인_1_농협퇴비-음성한우리영농(보통,그린)__06교통(5지역)옥정중-낙찰율 적용" xfId="375" xr:uid="{00000000-0005-0000-0000-00006F010000}"/>
    <cellStyle name="@_laroux_제트베인_1_농협퇴비-음성한우리영농(보통,그린)__06교통(5지역)옥정중-낙찰율 적용_설계변경-긴급 및 13개소" xfId="376" xr:uid="{00000000-0005-0000-0000-000070010000}"/>
    <cellStyle name="@_laroux_제트베인_1_농협퇴비-음성한우리영농(보통,그린)__06교통(5지역)옥정중-낙찰율 적용_설계변경내역서(기획1차-제2지역)" xfId="377" xr:uid="{00000000-0005-0000-0000-000071010000}"/>
    <cellStyle name="@_laroux_제트베인_1_농협퇴비-음성한우리영농(보통,그린)__06교통(5지역)옥정중-낙찰율 적용_설계변경내역서(기획1차-제2지역)_설계변경내역서(기획1차-제2지역)" xfId="378" xr:uid="{00000000-0005-0000-0000-000072010000}"/>
    <cellStyle name="@_laroux_제트베인_1_농협퇴비-음성한우리영농(보통,그린)__06교통(5지역)옥정중-낙찰율 적용_설계변경내역서(기획1차-제2지역)_설계변경내역서(기획1차-제2지역)_설계변경-긴급 및 13개소" xfId="379" xr:uid="{00000000-0005-0000-0000-000073010000}"/>
    <cellStyle name="@_laroux_제트베인_1_농협퇴비-음성한우리영농(보통,그린)__06교통(5지역)옥정중-낙찰율 적용_설계변경내역서(기획1차-제2지역)_설계변경내역서(기획1차-제2지역)_설계변경내역서(기획3차-제2지역)_송파상운변동" xfId="380" xr:uid="{00000000-0005-0000-0000-000074010000}"/>
    <cellStyle name="@_laroux_제트베인_1_농협퇴비-음성한우리영농(보통,그린)__06교통(5지역)옥정중-낙찰율 적용_설계변경내역서(기획1차-제2지역)_설계변경내역서(기획1차-제2지역)_준공 내역서(기획1차-제2지역)_제출용" xfId="381" xr:uid="{00000000-0005-0000-0000-000075010000}"/>
    <cellStyle name="@_laroux_제트베인_1_농협퇴비-음성한우리영농(보통,그린)__06교통(5지역)옥정중-낙찰율 적용_설계변경내역서(기획3차-제2지역)_송파상운변동" xfId="382" xr:uid="{00000000-0005-0000-0000-000076010000}"/>
    <cellStyle name="@_laroux_제트베인_1_농협퇴비-음성한우리영농(보통,그린)__06교통(5지역)옥정중-낙찰율 적용_준공 내역서(기획1차-제2지역)_제출용" xfId="383" xr:uid="{00000000-0005-0000-0000-000077010000}"/>
    <cellStyle name="@_laroux_제트베인_1_농협퇴비-음성한우리영농(보통,그린)_`06 교통신호기 설치공사 설계내역서-원인자용" xfId="384" xr:uid="{00000000-0005-0000-0000-000078010000}"/>
    <cellStyle name="@_laroux_제트베인_1_농협퇴비-음성한우리영농(보통,그린)_`06 교통신호기 설치공사 설계내역서-원인자용_00-0.마포역 外 2개소 추가공사건(서울시단가)-호표정리-제출용(공단검토1)-실정보고용" xfId="385" xr:uid="{00000000-0005-0000-0000-000079010000}"/>
    <cellStyle name="@_laroux_제트베인_1_농협퇴비-음성한우리영농(보통,그린)_`06 교통신호기 설치공사 설계내역서-원인자용_00-1.계약내역 신규호표(서울시 단가)-호표 출력용-최종(공단검토)-표지-실정보고용" xfId="386" xr:uid="{00000000-0005-0000-0000-00007A010000}"/>
    <cellStyle name="@_laroux_제트베인_1_농협퇴비-음성한우리영농(보통,그린)_`06교통신호기설치공사설계내역서(원인자)" xfId="387" xr:uid="{00000000-0005-0000-0000-00007B010000}"/>
    <cellStyle name="@_laroux_제트베인_1_농협퇴비-음성한우리영농(보통,그린)_`06교통신호기설치공사설계내역서(원인자)_`06 교통신호기 설치공사 설계내역서-원인자용" xfId="388" xr:uid="{00000000-0005-0000-0000-00007C010000}"/>
    <cellStyle name="@_laroux_제트베인_1_농협퇴비-음성한우리영농(보통,그린)_`06교통신호기설치공사설계내역서(원인자)_`06 교통신호기 설치공사 설계내역서-원인자용_00-0.마포역 外 2개소 추가공사건(서울시단가)-호표정리-제출용(공단검토1)-실정보고용" xfId="389" xr:uid="{00000000-0005-0000-0000-00007D010000}"/>
    <cellStyle name="@_laroux_제트베인_1_농협퇴비-음성한우리영농(보통,그린)_`06교통신호기설치공사설계내역서(원인자)_`06 교통신호기 설치공사 설계내역서-원인자용_00-1.계약내역 신규호표(서울시 단가)-호표 출력용-최종(공단검토)-표지-실정보고용" xfId="390" xr:uid="{00000000-0005-0000-0000-00007E010000}"/>
    <cellStyle name="@_laroux_제트베인_1_농협퇴비-음성한우리영농(보통,그린)_`06교통신호기설치공사설계내역서(원인자)_00-0.마포역 外 2개소 추가공사건(서울시단가)-호표정리-제출용(공단검토1)-실정보고용" xfId="391" xr:uid="{00000000-0005-0000-0000-00007F010000}"/>
    <cellStyle name="@_laroux_제트베인_1_농협퇴비-음성한우리영농(보통,그린)_`06교통신호기설치공사설계내역서(원인자)_00-1.계약내역 신규호표(서울시 단가)-호표 출력용-최종(공단검토)-표지-실정보고용" xfId="392" xr:uid="{00000000-0005-0000-0000-000080010000}"/>
    <cellStyle name="@_laroux_제트베인_1_농협퇴비-음성한우리영농(보통,그린)_`06교통신호기설치공사설계내역서(원인자)_난곡길교통신호기설치공사설계내역서(원인자)" xfId="393" xr:uid="{00000000-0005-0000-0000-000081010000}"/>
    <cellStyle name="@_laroux_제트베인_1_농협퇴비-음성한우리영농(보통,그린)_`06교통신호기설치공사설계내역서(원인자)_난곡길교통신호기설치공사설계내역서(원인자)_`06 교통신호기 설치공사 설계내역서-원인자용" xfId="394" xr:uid="{00000000-0005-0000-0000-000082010000}"/>
    <cellStyle name="@_laroux_제트베인_1_농협퇴비-음성한우리영농(보통,그린)_`06교통신호기설치공사설계내역서(원인자)_난곡길교통신호기설치공사설계내역서(원인자)_`06 교통신호기 설치공사 설계내역서-원인자용_00-0.마포역 外 2개소 추가공사건(서울시단가)-호표정리-제출용(공단검토1)-실정보고용" xfId="395" xr:uid="{00000000-0005-0000-0000-000083010000}"/>
    <cellStyle name="@_laroux_제트베인_1_농협퇴비-음성한우리영농(보통,그린)_`06교통신호기설치공사설계내역서(원인자)_난곡길교통신호기설치공사설계내역서(원인자)_`06 교통신호기 설치공사 설계내역서-원인자용_00-1.계약내역 신규호표(서울시 단가)-호표 출력용-최종(공단검토)-표지-실정보고용" xfId="396" xr:uid="{00000000-0005-0000-0000-000084010000}"/>
    <cellStyle name="@_laroux_제트베인_1_농협퇴비-음성한우리영농(보통,그린)_`06교통신호기설치공사설계내역서(원인자)_난곡길교통신호기설치공사설계내역서(원인자)_00-0.마포역 外 2개소 추가공사건(서울시단가)-호표정리-제출용(공단검토1)-실정보고용" xfId="397" xr:uid="{00000000-0005-0000-0000-000085010000}"/>
    <cellStyle name="@_laroux_제트베인_1_농협퇴비-음성한우리영농(보통,그린)_`06교통신호기설치공사설계내역서(원인자)_난곡길교통신호기설치공사설계내역서(원인자)_00-1.계약내역 신규호표(서울시 단가)-호표 출력용-최종(공단검토)-표지-실정보고용" xfId="398" xr:uid="{00000000-0005-0000-0000-000086010000}"/>
    <cellStyle name="@_laroux_제트베인_1_농협퇴비-음성한우리영농(보통,그린)_`06교통신호기설치공사설계내역서(원인자)_서부트럭터미널주변 교통신호기설치공사설계내역서(원인자)" xfId="399" xr:uid="{00000000-0005-0000-0000-000087010000}"/>
    <cellStyle name="@_laroux_제트베인_1_농협퇴비-음성한우리영농(보통,그린)_`06교통신호기설치공사설계내역서(원인자)_서부트럭터미널주변 교통신호기설치공사설계내역서(원인자)_`06 교통신호기 설치공사 설계내역서-원인자용" xfId="400" xr:uid="{00000000-0005-0000-0000-000088010000}"/>
    <cellStyle name="@_laroux_제트베인_1_농협퇴비-음성한우리영농(보통,그린)_`06교통신호기설치공사설계내역서(원인자)_서부트럭터미널주변 교통신호기설치공사설계내역서(원인자)_`06 교통신호기 설치공사 설계내역서-원인자용_00-0.마포역 外 2개소 추가공사건(서울시단가)-호표정리-제출용(공단검토1)-실정보고용" xfId="401" xr:uid="{00000000-0005-0000-0000-000089010000}"/>
    <cellStyle name="@_laroux_제트베인_1_농협퇴비-음성한우리영농(보통,그린)_`06교통신호기설치공사설계내역서(원인자)_서부트럭터미널주변 교통신호기설치공사설계내역서(원인자)_`06 교통신호기 설치공사 설계내역서-원인자용_00-1.계약내역 신규호표(서울시 단가)-호표 출력용-최종(공단검토)-표지-실정보고용" xfId="402" xr:uid="{00000000-0005-0000-0000-00008A010000}"/>
    <cellStyle name="@_laroux_제트베인_1_농협퇴비-음성한우리영농(보통,그린)_`06교통신호기설치공사설계내역서(원인자)_서부트럭터미널주변 교통신호기설치공사설계내역서(원인자)_00-0.마포역 外 2개소 추가공사건(서울시단가)-호표정리-제출용(공단검토1)-실정보고용" xfId="403" xr:uid="{00000000-0005-0000-0000-00008B010000}"/>
    <cellStyle name="@_laroux_제트베인_1_농협퇴비-음성한우리영농(보통,그린)_`06교통신호기설치공사설계내역서(원인자)_서부트럭터미널주변 교통신호기설치공사설계내역서(원인자)_00-1.계약내역 신규호표(서울시 단가)-호표 출력용-최종(공단검토)-표지-실정보고용" xfId="404" xr:uid="{00000000-0005-0000-0000-00008C010000}"/>
    <cellStyle name="@_laroux_제트베인_1_농협퇴비-음성한우리영농(보통,그린)_`06교통신호기설치공사설계내역서(원인자)_신내동홈플러스교통신호기설치공사설계내역서(원인자)최종" xfId="405" xr:uid="{00000000-0005-0000-0000-00008D010000}"/>
    <cellStyle name="@_laroux_제트베인_1_농협퇴비-음성한우리영농(보통,그린)_`06교통신호기설치공사설계내역서(원인자)_신내동홈플러스교통신호기설치공사설계내역서(원인자)최종_`06 교통신호기 설치공사 설계내역서-원인자용" xfId="406" xr:uid="{00000000-0005-0000-0000-00008E010000}"/>
    <cellStyle name="@_laroux_제트베인_1_농협퇴비-음성한우리영농(보통,그린)_`06교통신호기설치공사설계내역서(원인자)_신내동홈플러스교통신호기설치공사설계내역서(원인자)최종_`06 교통신호기 설치공사 설계내역서-원인자용_00-0.마포역 外 2개소 추가공사건(서울시단가)-호표정리-제출용(공단검토1)-실정보고용" xfId="407" xr:uid="{00000000-0005-0000-0000-00008F010000}"/>
    <cellStyle name="@_laroux_제트베인_1_농협퇴비-음성한우리영농(보통,그린)_`06교통신호기설치공사설계내역서(원인자)_신내동홈플러스교통신호기설치공사설계내역서(원인자)최종_`06 교통신호기 설치공사 설계내역서-원인자용_00-1.계약내역 신규호표(서울시 단가)-호표 출력용-최종(공단검토)-표지-실정보고용" xfId="408" xr:uid="{00000000-0005-0000-0000-000090010000}"/>
    <cellStyle name="@_laroux_제트베인_1_농협퇴비-음성한우리영농(보통,그린)_`06교통신호기설치공사설계내역서(원인자)_신내동홈플러스교통신호기설치공사설계내역서(원인자)최종_00-0.마포역 外 2개소 추가공사건(서울시단가)-호표정리-제출용(공단검토1)-실정보고용" xfId="409" xr:uid="{00000000-0005-0000-0000-000091010000}"/>
    <cellStyle name="@_laroux_제트베인_1_농협퇴비-음성한우리영농(보통,그린)_`06교통신호기설치공사설계내역서(원인자)_신내동홈플러스교통신호기설치공사설계내역서(원인자)최종_00-1.계약내역 신규호표(서울시 단가)-호표 출력용-최종(공단검토)-표지-실정보고용" xfId="410" xr:uid="{00000000-0005-0000-0000-000092010000}"/>
    <cellStyle name="@_laroux_제트베인_1_농협퇴비-음성한우리영농(보통,그린)_`07 일본인학교 신호설계내역서-조달확장판-복구포함" xfId="411" xr:uid="{00000000-0005-0000-0000-000093010000}"/>
    <cellStyle name="@_laroux_제트베인_1_농협퇴비-음성한우리영농(보통,그린)_`07 일본인학교 신호설계내역서-조달확장판-복구포함_00-0.마포역 外 2개소 추가공사건(서울시단가)-호표정리-제출용(공단검토1)-실정보고용" xfId="412" xr:uid="{00000000-0005-0000-0000-000094010000}"/>
    <cellStyle name="@_laroux_제트베인_1_농협퇴비-음성한우리영농(보통,그린)_`07 일본인학교 신호설계내역서-조달확장판-복구포함_00-1.계약내역 신규호표(서울시 단가)-호표 출력용-최종(공단검토)-표지-실정보고용" xfId="413" xr:uid="{00000000-0005-0000-0000-000095010000}"/>
    <cellStyle name="@_laroux_제트베인_1_농협퇴비-음성한우리영농(보통,그린)_`07 일본인학교 신호설계내역서-조달확장판-복구포함_2008년중랑구어린이보호구역(내역서)" xfId="414" xr:uid="{00000000-0005-0000-0000-000096010000}"/>
    <cellStyle name="@_laroux_제트베인_1_농협퇴비-음성한우리영농(보통,그린)_`07 일본인학교 신호설계내역서-조달확장판-복구포함_2008년중랑구어린이보호구역(내역서)_00-0.마포역 外 2개소 추가공사건(서울시단가)-호표정리-제출용(공단검토1)-실정보고용" xfId="415" xr:uid="{00000000-0005-0000-0000-000097010000}"/>
    <cellStyle name="@_laroux_제트베인_1_농협퇴비-음성한우리영농(보통,그린)_`07 일본인학교 신호설계내역서-조달확장판-복구포함_2008년중랑구어린이보호구역(내역서)_00-1.계약내역 신규호표(서울시 단가)-호표 출력용-최종(공단검토)-표지-실정보고용" xfId="416" xr:uid="{00000000-0005-0000-0000-000098010000}"/>
    <cellStyle name="@_laroux_제트베인_1_농협퇴비-음성한우리영농(보통,그린)_`07 일본인학교 신호설계내역서-조달확장판-복구포함_2008년중랑구어린이보호구역(내역서)-중랑일위대가변경080630" xfId="417" xr:uid="{00000000-0005-0000-0000-000099010000}"/>
    <cellStyle name="@_laroux_제트베인_1_농협퇴비-음성한우리영농(보통,그린)_`07 일본인학교 신호설계내역서-조달확장판-복구포함_2008년중랑구어린이보호구역(내역서)-중랑일위대가변경080630_00-0.마포역 外 2개소 추가공사건(서울시단가)-호표정리-제출용(공단검토1)-실정보고용" xfId="418" xr:uid="{00000000-0005-0000-0000-00009A010000}"/>
    <cellStyle name="@_laroux_제트베인_1_농협퇴비-음성한우리영농(보통,그린)_`07 일본인학교 신호설계내역서-조달확장판-복구포함_2008년중랑구어린이보호구역(내역서)-중랑일위대가변경080630_00-1.계약내역 신규호표(서울시 단가)-호표 출력용-최종(공단검토)-표지-실정보고용" xfId="419" xr:uid="{00000000-0005-0000-0000-00009B010000}"/>
    <cellStyle name="@_laroux_제트베인_1_농협퇴비-음성한우리영농(보통,그린)_`07 일본인학교 신호설계내역서-조달확장판-복구포함_중구어린이내역(토목)" xfId="420" xr:uid="{00000000-0005-0000-0000-00009C010000}"/>
    <cellStyle name="@_laroux_제트베인_1_농협퇴비-음성한우리영농(보통,그린)_`07 일본인학교 신호설계내역서-조달확장판-복구포함_중구어린이내역(토목)_00-0.마포역 外 2개소 추가공사건(서울시단가)-호표정리-제출용(공단검토1)-실정보고용" xfId="421" xr:uid="{00000000-0005-0000-0000-00009D010000}"/>
    <cellStyle name="@_laroux_제트베인_1_농협퇴비-음성한우리영농(보통,그린)_`07 일본인학교 신호설계내역서-조달확장판-복구포함_중구어린이내역(토목)_00-1.계약내역 신규호표(서울시 단가)-호표 출력용-최종(공단검토)-표지-실정보고용" xfId="422" xr:uid="{00000000-0005-0000-0000-00009E010000}"/>
    <cellStyle name="@_laroux_제트베인_1_농협퇴비-음성한우리영농(보통,그린)_`07 일본인학교 신호설계내역서-조달확장판-복구포함_중구어린이내역(토목)_강서(수량산출서)" xfId="423" xr:uid="{00000000-0005-0000-0000-00009F010000}"/>
    <cellStyle name="@_laroux_제트베인_1_농협퇴비-음성한우리영농(보통,그린)_`07 일본인학교 신호설계내역서-조달확장판-복구포함_중구어린이내역(토목)_강서(수량산출서)_00-0.마포역 外 2개소 추가공사건(서울시단가)-호표정리-제출용(공단검토1)-실정보고용" xfId="424" xr:uid="{00000000-0005-0000-0000-0000A0010000}"/>
    <cellStyle name="@_laroux_제트베인_1_농협퇴비-음성한우리영농(보통,그린)_`07 일본인학교 신호설계내역서-조달확장판-복구포함_중구어린이내역(토목)_강서(수량산출서)_00-1.계약내역 신규호표(서울시 단가)-호표 출력용-최종(공단검토)-표지-실정보고용" xfId="425" xr:uid="{00000000-0005-0000-0000-0000A1010000}"/>
    <cellStyle name="@_laroux_제트베인_1_농협퇴비-음성한우리영농(보통,그린)_`07 일본인학교 신호설계내역서-조달확장판-복구포함_중구어린이내역(토목)_강서토목(내역,노인)" xfId="426" xr:uid="{00000000-0005-0000-0000-0000A2010000}"/>
    <cellStyle name="@_laroux_제트베인_1_농협퇴비-음성한우리영농(보통,그린)_`07 일본인학교 신호설계내역서-조달확장판-복구포함_중구어린이내역(토목)_강서토목(내역,노인)_00-0.마포역 外 2개소 추가공사건(서울시단가)-호표정리-제출용(공단검토1)-실정보고용" xfId="427" xr:uid="{00000000-0005-0000-0000-0000A3010000}"/>
    <cellStyle name="@_laroux_제트베인_1_농협퇴비-음성한우리영농(보통,그린)_`07 일본인학교 신호설계내역서-조달확장판-복구포함_중구어린이내역(토목)_강서토목(내역,노인)_00-1.계약내역 신규호표(서울시 단가)-호표 출력용-최종(공단검토)-표지-실정보고용" xfId="428" xr:uid="{00000000-0005-0000-0000-0000A4010000}"/>
    <cellStyle name="@_laroux_제트베인_1_농협퇴비-음성한우리영농(보통,그린)_00-0.마포역 外 2개소 추가공사건(서울시단가)-호표정리-제출용(공단검토1)-실정보고용" xfId="429" xr:uid="{00000000-0005-0000-0000-0000A5010000}"/>
    <cellStyle name="@_laroux_제트베인_1_농협퇴비-음성한우리영농(보통,그린)_00-1.계약내역 신규호표(서울시 단가)-호표 출력용-최종(공단검토)-표지-실정보고용" xfId="430" xr:uid="{00000000-0005-0000-0000-0000A6010000}"/>
    <cellStyle name="@_laroux_제트베인_1_농협퇴비-음성한우리영농(보통,그린)_100%-2006신호-" xfId="431" xr:uid="{00000000-0005-0000-0000-0000A7010000}"/>
    <cellStyle name="@_laroux_제트베인_1_농협퇴비-음성한우리영농(보통,그린)_2007 교통신호기 설치공사 설계내역서(제1지역)" xfId="432" xr:uid="{00000000-0005-0000-0000-0000A8010000}"/>
    <cellStyle name="@_laroux_제트베인_1_농협퇴비-음성한우리영농(보통,그린)_2007 교통신호기 설치공사 설계내역서(제1지역)_00-0.마포역 外 2개소 추가공사건(서울시단가)-호표정리-제출용(공단검토1)-실정보고용" xfId="433" xr:uid="{00000000-0005-0000-0000-0000A9010000}"/>
    <cellStyle name="@_laroux_제트베인_1_농협퇴비-음성한우리영농(보통,그린)_2007 교통신호기 설치공사 설계내역서(제1지역)_00-1.계약내역 신규호표(서울시 단가)-호표 출력용-최종(공단검토)-표지-실정보고용" xfId="434" xr:uid="{00000000-0005-0000-0000-0000AA010000}"/>
    <cellStyle name="@_laroux_제트베인_1_농협퇴비-음성한우리영농(보통,그린)_2007 교통신호기 설치공사 설계내역서(제1지역)_2007 교통신호기 설치공사 설계내역서(제1지역)" xfId="435" xr:uid="{00000000-0005-0000-0000-0000AB010000}"/>
    <cellStyle name="@_laroux_제트베인_1_농협퇴비-음성한우리영농(보통,그린)_2007 교통신호기 설치공사 설계내역서(제1지역)_2007 교통신호기 설치공사 설계내역서(제1지역)_00-0.마포역 外 2개소 추가공사건(서울시단가)-호표정리-제출용(공단검토1)-실정보고용" xfId="436" xr:uid="{00000000-0005-0000-0000-0000AC010000}"/>
    <cellStyle name="@_laroux_제트베인_1_농협퇴비-음성한우리영농(보통,그린)_2007 교통신호기 설치공사 설계내역서(제1지역)_2007 교통신호기 설치공사 설계내역서(제1지역)_00-1.계약내역 신규호표(서울시 단가)-호표 출력용-최종(공단검토)-표지-실정보고용" xfId="437" xr:uid="{00000000-0005-0000-0000-0000AD010000}"/>
    <cellStyle name="@_laroux_제트베인_1_농협퇴비-음성한우리영농(보통,그린)_2007 교통신호기 설치공사 설계내역서(제1지역)_2007 교통신호기 설치공사 설계내역서(제1지역)_1" xfId="438" xr:uid="{00000000-0005-0000-0000-0000AE010000}"/>
    <cellStyle name="@_laroux_제트베인_1_농협퇴비-음성한우리영농(보통,그린)_2007 교통신호기 설치공사 설계내역서(제1지역)_2007 교통신호기 설치공사 설계내역서(제1지역)_1_00-0.마포역 外 2개소 추가공사건(서울시단가)-호표정리-제출용(공단검토1)-실정보고용" xfId="439" xr:uid="{00000000-0005-0000-0000-0000AF010000}"/>
    <cellStyle name="@_laroux_제트베인_1_농협퇴비-음성한우리영농(보통,그린)_2007 교통신호기 설치공사 설계내역서(제1지역)_2007 교통신호기 설치공사 설계내역서(제1지역)_1_00-1.계약내역 신규호표(서울시 단가)-호표 출력용-최종(공단검토)-표지-실정보고용" xfId="440" xr:uid="{00000000-0005-0000-0000-0000B0010000}"/>
    <cellStyle name="@_laroux_제트베인_1_농협퇴비-음성한우리영농(보통,그린)_2007 교통신호기 설치공사 설계내역서(제1지역)_2007 교통신호기 설치공사 설계내역서(제1지역)_1_2009북부100%단가" xfId="441" xr:uid="{00000000-0005-0000-0000-0000B1010000}"/>
    <cellStyle name="@_laroux_제트베인_1_농협퇴비-음성한우리영농(보통,그린)_2007 교통신호기 설치공사 설계내역서(제1지역)_2007 교통신호기 설치공사 설계내역서(제1지역)_1_단가" xfId="442" xr:uid="{00000000-0005-0000-0000-0000B2010000}"/>
    <cellStyle name="@_laroux_제트베인_1_농협퇴비-음성한우리영농(보통,그린)_2007 교통신호기 설치공사 설계내역서(제1지역)_2007 교통신호기 설치공사 설계내역서(제1지역)_1_단가_00-0.마포역 外 2개소 추가공사건(서울시단가)-호표정리-제출용(공단검토1)-실정보고용" xfId="443" xr:uid="{00000000-0005-0000-0000-0000B3010000}"/>
    <cellStyle name="@_laroux_제트베인_1_농협퇴비-음성한우리영농(보통,그린)_2007 교통신호기 설치공사 설계내역서(제1지역)_2007 교통신호기 설치공사 설계내역서(제1지역)_1_단가_00-1.계약내역 신규호표(서울시 단가)-호표 출력용-최종(공단검토)-표지-실정보고용" xfId="444" xr:uid="{00000000-0005-0000-0000-0000B4010000}"/>
    <cellStyle name="@_laroux_제트베인_1_농협퇴비-음성한우리영농(보통,그린)_2007 교통신호기 설치공사 설계내역서(제1지역)_2007 교통신호기 설치공사 설계내역서(제1지역)_1_북부-1지역" xfId="445" xr:uid="{00000000-0005-0000-0000-0000B5010000}"/>
    <cellStyle name="@_laroux_제트베인_1_농협퇴비-음성한우리영농(보통,그린)_2007 교통신호기 설치공사 설계내역서(제1지역)_2007 교통신호기 설치공사 설계내역서(제1지역)_1_북부-1지역_관급자재" xfId="446" xr:uid="{00000000-0005-0000-0000-0000B6010000}"/>
    <cellStyle name="@_laroux_제트베인_1_농협퇴비-음성한우리영농(보통,그린)_2007 교통신호기 설치공사 설계내역서(제1지역)_2007 교통신호기 설치공사 설계내역서(제1지역)_1_북부-1지역_북부1" xfId="447" xr:uid="{00000000-0005-0000-0000-0000B7010000}"/>
    <cellStyle name="@_laroux_제트베인_1_농협퇴비-음성한우리영농(보통,그린)_2007 교통신호기 설치공사 설계내역서(제1지역)_2007 교통신호기 설치공사 설계내역서(제1지역)_1_설계서(강서,영등포일부)(심사결과)" xfId="448" xr:uid="{00000000-0005-0000-0000-0000B8010000}"/>
    <cellStyle name="@_laroux_제트베인_1_농협퇴비-음성한우리영농(보통,그린)_2007 교통신호기 설치공사 설계내역서(제1지역)_2007 교통신호기 설치공사 설계내역서(제1지역)_1_설계서(강서,영등포일부)(심사결과)_00-0.마포역 外 2개소 추가공사건(서울시단가)-호표정리-제출용(공단검토1)-실정보고용" xfId="449" xr:uid="{00000000-0005-0000-0000-0000B9010000}"/>
    <cellStyle name="@_laroux_제트베인_1_농협퇴비-음성한우리영농(보통,그린)_2007 교통신호기 설치공사 설계내역서(제1지역)_2007 교통신호기 설치공사 설계내역서(제1지역)_1_설계서(강서,영등포일부)(심사결과)_00-1.계약내역 신규호표(서울시 단가)-호표 출력용-최종(공단검토)-표지-실정보고용" xfId="450" xr:uid="{00000000-0005-0000-0000-0000BA010000}"/>
    <cellStyle name="@_laroux_제트베인_1_농협퇴비-음성한우리영농(보통,그린)_2007 교통신호기 설치공사 설계내역서(제1지역)_2007 교통신호기 설치공사 설계내역서(제1지역)_1_설계서-교통신호기유지보수공사 연간단가(서부2구역)(심사결과)" xfId="451" xr:uid="{00000000-0005-0000-0000-0000BB010000}"/>
    <cellStyle name="@_laroux_제트베인_1_농협퇴비-음성한우리영농(보통,그린)_2007 교통신호기 설치공사 설계내역서(제1지역)_2007 교통신호기 설치공사 설계내역서(제1지역)_2" xfId="452" xr:uid="{00000000-0005-0000-0000-0000BC010000}"/>
    <cellStyle name="@_laroux_제트베인_1_농협퇴비-음성한우리영농(보통,그린)_2007 교통신호기 설치공사 설계내역서(제1지역)_2007 교통신호기 설치공사 설계내역서(제1지역)_2_00-0.마포역 外 2개소 추가공사건(서울시단가)-호표정리-제출용(공단검토1)-실정보고용" xfId="453" xr:uid="{00000000-0005-0000-0000-0000BD010000}"/>
    <cellStyle name="@_laroux_제트베인_1_농협퇴비-음성한우리영농(보통,그린)_2007 교통신호기 설치공사 설계내역서(제1지역)_2007 교통신호기 설치공사 설계내역서(제1지역)_2_00-1.계약내역 신규호표(서울시 단가)-호표 출력용-최종(공단검토)-표지-실정보고용" xfId="454" xr:uid="{00000000-0005-0000-0000-0000BE010000}"/>
    <cellStyle name="@_laroux_제트베인_1_농협퇴비-음성한우리영농(보통,그린)_2007 교통신호기 설치공사 설계내역서(제1지역)_2007 교통신호기 설치공사 설계내역서(제1지역)_2_2009북부100%단가" xfId="455" xr:uid="{00000000-0005-0000-0000-0000BF010000}"/>
    <cellStyle name="@_laroux_제트베인_1_농협퇴비-음성한우리영농(보통,그린)_2007 교통신호기 설치공사 설계내역서(제1지역)_2007 교통신호기 설치공사 설계내역서(제1지역)_2_단가" xfId="456" xr:uid="{00000000-0005-0000-0000-0000C0010000}"/>
    <cellStyle name="@_laroux_제트베인_1_농협퇴비-음성한우리영농(보통,그린)_2007 교통신호기 설치공사 설계내역서(제1지역)_2007 교통신호기 설치공사 설계내역서(제1지역)_2_단가_00-0.마포역 外 2개소 추가공사건(서울시단가)-호표정리-제출용(공단검토1)-실정보고용" xfId="457" xr:uid="{00000000-0005-0000-0000-0000C1010000}"/>
    <cellStyle name="@_laroux_제트베인_1_농협퇴비-음성한우리영농(보통,그린)_2007 교통신호기 설치공사 설계내역서(제1지역)_2007 교통신호기 설치공사 설계내역서(제1지역)_2_단가_00-1.계약내역 신규호표(서울시 단가)-호표 출력용-최종(공단검토)-표지-실정보고용" xfId="458" xr:uid="{00000000-0005-0000-0000-0000C2010000}"/>
    <cellStyle name="@_laroux_제트베인_1_농협퇴비-음성한우리영농(보통,그린)_2007 교통신호기 설치공사 설계내역서(제1지역)_2007 교통신호기 설치공사 설계내역서(제1지역)_2_북부-1지역" xfId="459" xr:uid="{00000000-0005-0000-0000-0000C3010000}"/>
    <cellStyle name="@_laroux_제트베인_1_농협퇴비-음성한우리영농(보통,그린)_2007 교통신호기 설치공사 설계내역서(제1지역)_2007 교통신호기 설치공사 설계내역서(제1지역)_2_북부-1지역_관급자재" xfId="460" xr:uid="{00000000-0005-0000-0000-0000C4010000}"/>
    <cellStyle name="@_laroux_제트베인_1_농협퇴비-음성한우리영농(보통,그린)_2007 교통신호기 설치공사 설계내역서(제1지역)_2007 교통신호기 설치공사 설계내역서(제1지역)_2_북부-1지역_북부1" xfId="461" xr:uid="{00000000-0005-0000-0000-0000C5010000}"/>
    <cellStyle name="@_laroux_제트베인_1_농협퇴비-음성한우리영농(보통,그린)_2007 교통신호기 설치공사 설계내역서(제1지역)_2007 교통신호기 설치공사 설계내역서(제1지역)_2_설계서(강서,영등포일부)(심사결과)" xfId="462" xr:uid="{00000000-0005-0000-0000-0000C6010000}"/>
    <cellStyle name="@_laroux_제트베인_1_농협퇴비-음성한우리영농(보통,그린)_2007 교통신호기 설치공사 설계내역서(제1지역)_2007 교통신호기 설치공사 설계내역서(제1지역)_2_설계서(강서,영등포일부)(심사결과)_00-0.마포역 外 2개소 추가공사건(서울시단가)-호표정리-제출용(공단검토1)-실정보고용" xfId="463" xr:uid="{00000000-0005-0000-0000-0000C7010000}"/>
    <cellStyle name="@_laroux_제트베인_1_농협퇴비-음성한우리영농(보통,그린)_2007 교통신호기 설치공사 설계내역서(제1지역)_2007 교통신호기 설치공사 설계내역서(제1지역)_2_설계서(강서,영등포일부)(심사결과)_00-1.계약내역 신규호표(서울시 단가)-호표 출력용-최종(공단검토)-표지-실정보고용" xfId="464" xr:uid="{00000000-0005-0000-0000-0000C8010000}"/>
    <cellStyle name="@_laroux_제트베인_1_농협퇴비-음성한우리영농(보통,그린)_2007 교통신호기 설치공사 설계내역서(제1지역)_2007 교통신호기 설치공사 설계내역서(제1지역)_2_설계서-교통신호기유지보수공사 연간단가(서부2구역)(심사결과)" xfId="465" xr:uid="{00000000-0005-0000-0000-0000C9010000}"/>
    <cellStyle name="@_laroux_제트베인_1_농협퇴비-음성한우리영농(보통,그린)_2007 교통신호기 설치공사 설계내역서(제1지역)_2007 교통신호기 설치공사 설계내역서(제1지역)_2009북부100%단가" xfId="466" xr:uid="{00000000-0005-0000-0000-0000CA010000}"/>
    <cellStyle name="@_laroux_제트베인_1_농협퇴비-음성한우리영농(보통,그린)_2007 교통신호기 설치공사 설계내역서(제1지역)_2007 교통신호기 설치공사 설계내역서(제1지역)_단가" xfId="467" xr:uid="{00000000-0005-0000-0000-0000CB010000}"/>
    <cellStyle name="@_laroux_제트베인_1_농협퇴비-음성한우리영농(보통,그린)_2007 교통신호기 설치공사 설계내역서(제1지역)_2007 교통신호기 설치공사 설계내역서(제1지역)_단가_00-0.마포역 外 2개소 추가공사건(서울시단가)-호표정리-제출용(공단검토1)-실정보고용" xfId="468" xr:uid="{00000000-0005-0000-0000-0000CC010000}"/>
    <cellStyle name="@_laroux_제트베인_1_농협퇴비-음성한우리영농(보통,그린)_2007 교통신호기 설치공사 설계내역서(제1지역)_2007 교통신호기 설치공사 설계내역서(제1지역)_단가_00-1.계약내역 신규호표(서울시 단가)-호표 출력용-최종(공단검토)-표지-실정보고용" xfId="469" xr:uid="{00000000-0005-0000-0000-0000CD010000}"/>
    <cellStyle name="@_laroux_제트베인_1_농협퇴비-음성한우리영농(보통,그린)_2007 교통신호기 설치공사 설계내역서(제1지역)_2007 교통신호기 설치공사 설계내역서(제1지역)_북부-1지역" xfId="470" xr:uid="{00000000-0005-0000-0000-0000CE010000}"/>
    <cellStyle name="@_laroux_제트베인_1_농협퇴비-음성한우리영농(보통,그린)_2007 교통신호기 설치공사 설계내역서(제1지역)_2007 교통신호기 설치공사 설계내역서(제1지역)_북부-1지역_관급자재" xfId="471" xr:uid="{00000000-0005-0000-0000-0000CF010000}"/>
    <cellStyle name="@_laroux_제트베인_1_농협퇴비-음성한우리영농(보통,그린)_2007 교통신호기 설치공사 설계내역서(제1지역)_2007 교통신호기 설치공사 설계내역서(제1지역)_북부-1지역_북부1" xfId="472" xr:uid="{00000000-0005-0000-0000-0000D0010000}"/>
    <cellStyle name="@_laroux_제트베인_1_농협퇴비-음성한우리영농(보통,그린)_2007 교통신호기 설치공사 설계내역서(제1지역)_2007 교통신호기 설치공사 설계내역서(제1지역)_설계서(강서,영등포일부)(심사결과)" xfId="473" xr:uid="{00000000-0005-0000-0000-0000D1010000}"/>
    <cellStyle name="@_laroux_제트베인_1_농협퇴비-음성한우리영농(보통,그린)_2007 교통신호기 설치공사 설계내역서(제1지역)_2007 교통신호기 설치공사 설계내역서(제1지역)_설계서(강서,영등포일부)(심사결과)_00-0.마포역 外 2개소 추가공사건(서울시단가)-호표정리-제출용(공단검토1)-실정보고용" xfId="474" xr:uid="{00000000-0005-0000-0000-0000D2010000}"/>
    <cellStyle name="@_laroux_제트베인_1_농협퇴비-음성한우리영농(보통,그린)_2007 교통신호기 설치공사 설계내역서(제1지역)_2007 교통신호기 설치공사 설계내역서(제1지역)_설계서(강서,영등포일부)(심사결과)_00-1.계약내역 신규호표(서울시 단가)-호표 출력용-최종(공단검토)-표지-실정보고용" xfId="475" xr:uid="{00000000-0005-0000-0000-0000D3010000}"/>
    <cellStyle name="@_laroux_제트베인_1_농협퇴비-음성한우리영농(보통,그린)_2007 교통신호기 설치공사 설계내역서(제1지역)_2007 교통신호기 설치공사 설계내역서(제1지역)_설계서-교통신호기유지보수공사 연간단가(서부2구역)(심사결과)" xfId="476" xr:uid="{00000000-0005-0000-0000-0000D4010000}"/>
    <cellStyle name="@_laroux_제트베인_1_농협퇴비-음성한우리영농(보통,그린)_2007 교통신호기 설치공사 설계내역서(제1지역)_2007기획공사내역서(1.5)" xfId="477" xr:uid="{00000000-0005-0000-0000-0000D5010000}"/>
    <cellStyle name="@_laroux_제트베인_1_농협퇴비-음성한우리영농(보통,그린)_2007 교통신호기 설치공사 설계내역서(제1지역)_2009북부100%단가" xfId="478" xr:uid="{00000000-0005-0000-0000-0000D6010000}"/>
    <cellStyle name="@_laroux_제트베인_1_농협퇴비-음성한우리영농(보통,그린)_2007 교통신호기 설치공사 설계내역서(제1지역)_계약내역서-동남전공-전체" xfId="479" xr:uid="{00000000-0005-0000-0000-0000D7010000}"/>
    <cellStyle name="@_laroux_제트베인_1_농협퇴비-음성한우리영농(보통,그린)_2007 교통신호기 설치공사 설계내역서(제1지역)_계약내역서-동남전공-통신" xfId="480" xr:uid="{00000000-0005-0000-0000-0000D8010000}"/>
    <cellStyle name="@_laroux_제트베인_1_농협퇴비-음성한우리영농(보통,그린)_2007 교통신호기 설치공사 설계내역서(제1지역)_관급" xfId="481" xr:uid="{00000000-0005-0000-0000-0000D9010000}"/>
    <cellStyle name="@_laroux_제트베인_1_농협퇴비-음성한우리영농(보통,그린)_2007 교통신호기 설치공사 설계내역서(제1지역)_관급자재" xfId="482" xr:uid="{00000000-0005-0000-0000-0000DA010000}"/>
    <cellStyle name="@_laroux_제트베인_1_농협퇴비-음성한우리영농(보통,그린)_2007 교통신호기 설치공사 설계내역서(제1지역)_내역서" xfId="483" xr:uid="{00000000-0005-0000-0000-0000DB010000}"/>
    <cellStyle name="@_laroux_제트베인_1_농협퇴비-음성한우리영농(보통,그린)_2007 교통신호기 설치공사 설계내역서(제1지역)_단가" xfId="484" xr:uid="{00000000-0005-0000-0000-0000DC010000}"/>
    <cellStyle name="@_laroux_제트베인_1_농협퇴비-음성한우리영농(보통,그린)_2007 교통신호기 설치공사 설계내역서(제1지역)_단가_00-0.마포역 外 2개소 추가공사건(서울시단가)-호표정리-제출용(공단검토1)-실정보고용" xfId="485" xr:uid="{00000000-0005-0000-0000-0000DD010000}"/>
    <cellStyle name="@_laroux_제트베인_1_농협퇴비-음성한우리영농(보통,그린)_2007 교통신호기 설치공사 설계내역서(제1지역)_단가_00-1.계약내역 신규호표(서울시 단가)-호표 출력용-최종(공단검토)-표지-실정보고용" xfId="486" xr:uid="{00000000-0005-0000-0000-0000DE010000}"/>
    <cellStyle name="@_laroux_제트베인_1_농협퇴비-음성한우리영농(보통,그린)_2007 교통신호기 설치공사 설계내역서(제1지역)_북부1" xfId="487" xr:uid="{00000000-0005-0000-0000-0000DF010000}"/>
    <cellStyle name="@_laroux_제트베인_1_농협퇴비-음성한우리영농(보통,그린)_2007 교통신호기 설치공사 설계내역서(제1지역)_북부-1지역" xfId="488" xr:uid="{00000000-0005-0000-0000-0000E0010000}"/>
    <cellStyle name="@_laroux_제트베인_1_농협퇴비-음성한우리영농(보통,그린)_2007 교통신호기 설치공사 설계내역서(제1지역)_북부-1지역(지점별)" xfId="489" xr:uid="{00000000-0005-0000-0000-0000E1010000}"/>
    <cellStyle name="@_laroux_제트베인_1_농협퇴비-음성한우리영농(보통,그린)_2007 교통신호기 설치공사 설계내역서(제1지역)_북부-1지역_북부-1지역" xfId="490" xr:uid="{00000000-0005-0000-0000-0000E2010000}"/>
    <cellStyle name="@_laroux_제트베인_1_농협퇴비-음성한우리영농(보통,그린)_2007 교통신호기 설치공사 설계내역서(제1지역)_북부-1지역_북부-1지역_관급자재" xfId="491" xr:uid="{00000000-0005-0000-0000-0000E3010000}"/>
    <cellStyle name="@_laroux_제트베인_1_농협퇴비-음성한우리영농(보통,그린)_2007 교통신호기 설치공사 설계내역서(제1지역)_북부-1지역_북부-1지역_북부1" xfId="492" xr:uid="{00000000-0005-0000-0000-0000E4010000}"/>
    <cellStyle name="@_laroux_제트베인_1_농협퇴비-음성한우리영농(보통,그린)_2007 교통신호기 설치공사 설계내역서(제1지역)_서부-1지역(중구,용산,마포일부)" xfId="493" xr:uid="{00000000-0005-0000-0000-0000E5010000}"/>
    <cellStyle name="@_laroux_제트베인_1_농협퇴비-음성한우리영농(보통,그린)_2007 교통신호기 설치공사 설계내역서(제1지역)_설계서" xfId="494" xr:uid="{00000000-0005-0000-0000-0000E6010000}"/>
    <cellStyle name="@_laroux_제트베인_1_농협퇴비-음성한우리영농(보통,그린)_2007 교통신호기 설치공사 설계내역서(제1지역)_설계서(강서,영등포일부)(심사결과)" xfId="495" xr:uid="{00000000-0005-0000-0000-0000E7010000}"/>
    <cellStyle name="@_laroux_제트베인_1_농협퇴비-음성한우리영농(보통,그린)_2007 교통신호기 설치공사 설계내역서(제1지역)_설계서(강서,영등포일부)(심사결과)_00-0.마포역 外 2개소 추가공사건(서울시단가)-호표정리-제출용(공단검토1)-실정보고용" xfId="496" xr:uid="{00000000-0005-0000-0000-0000E8010000}"/>
    <cellStyle name="@_laroux_제트베인_1_농협퇴비-음성한우리영농(보통,그린)_2007 교통신호기 설치공사 설계내역서(제1지역)_설계서(강서,영등포일부)(심사결과)_00-1.계약내역 신규호표(서울시 단가)-호표 출력용-최종(공단검토)-표지-실정보고용" xfId="497" xr:uid="{00000000-0005-0000-0000-0000E9010000}"/>
    <cellStyle name="@_laroux_제트베인_1_농협퇴비-음성한우리영농(보통,그린)_2007 교통신호기 설치공사 설계내역서(제1지역)_설계서_북부-1지역" xfId="498" xr:uid="{00000000-0005-0000-0000-0000EA010000}"/>
    <cellStyle name="@_laroux_제트베인_1_농협퇴비-음성한우리영농(보통,그린)_2007 교통신호기 설치공사 설계내역서(제1지역)_설계서_북부-1지역_관급자재" xfId="499" xr:uid="{00000000-0005-0000-0000-0000EB010000}"/>
    <cellStyle name="@_laroux_제트베인_1_농협퇴비-음성한우리영농(보통,그린)_2007 교통신호기 설치공사 설계내역서(제1지역)_설계서_북부-1지역_북부1" xfId="500" xr:uid="{00000000-0005-0000-0000-0000EC010000}"/>
    <cellStyle name="@_laroux_제트베인_1_농협퇴비-음성한우리영농(보통,그린)_2007 교통신호기 설치공사 설계내역서(제1지역)_설계서-교통신호기유지보수공사 연간단가(서부2구역)(심사결과)" xfId="501" xr:uid="{00000000-0005-0000-0000-0000ED010000}"/>
    <cellStyle name="@_laroux_제트베인_1_농협퇴비-음성한우리영농(보통,그린)_2008년중랑구어린이보호구역(내역서)" xfId="502" xr:uid="{00000000-0005-0000-0000-0000EE010000}"/>
    <cellStyle name="@_laroux_제트베인_1_농협퇴비-음성한우리영농(보통,그린)_2008년중랑구어린이보호구역(내역서)_00-0.마포역 外 2개소 추가공사건(서울시단가)-호표정리-제출용(공단검토1)-실정보고용" xfId="503" xr:uid="{00000000-0005-0000-0000-0000EF010000}"/>
    <cellStyle name="@_laroux_제트베인_1_농협퇴비-음성한우리영농(보통,그린)_2008년중랑구어린이보호구역(내역서)_00-1.계약내역 신규호표(서울시 단가)-호표 출력용-최종(공단검토)-표지-실정보고용" xfId="504" xr:uid="{00000000-0005-0000-0000-0000F0010000}"/>
    <cellStyle name="@_laroux_제트베인_1_농협퇴비-음성한우리영농(보통,그린)_2008년중랑구어린이보호구역(내역서)-중랑일위대가변경080630" xfId="505" xr:uid="{00000000-0005-0000-0000-0000F1010000}"/>
    <cellStyle name="@_laroux_제트베인_1_농협퇴비-음성한우리영농(보통,그린)_2008년중랑구어린이보호구역(내역서)-중랑일위대가변경080630_00-0.마포역 外 2개소 추가공사건(서울시단가)-호표정리-제출용(공단검토1)-실정보고용" xfId="506" xr:uid="{00000000-0005-0000-0000-0000F2010000}"/>
    <cellStyle name="@_laroux_제트베인_1_농협퇴비-음성한우리영농(보통,그린)_2008년중랑구어린이보호구역(내역서)-중랑일위대가변경080630_00-1.계약내역 신규호표(서울시 단가)-호표 출력용-최종(공단검토)-표지-실정보고용" xfId="507" xr:uid="{00000000-0005-0000-0000-0000F3010000}"/>
    <cellStyle name="@_laroux_제트베인_1_농협퇴비-음성한우리영농(보통,그린)_2009북부100%단가" xfId="508" xr:uid="{00000000-0005-0000-0000-0000F4010000}"/>
    <cellStyle name="@_laroux_제트베인_1_농협퇴비-음성한우리영농(보통,그린)_단가" xfId="509" xr:uid="{00000000-0005-0000-0000-0000F5010000}"/>
    <cellStyle name="@_laroux_제트베인_1_농협퇴비-음성한우리영농(보통,그린)_단가_00-0.마포역 外 2개소 추가공사건(서울시단가)-호표정리-제출용(공단검토1)-실정보고용" xfId="510" xr:uid="{00000000-0005-0000-0000-0000F6010000}"/>
    <cellStyle name="@_laroux_제트베인_1_농협퇴비-음성한우리영농(보통,그린)_단가_00-1.계약내역 신규호표(서울시 단가)-호표 출력용-최종(공단검토)-표지-실정보고용" xfId="511" xr:uid="{00000000-0005-0000-0000-0000F7010000}"/>
    <cellStyle name="@_laroux_제트베인_1_농협퇴비-음성한우리영농(보통,그린)_북부-1지역" xfId="512" xr:uid="{00000000-0005-0000-0000-0000F8010000}"/>
    <cellStyle name="@_laroux_제트베인_1_농협퇴비-음성한우리영농(보통,그린)_북부-1지역_관급자재" xfId="513" xr:uid="{00000000-0005-0000-0000-0000F9010000}"/>
    <cellStyle name="@_laroux_제트베인_1_농협퇴비-음성한우리영농(보통,그린)_북부-1지역_북부1" xfId="514" xr:uid="{00000000-0005-0000-0000-0000FA010000}"/>
    <cellStyle name="@_laroux_제트베인_1_농협퇴비-음성한우리영농(보통,그린)_설계변경내역서(기획1차-제2지역)" xfId="515" xr:uid="{00000000-0005-0000-0000-0000FB010000}"/>
    <cellStyle name="@_laroux_제트베인_1_농협퇴비-음성한우리영농(보통,그린)_설계변경내역서(기획1차-제2지역)_설계변경-긴급 및 13개소" xfId="516" xr:uid="{00000000-0005-0000-0000-0000FC010000}"/>
    <cellStyle name="@_laroux_제트베인_1_농협퇴비-음성한우리영농(보통,그린)_설계변경내역서(기획1차-제2지역)_설계변경내역서(기획1차-제2지역)" xfId="517" xr:uid="{00000000-0005-0000-0000-0000FD010000}"/>
    <cellStyle name="@_laroux_제트베인_1_농협퇴비-음성한우리영농(보통,그린)_설계변경내역서(기획1차-제2지역)_설계변경내역서(기획1차-제2지역)_설계변경내역서(기획1차-제2지역)" xfId="518" xr:uid="{00000000-0005-0000-0000-0000FE010000}"/>
    <cellStyle name="@_laroux_제트베인_1_농협퇴비-음성한우리영농(보통,그린)_설계변경내역서(기획1차-제2지역)_설계변경내역서(기획1차-제2지역)_설계변경내역서(기획1차-제2지역)_설계변경-긴급 및 13개소" xfId="519" xr:uid="{00000000-0005-0000-0000-0000FF010000}"/>
    <cellStyle name="@_laroux_제트베인_1_농협퇴비-음성한우리영농(보통,그린)_설계변경내역서(기획1차-제2지역)_설계변경내역서(기획1차-제2지역)_설계변경내역서(기획1차-제2지역)_설계변경내역서(기획3차-제2지역)_송파상운변동" xfId="520" xr:uid="{00000000-0005-0000-0000-000000020000}"/>
    <cellStyle name="@_laroux_제트베인_1_농협퇴비-음성한우리영농(보통,그린)_설계변경내역서(기획1차-제2지역)_설계변경내역서(기획1차-제2지역)_설계변경내역서(기획1차-제2지역)_준공 내역서(기획1차-제2지역)_제출용" xfId="521" xr:uid="{00000000-0005-0000-0000-000001020000}"/>
    <cellStyle name="@_laroux_제트베인_1_농협퇴비-음성한우리영농(보통,그린)_설계변경내역서(기획1차-제2지역)_설계변경내역서(기획3차-제2지역)_송파상운변동" xfId="522" xr:uid="{00000000-0005-0000-0000-000002020000}"/>
    <cellStyle name="@_laroux_제트베인_1_농협퇴비-음성한우리영농(보통,그린)_설계변경내역서(기획1차-제2지역)_준공 내역서(기획1차-제2지역)_제출용" xfId="523" xr:uid="{00000000-0005-0000-0000-000003020000}"/>
    <cellStyle name="@_laroux_제트베인_1_농협퇴비-음성한우리영농(보통,그린)_설계서(강서,영등포일부)(심사결과)" xfId="524" xr:uid="{00000000-0005-0000-0000-000004020000}"/>
    <cellStyle name="@_laroux_제트베인_1_농협퇴비-음성한우리영농(보통,그린)_설계서(강서,영등포일부)(심사결과)_00-0.마포역 外 2개소 추가공사건(서울시단가)-호표정리-제출용(공단검토1)-실정보고용" xfId="525" xr:uid="{00000000-0005-0000-0000-000005020000}"/>
    <cellStyle name="@_laroux_제트베인_1_농협퇴비-음성한우리영농(보통,그린)_설계서(강서,영등포일부)(심사결과)_00-1.계약내역 신규호표(서울시 단가)-호표 출력용-최종(공단검토)-표지-실정보고용" xfId="526" xr:uid="{00000000-0005-0000-0000-000006020000}"/>
    <cellStyle name="@_laroux_제트베인_1_농협퇴비-음성한우리영농(보통,그린)_설계서-교통신호기유지보수공사 연간단가(서부2구역)(심사결과)" xfId="527" xr:uid="{00000000-0005-0000-0000-000007020000}"/>
    <cellStyle name="@_laroux_제트베인_1_농협퇴비-음성한우리영농(보통,그린)_중구어린이내역(토목)" xfId="528" xr:uid="{00000000-0005-0000-0000-000008020000}"/>
    <cellStyle name="@_laroux_제트베인_1_농협퇴비-음성한우리영농(보통,그린)_중구어린이내역(토목)_00-0.마포역 外 2개소 추가공사건(서울시단가)-호표정리-제출용(공단검토1)-실정보고용" xfId="529" xr:uid="{00000000-0005-0000-0000-000009020000}"/>
    <cellStyle name="@_laroux_제트베인_1_농협퇴비-음성한우리영농(보통,그린)_중구어린이내역(토목)_00-1.계약내역 신규호표(서울시 단가)-호표 출력용-최종(공단검토)-표지-실정보고용" xfId="530" xr:uid="{00000000-0005-0000-0000-00000A020000}"/>
    <cellStyle name="@_laroux_제트베인_1_농협퇴비-음성한우리영농(보통,그린)_중구어린이내역(토목)_강서(수량산출서)" xfId="531" xr:uid="{00000000-0005-0000-0000-00000B020000}"/>
    <cellStyle name="@_laroux_제트베인_1_농협퇴비-음성한우리영농(보통,그린)_중구어린이내역(토목)_강서(수량산출서)_00-0.마포역 外 2개소 추가공사건(서울시단가)-호표정리-제출용(공단검토1)-실정보고용" xfId="532" xr:uid="{00000000-0005-0000-0000-00000C020000}"/>
    <cellStyle name="@_laroux_제트베인_1_농협퇴비-음성한우리영농(보통,그린)_중구어린이내역(토목)_강서(수량산출서)_00-1.계약내역 신규호표(서울시 단가)-호표 출력용-최종(공단검토)-표지-실정보고용" xfId="533" xr:uid="{00000000-0005-0000-0000-00000D020000}"/>
    <cellStyle name="@_laroux_제트베인_1_농협퇴비-음성한우리영농(보통,그린)_중구어린이내역(토목)_강서토목(내역,노인)" xfId="534" xr:uid="{00000000-0005-0000-0000-00000E020000}"/>
    <cellStyle name="@_laroux_제트베인_1_농협퇴비-음성한우리영농(보통,그린)_중구어린이내역(토목)_강서토목(내역,노인)_00-0.마포역 外 2개소 추가공사건(서울시단가)-호표정리-제출용(공단검토1)-실정보고용" xfId="535" xr:uid="{00000000-0005-0000-0000-00000F020000}"/>
    <cellStyle name="@_laroux_제트베인_1_농협퇴비-음성한우리영농(보통,그린)_중구어린이내역(토목)_강서토목(내역,노인)_00-1.계약내역 신규호표(서울시 단가)-호표 출력용-최종(공단검토)-표지-실정보고용" xfId="536" xr:uid="{00000000-0005-0000-0000-000010020000}"/>
    <cellStyle name="@_laroux_제트베인_1_농협퇴비-함양(보통)" xfId="537" xr:uid="{00000000-0005-0000-0000-000011020000}"/>
    <cellStyle name="@_laroux_제트베인_1_농협퇴비-함양(보통)__06교통(5지역)옥정중-낙찰율 적용" xfId="538" xr:uid="{00000000-0005-0000-0000-000012020000}"/>
    <cellStyle name="@_laroux_제트베인_1_농협퇴비-함양(보통)__06교통(5지역)옥정중-낙찰율 적용_설계변경-긴급 및 13개소" xfId="539" xr:uid="{00000000-0005-0000-0000-000013020000}"/>
    <cellStyle name="@_laroux_제트베인_1_농협퇴비-함양(보통)__06교통(5지역)옥정중-낙찰율 적용_설계변경내역서(기획1차-제2지역)" xfId="540" xr:uid="{00000000-0005-0000-0000-000014020000}"/>
    <cellStyle name="@_laroux_제트베인_1_농협퇴비-함양(보통)__06교통(5지역)옥정중-낙찰율 적용_설계변경내역서(기획1차-제2지역)_설계변경내역서(기획1차-제2지역)" xfId="541" xr:uid="{00000000-0005-0000-0000-000015020000}"/>
    <cellStyle name="@_laroux_제트베인_1_농협퇴비-함양(보통)__06교통(5지역)옥정중-낙찰율 적용_설계변경내역서(기획1차-제2지역)_설계변경내역서(기획1차-제2지역)_설계변경-긴급 및 13개소" xfId="542" xr:uid="{00000000-0005-0000-0000-000016020000}"/>
    <cellStyle name="@_laroux_제트베인_1_농협퇴비-함양(보통)__06교통(5지역)옥정중-낙찰율 적용_설계변경내역서(기획1차-제2지역)_설계변경내역서(기획1차-제2지역)_설계변경내역서(기획3차-제2지역)_송파상운변동" xfId="543" xr:uid="{00000000-0005-0000-0000-000017020000}"/>
    <cellStyle name="@_laroux_제트베인_1_농협퇴비-함양(보통)__06교통(5지역)옥정중-낙찰율 적용_설계변경내역서(기획1차-제2지역)_설계변경내역서(기획1차-제2지역)_준공 내역서(기획1차-제2지역)_제출용" xfId="544" xr:uid="{00000000-0005-0000-0000-000018020000}"/>
    <cellStyle name="@_laroux_제트베인_1_농협퇴비-함양(보통)__06교통(5지역)옥정중-낙찰율 적용_설계변경내역서(기획3차-제2지역)_송파상운변동" xfId="545" xr:uid="{00000000-0005-0000-0000-000019020000}"/>
    <cellStyle name="@_laroux_제트베인_1_농협퇴비-함양(보통)__06교통(5지역)옥정중-낙찰율 적용_준공 내역서(기획1차-제2지역)_제출용" xfId="546" xr:uid="{00000000-0005-0000-0000-00001A020000}"/>
    <cellStyle name="@_laroux_제트베인_1_농협퇴비-함양(보통)_`06 교통신호기 설치공사 설계내역서-원인자용" xfId="547" xr:uid="{00000000-0005-0000-0000-00001B020000}"/>
    <cellStyle name="@_laroux_제트베인_1_농협퇴비-함양(보통)_`06 교통신호기 설치공사 설계내역서-원인자용_00-0.마포역 外 2개소 추가공사건(서울시단가)-호표정리-제출용(공단검토1)-실정보고용" xfId="548" xr:uid="{00000000-0005-0000-0000-00001C020000}"/>
    <cellStyle name="@_laroux_제트베인_1_농협퇴비-함양(보통)_`06 교통신호기 설치공사 설계내역서-원인자용_00-1.계약내역 신규호표(서울시 단가)-호표 출력용-최종(공단검토)-표지-실정보고용" xfId="549" xr:uid="{00000000-0005-0000-0000-00001D020000}"/>
    <cellStyle name="@_laroux_제트베인_1_농협퇴비-함양(보통)_`06교통신호기설치공사설계내역서(원인자)" xfId="550" xr:uid="{00000000-0005-0000-0000-00001E020000}"/>
    <cellStyle name="@_laroux_제트베인_1_농협퇴비-함양(보통)_`06교통신호기설치공사설계내역서(원인자)_`06 교통신호기 설치공사 설계내역서-원인자용" xfId="551" xr:uid="{00000000-0005-0000-0000-00001F020000}"/>
    <cellStyle name="@_laroux_제트베인_1_농협퇴비-함양(보통)_`06교통신호기설치공사설계내역서(원인자)_`06 교통신호기 설치공사 설계내역서-원인자용_00-0.마포역 外 2개소 추가공사건(서울시단가)-호표정리-제출용(공단검토1)-실정보고용" xfId="552" xr:uid="{00000000-0005-0000-0000-000020020000}"/>
    <cellStyle name="@_laroux_제트베인_1_농협퇴비-함양(보통)_`06교통신호기설치공사설계내역서(원인자)_`06 교통신호기 설치공사 설계내역서-원인자용_00-1.계약내역 신규호표(서울시 단가)-호표 출력용-최종(공단검토)-표지-실정보고용" xfId="553" xr:uid="{00000000-0005-0000-0000-000021020000}"/>
    <cellStyle name="@_laroux_제트베인_1_농협퇴비-함양(보통)_`06교통신호기설치공사설계내역서(원인자)_00-0.마포역 外 2개소 추가공사건(서울시단가)-호표정리-제출용(공단검토1)-실정보고용" xfId="554" xr:uid="{00000000-0005-0000-0000-000022020000}"/>
    <cellStyle name="@_laroux_제트베인_1_농협퇴비-함양(보통)_`06교통신호기설치공사설계내역서(원인자)_00-1.계약내역 신규호표(서울시 단가)-호표 출력용-최종(공단검토)-표지-실정보고용" xfId="555" xr:uid="{00000000-0005-0000-0000-000023020000}"/>
    <cellStyle name="@_laroux_제트베인_1_농협퇴비-함양(보통)_`06교통신호기설치공사설계내역서(원인자)_난곡길교통신호기설치공사설계내역서(원인자)" xfId="556" xr:uid="{00000000-0005-0000-0000-000024020000}"/>
    <cellStyle name="@_laroux_제트베인_1_농협퇴비-함양(보통)_`06교통신호기설치공사설계내역서(원인자)_난곡길교통신호기설치공사설계내역서(원인자)_`06 교통신호기 설치공사 설계내역서-원인자용" xfId="557" xr:uid="{00000000-0005-0000-0000-000025020000}"/>
    <cellStyle name="@_laroux_제트베인_1_농협퇴비-함양(보통)_`06교통신호기설치공사설계내역서(원인자)_난곡길교통신호기설치공사설계내역서(원인자)_`06 교통신호기 설치공사 설계내역서-원인자용_00-0.마포역 外 2개소 추가공사건(서울시단가)-호표정리-제출용(공단검토1)-실정보고용" xfId="558" xr:uid="{00000000-0005-0000-0000-000026020000}"/>
    <cellStyle name="@_laroux_제트베인_1_농협퇴비-함양(보통)_`06교통신호기설치공사설계내역서(원인자)_난곡길교통신호기설치공사설계내역서(원인자)_`06 교통신호기 설치공사 설계내역서-원인자용_00-1.계약내역 신규호표(서울시 단가)-호표 출력용-최종(공단검토)-표지-실정보고용" xfId="559" xr:uid="{00000000-0005-0000-0000-000027020000}"/>
    <cellStyle name="@_laroux_제트베인_1_농협퇴비-함양(보통)_`06교통신호기설치공사설계내역서(원인자)_난곡길교통신호기설치공사설계내역서(원인자)_00-0.마포역 外 2개소 추가공사건(서울시단가)-호표정리-제출용(공단검토1)-실정보고용" xfId="560" xr:uid="{00000000-0005-0000-0000-000028020000}"/>
    <cellStyle name="@_laroux_제트베인_1_농협퇴비-함양(보통)_`06교통신호기설치공사설계내역서(원인자)_난곡길교통신호기설치공사설계내역서(원인자)_00-1.계약내역 신규호표(서울시 단가)-호표 출력용-최종(공단검토)-표지-실정보고용" xfId="561" xr:uid="{00000000-0005-0000-0000-000029020000}"/>
    <cellStyle name="@_laroux_제트베인_1_농협퇴비-함양(보통)_`06교통신호기설치공사설계내역서(원인자)_서부트럭터미널주변 교통신호기설치공사설계내역서(원인자)" xfId="562" xr:uid="{00000000-0005-0000-0000-00002A020000}"/>
    <cellStyle name="@_laroux_제트베인_1_농협퇴비-함양(보통)_`06교통신호기설치공사설계내역서(원인자)_서부트럭터미널주변 교통신호기설치공사설계내역서(원인자)_`06 교통신호기 설치공사 설계내역서-원인자용" xfId="563" xr:uid="{00000000-0005-0000-0000-00002B020000}"/>
    <cellStyle name="@_laroux_제트베인_1_농협퇴비-함양(보통)_`06교통신호기설치공사설계내역서(원인자)_서부트럭터미널주변 교통신호기설치공사설계내역서(원인자)_`06 교통신호기 설치공사 설계내역서-원인자용_00-0.마포역 外 2개소 추가공사건(서울시단가)-호표정리-제출용(공단검토1)-실정보고용" xfId="564" xr:uid="{00000000-0005-0000-0000-00002C020000}"/>
    <cellStyle name="@_laroux_제트베인_1_농협퇴비-함양(보통)_`06교통신호기설치공사설계내역서(원인자)_서부트럭터미널주변 교통신호기설치공사설계내역서(원인자)_`06 교통신호기 설치공사 설계내역서-원인자용_00-1.계약내역 신규호표(서울시 단가)-호표 출력용-최종(공단검토)-표지-실정보고용" xfId="565" xr:uid="{00000000-0005-0000-0000-00002D020000}"/>
    <cellStyle name="@_laroux_제트베인_1_농협퇴비-함양(보통)_`06교통신호기설치공사설계내역서(원인자)_서부트럭터미널주변 교통신호기설치공사설계내역서(원인자)_00-0.마포역 外 2개소 추가공사건(서울시단가)-호표정리-제출용(공단검토1)-실정보고용" xfId="566" xr:uid="{00000000-0005-0000-0000-00002E020000}"/>
    <cellStyle name="@_laroux_제트베인_1_농협퇴비-함양(보통)_`06교통신호기설치공사설계내역서(원인자)_서부트럭터미널주변 교통신호기설치공사설계내역서(원인자)_00-1.계약내역 신규호표(서울시 단가)-호표 출력용-최종(공단검토)-표지-실정보고용" xfId="567" xr:uid="{00000000-0005-0000-0000-00002F020000}"/>
    <cellStyle name="@_laroux_제트베인_1_농협퇴비-함양(보통)_`06교통신호기설치공사설계내역서(원인자)_신내동홈플러스교통신호기설치공사설계내역서(원인자)최종" xfId="568" xr:uid="{00000000-0005-0000-0000-000030020000}"/>
    <cellStyle name="@_laroux_제트베인_1_농협퇴비-함양(보통)_`06교통신호기설치공사설계내역서(원인자)_신내동홈플러스교통신호기설치공사설계내역서(원인자)최종_`06 교통신호기 설치공사 설계내역서-원인자용" xfId="569" xr:uid="{00000000-0005-0000-0000-000031020000}"/>
    <cellStyle name="@_laroux_제트베인_1_농협퇴비-함양(보통)_`06교통신호기설치공사설계내역서(원인자)_신내동홈플러스교통신호기설치공사설계내역서(원인자)최종_`06 교통신호기 설치공사 설계내역서-원인자용_00-0.마포역 外 2개소 추가공사건(서울시단가)-호표정리-제출용(공단검토1)-실정보고용" xfId="570" xr:uid="{00000000-0005-0000-0000-000032020000}"/>
    <cellStyle name="@_laroux_제트베인_1_농협퇴비-함양(보통)_`06교통신호기설치공사설계내역서(원인자)_신내동홈플러스교통신호기설치공사설계내역서(원인자)최종_`06 교통신호기 설치공사 설계내역서-원인자용_00-1.계약내역 신규호표(서울시 단가)-호표 출력용-최종(공단검토)-표지-실정보고용" xfId="571" xr:uid="{00000000-0005-0000-0000-000033020000}"/>
    <cellStyle name="@_laroux_제트베인_1_농협퇴비-함양(보통)_`06교통신호기설치공사설계내역서(원인자)_신내동홈플러스교통신호기설치공사설계내역서(원인자)최종_00-0.마포역 外 2개소 추가공사건(서울시단가)-호표정리-제출용(공단검토1)-실정보고용" xfId="572" xr:uid="{00000000-0005-0000-0000-000034020000}"/>
    <cellStyle name="@_laroux_제트베인_1_농협퇴비-함양(보통)_`06교통신호기설치공사설계내역서(원인자)_신내동홈플러스교통신호기설치공사설계내역서(원인자)최종_00-1.계약내역 신규호표(서울시 단가)-호표 출력용-최종(공단검토)-표지-실정보고용" xfId="573" xr:uid="{00000000-0005-0000-0000-000035020000}"/>
    <cellStyle name="@_laroux_제트베인_1_농협퇴비-함양(보통)_`07 일본인학교 신호설계내역서-조달확장판-복구포함" xfId="574" xr:uid="{00000000-0005-0000-0000-000036020000}"/>
    <cellStyle name="@_laroux_제트베인_1_농협퇴비-함양(보통)_`07 일본인학교 신호설계내역서-조달확장판-복구포함_00-0.마포역 外 2개소 추가공사건(서울시단가)-호표정리-제출용(공단검토1)-실정보고용" xfId="575" xr:uid="{00000000-0005-0000-0000-000037020000}"/>
    <cellStyle name="@_laroux_제트베인_1_농협퇴비-함양(보통)_`07 일본인학교 신호설계내역서-조달확장판-복구포함_00-1.계약내역 신규호표(서울시 단가)-호표 출력용-최종(공단검토)-표지-실정보고용" xfId="576" xr:uid="{00000000-0005-0000-0000-000038020000}"/>
    <cellStyle name="@_laroux_제트베인_1_농협퇴비-함양(보통)_`07 일본인학교 신호설계내역서-조달확장판-복구포함_2008년중랑구어린이보호구역(내역서)" xfId="577" xr:uid="{00000000-0005-0000-0000-000039020000}"/>
    <cellStyle name="@_laroux_제트베인_1_농협퇴비-함양(보통)_`07 일본인학교 신호설계내역서-조달확장판-복구포함_2008년중랑구어린이보호구역(내역서)_00-0.마포역 外 2개소 추가공사건(서울시단가)-호표정리-제출용(공단검토1)-실정보고용" xfId="578" xr:uid="{00000000-0005-0000-0000-00003A020000}"/>
    <cellStyle name="@_laroux_제트베인_1_농협퇴비-함양(보통)_`07 일본인학교 신호설계내역서-조달확장판-복구포함_2008년중랑구어린이보호구역(내역서)_00-1.계약내역 신규호표(서울시 단가)-호표 출력용-최종(공단검토)-표지-실정보고용" xfId="579" xr:uid="{00000000-0005-0000-0000-00003B020000}"/>
    <cellStyle name="@_laroux_제트베인_1_농협퇴비-함양(보통)_`07 일본인학교 신호설계내역서-조달확장판-복구포함_2008년중랑구어린이보호구역(내역서)-중랑일위대가변경080630" xfId="580" xr:uid="{00000000-0005-0000-0000-00003C020000}"/>
    <cellStyle name="@_laroux_제트베인_1_농협퇴비-함양(보통)_`07 일본인학교 신호설계내역서-조달확장판-복구포함_2008년중랑구어린이보호구역(내역서)-중랑일위대가변경080630_00-0.마포역 外 2개소 추가공사건(서울시단가)-호표정리-제출용(공단검토1)-실정보고용" xfId="581" xr:uid="{00000000-0005-0000-0000-00003D020000}"/>
    <cellStyle name="@_laroux_제트베인_1_농협퇴비-함양(보통)_`07 일본인학교 신호설계내역서-조달확장판-복구포함_2008년중랑구어린이보호구역(내역서)-중랑일위대가변경080630_00-1.계약내역 신규호표(서울시 단가)-호표 출력용-최종(공단검토)-표지-실정보고용" xfId="582" xr:uid="{00000000-0005-0000-0000-00003E020000}"/>
    <cellStyle name="@_laroux_제트베인_1_농협퇴비-함양(보통)_`07 일본인학교 신호설계내역서-조달확장판-복구포함_중구어린이내역(토목)" xfId="583" xr:uid="{00000000-0005-0000-0000-00003F020000}"/>
    <cellStyle name="@_laroux_제트베인_1_농협퇴비-함양(보통)_`07 일본인학교 신호설계내역서-조달확장판-복구포함_중구어린이내역(토목)_00-0.마포역 外 2개소 추가공사건(서울시단가)-호표정리-제출용(공단검토1)-실정보고용" xfId="584" xr:uid="{00000000-0005-0000-0000-000040020000}"/>
    <cellStyle name="@_laroux_제트베인_1_농협퇴비-함양(보통)_`07 일본인학교 신호설계내역서-조달확장판-복구포함_중구어린이내역(토목)_00-1.계약내역 신규호표(서울시 단가)-호표 출력용-최종(공단검토)-표지-실정보고용" xfId="585" xr:uid="{00000000-0005-0000-0000-000041020000}"/>
    <cellStyle name="@_laroux_제트베인_1_농협퇴비-함양(보통)_`07 일본인학교 신호설계내역서-조달확장판-복구포함_중구어린이내역(토목)_강서(수량산출서)" xfId="586" xr:uid="{00000000-0005-0000-0000-000042020000}"/>
    <cellStyle name="@_laroux_제트베인_1_농협퇴비-함양(보통)_`07 일본인학교 신호설계내역서-조달확장판-복구포함_중구어린이내역(토목)_강서(수량산출서)_00-0.마포역 外 2개소 추가공사건(서울시단가)-호표정리-제출용(공단검토1)-실정보고용" xfId="587" xr:uid="{00000000-0005-0000-0000-000043020000}"/>
    <cellStyle name="@_laroux_제트베인_1_농협퇴비-함양(보통)_`07 일본인학교 신호설계내역서-조달확장판-복구포함_중구어린이내역(토목)_강서(수량산출서)_00-1.계약내역 신규호표(서울시 단가)-호표 출력용-최종(공단검토)-표지-실정보고용" xfId="588" xr:uid="{00000000-0005-0000-0000-000044020000}"/>
    <cellStyle name="@_laroux_제트베인_1_농협퇴비-함양(보통)_`07 일본인학교 신호설계내역서-조달확장판-복구포함_중구어린이내역(토목)_강서토목(내역,노인)" xfId="589" xr:uid="{00000000-0005-0000-0000-000045020000}"/>
    <cellStyle name="@_laroux_제트베인_1_농협퇴비-함양(보통)_`07 일본인학교 신호설계내역서-조달확장판-복구포함_중구어린이내역(토목)_강서토목(내역,노인)_00-0.마포역 外 2개소 추가공사건(서울시단가)-호표정리-제출용(공단검토1)-실정보고용" xfId="590" xr:uid="{00000000-0005-0000-0000-000046020000}"/>
    <cellStyle name="@_laroux_제트베인_1_농협퇴비-함양(보통)_`07 일본인학교 신호설계내역서-조달확장판-복구포함_중구어린이내역(토목)_강서토목(내역,노인)_00-1.계약내역 신규호표(서울시 단가)-호표 출력용-최종(공단검토)-표지-실정보고용" xfId="591" xr:uid="{00000000-0005-0000-0000-000047020000}"/>
    <cellStyle name="@_laroux_제트베인_1_농협퇴비-함양(보통)_00-0.마포역 外 2개소 추가공사건(서울시단가)-호표정리-제출용(공단검토1)-실정보고용" xfId="592" xr:uid="{00000000-0005-0000-0000-000048020000}"/>
    <cellStyle name="@_laroux_제트베인_1_농협퇴비-함양(보통)_00-1.계약내역 신규호표(서울시 단가)-호표 출력용-최종(공단검토)-표지-실정보고용" xfId="593" xr:uid="{00000000-0005-0000-0000-000049020000}"/>
    <cellStyle name="@_laroux_제트베인_1_농협퇴비-함양(보통)_100%-2006신호-" xfId="594" xr:uid="{00000000-0005-0000-0000-00004A020000}"/>
    <cellStyle name="@_laroux_제트베인_1_농협퇴비-함양(보통)_2007 교통신호기 설치공사 설계내역서(제1지역)" xfId="595" xr:uid="{00000000-0005-0000-0000-00004B020000}"/>
    <cellStyle name="@_laroux_제트베인_1_농협퇴비-함양(보통)_2007 교통신호기 설치공사 설계내역서(제1지역)_00-0.마포역 外 2개소 추가공사건(서울시단가)-호표정리-제출용(공단검토1)-실정보고용" xfId="596" xr:uid="{00000000-0005-0000-0000-00004C020000}"/>
    <cellStyle name="@_laroux_제트베인_1_농협퇴비-함양(보통)_2007 교통신호기 설치공사 설계내역서(제1지역)_00-1.계약내역 신규호표(서울시 단가)-호표 출력용-최종(공단검토)-표지-실정보고용" xfId="597" xr:uid="{00000000-0005-0000-0000-00004D020000}"/>
    <cellStyle name="@_laroux_제트베인_1_농협퇴비-함양(보통)_2007 교통신호기 설치공사 설계내역서(제1지역)_2007 교통신호기 설치공사 설계내역서(제1지역)" xfId="598" xr:uid="{00000000-0005-0000-0000-00004E020000}"/>
    <cellStyle name="@_laroux_제트베인_1_농협퇴비-함양(보통)_2007 교통신호기 설치공사 설계내역서(제1지역)_2007 교통신호기 설치공사 설계내역서(제1지역)_00-0.마포역 外 2개소 추가공사건(서울시단가)-호표정리-제출용(공단검토1)-실정보고용" xfId="599" xr:uid="{00000000-0005-0000-0000-00004F020000}"/>
    <cellStyle name="@_laroux_제트베인_1_농협퇴비-함양(보통)_2007 교통신호기 설치공사 설계내역서(제1지역)_2007 교통신호기 설치공사 설계내역서(제1지역)_00-1.계약내역 신규호표(서울시 단가)-호표 출력용-최종(공단검토)-표지-실정보고용" xfId="600" xr:uid="{00000000-0005-0000-0000-000050020000}"/>
    <cellStyle name="@_laroux_제트베인_1_농협퇴비-함양(보통)_2007 교통신호기 설치공사 설계내역서(제1지역)_2007 교통신호기 설치공사 설계내역서(제1지역)_1" xfId="601" xr:uid="{00000000-0005-0000-0000-000051020000}"/>
    <cellStyle name="@_laroux_제트베인_1_농협퇴비-함양(보통)_2007 교통신호기 설치공사 설계내역서(제1지역)_2007 교통신호기 설치공사 설계내역서(제1지역)_1_00-0.마포역 外 2개소 추가공사건(서울시단가)-호표정리-제출용(공단검토1)-실정보고용" xfId="602" xr:uid="{00000000-0005-0000-0000-000052020000}"/>
    <cellStyle name="@_laroux_제트베인_1_농협퇴비-함양(보통)_2007 교통신호기 설치공사 설계내역서(제1지역)_2007 교통신호기 설치공사 설계내역서(제1지역)_1_00-1.계약내역 신규호표(서울시 단가)-호표 출력용-최종(공단검토)-표지-실정보고용" xfId="603" xr:uid="{00000000-0005-0000-0000-000053020000}"/>
    <cellStyle name="@_laroux_제트베인_1_농협퇴비-함양(보통)_2007 교통신호기 설치공사 설계내역서(제1지역)_2007 교통신호기 설치공사 설계내역서(제1지역)_1_2009북부100%단가" xfId="604" xr:uid="{00000000-0005-0000-0000-000054020000}"/>
    <cellStyle name="@_laroux_제트베인_1_농협퇴비-함양(보통)_2007 교통신호기 설치공사 설계내역서(제1지역)_2007 교통신호기 설치공사 설계내역서(제1지역)_1_단가" xfId="605" xr:uid="{00000000-0005-0000-0000-000055020000}"/>
    <cellStyle name="@_laroux_제트베인_1_농협퇴비-함양(보통)_2007 교통신호기 설치공사 설계내역서(제1지역)_2007 교통신호기 설치공사 설계내역서(제1지역)_1_단가_00-0.마포역 外 2개소 추가공사건(서울시단가)-호표정리-제출용(공단검토1)-실정보고용" xfId="606" xr:uid="{00000000-0005-0000-0000-000056020000}"/>
    <cellStyle name="@_laroux_제트베인_1_농협퇴비-함양(보통)_2007 교통신호기 설치공사 설계내역서(제1지역)_2007 교통신호기 설치공사 설계내역서(제1지역)_1_단가_00-1.계약내역 신규호표(서울시 단가)-호표 출력용-최종(공단검토)-표지-실정보고용" xfId="607" xr:uid="{00000000-0005-0000-0000-000057020000}"/>
    <cellStyle name="@_laroux_제트베인_1_농협퇴비-함양(보통)_2007 교통신호기 설치공사 설계내역서(제1지역)_2007 교통신호기 설치공사 설계내역서(제1지역)_1_북부-1지역" xfId="608" xr:uid="{00000000-0005-0000-0000-000058020000}"/>
    <cellStyle name="@_laroux_제트베인_1_농협퇴비-함양(보통)_2007 교통신호기 설치공사 설계내역서(제1지역)_2007 교통신호기 설치공사 설계내역서(제1지역)_1_북부-1지역_관급자재" xfId="609" xr:uid="{00000000-0005-0000-0000-000059020000}"/>
    <cellStyle name="@_laroux_제트베인_1_농협퇴비-함양(보통)_2007 교통신호기 설치공사 설계내역서(제1지역)_2007 교통신호기 설치공사 설계내역서(제1지역)_1_북부-1지역_북부1" xfId="610" xr:uid="{00000000-0005-0000-0000-00005A020000}"/>
    <cellStyle name="@_laroux_제트베인_1_농협퇴비-함양(보통)_2007 교통신호기 설치공사 설계내역서(제1지역)_2007 교통신호기 설치공사 설계내역서(제1지역)_1_설계서(강서,영등포일부)(심사결과)" xfId="611" xr:uid="{00000000-0005-0000-0000-00005B020000}"/>
    <cellStyle name="@_laroux_제트베인_1_농협퇴비-함양(보통)_2007 교통신호기 설치공사 설계내역서(제1지역)_2007 교통신호기 설치공사 설계내역서(제1지역)_1_설계서(강서,영등포일부)(심사결과)_00-0.마포역 外 2개소 추가공사건(서울시단가)-호표정리-제출용(공단검토1)-실정보고용" xfId="612" xr:uid="{00000000-0005-0000-0000-00005C020000}"/>
    <cellStyle name="@_laroux_제트베인_1_농협퇴비-함양(보통)_2007 교통신호기 설치공사 설계내역서(제1지역)_2007 교통신호기 설치공사 설계내역서(제1지역)_1_설계서(강서,영등포일부)(심사결과)_00-1.계약내역 신규호표(서울시 단가)-호표 출력용-최종(공단검토)-표지-실정보고용" xfId="613" xr:uid="{00000000-0005-0000-0000-00005D020000}"/>
    <cellStyle name="@_laroux_제트베인_1_농협퇴비-함양(보통)_2007 교통신호기 설치공사 설계내역서(제1지역)_2007 교통신호기 설치공사 설계내역서(제1지역)_1_설계서-교통신호기유지보수공사 연간단가(서부2구역)(심사결과)" xfId="614" xr:uid="{00000000-0005-0000-0000-00005E020000}"/>
    <cellStyle name="@_laroux_제트베인_1_농협퇴비-함양(보통)_2007 교통신호기 설치공사 설계내역서(제1지역)_2007 교통신호기 설치공사 설계내역서(제1지역)_2" xfId="615" xr:uid="{00000000-0005-0000-0000-00005F020000}"/>
    <cellStyle name="@_laroux_제트베인_1_농협퇴비-함양(보통)_2007 교통신호기 설치공사 설계내역서(제1지역)_2007 교통신호기 설치공사 설계내역서(제1지역)_2_00-0.마포역 外 2개소 추가공사건(서울시단가)-호표정리-제출용(공단검토1)-실정보고용" xfId="616" xr:uid="{00000000-0005-0000-0000-000060020000}"/>
    <cellStyle name="@_laroux_제트베인_1_농협퇴비-함양(보통)_2007 교통신호기 설치공사 설계내역서(제1지역)_2007 교통신호기 설치공사 설계내역서(제1지역)_2_00-1.계약내역 신규호표(서울시 단가)-호표 출력용-최종(공단검토)-표지-실정보고용" xfId="617" xr:uid="{00000000-0005-0000-0000-000061020000}"/>
    <cellStyle name="@_laroux_제트베인_1_농협퇴비-함양(보통)_2007 교통신호기 설치공사 설계내역서(제1지역)_2007 교통신호기 설치공사 설계내역서(제1지역)_2_2009북부100%단가" xfId="618" xr:uid="{00000000-0005-0000-0000-000062020000}"/>
    <cellStyle name="@_laroux_제트베인_1_농협퇴비-함양(보통)_2007 교통신호기 설치공사 설계내역서(제1지역)_2007 교통신호기 설치공사 설계내역서(제1지역)_2_단가" xfId="619" xr:uid="{00000000-0005-0000-0000-000063020000}"/>
    <cellStyle name="@_laroux_제트베인_1_농협퇴비-함양(보통)_2007 교통신호기 설치공사 설계내역서(제1지역)_2007 교통신호기 설치공사 설계내역서(제1지역)_2_단가_00-0.마포역 外 2개소 추가공사건(서울시단가)-호표정리-제출용(공단검토1)-실정보고용" xfId="620" xr:uid="{00000000-0005-0000-0000-000064020000}"/>
    <cellStyle name="@_laroux_제트베인_1_농협퇴비-함양(보통)_2007 교통신호기 설치공사 설계내역서(제1지역)_2007 교통신호기 설치공사 설계내역서(제1지역)_2_단가_00-1.계약내역 신규호표(서울시 단가)-호표 출력용-최종(공단검토)-표지-실정보고용" xfId="621" xr:uid="{00000000-0005-0000-0000-000065020000}"/>
    <cellStyle name="@_laroux_제트베인_1_농협퇴비-함양(보통)_2007 교통신호기 설치공사 설계내역서(제1지역)_2007 교통신호기 설치공사 설계내역서(제1지역)_2_북부-1지역" xfId="622" xr:uid="{00000000-0005-0000-0000-000066020000}"/>
    <cellStyle name="@_laroux_제트베인_1_농협퇴비-함양(보통)_2007 교통신호기 설치공사 설계내역서(제1지역)_2007 교통신호기 설치공사 설계내역서(제1지역)_2_북부-1지역_관급자재" xfId="623" xr:uid="{00000000-0005-0000-0000-000067020000}"/>
    <cellStyle name="@_laroux_제트베인_1_농협퇴비-함양(보통)_2007 교통신호기 설치공사 설계내역서(제1지역)_2007 교통신호기 설치공사 설계내역서(제1지역)_2_북부-1지역_북부1" xfId="624" xr:uid="{00000000-0005-0000-0000-000068020000}"/>
    <cellStyle name="@_laroux_제트베인_1_농협퇴비-함양(보통)_2007 교통신호기 설치공사 설계내역서(제1지역)_2007 교통신호기 설치공사 설계내역서(제1지역)_2_설계서(강서,영등포일부)(심사결과)" xfId="625" xr:uid="{00000000-0005-0000-0000-000069020000}"/>
    <cellStyle name="@_laroux_제트베인_1_농협퇴비-함양(보통)_2007 교통신호기 설치공사 설계내역서(제1지역)_2007 교통신호기 설치공사 설계내역서(제1지역)_2_설계서(강서,영등포일부)(심사결과)_00-0.마포역 外 2개소 추가공사건(서울시단가)-호표정리-제출용(공단검토1)-실정보고용" xfId="626" xr:uid="{00000000-0005-0000-0000-00006A020000}"/>
    <cellStyle name="@_laroux_제트베인_1_농협퇴비-함양(보통)_2007 교통신호기 설치공사 설계내역서(제1지역)_2007 교통신호기 설치공사 설계내역서(제1지역)_2_설계서(강서,영등포일부)(심사결과)_00-1.계약내역 신규호표(서울시 단가)-호표 출력용-최종(공단검토)-표지-실정보고용" xfId="627" xr:uid="{00000000-0005-0000-0000-00006B020000}"/>
    <cellStyle name="@_laroux_제트베인_1_농협퇴비-함양(보통)_2007 교통신호기 설치공사 설계내역서(제1지역)_2007 교통신호기 설치공사 설계내역서(제1지역)_2_설계서-교통신호기유지보수공사 연간단가(서부2구역)(심사결과)" xfId="628" xr:uid="{00000000-0005-0000-0000-00006C020000}"/>
    <cellStyle name="@_laroux_제트베인_1_농협퇴비-함양(보통)_2007 교통신호기 설치공사 설계내역서(제1지역)_2007 교통신호기 설치공사 설계내역서(제1지역)_2009북부100%단가" xfId="629" xr:uid="{00000000-0005-0000-0000-00006D020000}"/>
    <cellStyle name="@_laroux_제트베인_1_농협퇴비-함양(보통)_2007 교통신호기 설치공사 설계내역서(제1지역)_2007 교통신호기 설치공사 설계내역서(제1지역)_단가" xfId="630" xr:uid="{00000000-0005-0000-0000-00006E020000}"/>
    <cellStyle name="@_laroux_제트베인_1_농협퇴비-함양(보통)_2007 교통신호기 설치공사 설계내역서(제1지역)_2007 교통신호기 설치공사 설계내역서(제1지역)_단가_00-0.마포역 外 2개소 추가공사건(서울시단가)-호표정리-제출용(공단검토1)-실정보고용" xfId="631" xr:uid="{00000000-0005-0000-0000-00006F020000}"/>
    <cellStyle name="@_laroux_제트베인_1_농협퇴비-함양(보통)_2007 교통신호기 설치공사 설계내역서(제1지역)_2007 교통신호기 설치공사 설계내역서(제1지역)_단가_00-1.계약내역 신규호표(서울시 단가)-호표 출력용-최종(공단검토)-표지-실정보고용" xfId="632" xr:uid="{00000000-0005-0000-0000-000070020000}"/>
    <cellStyle name="@_laroux_제트베인_1_농협퇴비-함양(보통)_2007 교통신호기 설치공사 설계내역서(제1지역)_2007 교통신호기 설치공사 설계내역서(제1지역)_북부-1지역" xfId="633" xr:uid="{00000000-0005-0000-0000-000071020000}"/>
    <cellStyle name="@_laroux_제트베인_1_농협퇴비-함양(보통)_2007 교통신호기 설치공사 설계내역서(제1지역)_2007 교통신호기 설치공사 설계내역서(제1지역)_북부-1지역_관급자재" xfId="634" xr:uid="{00000000-0005-0000-0000-000072020000}"/>
    <cellStyle name="@_laroux_제트베인_1_농협퇴비-함양(보통)_2007 교통신호기 설치공사 설계내역서(제1지역)_2007 교통신호기 설치공사 설계내역서(제1지역)_북부-1지역_북부1" xfId="635" xr:uid="{00000000-0005-0000-0000-000073020000}"/>
    <cellStyle name="@_laroux_제트베인_1_농협퇴비-함양(보통)_2007 교통신호기 설치공사 설계내역서(제1지역)_2007 교통신호기 설치공사 설계내역서(제1지역)_설계서(강서,영등포일부)(심사결과)" xfId="636" xr:uid="{00000000-0005-0000-0000-000074020000}"/>
    <cellStyle name="@_laroux_제트베인_1_농협퇴비-함양(보통)_2007 교통신호기 설치공사 설계내역서(제1지역)_2007 교통신호기 설치공사 설계내역서(제1지역)_설계서(강서,영등포일부)(심사결과)_00-0.마포역 外 2개소 추가공사건(서울시단가)-호표정리-제출용(공단검토1)-실정보고용" xfId="637" xr:uid="{00000000-0005-0000-0000-000075020000}"/>
    <cellStyle name="@_laroux_제트베인_1_농협퇴비-함양(보통)_2007 교통신호기 설치공사 설계내역서(제1지역)_2007 교통신호기 설치공사 설계내역서(제1지역)_설계서(강서,영등포일부)(심사결과)_00-1.계약내역 신규호표(서울시 단가)-호표 출력용-최종(공단검토)-표지-실정보고용" xfId="638" xr:uid="{00000000-0005-0000-0000-000076020000}"/>
    <cellStyle name="@_laroux_제트베인_1_농협퇴비-함양(보통)_2007 교통신호기 설치공사 설계내역서(제1지역)_2007 교통신호기 설치공사 설계내역서(제1지역)_설계서-교통신호기유지보수공사 연간단가(서부2구역)(심사결과)" xfId="639" xr:uid="{00000000-0005-0000-0000-000077020000}"/>
    <cellStyle name="@_laroux_제트베인_1_농협퇴비-함양(보통)_2007 교통신호기 설치공사 설계내역서(제1지역)_2007기획공사내역서(1.5)" xfId="640" xr:uid="{00000000-0005-0000-0000-000078020000}"/>
    <cellStyle name="@_laroux_제트베인_1_농협퇴비-함양(보통)_2007 교통신호기 설치공사 설계내역서(제1지역)_2009북부100%단가" xfId="641" xr:uid="{00000000-0005-0000-0000-000079020000}"/>
    <cellStyle name="@_laroux_제트베인_1_농협퇴비-함양(보통)_2007 교통신호기 설치공사 설계내역서(제1지역)_계약내역서-동남전공-전체" xfId="642" xr:uid="{00000000-0005-0000-0000-00007A020000}"/>
    <cellStyle name="@_laroux_제트베인_1_농협퇴비-함양(보통)_2007 교통신호기 설치공사 설계내역서(제1지역)_계약내역서-동남전공-통신" xfId="643" xr:uid="{00000000-0005-0000-0000-00007B020000}"/>
    <cellStyle name="@_laroux_제트베인_1_농협퇴비-함양(보통)_2007 교통신호기 설치공사 설계내역서(제1지역)_관급" xfId="644" xr:uid="{00000000-0005-0000-0000-00007C020000}"/>
    <cellStyle name="@_laroux_제트베인_1_농협퇴비-함양(보통)_2007 교통신호기 설치공사 설계내역서(제1지역)_관급자재" xfId="645" xr:uid="{00000000-0005-0000-0000-00007D020000}"/>
    <cellStyle name="@_laroux_제트베인_1_농협퇴비-함양(보통)_2007 교통신호기 설치공사 설계내역서(제1지역)_내역서" xfId="646" xr:uid="{00000000-0005-0000-0000-00007E020000}"/>
    <cellStyle name="@_laroux_제트베인_1_농협퇴비-함양(보통)_2007 교통신호기 설치공사 설계내역서(제1지역)_단가" xfId="647" xr:uid="{00000000-0005-0000-0000-00007F020000}"/>
    <cellStyle name="@_laroux_제트베인_1_농협퇴비-함양(보통)_2007 교통신호기 설치공사 설계내역서(제1지역)_단가_00-0.마포역 外 2개소 추가공사건(서울시단가)-호표정리-제출용(공단검토1)-실정보고용" xfId="648" xr:uid="{00000000-0005-0000-0000-000080020000}"/>
    <cellStyle name="@_laroux_제트베인_1_농협퇴비-함양(보통)_2007 교통신호기 설치공사 설계내역서(제1지역)_단가_00-1.계약내역 신규호표(서울시 단가)-호표 출력용-최종(공단검토)-표지-실정보고용" xfId="649" xr:uid="{00000000-0005-0000-0000-000081020000}"/>
    <cellStyle name="@_laroux_제트베인_1_농협퇴비-함양(보통)_2007 교통신호기 설치공사 설계내역서(제1지역)_북부1" xfId="650" xr:uid="{00000000-0005-0000-0000-000082020000}"/>
    <cellStyle name="@_laroux_제트베인_1_농협퇴비-함양(보통)_2007 교통신호기 설치공사 설계내역서(제1지역)_북부-1지역" xfId="651" xr:uid="{00000000-0005-0000-0000-000083020000}"/>
    <cellStyle name="@_laroux_제트베인_1_농협퇴비-함양(보통)_2007 교통신호기 설치공사 설계내역서(제1지역)_북부-1지역(지점별)" xfId="652" xr:uid="{00000000-0005-0000-0000-000084020000}"/>
    <cellStyle name="@_laroux_제트베인_1_농협퇴비-함양(보통)_2007 교통신호기 설치공사 설계내역서(제1지역)_북부-1지역_북부-1지역" xfId="653" xr:uid="{00000000-0005-0000-0000-000085020000}"/>
    <cellStyle name="@_laroux_제트베인_1_농협퇴비-함양(보통)_2007 교통신호기 설치공사 설계내역서(제1지역)_북부-1지역_북부-1지역_관급자재" xfId="654" xr:uid="{00000000-0005-0000-0000-000086020000}"/>
    <cellStyle name="@_laroux_제트베인_1_농협퇴비-함양(보통)_2007 교통신호기 설치공사 설계내역서(제1지역)_북부-1지역_북부-1지역_북부1" xfId="655" xr:uid="{00000000-0005-0000-0000-000087020000}"/>
    <cellStyle name="@_laroux_제트베인_1_농협퇴비-함양(보통)_2007 교통신호기 설치공사 설계내역서(제1지역)_서부-1지역(중구,용산,마포일부)" xfId="656" xr:uid="{00000000-0005-0000-0000-000088020000}"/>
    <cellStyle name="@_laroux_제트베인_1_농협퇴비-함양(보통)_2007 교통신호기 설치공사 설계내역서(제1지역)_설계서" xfId="657" xr:uid="{00000000-0005-0000-0000-000089020000}"/>
    <cellStyle name="@_laroux_제트베인_1_농협퇴비-함양(보통)_2007 교통신호기 설치공사 설계내역서(제1지역)_설계서(강서,영등포일부)(심사결과)" xfId="658" xr:uid="{00000000-0005-0000-0000-00008A020000}"/>
    <cellStyle name="@_laroux_제트베인_1_농협퇴비-함양(보통)_2007 교통신호기 설치공사 설계내역서(제1지역)_설계서(강서,영등포일부)(심사결과)_00-0.마포역 外 2개소 추가공사건(서울시단가)-호표정리-제출용(공단검토1)-실정보고용" xfId="659" xr:uid="{00000000-0005-0000-0000-00008B020000}"/>
    <cellStyle name="@_laroux_제트베인_1_농협퇴비-함양(보통)_2007 교통신호기 설치공사 설계내역서(제1지역)_설계서(강서,영등포일부)(심사결과)_00-1.계약내역 신규호표(서울시 단가)-호표 출력용-최종(공단검토)-표지-실정보고용" xfId="660" xr:uid="{00000000-0005-0000-0000-00008C020000}"/>
    <cellStyle name="@_laroux_제트베인_1_농협퇴비-함양(보통)_2007 교통신호기 설치공사 설계내역서(제1지역)_설계서_북부-1지역" xfId="661" xr:uid="{00000000-0005-0000-0000-00008D020000}"/>
    <cellStyle name="@_laroux_제트베인_1_농협퇴비-함양(보통)_2007 교통신호기 설치공사 설계내역서(제1지역)_설계서_북부-1지역_관급자재" xfId="662" xr:uid="{00000000-0005-0000-0000-00008E020000}"/>
    <cellStyle name="@_laroux_제트베인_1_농협퇴비-함양(보통)_2007 교통신호기 설치공사 설계내역서(제1지역)_설계서_북부-1지역_북부1" xfId="663" xr:uid="{00000000-0005-0000-0000-00008F020000}"/>
    <cellStyle name="@_laroux_제트베인_1_농협퇴비-함양(보통)_2007 교통신호기 설치공사 설계내역서(제1지역)_설계서-교통신호기유지보수공사 연간단가(서부2구역)(심사결과)" xfId="664" xr:uid="{00000000-0005-0000-0000-000090020000}"/>
    <cellStyle name="@_laroux_제트베인_1_농협퇴비-함양(보통)_2008년중랑구어린이보호구역(내역서)" xfId="665" xr:uid="{00000000-0005-0000-0000-000091020000}"/>
    <cellStyle name="@_laroux_제트베인_1_농협퇴비-함양(보통)_2008년중랑구어린이보호구역(내역서)_00-0.마포역 外 2개소 추가공사건(서울시단가)-호표정리-제출용(공단검토1)-실정보고용" xfId="666" xr:uid="{00000000-0005-0000-0000-000092020000}"/>
    <cellStyle name="@_laroux_제트베인_1_농협퇴비-함양(보통)_2008년중랑구어린이보호구역(내역서)_00-1.계약내역 신규호표(서울시 단가)-호표 출력용-최종(공단검토)-표지-실정보고용" xfId="667" xr:uid="{00000000-0005-0000-0000-000093020000}"/>
    <cellStyle name="@_laroux_제트베인_1_농협퇴비-함양(보통)_2008년중랑구어린이보호구역(내역서)-중랑일위대가변경080630" xfId="668" xr:uid="{00000000-0005-0000-0000-000094020000}"/>
    <cellStyle name="@_laroux_제트베인_1_농협퇴비-함양(보통)_2008년중랑구어린이보호구역(내역서)-중랑일위대가변경080630_00-0.마포역 外 2개소 추가공사건(서울시단가)-호표정리-제출용(공단검토1)-실정보고용" xfId="669" xr:uid="{00000000-0005-0000-0000-000095020000}"/>
    <cellStyle name="@_laroux_제트베인_1_농협퇴비-함양(보통)_2008년중랑구어린이보호구역(내역서)-중랑일위대가변경080630_00-1.계약내역 신규호표(서울시 단가)-호표 출력용-최종(공단검토)-표지-실정보고용" xfId="670" xr:uid="{00000000-0005-0000-0000-000096020000}"/>
    <cellStyle name="@_laroux_제트베인_1_농협퇴비-함양(보통)_2009북부100%단가" xfId="671" xr:uid="{00000000-0005-0000-0000-000097020000}"/>
    <cellStyle name="@_laroux_제트베인_1_농협퇴비-함양(보통)_단가" xfId="672" xr:uid="{00000000-0005-0000-0000-000098020000}"/>
    <cellStyle name="@_laroux_제트베인_1_농협퇴비-함양(보통)_단가_00-0.마포역 外 2개소 추가공사건(서울시단가)-호표정리-제출용(공단검토1)-실정보고용" xfId="673" xr:uid="{00000000-0005-0000-0000-000099020000}"/>
    <cellStyle name="@_laroux_제트베인_1_농협퇴비-함양(보통)_단가_00-1.계약내역 신규호표(서울시 단가)-호표 출력용-최종(공단검토)-표지-실정보고용" xfId="674" xr:uid="{00000000-0005-0000-0000-00009A020000}"/>
    <cellStyle name="@_laroux_제트베인_1_농협퇴비-함양(보통)_북부-1지역" xfId="675" xr:uid="{00000000-0005-0000-0000-00009B020000}"/>
    <cellStyle name="@_laroux_제트베인_1_농협퇴비-함양(보통)_북부-1지역_관급자재" xfId="676" xr:uid="{00000000-0005-0000-0000-00009C020000}"/>
    <cellStyle name="@_laroux_제트베인_1_농협퇴비-함양(보통)_북부-1지역_북부1" xfId="677" xr:uid="{00000000-0005-0000-0000-00009D020000}"/>
    <cellStyle name="@_laroux_제트베인_1_농협퇴비-함양(보통)_설계변경내역서(기획1차-제2지역)" xfId="678" xr:uid="{00000000-0005-0000-0000-00009E020000}"/>
    <cellStyle name="@_laroux_제트베인_1_농협퇴비-함양(보통)_설계변경내역서(기획1차-제2지역)_설계변경-긴급 및 13개소" xfId="679" xr:uid="{00000000-0005-0000-0000-00009F020000}"/>
    <cellStyle name="@_laroux_제트베인_1_농협퇴비-함양(보통)_설계변경내역서(기획1차-제2지역)_설계변경내역서(기획1차-제2지역)" xfId="680" xr:uid="{00000000-0005-0000-0000-0000A0020000}"/>
    <cellStyle name="@_laroux_제트베인_1_농협퇴비-함양(보통)_설계변경내역서(기획1차-제2지역)_설계변경내역서(기획1차-제2지역)_설계변경내역서(기획1차-제2지역)" xfId="681" xr:uid="{00000000-0005-0000-0000-0000A1020000}"/>
    <cellStyle name="@_laroux_제트베인_1_농협퇴비-함양(보통)_설계변경내역서(기획1차-제2지역)_설계변경내역서(기획1차-제2지역)_설계변경내역서(기획1차-제2지역)_설계변경-긴급 및 13개소" xfId="682" xr:uid="{00000000-0005-0000-0000-0000A2020000}"/>
    <cellStyle name="@_laroux_제트베인_1_농협퇴비-함양(보통)_설계변경내역서(기획1차-제2지역)_설계변경내역서(기획1차-제2지역)_설계변경내역서(기획1차-제2지역)_설계변경내역서(기획3차-제2지역)_송파상운변동" xfId="683" xr:uid="{00000000-0005-0000-0000-0000A3020000}"/>
    <cellStyle name="@_laroux_제트베인_1_농협퇴비-함양(보통)_설계변경내역서(기획1차-제2지역)_설계변경내역서(기획1차-제2지역)_설계변경내역서(기획1차-제2지역)_준공 내역서(기획1차-제2지역)_제출용" xfId="684" xr:uid="{00000000-0005-0000-0000-0000A4020000}"/>
    <cellStyle name="@_laroux_제트베인_1_농협퇴비-함양(보통)_설계변경내역서(기획1차-제2지역)_설계변경내역서(기획3차-제2지역)_송파상운변동" xfId="685" xr:uid="{00000000-0005-0000-0000-0000A5020000}"/>
    <cellStyle name="@_laroux_제트베인_1_농협퇴비-함양(보통)_설계변경내역서(기획1차-제2지역)_준공 내역서(기획1차-제2지역)_제출용" xfId="686" xr:uid="{00000000-0005-0000-0000-0000A6020000}"/>
    <cellStyle name="@_laroux_제트베인_1_농협퇴비-함양(보통)_설계서(강서,영등포일부)(심사결과)" xfId="687" xr:uid="{00000000-0005-0000-0000-0000A7020000}"/>
    <cellStyle name="@_laroux_제트베인_1_농협퇴비-함양(보통)_설계서(강서,영등포일부)(심사결과)_00-0.마포역 外 2개소 추가공사건(서울시단가)-호표정리-제출용(공단검토1)-실정보고용" xfId="688" xr:uid="{00000000-0005-0000-0000-0000A8020000}"/>
    <cellStyle name="@_laroux_제트베인_1_농협퇴비-함양(보통)_설계서(강서,영등포일부)(심사결과)_00-1.계약내역 신규호표(서울시 단가)-호표 출력용-최종(공단검토)-표지-실정보고용" xfId="689" xr:uid="{00000000-0005-0000-0000-0000A9020000}"/>
    <cellStyle name="@_laroux_제트베인_1_농협퇴비-함양(보통)_설계서-교통신호기유지보수공사 연간단가(서부2구역)(심사결과)" xfId="690" xr:uid="{00000000-0005-0000-0000-0000AA020000}"/>
    <cellStyle name="@_laroux_제트베인_1_농협퇴비-함양(보통)_중구어린이내역(토목)" xfId="691" xr:uid="{00000000-0005-0000-0000-0000AB020000}"/>
    <cellStyle name="@_laroux_제트베인_1_농협퇴비-함양(보통)_중구어린이내역(토목)_00-0.마포역 外 2개소 추가공사건(서울시단가)-호표정리-제출용(공단검토1)-실정보고용" xfId="692" xr:uid="{00000000-0005-0000-0000-0000AC020000}"/>
    <cellStyle name="@_laroux_제트베인_1_농협퇴비-함양(보통)_중구어린이내역(토목)_00-1.계약내역 신규호표(서울시 단가)-호표 출력용-최종(공단검토)-표지-실정보고용" xfId="693" xr:uid="{00000000-0005-0000-0000-0000AD020000}"/>
    <cellStyle name="@_laroux_제트베인_1_농협퇴비-함양(보통)_중구어린이내역(토목)_강서(수량산출서)" xfId="694" xr:uid="{00000000-0005-0000-0000-0000AE020000}"/>
    <cellStyle name="@_laroux_제트베인_1_농협퇴비-함양(보통)_중구어린이내역(토목)_강서(수량산출서)_00-0.마포역 外 2개소 추가공사건(서울시단가)-호표정리-제출용(공단검토1)-실정보고용" xfId="695" xr:uid="{00000000-0005-0000-0000-0000AF020000}"/>
    <cellStyle name="@_laroux_제트베인_1_농협퇴비-함양(보통)_중구어린이내역(토목)_강서(수량산출서)_00-1.계약내역 신규호표(서울시 단가)-호표 출력용-최종(공단검토)-표지-실정보고용" xfId="696" xr:uid="{00000000-0005-0000-0000-0000B0020000}"/>
    <cellStyle name="@_laroux_제트베인_1_농협퇴비-함양(보통)_중구어린이내역(토목)_강서토목(내역,노인)" xfId="697" xr:uid="{00000000-0005-0000-0000-0000B1020000}"/>
    <cellStyle name="@_laroux_제트베인_1_농협퇴비-함양(보통)_중구어린이내역(토목)_강서토목(내역,노인)_00-0.마포역 外 2개소 추가공사건(서울시단가)-호표정리-제출용(공단검토1)-실정보고용" xfId="698" xr:uid="{00000000-0005-0000-0000-0000B2020000}"/>
    <cellStyle name="@_laroux_제트베인_1_농협퇴비-함양(보통)_중구어린이내역(토목)_강서토목(내역,노인)_00-1.계약내역 신규호표(서울시 단가)-호표 출력용-최종(공단검토)-표지-실정보고용" xfId="699" xr:uid="{00000000-0005-0000-0000-0000B3020000}"/>
    <cellStyle name="@_laroux_제트베인_1_단가" xfId="700" xr:uid="{00000000-0005-0000-0000-0000B4020000}"/>
    <cellStyle name="@_laroux_제트베인_1_단가_00-0.마포역 外 2개소 추가공사건(서울시단가)-호표정리-제출용(공단검토1)-실정보고용" xfId="701" xr:uid="{00000000-0005-0000-0000-0000B5020000}"/>
    <cellStyle name="@_laroux_제트베인_1_단가_00-1.계약내역 신규호표(서울시 단가)-호표 출력용-최종(공단검토)-표지-실정보고용" xfId="702" xr:uid="{00000000-0005-0000-0000-0000B6020000}"/>
    <cellStyle name="@_laroux_제트베인_1_마창VMS1EA" xfId="703" xr:uid="{00000000-0005-0000-0000-0000B7020000}"/>
    <cellStyle name="@_laroux_제트베인_1_마창VMS1EA_광명_주정차시스템 견적서(한일에스티엠_4억9천)" xfId="704" xr:uid="{00000000-0005-0000-0000-0000B8020000}"/>
    <cellStyle name="@_laroux_제트베인_1_마창VMS1EA_광명_주정차시스템 견적서(한일에스티엠_4억9천)_성남시 불법주정차자동_견적서" xfId="705" xr:uid="{00000000-0005-0000-0000-0000B9020000}"/>
    <cellStyle name="@_laroux_제트베인_1_마창VMS1EA_광명_주정차시스템 견적서(한일에스티엠_4억9천)_성남시 불법주정차자동_견적서_견적서_ 한일에스티엠" xfId="706" xr:uid="{00000000-0005-0000-0000-0000BA020000}"/>
    <cellStyle name="@_laroux_제트베인_1_마창VMS1EA_광명_주정차시스템 견적서(한일에스티엠_4억9천)_성남시 불법주정차자동_견적서_견적서_ 한일에스티엠_일위대가-차선만" xfId="707" xr:uid="{00000000-0005-0000-0000-0000BB020000}"/>
    <cellStyle name="@_laroux_제트베인_1_마창VMS1EA_광명_주정차시스템 견적서(한일에스티엠_4억9천)_성남시 불법주정차자동_견적서_일위대가-차선만" xfId="708" xr:uid="{00000000-0005-0000-0000-0000BC020000}"/>
    <cellStyle name="@_laroux_제트베인_1_마창VMS1EA_광명_주정차시스템 견적서(한일에스티엠_4억9천)_일위대가-차선만" xfId="709" xr:uid="{00000000-0005-0000-0000-0000BD020000}"/>
    <cellStyle name="@_laroux_제트베인_1_마창VMS1EA_광명_주정차시스템 견적서(한일에스티엠_수정본)" xfId="710" xr:uid="{00000000-0005-0000-0000-0000BE020000}"/>
    <cellStyle name="@_laroux_제트베인_1_마창VMS1EA_광명_주정차시스템 견적서(한일에스티엠_수정본)_성남시 불법주정차자동_견적서" xfId="711" xr:uid="{00000000-0005-0000-0000-0000BF020000}"/>
    <cellStyle name="@_laroux_제트베인_1_마창VMS1EA_광명_주정차시스템 견적서(한일에스티엠_수정본)_성남시 불법주정차자동_견적서_견적서_ 한일에스티엠" xfId="712" xr:uid="{00000000-0005-0000-0000-0000C0020000}"/>
    <cellStyle name="@_laroux_제트베인_1_마창VMS1EA_광명_주정차시스템 견적서(한일에스티엠_수정본)_성남시 불법주정차자동_견적서_견적서_ 한일에스티엠_일위대가-차선만" xfId="713" xr:uid="{00000000-0005-0000-0000-0000C1020000}"/>
    <cellStyle name="@_laroux_제트베인_1_마창VMS1EA_광명_주정차시스템 견적서(한일에스티엠_수정본)_성남시 불법주정차자동_견적서_일위대가-차선만" xfId="714" xr:uid="{00000000-0005-0000-0000-0000C2020000}"/>
    <cellStyle name="@_laroux_제트베인_1_마창VMS1EA_광명_주정차시스템 견적서(한일에스티엠_수정본)_일위대가-차선만" xfId="715" xr:uid="{00000000-0005-0000-0000-0000C3020000}"/>
    <cellStyle name="@_laroux_제트베인_1_마창VMS1EA_성남시 불법주정차자동_견적서" xfId="716" xr:uid="{00000000-0005-0000-0000-0000C4020000}"/>
    <cellStyle name="@_laroux_제트베인_1_마창VMS1EA_성남시 불법주정차자동_견적서_견적서_ 한일에스티엠" xfId="717" xr:uid="{00000000-0005-0000-0000-0000C5020000}"/>
    <cellStyle name="@_laroux_제트베인_1_마창VMS1EA_성남시 불법주정차자동_견적서_견적서_ 한일에스티엠_일위대가-차선만" xfId="718" xr:uid="{00000000-0005-0000-0000-0000C6020000}"/>
    <cellStyle name="@_laroux_제트베인_1_마창VMS1EA_성남시 불법주정차자동_견적서_일위대가-차선만" xfId="719" xr:uid="{00000000-0005-0000-0000-0000C7020000}"/>
    <cellStyle name="@_laroux_제트베인_1_마창VMS1EA_일위대가-차선만" xfId="720" xr:uid="{00000000-0005-0000-0000-0000C8020000}"/>
    <cellStyle name="@_laroux_제트베인_1_마창VMS1EA-2" xfId="721" xr:uid="{00000000-0005-0000-0000-0000C9020000}"/>
    <cellStyle name="@_laroux_제트베인_1_마창VMS1EA-2_광명_주정차시스템 견적서(한일에스티엠_4억9천)" xfId="722" xr:uid="{00000000-0005-0000-0000-0000CA020000}"/>
    <cellStyle name="@_laroux_제트베인_1_마창VMS1EA-2_광명_주정차시스템 견적서(한일에스티엠_4억9천)_성남시 불법주정차자동_견적서" xfId="723" xr:uid="{00000000-0005-0000-0000-0000CB020000}"/>
    <cellStyle name="@_laroux_제트베인_1_마창VMS1EA-2_광명_주정차시스템 견적서(한일에스티엠_4억9천)_성남시 불법주정차자동_견적서_견적서_ 한일에스티엠" xfId="724" xr:uid="{00000000-0005-0000-0000-0000CC020000}"/>
    <cellStyle name="@_laroux_제트베인_1_마창VMS1EA-2_광명_주정차시스템 견적서(한일에스티엠_4억9천)_성남시 불법주정차자동_견적서_견적서_ 한일에스티엠_일위대가-차선만" xfId="725" xr:uid="{00000000-0005-0000-0000-0000CD020000}"/>
    <cellStyle name="@_laroux_제트베인_1_마창VMS1EA-2_광명_주정차시스템 견적서(한일에스티엠_4억9천)_성남시 불법주정차자동_견적서_일위대가-차선만" xfId="726" xr:uid="{00000000-0005-0000-0000-0000CE020000}"/>
    <cellStyle name="@_laroux_제트베인_1_마창VMS1EA-2_광명_주정차시스템 견적서(한일에스티엠_4억9천)_일위대가-차선만" xfId="727" xr:uid="{00000000-0005-0000-0000-0000CF020000}"/>
    <cellStyle name="@_laroux_제트베인_1_마창VMS1EA-2_광명_주정차시스템 견적서(한일에스티엠_수정본)" xfId="728" xr:uid="{00000000-0005-0000-0000-0000D0020000}"/>
    <cellStyle name="@_laroux_제트베인_1_마창VMS1EA-2_광명_주정차시스템 견적서(한일에스티엠_수정본)_성남시 불법주정차자동_견적서" xfId="729" xr:uid="{00000000-0005-0000-0000-0000D1020000}"/>
    <cellStyle name="@_laroux_제트베인_1_마창VMS1EA-2_광명_주정차시스템 견적서(한일에스티엠_수정본)_성남시 불법주정차자동_견적서_견적서_ 한일에스티엠" xfId="730" xr:uid="{00000000-0005-0000-0000-0000D2020000}"/>
    <cellStyle name="@_laroux_제트베인_1_마창VMS1EA-2_광명_주정차시스템 견적서(한일에스티엠_수정본)_성남시 불법주정차자동_견적서_견적서_ 한일에스티엠_일위대가-차선만" xfId="731" xr:uid="{00000000-0005-0000-0000-0000D3020000}"/>
    <cellStyle name="@_laroux_제트베인_1_마창VMS1EA-2_광명_주정차시스템 견적서(한일에스티엠_수정본)_성남시 불법주정차자동_견적서_일위대가-차선만" xfId="732" xr:uid="{00000000-0005-0000-0000-0000D4020000}"/>
    <cellStyle name="@_laroux_제트베인_1_마창VMS1EA-2_광명_주정차시스템 견적서(한일에스티엠_수정본)_일위대가-차선만" xfId="733" xr:uid="{00000000-0005-0000-0000-0000D5020000}"/>
    <cellStyle name="@_laroux_제트베인_1_마창VMS1EA-2_성남시 불법주정차자동_견적서" xfId="734" xr:uid="{00000000-0005-0000-0000-0000D6020000}"/>
    <cellStyle name="@_laroux_제트베인_1_마창VMS1EA-2_성남시 불법주정차자동_견적서_견적서_ 한일에스티엠" xfId="735" xr:uid="{00000000-0005-0000-0000-0000D7020000}"/>
    <cellStyle name="@_laroux_제트베인_1_마창VMS1EA-2_성남시 불법주정차자동_견적서_견적서_ 한일에스티엠_일위대가-차선만" xfId="736" xr:uid="{00000000-0005-0000-0000-0000D8020000}"/>
    <cellStyle name="@_laroux_제트베인_1_마창VMS1EA-2_성남시 불법주정차자동_견적서_일위대가-차선만" xfId="737" xr:uid="{00000000-0005-0000-0000-0000D9020000}"/>
    <cellStyle name="@_laroux_제트베인_1_마창VMS1EA-2_일위대가-차선만" xfId="738" xr:uid="{00000000-0005-0000-0000-0000DA020000}"/>
    <cellStyle name="@_laroux_제트베인_1_북부-1지역" xfId="739" xr:uid="{00000000-0005-0000-0000-0000DB020000}"/>
    <cellStyle name="@_laroux_제트베인_1_북부-1지역_관급자재" xfId="740" xr:uid="{00000000-0005-0000-0000-0000DC020000}"/>
    <cellStyle name="@_laroux_제트베인_1_북부-1지역_북부1" xfId="741" xr:uid="{00000000-0005-0000-0000-0000DD020000}"/>
    <cellStyle name="@_laroux_제트베인_1_설계변경내역서(기획1차-제2지역)" xfId="742" xr:uid="{00000000-0005-0000-0000-0000DE020000}"/>
    <cellStyle name="@_laroux_제트베인_1_설계변경내역서(기획1차-제2지역)_설계변경-긴급 및 13개소" xfId="743" xr:uid="{00000000-0005-0000-0000-0000DF020000}"/>
    <cellStyle name="@_laroux_제트베인_1_설계변경내역서(기획1차-제2지역)_설계변경내역서(기획1차-제2지역)" xfId="744" xr:uid="{00000000-0005-0000-0000-0000E0020000}"/>
    <cellStyle name="@_laroux_제트베인_1_설계변경내역서(기획1차-제2지역)_설계변경내역서(기획1차-제2지역)_설계변경내역서(기획1차-제2지역)" xfId="745" xr:uid="{00000000-0005-0000-0000-0000E1020000}"/>
    <cellStyle name="@_laroux_제트베인_1_설계변경내역서(기획1차-제2지역)_설계변경내역서(기획1차-제2지역)_설계변경내역서(기획1차-제2지역)_설계변경-긴급 및 13개소" xfId="746" xr:uid="{00000000-0005-0000-0000-0000E2020000}"/>
    <cellStyle name="@_laroux_제트베인_1_설계변경내역서(기획1차-제2지역)_설계변경내역서(기획1차-제2지역)_설계변경내역서(기획1차-제2지역)_설계변경내역서(기획3차-제2지역)_송파상운변동" xfId="747" xr:uid="{00000000-0005-0000-0000-0000E3020000}"/>
    <cellStyle name="@_laroux_제트베인_1_설계변경내역서(기획1차-제2지역)_설계변경내역서(기획1차-제2지역)_설계변경내역서(기획1차-제2지역)_준공 내역서(기획1차-제2지역)_제출용" xfId="748" xr:uid="{00000000-0005-0000-0000-0000E4020000}"/>
    <cellStyle name="@_laroux_제트베인_1_설계변경내역서(기획1차-제2지역)_설계변경내역서(기획3차-제2지역)_송파상운변동" xfId="749" xr:uid="{00000000-0005-0000-0000-0000E5020000}"/>
    <cellStyle name="@_laroux_제트베인_1_설계변경내역서(기획1차-제2지역)_준공 내역서(기획1차-제2지역)_제출용" xfId="750" xr:uid="{00000000-0005-0000-0000-0000E6020000}"/>
    <cellStyle name="@_laroux_제트베인_1_설계서(강서,영등포일부)(심사결과)" xfId="751" xr:uid="{00000000-0005-0000-0000-0000E7020000}"/>
    <cellStyle name="@_laroux_제트베인_1_설계서(강서,영등포일부)(심사결과)_00-0.마포역 外 2개소 추가공사건(서울시단가)-호표정리-제출용(공단검토1)-실정보고용" xfId="752" xr:uid="{00000000-0005-0000-0000-0000E8020000}"/>
    <cellStyle name="@_laroux_제트베인_1_설계서(강서,영등포일부)(심사결과)_00-1.계약내역 신규호표(서울시 단가)-호표 출력용-최종(공단검토)-표지-실정보고용" xfId="753" xr:uid="{00000000-0005-0000-0000-0000E9020000}"/>
    <cellStyle name="@_laroux_제트베인_1_설계서-교통신호기유지보수공사 연간단가(서부2구역)(심사결과)" xfId="754" xr:uid="{00000000-0005-0000-0000-0000EA020000}"/>
    <cellStyle name="@_laroux_제트베인_1_성남시 불법주정차자동_견적서" xfId="755" xr:uid="{00000000-0005-0000-0000-0000EB020000}"/>
    <cellStyle name="@_laroux_제트베인_1_성남시 불법주정차자동_견적서_견적서_ 한일에스티엠" xfId="756" xr:uid="{00000000-0005-0000-0000-0000EC020000}"/>
    <cellStyle name="@_laroux_제트베인_1_성남시 불법주정차자동_견적서_견적서_ 한일에스티엠_일위대가-차선만" xfId="757" xr:uid="{00000000-0005-0000-0000-0000ED020000}"/>
    <cellStyle name="@_laroux_제트베인_1_성남시 불법주정차자동_견적서_일위대가-차선만" xfId="758" xr:uid="{00000000-0005-0000-0000-0000EE020000}"/>
    <cellStyle name="@_laroux_제트베인_1_일위대가-차선만" xfId="759" xr:uid="{00000000-0005-0000-0000-0000EF020000}"/>
    <cellStyle name="@_laroux_제트베인_1_중구어린이내역(토목)" xfId="760" xr:uid="{00000000-0005-0000-0000-0000F0020000}"/>
    <cellStyle name="@_laroux_제트베인_1_중구어린이내역(토목)_00-0.마포역 外 2개소 추가공사건(서울시단가)-호표정리-제출용(공단검토1)-실정보고용" xfId="761" xr:uid="{00000000-0005-0000-0000-0000F1020000}"/>
    <cellStyle name="@_laroux_제트베인_1_중구어린이내역(토목)_00-1.계약내역 신규호표(서울시 단가)-호표 출력용-최종(공단검토)-표지-실정보고용" xfId="762" xr:uid="{00000000-0005-0000-0000-0000F2020000}"/>
    <cellStyle name="@_laroux_제트베인_1_중구어린이내역(토목)_강서(수량산출서)" xfId="763" xr:uid="{00000000-0005-0000-0000-0000F3020000}"/>
    <cellStyle name="@_laroux_제트베인_1_중구어린이내역(토목)_강서(수량산출서)_00-0.마포역 外 2개소 추가공사건(서울시단가)-호표정리-제출용(공단검토1)-실정보고용" xfId="764" xr:uid="{00000000-0005-0000-0000-0000F4020000}"/>
    <cellStyle name="@_laroux_제트베인_1_중구어린이내역(토목)_강서(수량산출서)_00-1.계약내역 신규호표(서울시 단가)-호표 출력용-최종(공단검토)-표지-실정보고용" xfId="765" xr:uid="{00000000-0005-0000-0000-0000F5020000}"/>
    <cellStyle name="@_laroux_제트베인_1_중구어린이내역(토목)_강서토목(내역,노인)" xfId="766" xr:uid="{00000000-0005-0000-0000-0000F6020000}"/>
    <cellStyle name="@_laroux_제트베인_1_중구어린이내역(토목)_강서토목(내역,노인)_00-0.마포역 外 2개소 추가공사건(서울시단가)-호표정리-제출용(공단검토1)-실정보고용" xfId="767" xr:uid="{00000000-0005-0000-0000-0000F7020000}"/>
    <cellStyle name="@_laroux_제트베인_1_중구어린이내역(토목)_강서토목(내역,노인)_00-1.계약내역 신규호표(서울시 단가)-호표 출력용-최종(공단검토)-표지-실정보고용" xfId="768" xr:uid="{00000000-0005-0000-0000-0000F8020000}"/>
    <cellStyle name="@_laroux_제트베인_2008년중랑구어린이보호구역(내역서)" xfId="769" xr:uid="{00000000-0005-0000-0000-0000F9020000}"/>
    <cellStyle name="@_laroux_제트베인_2008년중랑구어린이보호구역(내역서)-중랑일위대가변경080630" xfId="770" xr:uid="{00000000-0005-0000-0000-0000FA020000}"/>
    <cellStyle name="@_laroux_제트베인_중구어린이내역(토목)" xfId="771" xr:uid="{00000000-0005-0000-0000-0000FB020000}"/>
    <cellStyle name="@_laroux_제트베인_중구어린이내역(토목)_강서(수량산출서)" xfId="772" xr:uid="{00000000-0005-0000-0000-0000FC020000}"/>
    <cellStyle name="@_laroux_제트베인_중구어린이내역(토목)_강서토목(내역,노인)" xfId="773" xr:uid="{00000000-0005-0000-0000-0000FD020000}"/>
    <cellStyle name="@_laroux_중구어린이내역(토목)" xfId="774" xr:uid="{00000000-0005-0000-0000-0000FE020000}"/>
    <cellStyle name="@_laroux_중구어린이내역(토목)_강서(수량산출서)" xfId="775" xr:uid="{00000000-0005-0000-0000-0000FF020000}"/>
    <cellStyle name="@_laroux_중구어린이내역(토목)_강서토목(내역,노인)" xfId="776" xr:uid="{00000000-0005-0000-0000-000000030000}"/>
    <cellStyle name="_(01-14)광양항인건비" xfId="777" xr:uid="{00000000-0005-0000-0000-000001030000}"/>
    <cellStyle name="_00 단가산출서 9호선,공항,공용" xfId="778" xr:uid="{00000000-0005-0000-0000-000002030000}"/>
    <cellStyle name="_01" xfId="779" xr:uid="{00000000-0005-0000-0000-000003030000}"/>
    <cellStyle name="_01 원가계산 및 총괄표(4호선)" xfId="780" xr:uid="{00000000-0005-0000-0000-000004030000}"/>
    <cellStyle name="_01_강동내역(9.28" xfId="781" xr:uid="{00000000-0005-0000-0000-000005030000}"/>
    <cellStyle name="_01_강동내역(9.28_T05-D03-004D(울산터널-조명제어-안소장님1003)" xfId="782" xr:uid="{00000000-0005-0000-0000-000006030000}"/>
    <cellStyle name="_01_강동내역(9.28_T05-D03-004D(울산터널-환기-구성설비0930)" xfId="783" xr:uid="{00000000-0005-0000-0000-000007030000}"/>
    <cellStyle name="_01_강동내역(9.28_울산강동내역최종(20051101)" xfId="784" xr:uid="{00000000-0005-0000-0000-000008030000}"/>
    <cellStyle name="_01~02 1-1A,1B 구간 공사용 임시전력공사 내역서" xfId="785" xr:uid="{00000000-0005-0000-0000-000009030000}"/>
    <cellStyle name="_01년하반기계획" xfId="786" xr:uid="{00000000-0005-0000-0000-00000A030000}"/>
    <cellStyle name="_01년하반기계획_강동내역(9.28" xfId="787" xr:uid="{00000000-0005-0000-0000-00000B030000}"/>
    <cellStyle name="_01년하반기계획_강동내역(9.28_T05-D03-004D(울산터널-조명제어-안소장님1003)" xfId="788" xr:uid="{00000000-0005-0000-0000-00000C030000}"/>
    <cellStyle name="_01년하반기계획_강동내역(9.28_T05-D03-004D(울산터널-환기-구성설비0930)" xfId="789" xr:uid="{00000000-0005-0000-0000-00000D030000}"/>
    <cellStyle name="_01년하반기계획_강동내역(9.28_울산강동내역최종(20051101)" xfId="790" xr:uid="{00000000-0005-0000-0000-00000E030000}"/>
    <cellStyle name="_02-15작업(건총)" xfId="791" xr:uid="{00000000-0005-0000-0000-00000F030000}"/>
    <cellStyle name="_03년협약(변경)" xfId="792" xr:uid="{00000000-0005-0000-0000-000010030000}"/>
    <cellStyle name="_0402우포식생호안블럭(일부)" xfId="793" xr:uid="{00000000-0005-0000-0000-000011030000}"/>
    <cellStyle name="_0402진흥콘크리트-호안블럭3종(일부)" xfId="794" xr:uid="{00000000-0005-0000-0000-000012030000}"/>
    <cellStyle name="_0402피아산업-학생용책걸상10종" xfId="795" xr:uid="{00000000-0005-0000-0000-000013030000}"/>
    <cellStyle name="_040324 04년노무비산출근거" xfId="796" xr:uid="{00000000-0005-0000-0000-000014030000}"/>
    <cellStyle name="_040324 04년전체내역" xfId="797" xr:uid="{00000000-0005-0000-0000-000015030000}"/>
    <cellStyle name="_050401 도급내역서(`05협약-최종)" xfId="798" xr:uid="{00000000-0005-0000-0000-000016030000}"/>
    <cellStyle name="_06.내역서(경관설비공사)-설계비 변경(9월14일)" xfId="799" xr:uid="{00000000-0005-0000-0000-000017030000}"/>
    <cellStyle name="_060328 당진 공장 방송(원가)" xfId="800" xr:uid="{00000000-0005-0000-0000-000018030000}"/>
    <cellStyle name="_06월소장단회의" xfId="801" xr:uid="{00000000-0005-0000-0000-000019030000}"/>
    <cellStyle name="_08_03_24_08년_진안지사_전기시설_유지보수_연간단가공사_작업중" xfId="802" xr:uid="{00000000-0005-0000-0000-00001A030000}"/>
    <cellStyle name="_08년년간단가 (설계서)-동안구(변경)" xfId="803" xr:uid="{00000000-0005-0000-0000-00001B030000}"/>
    <cellStyle name="_08년년간단가 (설계서)-만안구(변경)" xfId="804" xr:uid="{00000000-0005-0000-0000-00001C030000}"/>
    <cellStyle name="_09설계내역서" xfId="805" xr:uid="{00000000-0005-0000-0000-00001D030000}"/>
    <cellStyle name="_1. 통행요금징수-20060921" xfId="806" xr:uid="{00000000-0005-0000-0000-00001E030000}"/>
    <cellStyle name="_1.1 현장설비(VDS)" xfId="807" xr:uid="{00000000-0005-0000-0000-00001F030000}"/>
    <cellStyle name="_1.2 현장설비(AVI)" xfId="808" xr:uid="{00000000-0005-0000-0000-000020030000}"/>
    <cellStyle name="_1.3 현장설비(CCTV)" xfId="809" xr:uid="{00000000-0005-0000-0000-000021030000}"/>
    <cellStyle name="_1.3 현장설비(VMS)" xfId="810" xr:uid="{00000000-0005-0000-0000-000022030000}"/>
    <cellStyle name="_1.내역서" xfId="811" xr:uid="{00000000-0005-0000-0000-000023030000}"/>
    <cellStyle name="_11.통합보안관리서버" xfId="812" xr:uid="{00000000-0005-0000-0000-000024030000}"/>
    <cellStyle name="_1220-원가조사-전자지불" xfId="813" xr:uid="{00000000-0005-0000-0000-000025030000}"/>
    <cellStyle name="_1공구 참고용(가로등)-2007-06" xfId="814" xr:uid="{00000000-0005-0000-0000-000026030000}"/>
    <cellStyle name="_1원가계산,2총괄내역서xls" xfId="815" xr:uid="{00000000-0005-0000-0000-000027030000}"/>
    <cellStyle name="_2.1 관로부문(경북_VDS)" xfId="816" xr:uid="{00000000-0005-0000-0000-000028030000}"/>
    <cellStyle name="_2.1 센터(컴퓨터시스템)" xfId="817" xr:uid="{00000000-0005-0000-0000-000029030000}"/>
    <cellStyle name="_2.2 관로부문(강원_CCTV)" xfId="818" xr:uid="{00000000-0005-0000-0000-00002A030000}"/>
    <cellStyle name="_2.2 센터(네트워크)" xfId="819" xr:uid="{00000000-0005-0000-0000-00002B030000}"/>
    <cellStyle name="_2.3 센터 (상황판)" xfId="820" xr:uid="{00000000-0005-0000-0000-00002C030000}"/>
    <cellStyle name="_2.4 센터(매트릭스스위쳐)" xfId="821" xr:uid="{00000000-0005-0000-0000-00002D030000}"/>
    <cellStyle name="_2.5 센터 (소프트웨어툴)" xfId="822" xr:uid="{00000000-0005-0000-0000-00002E030000}"/>
    <cellStyle name="_2.6 센터 (부대시설)" xfId="823" xr:uid="{00000000-0005-0000-0000-00002F030000}"/>
    <cellStyle name="_2.7 센터 (인테리어)" xfId="824" xr:uid="{00000000-0005-0000-0000-000030030000}"/>
    <cellStyle name="_2.8 센터 (소프트웨어개발)" xfId="825" xr:uid="{00000000-0005-0000-0000-000031030000}"/>
    <cellStyle name="_2.가로등내역서" xfId="826" xr:uid="{00000000-0005-0000-0000-000032030000}"/>
    <cellStyle name="_2.배수공" xfId="827" xr:uid="{00000000-0005-0000-0000-000033030000}"/>
    <cellStyle name="_2.실시설계총괄내역서_vds(loop)_최종_이상훈" xfId="828" xr:uid="{00000000-0005-0000-0000-000034030000}"/>
    <cellStyle name="_2.실시설계총괄내역서_교통정보수집" xfId="829" xr:uid="{00000000-0005-0000-0000-000035030000}"/>
    <cellStyle name="_2.실시설계총괄내역서_신호제어" xfId="830" xr:uid="{00000000-0005-0000-0000-000036030000}"/>
    <cellStyle name="_2000-10회의" xfId="831" xr:uid="{00000000-0005-0000-0000-000037030000}"/>
    <cellStyle name="_2001 장애조치" xfId="832" xr:uid="{00000000-0005-0000-0000-000038030000}"/>
    <cellStyle name="_2001년 왕성중기건설" xfId="833" xr:uid="{00000000-0005-0000-0000-000039030000}"/>
    <cellStyle name="_2001년분 실행" xfId="834" xr:uid="{00000000-0005-0000-0000-00003A030000}"/>
    <cellStyle name="_2001년스케쥴" xfId="835" xr:uid="{00000000-0005-0000-0000-00003B030000}"/>
    <cellStyle name="_2001년업무(재조정)" xfId="836" xr:uid="{00000000-0005-0000-0000-00003C030000}"/>
    <cellStyle name="_2002결과표1" xfId="837" xr:uid="{00000000-0005-0000-0000-00003D030000}"/>
    <cellStyle name="_2002물가변동집계(0205)" xfId="838" xr:uid="{00000000-0005-0000-0000-00003E030000}"/>
    <cellStyle name="_2004년 유지보수(상주)준공" xfId="839" xr:uid="{00000000-0005-0000-0000-00003F030000}"/>
    <cellStyle name="_2005 0204 LGCNS 대전지하철 내역서" xfId="840" xr:uid="{00000000-0005-0000-0000-000040030000}"/>
    <cellStyle name="_2006년 교통신호제어기 유지보수 공사(안산)최종" xfId="841" xr:uid="{00000000-0005-0000-0000-000041030000}"/>
    <cellStyle name="_2006년 상반기 노임단가" xfId="842" xr:uid="{00000000-0005-0000-0000-000042030000}"/>
    <cellStyle name="_2008년전기협약도급(홍천,충주)" xfId="843" xr:uid="{00000000-0005-0000-0000-000043030000}"/>
    <cellStyle name="_2010단가산출서(도로부분)" xfId="844" xr:uid="{00000000-0005-0000-0000-000044030000}"/>
    <cellStyle name="_23호선 적용 노임단가" xfId="845" xr:uid="{00000000-0005-0000-0000-000045030000}"/>
    <cellStyle name="_2-4.상반기실적부문별요약" xfId="846" xr:uid="{00000000-0005-0000-0000-000046030000}"/>
    <cellStyle name="_2-4.상반기실적부문별요약(표지및목차포함)" xfId="847" xr:uid="{00000000-0005-0000-0000-000047030000}"/>
    <cellStyle name="_2-4.상반기실적부문별요약(표지및목차포함)_1" xfId="848" xr:uid="{00000000-0005-0000-0000-000048030000}"/>
    <cellStyle name="_2-4.상반기실적부문별요약_1" xfId="849" xr:uid="{00000000-0005-0000-0000-000049030000}"/>
    <cellStyle name="_2953-01L" xfId="850" xr:uid="{00000000-0005-0000-0000-00004A030000}"/>
    <cellStyle name="_3. 중기단가산출서-1" xfId="851" xr:uid="{00000000-0005-0000-0000-00004B030000}"/>
    <cellStyle name="_3.1 케이블부문(강원_CCTV)" xfId="852" xr:uid="{00000000-0005-0000-0000-00004C030000}"/>
    <cellStyle name="_3.1 케이블부문(충청_VDS)" xfId="853" xr:uid="{00000000-0005-0000-0000-00004D030000}"/>
    <cellStyle name="_3.1탑화장실 절개지 보강공사" xfId="854" xr:uid="{00000000-0005-0000-0000-00004E030000}"/>
    <cellStyle name="_3.2 케이블부문(강원_VMS)" xfId="855" xr:uid="{00000000-0005-0000-0000-00004F030000}"/>
    <cellStyle name="_3.3 케이블부문(충청_VMS)" xfId="856" xr:uid="{00000000-0005-0000-0000-000050030000}"/>
    <cellStyle name="_3.가로등계산서" xfId="857" xr:uid="{00000000-0005-0000-0000-000051030000}"/>
    <cellStyle name="_3.배수공" xfId="858" xr:uid="{00000000-0005-0000-0000-000052030000}"/>
    <cellStyle name="_3.우오수공" xfId="859" xr:uid="{00000000-0005-0000-0000-000053030000}"/>
    <cellStyle name="_30820ICG" xfId="860" xr:uid="{00000000-0005-0000-0000-000054030000}"/>
    <cellStyle name="_3-8.동력산출서" xfId="861" xr:uid="{00000000-0005-0000-0000-000055030000}"/>
    <cellStyle name="_4.1 통신(전송망)" xfId="862" xr:uid="{00000000-0005-0000-0000-000056030000}"/>
    <cellStyle name="_4.2 통신(광케이블포설)" xfId="863" xr:uid="{00000000-0005-0000-0000-000057030000}"/>
    <cellStyle name="_4.총괄내역서" xfId="864" xr:uid="{00000000-0005-0000-0000-000058030000}"/>
    <cellStyle name="_4회기성 내역서-10월06일 수정본" xfId="865" xr:uid="{00000000-0005-0000-0000-000059030000}"/>
    <cellStyle name="_5옹벽공" xfId="866" xr:uid="{00000000-0005-0000-0000-00005A030000}"/>
    <cellStyle name="_5옹벽공_수량산출서" xfId="867" xr:uid="{00000000-0005-0000-0000-00005B030000}"/>
    <cellStyle name="_5옹벽공_수량산출서_수량산출서" xfId="868" xr:uid="{00000000-0005-0000-0000-00005C030000}"/>
    <cellStyle name="_5옹벽공_수량산출서_수량산출서_수량산출서" xfId="869" xr:uid="{00000000-0005-0000-0000-00005D030000}"/>
    <cellStyle name="_5옹벽공_수량산출서_수량산출서2" xfId="870" xr:uid="{00000000-0005-0000-0000-00005E030000}"/>
    <cellStyle name="_6.2 VMS-C형" xfId="871" xr:uid="{00000000-0005-0000-0000-00005F030000}"/>
    <cellStyle name="_7.수량산출서" xfId="872" xr:uid="{00000000-0005-0000-0000-000060030000}"/>
    <cellStyle name="_7월예정공정표" xfId="873" xr:uid="{00000000-0005-0000-0000-000061030000}"/>
    <cellStyle name="_8월공무정산(서동조정)" xfId="874" xr:uid="{00000000-0005-0000-0000-000062030000}"/>
    <cellStyle name="_99-07-P003 서초쉐르빌설변-2" xfId="875" xr:uid="{00000000-0005-0000-0000-000063030000}"/>
    <cellStyle name="_'99상반기경영개선활동결과(게시용)" xfId="876" xr:uid="{00000000-0005-0000-0000-000064030000}"/>
    <cellStyle name="_9월소장단회의" xfId="877" xr:uid="{00000000-0005-0000-0000-000065030000}"/>
    <cellStyle name="_A,C부지 예산서" xfId="878" xr:uid="{00000000-0005-0000-0000-000066030000}"/>
    <cellStyle name="_A.TK토목,공사현황(2002-2)-1" xfId="879" xr:uid="{00000000-0005-0000-0000-000067030000}"/>
    <cellStyle name="_ACC무대조명-071114" xfId="880" xr:uid="{00000000-0005-0000-0000-000068030000}"/>
    <cellStyle name="_AV-1" xfId="881" xr:uid="{00000000-0005-0000-0000-000069030000}"/>
    <cellStyle name="_BIS내역서 안형기 작성지원" xfId="882" xr:uid="{00000000-0005-0000-0000-00006A030000}"/>
    <cellStyle name="_BOOK1" xfId="883" xr:uid="{00000000-0005-0000-0000-00006B030000}"/>
    <cellStyle name="_Book2" xfId="884" xr:uid="{00000000-0005-0000-0000-00006C030000}"/>
    <cellStyle name="_Book3" xfId="885" xr:uid="{00000000-0005-0000-0000-00006D030000}"/>
    <cellStyle name="_Book3_강동내역(9.28" xfId="886" xr:uid="{00000000-0005-0000-0000-00006E030000}"/>
    <cellStyle name="_Book3_강동내역(9.28_T05-D03-004D(울산터널-조명제어-안소장님1003)" xfId="887" xr:uid="{00000000-0005-0000-0000-00006F030000}"/>
    <cellStyle name="_Book3_강동내역(9.28_T05-D03-004D(울산터널-환기-구성설비0930)" xfId="888" xr:uid="{00000000-0005-0000-0000-000070030000}"/>
    <cellStyle name="_Book3_강동내역(9.28_울산강동내역최종(20051101)" xfId="889" xr:uid="{00000000-0005-0000-0000-000071030000}"/>
    <cellStyle name="_B수량산출서(오창-진천)" xfId="890" xr:uid="{00000000-0005-0000-0000-000072030000}"/>
    <cellStyle name="_B수량산출서(최종분-전체분)" xfId="891" xr:uid="{00000000-0005-0000-0000-000073030000}"/>
    <cellStyle name="_CCTV 내역시작11.21" xfId="892" xr:uid="{00000000-0005-0000-0000-000074030000}"/>
    <cellStyle name="_CCTV내역1" xfId="893" xr:uid="{00000000-0005-0000-0000-000075030000}"/>
    <cellStyle name="_CCTV내역서(남원광한루)" xfId="894" xr:uid="{00000000-0005-0000-0000-000076030000}"/>
    <cellStyle name="_cover" xfId="895" xr:uid="{00000000-0005-0000-0000-000077030000}"/>
    <cellStyle name="_C앤C" xfId="896" xr:uid="{00000000-0005-0000-0000-000078030000}"/>
    <cellStyle name="_C앤C(네트웍)" xfId="897" xr:uid="{00000000-0005-0000-0000-000079030000}"/>
    <cellStyle name="_C앤C원가계산" xfId="898" xr:uid="{00000000-0005-0000-0000-00007A030000}"/>
    <cellStyle name="_ESC산출서(5공구)020814기준(cms+품셈상의기계경비)" xfId="899" xr:uid="{00000000-0005-0000-0000-00007B030000}"/>
    <cellStyle name="_FCST (2)" xfId="900" xr:uid="{00000000-0005-0000-0000-00007C030000}"/>
    <cellStyle name="_KBS홀(전동마이크교체)예산안" xfId="901" xr:uid="{00000000-0005-0000-0000-00007D030000}"/>
    <cellStyle name="_LG전산센타" xfId="902" xr:uid="{00000000-0005-0000-0000-00007E030000}"/>
    <cellStyle name="_LG전산센타_1.1 VDS 수량 및 단가(부산청)" xfId="903" xr:uid="{00000000-0005-0000-0000-00007F030000}"/>
    <cellStyle name="_LG전산센타_1.1 VDS 수량 및 단가(부산청)_1.영상검지기 수량 및 단가" xfId="904" xr:uid="{00000000-0005-0000-0000-000080030000}"/>
    <cellStyle name="_LG전산센타_cctv견적(060612)-원가" xfId="905" xr:uid="{00000000-0005-0000-0000-000081030000}"/>
    <cellStyle name="_LG전산센타_cctv견적(060612)-원가_1.1 VDS 수량 및 단가(부산청)" xfId="906" xr:uid="{00000000-0005-0000-0000-000082030000}"/>
    <cellStyle name="_LG전산센타_cctv견적(060612)-원가_1.1 VDS 수량 및 단가(부산청)_1.영상검지기 수량 및 단가" xfId="907" xr:uid="{00000000-0005-0000-0000-000083030000}"/>
    <cellStyle name="_LG전산센타_cctv견적(060711)-원가" xfId="908" xr:uid="{00000000-0005-0000-0000-000084030000}"/>
    <cellStyle name="_LG전산센타_cctv견적(060711)-원가_1.1 VDS 수량 및 단가(부산청)" xfId="909" xr:uid="{00000000-0005-0000-0000-000085030000}"/>
    <cellStyle name="_LG전산센타_cctv견적(060711)-원가_1.1 VDS 수량 및 단가(부산청)_1.영상검지기 수량 및 단가" xfId="910" xr:uid="{00000000-0005-0000-0000-000086030000}"/>
    <cellStyle name="_LG전산센타_cctv견적(060713)-원가" xfId="911" xr:uid="{00000000-0005-0000-0000-000087030000}"/>
    <cellStyle name="_LG전산센타_cctv견적(060713)-원가_1.1 VDS 수량 및 단가(부산청)" xfId="912" xr:uid="{00000000-0005-0000-0000-000088030000}"/>
    <cellStyle name="_LG전산센타_cctv견적(060713)-원가_1.1 VDS 수량 및 단가(부산청)_1.영상검지기 수량 및 단가" xfId="913" xr:uid="{00000000-0005-0000-0000-000089030000}"/>
    <cellStyle name="_LG전산센타_cctv견적(060728)-원가" xfId="914" xr:uid="{00000000-0005-0000-0000-00008A030000}"/>
    <cellStyle name="_LG전산센타_cctv견적(060728)-원가_1.1 VDS 수량 및 단가(부산청)" xfId="915" xr:uid="{00000000-0005-0000-0000-00008B030000}"/>
    <cellStyle name="_LG전산센타_cctv견적(060728)-원가_1.1 VDS 수량 및 단가(부산청)_1.영상검지기 수량 및 단가" xfId="916" xr:uid="{00000000-0005-0000-0000-00008C030000}"/>
    <cellStyle name="_LG전산센타_견적서양식(우정)" xfId="917" xr:uid="{00000000-0005-0000-0000-00008D030000}"/>
    <cellStyle name="_LG전산센타_견적서양식(우정)_1.1 VDS 수량 및 단가(부산청)" xfId="918" xr:uid="{00000000-0005-0000-0000-00008E030000}"/>
    <cellStyle name="_LG전산센타_견적서양식(우정)_1.1 VDS 수량 및 단가(부산청)_1.영상검지기 수량 및 단가" xfId="919" xr:uid="{00000000-0005-0000-0000-00008F030000}"/>
    <cellStyle name="_LG전산센타_견적서양식(우정)_cctv견적(060612)-원가" xfId="920" xr:uid="{00000000-0005-0000-0000-000090030000}"/>
    <cellStyle name="_LG전산센타_견적서양식(우정)_cctv견적(060612)-원가_1.1 VDS 수량 및 단가(부산청)" xfId="921" xr:uid="{00000000-0005-0000-0000-000091030000}"/>
    <cellStyle name="_LG전산센타_견적서양식(우정)_cctv견적(060612)-원가_1.1 VDS 수량 및 단가(부산청)_1.영상검지기 수량 및 단가" xfId="922" xr:uid="{00000000-0005-0000-0000-000092030000}"/>
    <cellStyle name="_LG전산센타_견적서양식(우정)_cctv견적(060711)-원가" xfId="923" xr:uid="{00000000-0005-0000-0000-000093030000}"/>
    <cellStyle name="_LG전산센타_견적서양식(우정)_cctv견적(060711)-원가_1.1 VDS 수량 및 단가(부산청)" xfId="924" xr:uid="{00000000-0005-0000-0000-000094030000}"/>
    <cellStyle name="_LG전산센타_견적서양식(우정)_cctv견적(060711)-원가_1.1 VDS 수량 및 단가(부산청)_1.영상검지기 수량 및 단가" xfId="925" xr:uid="{00000000-0005-0000-0000-000095030000}"/>
    <cellStyle name="_LG전산센타_견적서양식(우정)_cctv견적(060713)-원가" xfId="926" xr:uid="{00000000-0005-0000-0000-000096030000}"/>
    <cellStyle name="_LG전산센타_견적서양식(우정)_cctv견적(060713)-원가_1.1 VDS 수량 및 단가(부산청)" xfId="927" xr:uid="{00000000-0005-0000-0000-000097030000}"/>
    <cellStyle name="_LG전산센타_견적서양식(우정)_cctv견적(060713)-원가_1.1 VDS 수량 및 단가(부산청)_1.영상검지기 수량 및 단가" xfId="928" xr:uid="{00000000-0005-0000-0000-000098030000}"/>
    <cellStyle name="_LG전산센타_견적서양식(우정)_cctv견적(060728)-원가" xfId="929" xr:uid="{00000000-0005-0000-0000-000099030000}"/>
    <cellStyle name="_LG전산센타_견적서양식(우정)_cctv견적(060728)-원가_1.1 VDS 수량 및 단가(부산청)" xfId="930" xr:uid="{00000000-0005-0000-0000-00009A030000}"/>
    <cellStyle name="_LG전산센타_견적서양식(우정)_cctv견적(060728)-원가_1.1 VDS 수량 및 단가(부산청)_1.영상검지기 수량 및 단가" xfId="931" xr:uid="{00000000-0005-0000-0000-00009B030000}"/>
    <cellStyle name="_LG전산센타_견적서양식(우정)_동탄-cctv견적(060509)" xfId="932" xr:uid="{00000000-0005-0000-0000-00009C030000}"/>
    <cellStyle name="_LG전산센타_견적서양식(우정)_동탄-cctv견적(060509)_1.1 VDS 수량 및 단가(부산청)" xfId="933" xr:uid="{00000000-0005-0000-0000-00009D030000}"/>
    <cellStyle name="_LG전산센타_견적서양식(우정)_동탄-cctv견적(060509)_1.1 VDS 수량 및 단가(부산청)_1.영상검지기 수량 및 단가" xfId="934" xr:uid="{00000000-0005-0000-0000-00009E030000}"/>
    <cellStyle name="_LG전산센타_견적서양식(우정)_현대제철-동경 견적(060615)" xfId="935" xr:uid="{00000000-0005-0000-0000-00009F030000}"/>
    <cellStyle name="_LG전산센타_견적서양식(우정)_현대제철-동경 견적(060615)_1.1 VDS 수량 및 단가(부산청)" xfId="936" xr:uid="{00000000-0005-0000-0000-0000A0030000}"/>
    <cellStyle name="_LG전산센타_견적서양식(우정)_현대제철-동경 견적(060615)_1.1 VDS 수량 및 단가(부산청)_1.영상검지기 수량 및 단가" xfId="937" xr:uid="{00000000-0005-0000-0000-0000A1030000}"/>
    <cellStyle name="_LG전산센타_동탄-cctv견적(060509)" xfId="938" xr:uid="{00000000-0005-0000-0000-0000A2030000}"/>
    <cellStyle name="_LG전산센타_동탄-cctv견적(060509)_1.1 VDS 수량 및 단가(부산청)" xfId="939" xr:uid="{00000000-0005-0000-0000-0000A3030000}"/>
    <cellStyle name="_LG전산센타_동탄-cctv견적(060509)_1.1 VDS 수량 및 단가(부산청)_1.영상검지기 수량 및 단가" xfId="940" xr:uid="{00000000-0005-0000-0000-0000A4030000}"/>
    <cellStyle name="_LG전산센타_보고원가표(041018)" xfId="941" xr:uid="{00000000-0005-0000-0000-0000A5030000}"/>
    <cellStyle name="_LG전산센타_보고원가표(041018)_1.1 VDS 수량 및 단가(부산청)" xfId="942" xr:uid="{00000000-0005-0000-0000-0000A6030000}"/>
    <cellStyle name="_LG전산센타_보고원가표(041018)_1.1 VDS 수량 및 단가(부산청)_1.영상검지기 수량 및 단가" xfId="943" xr:uid="{00000000-0005-0000-0000-0000A7030000}"/>
    <cellStyle name="_LG전산센타_보고원가표(041018)_cctv견적(060612)-원가" xfId="944" xr:uid="{00000000-0005-0000-0000-0000A8030000}"/>
    <cellStyle name="_LG전산센타_보고원가표(041018)_cctv견적(060612)-원가_1.1 VDS 수량 및 단가(부산청)" xfId="945" xr:uid="{00000000-0005-0000-0000-0000A9030000}"/>
    <cellStyle name="_LG전산센타_보고원가표(041018)_cctv견적(060612)-원가_1.1 VDS 수량 및 단가(부산청)_1.영상검지기 수량 및 단가" xfId="946" xr:uid="{00000000-0005-0000-0000-0000AA030000}"/>
    <cellStyle name="_LG전산센타_보고원가표(041018)_cctv견적(060711)-원가" xfId="947" xr:uid="{00000000-0005-0000-0000-0000AB030000}"/>
    <cellStyle name="_LG전산센타_보고원가표(041018)_cctv견적(060711)-원가_1.1 VDS 수량 및 단가(부산청)" xfId="948" xr:uid="{00000000-0005-0000-0000-0000AC030000}"/>
    <cellStyle name="_LG전산센타_보고원가표(041018)_cctv견적(060711)-원가_1.1 VDS 수량 및 단가(부산청)_1.영상검지기 수량 및 단가" xfId="949" xr:uid="{00000000-0005-0000-0000-0000AD030000}"/>
    <cellStyle name="_LG전산센타_보고원가표(041018)_cctv견적(060713)-원가" xfId="950" xr:uid="{00000000-0005-0000-0000-0000AE030000}"/>
    <cellStyle name="_LG전산센타_보고원가표(041018)_cctv견적(060713)-원가_1.1 VDS 수량 및 단가(부산청)" xfId="951" xr:uid="{00000000-0005-0000-0000-0000AF030000}"/>
    <cellStyle name="_LG전산센타_보고원가표(041018)_cctv견적(060713)-원가_1.1 VDS 수량 및 단가(부산청)_1.영상검지기 수량 및 단가" xfId="952" xr:uid="{00000000-0005-0000-0000-0000B0030000}"/>
    <cellStyle name="_LG전산센타_보고원가표(041018)_cctv견적(060728)-원가" xfId="953" xr:uid="{00000000-0005-0000-0000-0000B1030000}"/>
    <cellStyle name="_LG전산센타_보고원가표(041018)_cctv견적(060728)-원가_1.1 VDS 수량 및 단가(부산청)" xfId="954" xr:uid="{00000000-0005-0000-0000-0000B2030000}"/>
    <cellStyle name="_LG전산센타_보고원가표(041018)_cctv견적(060728)-원가_1.1 VDS 수량 및 단가(부산청)_1.영상검지기 수량 및 단가" xfId="955" xr:uid="{00000000-0005-0000-0000-0000B3030000}"/>
    <cellStyle name="_LG전산센타_보고원가표(041018)_동탄-cctv견적(060509)" xfId="956" xr:uid="{00000000-0005-0000-0000-0000B4030000}"/>
    <cellStyle name="_LG전산센타_보고원가표(041018)_동탄-cctv견적(060509)_1.1 VDS 수량 및 단가(부산청)" xfId="957" xr:uid="{00000000-0005-0000-0000-0000B5030000}"/>
    <cellStyle name="_LG전산센타_보고원가표(041018)_동탄-cctv견적(060509)_1.1 VDS 수량 및 단가(부산청)_1.영상검지기 수량 및 단가" xfId="958" xr:uid="{00000000-0005-0000-0000-0000B6030000}"/>
    <cellStyle name="_LG전산센타_보고원가표(041018)_보고원가표(041108)" xfId="959" xr:uid="{00000000-0005-0000-0000-0000B7030000}"/>
    <cellStyle name="_LG전산센타_보고원가표(041018)_보고원가표(041108)_1.1 VDS 수량 및 단가(부산청)" xfId="960" xr:uid="{00000000-0005-0000-0000-0000B8030000}"/>
    <cellStyle name="_LG전산센타_보고원가표(041018)_보고원가표(041108)_1.1 VDS 수량 및 단가(부산청)_1.영상검지기 수량 및 단가" xfId="961" xr:uid="{00000000-0005-0000-0000-0000B9030000}"/>
    <cellStyle name="_LG전산센타_보고원가표(041018)_보고원가표(041108)_cctv견적(060612)-원가" xfId="962" xr:uid="{00000000-0005-0000-0000-0000BA030000}"/>
    <cellStyle name="_LG전산센타_보고원가표(041018)_보고원가표(041108)_cctv견적(060612)-원가_1.1 VDS 수량 및 단가(부산청)" xfId="963" xr:uid="{00000000-0005-0000-0000-0000BB030000}"/>
    <cellStyle name="_LG전산센타_보고원가표(041018)_보고원가표(041108)_cctv견적(060612)-원가_1.1 VDS 수량 및 단가(부산청)_1.영상검지기 수량 및 단가" xfId="964" xr:uid="{00000000-0005-0000-0000-0000BC030000}"/>
    <cellStyle name="_LG전산센타_보고원가표(041018)_보고원가표(041108)_cctv견적(060711)-원가" xfId="965" xr:uid="{00000000-0005-0000-0000-0000BD030000}"/>
    <cellStyle name="_LG전산센타_보고원가표(041018)_보고원가표(041108)_cctv견적(060711)-원가_1.1 VDS 수량 및 단가(부산청)" xfId="966" xr:uid="{00000000-0005-0000-0000-0000BE030000}"/>
    <cellStyle name="_LG전산센타_보고원가표(041018)_보고원가표(041108)_cctv견적(060711)-원가_1.1 VDS 수량 및 단가(부산청)_1.영상검지기 수량 및 단가" xfId="967" xr:uid="{00000000-0005-0000-0000-0000BF030000}"/>
    <cellStyle name="_LG전산센타_보고원가표(041018)_보고원가표(041108)_cctv견적(060713)-원가" xfId="968" xr:uid="{00000000-0005-0000-0000-0000C0030000}"/>
    <cellStyle name="_LG전산센타_보고원가표(041018)_보고원가표(041108)_cctv견적(060713)-원가_1.1 VDS 수량 및 단가(부산청)" xfId="969" xr:uid="{00000000-0005-0000-0000-0000C1030000}"/>
    <cellStyle name="_LG전산센타_보고원가표(041018)_보고원가표(041108)_cctv견적(060713)-원가_1.1 VDS 수량 및 단가(부산청)_1.영상검지기 수량 및 단가" xfId="970" xr:uid="{00000000-0005-0000-0000-0000C2030000}"/>
    <cellStyle name="_LG전산센타_보고원가표(041018)_보고원가표(041108)_cctv견적(060728)-원가" xfId="971" xr:uid="{00000000-0005-0000-0000-0000C3030000}"/>
    <cellStyle name="_LG전산센타_보고원가표(041018)_보고원가표(041108)_cctv견적(060728)-원가_1.1 VDS 수량 및 단가(부산청)" xfId="972" xr:uid="{00000000-0005-0000-0000-0000C4030000}"/>
    <cellStyle name="_LG전산센타_보고원가표(041018)_보고원가표(041108)_cctv견적(060728)-원가_1.1 VDS 수량 및 단가(부산청)_1.영상검지기 수량 및 단가" xfId="973" xr:uid="{00000000-0005-0000-0000-0000C5030000}"/>
    <cellStyle name="_LG전산센타_보고원가표(041018)_보고원가표(041108)_동탄-cctv견적(060509)" xfId="974" xr:uid="{00000000-0005-0000-0000-0000C6030000}"/>
    <cellStyle name="_LG전산센타_보고원가표(041018)_보고원가표(041108)_동탄-cctv견적(060509)_1.1 VDS 수량 및 단가(부산청)" xfId="975" xr:uid="{00000000-0005-0000-0000-0000C7030000}"/>
    <cellStyle name="_LG전산센타_보고원가표(041018)_보고원가표(041108)_동탄-cctv견적(060509)_1.1 VDS 수량 및 단가(부산청)_1.영상검지기 수량 및 단가" xfId="976" xr:uid="{00000000-0005-0000-0000-0000C8030000}"/>
    <cellStyle name="_LG전산센타_보고원가표(041018)_보고원가표(041108)_보고원가표(041122)" xfId="977" xr:uid="{00000000-0005-0000-0000-0000C9030000}"/>
    <cellStyle name="_LG전산센타_보고원가표(041018)_보고원가표(041108)_보고원가표(041122)_1.1 VDS 수량 및 단가(부산청)" xfId="978" xr:uid="{00000000-0005-0000-0000-0000CA030000}"/>
    <cellStyle name="_LG전산센타_보고원가표(041018)_보고원가표(041108)_보고원가표(041122)_1.1 VDS 수량 및 단가(부산청)_1.영상검지기 수량 및 단가" xfId="979" xr:uid="{00000000-0005-0000-0000-0000CB030000}"/>
    <cellStyle name="_LG전산센타_보고원가표(041018)_보고원가표(041108)_보고원가표(041122)_cctv견적(060612)-원가" xfId="980" xr:uid="{00000000-0005-0000-0000-0000CC030000}"/>
    <cellStyle name="_LG전산센타_보고원가표(041018)_보고원가표(041108)_보고원가표(041122)_cctv견적(060612)-원가_1.1 VDS 수량 및 단가(부산청)" xfId="981" xr:uid="{00000000-0005-0000-0000-0000CD030000}"/>
    <cellStyle name="_LG전산센타_보고원가표(041018)_보고원가표(041108)_보고원가표(041122)_cctv견적(060612)-원가_1.1 VDS 수량 및 단가(부산청)_1.영상검지기 수량 및 단가" xfId="982" xr:uid="{00000000-0005-0000-0000-0000CE030000}"/>
    <cellStyle name="_LG전산센타_보고원가표(041018)_보고원가표(041108)_보고원가표(041122)_cctv견적(060711)-원가" xfId="983" xr:uid="{00000000-0005-0000-0000-0000CF030000}"/>
    <cellStyle name="_LG전산센타_보고원가표(041018)_보고원가표(041108)_보고원가표(041122)_cctv견적(060711)-원가_1.1 VDS 수량 및 단가(부산청)" xfId="984" xr:uid="{00000000-0005-0000-0000-0000D0030000}"/>
    <cellStyle name="_LG전산센타_보고원가표(041018)_보고원가표(041108)_보고원가표(041122)_cctv견적(060711)-원가_1.1 VDS 수량 및 단가(부산청)_1.영상검지기 수량 및 단가" xfId="985" xr:uid="{00000000-0005-0000-0000-0000D1030000}"/>
    <cellStyle name="_LG전산센타_보고원가표(041018)_보고원가표(041108)_보고원가표(041122)_cctv견적(060713)-원가" xfId="986" xr:uid="{00000000-0005-0000-0000-0000D2030000}"/>
    <cellStyle name="_LG전산센타_보고원가표(041018)_보고원가표(041108)_보고원가표(041122)_cctv견적(060713)-원가_1.1 VDS 수량 및 단가(부산청)" xfId="987" xr:uid="{00000000-0005-0000-0000-0000D3030000}"/>
    <cellStyle name="_LG전산센타_보고원가표(041018)_보고원가표(041108)_보고원가표(041122)_cctv견적(060713)-원가_1.1 VDS 수량 및 단가(부산청)_1.영상검지기 수량 및 단가" xfId="988" xr:uid="{00000000-0005-0000-0000-0000D4030000}"/>
    <cellStyle name="_LG전산센타_보고원가표(041018)_보고원가표(041108)_보고원가표(041122)_cctv견적(060728)-원가" xfId="989" xr:uid="{00000000-0005-0000-0000-0000D5030000}"/>
    <cellStyle name="_LG전산센타_보고원가표(041018)_보고원가표(041108)_보고원가표(041122)_cctv견적(060728)-원가_1.1 VDS 수량 및 단가(부산청)" xfId="990" xr:uid="{00000000-0005-0000-0000-0000D6030000}"/>
    <cellStyle name="_LG전산센타_보고원가표(041018)_보고원가표(041108)_보고원가표(041122)_cctv견적(060728)-원가_1.1 VDS 수량 및 단가(부산청)_1.영상검지기 수량 및 단가" xfId="991" xr:uid="{00000000-0005-0000-0000-0000D7030000}"/>
    <cellStyle name="_LG전산센타_보고원가표(041018)_보고원가표(041108)_보고원가표(041122)_동탄-cctv견적(060509)" xfId="992" xr:uid="{00000000-0005-0000-0000-0000D8030000}"/>
    <cellStyle name="_LG전산센타_보고원가표(041018)_보고원가표(041108)_보고원가표(041122)_동탄-cctv견적(060509)_1.1 VDS 수량 및 단가(부산청)" xfId="993" xr:uid="{00000000-0005-0000-0000-0000D9030000}"/>
    <cellStyle name="_LG전산센타_보고원가표(041018)_보고원가표(041108)_보고원가표(041122)_동탄-cctv견적(060509)_1.1 VDS 수량 및 단가(부산청)_1.영상검지기 수량 및 단가" xfId="994" xr:uid="{00000000-0005-0000-0000-0000DA030000}"/>
    <cellStyle name="_LG전산센타_보고원가표(041018)_보고원가표(041108)_보고원가표(041122)_현대제철-동경 견적(060615)" xfId="995" xr:uid="{00000000-0005-0000-0000-0000DB030000}"/>
    <cellStyle name="_LG전산센타_보고원가표(041018)_보고원가표(041108)_보고원가표(041122)_현대제철-동경 견적(060615)_1.1 VDS 수량 및 단가(부산청)" xfId="996" xr:uid="{00000000-0005-0000-0000-0000DC030000}"/>
    <cellStyle name="_LG전산센타_보고원가표(041018)_보고원가표(041108)_보고원가표(041122)_현대제철-동경 견적(060615)_1.1 VDS 수량 및 단가(부산청)_1.영상검지기 수량 및 단가" xfId="997" xr:uid="{00000000-0005-0000-0000-0000DD030000}"/>
    <cellStyle name="_LG전산센타_보고원가표(041018)_보고원가표(041108)_유한킴벌리(050608)" xfId="998" xr:uid="{00000000-0005-0000-0000-0000DE030000}"/>
    <cellStyle name="_LG전산센타_보고원가표(041018)_보고원가표(041108)_유한킴벌리(050608)_1.1 VDS 수량 및 단가(부산청)" xfId="999" xr:uid="{00000000-0005-0000-0000-0000DF030000}"/>
    <cellStyle name="_LG전산센타_보고원가표(041018)_보고원가표(041108)_유한킴벌리(050608)_1.1 VDS 수량 및 단가(부산청)_1.영상검지기 수량 및 단가" xfId="1000" xr:uid="{00000000-0005-0000-0000-0000E0030000}"/>
    <cellStyle name="_LG전산센타_보고원가표(041018)_보고원가표(041108)_유한킴벌리(050608)_cctv견적(060612)-원가" xfId="1001" xr:uid="{00000000-0005-0000-0000-0000E1030000}"/>
    <cellStyle name="_LG전산센타_보고원가표(041018)_보고원가표(041108)_유한킴벌리(050608)_cctv견적(060612)-원가_1.1 VDS 수량 및 단가(부산청)" xfId="1002" xr:uid="{00000000-0005-0000-0000-0000E2030000}"/>
    <cellStyle name="_LG전산센타_보고원가표(041018)_보고원가표(041108)_유한킴벌리(050608)_cctv견적(060612)-원가_1.1 VDS 수량 및 단가(부산청)_1.영상검지기 수량 및 단가" xfId="1003" xr:uid="{00000000-0005-0000-0000-0000E3030000}"/>
    <cellStyle name="_LG전산센타_보고원가표(041018)_보고원가표(041108)_유한킴벌리(050608)_cctv견적(060711)-원가" xfId="1004" xr:uid="{00000000-0005-0000-0000-0000E4030000}"/>
    <cellStyle name="_LG전산센타_보고원가표(041018)_보고원가표(041108)_유한킴벌리(050608)_cctv견적(060711)-원가_1.1 VDS 수량 및 단가(부산청)" xfId="1005" xr:uid="{00000000-0005-0000-0000-0000E5030000}"/>
    <cellStyle name="_LG전산센타_보고원가표(041018)_보고원가표(041108)_유한킴벌리(050608)_cctv견적(060711)-원가_1.1 VDS 수량 및 단가(부산청)_1.영상검지기 수량 및 단가" xfId="1006" xr:uid="{00000000-0005-0000-0000-0000E6030000}"/>
    <cellStyle name="_LG전산센타_보고원가표(041018)_보고원가표(041108)_유한킴벌리(050608)_cctv견적(060713)-원가" xfId="1007" xr:uid="{00000000-0005-0000-0000-0000E7030000}"/>
    <cellStyle name="_LG전산센타_보고원가표(041018)_보고원가표(041108)_유한킴벌리(050608)_cctv견적(060713)-원가_1.1 VDS 수량 및 단가(부산청)" xfId="1008" xr:uid="{00000000-0005-0000-0000-0000E8030000}"/>
    <cellStyle name="_LG전산센타_보고원가표(041018)_보고원가표(041108)_유한킴벌리(050608)_cctv견적(060713)-원가_1.1 VDS 수량 및 단가(부산청)_1.영상검지기 수량 및 단가" xfId="1009" xr:uid="{00000000-0005-0000-0000-0000E9030000}"/>
    <cellStyle name="_LG전산센타_보고원가표(041018)_보고원가표(041108)_유한킴벌리(050608)_cctv견적(060728)-원가" xfId="1010" xr:uid="{00000000-0005-0000-0000-0000EA030000}"/>
    <cellStyle name="_LG전산센타_보고원가표(041018)_보고원가표(041108)_유한킴벌리(050608)_cctv견적(060728)-원가_1.1 VDS 수량 및 단가(부산청)" xfId="1011" xr:uid="{00000000-0005-0000-0000-0000EB030000}"/>
    <cellStyle name="_LG전산센타_보고원가표(041018)_보고원가표(041108)_유한킴벌리(050608)_cctv견적(060728)-원가_1.1 VDS 수량 및 단가(부산청)_1.영상검지기 수량 및 단가" xfId="1012" xr:uid="{00000000-0005-0000-0000-0000EC030000}"/>
    <cellStyle name="_LG전산센타_보고원가표(041018)_보고원가표(041108)_유한킴벌리(050608)_동탄-cctv견적(060509)" xfId="1013" xr:uid="{00000000-0005-0000-0000-0000ED030000}"/>
    <cellStyle name="_LG전산센타_보고원가표(041018)_보고원가표(041108)_유한킴벌리(050608)_동탄-cctv견적(060509)_1.1 VDS 수량 및 단가(부산청)" xfId="1014" xr:uid="{00000000-0005-0000-0000-0000EE030000}"/>
    <cellStyle name="_LG전산센타_보고원가표(041018)_보고원가표(041108)_유한킴벌리(050608)_동탄-cctv견적(060509)_1.1 VDS 수량 및 단가(부산청)_1.영상검지기 수량 및 단가" xfId="1015" xr:uid="{00000000-0005-0000-0000-0000EF030000}"/>
    <cellStyle name="_LG전산센타_보고원가표(041018)_보고원가표(041108)_유한킴벌리(050608)_현대제철-동경 견적(060615)" xfId="1016" xr:uid="{00000000-0005-0000-0000-0000F0030000}"/>
    <cellStyle name="_LG전산센타_보고원가표(041018)_보고원가표(041108)_유한킴벌리(050608)_현대제철-동경 견적(060615)_1.1 VDS 수량 및 단가(부산청)" xfId="1017" xr:uid="{00000000-0005-0000-0000-0000F1030000}"/>
    <cellStyle name="_LG전산센타_보고원가표(041018)_보고원가표(041108)_유한킴벌리(050608)_현대제철-동경 견적(060615)_1.1 VDS 수량 및 단가(부산청)_1.영상검지기 수량 및 단가" xfId="1018" xr:uid="{00000000-0005-0000-0000-0000F2030000}"/>
    <cellStyle name="_LG전산센타_보고원가표(041018)_보고원가표(041108)_현대제철-동경 견적(060615)" xfId="1019" xr:uid="{00000000-0005-0000-0000-0000F3030000}"/>
    <cellStyle name="_LG전산센타_보고원가표(041018)_보고원가표(041108)_현대제철-동경 견적(060615)_1.1 VDS 수량 및 단가(부산청)" xfId="1020" xr:uid="{00000000-0005-0000-0000-0000F4030000}"/>
    <cellStyle name="_LG전산센타_보고원가표(041018)_보고원가표(041108)_현대제철-동경 견적(060615)_1.1 VDS 수량 및 단가(부산청)_1.영상검지기 수량 및 단가" xfId="1021" xr:uid="{00000000-0005-0000-0000-0000F5030000}"/>
    <cellStyle name="_LG전산센타_보고원가표(041018)_현대제철-동경 견적(060615)" xfId="1022" xr:uid="{00000000-0005-0000-0000-0000F6030000}"/>
    <cellStyle name="_LG전산센타_보고원가표(041018)_현대제철-동경 견적(060615)_1.1 VDS 수량 및 단가(부산청)" xfId="1023" xr:uid="{00000000-0005-0000-0000-0000F7030000}"/>
    <cellStyle name="_LG전산센타_보고원가표(041018)_현대제철-동경 견적(060615)_1.1 VDS 수량 및 단가(부산청)_1.영상검지기 수량 및 단가" xfId="1024" xr:uid="{00000000-0005-0000-0000-0000F8030000}"/>
    <cellStyle name="_LG전산센타_보고원가표(041101)" xfId="1025" xr:uid="{00000000-0005-0000-0000-0000F9030000}"/>
    <cellStyle name="_LG전산센타_보고원가표(041101)_1.1 VDS 수량 및 단가(부산청)" xfId="1026" xr:uid="{00000000-0005-0000-0000-0000FA030000}"/>
    <cellStyle name="_LG전산센타_보고원가표(041101)_1.1 VDS 수량 및 단가(부산청)_1.영상검지기 수량 및 단가" xfId="1027" xr:uid="{00000000-0005-0000-0000-0000FB030000}"/>
    <cellStyle name="_LG전산센타_보고원가표(041101)_cctv견적(060612)-원가" xfId="1028" xr:uid="{00000000-0005-0000-0000-0000FC030000}"/>
    <cellStyle name="_LG전산센타_보고원가표(041101)_cctv견적(060612)-원가_1.1 VDS 수량 및 단가(부산청)" xfId="1029" xr:uid="{00000000-0005-0000-0000-0000FD030000}"/>
    <cellStyle name="_LG전산센타_보고원가표(041101)_cctv견적(060612)-원가_1.1 VDS 수량 및 단가(부산청)_1.영상검지기 수량 및 단가" xfId="1030" xr:uid="{00000000-0005-0000-0000-0000FE030000}"/>
    <cellStyle name="_LG전산센타_보고원가표(041101)_cctv견적(060711)-원가" xfId="1031" xr:uid="{00000000-0005-0000-0000-0000FF030000}"/>
    <cellStyle name="_LG전산센타_보고원가표(041101)_cctv견적(060711)-원가_1.1 VDS 수량 및 단가(부산청)" xfId="1032" xr:uid="{00000000-0005-0000-0000-000000040000}"/>
    <cellStyle name="_LG전산센타_보고원가표(041101)_cctv견적(060711)-원가_1.1 VDS 수량 및 단가(부산청)_1.영상검지기 수량 및 단가" xfId="1033" xr:uid="{00000000-0005-0000-0000-000001040000}"/>
    <cellStyle name="_LG전산센타_보고원가표(041101)_cctv견적(060713)-원가" xfId="1034" xr:uid="{00000000-0005-0000-0000-000002040000}"/>
    <cellStyle name="_LG전산센타_보고원가표(041101)_cctv견적(060713)-원가_1.1 VDS 수량 및 단가(부산청)" xfId="1035" xr:uid="{00000000-0005-0000-0000-000003040000}"/>
    <cellStyle name="_LG전산센타_보고원가표(041101)_cctv견적(060713)-원가_1.1 VDS 수량 및 단가(부산청)_1.영상검지기 수량 및 단가" xfId="1036" xr:uid="{00000000-0005-0000-0000-000004040000}"/>
    <cellStyle name="_LG전산센타_보고원가표(041101)_cctv견적(060728)-원가" xfId="1037" xr:uid="{00000000-0005-0000-0000-000005040000}"/>
    <cellStyle name="_LG전산센타_보고원가표(041101)_cctv견적(060728)-원가_1.1 VDS 수량 및 단가(부산청)" xfId="1038" xr:uid="{00000000-0005-0000-0000-000006040000}"/>
    <cellStyle name="_LG전산센타_보고원가표(041101)_cctv견적(060728)-원가_1.1 VDS 수량 및 단가(부산청)_1.영상검지기 수량 및 단가" xfId="1039" xr:uid="{00000000-0005-0000-0000-000007040000}"/>
    <cellStyle name="_LG전산센타_보고원가표(041101)_동탄-cctv견적(060509)" xfId="1040" xr:uid="{00000000-0005-0000-0000-000008040000}"/>
    <cellStyle name="_LG전산센타_보고원가표(041101)_동탄-cctv견적(060509)_1.1 VDS 수량 및 단가(부산청)" xfId="1041" xr:uid="{00000000-0005-0000-0000-000009040000}"/>
    <cellStyle name="_LG전산센타_보고원가표(041101)_동탄-cctv견적(060509)_1.1 VDS 수량 및 단가(부산청)_1.영상검지기 수량 및 단가" xfId="1042" xr:uid="{00000000-0005-0000-0000-00000A040000}"/>
    <cellStyle name="_LG전산센타_보고원가표(041101)_보고원가표(041108)" xfId="1043" xr:uid="{00000000-0005-0000-0000-00000B040000}"/>
    <cellStyle name="_LG전산센타_보고원가표(041101)_보고원가표(041108)_1.1 VDS 수량 및 단가(부산청)" xfId="1044" xr:uid="{00000000-0005-0000-0000-00000C040000}"/>
    <cellStyle name="_LG전산센타_보고원가표(041101)_보고원가표(041108)_1.1 VDS 수량 및 단가(부산청)_1.영상검지기 수량 및 단가" xfId="1045" xr:uid="{00000000-0005-0000-0000-00000D040000}"/>
    <cellStyle name="_LG전산센타_보고원가표(041101)_보고원가표(041108)_cctv견적(060612)-원가" xfId="1046" xr:uid="{00000000-0005-0000-0000-00000E040000}"/>
    <cellStyle name="_LG전산센타_보고원가표(041101)_보고원가표(041108)_cctv견적(060612)-원가_1.1 VDS 수량 및 단가(부산청)" xfId="1047" xr:uid="{00000000-0005-0000-0000-00000F040000}"/>
    <cellStyle name="_LG전산센타_보고원가표(041101)_보고원가표(041108)_cctv견적(060612)-원가_1.1 VDS 수량 및 단가(부산청)_1.영상검지기 수량 및 단가" xfId="1048" xr:uid="{00000000-0005-0000-0000-000010040000}"/>
    <cellStyle name="_LG전산센타_보고원가표(041101)_보고원가표(041108)_cctv견적(060711)-원가" xfId="1049" xr:uid="{00000000-0005-0000-0000-000011040000}"/>
    <cellStyle name="_LG전산센타_보고원가표(041101)_보고원가표(041108)_cctv견적(060711)-원가_1.1 VDS 수량 및 단가(부산청)" xfId="1050" xr:uid="{00000000-0005-0000-0000-000012040000}"/>
    <cellStyle name="_LG전산센타_보고원가표(041101)_보고원가표(041108)_cctv견적(060711)-원가_1.1 VDS 수량 및 단가(부산청)_1.영상검지기 수량 및 단가" xfId="1051" xr:uid="{00000000-0005-0000-0000-000013040000}"/>
    <cellStyle name="_LG전산센타_보고원가표(041101)_보고원가표(041108)_cctv견적(060713)-원가" xfId="1052" xr:uid="{00000000-0005-0000-0000-000014040000}"/>
    <cellStyle name="_LG전산센타_보고원가표(041101)_보고원가표(041108)_cctv견적(060713)-원가_1.1 VDS 수량 및 단가(부산청)" xfId="1053" xr:uid="{00000000-0005-0000-0000-000015040000}"/>
    <cellStyle name="_LG전산센타_보고원가표(041101)_보고원가표(041108)_cctv견적(060713)-원가_1.1 VDS 수량 및 단가(부산청)_1.영상검지기 수량 및 단가" xfId="1054" xr:uid="{00000000-0005-0000-0000-000016040000}"/>
    <cellStyle name="_LG전산센타_보고원가표(041101)_보고원가표(041108)_cctv견적(060728)-원가" xfId="1055" xr:uid="{00000000-0005-0000-0000-000017040000}"/>
    <cellStyle name="_LG전산센타_보고원가표(041101)_보고원가표(041108)_cctv견적(060728)-원가_1.1 VDS 수량 및 단가(부산청)" xfId="1056" xr:uid="{00000000-0005-0000-0000-000018040000}"/>
    <cellStyle name="_LG전산센타_보고원가표(041101)_보고원가표(041108)_cctv견적(060728)-원가_1.1 VDS 수량 및 단가(부산청)_1.영상검지기 수량 및 단가" xfId="1057" xr:uid="{00000000-0005-0000-0000-000019040000}"/>
    <cellStyle name="_LG전산센타_보고원가표(041101)_보고원가표(041108)_동탄-cctv견적(060509)" xfId="1058" xr:uid="{00000000-0005-0000-0000-00001A040000}"/>
    <cellStyle name="_LG전산센타_보고원가표(041101)_보고원가표(041108)_동탄-cctv견적(060509)_1.1 VDS 수량 및 단가(부산청)" xfId="1059" xr:uid="{00000000-0005-0000-0000-00001B040000}"/>
    <cellStyle name="_LG전산센타_보고원가표(041101)_보고원가표(041108)_동탄-cctv견적(060509)_1.1 VDS 수량 및 단가(부산청)_1.영상검지기 수량 및 단가" xfId="1060" xr:uid="{00000000-0005-0000-0000-00001C040000}"/>
    <cellStyle name="_LG전산센타_보고원가표(041101)_보고원가표(041108)_보고원가표(041122)" xfId="1061" xr:uid="{00000000-0005-0000-0000-00001D040000}"/>
    <cellStyle name="_LG전산센타_보고원가표(041101)_보고원가표(041108)_보고원가표(041122)_1.1 VDS 수량 및 단가(부산청)" xfId="1062" xr:uid="{00000000-0005-0000-0000-00001E040000}"/>
    <cellStyle name="_LG전산센타_보고원가표(041101)_보고원가표(041108)_보고원가표(041122)_1.1 VDS 수량 및 단가(부산청)_1.영상검지기 수량 및 단가" xfId="1063" xr:uid="{00000000-0005-0000-0000-00001F040000}"/>
    <cellStyle name="_LG전산센타_보고원가표(041101)_보고원가표(041108)_보고원가표(041122)_cctv견적(060612)-원가" xfId="1064" xr:uid="{00000000-0005-0000-0000-000020040000}"/>
    <cellStyle name="_LG전산센타_보고원가표(041101)_보고원가표(041108)_보고원가표(041122)_cctv견적(060612)-원가_1.1 VDS 수량 및 단가(부산청)" xfId="1065" xr:uid="{00000000-0005-0000-0000-000021040000}"/>
    <cellStyle name="_LG전산센타_보고원가표(041101)_보고원가표(041108)_보고원가표(041122)_cctv견적(060612)-원가_1.1 VDS 수량 및 단가(부산청)_1.영상검지기 수량 및 단가" xfId="1066" xr:uid="{00000000-0005-0000-0000-000022040000}"/>
    <cellStyle name="_LG전산센타_보고원가표(041101)_보고원가표(041108)_보고원가표(041122)_cctv견적(060711)-원가" xfId="1067" xr:uid="{00000000-0005-0000-0000-000023040000}"/>
    <cellStyle name="_LG전산센타_보고원가표(041101)_보고원가표(041108)_보고원가표(041122)_cctv견적(060711)-원가_1.1 VDS 수량 및 단가(부산청)" xfId="1068" xr:uid="{00000000-0005-0000-0000-000024040000}"/>
    <cellStyle name="_LG전산센타_보고원가표(041101)_보고원가표(041108)_보고원가표(041122)_cctv견적(060711)-원가_1.1 VDS 수량 및 단가(부산청)_1.영상검지기 수량 및 단가" xfId="1069" xr:uid="{00000000-0005-0000-0000-000025040000}"/>
    <cellStyle name="_LG전산센타_보고원가표(041101)_보고원가표(041108)_보고원가표(041122)_cctv견적(060713)-원가" xfId="1070" xr:uid="{00000000-0005-0000-0000-000026040000}"/>
    <cellStyle name="_LG전산센타_보고원가표(041101)_보고원가표(041108)_보고원가표(041122)_cctv견적(060713)-원가_1.1 VDS 수량 및 단가(부산청)" xfId="1071" xr:uid="{00000000-0005-0000-0000-000027040000}"/>
    <cellStyle name="_LG전산센타_보고원가표(041101)_보고원가표(041108)_보고원가표(041122)_cctv견적(060713)-원가_1.1 VDS 수량 및 단가(부산청)_1.영상검지기 수량 및 단가" xfId="1072" xr:uid="{00000000-0005-0000-0000-000028040000}"/>
    <cellStyle name="_LG전산센타_보고원가표(041101)_보고원가표(041108)_보고원가표(041122)_cctv견적(060728)-원가" xfId="1073" xr:uid="{00000000-0005-0000-0000-000029040000}"/>
    <cellStyle name="_LG전산센타_보고원가표(041101)_보고원가표(041108)_보고원가표(041122)_cctv견적(060728)-원가_1.1 VDS 수량 및 단가(부산청)" xfId="1074" xr:uid="{00000000-0005-0000-0000-00002A040000}"/>
    <cellStyle name="_LG전산센타_보고원가표(041101)_보고원가표(041108)_보고원가표(041122)_cctv견적(060728)-원가_1.1 VDS 수량 및 단가(부산청)_1.영상검지기 수량 및 단가" xfId="1075" xr:uid="{00000000-0005-0000-0000-00002B040000}"/>
    <cellStyle name="_LG전산센타_보고원가표(041101)_보고원가표(041108)_보고원가표(041122)_동탄-cctv견적(060509)" xfId="1076" xr:uid="{00000000-0005-0000-0000-00002C040000}"/>
    <cellStyle name="_LG전산센타_보고원가표(041101)_보고원가표(041108)_보고원가표(041122)_동탄-cctv견적(060509)_1.1 VDS 수량 및 단가(부산청)" xfId="1077" xr:uid="{00000000-0005-0000-0000-00002D040000}"/>
    <cellStyle name="_LG전산센타_보고원가표(041101)_보고원가표(041108)_보고원가표(041122)_동탄-cctv견적(060509)_1.1 VDS 수량 및 단가(부산청)_1.영상검지기 수량 및 단가" xfId="1078" xr:uid="{00000000-0005-0000-0000-00002E040000}"/>
    <cellStyle name="_LG전산센타_보고원가표(041101)_보고원가표(041108)_보고원가표(041122)_현대제철-동경 견적(060615)" xfId="1079" xr:uid="{00000000-0005-0000-0000-00002F040000}"/>
    <cellStyle name="_LG전산센타_보고원가표(041101)_보고원가표(041108)_보고원가표(041122)_현대제철-동경 견적(060615)_1.1 VDS 수량 및 단가(부산청)" xfId="1080" xr:uid="{00000000-0005-0000-0000-000030040000}"/>
    <cellStyle name="_LG전산센타_보고원가표(041101)_보고원가표(041108)_보고원가표(041122)_현대제철-동경 견적(060615)_1.1 VDS 수량 및 단가(부산청)_1.영상검지기 수량 및 단가" xfId="1081" xr:uid="{00000000-0005-0000-0000-000031040000}"/>
    <cellStyle name="_LG전산센타_보고원가표(041101)_보고원가표(041108)_유한킴벌리(050608)" xfId="1082" xr:uid="{00000000-0005-0000-0000-000032040000}"/>
    <cellStyle name="_LG전산센타_보고원가표(041101)_보고원가표(041108)_유한킴벌리(050608)_1.1 VDS 수량 및 단가(부산청)" xfId="1083" xr:uid="{00000000-0005-0000-0000-000033040000}"/>
    <cellStyle name="_LG전산센타_보고원가표(041101)_보고원가표(041108)_유한킴벌리(050608)_1.1 VDS 수량 및 단가(부산청)_1.영상검지기 수량 및 단가" xfId="1084" xr:uid="{00000000-0005-0000-0000-000034040000}"/>
    <cellStyle name="_LG전산센타_보고원가표(041101)_보고원가표(041108)_유한킴벌리(050608)_cctv견적(060612)-원가" xfId="1085" xr:uid="{00000000-0005-0000-0000-000035040000}"/>
    <cellStyle name="_LG전산센타_보고원가표(041101)_보고원가표(041108)_유한킴벌리(050608)_cctv견적(060612)-원가_1.1 VDS 수량 및 단가(부산청)" xfId="1086" xr:uid="{00000000-0005-0000-0000-000036040000}"/>
    <cellStyle name="_LG전산센타_보고원가표(041101)_보고원가표(041108)_유한킴벌리(050608)_cctv견적(060612)-원가_1.1 VDS 수량 및 단가(부산청)_1.영상검지기 수량 및 단가" xfId="1087" xr:uid="{00000000-0005-0000-0000-000037040000}"/>
    <cellStyle name="_LG전산센타_보고원가표(041101)_보고원가표(041108)_유한킴벌리(050608)_cctv견적(060711)-원가" xfId="1088" xr:uid="{00000000-0005-0000-0000-000038040000}"/>
    <cellStyle name="_LG전산센타_보고원가표(041101)_보고원가표(041108)_유한킴벌리(050608)_cctv견적(060711)-원가_1.1 VDS 수량 및 단가(부산청)" xfId="1089" xr:uid="{00000000-0005-0000-0000-000039040000}"/>
    <cellStyle name="_LG전산센타_보고원가표(041101)_보고원가표(041108)_유한킴벌리(050608)_cctv견적(060711)-원가_1.1 VDS 수량 및 단가(부산청)_1.영상검지기 수량 및 단가" xfId="1090" xr:uid="{00000000-0005-0000-0000-00003A040000}"/>
    <cellStyle name="_LG전산센타_보고원가표(041101)_보고원가표(041108)_유한킴벌리(050608)_cctv견적(060713)-원가" xfId="1091" xr:uid="{00000000-0005-0000-0000-00003B040000}"/>
    <cellStyle name="_LG전산센타_보고원가표(041101)_보고원가표(041108)_유한킴벌리(050608)_cctv견적(060713)-원가_1.1 VDS 수량 및 단가(부산청)" xfId="1092" xr:uid="{00000000-0005-0000-0000-00003C040000}"/>
    <cellStyle name="_LG전산센타_보고원가표(041101)_보고원가표(041108)_유한킴벌리(050608)_cctv견적(060713)-원가_1.1 VDS 수량 및 단가(부산청)_1.영상검지기 수량 및 단가" xfId="1093" xr:uid="{00000000-0005-0000-0000-00003D040000}"/>
    <cellStyle name="_LG전산센타_보고원가표(041101)_보고원가표(041108)_유한킴벌리(050608)_cctv견적(060728)-원가" xfId="1094" xr:uid="{00000000-0005-0000-0000-00003E040000}"/>
    <cellStyle name="_LG전산센타_보고원가표(041101)_보고원가표(041108)_유한킴벌리(050608)_cctv견적(060728)-원가_1.1 VDS 수량 및 단가(부산청)" xfId="1095" xr:uid="{00000000-0005-0000-0000-00003F040000}"/>
    <cellStyle name="_LG전산센타_보고원가표(041101)_보고원가표(041108)_유한킴벌리(050608)_cctv견적(060728)-원가_1.1 VDS 수량 및 단가(부산청)_1.영상검지기 수량 및 단가" xfId="1096" xr:uid="{00000000-0005-0000-0000-000040040000}"/>
    <cellStyle name="_LG전산센타_보고원가표(041101)_보고원가표(041108)_유한킴벌리(050608)_동탄-cctv견적(060509)" xfId="1097" xr:uid="{00000000-0005-0000-0000-000041040000}"/>
    <cellStyle name="_LG전산센타_보고원가표(041101)_보고원가표(041108)_유한킴벌리(050608)_동탄-cctv견적(060509)_1.1 VDS 수량 및 단가(부산청)" xfId="1098" xr:uid="{00000000-0005-0000-0000-000042040000}"/>
    <cellStyle name="_LG전산센타_보고원가표(041101)_보고원가표(041108)_유한킴벌리(050608)_동탄-cctv견적(060509)_1.1 VDS 수량 및 단가(부산청)_1.영상검지기 수량 및 단가" xfId="1099" xr:uid="{00000000-0005-0000-0000-000043040000}"/>
    <cellStyle name="_LG전산센타_보고원가표(041101)_보고원가표(041108)_유한킴벌리(050608)_현대제철-동경 견적(060615)" xfId="1100" xr:uid="{00000000-0005-0000-0000-000044040000}"/>
    <cellStyle name="_LG전산센타_보고원가표(041101)_보고원가표(041108)_유한킴벌리(050608)_현대제철-동경 견적(060615)_1.1 VDS 수량 및 단가(부산청)" xfId="1101" xr:uid="{00000000-0005-0000-0000-000045040000}"/>
    <cellStyle name="_LG전산센타_보고원가표(041101)_보고원가표(041108)_유한킴벌리(050608)_현대제철-동경 견적(060615)_1.1 VDS 수량 및 단가(부산청)_1.영상검지기 수량 및 단가" xfId="1102" xr:uid="{00000000-0005-0000-0000-000046040000}"/>
    <cellStyle name="_LG전산센타_보고원가표(041101)_보고원가표(041108)_현대제철-동경 견적(060615)" xfId="1103" xr:uid="{00000000-0005-0000-0000-000047040000}"/>
    <cellStyle name="_LG전산센타_보고원가표(041101)_보고원가표(041108)_현대제철-동경 견적(060615)_1.1 VDS 수량 및 단가(부산청)" xfId="1104" xr:uid="{00000000-0005-0000-0000-000048040000}"/>
    <cellStyle name="_LG전산센타_보고원가표(041101)_보고원가표(041108)_현대제철-동경 견적(060615)_1.1 VDS 수량 및 단가(부산청)_1.영상검지기 수량 및 단가" xfId="1105" xr:uid="{00000000-0005-0000-0000-000049040000}"/>
    <cellStyle name="_LG전산센타_보고원가표(041101)_현대제철-동경 견적(060615)" xfId="1106" xr:uid="{00000000-0005-0000-0000-00004A040000}"/>
    <cellStyle name="_LG전산센타_보고원가표(041101)_현대제철-동경 견적(060615)_1.1 VDS 수량 및 단가(부산청)" xfId="1107" xr:uid="{00000000-0005-0000-0000-00004B040000}"/>
    <cellStyle name="_LG전산센타_보고원가표(041101)_현대제철-동경 견적(060615)_1.1 VDS 수량 및 단가(부산청)_1.영상검지기 수량 및 단가" xfId="1108" xr:uid="{00000000-0005-0000-0000-00004C040000}"/>
    <cellStyle name="_LG전산센타_보고원가표(041108)" xfId="1109" xr:uid="{00000000-0005-0000-0000-00004D040000}"/>
    <cellStyle name="_LG전산센타_보고원가표(041108)_1.1 VDS 수량 및 단가(부산청)" xfId="1110" xr:uid="{00000000-0005-0000-0000-00004E040000}"/>
    <cellStyle name="_LG전산센타_보고원가표(041108)_1.1 VDS 수량 및 단가(부산청)_1.영상검지기 수량 및 단가" xfId="1111" xr:uid="{00000000-0005-0000-0000-00004F040000}"/>
    <cellStyle name="_LG전산센타_보고원가표(041108)_cctv견적(060612)-원가" xfId="1112" xr:uid="{00000000-0005-0000-0000-000050040000}"/>
    <cellStyle name="_LG전산센타_보고원가표(041108)_cctv견적(060612)-원가_1.1 VDS 수량 및 단가(부산청)" xfId="1113" xr:uid="{00000000-0005-0000-0000-000051040000}"/>
    <cellStyle name="_LG전산센타_보고원가표(041108)_cctv견적(060612)-원가_1.1 VDS 수량 및 단가(부산청)_1.영상검지기 수량 및 단가" xfId="1114" xr:uid="{00000000-0005-0000-0000-000052040000}"/>
    <cellStyle name="_LG전산센타_보고원가표(041108)_cctv견적(060711)-원가" xfId="1115" xr:uid="{00000000-0005-0000-0000-000053040000}"/>
    <cellStyle name="_LG전산센타_보고원가표(041108)_cctv견적(060711)-원가_1.1 VDS 수량 및 단가(부산청)" xfId="1116" xr:uid="{00000000-0005-0000-0000-000054040000}"/>
    <cellStyle name="_LG전산센타_보고원가표(041108)_cctv견적(060711)-원가_1.1 VDS 수량 및 단가(부산청)_1.영상검지기 수량 및 단가" xfId="1117" xr:uid="{00000000-0005-0000-0000-000055040000}"/>
    <cellStyle name="_LG전산센타_보고원가표(041108)_cctv견적(060713)-원가" xfId="1118" xr:uid="{00000000-0005-0000-0000-000056040000}"/>
    <cellStyle name="_LG전산센타_보고원가표(041108)_cctv견적(060713)-원가_1.1 VDS 수량 및 단가(부산청)" xfId="1119" xr:uid="{00000000-0005-0000-0000-000057040000}"/>
    <cellStyle name="_LG전산센타_보고원가표(041108)_cctv견적(060713)-원가_1.1 VDS 수량 및 단가(부산청)_1.영상검지기 수량 및 단가" xfId="1120" xr:uid="{00000000-0005-0000-0000-000058040000}"/>
    <cellStyle name="_LG전산센타_보고원가표(041108)_cctv견적(060728)-원가" xfId="1121" xr:uid="{00000000-0005-0000-0000-000059040000}"/>
    <cellStyle name="_LG전산센타_보고원가표(041108)_cctv견적(060728)-원가_1.1 VDS 수량 및 단가(부산청)" xfId="1122" xr:uid="{00000000-0005-0000-0000-00005A040000}"/>
    <cellStyle name="_LG전산센타_보고원가표(041108)_cctv견적(060728)-원가_1.1 VDS 수량 및 단가(부산청)_1.영상검지기 수량 및 단가" xfId="1123" xr:uid="{00000000-0005-0000-0000-00005B040000}"/>
    <cellStyle name="_LG전산센타_보고원가표(041108)_동탄-cctv견적(060509)" xfId="1124" xr:uid="{00000000-0005-0000-0000-00005C040000}"/>
    <cellStyle name="_LG전산센타_보고원가표(041108)_동탄-cctv견적(060509)_1.1 VDS 수량 및 단가(부산청)" xfId="1125" xr:uid="{00000000-0005-0000-0000-00005D040000}"/>
    <cellStyle name="_LG전산센타_보고원가표(041108)_동탄-cctv견적(060509)_1.1 VDS 수량 및 단가(부산청)_1.영상검지기 수량 및 단가" xfId="1126" xr:uid="{00000000-0005-0000-0000-00005E040000}"/>
    <cellStyle name="_LG전산센타_보고원가표(041108)_보고원가표(041108)" xfId="1127" xr:uid="{00000000-0005-0000-0000-00005F040000}"/>
    <cellStyle name="_LG전산센타_보고원가표(041108)_보고원가표(041108)_1.1 VDS 수량 및 단가(부산청)" xfId="1128" xr:uid="{00000000-0005-0000-0000-000060040000}"/>
    <cellStyle name="_LG전산센타_보고원가표(041108)_보고원가표(041108)_1.1 VDS 수량 및 단가(부산청)_1.영상검지기 수량 및 단가" xfId="1129" xr:uid="{00000000-0005-0000-0000-000061040000}"/>
    <cellStyle name="_LG전산센타_보고원가표(041108)_보고원가표(041108)_cctv견적(060612)-원가" xfId="1130" xr:uid="{00000000-0005-0000-0000-000062040000}"/>
    <cellStyle name="_LG전산센타_보고원가표(041108)_보고원가표(041108)_cctv견적(060612)-원가_1.1 VDS 수량 및 단가(부산청)" xfId="1131" xr:uid="{00000000-0005-0000-0000-000063040000}"/>
    <cellStyle name="_LG전산센타_보고원가표(041108)_보고원가표(041108)_cctv견적(060612)-원가_1.1 VDS 수량 및 단가(부산청)_1.영상검지기 수량 및 단가" xfId="1132" xr:uid="{00000000-0005-0000-0000-000064040000}"/>
    <cellStyle name="_LG전산센타_보고원가표(041108)_보고원가표(041108)_cctv견적(060711)-원가" xfId="1133" xr:uid="{00000000-0005-0000-0000-000065040000}"/>
    <cellStyle name="_LG전산센타_보고원가표(041108)_보고원가표(041108)_cctv견적(060711)-원가_1.1 VDS 수량 및 단가(부산청)" xfId="1134" xr:uid="{00000000-0005-0000-0000-000066040000}"/>
    <cellStyle name="_LG전산센타_보고원가표(041108)_보고원가표(041108)_cctv견적(060711)-원가_1.1 VDS 수량 및 단가(부산청)_1.영상검지기 수량 및 단가" xfId="1135" xr:uid="{00000000-0005-0000-0000-000067040000}"/>
    <cellStyle name="_LG전산센타_보고원가표(041108)_보고원가표(041108)_cctv견적(060713)-원가" xfId="1136" xr:uid="{00000000-0005-0000-0000-000068040000}"/>
    <cellStyle name="_LG전산센타_보고원가표(041108)_보고원가표(041108)_cctv견적(060713)-원가_1.1 VDS 수량 및 단가(부산청)" xfId="1137" xr:uid="{00000000-0005-0000-0000-000069040000}"/>
    <cellStyle name="_LG전산센타_보고원가표(041108)_보고원가표(041108)_cctv견적(060713)-원가_1.1 VDS 수량 및 단가(부산청)_1.영상검지기 수량 및 단가" xfId="1138" xr:uid="{00000000-0005-0000-0000-00006A040000}"/>
    <cellStyle name="_LG전산센타_보고원가표(041108)_보고원가표(041108)_cctv견적(060728)-원가" xfId="1139" xr:uid="{00000000-0005-0000-0000-00006B040000}"/>
    <cellStyle name="_LG전산센타_보고원가표(041108)_보고원가표(041108)_cctv견적(060728)-원가_1.1 VDS 수량 및 단가(부산청)" xfId="1140" xr:uid="{00000000-0005-0000-0000-00006C040000}"/>
    <cellStyle name="_LG전산센타_보고원가표(041108)_보고원가표(041108)_cctv견적(060728)-원가_1.1 VDS 수량 및 단가(부산청)_1.영상검지기 수량 및 단가" xfId="1141" xr:uid="{00000000-0005-0000-0000-00006D040000}"/>
    <cellStyle name="_LG전산센타_보고원가표(041108)_보고원가표(041108)_동탄-cctv견적(060509)" xfId="1142" xr:uid="{00000000-0005-0000-0000-00006E040000}"/>
    <cellStyle name="_LG전산센타_보고원가표(041108)_보고원가표(041108)_동탄-cctv견적(060509)_1.1 VDS 수량 및 단가(부산청)" xfId="1143" xr:uid="{00000000-0005-0000-0000-00006F040000}"/>
    <cellStyle name="_LG전산센타_보고원가표(041108)_보고원가표(041108)_동탄-cctv견적(060509)_1.1 VDS 수량 및 단가(부산청)_1.영상검지기 수량 및 단가" xfId="1144" xr:uid="{00000000-0005-0000-0000-000070040000}"/>
    <cellStyle name="_LG전산센타_보고원가표(041108)_보고원가표(041108)_보고원가표(041122)" xfId="1145" xr:uid="{00000000-0005-0000-0000-000071040000}"/>
    <cellStyle name="_LG전산센타_보고원가표(041108)_보고원가표(041108)_보고원가표(041122)_1.1 VDS 수량 및 단가(부산청)" xfId="1146" xr:uid="{00000000-0005-0000-0000-000072040000}"/>
    <cellStyle name="_LG전산센타_보고원가표(041108)_보고원가표(041108)_보고원가표(041122)_1.1 VDS 수량 및 단가(부산청)_1.영상검지기 수량 및 단가" xfId="1147" xr:uid="{00000000-0005-0000-0000-000073040000}"/>
    <cellStyle name="_LG전산센타_보고원가표(041108)_보고원가표(041108)_보고원가표(041122)_cctv견적(060612)-원가" xfId="1148" xr:uid="{00000000-0005-0000-0000-000074040000}"/>
    <cellStyle name="_LG전산센타_보고원가표(041108)_보고원가표(041108)_보고원가표(041122)_cctv견적(060612)-원가_1.1 VDS 수량 및 단가(부산청)" xfId="1149" xr:uid="{00000000-0005-0000-0000-000075040000}"/>
    <cellStyle name="_LG전산센타_보고원가표(041108)_보고원가표(041108)_보고원가표(041122)_cctv견적(060612)-원가_1.1 VDS 수량 및 단가(부산청)_1.영상검지기 수량 및 단가" xfId="1150" xr:uid="{00000000-0005-0000-0000-000076040000}"/>
    <cellStyle name="_LG전산센타_보고원가표(041108)_보고원가표(041108)_보고원가표(041122)_cctv견적(060711)-원가" xfId="1151" xr:uid="{00000000-0005-0000-0000-000077040000}"/>
    <cellStyle name="_LG전산센타_보고원가표(041108)_보고원가표(041108)_보고원가표(041122)_cctv견적(060711)-원가_1.1 VDS 수량 및 단가(부산청)" xfId="1152" xr:uid="{00000000-0005-0000-0000-000078040000}"/>
    <cellStyle name="_LG전산센타_보고원가표(041108)_보고원가표(041108)_보고원가표(041122)_cctv견적(060711)-원가_1.1 VDS 수량 및 단가(부산청)_1.영상검지기 수량 및 단가" xfId="1153" xr:uid="{00000000-0005-0000-0000-000079040000}"/>
    <cellStyle name="_LG전산센타_보고원가표(041108)_보고원가표(041108)_보고원가표(041122)_cctv견적(060713)-원가" xfId="1154" xr:uid="{00000000-0005-0000-0000-00007A040000}"/>
    <cellStyle name="_LG전산센타_보고원가표(041108)_보고원가표(041108)_보고원가표(041122)_cctv견적(060713)-원가_1.1 VDS 수량 및 단가(부산청)" xfId="1155" xr:uid="{00000000-0005-0000-0000-00007B040000}"/>
    <cellStyle name="_LG전산센타_보고원가표(041108)_보고원가표(041108)_보고원가표(041122)_cctv견적(060713)-원가_1.1 VDS 수량 및 단가(부산청)_1.영상검지기 수량 및 단가" xfId="1156" xr:uid="{00000000-0005-0000-0000-00007C040000}"/>
    <cellStyle name="_LG전산센타_보고원가표(041108)_보고원가표(041108)_보고원가표(041122)_cctv견적(060728)-원가" xfId="1157" xr:uid="{00000000-0005-0000-0000-00007D040000}"/>
    <cellStyle name="_LG전산센타_보고원가표(041108)_보고원가표(041108)_보고원가표(041122)_cctv견적(060728)-원가_1.1 VDS 수량 및 단가(부산청)" xfId="1158" xr:uid="{00000000-0005-0000-0000-00007E040000}"/>
    <cellStyle name="_LG전산센타_보고원가표(041108)_보고원가표(041108)_보고원가표(041122)_cctv견적(060728)-원가_1.1 VDS 수량 및 단가(부산청)_1.영상검지기 수량 및 단가" xfId="1159" xr:uid="{00000000-0005-0000-0000-00007F040000}"/>
    <cellStyle name="_LG전산센타_보고원가표(041108)_보고원가표(041108)_보고원가표(041122)_동탄-cctv견적(060509)" xfId="1160" xr:uid="{00000000-0005-0000-0000-000080040000}"/>
    <cellStyle name="_LG전산센타_보고원가표(041108)_보고원가표(041108)_보고원가표(041122)_동탄-cctv견적(060509)_1.1 VDS 수량 및 단가(부산청)" xfId="1161" xr:uid="{00000000-0005-0000-0000-000081040000}"/>
    <cellStyle name="_LG전산센타_보고원가표(041108)_보고원가표(041108)_보고원가표(041122)_동탄-cctv견적(060509)_1.1 VDS 수량 및 단가(부산청)_1.영상검지기 수량 및 단가" xfId="1162" xr:uid="{00000000-0005-0000-0000-000082040000}"/>
    <cellStyle name="_LG전산센타_보고원가표(041108)_보고원가표(041108)_보고원가표(041122)_현대제철-동경 견적(060615)" xfId="1163" xr:uid="{00000000-0005-0000-0000-000083040000}"/>
    <cellStyle name="_LG전산센타_보고원가표(041108)_보고원가표(041108)_보고원가표(041122)_현대제철-동경 견적(060615)_1.1 VDS 수량 및 단가(부산청)" xfId="1164" xr:uid="{00000000-0005-0000-0000-000084040000}"/>
    <cellStyle name="_LG전산센타_보고원가표(041108)_보고원가표(041108)_보고원가표(041122)_현대제철-동경 견적(060615)_1.1 VDS 수량 및 단가(부산청)_1.영상검지기 수량 및 단가" xfId="1165" xr:uid="{00000000-0005-0000-0000-000085040000}"/>
    <cellStyle name="_LG전산센타_보고원가표(041108)_보고원가표(041108)_유한킴벌리(050608)" xfId="1166" xr:uid="{00000000-0005-0000-0000-000086040000}"/>
    <cellStyle name="_LG전산센타_보고원가표(041108)_보고원가표(041108)_유한킴벌리(050608)_1.1 VDS 수량 및 단가(부산청)" xfId="1167" xr:uid="{00000000-0005-0000-0000-000087040000}"/>
    <cellStyle name="_LG전산센타_보고원가표(041108)_보고원가표(041108)_유한킴벌리(050608)_1.1 VDS 수량 및 단가(부산청)_1.영상검지기 수량 및 단가" xfId="1168" xr:uid="{00000000-0005-0000-0000-000088040000}"/>
    <cellStyle name="_LG전산센타_보고원가표(041108)_보고원가표(041108)_유한킴벌리(050608)_cctv견적(060612)-원가" xfId="1169" xr:uid="{00000000-0005-0000-0000-000089040000}"/>
    <cellStyle name="_LG전산센타_보고원가표(041108)_보고원가표(041108)_유한킴벌리(050608)_cctv견적(060612)-원가_1.1 VDS 수량 및 단가(부산청)" xfId="1170" xr:uid="{00000000-0005-0000-0000-00008A040000}"/>
    <cellStyle name="_LG전산센타_보고원가표(041108)_보고원가표(041108)_유한킴벌리(050608)_cctv견적(060612)-원가_1.1 VDS 수량 및 단가(부산청)_1.영상검지기 수량 및 단가" xfId="1171" xr:uid="{00000000-0005-0000-0000-00008B040000}"/>
    <cellStyle name="_LG전산센타_보고원가표(041108)_보고원가표(041108)_유한킴벌리(050608)_cctv견적(060711)-원가" xfId="1172" xr:uid="{00000000-0005-0000-0000-00008C040000}"/>
    <cellStyle name="_LG전산센타_보고원가표(041108)_보고원가표(041108)_유한킴벌리(050608)_cctv견적(060711)-원가_1.1 VDS 수량 및 단가(부산청)" xfId="1173" xr:uid="{00000000-0005-0000-0000-00008D040000}"/>
    <cellStyle name="_LG전산센타_보고원가표(041108)_보고원가표(041108)_유한킴벌리(050608)_cctv견적(060711)-원가_1.1 VDS 수량 및 단가(부산청)_1.영상검지기 수량 및 단가" xfId="1174" xr:uid="{00000000-0005-0000-0000-00008E040000}"/>
    <cellStyle name="_LG전산센타_보고원가표(041108)_보고원가표(041108)_유한킴벌리(050608)_cctv견적(060713)-원가" xfId="1175" xr:uid="{00000000-0005-0000-0000-00008F040000}"/>
    <cellStyle name="_LG전산센타_보고원가표(041108)_보고원가표(041108)_유한킴벌리(050608)_cctv견적(060713)-원가_1.1 VDS 수량 및 단가(부산청)" xfId="1176" xr:uid="{00000000-0005-0000-0000-000090040000}"/>
    <cellStyle name="_LG전산센타_보고원가표(041108)_보고원가표(041108)_유한킴벌리(050608)_cctv견적(060713)-원가_1.1 VDS 수량 및 단가(부산청)_1.영상검지기 수량 및 단가" xfId="1177" xr:uid="{00000000-0005-0000-0000-000091040000}"/>
    <cellStyle name="_LG전산센타_보고원가표(041108)_보고원가표(041108)_유한킴벌리(050608)_cctv견적(060728)-원가" xfId="1178" xr:uid="{00000000-0005-0000-0000-000092040000}"/>
    <cellStyle name="_LG전산센타_보고원가표(041108)_보고원가표(041108)_유한킴벌리(050608)_cctv견적(060728)-원가_1.1 VDS 수량 및 단가(부산청)" xfId="1179" xr:uid="{00000000-0005-0000-0000-000093040000}"/>
    <cellStyle name="_LG전산센타_보고원가표(041108)_보고원가표(041108)_유한킴벌리(050608)_cctv견적(060728)-원가_1.1 VDS 수량 및 단가(부산청)_1.영상검지기 수량 및 단가" xfId="1180" xr:uid="{00000000-0005-0000-0000-000094040000}"/>
    <cellStyle name="_LG전산센타_보고원가표(041108)_보고원가표(041108)_유한킴벌리(050608)_동탄-cctv견적(060509)" xfId="1181" xr:uid="{00000000-0005-0000-0000-000095040000}"/>
    <cellStyle name="_LG전산센타_보고원가표(041108)_보고원가표(041108)_유한킴벌리(050608)_동탄-cctv견적(060509)_1.1 VDS 수량 및 단가(부산청)" xfId="1182" xr:uid="{00000000-0005-0000-0000-000096040000}"/>
    <cellStyle name="_LG전산센타_보고원가표(041108)_보고원가표(041108)_유한킴벌리(050608)_동탄-cctv견적(060509)_1.1 VDS 수량 및 단가(부산청)_1.영상검지기 수량 및 단가" xfId="1183" xr:uid="{00000000-0005-0000-0000-000097040000}"/>
    <cellStyle name="_LG전산센타_보고원가표(041108)_보고원가표(041108)_유한킴벌리(050608)_현대제철-동경 견적(060615)" xfId="1184" xr:uid="{00000000-0005-0000-0000-000098040000}"/>
    <cellStyle name="_LG전산센타_보고원가표(041108)_보고원가표(041108)_유한킴벌리(050608)_현대제철-동경 견적(060615)_1.1 VDS 수량 및 단가(부산청)" xfId="1185" xr:uid="{00000000-0005-0000-0000-000099040000}"/>
    <cellStyle name="_LG전산센타_보고원가표(041108)_보고원가표(041108)_유한킴벌리(050608)_현대제철-동경 견적(060615)_1.1 VDS 수량 및 단가(부산청)_1.영상검지기 수량 및 단가" xfId="1186" xr:uid="{00000000-0005-0000-0000-00009A040000}"/>
    <cellStyle name="_LG전산센타_보고원가표(041108)_보고원가표(041108)_현대제철-동경 견적(060615)" xfId="1187" xr:uid="{00000000-0005-0000-0000-00009B040000}"/>
    <cellStyle name="_LG전산센타_보고원가표(041108)_보고원가표(041108)_현대제철-동경 견적(060615)_1.1 VDS 수량 및 단가(부산청)" xfId="1188" xr:uid="{00000000-0005-0000-0000-00009C040000}"/>
    <cellStyle name="_LG전산센타_보고원가표(041108)_보고원가표(041108)_현대제철-동경 견적(060615)_1.1 VDS 수량 및 단가(부산청)_1.영상검지기 수량 및 단가" xfId="1189" xr:uid="{00000000-0005-0000-0000-00009D040000}"/>
    <cellStyle name="_LG전산센타_보고원가표(041108)_현대제철-동경 견적(060615)" xfId="1190" xr:uid="{00000000-0005-0000-0000-00009E040000}"/>
    <cellStyle name="_LG전산센타_보고원가표(041108)_현대제철-동경 견적(060615)_1.1 VDS 수량 및 단가(부산청)" xfId="1191" xr:uid="{00000000-0005-0000-0000-00009F040000}"/>
    <cellStyle name="_LG전산센타_보고원가표(041108)_현대제철-동경 견적(060615)_1.1 VDS 수량 및 단가(부산청)_1.영상검지기 수량 및 단가" xfId="1192" xr:uid="{00000000-0005-0000-0000-0000A0040000}"/>
    <cellStyle name="_LG전산센타_보고원가표(041122)" xfId="1193" xr:uid="{00000000-0005-0000-0000-0000A1040000}"/>
    <cellStyle name="_LG전산센타_보고원가표(041122)_1.1 VDS 수량 및 단가(부산청)" xfId="1194" xr:uid="{00000000-0005-0000-0000-0000A2040000}"/>
    <cellStyle name="_LG전산센타_보고원가표(041122)_1.1 VDS 수량 및 단가(부산청)_1.영상검지기 수량 및 단가" xfId="1195" xr:uid="{00000000-0005-0000-0000-0000A3040000}"/>
    <cellStyle name="_LG전산센타_보고원가표(041122)_cctv견적(060612)-원가" xfId="1196" xr:uid="{00000000-0005-0000-0000-0000A4040000}"/>
    <cellStyle name="_LG전산센타_보고원가표(041122)_cctv견적(060612)-원가_1.1 VDS 수량 및 단가(부산청)" xfId="1197" xr:uid="{00000000-0005-0000-0000-0000A5040000}"/>
    <cellStyle name="_LG전산센타_보고원가표(041122)_cctv견적(060612)-원가_1.1 VDS 수량 및 단가(부산청)_1.영상검지기 수량 및 단가" xfId="1198" xr:uid="{00000000-0005-0000-0000-0000A6040000}"/>
    <cellStyle name="_LG전산센타_보고원가표(041122)_cctv견적(060711)-원가" xfId="1199" xr:uid="{00000000-0005-0000-0000-0000A7040000}"/>
    <cellStyle name="_LG전산센타_보고원가표(041122)_cctv견적(060711)-원가_1.1 VDS 수량 및 단가(부산청)" xfId="1200" xr:uid="{00000000-0005-0000-0000-0000A8040000}"/>
    <cellStyle name="_LG전산센타_보고원가표(041122)_cctv견적(060711)-원가_1.1 VDS 수량 및 단가(부산청)_1.영상검지기 수량 및 단가" xfId="1201" xr:uid="{00000000-0005-0000-0000-0000A9040000}"/>
    <cellStyle name="_LG전산센타_보고원가표(041122)_cctv견적(060713)-원가" xfId="1202" xr:uid="{00000000-0005-0000-0000-0000AA040000}"/>
    <cellStyle name="_LG전산센타_보고원가표(041122)_cctv견적(060713)-원가_1.1 VDS 수량 및 단가(부산청)" xfId="1203" xr:uid="{00000000-0005-0000-0000-0000AB040000}"/>
    <cellStyle name="_LG전산센타_보고원가표(041122)_cctv견적(060713)-원가_1.1 VDS 수량 및 단가(부산청)_1.영상검지기 수량 및 단가" xfId="1204" xr:uid="{00000000-0005-0000-0000-0000AC040000}"/>
    <cellStyle name="_LG전산센타_보고원가표(041122)_cctv견적(060728)-원가" xfId="1205" xr:uid="{00000000-0005-0000-0000-0000AD040000}"/>
    <cellStyle name="_LG전산센타_보고원가표(041122)_cctv견적(060728)-원가_1.1 VDS 수량 및 단가(부산청)" xfId="1206" xr:uid="{00000000-0005-0000-0000-0000AE040000}"/>
    <cellStyle name="_LG전산센타_보고원가표(041122)_cctv견적(060728)-원가_1.1 VDS 수량 및 단가(부산청)_1.영상검지기 수량 및 단가" xfId="1207" xr:uid="{00000000-0005-0000-0000-0000AF040000}"/>
    <cellStyle name="_LG전산센타_보고원가표(041122)_동탄-cctv견적(060509)" xfId="1208" xr:uid="{00000000-0005-0000-0000-0000B0040000}"/>
    <cellStyle name="_LG전산센타_보고원가표(041122)_동탄-cctv견적(060509)_1.1 VDS 수량 및 단가(부산청)" xfId="1209" xr:uid="{00000000-0005-0000-0000-0000B1040000}"/>
    <cellStyle name="_LG전산센타_보고원가표(041122)_동탄-cctv견적(060509)_1.1 VDS 수량 및 단가(부산청)_1.영상검지기 수량 및 단가" xfId="1210" xr:uid="{00000000-0005-0000-0000-0000B2040000}"/>
    <cellStyle name="_LG전산센타_보고원가표(041122)_현대제철-동경 견적(060615)" xfId="1211" xr:uid="{00000000-0005-0000-0000-0000B3040000}"/>
    <cellStyle name="_LG전산센타_보고원가표(041122)_현대제철-동경 견적(060615)_1.1 VDS 수량 및 단가(부산청)" xfId="1212" xr:uid="{00000000-0005-0000-0000-0000B4040000}"/>
    <cellStyle name="_LG전산센타_보고원가표(041122)_현대제철-동경 견적(060615)_1.1 VDS 수량 및 단가(부산청)_1.영상검지기 수량 및 단가" xfId="1213" xr:uid="{00000000-0005-0000-0000-0000B5040000}"/>
    <cellStyle name="_LG전산센타_유한킴벌리(050608)" xfId="1214" xr:uid="{00000000-0005-0000-0000-0000B6040000}"/>
    <cellStyle name="_LG전산센타_유한킴벌리(050608)_1.1 VDS 수량 및 단가(부산청)" xfId="1215" xr:uid="{00000000-0005-0000-0000-0000B7040000}"/>
    <cellStyle name="_LG전산센타_유한킴벌리(050608)_1.1 VDS 수량 및 단가(부산청)_1.영상검지기 수량 및 단가" xfId="1216" xr:uid="{00000000-0005-0000-0000-0000B8040000}"/>
    <cellStyle name="_LG전산센타_유한킴벌리(050608)_cctv견적(060612)-원가" xfId="1217" xr:uid="{00000000-0005-0000-0000-0000B9040000}"/>
    <cellStyle name="_LG전산센타_유한킴벌리(050608)_cctv견적(060612)-원가_1.1 VDS 수량 및 단가(부산청)" xfId="1218" xr:uid="{00000000-0005-0000-0000-0000BA040000}"/>
    <cellStyle name="_LG전산센타_유한킴벌리(050608)_cctv견적(060612)-원가_1.1 VDS 수량 및 단가(부산청)_1.영상검지기 수량 및 단가" xfId="1219" xr:uid="{00000000-0005-0000-0000-0000BB040000}"/>
    <cellStyle name="_LG전산센타_유한킴벌리(050608)_cctv견적(060711)-원가" xfId="1220" xr:uid="{00000000-0005-0000-0000-0000BC040000}"/>
    <cellStyle name="_LG전산센타_유한킴벌리(050608)_cctv견적(060711)-원가_1.1 VDS 수량 및 단가(부산청)" xfId="1221" xr:uid="{00000000-0005-0000-0000-0000BD040000}"/>
    <cellStyle name="_LG전산센타_유한킴벌리(050608)_cctv견적(060711)-원가_1.1 VDS 수량 및 단가(부산청)_1.영상검지기 수량 및 단가" xfId="1222" xr:uid="{00000000-0005-0000-0000-0000BE040000}"/>
    <cellStyle name="_LG전산센타_유한킴벌리(050608)_cctv견적(060713)-원가" xfId="1223" xr:uid="{00000000-0005-0000-0000-0000BF040000}"/>
    <cellStyle name="_LG전산센타_유한킴벌리(050608)_cctv견적(060713)-원가_1.1 VDS 수량 및 단가(부산청)" xfId="1224" xr:uid="{00000000-0005-0000-0000-0000C0040000}"/>
    <cellStyle name="_LG전산센타_유한킴벌리(050608)_cctv견적(060713)-원가_1.1 VDS 수량 및 단가(부산청)_1.영상검지기 수량 및 단가" xfId="1225" xr:uid="{00000000-0005-0000-0000-0000C1040000}"/>
    <cellStyle name="_LG전산센타_유한킴벌리(050608)_cctv견적(060728)-원가" xfId="1226" xr:uid="{00000000-0005-0000-0000-0000C2040000}"/>
    <cellStyle name="_LG전산센타_유한킴벌리(050608)_cctv견적(060728)-원가_1.1 VDS 수량 및 단가(부산청)" xfId="1227" xr:uid="{00000000-0005-0000-0000-0000C3040000}"/>
    <cellStyle name="_LG전산센타_유한킴벌리(050608)_cctv견적(060728)-원가_1.1 VDS 수량 및 단가(부산청)_1.영상검지기 수량 및 단가" xfId="1228" xr:uid="{00000000-0005-0000-0000-0000C4040000}"/>
    <cellStyle name="_LG전산센타_유한킴벌리(050608)_동탄-cctv견적(060509)" xfId="1229" xr:uid="{00000000-0005-0000-0000-0000C5040000}"/>
    <cellStyle name="_LG전산센타_유한킴벌리(050608)_동탄-cctv견적(060509)_1.1 VDS 수량 및 단가(부산청)" xfId="1230" xr:uid="{00000000-0005-0000-0000-0000C6040000}"/>
    <cellStyle name="_LG전산센타_유한킴벌리(050608)_동탄-cctv견적(060509)_1.1 VDS 수량 및 단가(부산청)_1.영상검지기 수량 및 단가" xfId="1231" xr:uid="{00000000-0005-0000-0000-0000C7040000}"/>
    <cellStyle name="_LG전산센타_유한킴벌리(050608)_현대제철-동경 견적(060615)" xfId="1232" xr:uid="{00000000-0005-0000-0000-0000C8040000}"/>
    <cellStyle name="_LG전산센타_유한킴벌리(050608)_현대제철-동경 견적(060615)_1.1 VDS 수량 및 단가(부산청)" xfId="1233" xr:uid="{00000000-0005-0000-0000-0000C9040000}"/>
    <cellStyle name="_LG전산센타_유한킴벌리(050608)_현대제철-동경 견적(060615)_1.1 VDS 수량 및 단가(부산청)_1.영상검지기 수량 및 단가" xfId="1234" xr:uid="{00000000-0005-0000-0000-0000CA040000}"/>
    <cellStyle name="_LG전산센타_현대제철-동경 견적(060615)" xfId="1235" xr:uid="{00000000-0005-0000-0000-0000CB040000}"/>
    <cellStyle name="_LG전산센타_현대제철-동경 견적(060615)_1.1 VDS 수량 및 단가(부산청)" xfId="1236" xr:uid="{00000000-0005-0000-0000-0000CC040000}"/>
    <cellStyle name="_LG전산센타_현대제철-동경 견적(060615)_1.1 VDS 수량 및 단가(부산청)_1.영상검지기 수량 및 단가" xfId="1237" xr:uid="{00000000-0005-0000-0000-0000CD040000}"/>
    <cellStyle name="_MSP정산초안1" xfId="1238" xr:uid="{00000000-0005-0000-0000-0000CE040000}"/>
    <cellStyle name="_NCK내역(계장최종)" xfId="1239" xr:uid="{00000000-0005-0000-0000-0000CF040000}"/>
    <cellStyle name="_NEGS_1화 [0]_nh_x0010_통화 [0]_OCT-Price" xfId="1240" xr:uid="{00000000-0005-0000-0000-0000D0040000}"/>
    <cellStyle name="_PLC" xfId="1241" xr:uid="{00000000-0005-0000-0000-0000D1040000}"/>
    <cellStyle name="_PRICE" xfId="1242" xr:uid="{00000000-0005-0000-0000-0000D2040000}"/>
    <cellStyle name="_RESULTS" xfId="1243" xr:uid="{00000000-0005-0000-0000-0000D3040000}"/>
    <cellStyle name="_RTU프로그램산출근거(환기1003)" xfId="1244" xr:uid="{00000000-0005-0000-0000-0000D4040000}"/>
    <cellStyle name="_Sheet5" xfId="1245" xr:uid="{00000000-0005-0000-0000-0000D5040000}"/>
    <cellStyle name="_T05-D03-004D(울산터널-조명제어-안소장님1003)" xfId="1246" xr:uid="{00000000-0005-0000-0000-0000D6040000}"/>
    <cellStyle name="_T05-D03-004D(울산터널-환기-구성설비0930)" xfId="1247" xr:uid="{00000000-0005-0000-0000-0000D7040000}"/>
    <cellStyle name="_UTILITY-계약B" xfId="1248" xr:uid="{00000000-0005-0000-0000-0000D8040000}"/>
    <cellStyle name="_VDS 수량 및 단가산출서" xfId="1249" xr:uid="{00000000-0005-0000-0000-0000D9040000}"/>
    <cellStyle name="_VDS견적_코트리스_20030719" xfId="1250" xr:uid="{00000000-0005-0000-0000-0000DA040000}"/>
    <cellStyle name="_VMS" xfId="1251" xr:uid="{00000000-0005-0000-0000-0000DB040000}"/>
    <cellStyle name="_VMS내역서" xfId="1252" xr:uid="{00000000-0005-0000-0000-0000DC040000}"/>
    <cellStyle name="_가로등 및 신호등 일위대가표" xfId="1253" xr:uid="{00000000-0005-0000-0000-0000DD040000}"/>
    <cellStyle name="_가로등+점검등산출" xfId="1254" xr:uid="{00000000-0005-0000-0000-0000DE040000}"/>
    <cellStyle name="_가로등3차공사전체분" xfId="1255" xr:uid="{00000000-0005-0000-0000-0000DF040000}"/>
    <cellStyle name="_가로등3차공사전체분_CCTV 내역시작11.21" xfId="1256" xr:uid="{00000000-0005-0000-0000-0000E0040000}"/>
    <cellStyle name="_가로등3차공사전체분_내역서" xfId="1257" xr:uid="{00000000-0005-0000-0000-0000E1040000}"/>
    <cellStyle name="_가로등3차공사전체분_삼청로길(내역서04월07일)" xfId="1258" xr:uid="{00000000-0005-0000-0000-0000E2040000}"/>
    <cellStyle name="_가로등3차공사전체분_삼청로길(인공)" xfId="1259" xr:uid="{00000000-0005-0000-0000-0000E3040000}"/>
    <cellStyle name="_가로등3차공사전체분_삼청로길(최종 내역서)" xfId="1260" xr:uid="{00000000-0005-0000-0000-0000E4040000}"/>
    <cellStyle name="_가로등3차공사전체분_왕산로(최종 내역서)" xfId="1261" xr:uid="{00000000-0005-0000-0000-0000E5040000}"/>
    <cellStyle name="_가로등3차공사전체분_율곡로(인공)" xfId="1262" xr:uid="{00000000-0005-0000-0000-0000E6040000}"/>
    <cellStyle name="_가로등3차공사전체분_율곡로(최종)(1)" xfId="1263" xr:uid="{00000000-0005-0000-0000-0000E7040000}"/>
    <cellStyle name="_가로등수량산출(REV1)" xfId="1264" xr:uid="{00000000-0005-0000-0000-0000E8040000}"/>
    <cellStyle name="_가양-화곡내역(일위대가)" xfId="1265" xr:uid="{00000000-0005-0000-0000-0000E9040000}"/>
    <cellStyle name="_가양-화곡내역(일위대가)_5옹벽공" xfId="1266" xr:uid="{00000000-0005-0000-0000-0000EA040000}"/>
    <cellStyle name="_가양-화곡내역(일위대가)_5옹벽공_수량산출서" xfId="1267" xr:uid="{00000000-0005-0000-0000-0000EB040000}"/>
    <cellStyle name="_가양-화곡내역(일위대가)_5옹벽공_수량산출서_수량산출서" xfId="1268" xr:uid="{00000000-0005-0000-0000-0000EC040000}"/>
    <cellStyle name="_가양-화곡내역(일위대가)_5옹벽공_수량산출서_수량산출서_수량산출서" xfId="1269" xr:uid="{00000000-0005-0000-0000-0000ED040000}"/>
    <cellStyle name="_가양-화곡내역(일위대가)_5옹벽공_수량산출서_수량산출서2" xfId="1270" xr:uid="{00000000-0005-0000-0000-0000EE040000}"/>
    <cellStyle name="_가양-화곡내역(일위대가)_가양-화곡내역(토형100M)" xfId="1271" xr:uid="{00000000-0005-0000-0000-0000EF040000}"/>
    <cellStyle name="_가양-화곡내역(일위대가)_가양-화곡내역(토형100M)_5옹벽공" xfId="1272" xr:uid="{00000000-0005-0000-0000-0000F0040000}"/>
    <cellStyle name="_가양-화곡내역(일위대가)_가양-화곡내역(토형100M)_5옹벽공_수량산출서" xfId="1273" xr:uid="{00000000-0005-0000-0000-0000F1040000}"/>
    <cellStyle name="_가양-화곡내역(일위대가)_가양-화곡내역(토형100M)_5옹벽공_수량산출서_수량산출서" xfId="1274" xr:uid="{00000000-0005-0000-0000-0000F2040000}"/>
    <cellStyle name="_가양-화곡내역(일위대가)_가양-화곡내역(토형100M)_5옹벽공_수량산출서_수량산출서_수량산출서" xfId="1275" xr:uid="{00000000-0005-0000-0000-0000F3040000}"/>
    <cellStyle name="_가양-화곡내역(일위대가)_가양-화곡내역(토형100M)_5옹벽공_수량산출서_수량산출서2" xfId="1276" xr:uid="{00000000-0005-0000-0000-0000F4040000}"/>
    <cellStyle name="_가양-화곡내역(일위대가)_가양-화곡내역(토형100M)_수량산출" xfId="1277" xr:uid="{00000000-0005-0000-0000-0000F5040000}"/>
    <cellStyle name="_가양-화곡내역(일위대가)_가양-화곡내역(토형100M)_수량산출_5옹벽공" xfId="1278" xr:uid="{00000000-0005-0000-0000-0000F6040000}"/>
    <cellStyle name="_가양-화곡내역(일위대가)_가양-화곡내역(토형100M)_수량산출_5옹벽공_수량산출서" xfId="1279" xr:uid="{00000000-0005-0000-0000-0000F7040000}"/>
    <cellStyle name="_가양-화곡내역(일위대가)_가양-화곡내역(토형100M)_수량산출_5옹벽공_수량산출서_수량산출서" xfId="1280" xr:uid="{00000000-0005-0000-0000-0000F8040000}"/>
    <cellStyle name="_가양-화곡내역(일위대가)_가양-화곡내역(토형100M)_수량산출_5옹벽공_수량산출서_수량산출서_수량산출서" xfId="1281" xr:uid="{00000000-0005-0000-0000-0000F9040000}"/>
    <cellStyle name="_가양-화곡내역(일위대가)_가양-화곡내역(토형100M)_수량산출_5옹벽공_수량산출서_수량산출서2" xfId="1282" xr:uid="{00000000-0005-0000-0000-0000FA040000}"/>
    <cellStyle name="_가양-화곡내역(일위대가)_가양-화곡내역(토형100M)_수량산출_수량산출서" xfId="1283" xr:uid="{00000000-0005-0000-0000-0000FB040000}"/>
    <cellStyle name="_가양-화곡내역(일위대가)_가양-화곡내역(토형100M)_수량산출_수량산출서_수량산출서" xfId="1284" xr:uid="{00000000-0005-0000-0000-0000FC040000}"/>
    <cellStyle name="_가양-화곡내역(일위대가)_가양-화곡내역(토형100M)_수량산출_수량산출서_수량산출서_수량산출서" xfId="1285" xr:uid="{00000000-0005-0000-0000-0000FD040000}"/>
    <cellStyle name="_가양-화곡내역(일위대가)_가양-화곡내역(토형100M)_수량산출_수량산출서_수량산출서2" xfId="1286" xr:uid="{00000000-0005-0000-0000-0000FE040000}"/>
    <cellStyle name="_가양-화곡내역(일위대가)_가양-화곡내역(토형100M)_수량산출_옹벽공" xfId="1287" xr:uid="{00000000-0005-0000-0000-0000FF040000}"/>
    <cellStyle name="_가양-화곡내역(일위대가)_가양-화곡내역(토형100M)_수량산출_옹벽공_수량산출서" xfId="1288" xr:uid="{00000000-0005-0000-0000-000000050000}"/>
    <cellStyle name="_가양-화곡내역(일위대가)_가양-화곡내역(토형100M)_수량산출_옹벽공_수량산출서_수량산출서" xfId="1289" xr:uid="{00000000-0005-0000-0000-000001050000}"/>
    <cellStyle name="_가평교육청상천초전기공사" xfId="1290" xr:uid="{00000000-0005-0000-0000-000002050000}"/>
    <cellStyle name="_간접부대공+공통" xfId="1291" xr:uid="{00000000-0005-0000-0000-000003050000}"/>
    <cellStyle name="_간접부대공+공통_견적 방문 제출시-SAMPLE" xfId="1292" xr:uid="{00000000-0005-0000-0000-000004050000}"/>
    <cellStyle name="_간접부대공+공통_견적 방문 제출시-SAMPLE_신호등견적서" xfId="1293" xr:uid="{00000000-0005-0000-0000-000005050000}"/>
    <cellStyle name="_간접부대공+공통_신호등견적서" xfId="1294" xr:uid="{00000000-0005-0000-0000-000006050000}"/>
    <cellStyle name="_간지,목차,페이지,표지" xfId="1295" xr:uid="{00000000-0005-0000-0000-000007050000}"/>
    <cellStyle name="_감가상각(01년도) (2)" xfId="1296" xr:uid="{00000000-0005-0000-0000-000008050000}"/>
    <cellStyle name="_감가상각(01년도) (3)" xfId="1297" xr:uid="{00000000-0005-0000-0000-000009050000}"/>
    <cellStyle name="_감동마츨안길" xfId="1298" xr:uid="{00000000-0005-0000-0000-00000A050000}"/>
    <cellStyle name="_갑지(1221)" xfId="1299" xr:uid="{00000000-0005-0000-0000-00000B050000}"/>
    <cellStyle name="_갑지(총)" xfId="1300" xr:uid="{00000000-0005-0000-0000-00000C050000}"/>
    <cellStyle name="_갑지양식" xfId="1301" xr:uid="{00000000-0005-0000-0000-00000D050000}"/>
    <cellStyle name="_강과장(Fronnix,설계가1126)" xfId="1302" xr:uid="{00000000-0005-0000-0000-00000E050000}"/>
    <cellStyle name="_강동내역(9.28)" xfId="1303" xr:uid="{00000000-0005-0000-0000-00000F050000}"/>
    <cellStyle name="_강릉e-mart" xfId="1304" xr:uid="{00000000-0005-0000-0000-000010050000}"/>
    <cellStyle name="_강릉대학술정보지원센터총괄(월드2낙찰)" xfId="1305" xr:uid="{00000000-0005-0000-0000-000011050000}"/>
    <cellStyle name="_강산FRP" xfId="1306" xr:uid="{00000000-0005-0000-0000-000012050000}"/>
    <cellStyle name="_강원실행(승인)" xfId="1307" xr:uid="{00000000-0005-0000-0000-000013050000}"/>
    <cellStyle name="_개요" xfId="1308" xr:uid="{00000000-0005-0000-0000-000014050000}"/>
    <cellStyle name="_개요(봉림)-참고용" xfId="1309" xr:uid="{00000000-0005-0000-0000-000015050000}"/>
    <cellStyle name="_개요(봉림)-최종" xfId="1310" xr:uid="{00000000-0005-0000-0000-000016050000}"/>
    <cellStyle name="_개요(주안-인천)" xfId="1311" xr:uid="{00000000-0005-0000-0000-000017050000}"/>
    <cellStyle name="_거제도 명명식장 1차 가실행(20020718)" xfId="1312" xr:uid="{00000000-0005-0000-0000-000018050000}"/>
    <cellStyle name="_거창군공설운동장1203" xfId="1313" xr:uid="{00000000-0005-0000-0000-000019050000}"/>
    <cellStyle name="_견적 방문 제출시-SAMPLE" xfId="1314" xr:uid="{00000000-0005-0000-0000-00001A050000}"/>
    <cellStyle name="_견적 방문 제출시-SAMPLE_신호등견적서" xfId="1315" xr:uid="{00000000-0005-0000-0000-00001B050000}"/>
    <cellStyle name="_견적_부광약품060112" xfId="1316" xr:uid="{00000000-0005-0000-0000-00001C050000}"/>
    <cellStyle name="_견적서(1014)" xfId="1317" xr:uid="{00000000-0005-0000-0000-00001D050000}"/>
    <cellStyle name="_견적서(cctv-060509)-텔싸인 양식" xfId="1318" xr:uid="{00000000-0005-0000-0000-00001E050000}"/>
    <cellStyle name="_견적서(월성원자력발전소)_040504" xfId="1319" xr:uid="{00000000-0005-0000-0000-00001F050000}"/>
    <cellStyle name="_견적서-0213-CACC" xfId="1320" xr:uid="{00000000-0005-0000-0000-000020050000}"/>
    <cellStyle name="_견적서-050810(원가)" xfId="1321" xr:uid="{00000000-0005-0000-0000-000021050000}"/>
    <cellStyle name="_견적서-050810(원가)_1.1 VDS 수량 및 단가(부산청)" xfId="1322" xr:uid="{00000000-0005-0000-0000-000022050000}"/>
    <cellStyle name="_견적서-050810(원가)_1.1 VDS 수량 및 단가(부산청)_1.영상검지기 수량 및 단가" xfId="1323" xr:uid="{00000000-0005-0000-0000-000023050000}"/>
    <cellStyle name="_견적서-050810(원가)_cctv견적(060612)-원가" xfId="1324" xr:uid="{00000000-0005-0000-0000-000024050000}"/>
    <cellStyle name="_견적서-050810(원가)_cctv견적(060612)-원가_1.1 VDS 수량 및 단가(부산청)" xfId="1325" xr:uid="{00000000-0005-0000-0000-000025050000}"/>
    <cellStyle name="_견적서-050810(원가)_cctv견적(060612)-원가_1.1 VDS 수량 및 단가(부산청)_1.영상검지기 수량 및 단가" xfId="1326" xr:uid="{00000000-0005-0000-0000-000026050000}"/>
    <cellStyle name="_견적서-050810(원가)_cctv견적(060711)-원가" xfId="1327" xr:uid="{00000000-0005-0000-0000-000027050000}"/>
    <cellStyle name="_견적서-050810(원가)_cctv견적(060711)-원가_1.1 VDS 수량 및 단가(부산청)" xfId="1328" xr:uid="{00000000-0005-0000-0000-000028050000}"/>
    <cellStyle name="_견적서-050810(원가)_cctv견적(060711)-원가_1.1 VDS 수량 및 단가(부산청)_1.영상검지기 수량 및 단가" xfId="1329" xr:uid="{00000000-0005-0000-0000-000029050000}"/>
    <cellStyle name="_견적서-050810(원가)_cctv견적(060713)-원가" xfId="1330" xr:uid="{00000000-0005-0000-0000-00002A050000}"/>
    <cellStyle name="_견적서-050810(원가)_cctv견적(060713)-원가_1.1 VDS 수량 및 단가(부산청)" xfId="1331" xr:uid="{00000000-0005-0000-0000-00002B050000}"/>
    <cellStyle name="_견적서-050810(원가)_cctv견적(060713)-원가_1.1 VDS 수량 및 단가(부산청)_1.영상검지기 수량 및 단가" xfId="1332" xr:uid="{00000000-0005-0000-0000-00002C050000}"/>
    <cellStyle name="_견적서-050810(원가)_cctv견적(060728)-원가" xfId="1333" xr:uid="{00000000-0005-0000-0000-00002D050000}"/>
    <cellStyle name="_견적서-050810(원가)_cctv견적(060728)-원가_1.1 VDS 수량 및 단가(부산청)" xfId="1334" xr:uid="{00000000-0005-0000-0000-00002E050000}"/>
    <cellStyle name="_견적서-050810(원가)_cctv견적(060728)-원가_1.1 VDS 수량 및 단가(부산청)_1.영상검지기 수량 및 단가" xfId="1335" xr:uid="{00000000-0005-0000-0000-00002F050000}"/>
    <cellStyle name="_견적서-050810(원가)_동탄-cctv견적(060509)" xfId="1336" xr:uid="{00000000-0005-0000-0000-000030050000}"/>
    <cellStyle name="_견적서-050810(원가)_동탄-cctv견적(060509)_1.1 VDS 수량 및 단가(부산청)" xfId="1337" xr:uid="{00000000-0005-0000-0000-000031050000}"/>
    <cellStyle name="_견적서-050810(원가)_동탄-cctv견적(060509)_1.1 VDS 수량 및 단가(부산청)_1.영상검지기 수량 및 단가" xfId="1338" xr:uid="{00000000-0005-0000-0000-000032050000}"/>
    <cellStyle name="_견적서-050810(원가)_현대제철-동경 견적(060615)" xfId="1339" xr:uid="{00000000-0005-0000-0000-000033050000}"/>
    <cellStyle name="_견적서-050810(원가)_현대제철-동경 견적(060615)_1.1 VDS 수량 및 단가(부산청)" xfId="1340" xr:uid="{00000000-0005-0000-0000-000034050000}"/>
    <cellStyle name="_견적서-050810(원가)_현대제철-동경 견적(060615)_1.1 VDS 수량 및 단가(부산청)_1.영상검지기 수량 및 단가" xfId="1341" xr:uid="{00000000-0005-0000-0000-000035050000}"/>
    <cellStyle name="_견적서갑지양식" xfId="1342" xr:uid="{00000000-0005-0000-0000-000036050000}"/>
    <cellStyle name="_견적서양식" xfId="1343" xr:uid="{00000000-0005-0000-0000-000037050000}"/>
    <cellStyle name="_견적서양식_090928_내역서(전시부문)" xfId="1344" xr:uid="{00000000-0005-0000-0000-000038050000}"/>
    <cellStyle name="_견적서-월드앤씨스(원가)" xfId="1345" xr:uid="{00000000-0005-0000-0000-000039050000}"/>
    <cellStyle name="_견적서-제출용0325-서울시" xfId="1346" xr:uid="{00000000-0005-0000-0000-00003A050000}"/>
    <cellStyle name="_경기예고(수정)" xfId="1347" xr:uid="{00000000-0005-0000-0000-00003B050000}"/>
    <cellStyle name="_경기예고내역서" xfId="1348" xr:uid="{00000000-0005-0000-0000-00003C050000}"/>
    <cellStyle name="_경늬선_일위대가" xfId="1349" xr:uid="{00000000-0005-0000-0000-00003D050000}"/>
    <cellStyle name="_경북031002" xfId="1350" xr:uid="{00000000-0005-0000-0000-00003E050000}"/>
    <cellStyle name="_경영개선활동상반기실적(990708)" xfId="1351" xr:uid="{00000000-0005-0000-0000-00003F050000}"/>
    <cellStyle name="_경영개선활동상반기실적(990708)_1" xfId="1352" xr:uid="{00000000-0005-0000-0000-000040050000}"/>
    <cellStyle name="_경영개선활동상반기실적(990708)_2" xfId="1353" xr:uid="{00000000-0005-0000-0000-000041050000}"/>
    <cellStyle name="_경영개선활성화방안(990802)" xfId="1354" xr:uid="{00000000-0005-0000-0000-000042050000}"/>
    <cellStyle name="_경영개선활성화방안(990802)_1" xfId="1355" xr:uid="{00000000-0005-0000-0000-000043050000}"/>
    <cellStyle name="_경의선_일위대가(060203)" xfId="1356" xr:uid="{00000000-0005-0000-0000-000044050000}"/>
    <cellStyle name="_고가차도산출서" xfId="1357" xr:uid="{00000000-0005-0000-0000-000045050000}"/>
    <cellStyle name="_고덕 E-MART" xfId="1358" xr:uid="{00000000-0005-0000-0000-000046050000}"/>
    <cellStyle name="_고려-수원미네시티(작업)" xfId="1359" xr:uid="{00000000-0005-0000-0000-000047050000}"/>
    <cellStyle name="_곡산 견적서" xfId="1360" xr:uid="{00000000-0005-0000-0000-000048050000}"/>
    <cellStyle name="_공량내역서" xfId="1361" xr:uid="{00000000-0005-0000-0000-000049050000}"/>
    <cellStyle name="_공량단가산출서" xfId="1362" xr:uid="{00000000-0005-0000-0000-00004A050000}"/>
    <cellStyle name="_공량단가산출서r1" xfId="1363" xr:uid="{00000000-0005-0000-0000-00004B050000}"/>
    <cellStyle name="_공량산출1105" xfId="1364" xr:uid="{00000000-0005-0000-0000-00004C050000}"/>
    <cellStyle name="_공량산출서" xfId="1365" xr:uid="{00000000-0005-0000-0000-00004D050000}"/>
    <cellStyle name="_공무원 교육원 이전건립 배전반 (베스텍)" xfId="1366" xr:uid="{00000000-0005-0000-0000-00004E050000}"/>
    <cellStyle name="_공무월간보고" xfId="1367" xr:uid="{00000000-0005-0000-0000-00004F050000}"/>
    <cellStyle name="_공무월간보고_강동내역(9.28" xfId="1368" xr:uid="{00000000-0005-0000-0000-000050050000}"/>
    <cellStyle name="_공무월간보고_강동내역(9.28_T05-D03-004D(울산터널-조명제어-안소장님1003)" xfId="1369" xr:uid="{00000000-0005-0000-0000-000051050000}"/>
    <cellStyle name="_공무월간보고_강동내역(9.28_T05-D03-004D(울산터널-환기-구성설비0930)" xfId="1370" xr:uid="{00000000-0005-0000-0000-000052050000}"/>
    <cellStyle name="_공무월간보고_강동내역(9.28_울산강동내역최종(20051101)" xfId="1371" xr:uid="{00000000-0005-0000-0000-000053050000}"/>
    <cellStyle name="_공무월간보고_공무정산양식(10월초)" xfId="1372" xr:uid="{00000000-0005-0000-0000-000054050000}"/>
    <cellStyle name="_공무월간보고_공무정산양식(10월초)_강동내역(9.28" xfId="1373" xr:uid="{00000000-0005-0000-0000-000055050000}"/>
    <cellStyle name="_공무월간보고_공무정산양식(10월초)_강동내역(9.28_T05-D03-004D(울산터널-조명제어-안소장님1003)" xfId="1374" xr:uid="{00000000-0005-0000-0000-000056050000}"/>
    <cellStyle name="_공무월간보고_공무정산양식(10월초)_강동내역(9.28_T05-D03-004D(울산터널-환기-구성설비0930)" xfId="1375" xr:uid="{00000000-0005-0000-0000-000057050000}"/>
    <cellStyle name="_공무월간보고_공무정산양식(10월초)_강동내역(9.28_울산강동내역최종(20051101)" xfId="1376" xr:uid="{00000000-0005-0000-0000-000058050000}"/>
    <cellStyle name="_공무월간보고_공무정산양식(10월초)_기성내역서" xfId="1377" xr:uid="{00000000-0005-0000-0000-000059050000}"/>
    <cellStyle name="_공무월간보고_공무정산양식(10월초)_기성내역서_강동내역(9.28" xfId="1378" xr:uid="{00000000-0005-0000-0000-00005A050000}"/>
    <cellStyle name="_공무월간보고_공무정산양식(10월초)_기성내역서_강동내역(9.28_T05-D03-004D(울산터널-조명제어-안소장님1003)" xfId="1379" xr:uid="{00000000-0005-0000-0000-00005B050000}"/>
    <cellStyle name="_공무월간보고_공무정산양식(10월초)_기성내역서_강동내역(9.28_T05-D03-004D(울산터널-환기-구성설비0930)" xfId="1380" xr:uid="{00000000-0005-0000-0000-00005C050000}"/>
    <cellStyle name="_공무월간보고_공무정산양식(10월초)_기성내역서_강동내역(9.28_울산강동내역최종(20051101)" xfId="1381" xr:uid="{00000000-0005-0000-0000-00005D050000}"/>
    <cellStyle name="_공무월간보고_공무정산양식(10월초)_기성내역서_전체계약변경(03)" xfId="1382" xr:uid="{00000000-0005-0000-0000-00005E050000}"/>
    <cellStyle name="_공무월간보고_공무정산양식(10월초)_기성내역서_전체계약변경(03)_강동내역(9.28" xfId="1383" xr:uid="{00000000-0005-0000-0000-00005F050000}"/>
    <cellStyle name="_공무월간보고_공무정산양식(10월초)_기성내역서_전체계약변경(03)_강동내역(9.28_T05-D03-004D(울산터널-조명제어-안소장님1003)" xfId="1384" xr:uid="{00000000-0005-0000-0000-000060050000}"/>
    <cellStyle name="_공무월간보고_공무정산양식(10월초)_기성내역서_전체계약변경(03)_강동내역(9.28_T05-D03-004D(울산터널-환기-구성설비0930)" xfId="1385" xr:uid="{00000000-0005-0000-0000-000061050000}"/>
    <cellStyle name="_공무월간보고_공무정산양식(10월초)_기성내역서_전체계약변경(03)_강동내역(9.28_울산강동내역최종(20051101)" xfId="1386" xr:uid="{00000000-0005-0000-0000-000062050000}"/>
    <cellStyle name="_공무월간보고_공무정산양식(10월초)_전체계약변경(03)" xfId="1387" xr:uid="{00000000-0005-0000-0000-000063050000}"/>
    <cellStyle name="_공무월간보고_공무정산양식(10월초)_전체계약변경(03)_강동내역(9.28" xfId="1388" xr:uid="{00000000-0005-0000-0000-000064050000}"/>
    <cellStyle name="_공무월간보고_공무정산양식(10월초)_전체계약변경(03)_강동내역(9.28_T05-D03-004D(울산터널-조명제어-안소장님1003)" xfId="1389" xr:uid="{00000000-0005-0000-0000-000065050000}"/>
    <cellStyle name="_공무월간보고_공무정산양식(10월초)_전체계약변경(03)_강동내역(9.28_T05-D03-004D(울산터널-환기-구성설비0930)" xfId="1390" xr:uid="{00000000-0005-0000-0000-000066050000}"/>
    <cellStyle name="_공무월간보고_공무정산양식(10월초)_전체계약변경(03)_강동내역(9.28_울산강동내역최종(20051101)" xfId="1391" xr:uid="{00000000-0005-0000-0000-000067050000}"/>
    <cellStyle name="_공무월간보고_공무정산양식(10월초)_포장외건(최종)" xfId="1392" xr:uid="{00000000-0005-0000-0000-000068050000}"/>
    <cellStyle name="_공무월간보고_공무정산양식(10월초)_포장외건(최종)_강동내역(9.28" xfId="1393" xr:uid="{00000000-0005-0000-0000-000069050000}"/>
    <cellStyle name="_공무월간보고_공무정산양식(10월초)_포장외건(최종)_강동내역(9.28_T05-D03-004D(울산터널-조명제어-안소장님1003)" xfId="1394" xr:uid="{00000000-0005-0000-0000-00006A050000}"/>
    <cellStyle name="_공무월간보고_공무정산양식(10월초)_포장외건(최종)_강동내역(9.28_T05-D03-004D(울산터널-환기-구성설비0930)" xfId="1395" xr:uid="{00000000-0005-0000-0000-00006B050000}"/>
    <cellStyle name="_공무월간보고_공무정산양식(10월초)_포장외건(최종)_강동내역(9.28_울산강동내역최종(20051101)" xfId="1396" xr:uid="{00000000-0005-0000-0000-00006C050000}"/>
    <cellStyle name="_공무월간보고_기성내역서" xfId="1397" xr:uid="{00000000-0005-0000-0000-00006D050000}"/>
    <cellStyle name="_공무월간보고_기성내역서_강동내역(9.28" xfId="1398" xr:uid="{00000000-0005-0000-0000-00006E050000}"/>
    <cellStyle name="_공무월간보고_기성내역서_강동내역(9.28_T05-D03-004D(울산터널-조명제어-안소장님1003)" xfId="1399" xr:uid="{00000000-0005-0000-0000-00006F050000}"/>
    <cellStyle name="_공무월간보고_기성내역서_강동내역(9.28_T05-D03-004D(울산터널-환기-구성설비0930)" xfId="1400" xr:uid="{00000000-0005-0000-0000-000070050000}"/>
    <cellStyle name="_공무월간보고_기성내역서_강동내역(9.28_울산강동내역최종(20051101)" xfId="1401" xr:uid="{00000000-0005-0000-0000-000071050000}"/>
    <cellStyle name="_공무월간보고_기성내역서_전체계약변경(03)" xfId="1402" xr:uid="{00000000-0005-0000-0000-000072050000}"/>
    <cellStyle name="_공무월간보고_기성내역서_전체계약변경(03)_강동내역(9.28" xfId="1403" xr:uid="{00000000-0005-0000-0000-000073050000}"/>
    <cellStyle name="_공무월간보고_기성내역서_전체계약변경(03)_강동내역(9.28_T05-D03-004D(울산터널-조명제어-안소장님1003)" xfId="1404" xr:uid="{00000000-0005-0000-0000-000074050000}"/>
    <cellStyle name="_공무월간보고_기성내역서_전체계약변경(03)_강동내역(9.28_T05-D03-004D(울산터널-환기-구성설비0930)" xfId="1405" xr:uid="{00000000-0005-0000-0000-000075050000}"/>
    <cellStyle name="_공무월간보고_기성내역서_전체계약변경(03)_강동내역(9.28_울산강동내역최종(20051101)" xfId="1406" xr:uid="{00000000-0005-0000-0000-000076050000}"/>
    <cellStyle name="_공무월간보고_전체계약변경(03)" xfId="1407" xr:uid="{00000000-0005-0000-0000-000077050000}"/>
    <cellStyle name="_공무월간보고_전체계약변경(03)_강동내역(9.28" xfId="1408" xr:uid="{00000000-0005-0000-0000-000078050000}"/>
    <cellStyle name="_공무월간보고_전체계약변경(03)_강동내역(9.28_T05-D03-004D(울산터널-조명제어-안소장님1003)" xfId="1409" xr:uid="{00000000-0005-0000-0000-000079050000}"/>
    <cellStyle name="_공무월간보고_전체계약변경(03)_강동내역(9.28_T05-D03-004D(울산터널-환기-구성설비0930)" xfId="1410" xr:uid="{00000000-0005-0000-0000-00007A050000}"/>
    <cellStyle name="_공무월간보고_전체계약변경(03)_강동내역(9.28_울산강동내역최종(20051101)" xfId="1411" xr:uid="{00000000-0005-0000-0000-00007B050000}"/>
    <cellStyle name="_공무월간보고_포장외건(최종)" xfId="1412" xr:uid="{00000000-0005-0000-0000-00007C050000}"/>
    <cellStyle name="_공무월간보고_포장외건(최종)_강동내역(9.28" xfId="1413" xr:uid="{00000000-0005-0000-0000-00007D050000}"/>
    <cellStyle name="_공무월간보고_포장외건(최종)_강동내역(9.28_T05-D03-004D(울산터널-조명제어-안소장님1003)" xfId="1414" xr:uid="{00000000-0005-0000-0000-00007E050000}"/>
    <cellStyle name="_공무월간보고_포장외건(최종)_강동내역(9.28_T05-D03-004D(울산터널-환기-구성설비0930)" xfId="1415" xr:uid="{00000000-0005-0000-0000-00007F050000}"/>
    <cellStyle name="_공무월간보고_포장외건(최종)_강동내역(9.28_울산강동내역최종(20051101)" xfId="1416" xr:uid="{00000000-0005-0000-0000-000080050000}"/>
    <cellStyle name="_공무정산0104" xfId="1417" xr:uid="{00000000-0005-0000-0000-000081050000}"/>
    <cellStyle name="_공무정산0104_강동내역(9.28" xfId="1418" xr:uid="{00000000-0005-0000-0000-000082050000}"/>
    <cellStyle name="_공무정산0104_강동내역(9.28_T05-D03-004D(울산터널-조명제어-안소장님1003)" xfId="1419" xr:uid="{00000000-0005-0000-0000-000083050000}"/>
    <cellStyle name="_공무정산0104_강동내역(9.28_T05-D03-004D(울산터널-환기-구성설비0930)" xfId="1420" xr:uid="{00000000-0005-0000-0000-000084050000}"/>
    <cellStyle name="_공무정산0104_강동내역(9.28_울산강동내역최종(20051101)" xfId="1421" xr:uid="{00000000-0005-0000-0000-000085050000}"/>
    <cellStyle name="_공무정산0104_공무정산양식(10월초)" xfId="1422" xr:uid="{00000000-0005-0000-0000-000086050000}"/>
    <cellStyle name="_공무정산0104_공무정산양식(10월초)_강동내역(9.28" xfId="1423" xr:uid="{00000000-0005-0000-0000-000087050000}"/>
    <cellStyle name="_공무정산0104_공무정산양식(10월초)_강동내역(9.28_T05-D03-004D(울산터널-조명제어-안소장님1003)" xfId="1424" xr:uid="{00000000-0005-0000-0000-000088050000}"/>
    <cellStyle name="_공무정산0104_공무정산양식(10월초)_강동내역(9.28_T05-D03-004D(울산터널-환기-구성설비0930)" xfId="1425" xr:uid="{00000000-0005-0000-0000-000089050000}"/>
    <cellStyle name="_공무정산0104_공무정산양식(10월초)_강동내역(9.28_울산강동내역최종(20051101)" xfId="1426" xr:uid="{00000000-0005-0000-0000-00008A050000}"/>
    <cellStyle name="_공무정산0104_공무정산양식(10월초)_기성내역서" xfId="1427" xr:uid="{00000000-0005-0000-0000-00008B050000}"/>
    <cellStyle name="_공무정산0104_공무정산양식(10월초)_기성내역서_강동내역(9.28" xfId="1428" xr:uid="{00000000-0005-0000-0000-00008C050000}"/>
    <cellStyle name="_공무정산0104_공무정산양식(10월초)_기성내역서_강동내역(9.28_T05-D03-004D(울산터널-조명제어-안소장님1003)" xfId="1429" xr:uid="{00000000-0005-0000-0000-00008D050000}"/>
    <cellStyle name="_공무정산0104_공무정산양식(10월초)_기성내역서_강동내역(9.28_T05-D03-004D(울산터널-환기-구성설비0930)" xfId="1430" xr:uid="{00000000-0005-0000-0000-00008E050000}"/>
    <cellStyle name="_공무정산0104_공무정산양식(10월초)_기성내역서_강동내역(9.28_울산강동내역최종(20051101)" xfId="1431" xr:uid="{00000000-0005-0000-0000-00008F050000}"/>
    <cellStyle name="_공무정산0104_공무정산양식(10월초)_기성내역서_전체계약변경(03)" xfId="1432" xr:uid="{00000000-0005-0000-0000-000090050000}"/>
    <cellStyle name="_공무정산0104_공무정산양식(10월초)_기성내역서_전체계약변경(03)_강동내역(9.28" xfId="1433" xr:uid="{00000000-0005-0000-0000-000091050000}"/>
    <cellStyle name="_공무정산0104_공무정산양식(10월초)_기성내역서_전체계약변경(03)_강동내역(9.28_T05-D03-004D(울산터널-조명제어-안소장님1003)" xfId="1434" xr:uid="{00000000-0005-0000-0000-000092050000}"/>
    <cellStyle name="_공무정산0104_공무정산양식(10월초)_기성내역서_전체계약변경(03)_강동내역(9.28_T05-D03-004D(울산터널-환기-구성설비0930)" xfId="1435" xr:uid="{00000000-0005-0000-0000-000093050000}"/>
    <cellStyle name="_공무정산0104_공무정산양식(10월초)_기성내역서_전체계약변경(03)_강동내역(9.28_울산강동내역최종(20051101)" xfId="1436" xr:uid="{00000000-0005-0000-0000-000094050000}"/>
    <cellStyle name="_공무정산0104_공무정산양식(10월초)_전체계약변경(03)" xfId="1437" xr:uid="{00000000-0005-0000-0000-000095050000}"/>
    <cellStyle name="_공무정산0104_공무정산양식(10월초)_전체계약변경(03)_강동내역(9.28" xfId="1438" xr:uid="{00000000-0005-0000-0000-000096050000}"/>
    <cellStyle name="_공무정산0104_공무정산양식(10월초)_전체계약변경(03)_강동내역(9.28_T05-D03-004D(울산터널-조명제어-안소장님1003)" xfId="1439" xr:uid="{00000000-0005-0000-0000-000097050000}"/>
    <cellStyle name="_공무정산0104_공무정산양식(10월초)_전체계약변경(03)_강동내역(9.28_T05-D03-004D(울산터널-환기-구성설비0930)" xfId="1440" xr:uid="{00000000-0005-0000-0000-000098050000}"/>
    <cellStyle name="_공무정산0104_공무정산양식(10월초)_전체계약변경(03)_강동내역(9.28_울산강동내역최종(20051101)" xfId="1441" xr:uid="{00000000-0005-0000-0000-000099050000}"/>
    <cellStyle name="_공무정산0104_공무정산양식(10월초)_포장외건(최종)" xfId="1442" xr:uid="{00000000-0005-0000-0000-00009A050000}"/>
    <cellStyle name="_공무정산0104_공무정산양식(10월초)_포장외건(최종)_강동내역(9.28" xfId="1443" xr:uid="{00000000-0005-0000-0000-00009B050000}"/>
    <cellStyle name="_공무정산0104_공무정산양식(10월초)_포장외건(최종)_강동내역(9.28_T05-D03-004D(울산터널-조명제어-안소장님1003)" xfId="1444" xr:uid="{00000000-0005-0000-0000-00009C050000}"/>
    <cellStyle name="_공무정산0104_공무정산양식(10월초)_포장외건(최종)_강동내역(9.28_T05-D03-004D(울산터널-환기-구성설비0930)" xfId="1445" xr:uid="{00000000-0005-0000-0000-00009D050000}"/>
    <cellStyle name="_공무정산0104_공무정산양식(10월초)_포장외건(최종)_강동내역(9.28_울산강동내역최종(20051101)" xfId="1446" xr:uid="{00000000-0005-0000-0000-00009E050000}"/>
    <cellStyle name="_공무정산0104_기성내역서" xfId="1447" xr:uid="{00000000-0005-0000-0000-00009F050000}"/>
    <cellStyle name="_공무정산0104_기성내역서_강동내역(9.28" xfId="1448" xr:uid="{00000000-0005-0000-0000-0000A0050000}"/>
    <cellStyle name="_공무정산0104_기성내역서_강동내역(9.28_T05-D03-004D(울산터널-조명제어-안소장님1003)" xfId="1449" xr:uid="{00000000-0005-0000-0000-0000A1050000}"/>
    <cellStyle name="_공무정산0104_기성내역서_강동내역(9.28_T05-D03-004D(울산터널-환기-구성설비0930)" xfId="1450" xr:uid="{00000000-0005-0000-0000-0000A2050000}"/>
    <cellStyle name="_공무정산0104_기성내역서_강동내역(9.28_울산강동내역최종(20051101)" xfId="1451" xr:uid="{00000000-0005-0000-0000-0000A3050000}"/>
    <cellStyle name="_공무정산0104_기성내역서_전체계약변경(03)" xfId="1452" xr:uid="{00000000-0005-0000-0000-0000A4050000}"/>
    <cellStyle name="_공무정산0104_기성내역서_전체계약변경(03)_강동내역(9.28" xfId="1453" xr:uid="{00000000-0005-0000-0000-0000A5050000}"/>
    <cellStyle name="_공무정산0104_기성내역서_전체계약변경(03)_강동내역(9.28_T05-D03-004D(울산터널-조명제어-안소장님1003)" xfId="1454" xr:uid="{00000000-0005-0000-0000-0000A6050000}"/>
    <cellStyle name="_공무정산0104_기성내역서_전체계약변경(03)_강동내역(9.28_T05-D03-004D(울산터널-환기-구성설비0930)" xfId="1455" xr:uid="{00000000-0005-0000-0000-0000A7050000}"/>
    <cellStyle name="_공무정산0104_기성내역서_전체계약변경(03)_강동내역(9.28_울산강동내역최종(20051101)" xfId="1456" xr:uid="{00000000-0005-0000-0000-0000A8050000}"/>
    <cellStyle name="_공무정산0104_전체계약변경(03)" xfId="1457" xr:uid="{00000000-0005-0000-0000-0000A9050000}"/>
    <cellStyle name="_공무정산0104_전체계약변경(03)_강동내역(9.28" xfId="1458" xr:uid="{00000000-0005-0000-0000-0000AA050000}"/>
    <cellStyle name="_공무정산0104_전체계약변경(03)_강동내역(9.28_T05-D03-004D(울산터널-조명제어-안소장님1003)" xfId="1459" xr:uid="{00000000-0005-0000-0000-0000AB050000}"/>
    <cellStyle name="_공무정산0104_전체계약변경(03)_강동내역(9.28_T05-D03-004D(울산터널-환기-구성설비0930)" xfId="1460" xr:uid="{00000000-0005-0000-0000-0000AC050000}"/>
    <cellStyle name="_공무정산0104_전체계약변경(03)_강동내역(9.28_울산강동내역최종(20051101)" xfId="1461" xr:uid="{00000000-0005-0000-0000-0000AD050000}"/>
    <cellStyle name="_공무정산0104_포장외건(최종)" xfId="1462" xr:uid="{00000000-0005-0000-0000-0000AE050000}"/>
    <cellStyle name="_공무정산0104_포장외건(최종)_강동내역(9.28" xfId="1463" xr:uid="{00000000-0005-0000-0000-0000AF050000}"/>
    <cellStyle name="_공무정산0104_포장외건(최종)_강동내역(9.28_T05-D03-004D(울산터널-조명제어-안소장님1003)" xfId="1464" xr:uid="{00000000-0005-0000-0000-0000B0050000}"/>
    <cellStyle name="_공무정산0104_포장외건(최종)_강동내역(9.28_T05-D03-004D(울산터널-환기-구성설비0930)" xfId="1465" xr:uid="{00000000-0005-0000-0000-0000B1050000}"/>
    <cellStyle name="_공무정산0104_포장외건(최종)_강동내역(9.28_울산강동내역최종(20051101)" xfId="1466" xr:uid="{00000000-0005-0000-0000-0000B2050000}"/>
    <cellStyle name="_공문 " xfId="1467" xr:uid="{00000000-0005-0000-0000-0000B3050000}"/>
    <cellStyle name="_공문 _내역서" xfId="1468" xr:uid="{00000000-0005-0000-0000-0000B4050000}"/>
    <cellStyle name="_공문양식" xfId="1469" xr:uid="{00000000-0005-0000-0000-0000B5050000}"/>
    <cellStyle name="_공원내 편익 및 체육시설 설치공사" xfId="1470" xr:uid="{00000000-0005-0000-0000-0000B6050000}"/>
    <cellStyle name="_공통단가표지" xfId="1471" xr:uid="{00000000-0005-0000-0000-0000B7050000}"/>
    <cellStyle name="_공항정거장최종내역서(05(1).06.29)" xfId="1472" xr:uid="{00000000-0005-0000-0000-0000B8050000}"/>
    <cellStyle name="_과천 ITS 2사전원가내역(1차)" xfId="1473" xr:uid="{00000000-0005-0000-0000-0000B9050000}"/>
    <cellStyle name="_과천시 ITS 2단계 1차 구축사업(20041021설계최종)" xfId="1474" xr:uid="{00000000-0005-0000-0000-0000BA050000}"/>
    <cellStyle name="_과학의 날 행사용 영상물제작" xfId="1475" xr:uid="{00000000-0005-0000-0000-0000BB050000}"/>
    <cellStyle name="_관급서류(재출용)" xfId="1476" xr:uid="{00000000-0005-0000-0000-0000BC050000}"/>
    <cellStyle name="_관리비&amp; 공통부대공(원덕)" xfId="1477" xr:uid="{00000000-0005-0000-0000-0000BD050000}"/>
    <cellStyle name="_관리비&amp; 공통부대공(원덕)_당초-하도계약요청-이걸로계약" xfId="1478" xr:uid="{00000000-0005-0000-0000-0000BE050000}"/>
    <cellStyle name="_관리비&amp; 공통부대공(원덕)_변경-하도계약요청" xfId="1479" xr:uid="{00000000-0005-0000-0000-0000BF050000}"/>
    <cellStyle name="_관리비&amp; 공통부대공(원덕)_본부팀견적현황" xfId="1480" xr:uid="{00000000-0005-0000-0000-0000C0050000}"/>
    <cellStyle name="_관리비&amp; 공통부대공(원덕)_진짜하도급(토공)" xfId="1481" xr:uid="{00000000-0005-0000-0000-0000C1050000}"/>
    <cellStyle name="_관리비&amp; 공통부대공(원덕)_진짜하도급(토공)_경남하도급샘플" xfId="1482" xr:uid="{00000000-0005-0000-0000-0000C2050000}"/>
    <cellStyle name="_관리비&amp; 공통부대공(원덕)_진짜하도급(토공)_경남하도급샘플_하도발주건-88(2).5K비탈면(716)" xfId="1483" xr:uid="{00000000-0005-0000-0000-0000C3050000}"/>
    <cellStyle name="_관리비&amp; 공통부대공(원덕)_진짜하도급(토공)_경남하도급샘플_하도발주요청(경남)" xfId="1484" xr:uid="{00000000-0005-0000-0000-0000C4050000}"/>
    <cellStyle name="_관리비&amp; 공통부대공(원덕)_진짜하도급(토공)_경남하도급샘플_하도발주요청(변경) " xfId="1485" xr:uid="{00000000-0005-0000-0000-0000C5050000}"/>
    <cellStyle name="_관리비&amp; 공통부대공(원덕)_진짜하도급(토공)_계약내용" xfId="1486" xr:uid="{00000000-0005-0000-0000-0000C6050000}"/>
    <cellStyle name="_관리비&amp; 공통부대공(원덕)_진짜하도급(토공)_본부팀견적현황" xfId="1487" xr:uid="{00000000-0005-0000-0000-0000C7050000}"/>
    <cellStyle name="_관리비&amp; 공통부대공(원덕)_진짜하도급(토공)_진짜진짜하도급" xfId="1488" xr:uid="{00000000-0005-0000-0000-0000C8050000}"/>
    <cellStyle name="_관리비&amp; 공통부대공(원덕)_진짜하도급(토공)_진짜진짜하도급_당초-하도계약요청-이걸로계약" xfId="1489" xr:uid="{00000000-0005-0000-0000-0000C9050000}"/>
    <cellStyle name="_관리비&amp; 공통부대공(원덕)_진짜하도급(토공)_진짜진짜하도급_변경-하도계약요청" xfId="1490" xr:uid="{00000000-0005-0000-0000-0000CA050000}"/>
    <cellStyle name="_관리비&amp; 공통부대공(원덕)_진짜하도급(토공)_진짜진짜하도급_본부팀견적현황" xfId="1491" xr:uid="{00000000-0005-0000-0000-0000CB050000}"/>
    <cellStyle name="_관리비&amp; 공통부대공(원덕)_진짜하도급(토공)_진짜진짜하도급_하도발주건-88(2).5K비탈면(716)" xfId="1492" xr:uid="{00000000-0005-0000-0000-0000CC050000}"/>
    <cellStyle name="_관리비&amp; 공통부대공(원덕)_진짜하도급(토공)_진짜진짜하도급_하도발주요청(경남)" xfId="1493" xr:uid="{00000000-0005-0000-0000-0000CD050000}"/>
    <cellStyle name="_관리비&amp; 공통부대공(원덕)_진짜하도급(토공)_진짜진짜하도급_하도발주요청(변경) " xfId="1494" xr:uid="{00000000-0005-0000-0000-0000CE050000}"/>
    <cellStyle name="_관리비&amp; 공통부대공(원덕)_진짜하도급(토공)_하도계약요청" xfId="1495" xr:uid="{00000000-0005-0000-0000-0000CF050000}"/>
    <cellStyle name="_관리비&amp; 공통부대공(원덕)_진짜하도급(토공)_하도발주요청(3차)" xfId="1496" xr:uid="{00000000-0005-0000-0000-0000D0050000}"/>
    <cellStyle name="_관리비&amp; 공통부대공(원덕)_진짜하도급(토공)_하도발주요청(3차)_하도발주건-88(2).5K비탈면(716)" xfId="1497" xr:uid="{00000000-0005-0000-0000-0000D1050000}"/>
    <cellStyle name="_관리비&amp; 공통부대공(원덕)_진짜하도급(토공)_하도발주요청(3차)_하도발주요청(경남)" xfId="1498" xr:uid="{00000000-0005-0000-0000-0000D2050000}"/>
    <cellStyle name="_관리비&amp; 공통부대공(원덕)_진짜하도급(토공)_하도발주요청(3차)_하도발주요청(변경) " xfId="1499" xr:uid="{00000000-0005-0000-0000-0000D3050000}"/>
    <cellStyle name="_관리비&amp; 공통부대공(원덕)_하도발주건-88(2).5K비탈면(716)" xfId="1500" xr:uid="{00000000-0005-0000-0000-0000D4050000}"/>
    <cellStyle name="_관리비&amp; 공통부대공(원덕)_하도발주요청(경남)" xfId="1501" xr:uid="{00000000-0005-0000-0000-0000D5050000}"/>
    <cellStyle name="_관리비&amp; 공통부대공(원덕)_하도발주요청(변경) " xfId="1502" xr:uid="{00000000-0005-0000-0000-0000D6050000}"/>
    <cellStyle name="_관리비&amp; 공통부대공(원덕)_합정하도급요청(토공)" xfId="1503" xr:uid="{00000000-0005-0000-0000-0000D7050000}"/>
    <cellStyle name="_관리비&amp; 공통부대공(원덕)_합정하도급요청(토공)_경남하도급샘플" xfId="1504" xr:uid="{00000000-0005-0000-0000-0000D8050000}"/>
    <cellStyle name="_관리비&amp; 공통부대공(원덕)_합정하도급요청(토공)_경남하도급샘플_하도발주건-88(2).5K비탈면(716)" xfId="1505" xr:uid="{00000000-0005-0000-0000-0000D9050000}"/>
    <cellStyle name="_관리비&amp; 공통부대공(원덕)_합정하도급요청(토공)_경남하도급샘플_하도발주요청(경남)" xfId="1506" xr:uid="{00000000-0005-0000-0000-0000DA050000}"/>
    <cellStyle name="_관리비&amp; 공통부대공(원덕)_합정하도급요청(토공)_경남하도급샘플_하도발주요청(변경) " xfId="1507" xr:uid="{00000000-0005-0000-0000-0000DB050000}"/>
    <cellStyle name="_관리비&amp; 공통부대공(원덕)_합정하도급요청(토공)_계약내용" xfId="1508" xr:uid="{00000000-0005-0000-0000-0000DC050000}"/>
    <cellStyle name="_관리비&amp; 공통부대공(원덕)_합정하도급요청(토공)_본부팀견적현황" xfId="1509" xr:uid="{00000000-0005-0000-0000-0000DD050000}"/>
    <cellStyle name="_관리비&amp; 공통부대공(원덕)_합정하도급요청(토공)_진짜진짜하도급" xfId="1510" xr:uid="{00000000-0005-0000-0000-0000DE050000}"/>
    <cellStyle name="_관리비&amp; 공통부대공(원덕)_합정하도급요청(토공)_진짜진짜하도급_당초-하도계약요청-이걸로계약" xfId="1511" xr:uid="{00000000-0005-0000-0000-0000DF050000}"/>
    <cellStyle name="_관리비&amp; 공통부대공(원덕)_합정하도급요청(토공)_진짜진짜하도급_변경-하도계약요청" xfId="1512" xr:uid="{00000000-0005-0000-0000-0000E0050000}"/>
    <cellStyle name="_관리비&amp; 공통부대공(원덕)_합정하도급요청(토공)_진짜진짜하도급_본부팀견적현황" xfId="1513" xr:uid="{00000000-0005-0000-0000-0000E1050000}"/>
    <cellStyle name="_관리비&amp; 공통부대공(원덕)_합정하도급요청(토공)_진짜진짜하도급_하도발주건-88(2).5K비탈면(716)" xfId="1514" xr:uid="{00000000-0005-0000-0000-0000E2050000}"/>
    <cellStyle name="_관리비&amp; 공통부대공(원덕)_합정하도급요청(토공)_진짜진짜하도급_하도발주요청(경남)" xfId="1515" xr:uid="{00000000-0005-0000-0000-0000E3050000}"/>
    <cellStyle name="_관리비&amp; 공통부대공(원덕)_합정하도급요청(토공)_진짜진짜하도급_하도발주요청(변경) " xfId="1516" xr:uid="{00000000-0005-0000-0000-0000E4050000}"/>
    <cellStyle name="_관리비&amp; 공통부대공(원덕)_합정하도급요청(토공)_하도계약요청" xfId="1517" xr:uid="{00000000-0005-0000-0000-0000E5050000}"/>
    <cellStyle name="_관리비&amp; 공통부대공(원덕)_합정하도급요청(토공)_하도발주요청(3차)" xfId="1518" xr:uid="{00000000-0005-0000-0000-0000E6050000}"/>
    <cellStyle name="_관리비&amp; 공통부대공(원덕)_합정하도급요청(토공)_하도발주요청(3차)_하도발주건-88(2).5K비탈면(716)" xfId="1519" xr:uid="{00000000-0005-0000-0000-0000E7050000}"/>
    <cellStyle name="_관리비&amp; 공통부대공(원덕)_합정하도급요청(토공)_하도발주요청(3차)_하도발주요청(경남)" xfId="1520" xr:uid="{00000000-0005-0000-0000-0000E8050000}"/>
    <cellStyle name="_관리비&amp; 공통부대공(원덕)_합정하도급요청(토공)_하도발주요청(3차)_하도발주요청(변경) " xfId="1521" xr:uid="{00000000-0005-0000-0000-0000E9050000}"/>
    <cellStyle name="_광가입자전송장비(FLC)삼성" xfId="1522" xr:uid="{00000000-0005-0000-0000-0000EA050000}"/>
    <cellStyle name="_광링크" xfId="1523" xr:uid="{00000000-0005-0000-0000-0000EB050000}"/>
    <cellStyle name="_광안리내역서(구도)" xfId="1524" xr:uid="{00000000-0005-0000-0000-0000EC050000}"/>
    <cellStyle name="_광주증설교체" xfId="1525" xr:uid="{00000000-0005-0000-0000-0000ED050000}"/>
    <cellStyle name="_광주퇴촌면주택" xfId="1526" xr:uid="{00000000-0005-0000-0000-0000EE050000}"/>
    <cellStyle name="_광탄내역서(050722)" xfId="1527" xr:uid="{00000000-0005-0000-0000-0000EF050000}"/>
    <cellStyle name="_교사용책상" xfId="1528" xr:uid="{00000000-0005-0000-0000-0000F0050000}"/>
    <cellStyle name="_구마선준공계(1)" xfId="1529" xr:uid="{00000000-0005-0000-0000-0000F1050000}"/>
    <cellStyle name="_구즉내역서" xfId="1530" xr:uid="{00000000-0005-0000-0000-0000F2050000}"/>
    <cellStyle name="_국도23호선영암연소지구내역서" xfId="1531" xr:uid="{00000000-0005-0000-0000-0000F3050000}"/>
    <cellStyle name="_국도38호선통리지구내역서" xfId="1532" xr:uid="{00000000-0005-0000-0000-0000F4050000}"/>
    <cellStyle name="_국도42호선여량지구오르막차로" xfId="1533" xr:uid="{00000000-0005-0000-0000-0000F5050000}"/>
    <cellStyle name="_국수교수량" xfId="1534" xr:uid="{00000000-0005-0000-0000-0000F6050000}"/>
    <cellStyle name="_국수교수량_무주골천수량" xfId="1535" xr:uid="{00000000-0005-0000-0000-0000F7050000}"/>
    <cellStyle name="_국수교수량_호명12공구" xfId="1536" xr:uid="{00000000-0005-0000-0000-0000F8050000}"/>
    <cellStyle name="_군산 간호대학교 교육연구시설 신축공사(윤유에너텍견적)" xfId="1537" xr:uid="{00000000-0005-0000-0000-0000F9050000}"/>
    <cellStyle name="_군산ITS 설계 원가 조사20031224" xfId="1538" xr:uid="{00000000-0005-0000-0000-0000FA050000}"/>
    <cellStyle name="_군위준공조서" xfId="1539" xr:uid="{00000000-0005-0000-0000-0000FB050000}"/>
    <cellStyle name="_궁안교시행구분" xfId="1540" xr:uid="{00000000-0005-0000-0000-0000FC050000}"/>
    <cellStyle name="_궁안교用" xfId="1541" xr:uid="{00000000-0005-0000-0000-0000FD050000}"/>
    <cellStyle name="_금강Ⅱ지구김제2-2공구토목공사(동도)" xfId="1542" xr:uid="{00000000-0005-0000-0000-0000FE050000}"/>
    <cellStyle name="_금구(과학대길)도로 포장덧씌우기공사1" xfId="1543" xr:uid="{00000000-0005-0000-0000-0000FF050000}"/>
    <cellStyle name="_금천청소년수련관(토목林)" xfId="1544" xr:uid="{00000000-0005-0000-0000-000000060000}"/>
    <cellStyle name="_기계설비내역(0207)" xfId="1545" xr:uid="{00000000-0005-0000-0000-000001060000}"/>
    <cellStyle name="_기본정보제공시스템" xfId="1546" xr:uid="{00000000-0005-0000-0000-000002060000}"/>
    <cellStyle name="_기상부분_태민" xfId="1547" xr:uid="{00000000-0005-0000-0000-000003060000}"/>
    <cellStyle name="_기성검사원" xfId="1548" xr:uid="{00000000-0005-0000-0000-000004060000}"/>
    <cellStyle name="_기성검사원_내역서" xfId="1549" xr:uid="{00000000-0005-0000-0000-000005060000}"/>
    <cellStyle name="_기업은행-견적서050411" xfId="1550" xr:uid="{00000000-0005-0000-0000-000006060000}"/>
    <cellStyle name="_기업은행-견적서050411_1.1 VDS 수량 및 단가(부산청)" xfId="1551" xr:uid="{00000000-0005-0000-0000-000007060000}"/>
    <cellStyle name="_기업은행-견적서050411_1.1 VDS 수량 및 단가(부산청)_1.영상검지기 수량 및 단가" xfId="1552" xr:uid="{00000000-0005-0000-0000-000008060000}"/>
    <cellStyle name="_기업은행-견적서050411_cctv견적(060612)-원가" xfId="1553" xr:uid="{00000000-0005-0000-0000-000009060000}"/>
    <cellStyle name="_기업은행-견적서050411_cctv견적(060612)-원가_1.1 VDS 수량 및 단가(부산청)" xfId="1554" xr:uid="{00000000-0005-0000-0000-00000A060000}"/>
    <cellStyle name="_기업은행-견적서050411_cctv견적(060612)-원가_1.1 VDS 수량 및 단가(부산청)_1.영상검지기 수량 및 단가" xfId="1555" xr:uid="{00000000-0005-0000-0000-00000B060000}"/>
    <cellStyle name="_기업은행-견적서050411_cctv견적(060711)-원가" xfId="1556" xr:uid="{00000000-0005-0000-0000-00000C060000}"/>
    <cellStyle name="_기업은행-견적서050411_cctv견적(060711)-원가_1.1 VDS 수량 및 단가(부산청)" xfId="1557" xr:uid="{00000000-0005-0000-0000-00000D060000}"/>
    <cellStyle name="_기업은행-견적서050411_cctv견적(060711)-원가_1.1 VDS 수량 및 단가(부산청)_1.영상검지기 수량 및 단가" xfId="1558" xr:uid="{00000000-0005-0000-0000-00000E060000}"/>
    <cellStyle name="_기업은행-견적서050411_cctv견적(060713)-원가" xfId="1559" xr:uid="{00000000-0005-0000-0000-00000F060000}"/>
    <cellStyle name="_기업은행-견적서050411_cctv견적(060713)-원가_1.1 VDS 수량 및 단가(부산청)" xfId="1560" xr:uid="{00000000-0005-0000-0000-000010060000}"/>
    <cellStyle name="_기업은행-견적서050411_cctv견적(060713)-원가_1.1 VDS 수량 및 단가(부산청)_1.영상검지기 수량 및 단가" xfId="1561" xr:uid="{00000000-0005-0000-0000-000011060000}"/>
    <cellStyle name="_기업은행-견적서050411_cctv견적(060728)-원가" xfId="1562" xr:uid="{00000000-0005-0000-0000-000012060000}"/>
    <cellStyle name="_기업은행-견적서050411_cctv견적(060728)-원가_1.1 VDS 수량 및 단가(부산청)" xfId="1563" xr:uid="{00000000-0005-0000-0000-000013060000}"/>
    <cellStyle name="_기업은행-견적서050411_cctv견적(060728)-원가_1.1 VDS 수량 및 단가(부산청)_1.영상검지기 수량 및 단가" xfId="1564" xr:uid="{00000000-0005-0000-0000-000014060000}"/>
    <cellStyle name="_기업은행-견적서050411_동탄-cctv견적(060509)" xfId="1565" xr:uid="{00000000-0005-0000-0000-000015060000}"/>
    <cellStyle name="_기업은행-견적서050411_동탄-cctv견적(060509)_1.1 VDS 수량 및 단가(부산청)" xfId="1566" xr:uid="{00000000-0005-0000-0000-000016060000}"/>
    <cellStyle name="_기업은행-견적서050411_동탄-cctv견적(060509)_1.1 VDS 수량 및 단가(부산청)_1.영상검지기 수량 및 단가" xfId="1567" xr:uid="{00000000-0005-0000-0000-000017060000}"/>
    <cellStyle name="_기업은행-견적서050411_현대제철-동경 견적(060615)" xfId="1568" xr:uid="{00000000-0005-0000-0000-000018060000}"/>
    <cellStyle name="_기업은행-견적서050411_현대제철-동경 견적(060615)_1.1 VDS 수량 및 단가(부산청)" xfId="1569" xr:uid="{00000000-0005-0000-0000-000019060000}"/>
    <cellStyle name="_기업은행-견적서050411_현대제철-동경 견적(060615)_1.1 VDS 수량 및 단가(부산청)_1.영상검지기 수량 및 단가" xfId="1570" xr:uid="{00000000-0005-0000-0000-00001A060000}"/>
    <cellStyle name="_기초공사" xfId="1571" xr:uid="{00000000-0005-0000-0000-00001B060000}"/>
    <cellStyle name="_기초일위대가" xfId="1572" xr:uid="{00000000-0005-0000-0000-00001C060000}"/>
    <cellStyle name="_기타경비" xfId="1573" xr:uid="{00000000-0005-0000-0000-00001D060000}"/>
    <cellStyle name="_기흥읍청사신축공사(조원)" xfId="1574" xr:uid="{00000000-0005-0000-0000-00001E060000}"/>
    <cellStyle name="_김천설계내역(유니썬)" xfId="1575" xr:uid="{00000000-0005-0000-0000-00001F060000}"/>
    <cellStyle name="_김포ER(세종)" xfId="1576" xr:uid="{00000000-0005-0000-0000-000020060000}"/>
    <cellStyle name="_김해분성고(동성)" xfId="1577" xr:uid="{00000000-0005-0000-0000-000021060000}"/>
    <cellStyle name="_나노엔텍(임금)" xfId="1578" xr:uid="{00000000-0005-0000-0000-000022060000}"/>
    <cellStyle name="_난계국악당일위대가" xfId="1579" xr:uid="{00000000-0005-0000-0000-000023060000}"/>
    <cellStyle name="_난계국악당일위대가_1" xfId="1580" xr:uid="{00000000-0005-0000-0000-000024060000}"/>
    <cellStyle name="_난계국악당일위대가_2" xfId="1581" xr:uid="{00000000-0005-0000-0000-000025060000}"/>
    <cellStyle name="_남양-팔탄(+0%)" xfId="1582" xr:uid="{00000000-0005-0000-0000-000026060000}"/>
    <cellStyle name="_남양-팔탄(+0%)_(가)실행" xfId="1583" xr:uid="{00000000-0005-0000-0000-000027060000}"/>
    <cellStyle name="_남양-팔탄(+0%)_(가)실행_당초-하도계약요청-이걸로계약" xfId="1584" xr:uid="{00000000-0005-0000-0000-000028060000}"/>
    <cellStyle name="_남양-팔탄(+0%)_(가)실행_변경-하도계약요청" xfId="1585" xr:uid="{00000000-0005-0000-0000-000029060000}"/>
    <cellStyle name="_남양-팔탄(+0%)_(가)실행_본부팀견적현황" xfId="1586" xr:uid="{00000000-0005-0000-0000-00002A060000}"/>
    <cellStyle name="_남양-팔탄(+0%)_(가)실행_진짜하도급(토공)" xfId="1587" xr:uid="{00000000-0005-0000-0000-00002B060000}"/>
    <cellStyle name="_남양-팔탄(+0%)_(가)실행_진짜하도급(토공)_경남하도급샘플" xfId="1588" xr:uid="{00000000-0005-0000-0000-00002C060000}"/>
    <cellStyle name="_남양-팔탄(+0%)_(가)실행_진짜하도급(토공)_경남하도급샘플_하도발주건-88(2).5K비탈면(716)" xfId="1589" xr:uid="{00000000-0005-0000-0000-00002D060000}"/>
    <cellStyle name="_남양-팔탄(+0%)_(가)실행_진짜하도급(토공)_경남하도급샘플_하도발주요청(경남)" xfId="1590" xr:uid="{00000000-0005-0000-0000-00002E060000}"/>
    <cellStyle name="_남양-팔탄(+0%)_(가)실행_진짜하도급(토공)_경남하도급샘플_하도발주요청(변경) " xfId="1591" xr:uid="{00000000-0005-0000-0000-00002F060000}"/>
    <cellStyle name="_남양-팔탄(+0%)_(가)실행_진짜하도급(토공)_계약내용" xfId="1592" xr:uid="{00000000-0005-0000-0000-000030060000}"/>
    <cellStyle name="_남양-팔탄(+0%)_(가)실행_진짜하도급(토공)_본부팀견적현황" xfId="1593" xr:uid="{00000000-0005-0000-0000-000031060000}"/>
    <cellStyle name="_남양-팔탄(+0%)_(가)실행_진짜하도급(토공)_진짜진짜하도급" xfId="1594" xr:uid="{00000000-0005-0000-0000-000032060000}"/>
    <cellStyle name="_남양-팔탄(+0%)_(가)실행_진짜하도급(토공)_진짜진짜하도급_당초-하도계약요청-이걸로계약" xfId="1595" xr:uid="{00000000-0005-0000-0000-000033060000}"/>
    <cellStyle name="_남양-팔탄(+0%)_(가)실행_진짜하도급(토공)_진짜진짜하도급_변경-하도계약요청" xfId="1596" xr:uid="{00000000-0005-0000-0000-000034060000}"/>
    <cellStyle name="_남양-팔탄(+0%)_(가)실행_진짜하도급(토공)_진짜진짜하도급_본부팀견적현황" xfId="1597" xr:uid="{00000000-0005-0000-0000-000035060000}"/>
    <cellStyle name="_남양-팔탄(+0%)_(가)실행_진짜하도급(토공)_진짜진짜하도급_하도발주건-88(2).5K비탈면(716)" xfId="1598" xr:uid="{00000000-0005-0000-0000-000036060000}"/>
    <cellStyle name="_남양-팔탄(+0%)_(가)실행_진짜하도급(토공)_진짜진짜하도급_하도발주요청(경남)" xfId="1599" xr:uid="{00000000-0005-0000-0000-000037060000}"/>
    <cellStyle name="_남양-팔탄(+0%)_(가)실행_진짜하도급(토공)_진짜진짜하도급_하도발주요청(변경) " xfId="1600" xr:uid="{00000000-0005-0000-0000-000038060000}"/>
    <cellStyle name="_남양-팔탄(+0%)_(가)실행_진짜하도급(토공)_하도계약요청" xfId="1601" xr:uid="{00000000-0005-0000-0000-000039060000}"/>
    <cellStyle name="_남양-팔탄(+0%)_(가)실행_진짜하도급(토공)_하도발주요청(3차)" xfId="1602" xr:uid="{00000000-0005-0000-0000-00003A060000}"/>
    <cellStyle name="_남양-팔탄(+0%)_(가)실행_진짜하도급(토공)_하도발주요청(3차)_하도발주건-88(2).5K비탈면(716)" xfId="1603" xr:uid="{00000000-0005-0000-0000-00003B060000}"/>
    <cellStyle name="_남양-팔탄(+0%)_(가)실행_진짜하도급(토공)_하도발주요청(3차)_하도발주요청(경남)" xfId="1604" xr:uid="{00000000-0005-0000-0000-00003C060000}"/>
    <cellStyle name="_남양-팔탄(+0%)_(가)실행_진짜하도급(토공)_하도발주요청(3차)_하도발주요청(변경) " xfId="1605" xr:uid="{00000000-0005-0000-0000-00003D060000}"/>
    <cellStyle name="_남양-팔탄(+0%)_(가)실행_하도발주건-88(2).5K비탈면(716)" xfId="1606" xr:uid="{00000000-0005-0000-0000-00003E060000}"/>
    <cellStyle name="_남양-팔탄(+0%)_(가)실행_하도발주요청(경남)" xfId="1607" xr:uid="{00000000-0005-0000-0000-00003F060000}"/>
    <cellStyle name="_남양-팔탄(+0%)_(가)실행_하도발주요청(변경) " xfId="1608" xr:uid="{00000000-0005-0000-0000-000040060000}"/>
    <cellStyle name="_남양-팔탄(+0%)_(가)실행_합정하도급요청(토공)" xfId="1609" xr:uid="{00000000-0005-0000-0000-000041060000}"/>
    <cellStyle name="_남양-팔탄(+0%)_(가)실행_합정하도급요청(토공)_경남하도급샘플" xfId="1610" xr:uid="{00000000-0005-0000-0000-000042060000}"/>
    <cellStyle name="_남양-팔탄(+0%)_(가)실행_합정하도급요청(토공)_경남하도급샘플_하도발주건-88(2).5K비탈면(716)" xfId="1611" xr:uid="{00000000-0005-0000-0000-000043060000}"/>
    <cellStyle name="_남양-팔탄(+0%)_(가)실행_합정하도급요청(토공)_경남하도급샘플_하도발주요청(경남)" xfId="1612" xr:uid="{00000000-0005-0000-0000-000044060000}"/>
    <cellStyle name="_남양-팔탄(+0%)_(가)실행_합정하도급요청(토공)_경남하도급샘플_하도발주요청(변경) " xfId="1613" xr:uid="{00000000-0005-0000-0000-000045060000}"/>
    <cellStyle name="_남양-팔탄(+0%)_(가)실행_합정하도급요청(토공)_계약내용" xfId="1614" xr:uid="{00000000-0005-0000-0000-000046060000}"/>
    <cellStyle name="_남양-팔탄(+0%)_(가)실행_합정하도급요청(토공)_본부팀견적현황" xfId="1615" xr:uid="{00000000-0005-0000-0000-000047060000}"/>
    <cellStyle name="_남양-팔탄(+0%)_(가)실행_합정하도급요청(토공)_진짜진짜하도급" xfId="1616" xr:uid="{00000000-0005-0000-0000-000048060000}"/>
    <cellStyle name="_남양-팔탄(+0%)_(가)실행_합정하도급요청(토공)_진짜진짜하도급_당초-하도계약요청-이걸로계약" xfId="1617" xr:uid="{00000000-0005-0000-0000-000049060000}"/>
    <cellStyle name="_남양-팔탄(+0%)_(가)실행_합정하도급요청(토공)_진짜진짜하도급_변경-하도계약요청" xfId="1618" xr:uid="{00000000-0005-0000-0000-00004A060000}"/>
    <cellStyle name="_남양-팔탄(+0%)_(가)실행_합정하도급요청(토공)_진짜진짜하도급_본부팀견적현황" xfId="1619" xr:uid="{00000000-0005-0000-0000-00004B060000}"/>
    <cellStyle name="_남양-팔탄(+0%)_(가)실행_합정하도급요청(토공)_진짜진짜하도급_하도발주건-88(2).5K비탈면(716)" xfId="1620" xr:uid="{00000000-0005-0000-0000-00004C060000}"/>
    <cellStyle name="_남양-팔탄(+0%)_(가)실행_합정하도급요청(토공)_진짜진짜하도급_하도발주요청(경남)" xfId="1621" xr:uid="{00000000-0005-0000-0000-00004D060000}"/>
    <cellStyle name="_남양-팔탄(+0%)_(가)실행_합정하도급요청(토공)_진짜진짜하도급_하도발주요청(변경) " xfId="1622" xr:uid="{00000000-0005-0000-0000-00004E060000}"/>
    <cellStyle name="_남양-팔탄(+0%)_(가)실행_합정하도급요청(토공)_하도계약요청" xfId="1623" xr:uid="{00000000-0005-0000-0000-00004F060000}"/>
    <cellStyle name="_남양-팔탄(+0%)_(가)실행_합정하도급요청(토공)_하도발주요청(3차)" xfId="1624" xr:uid="{00000000-0005-0000-0000-000050060000}"/>
    <cellStyle name="_남양-팔탄(+0%)_(가)실행_합정하도급요청(토공)_하도발주요청(3차)_하도발주건-88(2).5K비탈면(716)" xfId="1625" xr:uid="{00000000-0005-0000-0000-000051060000}"/>
    <cellStyle name="_남양-팔탄(+0%)_(가)실행_합정하도급요청(토공)_하도발주요청(3차)_하도발주요청(경남)" xfId="1626" xr:uid="{00000000-0005-0000-0000-000052060000}"/>
    <cellStyle name="_남양-팔탄(+0%)_(가)실행_합정하도급요청(토공)_하도발주요청(3차)_하도발주요청(변경) " xfId="1627" xr:uid="{00000000-0005-0000-0000-000053060000}"/>
    <cellStyle name="_남양-팔탄(+0%)_가실행(공설운동장)" xfId="1628" xr:uid="{00000000-0005-0000-0000-000054060000}"/>
    <cellStyle name="_남양-팔탄(+0%)_가실행(공설운동장)_당초-하도계약요청-이걸로계약" xfId="1629" xr:uid="{00000000-0005-0000-0000-000055060000}"/>
    <cellStyle name="_남양-팔탄(+0%)_가실행(공설운동장)_변경-하도계약요청" xfId="1630" xr:uid="{00000000-0005-0000-0000-000056060000}"/>
    <cellStyle name="_남양-팔탄(+0%)_가실행(공설운동장)_본부팀견적현황" xfId="1631" xr:uid="{00000000-0005-0000-0000-000057060000}"/>
    <cellStyle name="_남양-팔탄(+0%)_가실행(공설운동장)_진짜하도급(토공)" xfId="1632" xr:uid="{00000000-0005-0000-0000-000058060000}"/>
    <cellStyle name="_남양-팔탄(+0%)_가실행(공설운동장)_진짜하도급(토공)_경남하도급샘플" xfId="1633" xr:uid="{00000000-0005-0000-0000-000059060000}"/>
    <cellStyle name="_남양-팔탄(+0%)_가실행(공설운동장)_진짜하도급(토공)_경남하도급샘플_하도발주건-88(2).5K비탈면(716)" xfId="1634" xr:uid="{00000000-0005-0000-0000-00005A060000}"/>
    <cellStyle name="_남양-팔탄(+0%)_가실행(공설운동장)_진짜하도급(토공)_경남하도급샘플_하도발주요청(경남)" xfId="1635" xr:uid="{00000000-0005-0000-0000-00005B060000}"/>
    <cellStyle name="_남양-팔탄(+0%)_가실행(공설운동장)_진짜하도급(토공)_경남하도급샘플_하도발주요청(변경) " xfId="1636" xr:uid="{00000000-0005-0000-0000-00005C060000}"/>
    <cellStyle name="_남양-팔탄(+0%)_가실행(공설운동장)_진짜하도급(토공)_계약내용" xfId="1637" xr:uid="{00000000-0005-0000-0000-00005D060000}"/>
    <cellStyle name="_남양-팔탄(+0%)_가실행(공설운동장)_진짜하도급(토공)_본부팀견적현황" xfId="1638" xr:uid="{00000000-0005-0000-0000-00005E060000}"/>
    <cellStyle name="_남양-팔탄(+0%)_가실행(공설운동장)_진짜하도급(토공)_진짜진짜하도급" xfId="1639" xr:uid="{00000000-0005-0000-0000-00005F060000}"/>
    <cellStyle name="_남양-팔탄(+0%)_가실행(공설운동장)_진짜하도급(토공)_진짜진짜하도급_당초-하도계약요청-이걸로계약" xfId="1640" xr:uid="{00000000-0005-0000-0000-000060060000}"/>
    <cellStyle name="_남양-팔탄(+0%)_가실행(공설운동장)_진짜하도급(토공)_진짜진짜하도급_변경-하도계약요청" xfId="1641" xr:uid="{00000000-0005-0000-0000-000061060000}"/>
    <cellStyle name="_남양-팔탄(+0%)_가실행(공설운동장)_진짜하도급(토공)_진짜진짜하도급_본부팀견적현황" xfId="1642" xr:uid="{00000000-0005-0000-0000-000062060000}"/>
    <cellStyle name="_남양-팔탄(+0%)_가실행(공설운동장)_진짜하도급(토공)_진짜진짜하도급_하도발주건-88(2).5K비탈면(716)" xfId="1643" xr:uid="{00000000-0005-0000-0000-000063060000}"/>
    <cellStyle name="_남양-팔탄(+0%)_가실행(공설운동장)_진짜하도급(토공)_진짜진짜하도급_하도발주요청(경남)" xfId="1644" xr:uid="{00000000-0005-0000-0000-000064060000}"/>
    <cellStyle name="_남양-팔탄(+0%)_가실행(공설운동장)_진짜하도급(토공)_진짜진짜하도급_하도발주요청(변경) " xfId="1645" xr:uid="{00000000-0005-0000-0000-000065060000}"/>
    <cellStyle name="_남양-팔탄(+0%)_가실행(공설운동장)_진짜하도급(토공)_하도계약요청" xfId="1646" xr:uid="{00000000-0005-0000-0000-000066060000}"/>
    <cellStyle name="_남양-팔탄(+0%)_가실행(공설운동장)_진짜하도급(토공)_하도발주요청(3차)" xfId="1647" xr:uid="{00000000-0005-0000-0000-000067060000}"/>
    <cellStyle name="_남양-팔탄(+0%)_가실행(공설운동장)_진짜하도급(토공)_하도발주요청(3차)_하도발주건-88(2).5K비탈면(716)" xfId="1648" xr:uid="{00000000-0005-0000-0000-000068060000}"/>
    <cellStyle name="_남양-팔탄(+0%)_가실행(공설운동장)_진짜하도급(토공)_하도발주요청(3차)_하도발주요청(경남)" xfId="1649" xr:uid="{00000000-0005-0000-0000-000069060000}"/>
    <cellStyle name="_남양-팔탄(+0%)_가실행(공설운동장)_진짜하도급(토공)_하도발주요청(3차)_하도발주요청(변경) " xfId="1650" xr:uid="{00000000-0005-0000-0000-00006A060000}"/>
    <cellStyle name="_남양-팔탄(+0%)_가실행(공설운동장)_하도발주건-88(2).5K비탈면(716)" xfId="1651" xr:uid="{00000000-0005-0000-0000-00006B060000}"/>
    <cellStyle name="_남양-팔탄(+0%)_가실행(공설운동장)_하도발주요청(경남)" xfId="1652" xr:uid="{00000000-0005-0000-0000-00006C060000}"/>
    <cellStyle name="_남양-팔탄(+0%)_가실행(공설운동장)_하도발주요청(변경) " xfId="1653" xr:uid="{00000000-0005-0000-0000-00006D060000}"/>
    <cellStyle name="_남양-팔탄(+0%)_가실행(공설운동장)_합정하도급요청(토공)" xfId="1654" xr:uid="{00000000-0005-0000-0000-00006E060000}"/>
    <cellStyle name="_남양-팔탄(+0%)_가실행(공설운동장)_합정하도급요청(토공)_경남하도급샘플" xfId="1655" xr:uid="{00000000-0005-0000-0000-00006F060000}"/>
    <cellStyle name="_남양-팔탄(+0%)_가실행(공설운동장)_합정하도급요청(토공)_경남하도급샘플_하도발주건-88(2).5K비탈면(716)" xfId="1656" xr:uid="{00000000-0005-0000-0000-000070060000}"/>
    <cellStyle name="_남양-팔탄(+0%)_가실행(공설운동장)_합정하도급요청(토공)_경남하도급샘플_하도발주요청(경남)" xfId="1657" xr:uid="{00000000-0005-0000-0000-000071060000}"/>
    <cellStyle name="_남양-팔탄(+0%)_가실행(공설운동장)_합정하도급요청(토공)_경남하도급샘플_하도발주요청(변경) " xfId="1658" xr:uid="{00000000-0005-0000-0000-000072060000}"/>
    <cellStyle name="_남양-팔탄(+0%)_가실행(공설운동장)_합정하도급요청(토공)_계약내용" xfId="1659" xr:uid="{00000000-0005-0000-0000-000073060000}"/>
    <cellStyle name="_남양-팔탄(+0%)_가실행(공설운동장)_합정하도급요청(토공)_본부팀견적현황" xfId="1660" xr:uid="{00000000-0005-0000-0000-000074060000}"/>
    <cellStyle name="_남양-팔탄(+0%)_가실행(공설운동장)_합정하도급요청(토공)_진짜진짜하도급" xfId="1661" xr:uid="{00000000-0005-0000-0000-000075060000}"/>
    <cellStyle name="_남양-팔탄(+0%)_가실행(공설운동장)_합정하도급요청(토공)_진짜진짜하도급_당초-하도계약요청-이걸로계약" xfId="1662" xr:uid="{00000000-0005-0000-0000-000076060000}"/>
    <cellStyle name="_남양-팔탄(+0%)_가실행(공설운동장)_합정하도급요청(토공)_진짜진짜하도급_변경-하도계약요청" xfId="1663" xr:uid="{00000000-0005-0000-0000-000077060000}"/>
    <cellStyle name="_남양-팔탄(+0%)_가실행(공설운동장)_합정하도급요청(토공)_진짜진짜하도급_본부팀견적현황" xfId="1664" xr:uid="{00000000-0005-0000-0000-000078060000}"/>
    <cellStyle name="_남양-팔탄(+0%)_가실행(공설운동장)_합정하도급요청(토공)_진짜진짜하도급_하도발주건-88(2).5K비탈면(716)" xfId="1665" xr:uid="{00000000-0005-0000-0000-000079060000}"/>
    <cellStyle name="_남양-팔탄(+0%)_가실행(공설운동장)_합정하도급요청(토공)_진짜진짜하도급_하도발주요청(경남)" xfId="1666" xr:uid="{00000000-0005-0000-0000-00007A060000}"/>
    <cellStyle name="_남양-팔탄(+0%)_가실행(공설운동장)_합정하도급요청(토공)_진짜진짜하도급_하도발주요청(변경) " xfId="1667" xr:uid="{00000000-0005-0000-0000-00007B060000}"/>
    <cellStyle name="_남양-팔탄(+0%)_가실행(공설운동장)_합정하도급요청(토공)_하도계약요청" xfId="1668" xr:uid="{00000000-0005-0000-0000-00007C060000}"/>
    <cellStyle name="_남양-팔탄(+0%)_가실행(공설운동장)_합정하도급요청(토공)_하도발주요청(3차)" xfId="1669" xr:uid="{00000000-0005-0000-0000-00007D060000}"/>
    <cellStyle name="_남양-팔탄(+0%)_가실행(공설운동장)_합정하도급요청(토공)_하도발주요청(3차)_하도발주건-88(2).5K비탈면(716)" xfId="1670" xr:uid="{00000000-0005-0000-0000-00007E060000}"/>
    <cellStyle name="_남양-팔탄(+0%)_가실행(공설운동장)_합정하도급요청(토공)_하도발주요청(3차)_하도발주요청(경남)" xfId="1671" xr:uid="{00000000-0005-0000-0000-00007F060000}"/>
    <cellStyle name="_남양-팔탄(+0%)_가실행(공설운동장)_합정하도급요청(토공)_하도발주요청(3차)_하도발주요청(변경) " xfId="1672" xr:uid="{00000000-0005-0000-0000-000080060000}"/>
    <cellStyle name="_남양-팔탄(+0%)_가실행(송탄IC)" xfId="1673" xr:uid="{00000000-0005-0000-0000-000081060000}"/>
    <cellStyle name="_남양-팔탄(+0%)_가실행(송탄IC)_당초-하도계약요청-이걸로계약" xfId="1674" xr:uid="{00000000-0005-0000-0000-000082060000}"/>
    <cellStyle name="_남양-팔탄(+0%)_가실행(송탄IC)_변경-하도계약요청" xfId="1675" xr:uid="{00000000-0005-0000-0000-000083060000}"/>
    <cellStyle name="_남양-팔탄(+0%)_가실행(송탄IC)_본부팀견적현황" xfId="1676" xr:uid="{00000000-0005-0000-0000-000084060000}"/>
    <cellStyle name="_남양-팔탄(+0%)_가실행(송탄IC)_진짜하도급(토공)" xfId="1677" xr:uid="{00000000-0005-0000-0000-000085060000}"/>
    <cellStyle name="_남양-팔탄(+0%)_가실행(송탄IC)_진짜하도급(토공)_경남하도급샘플" xfId="1678" xr:uid="{00000000-0005-0000-0000-000086060000}"/>
    <cellStyle name="_남양-팔탄(+0%)_가실행(송탄IC)_진짜하도급(토공)_경남하도급샘플_하도발주건-88(2).5K비탈면(716)" xfId="1679" xr:uid="{00000000-0005-0000-0000-000087060000}"/>
    <cellStyle name="_남양-팔탄(+0%)_가실행(송탄IC)_진짜하도급(토공)_경남하도급샘플_하도발주요청(경남)" xfId="1680" xr:uid="{00000000-0005-0000-0000-000088060000}"/>
    <cellStyle name="_남양-팔탄(+0%)_가실행(송탄IC)_진짜하도급(토공)_경남하도급샘플_하도발주요청(변경) " xfId="1681" xr:uid="{00000000-0005-0000-0000-000089060000}"/>
    <cellStyle name="_남양-팔탄(+0%)_가실행(송탄IC)_진짜하도급(토공)_계약내용" xfId="1682" xr:uid="{00000000-0005-0000-0000-00008A060000}"/>
    <cellStyle name="_남양-팔탄(+0%)_가실행(송탄IC)_진짜하도급(토공)_본부팀견적현황" xfId="1683" xr:uid="{00000000-0005-0000-0000-00008B060000}"/>
    <cellStyle name="_남양-팔탄(+0%)_가실행(송탄IC)_진짜하도급(토공)_진짜진짜하도급" xfId="1684" xr:uid="{00000000-0005-0000-0000-00008C060000}"/>
    <cellStyle name="_남양-팔탄(+0%)_가실행(송탄IC)_진짜하도급(토공)_진짜진짜하도급_당초-하도계약요청-이걸로계약" xfId="1685" xr:uid="{00000000-0005-0000-0000-00008D060000}"/>
    <cellStyle name="_남양-팔탄(+0%)_가실행(송탄IC)_진짜하도급(토공)_진짜진짜하도급_변경-하도계약요청" xfId="1686" xr:uid="{00000000-0005-0000-0000-00008E060000}"/>
    <cellStyle name="_남양-팔탄(+0%)_가실행(송탄IC)_진짜하도급(토공)_진짜진짜하도급_본부팀견적현황" xfId="1687" xr:uid="{00000000-0005-0000-0000-00008F060000}"/>
    <cellStyle name="_남양-팔탄(+0%)_가실행(송탄IC)_진짜하도급(토공)_진짜진짜하도급_하도발주건-88(2).5K비탈면(716)" xfId="1688" xr:uid="{00000000-0005-0000-0000-000090060000}"/>
    <cellStyle name="_남양-팔탄(+0%)_가실행(송탄IC)_진짜하도급(토공)_진짜진짜하도급_하도발주요청(경남)" xfId="1689" xr:uid="{00000000-0005-0000-0000-000091060000}"/>
    <cellStyle name="_남양-팔탄(+0%)_가실행(송탄IC)_진짜하도급(토공)_진짜진짜하도급_하도발주요청(변경) " xfId="1690" xr:uid="{00000000-0005-0000-0000-000092060000}"/>
    <cellStyle name="_남양-팔탄(+0%)_가실행(송탄IC)_진짜하도급(토공)_하도계약요청" xfId="1691" xr:uid="{00000000-0005-0000-0000-000093060000}"/>
    <cellStyle name="_남양-팔탄(+0%)_가실행(송탄IC)_진짜하도급(토공)_하도발주요청(3차)" xfId="1692" xr:uid="{00000000-0005-0000-0000-000094060000}"/>
    <cellStyle name="_남양-팔탄(+0%)_가실행(송탄IC)_진짜하도급(토공)_하도발주요청(3차)_하도발주건-88(2).5K비탈면(716)" xfId="1693" xr:uid="{00000000-0005-0000-0000-000095060000}"/>
    <cellStyle name="_남양-팔탄(+0%)_가실행(송탄IC)_진짜하도급(토공)_하도발주요청(3차)_하도발주요청(경남)" xfId="1694" xr:uid="{00000000-0005-0000-0000-000096060000}"/>
    <cellStyle name="_남양-팔탄(+0%)_가실행(송탄IC)_진짜하도급(토공)_하도발주요청(3차)_하도발주요청(변경) " xfId="1695" xr:uid="{00000000-0005-0000-0000-000097060000}"/>
    <cellStyle name="_남양-팔탄(+0%)_가실행(송탄IC)_하도발주건-88(2).5K비탈면(716)" xfId="1696" xr:uid="{00000000-0005-0000-0000-000098060000}"/>
    <cellStyle name="_남양-팔탄(+0%)_가실행(송탄IC)_하도발주요청(경남)" xfId="1697" xr:uid="{00000000-0005-0000-0000-000099060000}"/>
    <cellStyle name="_남양-팔탄(+0%)_가실행(송탄IC)_하도발주요청(변경) " xfId="1698" xr:uid="{00000000-0005-0000-0000-00009A060000}"/>
    <cellStyle name="_남양-팔탄(+0%)_가실행(송탄IC)_합정하도급요청(토공)" xfId="1699" xr:uid="{00000000-0005-0000-0000-00009B060000}"/>
    <cellStyle name="_남양-팔탄(+0%)_가실행(송탄IC)_합정하도급요청(토공)_경남하도급샘플" xfId="1700" xr:uid="{00000000-0005-0000-0000-00009C060000}"/>
    <cellStyle name="_남양-팔탄(+0%)_가실행(송탄IC)_합정하도급요청(토공)_경남하도급샘플_하도발주건-88(2).5K비탈면(716)" xfId="1701" xr:uid="{00000000-0005-0000-0000-00009D060000}"/>
    <cellStyle name="_남양-팔탄(+0%)_가실행(송탄IC)_합정하도급요청(토공)_경남하도급샘플_하도발주요청(경남)" xfId="1702" xr:uid="{00000000-0005-0000-0000-00009E060000}"/>
    <cellStyle name="_남양-팔탄(+0%)_가실행(송탄IC)_합정하도급요청(토공)_경남하도급샘플_하도발주요청(변경) " xfId="1703" xr:uid="{00000000-0005-0000-0000-00009F060000}"/>
    <cellStyle name="_남양-팔탄(+0%)_가실행(송탄IC)_합정하도급요청(토공)_계약내용" xfId="1704" xr:uid="{00000000-0005-0000-0000-0000A0060000}"/>
    <cellStyle name="_남양-팔탄(+0%)_가실행(송탄IC)_합정하도급요청(토공)_본부팀견적현황" xfId="1705" xr:uid="{00000000-0005-0000-0000-0000A1060000}"/>
    <cellStyle name="_남양-팔탄(+0%)_가실행(송탄IC)_합정하도급요청(토공)_진짜진짜하도급" xfId="1706" xr:uid="{00000000-0005-0000-0000-0000A2060000}"/>
    <cellStyle name="_남양-팔탄(+0%)_가실행(송탄IC)_합정하도급요청(토공)_진짜진짜하도급_당초-하도계약요청-이걸로계약" xfId="1707" xr:uid="{00000000-0005-0000-0000-0000A3060000}"/>
    <cellStyle name="_남양-팔탄(+0%)_가실행(송탄IC)_합정하도급요청(토공)_진짜진짜하도급_변경-하도계약요청" xfId="1708" xr:uid="{00000000-0005-0000-0000-0000A4060000}"/>
    <cellStyle name="_남양-팔탄(+0%)_가실행(송탄IC)_합정하도급요청(토공)_진짜진짜하도급_본부팀견적현황" xfId="1709" xr:uid="{00000000-0005-0000-0000-0000A5060000}"/>
    <cellStyle name="_남양-팔탄(+0%)_가실행(송탄IC)_합정하도급요청(토공)_진짜진짜하도급_하도발주건-88(2).5K비탈면(716)" xfId="1710" xr:uid="{00000000-0005-0000-0000-0000A6060000}"/>
    <cellStyle name="_남양-팔탄(+0%)_가실행(송탄IC)_합정하도급요청(토공)_진짜진짜하도급_하도발주요청(경남)" xfId="1711" xr:uid="{00000000-0005-0000-0000-0000A7060000}"/>
    <cellStyle name="_남양-팔탄(+0%)_가실행(송탄IC)_합정하도급요청(토공)_진짜진짜하도급_하도발주요청(변경) " xfId="1712" xr:uid="{00000000-0005-0000-0000-0000A8060000}"/>
    <cellStyle name="_남양-팔탄(+0%)_가실행(송탄IC)_합정하도급요청(토공)_하도계약요청" xfId="1713" xr:uid="{00000000-0005-0000-0000-0000A9060000}"/>
    <cellStyle name="_남양-팔탄(+0%)_가실행(송탄IC)_합정하도급요청(토공)_하도발주요청(3차)" xfId="1714" xr:uid="{00000000-0005-0000-0000-0000AA060000}"/>
    <cellStyle name="_남양-팔탄(+0%)_가실행(송탄IC)_합정하도급요청(토공)_하도발주요청(3차)_하도발주건-88(2).5K비탈면(716)" xfId="1715" xr:uid="{00000000-0005-0000-0000-0000AB060000}"/>
    <cellStyle name="_남양-팔탄(+0%)_가실행(송탄IC)_합정하도급요청(토공)_하도발주요청(3차)_하도발주요청(경남)" xfId="1716" xr:uid="{00000000-0005-0000-0000-0000AC060000}"/>
    <cellStyle name="_남양-팔탄(+0%)_가실행(송탄IC)_합정하도급요청(토공)_하도발주요청(3차)_하도발주요청(변경) " xfId="1717" xr:uid="{00000000-0005-0000-0000-0000AD060000}"/>
    <cellStyle name="_남양-팔탄(+0%)_당초-하도계약요청-이걸로계약" xfId="1718" xr:uid="{00000000-0005-0000-0000-0000AE060000}"/>
    <cellStyle name="_남양-팔탄(+0%)_변경-하도계약요청" xfId="1719" xr:uid="{00000000-0005-0000-0000-0000AF060000}"/>
    <cellStyle name="_남양-팔탄(+0%)_본부팀견적현황" xfId="1720" xr:uid="{00000000-0005-0000-0000-0000B0060000}"/>
    <cellStyle name="_남양-팔탄(+0%)_중동성황(가)실행" xfId="1721" xr:uid="{00000000-0005-0000-0000-0000B1060000}"/>
    <cellStyle name="_남양-팔탄(+0%)_중동성황(가)실행_당초-하도계약요청-이걸로계약" xfId="1722" xr:uid="{00000000-0005-0000-0000-0000B2060000}"/>
    <cellStyle name="_남양-팔탄(+0%)_중동성황(가)실행_변경-하도계약요청" xfId="1723" xr:uid="{00000000-0005-0000-0000-0000B3060000}"/>
    <cellStyle name="_남양-팔탄(+0%)_중동성황(가)실행_본부팀견적현황" xfId="1724" xr:uid="{00000000-0005-0000-0000-0000B4060000}"/>
    <cellStyle name="_남양-팔탄(+0%)_중동성황(가)실행_진짜하도급(토공)" xfId="1725" xr:uid="{00000000-0005-0000-0000-0000B5060000}"/>
    <cellStyle name="_남양-팔탄(+0%)_중동성황(가)실행_진짜하도급(토공)_경남하도급샘플" xfId="1726" xr:uid="{00000000-0005-0000-0000-0000B6060000}"/>
    <cellStyle name="_남양-팔탄(+0%)_중동성황(가)실행_진짜하도급(토공)_경남하도급샘플_하도발주건-88(2).5K비탈면(716)" xfId="1727" xr:uid="{00000000-0005-0000-0000-0000B7060000}"/>
    <cellStyle name="_남양-팔탄(+0%)_중동성황(가)실행_진짜하도급(토공)_경남하도급샘플_하도발주요청(경남)" xfId="1728" xr:uid="{00000000-0005-0000-0000-0000B8060000}"/>
    <cellStyle name="_남양-팔탄(+0%)_중동성황(가)실행_진짜하도급(토공)_경남하도급샘플_하도발주요청(변경) " xfId="1729" xr:uid="{00000000-0005-0000-0000-0000B9060000}"/>
    <cellStyle name="_남양-팔탄(+0%)_중동성황(가)실행_진짜하도급(토공)_계약내용" xfId="1730" xr:uid="{00000000-0005-0000-0000-0000BA060000}"/>
    <cellStyle name="_남양-팔탄(+0%)_중동성황(가)실행_진짜하도급(토공)_본부팀견적현황" xfId="1731" xr:uid="{00000000-0005-0000-0000-0000BB060000}"/>
    <cellStyle name="_남양-팔탄(+0%)_중동성황(가)실행_진짜하도급(토공)_진짜진짜하도급" xfId="1732" xr:uid="{00000000-0005-0000-0000-0000BC060000}"/>
    <cellStyle name="_남양-팔탄(+0%)_중동성황(가)실행_진짜하도급(토공)_진짜진짜하도급_당초-하도계약요청-이걸로계약" xfId="1733" xr:uid="{00000000-0005-0000-0000-0000BD060000}"/>
    <cellStyle name="_남양-팔탄(+0%)_중동성황(가)실행_진짜하도급(토공)_진짜진짜하도급_변경-하도계약요청" xfId="1734" xr:uid="{00000000-0005-0000-0000-0000BE060000}"/>
    <cellStyle name="_남양-팔탄(+0%)_중동성황(가)실행_진짜하도급(토공)_진짜진짜하도급_본부팀견적현황" xfId="1735" xr:uid="{00000000-0005-0000-0000-0000BF060000}"/>
    <cellStyle name="_남양-팔탄(+0%)_중동성황(가)실행_진짜하도급(토공)_진짜진짜하도급_하도발주건-88(2).5K비탈면(716)" xfId="1736" xr:uid="{00000000-0005-0000-0000-0000C0060000}"/>
    <cellStyle name="_남양-팔탄(+0%)_중동성황(가)실행_진짜하도급(토공)_진짜진짜하도급_하도발주요청(경남)" xfId="1737" xr:uid="{00000000-0005-0000-0000-0000C1060000}"/>
    <cellStyle name="_남양-팔탄(+0%)_중동성황(가)실행_진짜하도급(토공)_진짜진짜하도급_하도발주요청(변경) " xfId="1738" xr:uid="{00000000-0005-0000-0000-0000C2060000}"/>
    <cellStyle name="_남양-팔탄(+0%)_중동성황(가)실행_진짜하도급(토공)_하도계약요청" xfId="1739" xr:uid="{00000000-0005-0000-0000-0000C3060000}"/>
    <cellStyle name="_남양-팔탄(+0%)_중동성황(가)실행_진짜하도급(토공)_하도발주요청(3차)" xfId="1740" xr:uid="{00000000-0005-0000-0000-0000C4060000}"/>
    <cellStyle name="_남양-팔탄(+0%)_중동성황(가)실행_진짜하도급(토공)_하도발주요청(3차)_하도발주건-88(2).5K비탈면(716)" xfId="1741" xr:uid="{00000000-0005-0000-0000-0000C5060000}"/>
    <cellStyle name="_남양-팔탄(+0%)_중동성황(가)실행_진짜하도급(토공)_하도발주요청(3차)_하도발주요청(경남)" xfId="1742" xr:uid="{00000000-0005-0000-0000-0000C6060000}"/>
    <cellStyle name="_남양-팔탄(+0%)_중동성황(가)실행_진짜하도급(토공)_하도발주요청(3차)_하도발주요청(변경) " xfId="1743" xr:uid="{00000000-0005-0000-0000-0000C7060000}"/>
    <cellStyle name="_남양-팔탄(+0%)_중동성황(가)실행_하도발주건-88(2).5K비탈면(716)" xfId="1744" xr:uid="{00000000-0005-0000-0000-0000C8060000}"/>
    <cellStyle name="_남양-팔탄(+0%)_중동성황(가)실행_하도발주요청(경남)" xfId="1745" xr:uid="{00000000-0005-0000-0000-0000C9060000}"/>
    <cellStyle name="_남양-팔탄(+0%)_중동성황(가)실행_하도발주요청(변경) " xfId="1746" xr:uid="{00000000-0005-0000-0000-0000CA060000}"/>
    <cellStyle name="_남양-팔탄(+0%)_중동성황(가)실행_합정하도급요청(토공)" xfId="1747" xr:uid="{00000000-0005-0000-0000-0000CB060000}"/>
    <cellStyle name="_남양-팔탄(+0%)_중동성황(가)실행_합정하도급요청(토공)_경남하도급샘플" xfId="1748" xr:uid="{00000000-0005-0000-0000-0000CC060000}"/>
    <cellStyle name="_남양-팔탄(+0%)_중동성황(가)실행_합정하도급요청(토공)_경남하도급샘플_하도발주건-88(2).5K비탈면(716)" xfId="1749" xr:uid="{00000000-0005-0000-0000-0000CD060000}"/>
    <cellStyle name="_남양-팔탄(+0%)_중동성황(가)실행_합정하도급요청(토공)_경남하도급샘플_하도발주요청(경남)" xfId="1750" xr:uid="{00000000-0005-0000-0000-0000CE060000}"/>
    <cellStyle name="_남양-팔탄(+0%)_중동성황(가)실행_합정하도급요청(토공)_경남하도급샘플_하도발주요청(변경) " xfId="1751" xr:uid="{00000000-0005-0000-0000-0000CF060000}"/>
    <cellStyle name="_남양-팔탄(+0%)_중동성황(가)실행_합정하도급요청(토공)_계약내용" xfId="1752" xr:uid="{00000000-0005-0000-0000-0000D0060000}"/>
    <cellStyle name="_남양-팔탄(+0%)_중동성황(가)실행_합정하도급요청(토공)_본부팀견적현황" xfId="1753" xr:uid="{00000000-0005-0000-0000-0000D1060000}"/>
    <cellStyle name="_남양-팔탄(+0%)_중동성황(가)실행_합정하도급요청(토공)_진짜진짜하도급" xfId="1754" xr:uid="{00000000-0005-0000-0000-0000D2060000}"/>
    <cellStyle name="_남양-팔탄(+0%)_중동성황(가)실행_합정하도급요청(토공)_진짜진짜하도급_당초-하도계약요청-이걸로계약" xfId="1755" xr:uid="{00000000-0005-0000-0000-0000D3060000}"/>
    <cellStyle name="_남양-팔탄(+0%)_중동성황(가)실행_합정하도급요청(토공)_진짜진짜하도급_변경-하도계약요청" xfId="1756" xr:uid="{00000000-0005-0000-0000-0000D4060000}"/>
    <cellStyle name="_남양-팔탄(+0%)_중동성황(가)실행_합정하도급요청(토공)_진짜진짜하도급_본부팀견적현황" xfId="1757" xr:uid="{00000000-0005-0000-0000-0000D5060000}"/>
    <cellStyle name="_남양-팔탄(+0%)_중동성황(가)실행_합정하도급요청(토공)_진짜진짜하도급_하도발주건-88(2).5K비탈면(716)" xfId="1758" xr:uid="{00000000-0005-0000-0000-0000D6060000}"/>
    <cellStyle name="_남양-팔탄(+0%)_중동성황(가)실행_합정하도급요청(토공)_진짜진짜하도급_하도발주요청(경남)" xfId="1759" xr:uid="{00000000-0005-0000-0000-0000D7060000}"/>
    <cellStyle name="_남양-팔탄(+0%)_중동성황(가)실행_합정하도급요청(토공)_진짜진짜하도급_하도발주요청(변경) " xfId="1760" xr:uid="{00000000-0005-0000-0000-0000D8060000}"/>
    <cellStyle name="_남양-팔탄(+0%)_중동성황(가)실행_합정하도급요청(토공)_하도계약요청" xfId="1761" xr:uid="{00000000-0005-0000-0000-0000D9060000}"/>
    <cellStyle name="_남양-팔탄(+0%)_중동성황(가)실행_합정하도급요청(토공)_하도발주요청(3차)" xfId="1762" xr:uid="{00000000-0005-0000-0000-0000DA060000}"/>
    <cellStyle name="_남양-팔탄(+0%)_중동성황(가)실행_합정하도급요청(토공)_하도발주요청(3차)_하도발주건-88(2).5K비탈면(716)" xfId="1763" xr:uid="{00000000-0005-0000-0000-0000DB060000}"/>
    <cellStyle name="_남양-팔탄(+0%)_중동성황(가)실행_합정하도급요청(토공)_하도발주요청(3차)_하도발주요청(경남)" xfId="1764" xr:uid="{00000000-0005-0000-0000-0000DC060000}"/>
    <cellStyle name="_남양-팔탄(+0%)_중동성황(가)실행_합정하도급요청(토공)_하도발주요청(3차)_하도발주요청(변경) " xfId="1765" xr:uid="{00000000-0005-0000-0000-0000DD060000}"/>
    <cellStyle name="_남양-팔탄(+0%)_중동-성황투찰(new)(발주자변경)" xfId="1766" xr:uid="{00000000-0005-0000-0000-0000DE060000}"/>
    <cellStyle name="_남양-팔탄(+0%)_중동-성황투찰(new)(발주자변경)_당초-하도계약요청-이걸로계약" xfId="1767" xr:uid="{00000000-0005-0000-0000-0000DF060000}"/>
    <cellStyle name="_남양-팔탄(+0%)_중동-성황투찰(new)(발주자변경)_변경-하도계약요청" xfId="1768" xr:uid="{00000000-0005-0000-0000-0000E0060000}"/>
    <cellStyle name="_남양-팔탄(+0%)_중동-성황투찰(new)(발주자변경)_본부팀견적현황" xfId="1769" xr:uid="{00000000-0005-0000-0000-0000E1060000}"/>
    <cellStyle name="_남양-팔탄(+0%)_중동-성황투찰(new)(발주자변경)_진짜하도급(토공)" xfId="1770" xr:uid="{00000000-0005-0000-0000-0000E2060000}"/>
    <cellStyle name="_남양-팔탄(+0%)_중동-성황투찰(new)(발주자변경)_진짜하도급(토공)_경남하도급샘플" xfId="1771" xr:uid="{00000000-0005-0000-0000-0000E3060000}"/>
    <cellStyle name="_남양-팔탄(+0%)_중동-성황투찰(new)(발주자변경)_진짜하도급(토공)_경남하도급샘플_하도발주건-88(2).5K비탈면(716)" xfId="1772" xr:uid="{00000000-0005-0000-0000-0000E4060000}"/>
    <cellStyle name="_남양-팔탄(+0%)_중동-성황투찰(new)(발주자변경)_진짜하도급(토공)_경남하도급샘플_하도발주요청(경남)" xfId="1773" xr:uid="{00000000-0005-0000-0000-0000E5060000}"/>
    <cellStyle name="_남양-팔탄(+0%)_중동-성황투찰(new)(발주자변경)_진짜하도급(토공)_경남하도급샘플_하도발주요청(변경) " xfId="1774" xr:uid="{00000000-0005-0000-0000-0000E6060000}"/>
    <cellStyle name="_남양-팔탄(+0%)_중동-성황투찰(new)(발주자변경)_진짜하도급(토공)_계약내용" xfId="1775" xr:uid="{00000000-0005-0000-0000-0000E7060000}"/>
    <cellStyle name="_남양-팔탄(+0%)_중동-성황투찰(new)(발주자변경)_진짜하도급(토공)_본부팀견적현황" xfId="1776" xr:uid="{00000000-0005-0000-0000-0000E8060000}"/>
    <cellStyle name="_남양-팔탄(+0%)_중동-성황투찰(new)(발주자변경)_진짜하도급(토공)_진짜진짜하도급" xfId="1777" xr:uid="{00000000-0005-0000-0000-0000E9060000}"/>
    <cellStyle name="_남양-팔탄(+0%)_중동-성황투찰(new)(발주자변경)_진짜하도급(토공)_진짜진짜하도급_당초-하도계약요청-이걸로계약" xfId="1778" xr:uid="{00000000-0005-0000-0000-0000EA060000}"/>
    <cellStyle name="_남양-팔탄(+0%)_중동-성황투찰(new)(발주자변경)_진짜하도급(토공)_진짜진짜하도급_변경-하도계약요청" xfId="1779" xr:uid="{00000000-0005-0000-0000-0000EB060000}"/>
    <cellStyle name="_남양-팔탄(+0%)_중동-성황투찰(new)(발주자변경)_진짜하도급(토공)_진짜진짜하도급_본부팀견적현황" xfId="1780" xr:uid="{00000000-0005-0000-0000-0000EC060000}"/>
    <cellStyle name="_남양-팔탄(+0%)_중동-성황투찰(new)(발주자변경)_진짜하도급(토공)_진짜진짜하도급_하도발주건-88(2).5K비탈면(716)" xfId="1781" xr:uid="{00000000-0005-0000-0000-0000ED060000}"/>
    <cellStyle name="_남양-팔탄(+0%)_중동-성황투찰(new)(발주자변경)_진짜하도급(토공)_진짜진짜하도급_하도발주요청(경남)" xfId="1782" xr:uid="{00000000-0005-0000-0000-0000EE060000}"/>
    <cellStyle name="_남양-팔탄(+0%)_중동-성황투찰(new)(발주자변경)_진짜하도급(토공)_진짜진짜하도급_하도발주요청(변경) " xfId="1783" xr:uid="{00000000-0005-0000-0000-0000EF060000}"/>
    <cellStyle name="_남양-팔탄(+0%)_중동-성황투찰(new)(발주자변경)_진짜하도급(토공)_하도계약요청" xfId="1784" xr:uid="{00000000-0005-0000-0000-0000F0060000}"/>
    <cellStyle name="_남양-팔탄(+0%)_중동-성황투찰(new)(발주자변경)_진짜하도급(토공)_하도발주요청(3차)" xfId="1785" xr:uid="{00000000-0005-0000-0000-0000F1060000}"/>
    <cellStyle name="_남양-팔탄(+0%)_중동-성황투찰(new)(발주자변경)_진짜하도급(토공)_하도발주요청(3차)_하도발주건-88(2).5K비탈면(716)" xfId="1786" xr:uid="{00000000-0005-0000-0000-0000F2060000}"/>
    <cellStyle name="_남양-팔탄(+0%)_중동-성황투찰(new)(발주자변경)_진짜하도급(토공)_하도발주요청(3차)_하도발주요청(경남)" xfId="1787" xr:uid="{00000000-0005-0000-0000-0000F3060000}"/>
    <cellStyle name="_남양-팔탄(+0%)_중동-성황투찰(new)(발주자변경)_진짜하도급(토공)_하도발주요청(3차)_하도발주요청(변경) " xfId="1788" xr:uid="{00000000-0005-0000-0000-0000F4060000}"/>
    <cellStyle name="_남양-팔탄(+0%)_중동-성황투찰(new)(발주자변경)_하도발주건-88(2).5K비탈면(716)" xfId="1789" xr:uid="{00000000-0005-0000-0000-0000F5060000}"/>
    <cellStyle name="_남양-팔탄(+0%)_중동-성황투찰(new)(발주자변경)_하도발주요청(경남)" xfId="1790" xr:uid="{00000000-0005-0000-0000-0000F6060000}"/>
    <cellStyle name="_남양-팔탄(+0%)_중동-성황투찰(new)(발주자변경)_하도발주요청(변경) " xfId="1791" xr:uid="{00000000-0005-0000-0000-0000F7060000}"/>
    <cellStyle name="_남양-팔탄(+0%)_중동-성황투찰(new)(발주자변경)_합정하도급요청(토공)" xfId="1792" xr:uid="{00000000-0005-0000-0000-0000F8060000}"/>
    <cellStyle name="_남양-팔탄(+0%)_중동-성황투찰(new)(발주자변경)_합정하도급요청(토공)_경남하도급샘플" xfId="1793" xr:uid="{00000000-0005-0000-0000-0000F9060000}"/>
    <cellStyle name="_남양-팔탄(+0%)_중동-성황투찰(new)(발주자변경)_합정하도급요청(토공)_경남하도급샘플_하도발주건-88(2).5K비탈면(716)" xfId="1794" xr:uid="{00000000-0005-0000-0000-0000FA060000}"/>
    <cellStyle name="_남양-팔탄(+0%)_중동-성황투찰(new)(발주자변경)_합정하도급요청(토공)_경남하도급샘플_하도발주요청(경남)" xfId="1795" xr:uid="{00000000-0005-0000-0000-0000FB060000}"/>
    <cellStyle name="_남양-팔탄(+0%)_중동-성황투찰(new)(발주자변경)_합정하도급요청(토공)_경남하도급샘플_하도발주요청(변경) " xfId="1796" xr:uid="{00000000-0005-0000-0000-0000FC060000}"/>
    <cellStyle name="_남양-팔탄(+0%)_중동-성황투찰(new)(발주자변경)_합정하도급요청(토공)_계약내용" xfId="1797" xr:uid="{00000000-0005-0000-0000-0000FD060000}"/>
    <cellStyle name="_남양-팔탄(+0%)_중동-성황투찰(new)(발주자변경)_합정하도급요청(토공)_본부팀견적현황" xfId="1798" xr:uid="{00000000-0005-0000-0000-0000FE060000}"/>
    <cellStyle name="_남양-팔탄(+0%)_중동-성황투찰(new)(발주자변경)_합정하도급요청(토공)_진짜진짜하도급" xfId="1799" xr:uid="{00000000-0005-0000-0000-0000FF060000}"/>
    <cellStyle name="_남양-팔탄(+0%)_중동-성황투찰(new)(발주자변경)_합정하도급요청(토공)_진짜진짜하도급_당초-하도계약요청-이걸로계약" xfId="1800" xr:uid="{00000000-0005-0000-0000-000000070000}"/>
    <cellStyle name="_남양-팔탄(+0%)_중동-성황투찰(new)(발주자변경)_합정하도급요청(토공)_진짜진짜하도급_변경-하도계약요청" xfId="1801" xr:uid="{00000000-0005-0000-0000-000001070000}"/>
    <cellStyle name="_남양-팔탄(+0%)_중동-성황투찰(new)(발주자변경)_합정하도급요청(토공)_진짜진짜하도급_본부팀견적현황" xfId="1802" xr:uid="{00000000-0005-0000-0000-000002070000}"/>
    <cellStyle name="_남양-팔탄(+0%)_중동-성황투찰(new)(발주자변경)_합정하도급요청(토공)_진짜진짜하도급_하도발주건-88(2).5K비탈면(716)" xfId="1803" xr:uid="{00000000-0005-0000-0000-000003070000}"/>
    <cellStyle name="_남양-팔탄(+0%)_중동-성황투찰(new)(발주자변경)_합정하도급요청(토공)_진짜진짜하도급_하도발주요청(경남)" xfId="1804" xr:uid="{00000000-0005-0000-0000-000004070000}"/>
    <cellStyle name="_남양-팔탄(+0%)_중동-성황투찰(new)(발주자변경)_합정하도급요청(토공)_진짜진짜하도급_하도발주요청(변경) " xfId="1805" xr:uid="{00000000-0005-0000-0000-000005070000}"/>
    <cellStyle name="_남양-팔탄(+0%)_중동-성황투찰(new)(발주자변경)_합정하도급요청(토공)_하도계약요청" xfId="1806" xr:uid="{00000000-0005-0000-0000-000006070000}"/>
    <cellStyle name="_남양-팔탄(+0%)_중동-성황투찰(new)(발주자변경)_합정하도급요청(토공)_하도발주요청(3차)" xfId="1807" xr:uid="{00000000-0005-0000-0000-000007070000}"/>
    <cellStyle name="_남양-팔탄(+0%)_중동-성황투찰(new)(발주자변경)_합정하도급요청(토공)_하도발주요청(3차)_하도발주건-88(2).5K비탈면(716)" xfId="1808" xr:uid="{00000000-0005-0000-0000-000008070000}"/>
    <cellStyle name="_남양-팔탄(+0%)_중동-성황투찰(new)(발주자변경)_합정하도급요청(토공)_하도발주요청(3차)_하도발주요청(경남)" xfId="1809" xr:uid="{00000000-0005-0000-0000-000009070000}"/>
    <cellStyle name="_남양-팔탄(+0%)_중동-성황투찰(new)(발주자변경)_합정하도급요청(토공)_하도발주요청(3차)_하도발주요청(변경) " xfId="1810" xr:uid="{00000000-0005-0000-0000-00000A070000}"/>
    <cellStyle name="_남양-팔탄(+0%)_진짜하도급(토공)" xfId="1811" xr:uid="{00000000-0005-0000-0000-00000B070000}"/>
    <cellStyle name="_남양-팔탄(+0%)_진짜하도급(토공)_경남하도급샘플" xfId="1812" xr:uid="{00000000-0005-0000-0000-00000C070000}"/>
    <cellStyle name="_남양-팔탄(+0%)_진짜하도급(토공)_경남하도급샘플_하도발주건-88(2).5K비탈면(716)" xfId="1813" xr:uid="{00000000-0005-0000-0000-00000D070000}"/>
    <cellStyle name="_남양-팔탄(+0%)_진짜하도급(토공)_경남하도급샘플_하도발주요청(경남)" xfId="1814" xr:uid="{00000000-0005-0000-0000-00000E070000}"/>
    <cellStyle name="_남양-팔탄(+0%)_진짜하도급(토공)_경남하도급샘플_하도발주요청(변경) " xfId="1815" xr:uid="{00000000-0005-0000-0000-00000F070000}"/>
    <cellStyle name="_남양-팔탄(+0%)_진짜하도급(토공)_계약내용" xfId="1816" xr:uid="{00000000-0005-0000-0000-000010070000}"/>
    <cellStyle name="_남양-팔탄(+0%)_진짜하도급(토공)_본부팀견적현황" xfId="1817" xr:uid="{00000000-0005-0000-0000-000011070000}"/>
    <cellStyle name="_남양-팔탄(+0%)_진짜하도급(토공)_진짜진짜하도급" xfId="1818" xr:uid="{00000000-0005-0000-0000-000012070000}"/>
    <cellStyle name="_남양-팔탄(+0%)_진짜하도급(토공)_진짜진짜하도급_당초-하도계약요청-이걸로계약" xfId="1819" xr:uid="{00000000-0005-0000-0000-000013070000}"/>
    <cellStyle name="_남양-팔탄(+0%)_진짜하도급(토공)_진짜진짜하도급_변경-하도계약요청" xfId="1820" xr:uid="{00000000-0005-0000-0000-000014070000}"/>
    <cellStyle name="_남양-팔탄(+0%)_진짜하도급(토공)_진짜진짜하도급_본부팀견적현황" xfId="1821" xr:uid="{00000000-0005-0000-0000-000015070000}"/>
    <cellStyle name="_남양-팔탄(+0%)_진짜하도급(토공)_진짜진짜하도급_하도발주건-88(2).5K비탈면(716)" xfId="1822" xr:uid="{00000000-0005-0000-0000-000016070000}"/>
    <cellStyle name="_남양-팔탄(+0%)_진짜하도급(토공)_진짜진짜하도급_하도발주요청(경남)" xfId="1823" xr:uid="{00000000-0005-0000-0000-000017070000}"/>
    <cellStyle name="_남양-팔탄(+0%)_진짜하도급(토공)_진짜진짜하도급_하도발주요청(변경) " xfId="1824" xr:uid="{00000000-0005-0000-0000-000018070000}"/>
    <cellStyle name="_남양-팔탄(+0%)_진짜하도급(토공)_하도계약요청" xfId="1825" xr:uid="{00000000-0005-0000-0000-000019070000}"/>
    <cellStyle name="_남양-팔탄(+0%)_진짜하도급(토공)_하도발주요청(3차)" xfId="1826" xr:uid="{00000000-0005-0000-0000-00001A070000}"/>
    <cellStyle name="_남양-팔탄(+0%)_진짜하도급(토공)_하도발주요청(3차)_하도발주건-88(2).5K비탈면(716)" xfId="1827" xr:uid="{00000000-0005-0000-0000-00001B070000}"/>
    <cellStyle name="_남양-팔탄(+0%)_진짜하도급(토공)_하도발주요청(3차)_하도발주요청(경남)" xfId="1828" xr:uid="{00000000-0005-0000-0000-00001C070000}"/>
    <cellStyle name="_남양-팔탄(+0%)_진짜하도급(토공)_하도발주요청(3차)_하도발주요청(변경) " xfId="1829" xr:uid="{00000000-0005-0000-0000-00001D070000}"/>
    <cellStyle name="_남양-팔탄(+0%)_토공및구조물" xfId="1830" xr:uid="{00000000-0005-0000-0000-00001E070000}"/>
    <cellStyle name="_남양-팔탄(+0%)_토공및구조물_당초-하도계약요청-이걸로계약" xfId="1831" xr:uid="{00000000-0005-0000-0000-00001F070000}"/>
    <cellStyle name="_남양-팔탄(+0%)_토공및구조물_변경-하도계약요청" xfId="1832" xr:uid="{00000000-0005-0000-0000-000020070000}"/>
    <cellStyle name="_남양-팔탄(+0%)_토공및구조물_본부팀견적현황" xfId="1833" xr:uid="{00000000-0005-0000-0000-000021070000}"/>
    <cellStyle name="_남양-팔탄(+0%)_토공및구조물_진짜하도급(토공)" xfId="1834" xr:uid="{00000000-0005-0000-0000-000022070000}"/>
    <cellStyle name="_남양-팔탄(+0%)_토공및구조물_진짜하도급(토공)_경남하도급샘플" xfId="1835" xr:uid="{00000000-0005-0000-0000-000023070000}"/>
    <cellStyle name="_남양-팔탄(+0%)_토공및구조물_진짜하도급(토공)_경남하도급샘플_하도발주건-88(2).5K비탈면(716)" xfId="1836" xr:uid="{00000000-0005-0000-0000-000024070000}"/>
    <cellStyle name="_남양-팔탄(+0%)_토공및구조물_진짜하도급(토공)_경남하도급샘플_하도발주요청(경남)" xfId="1837" xr:uid="{00000000-0005-0000-0000-000025070000}"/>
    <cellStyle name="_남양-팔탄(+0%)_토공및구조물_진짜하도급(토공)_경남하도급샘플_하도발주요청(변경) " xfId="1838" xr:uid="{00000000-0005-0000-0000-000026070000}"/>
    <cellStyle name="_남양-팔탄(+0%)_토공및구조물_진짜하도급(토공)_계약내용" xfId="1839" xr:uid="{00000000-0005-0000-0000-000027070000}"/>
    <cellStyle name="_남양-팔탄(+0%)_토공및구조물_진짜하도급(토공)_본부팀견적현황" xfId="1840" xr:uid="{00000000-0005-0000-0000-000028070000}"/>
    <cellStyle name="_남양-팔탄(+0%)_토공및구조물_진짜하도급(토공)_진짜진짜하도급" xfId="1841" xr:uid="{00000000-0005-0000-0000-000029070000}"/>
    <cellStyle name="_남양-팔탄(+0%)_토공및구조물_진짜하도급(토공)_진짜진짜하도급_당초-하도계약요청-이걸로계약" xfId="1842" xr:uid="{00000000-0005-0000-0000-00002A070000}"/>
    <cellStyle name="_남양-팔탄(+0%)_토공및구조물_진짜하도급(토공)_진짜진짜하도급_변경-하도계약요청" xfId="1843" xr:uid="{00000000-0005-0000-0000-00002B070000}"/>
    <cellStyle name="_남양-팔탄(+0%)_토공및구조물_진짜하도급(토공)_진짜진짜하도급_본부팀견적현황" xfId="1844" xr:uid="{00000000-0005-0000-0000-00002C070000}"/>
    <cellStyle name="_남양-팔탄(+0%)_토공및구조물_진짜하도급(토공)_진짜진짜하도급_하도발주건-88(2).5K비탈면(716)" xfId="1845" xr:uid="{00000000-0005-0000-0000-00002D070000}"/>
    <cellStyle name="_남양-팔탄(+0%)_토공및구조물_진짜하도급(토공)_진짜진짜하도급_하도발주요청(경남)" xfId="1846" xr:uid="{00000000-0005-0000-0000-00002E070000}"/>
    <cellStyle name="_남양-팔탄(+0%)_토공및구조물_진짜하도급(토공)_진짜진짜하도급_하도발주요청(변경) " xfId="1847" xr:uid="{00000000-0005-0000-0000-00002F070000}"/>
    <cellStyle name="_남양-팔탄(+0%)_토공및구조물_진짜하도급(토공)_하도계약요청" xfId="1848" xr:uid="{00000000-0005-0000-0000-000030070000}"/>
    <cellStyle name="_남양-팔탄(+0%)_토공및구조물_진짜하도급(토공)_하도발주요청(3차)" xfId="1849" xr:uid="{00000000-0005-0000-0000-000031070000}"/>
    <cellStyle name="_남양-팔탄(+0%)_토공및구조물_진짜하도급(토공)_하도발주요청(3차)_하도발주건-88(2).5K비탈면(716)" xfId="1850" xr:uid="{00000000-0005-0000-0000-000032070000}"/>
    <cellStyle name="_남양-팔탄(+0%)_토공및구조물_진짜하도급(토공)_하도발주요청(3차)_하도발주요청(경남)" xfId="1851" xr:uid="{00000000-0005-0000-0000-000033070000}"/>
    <cellStyle name="_남양-팔탄(+0%)_토공및구조물_진짜하도급(토공)_하도발주요청(3차)_하도발주요청(변경) " xfId="1852" xr:uid="{00000000-0005-0000-0000-000034070000}"/>
    <cellStyle name="_남양-팔탄(+0%)_토공및구조물_하도발주건-88(2).5K비탈면(716)" xfId="1853" xr:uid="{00000000-0005-0000-0000-000035070000}"/>
    <cellStyle name="_남양-팔탄(+0%)_토공및구조물_하도발주요청(경남)" xfId="1854" xr:uid="{00000000-0005-0000-0000-000036070000}"/>
    <cellStyle name="_남양-팔탄(+0%)_토공및구조물_하도발주요청(변경) " xfId="1855" xr:uid="{00000000-0005-0000-0000-000037070000}"/>
    <cellStyle name="_남양-팔탄(+0%)_토공및구조물_합정하도급요청(토공)" xfId="1856" xr:uid="{00000000-0005-0000-0000-000038070000}"/>
    <cellStyle name="_남양-팔탄(+0%)_토공및구조물_합정하도급요청(토공)_경남하도급샘플" xfId="1857" xr:uid="{00000000-0005-0000-0000-000039070000}"/>
    <cellStyle name="_남양-팔탄(+0%)_토공및구조물_합정하도급요청(토공)_경남하도급샘플_하도발주건-88(2).5K비탈면(716)" xfId="1858" xr:uid="{00000000-0005-0000-0000-00003A070000}"/>
    <cellStyle name="_남양-팔탄(+0%)_토공및구조물_합정하도급요청(토공)_경남하도급샘플_하도발주요청(경남)" xfId="1859" xr:uid="{00000000-0005-0000-0000-00003B070000}"/>
    <cellStyle name="_남양-팔탄(+0%)_토공및구조물_합정하도급요청(토공)_경남하도급샘플_하도발주요청(변경) " xfId="1860" xr:uid="{00000000-0005-0000-0000-00003C070000}"/>
    <cellStyle name="_남양-팔탄(+0%)_토공및구조물_합정하도급요청(토공)_계약내용" xfId="1861" xr:uid="{00000000-0005-0000-0000-00003D070000}"/>
    <cellStyle name="_남양-팔탄(+0%)_토공및구조물_합정하도급요청(토공)_본부팀견적현황" xfId="1862" xr:uid="{00000000-0005-0000-0000-00003E070000}"/>
    <cellStyle name="_남양-팔탄(+0%)_토공및구조물_합정하도급요청(토공)_진짜진짜하도급" xfId="1863" xr:uid="{00000000-0005-0000-0000-00003F070000}"/>
    <cellStyle name="_남양-팔탄(+0%)_토공및구조물_합정하도급요청(토공)_진짜진짜하도급_당초-하도계약요청-이걸로계약" xfId="1864" xr:uid="{00000000-0005-0000-0000-000040070000}"/>
    <cellStyle name="_남양-팔탄(+0%)_토공및구조물_합정하도급요청(토공)_진짜진짜하도급_변경-하도계약요청" xfId="1865" xr:uid="{00000000-0005-0000-0000-000041070000}"/>
    <cellStyle name="_남양-팔탄(+0%)_토공및구조물_합정하도급요청(토공)_진짜진짜하도급_본부팀견적현황" xfId="1866" xr:uid="{00000000-0005-0000-0000-000042070000}"/>
    <cellStyle name="_남양-팔탄(+0%)_토공및구조물_합정하도급요청(토공)_진짜진짜하도급_하도발주건-88(2).5K비탈면(716)" xfId="1867" xr:uid="{00000000-0005-0000-0000-000043070000}"/>
    <cellStyle name="_남양-팔탄(+0%)_토공및구조물_합정하도급요청(토공)_진짜진짜하도급_하도발주요청(경남)" xfId="1868" xr:uid="{00000000-0005-0000-0000-000044070000}"/>
    <cellStyle name="_남양-팔탄(+0%)_토공및구조물_합정하도급요청(토공)_진짜진짜하도급_하도발주요청(변경) " xfId="1869" xr:uid="{00000000-0005-0000-0000-000045070000}"/>
    <cellStyle name="_남양-팔탄(+0%)_토공및구조물_합정하도급요청(토공)_하도계약요청" xfId="1870" xr:uid="{00000000-0005-0000-0000-000046070000}"/>
    <cellStyle name="_남양-팔탄(+0%)_토공및구조물_합정하도급요청(토공)_하도발주요청(3차)" xfId="1871" xr:uid="{00000000-0005-0000-0000-000047070000}"/>
    <cellStyle name="_남양-팔탄(+0%)_토공및구조물_합정하도급요청(토공)_하도발주요청(3차)_하도발주건-88(2).5K비탈면(716)" xfId="1872" xr:uid="{00000000-0005-0000-0000-000048070000}"/>
    <cellStyle name="_남양-팔탄(+0%)_토공및구조물_합정하도급요청(토공)_하도발주요청(3차)_하도발주요청(경남)" xfId="1873" xr:uid="{00000000-0005-0000-0000-000049070000}"/>
    <cellStyle name="_남양-팔탄(+0%)_토공및구조물_합정하도급요청(토공)_하도발주요청(3차)_하도발주요청(변경) " xfId="1874" xr:uid="{00000000-0005-0000-0000-00004A070000}"/>
    <cellStyle name="_남양-팔탄(+0%)_하도발주건-88(2).5K비탈면(716)" xfId="1875" xr:uid="{00000000-0005-0000-0000-00004B070000}"/>
    <cellStyle name="_남양-팔탄(+0%)_하도발주요청(경남)" xfId="1876" xr:uid="{00000000-0005-0000-0000-00004C070000}"/>
    <cellStyle name="_남양-팔탄(+0%)_하도발주요청(변경) " xfId="1877" xr:uid="{00000000-0005-0000-0000-00004D070000}"/>
    <cellStyle name="_남양-팔탄(+0%)_합정하도급요청(토공)" xfId="1878" xr:uid="{00000000-0005-0000-0000-00004E070000}"/>
    <cellStyle name="_남양-팔탄(+0%)_합정하도급요청(토공)_경남하도급샘플" xfId="1879" xr:uid="{00000000-0005-0000-0000-00004F070000}"/>
    <cellStyle name="_남양-팔탄(+0%)_합정하도급요청(토공)_경남하도급샘플_하도발주건-88(2).5K비탈면(716)" xfId="1880" xr:uid="{00000000-0005-0000-0000-000050070000}"/>
    <cellStyle name="_남양-팔탄(+0%)_합정하도급요청(토공)_경남하도급샘플_하도발주요청(경남)" xfId="1881" xr:uid="{00000000-0005-0000-0000-000051070000}"/>
    <cellStyle name="_남양-팔탄(+0%)_합정하도급요청(토공)_경남하도급샘플_하도발주요청(변경) " xfId="1882" xr:uid="{00000000-0005-0000-0000-000052070000}"/>
    <cellStyle name="_남양-팔탄(+0%)_합정하도급요청(토공)_계약내용" xfId="1883" xr:uid="{00000000-0005-0000-0000-000053070000}"/>
    <cellStyle name="_남양-팔탄(+0%)_합정하도급요청(토공)_본부팀견적현황" xfId="1884" xr:uid="{00000000-0005-0000-0000-000054070000}"/>
    <cellStyle name="_남양-팔탄(+0%)_합정하도급요청(토공)_진짜진짜하도급" xfId="1885" xr:uid="{00000000-0005-0000-0000-000055070000}"/>
    <cellStyle name="_남양-팔탄(+0%)_합정하도급요청(토공)_진짜진짜하도급_당초-하도계약요청-이걸로계약" xfId="1886" xr:uid="{00000000-0005-0000-0000-000056070000}"/>
    <cellStyle name="_남양-팔탄(+0%)_합정하도급요청(토공)_진짜진짜하도급_변경-하도계약요청" xfId="1887" xr:uid="{00000000-0005-0000-0000-000057070000}"/>
    <cellStyle name="_남양-팔탄(+0%)_합정하도급요청(토공)_진짜진짜하도급_본부팀견적현황" xfId="1888" xr:uid="{00000000-0005-0000-0000-000058070000}"/>
    <cellStyle name="_남양-팔탄(+0%)_합정하도급요청(토공)_진짜진짜하도급_하도발주건-88(2).5K비탈면(716)" xfId="1889" xr:uid="{00000000-0005-0000-0000-000059070000}"/>
    <cellStyle name="_남양-팔탄(+0%)_합정하도급요청(토공)_진짜진짜하도급_하도발주요청(경남)" xfId="1890" xr:uid="{00000000-0005-0000-0000-00005A070000}"/>
    <cellStyle name="_남양-팔탄(+0%)_합정하도급요청(토공)_진짜진짜하도급_하도발주요청(변경) " xfId="1891" xr:uid="{00000000-0005-0000-0000-00005B070000}"/>
    <cellStyle name="_남양-팔탄(+0%)_합정하도급요청(토공)_하도계약요청" xfId="1892" xr:uid="{00000000-0005-0000-0000-00005C070000}"/>
    <cellStyle name="_남양-팔탄(+0%)_합정하도급요청(토공)_하도발주요청(3차)" xfId="1893" xr:uid="{00000000-0005-0000-0000-00005D070000}"/>
    <cellStyle name="_남양-팔탄(+0%)_합정하도급요청(토공)_하도발주요청(3차)_하도발주건-88(2).5K비탈면(716)" xfId="1894" xr:uid="{00000000-0005-0000-0000-00005E070000}"/>
    <cellStyle name="_남양-팔탄(+0%)_합정하도급요청(토공)_하도발주요청(3차)_하도발주요청(경남)" xfId="1895" xr:uid="{00000000-0005-0000-0000-00005F070000}"/>
    <cellStyle name="_남양-팔탄(+0%)_합정하도급요청(토공)_하도발주요청(3차)_하도발주요청(변경) " xfId="1896" xr:uid="{00000000-0005-0000-0000-000060070000}"/>
    <cellStyle name="_남양-팔탄(공무)" xfId="1897" xr:uid="{00000000-0005-0000-0000-000061070000}"/>
    <cellStyle name="_남양-팔탄(공무)_당초-하도계약요청-이걸로계약" xfId="1898" xr:uid="{00000000-0005-0000-0000-000062070000}"/>
    <cellStyle name="_남양-팔탄(공무)_변경-하도계약요청" xfId="1899" xr:uid="{00000000-0005-0000-0000-000063070000}"/>
    <cellStyle name="_남양-팔탄(공무)_본부팀견적현황" xfId="1900" xr:uid="{00000000-0005-0000-0000-000064070000}"/>
    <cellStyle name="_남양-팔탄(공무)_진짜하도급(토공)" xfId="1901" xr:uid="{00000000-0005-0000-0000-000065070000}"/>
    <cellStyle name="_남양-팔탄(공무)_진짜하도급(토공)_경남하도급샘플" xfId="1902" xr:uid="{00000000-0005-0000-0000-000066070000}"/>
    <cellStyle name="_남양-팔탄(공무)_진짜하도급(토공)_경남하도급샘플_하도발주건-88(2).5K비탈면(716)" xfId="1903" xr:uid="{00000000-0005-0000-0000-000067070000}"/>
    <cellStyle name="_남양-팔탄(공무)_진짜하도급(토공)_경남하도급샘플_하도발주요청(경남)" xfId="1904" xr:uid="{00000000-0005-0000-0000-000068070000}"/>
    <cellStyle name="_남양-팔탄(공무)_진짜하도급(토공)_경남하도급샘플_하도발주요청(변경) " xfId="1905" xr:uid="{00000000-0005-0000-0000-000069070000}"/>
    <cellStyle name="_남양-팔탄(공무)_진짜하도급(토공)_계약내용" xfId="1906" xr:uid="{00000000-0005-0000-0000-00006A070000}"/>
    <cellStyle name="_남양-팔탄(공무)_진짜하도급(토공)_본부팀견적현황" xfId="1907" xr:uid="{00000000-0005-0000-0000-00006B070000}"/>
    <cellStyle name="_남양-팔탄(공무)_진짜하도급(토공)_진짜진짜하도급" xfId="1908" xr:uid="{00000000-0005-0000-0000-00006C070000}"/>
    <cellStyle name="_남양-팔탄(공무)_진짜하도급(토공)_진짜진짜하도급_당초-하도계약요청-이걸로계약" xfId="1909" xr:uid="{00000000-0005-0000-0000-00006D070000}"/>
    <cellStyle name="_남양-팔탄(공무)_진짜하도급(토공)_진짜진짜하도급_변경-하도계약요청" xfId="1910" xr:uid="{00000000-0005-0000-0000-00006E070000}"/>
    <cellStyle name="_남양-팔탄(공무)_진짜하도급(토공)_진짜진짜하도급_본부팀견적현황" xfId="1911" xr:uid="{00000000-0005-0000-0000-00006F070000}"/>
    <cellStyle name="_남양-팔탄(공무)_진짜하도급(토공)_진짜진짜하도급_하도발주건-88(2).5K비탈면(716)" xfId="1912" xr:uid="{00000000-0005-0000-0000-000070070000}"/>
    <cellStyle name="_남양-팔탄(공무)_진짜하도급(토공)_진짜진짜하도급_하도발주요청(경남)" xfId="1913" xr:uid="{00000000-0005-0000-0000-000071070000}"/>
    <cellStyle name="_남양-팔탄(공무)_진짜하도급(토공)_진짜진짜하도급_하도발주요청(변경) " xfId="1914" xr:uid="{00000000-0005-0000-0000-000072070000}"/>
    <cellStyle name="_남양-팔탄(공무)_진짜하도급(토공)_하도계약요청" xfId="1915" xr:uid="{00000000-0005-0000-0000-000073070000}"/>
    <cellStyle name="_남양-팔탄(공무)_진짜하도급(토공)_하도발주요청(3차)" xfId="1916" xr:uid="{00000000-0005-0000-0000-000074070000}"/>
    <cellStyle name="_남양-팔탄(공무)_진짜하도급(토공)_하도발주요청(3차)_하도발주건-88(2).5K비탈면(716)" xfId="1917" xr:uid="{00000000-0005-0000-0000-000075070000}"/>
    <cellStyle name="_남양-팔탄(공무)_진짜하도급(토공)_하도발주요청(3차)_하도발주요청(경남)" xfId="1918" xr:uid="{00000000-0005-0000-0000-000076070000}"/>
    <cellStyle name="_남양-팔탄(공무)_진짜하도급(토공)_하도발주요청(3차)_하도발주요청(변경) " xfId="1919" xr:uid="{00000000-0005-0000-0000-000077070000}"/>
    <cellStyle name="_남양-팔탄(공무)_하도발주건-88(2).5K비탈면(716)" xfId="1920" xr:uid="{00000000-0005-0000-0000-000078070000}"/>
    <cellStyle name="_남양-팔탄(공무)_하도발주요청(경남)" xfId="1921" xr:uid="{00000000-0005-0000-0000-000079070000}"/>
    <cellStyle name="_남양-팔탄(공무)_하도발주요청(변경) " xfId="1922" xr:uid="{00000000-0005-0000-0000-00007A070000}"/>
    <cellStyle name="_남양-팔탄(공무)_합정하도급요청(토공)" xfId="1923" xr:uid="{00000000-0005-0000-0000-00007B070000}"/>
    <cellStyle name="_남양-팔탄(공무)_합정하도급요청(토공)_경남하도급샘플" xfId="1924" xr:uid="{00000000-0005-0000-0000-00007C070000}"/>
    <cellStyle name="_남양-팔탄(공무)_합정하도급요청(토공)_경남하도급샘플_하도발주건-88(2).5K비탈면(716)" xfId="1925" xr:uid="{00000000-0005-0000-0000-00007D070000}"/>
    <cellStyle name="_남양-팔탄(공무)_합정하도급요청(토공)_경남하도급샘플_하도발주요청(경남)" xfId="1926" xr:uid="{00000000-0005-0000-0000-00007E070000}"/>
    <cellStyle name="_남양-팔탄(공무)_합정하도급요청(토공)_경남하도급샘플_하도발주요청(변경) " xfId="1927" xr:uid="{00000000-0005-0000-0000-00007F070000}"/>
    <cellStyle name="_남양-팔탄(공무)_합정하도급요청(토공)_계약내용" xfId="1928" xr:uid="{00000000-0005-0000-0000-000080070000}"/>
    <cellStyle name="_남양-팔탄(공무)_합정하도급요청(토공)_본부팀견적현황" xfId="1929" xr:uid="{00000000-0005-0000-0000-000081070000}"/>
    <cellStyle name="_남양-팔탄(공무)_합정하도급요청(토공)_진짜진짜하도급" xfId="1930" xr:uid="{00000000-0005-0000-0000-000082070000}"/>
    <cellStyle name="_남양-팔탄(공무)_합정하도급요청(토공)_진짜진짜하도급_당초-하도계약요청-이걸로계약" xfId="1931" xr:uid="{00000000-0005-0000-0000-000083070000}"/>
    <cellStyle name="_남양-팔탄(공무)_합정하도급요청(토공)_진짜진짜하도급_변경-하도계약요청" xfId="1932" xr:uid="{00000000-0005-0000-0000-000084070000}"/>
    <cellStyle name="_남양-팔탄(공무)_합정하도급요청(토공)_진짜진짜하도급_본부팀견적현황" xfId="1933" xr:uid="{00000000-0005-0000-0000-000085070000}"/>
    <cellStyle name="_남양-팔탄(공무)_합정하도급요청(토공)_진짜진짜하도급_하도발주건-88(2).5K비탈면(716)" xfId="1934" xr:uid="{00000000-0005-0000-0000-000086070000}"/>
    <cellStyle name="_남양-팔탄(공무)_합정하도급요청(토공)_진짜진짜하도급_하도발주요청(경남)" xfId="1935" xr:uid="{00000000-0005-0000-0000-000087070000}"/>
    <cellStyle name="_남양-팔탄(공무)_합정하도급요청(토공)_진짜진짜하도급_하도발주요청(변경) " xfId="1936" xr:uid="{00000000-0005-0000-0000-000088070000}"/>
    <cellStyle name="_남양-팔탄(공무)_합정하도급요청(토공)_하도계약요청" xfId="1937" xr:uid="{00000000-0005-0000-0000-000089070000}"/>
    <cellStyle name="_남양-팔탄(공무)_합정하도급요청(토공)_하도발주요청(3차)" xfId="1938" xr:uid="{00000000-0005-0000-0000-00008A070000}"/>
    <cellStyle name="_남양-팔탄(공무)_합정하도급요청(토공)_하도발주요청(3차)_하도발주건-88(2).5K비탈면(716)" xfId="1939" xr:uid="{00000000-0005-0000-0000-00008B070000}"/>
    <cellStyle name="_남양-팔탄(공무)_합정하도급요청(토공)_하도발주요청(3차)_하도발주요청(경남)" xfId="1940" xr:uid="{00000000-0005-0000-0000-00008C070000}"/>
    <cellStyle name="_남양-팔탄(공무)_합정하도급요청(토공)_하도발주요청(3차)_하도발주요청(변경) " xfId="1941" xr:uid="{00000000-0005-0000-0000-00008D070000}"/>
    <cellStyle name="_내역(991895-7)" xfId="1942" xr:uid="{00000000-0005-0000-0000-00008E070000}"/>
    <cellStyle name="_내역(991895-7)-01" xfId="1943" xr:uid="{00000000-0005-0000-0000-00008F070000}"/>
    <cellStyle name="_내역(991895-7)-12-3일작업" xfId="1944" xr:uid="{00000000-0005-0000-0000-000090070000}"/>
    <cellStyle name="_내역서" xfId="1945" xr:uid="{00000000-0005-0000-0000-000091070000}"/>
    <cellStyle name="_내역서 및 설계참고자료" xfId="1946" xr:uid="{00000000-0005-0000-0000-000092070000}"/>
    <cellStyle name="_내역서(0408)" xfId="1947" xr:uid="{00000000-0005-0000-0000-000093070000}"/>
    <cellStyle name="_내역서(06)" xfId="1948" xr:uid="{00000000-0005-0000-0000-000094070000}"/>
    <cellStyle name="_내역서(0728수정)" xfId="1949" xr:uid="{00000000-0005-0000-0000-000095070000}"/>
    <cellStyle name="_내역서(2.2)" xfId="1950" xr:uid="{00000000-0005-0000-0000-000096070000}"/>
    <cellStyle name="_내역서(밀양시)" xfId="1951" xr:uid="{00000000-0005-0000-0000-000097070000}"/>
    <cellStyle name="_내역서(세미나실)" xfId="1952" xr:uid="{00000000-0005-0000-0000-000098070000}"/>
    <cellStyle name="_내역서(센터_하드웨어_v1)" xfId="1953" xr:uid="{00000000-0005-0000-0000-000099070000}"/>
    <cellStyle name="_내역서(센터_하드웨어_통합_V2)" xfId="1954" xr:uid="{00000000-0005-0000-0000-00009A070000}"/>
    <cellStyle name="_내역서(전송설계)" xfId="1955" xr:uid="{00000000-0005-0000-0000-00009B070000}"/>
    <cellStyle name="_내역서(제출용)" xfId="1956" xr:uid="{00000000-0005-0000-0000-00009C070000}"/>
    <cellStyle name="_내역서(종운,교대)" xfId="1957" xr:uid="{00000000-0005-0000-0000-00009D070000}"/>
    <cellStyle name="_내역서(통신,토목)" xfId="1958" xr:uid="{00000000-0005-0000-0000-00009E070000}"/>
    <cellStyle name="_내역서(파라다이스)9월" xfId="1959" xr:uid="{00000000-0005-0000-0000-00009F070000}"/>
    <cellStyle name="_내역서(학인당)" xfId="1960" xr:uid="{00000000-0005-0000-0000-0000A0070000}"/>
    <cellStyle name="_내역서(한성대수정)" xfId="1961" xr:uid="{00000000-0005-0000-0000-0000A1070000}"/>
    <cellStyle name="_내역서_00-0.가로등 추가건(마포역 외 2개소)-제출용-실정보고용" xfId="1962" xr:uid="{00000000-0005-0000-0000-0000A2070000}"/>
    <cellStyle name="_내역서_00-0.마포역 外 2개소 추가공사건(서울시단가)-호표정리-제출용(공단검토1)-실정보고용-순공사비 분할" xfId="1963" xr:uid="{00000000-0005-0000-0000-0000A3070000}"/>
    <cellStyle name="_내역서_00-0.마포역 外 2개소 추가공사건(서울시단가)-호표정리-제출용(공단검토1)-실정보고용-순공사비 분할-" xfId="1964" xr:uid="{00000000-0005-0000-0000-0000A4070000}"/>
    <cellStyle name="_내역서_00-1.계약내역 신규호표(서울시 단가)-호표 출력용-최종(공단검토)-표지-실정보고용" xfId="1965" xr:uid="{00000000-0005-0000-0000-0000A5070000}"/>
    <cellStyle name="_내역서_0525" xfId="1966" xr:uid="{00000000-0005-0000-0000-0000A6070000}"/>
    <cellStyle name="_내역서_0714" xfId="1967" xr:uid="{00000000-0005-0000-0000-0000A7070000}"/>
    <cellStyle name="_내역서_1" xfId="1968" xr:uid="{00000000-0005-0000-0000-0000A8070000}"/>
    <cellStyle name="_내역서_1.설계내역서,2.일위대가표(전기)" xfId="1969" xr:uid="{00000000-0005-0000-0000-0000A9070000}"/>
    <cellStyle name="_내역서_VDS(최신11-07)" xfId="1970" xr:uid="{00000000-0005-0000-0000-0000AA070000}"/>
    <cellStyle name="_내역서_VDS_코트리스_0731" xfId="1971" xr:uid="{00000000-0005-0000-0000-0000AB070000}"/>
    <cellStyle name="_내역서_서부도로교통사업소 예산서(마포구신호등)" xfId="1972" xr:uid="{00000000-0005-0000-0000-0000AC070000}"/>
    <cellStyle name="_내역서_옥천군청서식" xfId="1973" xr:uid="{00000000-0005-0000-0000-0000AD070000}"/>
    <cellStyle name="_내역서+개요(월배통신)" xfId="1974" xr:uid="{00000000-0005-0000-0000-0000AE070000}"/>
    <cellStyle name="_내역서+개요(전기)-6.7(최종)" xfId="1975" xr:uid="{00000000-0005-0000-0000-0000AF070000}"/>
    <cellStyle name="_내역서+개요(통신)" xfId="1976" xr:uid="{00000000-0005-0000-0000-0000B0070000}"/>
    <cellStyle name="_내역서2" xfId="1977" xr:uid="{00000000-0005-0000-0000-0000B1070000}"/>
    <cellStyle name="_내역서-노임수정3(수정)" xfId="1978" xr:uid="{00000000-0005-0000-0000-0000B2070000}"/>
    <cellStyle name="_내역서및설계서" xfId="1979" xr:uid="{00000000-0005-0000-0000-0000B3070000}"/>
    <cellStyle name="_내역서최종" xfId="1980" xr:uid="{00000000-0005-0000-0000-0000B4070000}"/>
    <cellStyle name="_내역서피뢰및접지" xfId="1981" xr:uid="{00000000-0005-0000-0000-0000B5070000}"/>
    <cellStyle name="_노외주차장 보안등 설치공사(팔곡2동 48호)(1)" xfId="1982" xr:uid="{00000000-0005-0000-0000-0000B6070000}"/>
    <cellStyle name="_노후철주교체공사" xfId="1983" xr:uid="{00000000-0005-0000-0000-0000B7070000}"/>
    <cellStyle name="_노후철주교체공사설계서" xfId="1984" xr:uid="{00000000-0005-0000-0000-0000B8070000}"/>
    <cellStyle name="_농수로3종외-최종" xfId="1985" xr:uid="{00000000-0005-0000-0000-0000B9070000}"/>
    <cellStyle name="_단가견적서(광탄)" xfId="1986" xr:uid="{00000000-0005-0000-0000-0000BA070000}"/>
    <cellStyle name="_단가산출서" xfId="1987" xr:uid="{00000000-0005-0000-0000-0000BB070000}"/>
    <cellStyle name="_단가산출서(합)" xfId="1988" xr:uid="{00000000-0005-0000-0000-0000BC070000}"/>
    <cellStyle name="_단가표" xfId="1989" xr:uid="{00000000-0005-0000-0000-0000BD070000}"/>
    <cellStyle name="_달산대학用" xfId="1990" xr:uid="{00000000-0005-0000-0000-0000BE070000}"/>
    <cellStyle name="_당동(청강)" xfId="1991" xr:uid="{00000000-0005-0000-0000-0000BF070000}"/>
    <cellStyle name="_당동(청강디스켓1)" xfId="1992" xr:uid="{00000000-0005-0000-0000-0000C0070000}"/>
    <cellStyle name="_대갑견적" xfId="1993" xr:uid="{00000000-0005-0000-0000-0000C1070000}"/>
    <cellStyle name="_대갑견적1" xfId="1994" xr:uid="{00000000-0005-0000-0000-0000C2070000}"/>
    <cellStyle name="_대구용산APT(견적)" xfId="1995" xr:uid="{00000000-0005-0000-0000-0000C3070000}"/>
    <cellStyle name="_대전망운용국 대수선 전기공사+개요" xfId="1996" xr:uid="{00000000-0005-0000-0000-0000C4070000}"/>
    <cellStyle name="_대전서붕고하도급" xfId="1997" xr:uid="{00000000-0005-0000-0000-0000C5070000}"/>
    <cellStyle name="_대호지~석문간지방도확포장공사(신일)" xfId="1998" xr:uid="{00000000-0005-0000-0000-0000C6070000}"/>
    <cellStyle name="_도로공사대전지사" xfId="1999" xr:uid="{00000000-0005-0000-0000-0000C7070000}"/>
    <cellStyle name="_동대문실내체육관(천마낙찰)" xfId="2000" xr:uid="{00000000-0005-0000-0000-0000C8070000}"/>
    <cellStyle name="_동목포전화국제4회기성청구서" xfId="2001" xr:uid="{00000000-0005-0000-0000-0000C9070000}"/>
    <cellStyle name="_동원꽃농원" xfId="2002" xr:uid="{00000000-0005-0000-0000-0000CA070000}"/>
    <cellStyle name="_두계변전소하도급" xfId="2003" xr:uid="{00000000-0005-0000-0000-0000CB070000}"/>
    <cellStyle name="_둔전~삼계리내역서(가로등)-수정" xfId="2004" xr:uid="{00000000-0005-0000-0000-0000CC070000}"/>
    <cellStyle name="_등촌고등총괄(동현하도급)" xfId="2005" xr:uid="{00000000-0005-0000-0000-0000CD070000}"/>
    <cellStyle name="_등촌동 어린이집" xfId="2006" xr:uid="{00000000-0005-0000-0000-0000CE070000}"/>
    <cellStyle name="_롯데2층일위대가-1" xfId="2007" xr:uid="{00000000-0005-0000-0000-0000CF070000}"/>
    <cellStyle name="_롯데2층일위대가-1_1" xfId="2008" xr:uid="{00000000-0005-0000-0000-0000D0070000}"/>
    <cellStyle name="_마산" xfId="2009" xr:uid="{00000000-0005-0000-0000-0000D1070000}"/>
    <cellStyle name="_마산시청설계내역0208" xfId="2010" xr:uid="{00000000-0005-0000-0000-0000D2070000}"/>
    <cellStyle name="_마창VMS1EA-2_2" xfId="2011" xr:uid="{00000000-0005-0000-0000-0000D3070000}"/>
    <cellStyle name="_마현~생창국도건설공사" xfId="2012" xr:uid="{00000000-0005-0000-0000-0000D4070000}"/>
    <cellStyle name="_말띠고개(수정)" xfId="2013" xr:uid="{00000000-0005-0000-0000-0000D5070000}"/>
    <cellStyle name="_먼저열기-교통신호기내역" xfId="2014" xr:uid="{00000000-0005-0000-0000-0000D6070000}"/>
    <cellStyle name="_명도 여객선 대기소 설치공사" xfId="2015" xr:uid="{00000000-0005-0000-0000-0000D7070000}"/>
    <cellStyle name="_명암지-산성간" xfId="2016" xr:uid="{00000000-0005-0000-0000-0000D8070000}"/>
    <cellStyle name="_무정전전원장치 총괄표" xfId="2017" xr:uid="{00000000-0005-0000-0000-0000D9070000}"/>
    <cellStyle name="_물가2006년9월" xfId="2018" xr:uid="{00000000-0005-0000-0000-0000DA070000}"/>
    <cellStyle name="_물가2007년3월" xfId="2019" xr:uid="{00000000-0005-0000-0000-0000DB070000}"/>
    <cellStyle name="_물가자료(2006년3월)-1" xfId="2020" xr:uid="{00000000-0005-0000-0000-0000DC070000}"/>
    <cellStyle name="_물가자료(2006년6월)" xfId="2021" xr:uid="{00000000-0005-0000-0000-0000DD070000}"/>
    <cellStyle name="_물가자료.정보(2007년06월)" xfId="2022" xr:uid="{00000000-0005-0000-0000-0000DE070000}"/>
    <cellStyle name="_발산지구내역서" xfId="2023" xr:uid="{00000000-0005-0000-0000-0000DF070000}"/>
    <cellStyle name="_배수공" xfId="2024" xr:uid="{00000000-0005-0000-0000-0000E0070000}"/>
    <cellStyle name="_변경계약분실행및2001년실행(견적비교포함)" xfId="2025" xr:uid="{00000000-0005-0000-0000-0000E1070000}"/>
    <cellStyle name="_변경계약분실행및2001년실행(견적비교포함)_강동내역(9.28" xfId="2026" xr:uid="{00000000-0005-0000-0000-0000E2070000}"/>
    <cellStyle name="_변경계약분실행및2001년실행(견적비교포함)_강동내역(9.28_T05-D03-004D(울산터널-조명제어-안소장님1003)" xfId="2027" xr:uid="{00000000-0005-0000-0000-0000E3070000}"/>
    <cellStyle name="_변경계약분실행및2001년실행(견적비교포함)_강동내역(9.28_T05-D03-004D(울산터널-환기-구성설비0930)" xfId="2028" xr:uid="{00000000-0005-0000-0000-0000E4070000}"/>
    <cellStyle name="_변경계약분실행및2001년실행(견적비교포함)_강동내역(9.28_울산강동내역최종(20051101)" xfId="2029" xr:uid="{00000000-0005-0000-0000-0000E5070000}"/>
    <cellStyle name="_변경계약분실행및2001년실행(견적비교포함)_공무정산양식(10월초)" xfId="2030" xr:uid="{00000000-0005-0000-0000-0000E6070000}"/>
    <cellStyle name="_변경계약분실행및2001년실행(견적비교포함)_공무정산양식(10월초)_강동내역(9.28" xfId="2031" xr:uid="{00000000-0005-0000-0000-0000E7070000}"/>
    <cellStyle name="_변경계약분실행및2001년실행(견적비교포함)_공무정산양식(10월초)_강동내역(9.28_T05-D03-004D(울산터널-조명제어-안소장님1003)" xfId="2032" xr:uid="{00000000-0005-0000-0000-0000E8070000}"/>
    <cellStyle name="_변경계약분실행및2001년실행(견적비교포함)_공무정산양식(10월초)_강동내역(9.28_T05-D03-004D(울산터널-환기-구성설비0930)" xfId="2033" xr:uid="{00000000-0005-0000-0000-0000E9070000}"/>
    <cellStyle name="_변경계약분실행및2001년실행(견적비교포함)_공무정산양식(10월초)_강동내역(9.28_울산강동내역최종(20051101)" xfId="2034" xr:uid="{00000000-0005-0000-0000-0000EA070000}"/>
    <cellStyle name="_변경계약분실행및2001년실행(견적비교포함)_공무정산양식(10월초)_기성내역서" xfId="2035" xr:uid="{00000000-0005-0000-0000-0000EB070000}"/>
    <cellStyle name="_변경계약분실행및2001년실행(견적비교포함)_공무정산양식(10월초)_기성내역서_강동내역(9.28" xfId="2036" xr:uid="{00000000-0005-0000-0000-0000EC070000}"/>
    <cellStyle name="_변경계약분실행및2001년실행(견적비교포함)_공무정산양식(10월초)_기성내역서_강동내역(9.28_T05-D03-004D(울산터널-조명제어-안소장님1003)" xfId="2037" xr:uid="{00000000-0005-0000-0000-0000ED070000}"/>
    <cellStyle name="_변경계약분실행및2001년실행(견적비교포함)_공무정산양식(10월초)_기성내역서_강동내역(9.28_T05-D03-004D(울산터널-환기-구성설비0930)" xfId="2038" xr:uid="{00000000-0005-0000-0000-0000EE070000}"/>
    <cellStyle name="_변경계약분실행및2001년실행(견적비교포함)_공무정산양식(10월초)_기성내역서_강동내역(9.28_울산강동내역최종(20051101)" xfId="2039" xr:uid="{00000000-0005-0000-0000-0000EF070000}"/>
    <cellStyle name="_변경계약분실행및2001년실행(견적비교포함)_공무정산양식(10월초)_기성내역서_전체계약변경(03)" xfId="2040" xr:uid="{00000000-0005-0000-0000-0000F0070000}"/>
    <cellStyle name="_변경계약분실행및2001년실행(견적비교포함)_공무정산양식(10월초)_기성내역서_전체계약변경(03)_강동내역(9.28" xfId="2041" xr:uid="{00000000-0005-0000-0000-0000F1070000}"/>
    <cellStyle name="_변경계약분실행및2001년실행(견적비교포함)_공무정산양식(10월초)_기성내역서_전체계약변경(03)_강동내역(9.28_T05-D03-004D(울산터널-조명제어-안소장님1003)" xfId="2042" xr:uid="{00000000-0005-0000-0000-0000F2070000}"/>
    <cellStyle name="_변경계약분실행및2001년실행(견적비교포함)_공무정산양식(10월초)_기성내역서_전체계약변경(03)_강동내역(9.28_T05-D03-004D(울산터널-환기-구성설비0930)" xfId="2043" xr:uid="{00000000-0005-0000-0000-0000F3070000}"/>
    <cellStyle name="_변경계약분실행및2001년실행(견적비교포함)_공무정산양식(10월초)_기성내역서_전체계약변경(03)_강동내역(9.28_울산강동내역최종(20051101)" xfId="2044" xr:uid="{00000000-0005-0000-0000-0000F4070000}"/>
    <cellStyle name="_변경계약분실행및2001년실행(견적비교포함)_공무정산양식(10월초)_전체계약변경(03)" xfId="2045" xr:uid="{00000000-0005-0000-0000-0000F5070000}"/>
    <cellStyle name="_변경계약분실행및2001년실행(견적비교포함)_공무정산양식(10월초)_전체계약변경(03)_강동내역(9.28" xfId="2046" xr:uid="{00000000-0005-0000-0000-0000F6070000}"/>
    <cellStyle name="_변경계약분실행및2001년실행(견적비교포함)_공무정산양식(10월초)_전체계약변경(03)_강동내역(9.28_T05-D03-004D(울산터널-조명제어-안소장님1003)" xfId="2047" xr:uid="{00000000-0005-0000-0000-0000F7070000}"/>
    <cellStyle name="_변경계약분실행및2001년실행(견적비교포함)_공무정산양식(10월초)_전체계약변경(03)_강동내역(9.28_T05-D03-004D(울산터널-환기-구성설비0930)" xfId="2048" xr:uid="{00000000-0005-0000-0000-0000F8070000}"/>
    <cellStyle name="_변경계약분실행및2001년실행(견적비교포함)_공무정산양식(10월초)_전체계약변경(03)_강동내역(9.28_울산강동내역최종(20051101)" xfId="2049" xr:uid="{00000000-0005-0000-0000-0000F9070000}"/>
    <cellStyle name="_변경계약분실행및2001년실행(견적비교포함)_공무정산양식(10월초)_포장외건(최종)" xfId="2050" xr:uid="{00000000-0005-0000-0000-0000FA070000}"/>
    <cellStyle name="_변경계약분실행및2001년실행(견적비교포함)_공무정산양식(10월초)_포장외건(최종)_강동내역(9.28" xfId="2051" xr:uid="{00000000-0005-0000-0000-0000FB070000}"/>
    <cellStyle name="_변경계약분실행및2001년실행(견적비교포함)_공무정산양식(10월초)_포장외건(최종)_강동내역(9.28_T05-D03-004D(울산터널-조명제어-안소장님1003)" xfId="2052" xr:uid="{00000000-0005-0000-0000-0000FC070000}"/>
    <cellStyle name="_변경계약분실행및2001년실행(견적비교포함)_공무정산양식(10월초)_포장외건(최종)_강동내역(9.28_T05-D03-004D(울산터널-환기-구성설비0930)" xfId="2053" xr:uid="{00000000-0005-0000-0000-0000FD070000}"/>
    <cellStyle name="_변경계약분실행및2001년실행(견적비교포함)_공무정산양식(10월초)_포장외건(최종)_강동내역(9.28_울산강동내역최종(20051101)" xfId="2054" xr:uid="{00000000-0005-0000-0000-0000FE070000}"/>
    <cellStyle name="_변경계약분실행및2001년실행(견적비교포함)_기성내역서" xfId="2055" xr:uid="{00000000-0005-0000-0000-0000FF070000}"/>
    <cellStyle name="_변경계약분실행및2001년실행(견적비교포함)_기성내역서_강동내역(9.28" xfId="2056" xr:uid="{00000000-0005-0000-0000-000000080000}"/>
    <cellStyle name="_변경계약분실행및2001년실행(견적비교포함)_기성내역서_강동내역(9.28_T05-D03-004D(울산터널-조명제어-안소장님1003)" xfId="2057" xr:uid="{00000000-0005-0000-0000-000001080000}"/>
    <cellStyle name="_변경계약분실행및2001년실행(견적비교포함)_기성내역서_강동내역(9.28_T05-D03-004D(울산터널-환기-구성설비0930)" xfId="2058" xr:uid="{00000000-0005-0000-0000-000002080000}"/>
    <cellStyle name="_변경계약분실행및2001년실행(견적비교포함)_기성내역서_강동내역(9.28_울산강동내역최종(20051101)" xfId="2059" xr:uid="{00000000-0005-0000-0000-000003080000}"/>
    <cellStyle name="_변경계약분실행및2001년실행(견적비교포함)_기성내역서_전체계약변경(03)" xfId="2060" xr:uid="{00000000-0005-0000-0000-000004080000}"/>
    <cellStyle name="_변경계약분실행및2001년실행(견적비교포함)_기성내역서_전체계약변경(03)_강동내역(9.28" xfId="2061" xr:uid="{00000000-0005-0000-0000-000005080000}"/>
    <cellStyle name="_변경계약분실행및2001년실행(견적비교포함)_기성내역서_전체계약변경(03)_강동내역(9.28_T05-D03-004D(울산터널-조명제어-안소장님1003)" xfId="2062" xr:uid="{00000000-0005-0000-0000-000006080000}"/>
    <cellStyle name="_변경계약분실행및2001년실행(견적비교포함)_기성내역서_전체계약변경(03)_강동내역(9.28_T05-D03-004D(울산터널-환기-구성설비0930)" xfId="2063" xr:uid="{00000000-0005-0000-0000-000007080000}"/>
    <cellStyle name="_변경계약분실행및2001년실행(견적비교포함)_기성내역서_전체계약변경(03)_강동내역(9.28_울산강동내역최종(20051101)" xfId="2064" xr:uid="{00000000-0005-0000-0000-000008080000}"/>
    <cellStyle name="_변경계약분실행및2001년실행(견적비교포함)_전체계약변경(03)" xfId="2065" xr:uid="{00000000-0005-0000-0000-000009080000}"/>
    <cellStyle name="_변경계약분실행및2001년실행(견적비교포함)_전체계약변경(03)_강동내역(9.28" xfId="2066" xr:uid="{00000000-0005-0000-0000-00000A080000}"/>
    <cellStyle name="_변경계약분실행및2001년실행(견적비교포함)_전체계약변경(03)_강동내역(9.28_T05-D03-004D(울산터널-조명제어-안소장님1003)" xfId="2067" xr:uid="{00000000-0005-0000-0000-00000B080000}"/>
    <cellStyle name="_변경계약분실행및2001년실행(견적비교포함)_전체계약변경(03)_강동내역(9.28_T05-D03-004D(울산터널-환기-구성설비0930)" xfId="2068" xr:uid="{00000000-0005-0000-0000-00000C080000}"/>
    <cellStyle name="_변경계약분실행및2001년실행(견적비교포함)_전체계약변경(03)_강동내역(9.28_울산강동내역최종(20051101)" xfId="2069" xr:uid="{00000000-0005-0000-0000-00000D080000}"/>
    <cellStyle name="_변경계약분실행및2001년실행(견적비교포함)_포장외건(최종)" xfId="2070" xr:uid="{00000000-0005-0000-0000-00000E080000}"/>
    <cellStyle name="_변경계약분실행및2001년실행(견적비교포함)_포장외건(최종)_강동내역(9.28" xfId="2071" xr:uid="{00000000-0005-0000-0000-00000F080000}"/>
    <cellStyle name="_변경계약분실행및2001년실행(견적비교포함)_포장외건(최종)_강동내역(9.28_T05-D03-004D(울산터널-조명제어-안소장님1003)" xfId="2072" xr:uid="{00000000-0005-0000-0000-000010080000}"/>
    <cellStyle name="_변경계약분실행및2001년실행(견적비교포함)_포장외건(최종)_강동내역(9.28_T05-D03-004D(울산터널-환기-구성설비0930)" xfId="2073" xr:uid="{00000000-0005-0000-0000-000011080000}"/>
    <cellStyle name="_변경계약분실행및2001년실행(견적비교포함)_포장외건(최종)_강동내역(9.28_울산강동내역최종(20051101)" xfId="2074" xr:uid="{00000000-0005-0000-0000-000012080000}"/>
    <cellStyle name="_변경내역서" xfId="2075" xr:uid="{00000000-0005-0000-0000-000013080000}"/>
    <cellStyle name="_변경수량산출" xfId="2076" xr:uid="{00000000-0005-0000-0000-000014080000}"/>
    <cellStyle name="_별첨(계획서및실적서양식)" xfId="2077" xr:uid="{00000000-0005-0000-0000-000015080000}"/>
    <cellStyle name="_별첨(계획서및실적서양식)_1" xfId="2078" xr:uid="{00000000-0005-0000-0000-000016080000}"/>
    <cellStyle name="_복사본 노후철주(통합0515)" xfId="2079" xr:uid="{00000000-0005-0000-0000-000017080000}"/>
    <cellStyle name="_본선토공수량" xfId="2080" xr:uid="{00000000-0005-0000-0000-000018080000}"/>
    <cellStyle name="_봉곡중내역서(대지건설)" xfId="2081" xr:uid="{00000000-0005-0000-0000-000019080000}"/>
    <cellStyle name="_봉곡중총괄(대지완결)" xfId="2082" xr:uid="{00000000-0005-0000-0000-00001A080000}"/>
    <cellStyle name="_봉림고교 교사신축(최종)" xfId="2083" xr:uid="{00000000-0005-0000-0000-00001B080000}"/>
    <cellStyle name="_봉림고교 교사신축(최종)-참고용" xfId="2084" xr:uid="{00000000-0005-0000-0000-00001C080000}"/>
    <cellStyle name="_부대입찰확약서" xfId="2085" xr:uid="{00000000-0005-0000-0000-00001D080000}"/>
    <cellStyle name="_부림제(혁성종합)" xfId="2086" xr:uid="{00000000-0005-0000-0000-00001E080000}"/>
    <cellStyle name="_부산소방 제출용 200407" xfId="2087" xr:uid="{00000000-0005-0000-0000-00001F080000}"/>
    <cellStyle name="_부산원가1014_최종" xfId="2088" xr:uid="{00000000-0005-0000-0000-000020080000}"/>
    <cellStyle name="_부안예술회관" xfId="2089" xr:uid="{00000000-0005-0000-0000-000021080000}"/>
    <cellStyle name="_부안지구투찰2" xfId="2090" xr:uid="{00000000-0005-0000-0000-000022080000}"/>
    <cellStyle name="_사본 - 고가차도(전력)" xfId="2091" xr:uid="{00000000-0005-0000-0000-000023080000}"/>
    <cellStyle name="_사유서" xfId="2092" xr:uid="{00000000-0005-0000-0000-000024080000}"/>
    <cellStyle name="_사유서_내역서" xfId="2093" xr:uid="{00000000-0005-0000-0000-000025080000}"/>
    <cellStyle name="_산동 농협동로지소 청사 신축공사-1" xfId="2094" xr:uid="{00000000-0005-0000-0000-000026080000}"/>
    <cellStyle name="_산동 농협동로지소 청사 신축공사-1_1" xfId="2095" xr:uid="{00000000-0005-0000-0000-000027080000}"/>
    <cellStyle name="_산출(신현터널 일운)" xfId="2096" xr:uid="{00000000-0005-0000-0000-000028080000}"/>
    <cellStyle name="_산출내역서1" xfId="2097" xr:uid="{00000000-0005-0000-0000-000029080000}"/>
    <cellStyle name="_산출내역서1_CCTV 내역시작11.21" xfId="2098" xr:uid="{00000000-0005-0000-0000-00002A080000}"/>
    <cellStyle name="_산출내역서1_내역서" xfId="2099" xr:uid="{00000000-0005-0000-0000-00002B080000}"/>
    <cellStyle name="_산출내역서1_삼청로길(내역서04월07일)" xfId="2100" xr:uid="{00000000-0005-0000-0000-00002C080000}"/>
    <cellStyle name="_산출내역서1_삼청로길(인공)" xfId="2101" xr:uid="{00000000-0005-0000-0000-00002D080000}"/>
    <cellStyle name="_산출내역서1_삼청로길(최종 내역서)" xfId="2102" xr:uid="{00000000-0005-0000-0000-00002E080000}"/>
    <cellStyle name="_산출내역서1_왕산로(최종 내역서)" xfId="2103" xr:uid="{00000000-0005-0000-0000-00002F080000}"/>
    <cellStyle name="_산출내역서1_율곡로(인공)" xfId="2104" xr:uid="{00000000-0005-0000-0000-000030080000}"/>
    <cellStyle name="_산출내역서1_율곡로(최종)(1)" xfId="2105" xr:uid="{00000000-0005-0000-0000-000031080000}"/>
    <cellStyle name="_상리~사천간국도4차로공사내역" xfId="2106" xr:uid="{00000000-0005-0000-0000-000032080000}"/>
    <cellStyle name="_상주시종합상황실(세기)" xfId="2107" xr:uid="{00000000-0005-0000-0000-000033080000}"/>
    <cellStyle name="_상주시청(50805)(세기)" xfId="2108" xr:uid="{00000000-0005-0000-0000-000034080000}"/>
    <cellStyle name="_상주시청종합상황실-원가계산서(050727)웹하드" xfId="2109" xr:uid="{00000000-0005-0000-0000-000035080000}"/>
    <cellStyle name="_상주에이브견적" xfId="2110" xr:uid="{00000000-0005-0000-0000-000036080000}"/>
    <cellStyle name="_상주한성견적" xfId="2111" xr:uid="{00000000-0005-0000-0000-000037080000}"/>
    <cellStyle name="_상황판" xfId="2112" xr:uid="{00000000-0005-0000-0000-000038080000}"/>
    <cellStyle name="_상황판일위견적" xfId="2113" xr:uid="{00000000-0005-0000-0000-000039080000}"/>
    <cellStyle name="_새들초등학교(동성)" xfId="2114" xr:uid="{00000000-0005-0000-0000-00003A080000}"/>
    <cellStyle name="_생태이동통로토공" xfId="2115" xr:uid="{00000000-0005-0000-0000-00003B080000}"/>
    <cellStyle name="_서귀포시청종합상황실-원가계산서" xfId="2116" xr:uid="{00000000-0005-0000-0000-00003C080000}"/>
    <cellStyle name="_서울 지하철 7호선 연장 내역서" xfId="2117" xr:uid="{00000000-0005-0000-0000-00003D080000}"/>
    <cellStyle name="_서울과학관의장" xfId="2118" xr:uid="{00000000-0005-0000-0000-00003E080000}"/>
    <cellStyle name="_서울대학교사범대교육정보관(에스와이비작업수정)" xfId="2119" xr:uid="{00000000-0005-0000-0000-00003F080000}"/>
    <cellStyle name="_서울대학교사범대교육정보관(에스와이비작업완료)" xfId="2120" xr:uid="{00000000-0005-0000-0000-000040080000}"/>
    <cellStyle name="_서울여대(20020516)" xfId="2121" xr:uid="{00000000-0005-0000-0000-000041080000}"/>
    <cellStyle name="_서울염경초등학교하도급작업(천호작업)" xfId="2122" xr:uid="{00000000-0005-0000-0000-000042080000}"/>
    <cellStyle name="_서울화일초(덕동)" xfId="2123" xr:uid="{00000000-0005-0000-0000-000043080000}"/>
    <cellStyle name="_서창정거장최종내역서(05,06,29)" xfId="2124" xr:uid="{00000000-0005-0000-0000-000044080000}"/>
    <cellStyle name="_서창초" xfId="2125" xr:uid="{00000000-0005-0000-0000-000045080000}"/>
    <cellStyle name="_석수2동 석수역~연현5거리간 도로확장 전기공사(05.19)-설계변경" xfId="2126" xr:uid="{00000000-0005-0000-0000-000046080000}"/>
    <cellStyle name="_석수2동 석수역~연현5거리간 도로확장 전기공사(07.19)-설계변경" xfId="2127" xr:uid="{00000000-0005-0000-0000-000047080000}"/>
    <cellStyle name="_석수고" xfId="2128" xr:uid="{00000000-0005-0000-0000-000048080000}"/>
    <cellStyle name="_선도전기(실적기준)" xfId="2129" xr:uid="{00000000-0005-0000-0000-000049080000}"/>
    <cellStyle name="_설계기본" xfId="2130" xr:uid="{00000000-0005-0000-0000-00004A080000}"/>
    <cellStyle name="_설계내역(전기)" xfId="2131" xr:uid="{00000000-0005-0000-0000-00004B080000}"/>
    <cellStyle name="_설계내역서(07,03,27)" xfId="2132" xr:uid="{00000000-0005-0000-0000-00004C080000}"/>
    <cellStyle name="_설계내역서(07,04,06)-2" xfId="2133" xr:uid="{00000000-0005-0000-0000-00004D080000}"/>
    <cellStyle name="_설계내역서(07,04,23)" xfId="2134" xr:uid="{00000000-0005-0000-0000-00004E080000}"/>
    <cellStyle name="_설계내역서(07.05.08)" xfId="2135" xr:uid="{00000000-0005-0000-0000-00004F080000}"/>
    <cellStyle name="_설계도서" xfId="2136" xr:uid="{00000000-0005-0000-0000-000050080000}"/>
    <cellStyle name="_설계변경설명서" xfId="2137" xr:uid="{00000000-0005-0000-0000-000051080000}"/>
    <cellStyle name="_설계서" xfId="2138" xr:uid="{00000000-0005-0000-0000-000052080000}"/>
    <cellStyle name="_설계서(수정)" xfId="2139" xr:uid="{00000000-0005-0000-0000-000053080000}"/>
    <cellStyle name="_설계서1" xfId="2140" xr:uid="{00000000-0005-0000-0000-000054080000}"/>
    <cellStyle name="_설계원가 및 손익계산서(극장)" xfId="2141" xr:uid="{00000000-0005-0000-0000-000055080000}"/>
    <cellStyle name="_설계원가 및 손익계산서(백화점)" xfId="2142" xr:uid="{00000000-0005-0000-0000-000056080000}"/>
    <cellStyle name="_설계원가 및 손익계산서(이광환)" xfId="2143" xr:uid="{00000000-0005-0000-0000-000057080000}"/>
    <cellStyle name="_설계참고자료1" xfId="2144" xr:uid="{00000000-0005-0000-0000-000058080000}"/>
    <cellStyle name="_설비(1218)" xfId="2145" xr:uid="{00000000-0005-0000-0000-000059080000}"/>
    <cellStyle name="_설치위치별세부내역(VMS)-0323" xfId="2146" xr:uid="{00000000-0005-0000-0000-00005A080000}"/>
    <cellStyle name="_설치위치별세부내역_AVI_1(new)" xfId="2147" xr:uid="{00000000-0005-0000-0000-00005B080000}"/>
    <cellStyle name="_성덕초,명진초,신길(토목)" xfId="2148" xr:uid="{00000000-0005-0000-0000-00005C080000}"/>
    <cellStyle name="_성산배수지건설공사(덕동)" xfId="2149" xr:uid="{00000000-0005-0000-0000-00005D080000}"/>
    <cellStyle name="_센터 인테리어_여건보고_1015_제출용" xfId="2150" xr:uid="{00000000-0005-0000-0000-00005E080000}"/>
    <cellStyle name="_센터 인테리어_여건보고_1015_최종" xfId="2151" xr:uid="{00000000-0005-0000-0000-00005F080000}"/>
    <cellStyle name="_센터설계내역서_제2영동(20060923)_ver1" xfId="2152" xr:uid="{00000000-0005-0000-0000-000060080000}"/>
    <cellStyle name="_센터설비 (통합운영센터)" xfId="2153" xr:uid="{00000000-0005-0000-0000-000061080000}"/>
    <cellStyle name="_센터설비(장비) " xfId="2154" xr:uid="{00000000-0005-0000-0000-000062080000}"/>
    <cellStyle name="_소방설비내역" xfId="2155" xr:uid="{00000000-0005-0000-0000-000063080000}"/>
    <cellStyle name="_소프트웨어개발비_1106" xfId="2156" xr:uid="{00000000-0005-0000-0000-000064080000}"/>
    <cellStyle name="_송산고(백산하도급포함)" xfId="2157" xr:uid="{00000000-0005-0000-0000-000065080000}"/>
    <cellStyle name="_송정공원및송정리정거장최종내역서(05(1).06.29)" xfId="2158" xr:uid="{00000000-0005-0000-0000-000066080000}"/>
    <cellStyle name="_송현실행내역" xfId="2159" xr:uid="{00000000-0005-0000-0000-000067080000}"/>
    <cellStyle name="_수도권매립지" xfId="2160" xr:uid="{00000000-0005-0000-0000-000068080000}"/>
    <cellStyle name="_수도권매립지하도급(명도)" xfId="2161" xr:uid="{00000000-0005-0000-0000-000069080000}"/>
    <cellStyle name="_수도사업소(삼중산업)비교" xfId="2162" xr:uid="{00000000-0005-0000-0000-00006A080000}"/>
    <cellStyle name="_수락산터널(05.06.10)-세종(최종)" xfId="2163" xr:uid="{00000000-0005-0000-0000-00006B080000}"/>
    <cellStyle name="_수량및단가산출서(전송설비)" xfId="2164" xr:uid="{00000000-0005-0000-0000-00006C080000}"/>
    <cellStyle name="_수량산출서" xfId="2165" xr:uid="{00000000-0005-0000-0000-00006D080000}"/>
    <cellStyle name="_수량산출서(전기)" xfId="2166" xr:uid="{00000000-0005-0000-0000-00006E080000}"/>
    <cellStyle name="_수량산출용지" xfId="2167" xr:uid="{00000000-0005-0000-0000-00006F080000}"/>
    <cellStyle name="_수량산출집계(옥외간선포함)" xfId="2168" xr:uid="{00000000-0005-0000-0000-000070080000}"/>
    <cellStyle name="_수량제목" xfId="2169" xr:uid="{00000000-0005-0000-0000-000071080000}"/>
    <cellStyle name="_수량제목_내역서" xfId="2170" xr:uid="{00000000-0005-0000-0000-000072080000}"/>
    <cellStyle name="_수량표(아주포함)" xfId="2171" xr:uid="{00000000-0005-0000-0000-000073080000}"/>
    <cellStyle name="_수변전.간선내역서(1차공사)" xfId="2172" xr:uid="{00000000-0005-0000-0000-000074080000}"/>
    <cellStyle name="_수원시 당수동 교차로 및 경보등 공사 설계 05.5.16(수정)" xfId="2173" xr:uid="{00000000-0005-0000-0000-000075080000}"/>
    <cellStyle name="_수원시 일위대가" xfId="2174" xr:uid="{00000000-0005-0000-0000-000076080000}"/>
    <cellStyle name="_수정갑지" xfId="2175" xr:uid="{00000000-0005-0000-0000-000077080000}"/>
    <cellStyle name="_수정이여2003.05.19xls" xfId="2176" xr:uid="{00000000-0005-0000-0000-000078080000}"/>
    <cellStyle name="_순창운암전기내역서" xfId="2177" xr:uid="{00000000-0005-0000-0000-000079080000}"/>
    <cellStyle name="_순천역사(동경)" xfId="2178" xr:uid="{00000000-0005-0000-0000-00007A080000}"/>
    <cellStyle name="_숭실대학교 걷고싶은 거리 녹화사업" xfId="2179" xr:uid="{00000000-0005-0000-0000-00007B080000}"/>
    <cellStyle name="_시설 언더패스 견적-40202" xfId="2180" xr:uid="{00000000-0005-0000-0000-00007C080000}"/>
    <cellStyle name="_시설 언더패스 견적-40204" xfId="2181" xr:uid="{00000000-0005-0000-0000-00007D080000}"/>
    <cellStyle name="_시설 언더패스 견적-40225" xfId="2182" xr:uid="{00000000-0005-0000-0000-00007E080000}"/>
    <cellStyle name="_시설물 현황(터널)" xfId="2183" xr:uid="{00000000-0005-0000-0000-00007F080000}"/>
    <cellStyle name="_신경주역사전기내역서(1단계0427)" xfId="2184" xr:uid="{00000000-0005-0000-0000-000080080000}"/>
    <cellStyle name="_신세계연수점" xfId="2185" xr:uid="{00000000-0005-0000-0000-000081080000}"/>
    <cellStyle name="_신호등견적서" xfId="2186" xr:uid="{00000000-0005-0000-0000-000082080000}"/>
    <cellStyle name="_신호일위내역서2008-07(300기초규격수정,복구추가)" xfId="2187" xr:uid="{00000000-0005-0000-0000-000083080000}"/>
    <cellStyle name="_신호제어_무선전송장치_내역서" xfId="2188" xr:uid="{00000000-0005-0000-0000-000084080000}"/>
    <cellStyle name="_실행승인(서순천)" xfId="2189" xr:uid="{00000000-0005-0000-0000-000085080000}"/>
    <cellStyle name="_쌍천" xfId="2190" xr:uid="{00000000-0005-0000-0000-000086080000}"/>
    <cellStyle name="_안산 홈플러스 건축 가실행(0301-최종)" xfId="2191" xr:uid="{00000000-0005-0000-0000-000087080000}"/>
    <cellStyle name="_양식" xfId="2192" xr:uid="{00000000-0005-0000-0000-000088080000}"/>
    <cellStyle name="_양식_1" xfId="2193" xr:uid="{00000000-0005-0000-0000-000089080000}"/>
    <cellStyle name="_양식_2" xfId="2194" xr:uid="{00000000-0005-0000-0000-00008A080000}"/>
    <cellStyle name="_어린이보호구역(신호등_최종)-05.9.9" xfId="2195" xr:uid="{00000000-0005-0000-0000-00008B080000}"/>
    <cellStyle name="_여건(부안)" xfId="2196" xr:uid="{00000000-0005-0000-0000-00008C080000}"/>
    <cellStyle name="_여건(부안)-전체물량" xfId="2197" xr:uid="{00000000-0005-0000-0000-00008D080000}"/>
    <cellStyle name="_여건보고" xfId="2198" xr:uid="{00000000-0005-0000-0000-00008E080000}"/>
    <cellStyle name="_여건보고 낙찰차액" xfId="2199" xr:uid="{00000000-0005-0000-0000-00008F080000}"/>
    <cellStyle name="_여수우회" xfId="2200" xr:uid="{00000000-0005-0000-0000-000090080000}"/>
    <cellStyle name="_염경초(토목)" xfId="2201" xr:uid="{00000000-0005-0000-0000-000091080000}"/>
    <cellStyle name="_염경초공내역서(건축,토목,조경,기계)" xfId="2202" xr:uid="{00000000-0005-0000-0000-000092080000}"/>
    <cellStyle name="_영산강-금호(부대내역)" xfId="2203" xr:uid="{00000000-0005-0000-0000-000093080000}"/>
    <cellStyle name="_영산강-금호(부대내역)_강동내역(9.28" xfId="2204" xr:uid="{00000000-0005-0000-0000-000094080000}"/>
    <cellStyle name="_영산강-금호(부대내역)_강동내역(9.28_T05-D03-004D(울산터널-조명제어-안소장님1003)" xfId="2205" xr:uid="{00000000-0005-0000-0000-000095080000}"/>
    <cellStyle name="_영산강-금호(부대내역)_강동내역(9.28_T05-D03-004D(울산터널-환기-구성설비0930)" xfId="2206" xr:uid="{00000000-0005-0000-0000-000096080000}"/>
    <cellStyle name="_영산강-금호(부대내역)_강동내역(9.28_울산강동내역최종(20051101)" xfId="2207" xr:uid="{00000000-0005-0000-0000-000097080000}"/>
    <cellStyle name="_영산강-금호(부대내역)_공무정산양식(10월초)" xfId="2208" xr:uid="{00000000-0005-0000-0000-000098080000}"/>
    <cellStyle name="_영산강-금호(부대내역)_공무정산양식(10월초)_강동내역(9.28" xfId="2209" xr:uid="{00000000-0005-0000-0000-000099080000}"/>
    <cellStyle name="_영산강-금호(부대내역)_공무정산양식(10월초)_강동내역(9.28_T05-D03-004D(울산터널-조명제어-안소장님1003)" xfId="2210" xr:uid="{00000000-0005-0000-0000-00009A080000}"/>
    <cellStyle name="_영산강-금호(부대내역)_공무정산양식(10월초)_강동내역(9.28_T05-D03-004D(울산터널-환기-구성설비0930)" xfId="2211" xr:uid="{00000000-0005-0000-0000-00009B080000}"/>
    <cellStyle name="_영산강-금호(부대내역)_공무정산양식(10월초)_강동내역(9.28_울산강동내역최종(20051101)" xfId="2212" xr:uid="{00000000-0005-0000-0000-00009C080000}"/>
    <cellStyle name="_영산강-금호(부대내역)_공무정산양식(10월초)_기성내역서" xfId="2213" xr:uid="{00000000-0005-0000-0000-00009D080000}"/>
    <cellStyle name="_영산강-금호(부대내역)_공무정산양식(10월초)_기성내역서_강동내역(9.28" xfId="2214" xr:uid="{00000000-0005-0000-0000-00009E080000}"/>
    <cellStyle name="_영산강-금호(부대내역)_공무정산양식(10월초)_기성내역서_강동내역(9.28_T05-D03-004D(울산터널-조명제어-안소장님1003)" xfId="2215" xr:uid="{00000000-0005-0000-0000-00009F080000}"/>
    <cellStyle name="_영산강-금호(부대내역)_공무정산양식(10월초)_기성내역서_강동내역(9.28_T05-D03-004D(울산터널-환기-구성설비0930)" xfId="2216" xr:uid="{00000000-0005-0000-0000-0000A0080000}"/>
    <cellStyle name="_영산강-금호(부대내역)_공무정산양식(10월초)_기성내역서_강동내역(9.28_울산강동내역최종(20051101)" xfId="2217" xr:uid="{00000000-0005-0000-0000-0000A1080000}"/>
    <cellStyle name="_영산강-금호(부대내역)_공무정산양식(10월초)_기성내역서_전체계약변경(03)" xfId="2218" xr:uid="{00000000-0005-0000-0000-0000A2080000}"/>
    <cellStyle name="_영산강-금호(부대내역)_공무정산양식(10월초)_기성내역서_전체계약변경(03)_강동내역(9.28" xfId="2219" xr:uid="{00000000-0005-0000-0000-0000A3080000}"/>
    <cellStyle name="_영산강-금호(부대내역)_공무정산양식(10월초)_기성내역서_전체계약변경(03)_강동내역(9.28_T05-D03-004D(울산터널-조명제어-안소장님1003)" xfId="2220" xr:uid="{00000000-0005-0000-0000-0000A4080000}"/>
    <cellStyle name="_영산강-금호(부대내역)_공무정산양식(10월초)_기성내역서_전체계약변경(03)_강동내역(9.28_T05-D03-004D(울산터널-환기-구성설비0930)" xfId="2221" xr:uid="{00000000-0005-0000-0000-0000A5080000}"/>
    <cellStyle name="_영산강-금호(부대내역)_공무정산양식(10월초)_기성내역서_전체계약변경(03)_강동내역(9.28_울산강동내역최종(20051101)" xfId="2222" xr:uid="{00000000-0005-0000-0000-0000A6080000}"/>
    <cellStyle name="_영산강-금호(부대내역)_공무정산양식(10월초)_전체계약변경(03)" xfId="2223" xr:uid="{00000000-0005-0000-0000-0000A7080000}"/>
    <cellStyle name="_영산강-금호(부대내역)_공무정산양식(10월초)_전체계약변경(03)_강동내역(9.28" xfId="2224" xr:uid="{00000000-0005-0000-0000-0000A8080000}"/>
    <cellStyle name="_영산강-금호(부대내역)_공무정산양식(10월초)_전체계약변경(03)_강동내역(9.28_T05-D03-004D(울산터널-조명제어-안소장님1003)" xfId="2225" xr:uid="{00000000-0005-0000-0000-0000A9080000}"/>
    <cellStyle name="_영산강-금호(부대내역)_공무정산양식(10월초)_전체계약변경(03)_강동내역(9.28_T05-D03-004D(울산터널-환기-구성설비0930)" xfId="2226" xr:uid="{00000000-0005-0000-0000-0000AA080000}"/>
    <cellStyle name="_영산강-금호(부대내역)_공무정산양식(10월초)_전체계약변경(03)_강동내역(9.28_울산강동내역최종(20051101)" xfId="2227" xr:uid="{00000000-0005-0000-0000-0000AB080000}"/>
    <cellStyle name="_영산강-금호(부대내역)_공무정산양식(10월초)_포장외건(최종)" xfId="2228" xr:uid="{00000000-0005-0000-0000-0000AC080000}"/>
    <cellStyle name="_영산강-금호(부대내역)_공무정산양식(10월초)_포장외건(최종)_강동내역(9.28" xfId="2229" xr:uid="{00000000-0005-0000-0000-0000AD080000}"/>
    <cellStyle name="_영산강-금호(부대내역)_공무정산양식(10월초)_포장외건(최종)_강동내역(9.28_T05-D03-004D(울산터널-조명제어-안소장님1003)" xfId="2230" xr:uid="{00000000-0005-0000-0000-0000AE080000}"/>
    <cellStyle name="_영산강-금호(부대내역)_공무정산양식(10월초)_포장외건(최종)_강동내역(9.28_T05-D03-004D(울산터널-환기-구성설비0930)" xfId="2231" xr:uid="{00000000-0005-0000-0000-0000AF080000}"/>
    <cellStyle name="_영산강-금호(부대내역)_공무정산양식(10월초)_포장외건(최종)_강동내역(9.28_울산강동내역최종(20051101)" xfId="2232" xr:uid="{00000000-0005-0000-0000-0000B0080000}"/>
    <cellStyle name="_영산강-금호(부대내역)_기성내역서" xfId="2233" xr:uid="{00000000-0005-0000-0000-0000B1080000}"/>
    <cellStyle name="_영산강-금호(부대내역)_기성내역서_강동내역(9.28" xfId="2234" xr:uid="{00000000-0005-0000-0000-0000B2080000}"/>
    <cellStyle name="_영산강-금호(부대내역)_기성내역서_강동내역(9.28_T05-D03-004D(울산터널-조명제어-안소장님1003)" xfId="2235" xr:uid="{00000000-0005-0000-0000-0000B3080000}"/>
    <cellStyle name="_영산강-금호(부대내역)_기성내역서_강동내역(9.28_T05-D03-004D(울산터널-환기-구성설비0930)" xfId="2236" xr:uid="{00000000-0005-0000-0000-0000B4080000}"/>
    <cellStyle name="_영산강-금호(부대내역)_기성내역서_강동내역(9.28_울산강동내역최종(20051101)" xfId="2237" xr:uid="{00000000-0005-0000-0000-0000B5080000}"/>
    <cellStyle name="_영산강-금호(부대내역)_기성내역서_전체계약변경(03)" xfId="2238" xr:uid="{00000000-0005-0000-0000-0000B6080000}"/>
    <cellStyle name="_영산강-금호(부대내역)_기성내역서_전체계약변경(03)_강동내역(9.28" xfId="2239" xr:uid="{00000000-0005-0000-0000-0000B7080000}"/>
    <cellStyle name="_영산강-금호(부대내역)_기성내역서_전체계약변경(03)_강동내역(9.28_T05-D03-004D(울산터널-조명제어-안소장님1003)" xfId="2240" xr:uid="{00000000-0005-0000-0000-0000B8080000}"/>
    <cellStyle name="_영산강-금호(부대내역)_기성내역서_전체계약변경(03)_강동내역(9.28_T05-D03-004D(울산터널-환기-구성설비0930)" xfId="2241" xr:uid="{00000000-0005-0000-0000-0000B9080000}"/>
    <cellStyle name="_영산강-금호(부대내역)_기성내역서_전체계약변경(03)_강동내역(9.28_울산강동내역최종(20051101)" xfId="2242" xr:uid="{00000000-0005-0000-0000-0000BA080000}"/>
    <cellStyle name="_영산강-금호(부대내역)_전체계약변경(03)" xfId="2243" xr:uid="{00000000-0005-0000-0000-0000BB080000}"/>
    <cellStyle name="_영산강-금호(부대내역)_전체계약변경(03)_강동내역(9.28" xfId="2244" xr:uid="{00000000-0005-0000-0000-0000BC080000}"/>
    <cellStyle name="_영산강-금호(부대내역)_전체계약변경(03)_강동내역(9.28_T05-D03-004D(울산터널-조명제어-안소장님1003)" xfId="2245" xr:uid="{00000000-0005-0000-0000-0000BD080000}"/>
    <cellStyle name="_영산강-금호(부대내역)_전체계약변경(03)_강동내역(9.28_T05-D03-004D(울산터널-환기-구성설비0930)" xfId="2246" xr:uid="{00000000-0005-0000-0000-0000BE080000}"/>
    <cellStyle name="_영산강-금호(부대내역)_전체계약변경(03)_강동내역(9.28_울산강동내역최종(20051101)" xfId="2247" xr:uid="{00000000-0005-0000-0000-0000BF080000}"/>
    <cellStyle name="_영산강-금호(부대내역)_포장외건(최종)" xfId="2248" xr:uid="{00000000-0005-0000-0000-0000C0080000}"/>
    <cellStyle name="_영산강-금호(부대내역)_포장외건(최종)_강동내역(9.28" xfId="2249" xr:uid="{00000000-0005-0000-0000-0000C1080000}"/>
    <cellStyle name="_영산강-금호(부대내역)_포장외건(최종)_강동내역(9.28_T05-D03-004D(울산터널-조명제어-안소장님1003)" xfId="2250" xr:uid="{00000000-0005-0000-0000-0000C2080000}"/>
    <cellStyle name="_영산강-금호(부대내역)_포장외건(최종)_강동내역(9.28_T05-D03-004D(울산터널-환기-구성설비0930)" xfId="2251" xr:uid="{00000000-0005-0000-0000-0000C3080000}"/>
    <cellStyle name="_영산강-금호(부대내역)_포장외건(최종)_강동내역(9.28_울산강동내역최종(20051101)" xfId="2252" xr:uid="{00000000-0005-0000-0000-0000C4080000}"/>
    <cellStyle name="_영상검지기" xfId="2253" xr:uid="{00000000-0005-0000-0000-0000C5080000}"/>
    <cellStyle name="_예산내역서(해운대+달맞이)" xfId="2254" xr:uid="{00000000-0005-0000-0000-0000C6080000}"/>
    <cellStyle name="_예산내역서(해운대+달맞이)-도급공사분일위대가수정(09.06)" xfId="2255" xr:uid="{00000000-0005-0000-0000-0000C7080000}"/>
    <cellStyle name="_예산서(이화철교)" xfId="2256" xr:uid="{00000000-0005-0000-0000-0000C8080000}"/>
    <cellStyle name="_예정공정표" xfId="2257" xr:uid="{00000000-0005-0000-0000-0000C9080000}"/>
    <cellStyle name="_예정공정표2" xfId="2258" xr:uid="{00000000-0005-0000-0000-0000CA080000}"/>
    <cellStyle name="_옥동차량기지최종내역서(05(1).06.29)" xfId="2259" xr:uid="{00000000-0005-0000-0000-0000CB080000}"/>
    <cellStyle name="_옥련고총괄(100%)" xfId="2260" xr:uid="{00000000-0005-0000-0000-0000CC080000}"/>
    <cellStyle name="_온양용화중하도급작업" xfId="2261" xr:uid="{00000000-0005-0000-0000-0000CD080000}"/>
    <cellStyle name="_완료보고서(본부전체)" xfId="2262" xr:uid="{00000000-0005-0000-0000-0000CE080000}"/>
    <cellStyle name="_왕가봉정비공사" xfId="2263" xr:uid="{00000000-0005-0000-0000-0000CF080000}"/>
    <cellStyle name="_왕숙천 둔치내 조명시설 내역서" xfId="2264" xr:uid="{00000000-0005-0000-0000-0000D0080000}"/>
    <cellStyle name="_왕숙천 조명기구 구매설치" xfId="2265" xr:uid="{00000000-0005-0000-0000-0000D1080000}"/>
    <cellStyle name="_용인동천APT" xfId="2266" xr:uid="{00000000-0005-0000-0000-0000D2080000}"/>
    <cellStyle name="_용인시청종합상황실-원가계산서" xfId="2267" xr:uid="{00000000-0005-0000-0000-0000D3080000}"/>
    <cellStyle name="_용화고등학교연습" xfId="2268" xr:uid="{00000000-0005-0000-0000-0000D4080000}"/>
    <cellStyle name="_용화고등학교하도급(명신)" xfId="2269" xr:uid="{00000000-0005-0000-0000-0000D5080000}"/>
    <cellStyle name="_운교마을수량(금회)" xfId="2270" xr:uid="{00000000-0005-0000-0000-0000D6080000}"/>
    <cellStyle name="_울산강동교차로계산서(최종)06.07(wp)" xfId="2271" xr:uid="{00000000-0005-0000-0000-0000D7080000}"/>
    <cellStyle name="_울산강동터널계산서(수정본2)" xfId="2272" xr:uid="{00000000-0005-0000-0000-0000D8080000}"/>
    <cellStyle name="_울산강동터널계산서(최종)REV2" xfId="2273" xr:uid="{00000000-0005-0000-0000-0000D9080000}"/>
    <cellStyle name="_울산실시설계내역서(하이테콤)-B" xfId="2274" xr:uid="{00000000-0005-0000-0000-0000DA080000}"/>
    <cellStyle name="_울진군폐기물처리시설" xfId="2275" xr:uid="{00000000-0005-0000-0000-0000DB080000}"/>
    <cellStyle name="_원가계산" xfId="2276" xr:uid="{00000000-0005-0000-0000-0000DC080000}"/>
    <cellStyle name="_원가계산서" xfId="2277" xr:uid="{00000000-0005-0000-0000-0000DD080000}"/>
    <cellStyle name="_원가계산서-12공구(전기)" xfId="2278" xr:uid="{00000000-0005-0000-0000-0000DE080000}"/>
    <cellStyle name="_원가분석(1217)" xfId="2279" xr:uid="{00000000-0005-0000-0000-0000DF080000}"/>
    <cellStyle name="_원가분석(아이0208)" xfId="2280" xr:uid="{00000000-0005-0000-0000-0000E0080000}"/>
    <cellStyle name="_원가세부내역" xfId="2281" xr:uid="{00000000-0005-0000-0000-0000E1080000}"/>
    <cellStyle name="_월드컵주변경기장설계서" xfId="2282" xr:uid="{00000000-0005-0000-0000-0000E2080000}"/>
    <cellStyle name="_월명공원 입구 조경공사" xfId="2283" xr:uid="{00000000-0005-0000-0000-0000E3080000}"/>
    <cellStyle name="_월예정공정표" xfId="2284" xr:uid="{00000000-0005-0000-0000-0000E4080000}"/>
    <cellStyle name="_웹및디비" xfId="2285" xr:uid="{00000000-0005-0000-0000-0000E5080000}"/>
    <cellStyle name="_유기전기1(동영ENG내역)" xfId="2286" xr:uid="{00000000-0005-0000-0000-0000E6080000}"/>
    <cellStyle name="_유첨3(서식)" xfId="2287" xr:uid="{00000000-0005-0000-0000-0000E7080000}"/>
    <cellStyle name="_유첨3(서식)_1" xfId="2288" xr:uid="{00000000-0005-0000-0000-0000E8080000}"/>
    <cellStyle name="_유한킴벌리(050608)" xfId="2289" xr:uid="{00000000-0005-0000-0000-0000E9080000}"/>
    <cellStyle name="_육호광장내역서" xfId="2290" xr:uid="{00000000-0005-0000-0000-0000EA080000}"/>
    <cellStyle name="_은적사 체육공원입구 조경 및 정비공사" xfId="2291" xr:uid="{00000000-0005-0000-0000-0000EB080000}"/>
    <cellStyle name="_은평공원테니스장정비공사" xfId="2292" xr:uid="{00000000-0005-0000-0000-0000EC080000}"/>
    <cellStyle name="_인원계획표 " xfId="2293" xr:uid="{00000000-0005-0000-0000-0000ED080000}"/>
    <cellStyle name="_인원계획표 _(2003)하도급발주요청(2차-영동)" xfId="2294" xr:uid="{00000000-0005-0000-0000-0000EE080000}"/>
    <cellStyle name="_인원계획표 _(2003)하도급발주요청(2차-영동)_07전기협약설계(원주,홍천,충주)" xfId="2295" xr:uid="{00000000-0005-0000-0000-0000EF080000}"/>
    <cellStyle name="_인원계획표 _(2003)하도급발주요청(2차-영동)_1. 09년 강원협약 설계서(전기)" xfId="2296" xr:uid="{00000000-0005-0000-0000-0000F0080000}"/>
    <cellStyle name="_인원계획표 _(2003)하도급발주요청(2차-영동)_1. 09년 강원협약 설계서(전기)FF" xfId="2297" xr:uid="{00000000-0005-0000-0000-0000F1080000}"/>
    <cellStyle name="_인원계획표 _(2003)하도급발주요청(2차-영동)_2008년전기협약설계(홍천,제천,충주)8억" xfId="2298" xr:uid="{00000000-0005-0000-0000-0000F2080000}"/>
    <cellStyle name="_인원계획표 _(2003)하도급발주요청(2차-영동)_2009년전기협약설계(대관령,제천,충주)7억5천" xfId="2299" xr:uid="{00000000-0005-0000-0000-0000F3080000}"/>
    <cellStyle name="_인원계획표 _(2003)하도급발주요청(2차-영동)_사본 - 1. 09년 강원협약 설계서(전기)" xfId="2300" xr:uid="{00000000-0005-0000-0000-0000F4080000}"/>
    <cellStyle name="_인원계획표 _(2003-영동)하도급(2003_04_30)" xfId="2301" xr:uid="{00000000-0005-0000-0000-0000F5080000}"/>
    <cellStyle name="_인원계획표 _(2003-영동)하도급(2003_04_30)_(2003-영동)하도급(2003_04_30)" xfId="2302" xr:uid="{00000000-0005-0000-0000-0000F6080000}"/>
    <cellStyle name="_인원계획표 _(2003-영동)하도급(2003_04_30)_(2003-영동)하도급(2003_04_30)_07전기협약설계(원주,홍천,충주)" xfId="2303" xr:uid="{00000000-0005-0000-0000-0000F7080000}"/>
    <cellStyle name="_인원계획표 _(2003-영동)하도급(2003_04_30)_(2003-영동)하도급(2003_04_30)_1. 09년 강원협약 설계서(전기)" xfId="2304" xr:uid="{00000000-0005-0000-0000-0000F8080000}"/>
    <cellStyle name="_인원계획표 _(2003-영동)하도급(2003_04_30)_(2003-영동)하도급(2003_04_30)_1. 09년 강원협약 설계서(전기)FF" xfId="2305" xr:uid="{00000000-0005-0000-0000-0000F9080000}"/>
    <cellStyle name="_인원계획표 _(2003-영동)하도급(2003_04_30)_(2003-영동)하도급(2003_04_30)_2008년전기협약설계(홍천,제천,충주)8억" xfId="2306" xr:uid="{00000000-0005-0000-0000-0000FA080000}"/>
    <cellStyle name="_인원계획표 _(2003-영동)하도급(2003_04_30)_(2003-영동)하도급(2003_04_30)_2009년전기협약설계(대관령,제천,충주)7억5천" xfId="2307" xr:uid="{00000000-0005-0000-0000-0000FB080000}"/>
    <cellStyle name="_인원계획표 _(2003-영동)하도급(2003_04_30)_(2003-영동)하도급(2003_04_30)_사본 - 1. 09년 강원협약 설계서(전기)" xfId="2308" xr:uid="{00000000-0005-0000-0000-0000FC080000}"/>
    <cellStyle name="_인원계획표 _(2003-영동)하도급(2003_04_30)_07전기협약설계(원주,홍천,충주)" xfId="2309" xr:uid="{00000000-0005-0000-0000-0000FD080000}"/>
    <cellStyle name="_인원계획표 _(2003-영동)하도급(2003_04_30)_1. 09년 강원협약 설계서(전기)" xfId="2310" xr:uid="{00000000-0005-0000-0000-0000FE080000}"/>
    <cellStyle name="_인원계획표 _(2003-영동)하도급(2003_04_30)_1. 09년 강원협약 설계서(전기)FF" xfId="2311" xr:uid="{00000000-0005-0000-0000-0000FF080000}"/>
    <cellStyle name="_인원계획표 _(2003-영동)하도급(2003_04_30)_2008년전기협약설계(홍천,제천,충주)8억" xfId="2312" xr:uid="{00000000-0005-0000-0000-000000090000}"/>
    <cellStyle name="_인원계획표 _(2003-영동)하도급(2003_04_30)_2009년전기협약설계(대관령,제천,충주)7억5천" xfId="2313" xr:uid="{00000000-0005-0000-0000-000001090000}"/>
    <cellStyle name="_인원계획표 _(2003-영동)하도급(2003_04_30)_사본 - 1. 09년 강원협약 설계서(전기)" xfId="2314" xr:uid="{00000000-0005-0000-0000-000002090000}"/>
    <cellStyle name="_인원계획표 _(가)실행" xfId="2315" xr:uid="{00000000-0005-0000-0000-000003090000}"/>
    <cellStyle name="_인원계획표 _(가)실행_당초-하도계약요청-이걸로계약" xfId="2316" xr:uid="{00000000-0005-0000-0000-000004090000}"/>
    <cellStyle name="_인원계획표 _(가)실행_변경-하도계약요청" xfId="2317" xr:uid="{00000000-0005-0000-0000-000005090000}"/>
    <cellStyle name="_인원계획표 _(가)실행_본부팀견적현황" xfId="2318" xr:uid="{00000000-0005-0000-0000-000006090000}"/>
    <cellStyle name="_인원계획표 _(가)실행_진짜하도급(토공)" xfId="2319" xr:uid="{00000000-0005-0000-0000-000007090000}"/>
    <cellStyle name="_인원계획표 _(가)실행_진짜하도급(토공)_경남하도급샘플" xfId="2320" xr:uid="{00000000-0005-0000-0000-000008090000}"/>
    <cellStyle name="_인원계획표 _(가)실행_진짜하도급(토공)_경남하도급샘플_하도발주건-88(2).5K비탈면(716)" xfId="2321" xr:uid="{00000000-0005-0000-0000-000009090000}"/>
    <cellStyle name="_인원계획표 _(가)실행_진짜하도급(토공)_경남하도급샘플_하도발주요청(경남)" xfId="2322" xr:uid="{00000000-0005-0000-0000-00000A090000}"/>
    <cellStyle name="_인원계획표 _(가)실행_진짜하도급(토공)_경남하도급샘플_하도발주요청(변경) " xfId="2323" xr:uid="{00000000-0005-0000-0000-00000B090000}"/>
    <cellStyle name="_인원계획표 _(가)실행_진짜하도급(토공)_계약내용" xfId="2324" xr:uid="{00000000-0005-0000-0000-00000C090000}"/>
    <cellStyle name="_인원계획표 _(가)실행_진짜하도급(토공)_본부팀견적현황" xfId="2325" xr:uid="{00000000-0005-0000-0000-00000D090000}"/>
    <cellStyle name="_인원계획표 _(가)실행_진짜하도급(토공)_진짜진짜하도급" xfId="2326" xr:uid="{00000000-0005-0000-0000-00000E090000}"/>
    <cellStyle name="_인원계획표 _(가)실행_진짜하도급(토공)_진짜진짜하도급_당초-하도계약요청-이걸로계약" xfId="2327" xr:uid="{00000000-0005-0000-0000-00000F090000}"/>
    <cellStyle name="_인원계획표 _(가)실행_진짜하도급(토공)_진짜진짜하도급_변경-하도계약요청" xfId="2328" xr:uid="{00000000-0005-0000-0000-000010090000}"/>
    <cellStyle name="_인원계획표 _(가)실행_진짜하도급(토공)_진짜진짜하도급_본부팀견적현황" xfId="2329" xr:uid="{00000000-0005-0000-0000-000011090000}"/>
    <cellStyle name="_인원계획표 _(가)실행_진짜하도급(토공)_진짜진짜하도급_하도발주건-88(2).5K비탈면(716)" xfId="2330" xr:uid="{00000000-0005-0000-0000-000012090000}"/>
    <cellStyle name="_인원계획표 _(가)실행_진짜하도급(토공)_진짜진짜하도급_하도발주요청(경남)" xfId="2331" xr:uid="{00000000-0005-0000-0000-000013090000}"/>
    <cellStyle name="_인원계획표 _(가)실행_진짜하도급(토공)_진짜진짜하도급_하도발주요청(변경) " xfId="2332" xr:uid="{00000000-0005-0000-0000-000014090000}"/>
    <cellStyle name="_인원계획표 _(가)실행_진짜하도급(토공)_하도계약요청" xfId="2333" xr:uid="{00000000-0005-0000-0000-000015090000}"/>
    <cellStyle name="_인원계획표 _(가)실행_진짜하도급(토공)_하도발주요청(3차)" xfId="2334" xr:uid="{00000000-0005-0000-0000-000016090000}"/>
    <cellStyle name="_인원계획표 _(가)실행_진짜하도급(토공)_하도발주요청(3차)_하도발주건-88(2).5K비탈면(716)" xfId="2335" xr:uid="{00000000-0005-0000-0000-000017090000}"/>
    <cellStyle name="_인원계획표 _(가)실행_진짜하도급(토공)_하도발주요청(3차)_하도발주요청(경남)" xfId="2336" xr:uid="{00000000-0005-0000-0000-000018090000}"/>
    <cellStyle name="_인원계획표 _(가)실행_진짜하도급(토공)_하도발주요청(3차)_하도발주요청(변경) " xfId="2337" xr:uid="{00000000-0005-0000-0000-000019090000}"/>
    <cellStyle name="_인원계획표 _(가)실행_하도발주건-88(2).5K비탈면(716)" xfId="2338" xr:uid="{00000000-0005-0000-0000-00001A090000}"/>
    <cellStyle name="_인원계획표 _(가)실행_하도발주요청(경남)" xfId="2339" xr:uid="{00000000-0005-0000-0000-00001B090000}"/>
    <cellStyle name="_인원계획표 _(가)실행_하도발주요청(변경) " xfId="2340" xr:uid="{00000000-0005-0000-0000-00001C090000}"/>
    <cellStyle name="_인원계획표 _(가)실행_합정하도급요청(토공)" xfId="2341" xr:uid="{00000000-0005-0000-0000-00001D090000}"/>
    <cellStyle name="_인원계획표 _(가)실행_합정하도급요청(토공)_경남하도급샘플" xfId="2342" xr:uid="{00000000-0005-0000-0000-00001E090000}"/>
    <cellStyle name="_인원계획표 _(가)실행_합정하도급요청(토공)_경남하도급샘플_하도발주건-88(2).5K비탈면(716)" xfId="2343" xr:uid="{00000000-0005-0000-0000-00001F090000}"/>
    <cellStyle name="_인원계획표 _(가)실행_합정하도급요청(토공)_경남하도급샘플_하도발주요청(경남)" xfId="2344" xr:uid="{00000000-0005-0000-0000-000020090000}"/>
    <cellStyle name="_인원계획표 _(가)실행_합정하도급요청(토공)_경남하도급샘플_하도발주요청(변경) " xfId="2345" xr:uid="{00000000-0005-0000-0000-000021090000}"/>
    <cellStyle name="_인원계획표 _(가)실행_합정하도급요청(토공)_계약내용" xfId="2346" xr:uid="{00000000-0005-0000-0000-000022090000}"/>
    <cellStyle name="_인원계획표 _(가)실행_합정하도급요청(토공)_본부팀견적현황" xfId="2347" xr:uid="{00000000-0005-0000-0000-000023090000}"/>
    <cellStyle name="_인원계획표 _(가)실행_합정하도급요청(토공)_진짜진짜하도급" xfId="2348" xr:uid="{00000000-0005-0000-0000-000024090000}"/>
    <cellStyle name="_인원계획표 _(가)실행_합정하도급요청(토공)_진짜진짜하도급_당초-하도계약요청-이걸로계약" xfId="2349" xr:uid="{00000000-0005-0000-0000-000025090000}"/>
    <cellStyle name="_인원계획표 _(가)실행_합정하도급요청(토공)_진짜진짜하도급_변경-하도계약요청" xfId="2350" xr:uid="{00000000-0005-0000-0000-000026090000}"/>
    <cellStyle name="_인원계획표 _(가)실행_합정하도급요청(토공)_진짜진짜하도급_본부팀견적현황" xfId="2351" xr:uid="{00000000-0005-0000-0000-000027090000}"/>
    <cellStyle name="_인원계획표 _(가)실행_합정하도급요청(토공)_진짜진짜하도급_하도발주건-88(2).5K비탈면(716)" xfId="2352" xr:uid="{00000000-0005-0000-0000-000028090000}"/>
    <cellStyle name="_인원계획표 _(가)실행_합정하도급요청(토공)_진짜진짜하도급_하도발주요청(경남)" xfId="2353" xr:uid="{00000000-0005-0000-0000-000029090000}"/>
    <cellStyle name="_인원계획표 _(가)실행_합정하도급요청(토공)_진짜진짜하도급_하도발주요청(변경) " xfId="2354" xr:uid="{00000000-0005-0000-0000-00002A090000}"/>
    <cellStyle name="_인원계획표 _(가)실행_합정하도급요청(토공)_하도계약요청" xfId="2355" xr:uid="{00000000-0005-0000-0000-00002B090000}"/>
    <cellStyle name="_인원계획표 _(가)실행_합정하도급요청(토공)_하도발주요청(3차)" xfId="2356" xr:uid="{00000000-0005-0000-0000-00002C090000}"/>
    <cellStyle name="_인원계획표 _(가)실행_합정하도급요청(토공)_하도발주요청(3차)_하도발주건-88(2).5K비탈면(716)" xfId="2357" xr:uid="{00000000-0005-0000-0000-00002D090000}"/>
    <cellStyle name="_인원계획표 _(가)실행_합정하도급요청(토공)_하도발주요청(3차)_하도발주요청(경남)" xfId="2358" xr:uid="{00000000-0005-0000-0000-00002E090000}"/>
    <cellStyle name="_인원계획표 _(가)실행_합정하도급요청(토공)_하도발주요청(3차)_하도발주요청(변경) " xfId="2359" xr:uid="{00000000-0005-0000-0000-00002F090000}"/>
    <cellStyle name="_인원계획표 _07전기협약설계(원주,홍천,충주)" xfId="2360" xr:uid="{00000000-0005-0000-0000-000030090000}"/>
    <cellStyle name="_인원계획표 _1. 09년 강원협약 설계서(전기)" xfId="2361" xr:uid="{00000000-0005-0000-0000-000031090000}"/>
    <cellStyle name="_인원계획표 _1. 09년 강원협약 설계서(전기)FF" xfId="2362" xr:uid="{00000000-0005-0000-0000-000032090000}"/>
    <cellStyle name="_인원계획표 _2003년 논산,무주하도급(도급가)건" xfId="2363" xr:uid="{00000000-0005-0000-0000-000033090000}"/>
    <cellStyle name="_인원계획표 _2003년 논산,무주하도급(도급가)건_07전기협약설계(원주,홍천,충주)" xfId="2364" xr:uid="{00000000-0005-0000-0000-000034090000}"/>
    <cellStyle name="_인원계획표 _2003년 논산,무주하도급(도급가)건_1. 09년 강원협약 설계서(전기)" xfId="2365" xr:uid="{00000000-0005-0000-0000-000035090000}"/>
    <cellStyle name="_인원계획표 _2003년 논산,무주하도급(도급가)건_1. 09년 강원협약 설계서(전기)FF" xfId="2366" xr:uid="{00000000-0005-0000-0000-000036090000}"/>
    <cellStyle name="_인원계획표 _2003년 논산,무주하도급(도급가)건_2008년전기협약설계(홍천,제천,충주)8억" xfId="2367" xr:uid="{00000000-0005-0000-0000-000037090000}"/>
    <cellStyle name="_인원계획표 _2003년 논산,무주하도급(도급가)건_2009년전기협약설계(대관령,제천,충주)7억5천" xfId="2368" xr:uid="{00000000-0005-0000-0000-000038090000}"/>
    <cellStyle name="_인원계획표 _2003년 논산,무주하도급(도급가)건_사본 - 1. 09년 강원협약 설계서(전기)" xfId="2369" xr:uid="{00000000-0005-0000-0000-000039090000}"/>
    <cellStyle name="_인원계획표 _2008년전기협약설계(홍천,제천,충주)8억" xfId="2370" xr:uid="{00000000-0005-0000-0000-00003A090000}"/>
    <cellStyle name="_인원계획표 _2009년전기협약설계(대관령,제천,충주)7억5천" xfId="2371" xr:uid="{00000000-0005-0000-0000-00003B090000}"/>
    <cellStyle name="_인원계획표 _가실행(공설운동장)" xfId="2372" xr:uid="{00000000-0005-0000-0000-00003C090000}"/>
    <cellStyle name="_인원계획표 _가실행(공설운동장)_당초-하도계약요청-이걸로계약" xfId="2373" xr:uid="{00000000-0005-0000-0000-00003D090000}"/>
    <cellStyle name="_인원계획표 _가실행(공설운동장)_변경-하도계약요청" xfId="2374" xr:uid="{00000000-0005-0000-0000-00003E090000}"/>
    <cellStyle name="_인원계획표 _가실행(공설운동장)_본부팀견적현황" xfId="2375" xr:uid="{00000000-0005-0000-0000-00003F090000}"/>
    <cellStyle name="_인원계획표 _가실행(공설운동장)_진짜하도급(토공)" xfId="2376" xr:uid="{00000000-0005-0000-0000-000040090000}"/>
    <cellStyle name="_인원계획표 _가실행(공설운동장)_진짜하도급(토공)_경남하도급샘플" xfId="2377" xr:uid="{00000000-0005-0000-0000-000041090000}"/>
    <cellStyle name="_인원계획표 _가실행(공설운동장)_진짜하도급(토공)_경남하도급샘플_하도발주건-88(2).5K비탈면(716)" xfId="2378" xr:uid="{00000000-0005-0000-0000-000042090000}"/>
    <cellStyle name="_인원계획표 _가실행(공설운동장)_진짜하도급(토공)_경남하도급샘플_하도발주요청(경남)" xfId="2379" xr:uid="{00000000-0005-0000-0000-000043090000}"/>
    <cellStyle name="_인원계획표 _가실행(공설운동장)_진짜하도급(토공)_경남하도급샘플_하도발주요청(변경) " xfId="2380" xr:uid="{00000000-0005-0000-0000-000044090000}"/>
    <cellStyle name="_인원계획표 _가실행(공설운동장)_진짜하도급(토공)_계약내용" xfId="2381" xr:uid="{00000000-0005-0000-0000-000045090000}"/>
    <cellStyle name="_인원계획표 _가실행(공설운동장)_진짜하도급(토공)_본부팀견적현황" xfId="2382" xr:uid="{00000000-0005-0000-0000-000046090000}"/>
    <cellStyle name="_인원계획표 _가실행(공설운동장)_진짜하도급(토공)_진짜진짜하도급" xfId="2383" xr:uid="{00000000-0005-0000-0000-000047090000}"/>
    <cellStyle name="_인원계획표 _가실행(공설운동장)_진짜하도급(토공)_진짜진짜하도급_당초-하도계약요청-이걸로계약" xfId="2384" xr:uid="{00000000-0005-0000-0000-000048090000}"/>
    <cellStyle name="_인원계획표 _가실행(공설운동장)_진짜하도급(토공)_진짜진짜하도급_변경-하도계약요청" xfId="2385" xr:uid="{00000000-0005-0000-0000-000049090000}"/>
    <cellStyle name="_인원계획표 _가실행(공설운동장)_진짜하도급(토공)_진짜진짜하도급_본부팀견적현황" xfId="2386" xr:uid="{00000000-0005-0000-0000-00004A090000}"/>
    <cellStyle name="_인원계획표 _가실행(공설운동장)_진짜하도급(토공)_진짜진짜하도급_하도발주건-88(2).5K비탈면(716)" xfId="2387" xr:uid="{00000000-0005-0000-0000-00004B090000}"/>
    <cellStyle name="_인원계획표 _가실행(공설운동장)_진짜하도급(토공)_진짜진짜하도급_하도발주요청(경남)" xfId="2388" xr:uid="{00000000-0005-0000-0000-00004C090000}"/>
    <cellStyle name="_인원계획표 _가실행(공설운동장)_진짜하도급(토공)_진짜진짜하도급_하도발주요청(변경) " xfId="2389" xr:uid="{00000000-0005-0000-0000-00004D090000}"/>
    <cellStyle name="_인원계획표 _가실행(공설운동장)_진짜하도급(토공)_하도계약요청" xfId="2390" xr:uid="{00000000-0005-0000-0000-00004E090000}"/>
    <cellStyle name="_인원계획표 _가실행(공설운동장)_진짜하도급(토공)_하도발주요청(3차)" xfId="2391" xr:uid="{00000000-0005-0000-0000-00004F090000}"/>
    <cellStyle name="_인원계획표 _가실행(공설운동장)_진짜하도급(토공)_하도발주요청(3차)_하도발주건-88(2).5K비탈면(716)" xfId="2392" xr:uid="{00000000-0005-0000-0000-000050090000}"/>
    <cellStyle name="_인원계획표 _가실행(공설운동장)_진짜하도급(토공)_하도발주요청(3차)_하도발주요청(경남)" xfId="2393" xr:uid="{00000000-0005-0000-0000-000051090000}"/>
    <cellStyle name="_인원계획표 _가실행(공설운동장)_진짜하도급(토공)_하도발주요청(3차)_하도발주요청(변경) " xfId="2394" xr:uid="{00000000-0005-0000-0000-000052090000}"/>
    <cellStyle name="_인원계획표 _가실행(공설운동장)_하도발주건-88(2).5K비탈면(716)" xfId="2395" xr:uid="{00000000-0005-0000-0000-000053090000}"/>
    <cellStyle name="_인원계획표 _가실행(공설운동장)_하도발주요청(경남)" xfId="2396" xr:uid="{00000000-0005-0000-0000-000054090000}"/>
    <cellStyle name="_인원계획표 _가실행(공설운동장)_하도발주요청(변경) " xfId="2397" xr:uid="{00000000-0005-0000-0000-000055090000}"/>
    <cellStyle name="_인원계획표 _가실행(공설운동장)_합정하도급요청(토공)" xfId="2398" xr:uid="{00000000-0005-0000-0000-000056090000}"/>
    <cellStyle name="_인원계획표 _가실행(공설운동장)_합정하도급요청(토공)_경남하도급샘플" xfId="2399" xr:uid="{00000000-0005-0000-0000-000057090000}"/>
    <cellStyle name="_인원계획표 _가실행(공설운동장)_합정하도급요청(토공)_경남하도급샘플_하도발주건-88(2).5K비탈면(716)" xfId="2400" xr:uid="{00000000-0005-0000-0000-000058090000}"/>
    <cellStyle name="_인원계획표 _가실행(공설운동장)_합정하도급요청(토공)_경남하도급샘플_하도발주요청(경남)" xfId="2401" xr:uid="{00000000-0005-0000-0000-000059090000}"/>
    <cellStyle name="_인원계획표 _가실행(공설운동장)_합정하도급요청(토공)_경남하도급샘플_하도발주요청(변경) " xfId="2402" xr:uid="{00000000-0005-0000-0000-00005A090000}"/>
    <cellStyle name="_인원계획표 _가실행(공설운동장)_합정하도급요청(토공)_계약내용" xfId="2403" xr:uid="{00000000-0005-0000-0000-00005B090000}"/>
    <cellStyle name="_인원계획표 _가실행(공설운동장)_합정하도급요청(토공)_본부팀견적현황" xfId="2404" xr:uid="{00000000-0005-0000-0000-00005C090000}"/>
    <cellStyle name="_인원계획표 _가실행(공설운동장)_합정하도급요청(토공)_진짜진짜하도급" xfId="2405" xr:uid="{00000000-0005-0000-0000-00005D090000}"/>
    <cellStyle name="_인원계획표 _가실행(공설운동장)_합정하도급요청(토공)_진짜진짜하도급_당초-하도계약요청-이걸로계약" xfId="2406" xr:uid="{00000000-0005-0000-0000-00005E090000}"/>
    <cellStyle name="_인원계획표 _가실행(공설운동장)_합정하도급요청(토공)_진짜진짜하도급_변경-하도계약요청" xfId="2407" xr:uid="{00000000-0005-0000-0000-00005F090000}"/>
    <cellStyle name="_인원계획표 _가실행(공설운동장)_합정하도급요청(토공)_진짜진짜하도급_본부팀견적현황" xfId="2408" xr:uid="{00000000-0005-0000-0000-000060090000}"/>
    <cellStyle name="_인원계획표 _가실행(공설운동장)_합정하도급요청(토공)_진짜진짜하도급_하도발주건-88(2).5K비탈면(716)" xfId="2409" xr:uid="{00000000-0005-0000-0000-000061090000}"/>
    <cellStyle name="_인원계획표 _가실행(공설운동장)_합정하도급요청(토공)_진짜진짜하도급_하도발주요청(경남)" xfId="2410" xr:uid="{00000000-0005-0000-0000-000062090000}"/>
    <cellStyle name="_인원계획표 _가실행(공설운동장)_합정하도급요청(토공)_진짜진짜하도급_하도발주요청(변경) " xfId="2411" xr:uid="{00000000-0005-0000-0000-000063090000}"/>
    <cellStyle name="_인원계획표 _가실행(공설운동장)_합정하도급요청(토공)_하도계약요청" xfId="2412" xr:uid="{00000000-0005-0000-0000-000064090000}"/>
    <cellStyle name="_인원계획표 _가실행(공설운동장)_합정하도급요청(토공)_하도발주요청(3차)" xfId="2413" xr:uid="{00000000-0005-0000-0000-000065090000}"/>
    <cellStyle name="_인원계획표 _가실행(공설운동장)_합정하도급요청(토공)_하도발주요청(3차)_하도발주건-88(2).5K비탈면(716)" xfId="2414" xr:uid="{00000000-0005-0000-0000-000066090000}"/>
    <cellStyle name="_인원계획표 _가실행(공설운동장)_합정하도급요청(토공)_하도발주요청(3차)_하도발주요청(경남)" xfId="2415" xr:uid="{00000000-0005-0000-0000-000067090000}"/>
    <cellStyle name="_인원계획표 _가실행(공설운동장)_합정하도급요청(토공)_하도발주요청(3차)_하도발주요청(변경) " xfId="2416" xr:uid="{00000000-0005-0000-0000-000068090000}"/>
    <cellStyle name="_인원계획표 _가실행(송탄IC)" xfId="2417" xr:uid="{00000000-0005-0000-0000-000069090000}"/>
    <cellStyle name="_인원계획표 _가실행(송탄IC)_당초-하도계약요청-이걸로계약" xfId="2418" xr:uid="{00000000-0005-0000-0000-00006A090000}"/>
    <cellStyle name="_인원계획표 _가실행(송탄IC)_변경-하도계약요청" xfId="2419" xr:uid="{00000000-0005-0000-0000-00006B090000}"/>
    <cellStyle name="_인원계획표 _가실행(송탄IC)_본부팀견적현황" xfId="2420" xr:uid="{00000000-0005-0000-0000-00006C090000}"/>
    <cellStyle name="_인원계획표 _가실행(송탄IC)_진짜하도급(토공)" xfId="2421" xr:uid="{00000000-0005-0000-0000-00006D090000}"/>
    <cellStyle name="_인원계획표 _가실행(송탄IC)_진짜하도급(토공)_경남하도급샘플" xfId="2422" xr:uid="{00000000-0005-0000-0000-00006E090000}"/>
    <cellStyle name="_인원계획표 _가실행(송탄IC)_진짜하도급(토공)_경남하도급샘플_하도발주건-88(2).5K비탈면(716)" xfId="2423" xr:uid="{00000000-0005-0000-0000-00006F090000}"/>
    <cellStyle name="_인원계획표 _가실행(송탄IC)_진짜하도급(토공)_경남하도급샘플_하도발주요청(경남)" xfId="2424" xr:uid="{00000000-0005-0000-0000-000070090000}"/>
    <cellStyle name="_인원계획표 _가실행(송탄IC)_진짜하도급(토공)_경남하도급샘플_하도발주요청(변경) " xfId="2425" xr:uid="{00000000-0005-0000-0000-000071090000}"/>
    <cellStyle name="_인원계획표 _가실행(송탄IC)_진짜하도급(토공)_계약내용" xfId="2426" xr:uid="{00000000-0005-0000-0000-000072090000}"/>
    <cellStyle name="_인원계획표 _가실행(송탄IC)_진짜하도급(토공)_본부팀견적현황" xfId="2427" xr:uid="{00000000-0005-0000-0000-000073090000}"/>
    <cellStyle name="_인원계획표 _가실행(송탄IC)_진짜하도급(토공)_진짜진짜하도급" xfId="2428" xr:uid="{00000000-0005-0000-0000-000074090000}"/>
    <cellStyle name="_인원계획표 _가실행(송탄IC)_진짜하도급(토공)_진짜진짜하도급_당초-하도계약요청-이걸로계약" xfId="2429" xr:uid="{00000000-0005-0000-0000-000075090000}"/>
    <cellStyle name="_인원계획표 _가실행(송탄IC)_진짜하도급(토공)_진짜진짜하도급_변경-하도계약요청" xfId="2430" xr:uid="{00000000-0005-0000-0000-000076090000}"/>
    <cellStyle name="_인원계획표 _가실행(송탄IC)_진짜하도급(토공)_진짜진짜하도급_본부팀견적현황" xfId="2431" xr:uid="{00000000-0005-0000-0000-000077090000}"/>
    <cellStyle name="_인원계획표 _가실행(송탄IC)_진짜하도급(토공)_진짜진짜하도급_하도발주건-88(2).5K비탈면(716)" xfId="2432" xr:uid="{00000000-0005-0000-0000-000078090000}"/>
    <cellStyle name="_인원계획표 _가실행(송탄IC)_진짜하도급(토공)_진짜진짜하도급_하도발주요청(경남)" xfId="2433" xr:uid="{00000000-0005-0000-0000-000079090000}"/>
    <cellStyle name="_인원계획표 _가실행(송탄IC)_진짜하도급(토공)_진짜진짜하도급_하도발주요청(변경) " xfId="2434" xr:uid="{00000000-0005-0000-0000-00007A090000}"/>
    <cellStyle name="_인원계획표 _가실행(송탄IC)_진짜하도급(토공)_하도계약요청" xfId="2435" xr:uid="{00000000-0005-0000-0000-00007B090000}"/>
    <cellStyle name="_인원계획표 _가실행(송탄IC)_진짜하도급(토공)_하도발주요청(3차)" xfId="2436" xr:uid="{00000000-0005-0000-0000-00007C090000}"/>
    <cellStyle name="_인원계획표 _가실행(송탄IC)_진짜하도급(토공)_하도발주요청(3차)_하도발주건-88(2).5K비탈면(716)" xfId="2437" xr:uid="{00000000-0005-0000-0000-00007D090000}"/>
    <cellStyle name="_인원계획표 _가실행(송탄IC)_진짜하도급(토공)_하도발주요청(3차)_하도발주요청(경남)" xfId="2438" xr:uid="{00000000-0005-0000-0000-00007E090000}"/>
    <cellStyle name="_인원계획표 _가실행(송탄IC)_진짜하도급(토공)_하도발주요청(3차)_하도발주요청(변경) " xfId="2439" xr:uid="{00000000-0005-0000-0000-00007F090000}"/>
    <cellStyle name="_인원계획표 _가실행(송탄IC)_하도발주건-88(2).5K비탈면(716)" xfId="2440" xr:uid="{00000000-0005-0000-0000-000080090000}"/>
    <cellStyle name="_인원계획표 _가실행(송탄IC)_하도발주요청(경남)" xfId="2441" xr:uid="{00000000-0005-0000-0000-000081090000}"/>
    <cellStyle name="_인원계획표 _가실행(송탄IC)_하도발주요청(변경) " xfId="2442" xr:uid="{00000000-0005-0000-0000-000082090000}"/>
    <cellStyle name="_인원계획표 _가실행(송탄IC)_합정하도급요청(토공)" xfId="2443" xr:uid="{00000000-0005-0000-0000-000083090000}"/>
    <cellStyle name="_인원계획표 _가실행(송탄IC)_합정하도급요청(토공)_경남하도급샘플" xfId="2444" xr:uid="{00000000-0005-0000-0000-000084090000}"/>
    <cellStyle name="_인원계획표 _가실행(송탄IC)_합정하도급요청(토공)_경남하도급샘플_하도발주건-88(2).5K비탈면(716)" xfId="2445" xr:uid="{00000000-0005-0000-0000-000085090000}"/>
    <cellStyle name="_인원계획표 _가실행(송탄IC)_합정하도급요청(토공)_경남하도급샘플_하도발주요청(경남)" xfId="2446" xr:uid="{00000000-0005-0000-0000-000086090000}"/>
    <cellStyle name="_인원계획표 _가실행(송탄IC)_합정하도급요청(토공)_경남하도급샘플_하도발주요청(변경) " xfId="2447" xr:uid="{00000000-0005-0000-0000-000087090000}"/>
    <cellStyle name="_인원계획표 _가실행(송탄IC)_합정하도급요청(토공)_계약내용" xfId="2448" xr:uid="{00000000-0005-0000-0000-000088090000}"/>
    <cellStyle name="_인원계획표 _가실행(송탄IC)_합정하도급요청(토공)_본부팀견적현황" xfId="2449" xr:uid="{00000000-0005-0000-0000-000089090000}"/>
    <cellStyle name="_인원계획표 _가실행(송탄IC)_합정하도급요청(토공)_진짜진짜하도급" xfId="2450" xr:uid="{00000000-0005-0000-0000-00008A090000}"/>
    <cellStyle name="_인원계획표 _가실행(송탄IC)_합정하도급요청(토공)_진짜진짜하도급_당초-하도계약요청-이걸로계약" xfId="2451" xr:uid="{00000000-0005-0000-0000-00008B090000}"/>
    <cellStyle name="_인원계획표 _가실행(송탄IC)_합정하도급요청(토공)_진짜진짜하도급_변경-하도계약요청" xfId="2452" xr:uid="{00000000-0005-0000-0000-00008C090000}"/>
    <cellStyle name="_인원계획표 _가실행(송탄IC)_합정하도급요청(토공)_진짜진짜하도급_본부팀견적현황" xfId="2453" xr:uid="{00000000-0005-0000-0000-00008D090000}"/>
    <cellStyle name="_인원계획표 _가실행(송탄IC)_합정하도급요청(토공)_진짜진짜하도급_하도발주건-88(2).5K비탈면(716)" xfId="2454" xr:uid="{00000000-0005-0000-0000-00008E090000}"/>
    <cellStyle name="_인원계획표 _가실행(송탄IC)_합정하도급요청(토공)_진짜진짜하도급_하도발주요청(경남)" xfId="2455" xr:uid="{00000000-0005-0000-0000-00008F090000}"/>
    <cellStyle name="_인원계획표 _가실행(송탄IC)_합정하도급요청(토공)_진짜진짜하도급_하도발주요청(변경) " xfId="2456" xr:uid="{00000000-0005-0000-0000-000090090000}"/>
    <cellStyle name="_인원계획표 _가실행(송탄IC)_합정하도급요청(토공)_하도계약요청" xfId="2457" xr:uid="{00000000-0005-0000-0000-000091090000}"/>
    <cellStyle name="_인원계획표 _가실행(송탄IC)_합정하도급요청(토공)_하도발주요청(3차)" xfId="2458" xr:uid="{00000000-0005-0000-0000-000092090000}"/>
    <cellStyle name="_인원계획표 _가실행(송탄IC)_합정하도급요청(토공)_하도발주요청(3차)_하도발주건-88(2).5K비탈면(716)" xfId="2459" xr:uid="{00000000-0005-0000-0000-000093090000}"/>
    <cellStyle name="_인원계획표 _가실행(송탄IC)_합정하도급요청(토공)_하도발주요청(3차)_하도발주요청(경남)" xfId="2460" xr:uid="{00000000-0005-0000-0000-000094090000}"/>
    <cellStyle name="_인원계획표 _가실행(송탄IC)_합정하도급요청(토공)_하도발주요청(3차)_하도발주요청(변경) " xfId="2461" xr:uid="{00000000-0005-0000-0000-000095090000}"/>
    <cellStyle name="_인원계획표 _견적 방문 제출시-SAMPLE" xfId="2462" xr:uid="{00000000-0005-0000-0000-000096090000}"/>
    <cellStyle name="_인원계획표 _견적 방문 제출시-SAMPLE_신호등견적서" xfId="2463" xr:uid="{00000000-0005-0000-0000-000097090000}"/>
    <cellStyle name="_인원계획표 _교량보수(마게바죠인트)" xfId="2464" xr:uid="{00000000-0005-0000-0000-000098090000}"/>
    <cellStyle name="_인원계획표 _교량보수(마게바죠인트)_07전기협약설계(원주,홍천,충주)" xfId="2465" xr:uid="{00000000-0005-0000-0000-000099090000}"/>
    <cellStyle name="_인원계획표 _교량보수(마게바죠인트)_1. 09년 강원협약 설계서(전기)" xfId="2466" xr:uid="{00000000-0005-0000-0000-00009A090000}"/>
    <cellStyle name="_인원계획표 _교량보수(마게바죠인트)_1. 09년 강원협약 설계서(전기)FF" xfId="2467" xr:uid="{00000000-0005-0000-0000-00009B090000}"/>
    <cellStyle name="_인원계획표 _교량보수(마게바죠인트)_2008년전기협약설계(홍천,제천,충주)8억" xfId="2468" xr:uid="{00000000-0005-0000-0000-00009C090000}"/>
    <cellStyle name="_인원계획표 _교량보수(마게바죠인트)_2009년전기협약설계(대관령,제천,충주)7억5천" xfId="2469" xr:uid="{00000000-0005-0000-0000-00009D090000}"/>
    <cellStyle name="_인원계획표 _교량보수(마게바죠인트)_사본 - 1. 09년 강원협약 설계서(전기)" xfId="2470" xr:uid="{00000000-0005-0000-0000-00009E090000}"/>
    <cellStyle name="_인원계획표 _당진,보령,하도급계획안(5.9일)" xfId="2471" xr:uid="{00000000-0005-0000-0000-00009F090000}"/>
    <cellStyle name="_인원계획표 _당진,보령,하도급계획안(5.9일)_07전기협약설계(원주,홍천,충주)" xfId="2472" xr:uid="{00000000-0005-0000-0000-0000A0090000}"/>
    <cellStyle name="_인원계획표 _당진,보령,하도급계획안(5.9일)_1. 09년 강원협약 설계서(전기)" xfId="2473" xr:uid="{00000000-0005-0000-0000-0000A1090000}"/>
    <cellStyle name="_인원계획표 _당진,보령,하도급계획안(5.9일)_1. 09년 강원협약 설계서(전기)FF" xfId="2474" xr:uid="{00000000-0005-0000-0000-0000A2090000}"/>
    <cellStyle name="_인원계획표 _당진,보령,하도급계획안(5.9일)_2008년전기협약설계(홍천,제천,충주)8억" xfId="2475" xr:uid="{00000000-0005-0000-0000-0000A3090000}"/>
    <cellStyle name="_인원계획표 _당진,보령,하도급계획안(5.9일)_2009년전기협약설계(대관령,제천,충주)7억5천" xfId="2476" xr:uid="{00000000-0005-0000-0000-0000A4090000}"/>
    <cellStyle name="_인원계획표 _당진,보령,하도급계획안(5.9일)_사본 - 1. 09년 강원협약 설계서(전기)" xfId="2477" xr:uid="{00000000-0005-0000-0000-0000A5090000}"/>
    <cellStyle name="_인원계획표 _당초-하도계약요청-이걸로계약" xfId="2478" xr:uid="{00000000-0005-0000-0000-0000A6090000}"/>
    <cellStyle name="_인원계획표 _변경-하도계약요청" xfId="2479" xr:uid="{00000000-0005-0000-0000-0000A7090000}"/>
    <cellStyle name="_인원계획표 _본부팀견적현황" xfId="2480" xr:uid="{00000000-0005-0000-0000-0000A8090000}"/>
    <cellStyle name="_인원계획표 _사본 - 1. 09년 강원협약 설계서(전기)" xfId="2481" xr:uid="{00000000-0005-0000-0000-0000A9090000}"/>
    <cellStyle name="_인원계획표 _신호등견적서" xfId="2482" xr:uid="{00000000-0005-0000-0000-0000AA090000}"/>
    <cellStyle name="_인원계획표 _적격 " xfId="2483" xr:uid="{00000000-0005-0000-0000-0000AB090000}"/>
    <cellStyle name="_인원계획표 _적격 _견적 방문 제출시-SAMPLE" xfId="2484" xr:uid="{00000000-0005-0000-0000-0000AC090000}"/>
    <cellStyle name="_인원계획표 _적격 _견적 방문 제출시-SAMPLE_신호등견적서" xfId="2485" xr:uid="{00000000-0005-0000-0000-0000AD090000}"/>
    <cellStyle name="_인원계획표 _적격 _신호등견적서" xfId="2486" xr:uid="{00000000-0005-0000-0000-0000AE090000}"/>
    <cellStyle name="_인원계획표 _중동성황(가)실행" xfId="2487" xr:uid="{00000000-0005-0000-0000-0000AF090000}"/>
    <cellStyle name="_인원계획표 _중동성황(가)실행_당초-하도계약요청-이걸로계약" xfId="2488" xr:uid="{00000000-0005-0000-0000-0000B0090000}"/>
    <cellStyle name="_인원계획표 _중동성황(가)실행_변경-하도계약요청" xfId="2489" xr:uid="{00000000-0005-0000-0000-0000B1090000}"/>
    <cellStyle name="_인원계획표 _중동성황(가)실행_본부팀견적현황" xfId="2490" xr:uid="{00000000-0005-0000-0000-0000B2090000}"/>
    <cellStyle name="_인원계획표 _중동성황(가)실행_진짜하도급(토공)" xfId="2491" xr:uid="{00000000-0005-0000-0000-0000B3090000}"/>
    <cellStyle name="_인원계획표 _중동성황(가)실행_진짜하도급(토공)_경남하도급샘플" xfId="2492" xr:uid="{00000000-0005-0000-0000-0000B4090000}"/>
    <cellStyle name="_인원계획표 _중동성황(가)실행_진짜하도급(토공)_경남하도급샘플_하도발주건-88(2).5K비탈면(716)" xfId="2493" xr:uid="{00000000-0005-0000-0000-0000B5090000}"/>
    <cellStyle name="_인원계획표 _중동성황(가)실행_진짜하도급(토공)_경남하도급샘플_하도발주요청(경남)" xfId="2494" xr:uid="{00000000-0005-0000-0000-0000B6090000}"/>
    <cellStyle name="_인원계획표 _중동성황(가)실행_진짜하도급(토공)_경남하도급샘플_하도발주요청(변경) " xfId="2495" xr:uid="{00000000-0005-0000-0000-0000B7090000}"/>
    <cellStyle name="_인원계획표 _중동성황(가)실행_진짜하도급(토공)_계약내용" xfId="2496" xr:uid="{00000000-0005-0000-0000-0000B8090000}"/>
    <cellStyle name="_인원계획표 _중동성황(가)실행_진짜하도급(토공)_본부팀견적현황" xfId="2497" xr:uid="{00000000-0005-0000-0000-0000B9090000}"/>
    <cellStyle name="_인원계획표 _중동성황(가)실행_진짜하도급(토공)_진짜진짜하도급" xfId="2498" xr:uid="{00000000-0005-0000-0000-0000BA090000}"/>
    <cellStyle name="_인원계획표 _중동성황(가)실행_진짜하도급(토공)_진짜진짜하도급_당초-하도계약요청-이걸로계약" xfId="2499" xr:uid="{00000000-0005-0000-0000-0000BB090000}"/>
    <cellStyle name="_인원계획표 _중동성황(가)실행_진짜하도급(토공)_진짜진짜하도급_변경-하도계약요청" xfId="2500" xr:uid="{00000000-0005-0000-0000-0000BC090000}"/>
    <cellStyle name="_인원계획표 _중동성황(가)실행_진짜하도급(토공)_진짜진짜하도급_본부팀견적현황" xfId="2501" xr:uid="{00000000-0005-0000-0000-0000BD090000}"/>
    <cellStyle name="_인원계획표 _중동성황(가)실행_진짜하도급(토공)_진짜진짜하도급_하도발주건-88(2).5K비탈면(716)" xfId="2502" xr:uid="{00000000-0005-0000-0000-0000BE090000}"/>
    <cellStyle name="_인원계획표 _중동성황(가)실행_진짜하도급(토공)_진짜진짜하도급_하도발주요청(경남)" xfId="2503" xr:uid="{00000000-0005-0000-0000-0000BF090000}"/>
    <cellStyle name="_인원계획표 _중동성황(가)실행_진짜하도급(토공)_진짜진짜하도급_하도발주요청(변경) " xfId="2504" xr:uid="{00000000-0005-0000-0000-0000C0090000}"/>
    <cellStyle name="_인원계획표 _중동성황(가)실행_진짜하도급(토공)_하도계약요청" xfId="2505" xr:uid="{00000000-0005-0000-0000-0000C1090000}"/>
    <cellStyle name="_인원계획표 _중동성황(가)실행_진짜하도급(토공)_하도발주요청(3차)" xfId="2506" xr:uid="{00000000-0005-0000-0000-0000C2090000}"/>
    <cellStyle name="_인원계획표 _중동성황(가)실행_진짜하도급(토공)_하도발주요청(3차)_하도발주건-88(2).5K비탈면(716)" xfId="2507" xr:uid="{00000000-0005-0000-0000-0000C3090000}"/>
    <cellStyle name="_인원계획표 _중동성황(가)실행_진짜하도급(토공)_하도발주요청(3차)_하도발주요청(경남)" xfId="2508" xr:uid="{00000000-0005-0000-0000-0000C4090000}"/>
    <cellStyle name="_인원계획표 _중동성황(가)실행_진짜하도급(토공)_하도발주요청(3차)_하도발주요청(변경) " xfId="2509" xr:uid="{00000000-0005-0000-0000-0000C5090000}"/>
    <cellStyle name="_인원계획표 _중동성황(가)실행_하도발주건-88(2).5K비탈면(716)" xfId="2510" xr:uid="{00000000-0005-0000-0000-0000C6090000}"/>
    <cellStyle name="_인원계획표 _중동성황(가)실행_하도발주요청(경남)" xfId="2511" xr:uid="{00000000-0005-0000-0000-0000C7090000}"/>
    <cellStyle name="_인원계획표 _중동성황(가)실행_하도발주요청(변경) " xfId="2512" xr:uid="{00000000-0005-0000-0000-0000C8090000}"/>
    <cellStyle name="_인원계획표 _중동성황(가)실행_합정하도급요청(토공)" xfId="2513" xr:uid="{00000000-0005-0000-0000-0000C9090000}"/>
    <cellStyle name="_인원계획표 _중동성황(가)실행_합정하도급요청(토공)_경남하도급샘플" xfId="2514" xr:uid="{00000000-0005-0000-0000-0000CA090000}"/>
    <cellStyle name="_인원계획표 _중동성황(가)실행_합정하도급요청(토공)_경남하도급샘플_하도발주건-88(2).5K비탈면(716)" xfId="2515" xr:uid="{00000000-0005-0000-0000-0000CB090000}"/>
    <cellStyle name="_인원계획표 _중동성황(가)실행_합정하도급요청(토공)_경남하도급샘플_하도발주요청(경남)" xfId="2516" xr:uid="{00000000-0005-0000-0000-0000CC090000}"/>
    <cellStyle name="_인원계획표 _중동성황(가)실행_합정하도급요청(토공)_경남하도급샘플_하도발주요청(변경) " xfId="2517" xr:uid="{00000000-0005-0000-0000-0000CD090000}"/>
    <cellStyle name="_인원계획표 _중동성황(가)실행_합정하도급요청(토공)_계약내용" xfId="2518" xr:uid="{00000000-0005-0000-0000-0000CE090000}"/>
    <cellStyle name="_인원계획표 _중동성황(가)실행_합정하도급요청(토공)_본부팀견적현황" xfId="2519" xr:uid="{00000000-0005-0000-0000-0000CF090000}"/>
    <cellStyle name="_인원계획표 _중동성황(가)실행_합정하도급요청(토공)_진짜진짜하도급" xfId="2520" xr:uid="{00000000-0005-0000-0000-0000D0090000}"/>
    <cellStyle name="_인원계획표 _중동성황(가)실행_합정하도급요청(토공)_진짜진짜하도급_당초-하도계약요청-이걸로계약" xfId="2521" xr:uid="{00000000-0005-0000-0000-0000D1090000}"/>
    <cellStyle name="_인원계획표 _중동성황(가)실행_합정하도급요청(토공)_진짜진짜하도급_변경-하도계약요청" xfId="2522" xr:uid="{00000000-0005-0000-0000-0000D2090000}"/>
    <cellStyle name="_인원계획표 _중동성황(가)실행_합정하도급요청(토공)_진짜진짜하도급_본부팀견적현황" xfId="2523" xr:uid="{00000000-0005-0000-0000-0000D3090000}"/>
    <cellStyle name="_인원계획표 _중동성황(가)실행_합정하도급요청(토공)_진짜진짜하도급_하도발주건-88(2).5K비탈면(716)" xfId="2524" xr:uid="{00000000-0005-0000-0000-0000D4090000}"/>
    <cellStyle name="_인원계획표 _중동성황(가)실행_합정하도급요청(토공)_진짜진짜하도급_하도발주요청(경남)" xfId="2525" xr:uid="{00000000-0005-0000-0000-0000D5090000}"/>
    <cellStyle name="_인원계획표 _중동성황(가)실행_합정하도급요청(토공)_진짜진짜하도급_하도발주요청(변경) " xfId="2526" xr:uid="{00000000-0005-0000-0000-0000D6090000}"/>
    <cellStyle name="_인원계획표 _중동성황(가)실행_합정하도급요청(토공)_하도계약요청" xfId="2527" xr:uid="{00000000-0005-0000-0000-0000D7090000}"/>
    <cellStyle name="_인원계획표 _중동성황(가)실행_합정하도급요청(토공)_하도발주요청(3차)" xfId="2528" xr:uid="{00000000-0005-0000-0000-0000D8090000}"/>
    <cellStyle name="_인원계획표 _중동성황(가)실행_합정하도급요청(토공)_하도발주요청(3차)_하도발주건-88(2).5K비탈면(716)" xfId="2529" xr:uid="{00000000-0005-0000-0000-0000D9090000}"/>
    <cellStyle name="_인원계획표 _중동성황(가)실행_합정하도급요청(토공)_하도발주요청(3차)_하도발주요청(경남)" xfId="2530" xr:uid="{00000000-0005-0000-0000-0000DA090000}"/>
    <cellStyle name="_인원계획표 _중동성황(가)실행_합정하도급요청(토공)_하도발주요청(3차)_하도발주요청(변경) " xfId="2531" xr:uid="{00000000-0005-0000-0000-0000DB090000}"/>
    <cellStyle name="_인원계획표 _중동-성황투찰(new)(발주자변경)" xfId="2532" xr:uid="{00000000-0005-0000-0000-0000DC090000}"/>
    <cellStyle name="_인원계획표 _중동-성황투찰(new)(발주자변경)_당초-하도계약요청-이걸로계약" xfId="2533" xr:uid="{00000000-0005-0000-0000-0000DD090000}"/>
    <cellStyle name="_인원계획표 _중동-성황투찰(new)(발주자변경)_변경-하도계약요청" xfId="2534" xr:uid="{00000000-0005-0000-0000-0000DE090000}"/>
    <cellStyle name="_인원계획표 _중동-성황투찰(new)(발주자변경)_본부팀견적현황" xfId="2535" xr:uid="{00000000-0005-0000-0000-0000DF090000}"/>
    <cellStyle name="_인원계획표 _중동-성황투찰(new)(발주자변경)_진짜하도급(토공)" xfId="2536" xr:uid="{00000000-0005-0000-0000-0000E0090000}"/>
    <cellStyle name="_인원계획표 _중동-성황투찰(new)(발주자변경)_진짜하도급(토공)_경남하도급샘플" xfId="2537" xr:uid="{00000000-0005-0000-0000-0000E1090000}"/>
    <cellStyle name="_인원계획표 _중동-성황투찰(new)(발주자변경)_진짜하도급(토공)_경남하도급샘플_하도발주건-88(2).5K비탈면(716)" xfId="2538" xr:uid="{00000000-0005-0000-0000-0000E2090000}"/>
    <cellStyle name="_인원계획표 _중동-성황투찰(new)(발주자변경)_진짜하도급(토공)_경남하도급샘플_하도발주요청(경남)" xfId="2539" xr:uid="{00000000-0005-0000-0000-0000E3090000}"/>
    <cellStyle name="_인원계획표 _중동-성황투찰(new)(발주자변경)_진짜하도급(토공)_경남하도급샘플_하도발주요청(변경) " xfId="2540" xr:uid="{00000000-0005-0000-0000-0000E4090000}"/>
    <cellStyle name="_인원계획표 _중동-성황투찰(new)(발주자변경)_진짜하도급(토공)_계약내용" xfId="2541" xr:uid="{00000000-0005-0000-0000-0000E5090000}"/>
    <cellStyle name="_인원계획표 _중동-성황투찰(new)(발주자변경)_진짜하도급(토공)_본부팀견적현황" xfId="2542" xr:uid="{00000000-0005-0000-0000-0000E6090000}"/>
    <cellStyle name="_인원계획표 _중동-성황투찰(new)(발주자변경)_진짜하도급(토공)_진짜진짜하도급" xfId="2543" xr:uid="{00000000-0005-0000-0000-0000E7090000}"/>
    <cellStyle name="_인원계획표 _중동-성황투찰(new)(발주자변경)_진짜하도급(토공)_진짜진짜하도급_당초-하도계약요청-이걸로계약" xfId="2544" xr:uid="{00000000-0005-0000-0000-0000E8090000}"/>
    <cellStyle name="_인원계획표 _중동-성황투찰(new)(발주자변경)_진짜하도급(토공)_진짜진짜하도급_변경-하도계약요청" xfId="2545" xr:uid="{00000000-0005-0000-0000-0000E9090000}"/>
    <cellStyle name="_인원계획표 _중동-성황투찰(new)(발주자변경)_진짜하도급(토공)_진짜진짜하도급_본부팀견적현황" xfId="2546" xr:uid="{00000000-0005-0000-0000-0000EA090000}"/>
    <cellStyle name="_인원계획표 _중동-성황투찰(new)(발주자변경)_진짜하도급(토공)_진짜진짜하도급_하도발주건-88(2).5K비탈면(716)" xfId="2547" xr:uid="{00000000-0005-0000-0000-0000EB090000}"/>
    <cellStyle name="_인원계획표 _중동-성황투찰(new)(발주자변경)_진짜하도급(토공)_진짜진짜하도급_하도발주요청(경남)" xfId="2548" xr:uid="{00000000-0005-0000-0000-0000EC090000}"/>
    <cellStyle name="_인원계획표 _중동-성황투찰(new)(발주자변경)_진짜하도급(토공)_진짜진짜하도급_하도발주요청(변경) " xfId="2549" xr:uid="{00000000-0005-0000-0000-0000ED090000}"/>
    <cellStyle name="_인원계획표 _중동-성황투찰(new)(발주자변경)_진짜하도급(토공)_하도계약요청" xfId="2550" xr:uid="{00000000-0005-0000-0000-0000EE090000}"/>
    <cellStyle name="_인원계획표 _중동-성황투찰(new)(발주자변경)_진짜하도급(토공)_하도발주요청(3차)" xfId="2551" xr:uid="{00000000-0005-0000-0000-0000EF090000}"/>
    <cellStyle name="_인원계획표 _중동-성황투찰(new)(발주자변경)_진짜하도급(토공)_하도발주요청(3차)_하도발주건-88(2).5K비탈면(716)" xfId="2552" xr:uid="{00000000-0005-0000-0000-0000F0090000}"/>
    <cellStyle name="_인원계획표 _중동-성황투찰(new)(발주자변경)_진짜하도급(토공)_하도발주요청(3차)_하도발주요청(경남)" xfId="2553" xr:uid="{00000000-0005-0000-0000-0000F1090000}"/>
    <cellStyle name="_인원계획표 _중동-성황투찰(new)(발주자변경)_진짜하도급(토공)_하도발주요청(3차)_하도발주요청(변경) " xfId="2554" xr:uid="{00000000-0005-0000-0000-0000F2090000}"/>
    <cellStyle name="_인원계획표 _중동-성황투찰(new)(발주자변경)_하도발주건-88(2).5K비탈면(716)" xfId="2555" xr:uid="{00000000-0005-0000-0000-0000F3090000}"/>
    <cellStyle name="_인원계획표 _중동-성황투찰(new)(발주자변경)_하도발주요청(경남)" xfId="2556" xr:uid="{00000000-0005-0000-0000-0000F4090000}"/>
    <cellStyle name="_인원계획표 _중동-성황투찰(new)(발주자변경)_하도발주요청(변경) " xfId="2557" xr:uid="{00000000-0005-0000-0000-0000F5090000}"/>
    <cellStyle name="_인원계획표 _중동-성황투찰(new)(발주자변경)_합정하도급요청(토공)" xfId="2558" xr:uid="{00000000-0005-0000-0000-0000F6090000}"/>
    <cellStyle name="_인원계획표 _중동-성황투찰(new)(발주자변경)_합정하도급요청(토공)_경남하도급샘플" xfId="2559" xr:uid="{00000000-0005-0000-0000-0000F7090000}"/>
    <cellStyle name="_인원계획표 _중동-성황투찰(new)(발주자변경)_합정하도급요청(토공)_경남하도급샘플_하도발주건-88(2).5K비탈면(716)" xfId="2560" xr:uid="{00000000-0005-0000-0000-0000F8090000}"/>
    <cellStyle name="_인원계획표 _중동-성황투찰(new)(발주자변경)_합정하도급요청(토공)_경남하도급샘플_하도발주요청(경남)" xfId="2561" xr:uid="{00000000-0005-0000-0000-0000F9090000}"/>
    <cellStyle name="_인원계획표 _중동-성황투찰(new)(발주자변경)_합정하도급요청(토공)_경남하도급샘플_하도발주요청(변경) " xfId="2562" xr:uid="{00000000-0005-0000-0000-0000FA090000}"/>
    <cellStyle name="_인원계획표 _중동-성황투찰(new)(발주자변경)_합정하도급요청(토공)_계약내용" xfId="2563" xr:uid="{00000000-0005-0000-0000-0000FB090000}"/>
    <cellStyle name="_인원계획표 _중동-성황투찰(new)(발주자변경)_합정하도급요청(토공)_본부팀견적현황" xfId="2564" xr:uid="{00000000-0005-0000-0000-0000FC090000}"/>
    <cellStyle name="_인원계획표 _중동-성황투찰(new)(발주자변경)_합정하도급요청(토공)_진짜진짜하도급" xfId="2565" xr:uid="{00000000-0005-0000-0000-0000FD090000}"/>
    <cellStyle name="_인원계획표 _중동-성황투찰(new)(발주자변경)_합정하도급요청(토공)_진짜진짜하도급_당초-하도계약요청-이걸로계약" xfId="2566" xr:uid="{00000000-0005-0000-0000-0000FE090000}"/>
    <cellStyle name="_인원계획표 _중동-성황투찰(new)(발주자변경)_합정하도급요청(토공)_진짜진짜하도급_변경-하도계약요청" xfId="2567" xr:uid="{00000000-0005-0000-0000-0000FF090000}"/>
    <cellStyle name="_인원계획표 _중동-성황투찰(new)(발주자변경)_합정하도급요청(토공)_진짜진짜하도급_본부팀견적현황" xfId="2568" xr:uid="{00000000-0005-0000-0000-0000000A0000}"/>
    <cellStyle name="_인원계획표 _중동-성황투찰(new)(발주자변경)_합정하도급요청(토공)_진짜진짜하도급_하도발주건-88(2).5K비탈면(716)" xfId="2569" xr:uid="{00000000-0005-0000-0000-0000010A0000}"/>
    <cellStyle name="_인원계획표 _중동-성황투찰(new)(발주자변경)_합정하도급요청(토공)_진짜진짜하도급_하도발주요청(경남)" xfId="2570" xr:uid="{00000000-0005-0000-0000-0000020A0000}"/>
    <cellStyle name="_인원계획표 _중동-성황투찰(new)(발주자변경)_합정하도급요청(토공)_진짜진짜하도급_하도발주요청(변경) " xfId="2571" xr:uid="{00000000-0005-0000-0000-0000030A0000}"/>
    <cellStyle name="_인원계획표 _중동-성황투찰(new)(발주자변경)_합정하도급요청(토공)_하도계약요청" xfId="2572" xr:uid="{00000000-0005-0000-0000-0000040A0000}"/>
    <cellStyle name="_인원계획표 _중동-성황투찰(new)(발주자변경)_합정하도급요청(토공)_하도발주요청(3차)" xfId="2573" xr:uid="{00000000-0005-0000-0000-0000050A0000}"/>
    <cellStyle name="_인원계획표 _중동-성황투찰(new)(발주자변경)_합정하도급요청(토공)_하도발주요청(3차)_하도발주건-88(2).5K비탈면(716)" xfId="2574" xr:uid="{00000000-0005-0000-0000-0000060A0000}"/>
    <cellStyle name="_인원계획표 _중동-성황투찰(new)(발주자변경)_합정하도급요청(토공)_하도발주요청(3차)_하도발주요청(경남)" xfId="2575" xr:uid="{00000000-0005-0000-0000-0000070A0000}"/>
    <cellStyle name="_인원계획표 _중동-성황투찰(new)(발주자변경)_합정하도급요청(토공)_하도발주요청(3차)_하도발주요청(변경) " xfId="2576" xr:uid="{00000000-0005-0000-0000-0000080A0000}"/>
    <cellStyle name="_인원계획표 _진짜하도급(토공)" xfId="2577" xr:uid="{00000000-0005-0000-0000-0000090A0000}"/>
    <cellStyle name="_인원계획표 _진짜하도급(토공)_경남하도급샘플" xfId="2578" xr:uid="{00000000-0005-0000-0000-00000A0A0000}"/>
    <cellStyle name="_인원계획표 _진짜하도급(토공)_경남하도급샘플_하도발주건-88(2).5K비탈면(716)" xfId="2579" xr:uid="{00000000-0005-0000-0000-00000B0A0000}"/>
    <cellStyle name="_인원계획표 _진짜하도급(토공)_경남하도급샘플_하도발주요청(경남)" xfId="2580" xr:uid="{00000000-0005-0000-0000-00000C0A0000}"/>
    <cellStyle name="_인원계획표 _진짜하도급(토공)_경남하도급샘플_하도발주요청(변경) " xfId="2581" xr:uid="{00000000-0005-0000-0000-00000D0A0000}"/>
    <cellStyle name="_인원계획표 _진짜하도급(토공)_계약내용" xfId="2582" xr:uid="{00000000-0005-0000-0000-00000E0A0000}"/>
    <cellStyle name="_인원계획표 _진짜하도급(토공)_본부팀견적현황" xfId="2583" xr:uid="{00000000-0005-0000-0000-00000F0A0000}"/>
    <cellStyle name="_인원계획표 _진짜하도급(토공)_진짜진짜하도급" xfId="2584" xr:uid="{00000000-0005-0000-0000-0000100A0000}"/>
    <cellStyle name="_인원계획표 _진짜하도급(토공)_진짜진짜하도급_당초-하도계약요청-이걸로계약" xfId="2585" xr:uid="{00000000-0005-0000-0000-0000110A0000}"/>
    <cellStyle name="_인원계획표 _진짜하도급(토공)_진짜진짜하도급_변경-하도계약요청" xfId="2586" xr:uid="{00000000-0005-0000-0000-0000120A0000}"/>
    <cellStyle name="_인원계획표 _진짜하도급(토공)_진짜진짜하도급_본부팀견적현황" xfId="2587" xr:uid="{00000000-0005-0000-0000-0000130A0000}"/>
    <cellStyle name="_인원계획표 _진짜하도급(토공)_진짜진짜하도급_하도발주건-88(2).5K비탈면(716)" xfId="2588" xr:uid="{00000000-0005-0000-0000-0000140A0000}"/>
    <cellStyle name="_인원계획표 _진짜하도급(토공)_진짜진짜하도급_하도발주요청(경남)" xfId="2589" xr:uid="{00000000-0005-0000-0000-0000150A0000}"/>
    <cellStyle name="_인원계획표 _진짜하도급(토공)_진짜진짜하도급_하도발주요청(변경) " xfId="2590" xr:uid="{00000000-0005-0000-0000-0000160A0000}"/>
    <cellStyle name="_인원계획표 _진짜하도급(토공)_하도계약요청" xfId="2591" xr:uid="{00000000-0005-0000-0000-0000170A0000}"/>
    <cellStyle name="_인원계획표 _진짜하도급(토공)_하도발주요청(3차)" xfId="2592" xr:uid="{00000000-0005-0000-0000-0000180A0000}"/>
    <cellStyle name="_인원계획표 _진짜하도급(토공)_하도발주요청(3차)_하도발주건-88(2).5K비탈면(716)" xfId="2593" xr:uid="{00000000-0005-0000-0000-0000190A0000}"/>
    <cellStyle name="_인원계획표 _진짜하도급(토공)_하도발주요청(3차)_하도발주요청(경남)" xfId="2594" xr:uid="{00000000-0005-0000-0000-00001A0A0000}"/>
    <cellStyle name="_인원계획표 _진짜하도급(토공)_하도발주요청(3차)_하도발주요청(변경) " xfId="2595" xr:uid="{00000000-0005-0000-0000-00001B0A0000}"/>
    <cellStyle name="_인원계획표 _토공및구조물" xfId="2596" xr:uid="{00000000-0005-0000-0000-00001C0A0000}"/>
    <cellStyle name="_인원계획표 _토공및구조물_당초-하도계약요청-이걸로계약" xfId="2597" xr:uid="{00000000-0005-0000-0000-00001D0A0000}"/>
    <cellStyle name="_인원계획표 _토공및구조물_변경-하도계약요청" xfId="2598" xr:uid="{00000000-0005-0000-0000-00001E0A0000}"/>
    <cellStyle name="_인원계획표 _토공및구조물_본부팀견적현황" xfId="2599" xr:uid="{00000000-0005-0000-0000-00001F0A0000}"/>
    <cellStyle name="_인원계획표 _토공및구조물_진짜하도급(토공)" xfId="2600" xr:uid="{00000000-0005-0000-0000-0000200A0000}"/>
    <cellStyle name="_인원계획표 _토공및구조물_진짜하도급(토공)_경남하도급샘플" xfId="2601" xr:uid="{00000000-0005-0000-0000-0000210A0000}"/>
    <cellStyle name="_인원계획표 _토공및구조물_진짜하도급(토공)_경남하도급샘플_하도발주건-88(2).5K비탈면(716)" xfId="2602" xr:uid="{00000000-0005-0000-0000-0000220A0000}"/>
    <cellStyle name="_인원계획표 _토공및구조물_진짜하도급(토공)_경남하도급샘플_하도발주요청(경남)" xfId="2603" xr:uid="{00000000-0005-0000-0000-0000230A0000}"/>
    <cellStyle name="_인원계획표 _토공및구조물_진짜하도급(토공)_경남하도급샘플_하도발주요청(변경) " xfId="2604" xr:uid="{00000000-0005-0000-0000-0000240A0000}"/>
    <cellStyle name="_인원계획표 _토공및구조물_진짜하도급(토공)_계약내용" xfId="2605" xr:uid="{00000000-0005-0000-0000-0000250A0000}"/>
    <cellStyle name="_인원계획표 _토공및구조물_진짜하도급(토공)_본부팀견적현황" xfId="2606" xr:uid="{00000000-0005-0000-0000-0000260A0000}"/>
    <cellStyle name="_인원계획표 _토공및구조물_진짜하도급(토공)_진짜진짜하도급" xfId="2607" xr:uid="{00000000-0005-0000-0000-0000270A0000}"/>
    <cellStyle name="_인원계획표 _토공및구조물_진짜하도급(토공)_진짜진짜하도급_당초-하도계약요청-이걸로계약" xfId="2608" xr:uid="{00000000-0005-0000-0000-0000280A0000}"/>
    <cellStyle name="_인원계획표 _토공및구조물_진짜하도급(토공)_진짜진짜하도급_변경-하도계약요청" xfId="2609" xr:uid="{00000000-0005-0000-0000-0000290A0000}"/>
    <cellStyle name="_인원계획표 _토공및구조물_진짜하도급(토공)_진짜진짜하도급_본부팀견적현황" xfId="2610" xr:uid="{00000000-0005-0000-0000-00002A0A0000}"/>
    <cellStyle name="_인원계획표 _토공및구조물_진짜하도급(토공)_진짜진짜하도급_하도발주건-88(2).5K비탈면(716)" xfId="2611" xr:uid="{00000000-0005-0000-0000-00002B0A0000}"/>
    <cellStyle name="_인원계획표 _토공및구조물_진짜하도급(토공)_진짜진짜하도급_하도발주요청(경남)" xfId="2612" xr:uid="{00000000-0005-0000-0000-00002C0A0000}"/>
    <cellStyle name="_인원계획표 _토공및구조물_진짜하도급(토공)_진짜진짜하도급_하도발주요청(변경) " xfId="2613" xr:uid="{00000000-0005-0000-0000-00002D0A0000}"/>
    <cellStyle name="_인원계획표 _토공및구조물_진짜하도급(토공)_하도계약요청" xfId="2614" xr:uid="{00000000-0005-0000-0000-00002E0A0000}"/>
    <cellStyle name="_인원계획표 _토공및구조물_진짜하도급(토공)_하도발주요청(3차)" xfId="2615" xr:uid="{00000000-0005-0000-0000-00002F0A0000}"/>
    <cellStyle name="_인원계획표 _토공및구조물_진짜하도급(토공)_하도발주요청(3차)_하도발주건-88(2).5K비탈면(716)" xfId="2616" xr:uid="{00000000-0005-0000-0000-0000300A0000}"/>
    <cellStyle name="_인원계획표 _토공및구조물_진짜하도급(토공)_하도발주요청(3차)_하도발주요청(경남)" xfId="2617" xr:uid="{00000000-0005-0000-0000-0000310A0000}"/>
    <cellStyle name="_인원계획표 _토공및구조물_진짜하도급(토공)_하도발주요청(3차)_하도발주요청(변경) " xfId="2618" xr:uid="{00000000-0005-0000-0000-0000320A0000}"/>
    <cellStyle name="_인원계획표 _토공및구조물_하도발주건-88(2).5K비탈면(716)" xfId="2619" xr:uid="{00000000-0005-0000-0000-0000330A0000}"/>
    <cellStyle name="_인원계획표 _토공및구조물_하도발주요청(경남)" xfId="2620" xr:uid="{00000000-0005-0000-0000-0000340A0000}"/>
    <cellStyle name="_인원계획표 _토공및구조물_하도발주요청(변경) " xfId="2621" xr:uid="{00000000-0005-0000-0000-0000350A0000}"/>
    <cellStyle name="_인원계획표 _토공및구조물_합정하도급요청(토공)" xfId="2622" xr:uid="{00000000-0005-0000-0000-0000360A0000}"/>
    <cellStyle name="_인원계획표 _토공및구조물_합정하도급요청(토공)_경남하도급샘플" xfId="2623" xr:uid="{00000000-0005-0000-0000-0000370A0000}"/>
    <cellStyle name="_인원계획표 _토공및구조물_합정하도급요청(토공)_경남하도급샘플_하도발주건-88(2).5K비탈면(716)" xfId="2624" xr:uid="{00000000-0005-0000-0000-0000380A0000}"/>
    <cellStyle name="_인원계획표 _토공및구조물_합정하도급요청(토공)_경남하도급샘플_하도발주요청(경남)" xfId="2625" xr:uid="{00000000-0005-0000-0000-0000390A0000}"/>
    <cellStyle name="_인원계획표 _토공및구조물_합정하도급요청(토공)_경남하도급샘플_하도발주요청(변경) " xfId="2626" xr:uid="{00000000-0005-0000-0000-00003A0A0000}"/>
    <cellStyle name="_인원계획표 _토공및구조물_합정하도급요청(토공)_계약내용" xfId="2627" xr:uid="{00000000-0005-0000-0000-00003B0A0000}"/>
    <cellStyle name="_인원계획표 _토공및구조물_합정하도급요청(토공)_본부팀견적현황" xfId="2628" xr:uid="{00000000-0005-0000-0000-00003C0A0000}"/>
    <cellStyle name="_인원계획표 _토공및구조물_합정하도급요청(토공)_진짜진짜하도급" xfId="2629" xr:uid="{00000000-0005-0000-0000-00003D0A0000}"/>
    <cellStyle name="_인원계획표 _토공및구조물_합정하도급요청(토공)_진짜진짜하도급_당초-하도계약요청-이걸로계약" xfId="2630" xr:uid="{00000000-0005-0000-0000-00003E0A0000}"/>
    <cellStyle name="_인원계획표 _토공및구조물_합정하도급요청(토공)_진짜진짜하도급_변경-하도계약요청" xfId="2631" xr:uid="{00000000-0005-0000-0000-00003F0A0000}"/>
    <cellStyle name="_인원계획표 _토공및구조물_합정하도급요청(토공)_진짜진짜하도급_본부팀견적현황" xfId="2632" xr:uid="{00000000-0005-0000-0000-0000400A0000}"/>
    <cellStyle name="_인원계획표 _토공및구조물_합정하도급요청(토공)_진짜진짜하도급_하도발주건-88(2).5K비탈면(716)" xfId="2633" xr:uid="{00000000-0005-0000-0000-0000410A0000}"/>
    <cellStyle name="_인원계획표 _토공및구조물_합정하도급요청(토공)_진짜진짜하도급_하도발주요청(경남)" xfId="2634" xr:uid="{00000000-0005-0000-0000-0000420A0000}"/>
    <cellStyle name="_인원계획표 _토공및구조물_합정하도급요청(토공)_진짜진짜하도급_하도발주요청(변경) " xfId="2635" xr:uid="{00000000-0005-0000-0000-0000430A0000}"/>
    <cellStyle name="_인원계획표 _토공및구조물_합정하도급요청(토공)_하도계약요청" xfId="2636" xr:uid="{00000000-0005-0000-0000-0000440A0000}"/>
    <cellStyle name="_인원계획표 _토공및구조물_합정하도급요청(토공)_하도발주요청(3차)" xfId="2637" xr:uid="{00000000-0005-0000-0000-0000450A0000}"/>
    <cellStyle name="_인원계획표 _토공및구조물_합정하도급요청(토공)_하도발주요청(3차)_하도발주건-88(2).5K비탈면(716)" xfId="2638" xr:uid="{00000000-0005-0000-0000-0000460A0000}"/>
    <cellStyle name="_인원계획표 _토공및구조물_합정하도급요청(토공)_하도발주요청(3차)_하도발주요청(경남)" xfId="2639" xr:uid="{00000000-0005-0000-0000-0000470A0000}"/>
    <cellStyle name="_인원계획표 _토공및구조물_합정하도급요청(토공)_하도발주요청(3차)_하도발주요청(변경) " xfId="2640" xr:uid="{00000000-0005-0000-0000-0000480A0000}"/>
    <cellStyle name="_인원계획표 _하도그계약요청(영동최종)(2003_05_13)" xfId="2641" xr:uid="{00000000-0005-0000-0000-0000490A0000}"/>
    <cellStyle name="_인원계획표 _하도그계약요청(영동최종)(2003_05_13)_07전기협약설계(원주,홍천,충주)" xfId="2642" xr:uid="{00000000-0005-0000-0000-00004A0A0000}"/>
    <cellStyle name="_인원계획표 _하도그계약요청(영동최종)(2003_05_13)_1. 09년 강원협약 설계서(전기)" xfId="2643" xr:uid="{00000000-0005-0000-0000-00004B0A0000}"/>
    <cellStyle name="_인원계획표 _하도그계약요청(영동최종)(2003_05_13)_1. 09년 강원협약 설계서(전기)FF" xfId="2644" xr:uid="{00000000-0005-0000-0000-00004C0A0000}"/>
    <cellStyle name="_인원계획표 _하도그계약요청(영동최종)(2003_05_13)_2008년전기협약설계(홍천,제천,충주)8억" xfId="2645" xr:uid="{00000000-0005-0000-0000-00004D0A0000}"/>
    <cellStyle name="_인원계획표 _하도그계약요청(영동최종)(2003_05_13)_2009년전기협약설계(대관령,제천,충주)7억5천" xfId="2646" xr:uid="{00000000-0005-0000-0000-00004E0A0000}"/>
    <cellStyle name="_인원계획표 _하도그계약요청(영동최종)(2003_05_13)_사본 - 1. 09년 강원협약 설계서(전기)" xfId="2647" xr:uid="{00000000-0005-0000-0000-00004F0A0000}"/>
    <cellStyle name="_인원계획표 _하도발주건-88(2).5K비탈면(716)" xfId="2648" xr:uid="{00000000-0005-0000-0000-0000500A0000}"/>
    <cellStyle name="_인원계획표 _하도발주요청(경남)" xfId="2649" xr:uid="{00000000-0005-0000-0000-0000510A0000}"/>
    <cellStyle name="_인원계획표 _하도발주요청(변경) " xfId="2650" xr:uid="{00000000-0005-0000-0000-0000520A0000}"/>
    <cellStyle name="_인원계획표 _합정하도급요청(토공)" xfId="2651" xr:uid="{00000000-0005-0000-0000-0000530A0000}"/>
    <cellStyle name="_인원계획표 _합정하도급요청(토공)_경남하도급샘플" xfId="2652" xr:uid="{00000000-0005-0000-0000-0000540A0000}"/>
    <cellStyle name="_인원계획표 _합정하도급요청(토공)_경남하도급샘플_하도발주건-88(2).5K비탈면(716)" xfId="2653" xr:uid="{00000000-0005-0000-0000-0000550A0000}"/>
    <cellStyle name="_인원계획표 _합정하도급요청(토공)_경남하도급샘플_하도발주요청(경남)" xfId="2654" xr:uid="{00000000-0005-0000-0000-0000560A0000}"/>
    <cellStyle name="_인원계획표 _합정하도급요청(토공)_경남하도급샘플_하도발주요청(변경) " xfId="2655" xr:uid="{00000000-0005-0000-0000-0000570A0000}"/>
    <cellStyle name="_인원계획표 _합정하도급요청(토공)_계약내용" xfId="2656" xr:uid="{00000000-0005-0000-0000-0000580A0000}"/>
    <cellStyle name="_인원계획표 _합정하도급요청(토공)_본부팀견적현황" xfId="2657" xr:uid="{00000000-0005-0000-0000-0000590A0000}"/>
    <cellStyle name="_인원계획표 _합정하도급요청(토공)_진짜진짜하도급" xfId="2658" xr:uid="{00000000-0005-0000-0000-00005A0A0000}"/>
    <cellStyle name="_인원계획표 _합정하도급요청(토공)_진짜진짜하도급_당초-하도계약요청-이걸로계약" xfId="2659" xr:uid="{00000000-0005-0000-0000-00005B0A0000}"/>
    <cellStyle name="_인원계획표 _합정하도급요청(토공)_진짜진짜하도급_변경-하도계약요청" xfId="2660" xr:uid="{00000000-0005-0000-0000-00005C0A0000}"/>
    <cellStyle name="_인원계획표 _합정하도급요청(토공)_진짜진짜하도급_본부팀견적현황" xfId="2661" xr:uid="{00000000-0005-0000-0000-00005D0A0000}"/>
    <cellStyle name="_인원계획표 _합정하도급요청(토공)_진짜진짜하도급_하도발주건-88(2).5K비탈면(716)" xfId="2662" xr:uid="{00000000-0005-0000-0000-00005E0A0000}"/>
    <cellStyle name="_인원계획표 _합정하도급요청(토공)_진짜진짜하도급_하도발주요청(경남)" xfId="2663" xr:uid="{00000000-0005-0000-0000-00005F0A0000}"/>
    <cellStyle name="_인원계획표 _합정하도급요청(토공)_진짜진짜하도급_하도발주요청(변경) " xfId="2664" xr:uid="{00000000-0005-0000-0000-0000600A0000}"/>
    <cellStyle name="_인원계획표 _합정하도급요청(토공)_하도계약요청" xfId="2665" xr:uid="{00000000-0005-0000-0000-0000610A0000}"/>
    <cellStyle name="_인원계획표 _합정하도급요청(토공)_하도발주요청(3차)" xfId="2666" xr:uid="{00000000-0005-0000-0000-0000620A0000}"/>
    <cellStyle name="_인원계획표 _합정하도급요청(토공)_하도발주요청(3차)_하도발주건-88(2).5K비탈면(716)" xfId="2667" xr:uid="{00000000-0005-0000-0000-0000630A0000}"/>
    <cellStyle name="_인원계획표 _합정하도급요청(토공)_하도발주요청(3차)_하도발주요청(경남)" xfId="2668" xr:uid="{00000000-0005-0000-0000-0000640A0000}"/>
    <cellStyle name="_인원계획표 _합정하도급요청(토공)_하도발주요청(3차)_하도발주요청(변경) " xfId="2669" xr:uid="{00000000-0005-0000-0000-0000650A0000}"/>
    <cellStyle name="_인정전 내역서--" xfId="2670" xr:uid="{00000000-0005-0000-0000-0000660A0000}"/>
    <cellStyle name="_인천북항관공선부두(수정내역)" xfId="2671" xr:uid="{00000000-0005-0000-0000-0000670A0000}"/>
    <cellStyle name="_인테리어 일위대가 03-19" xfId="2672" xr:uid="{00000000-0005-0000-0000-0000680A0000}"/>
    <cellStyle name="_일위(김천)" xfId="2673" xr:uid="{00000000-0005-0000-0000-0000690A0000}"/>
    <cellStyle name="_일위(포천)" xfId="2674" xr:uid="{00000000-0005-0000-0000-00006A0A0000}"/>
    <cellStyle name="_일위대가" xfId="2675" xr:uid="{00000000-0005-0000-0000-00006B0A0000}"/>
    <cellStyle name="_일위대가(11월20일)" xfId="2676" xr:uid="{00000000-0005-0000-0000-00006C0A0000}"/>
    <cellStyle name="_일위대가(2005년12월)" xfId="2677" xr:uid="{00000000-0005-0000-0000-00006D0A0000}"/>
    <cellStyle name="_일위대가_1" xfId="2678" xr:uid="{00000000-0005-0000-0000-00006E0A0000}"/>
    <cellStyle name="_일위대가_2" xfId="2679" xr:uid="{00000000-0005-0000-0000-00006F0A0000}"/>
    <cellStyle name="_임금(진흥콘크리트)" xfId="2680" xr:uid="{00000000-0005-0000-0000-0000700A0000}"/>
    <cellStyle name="_입찰표지 " xfId="2681" xr:uid="{00000000-0005-0000-0000-0000710A0000}"/>
    <cellStyle name="_입찰표지 _(2003)하도급발주요청(2차-영동)" xfId="2682" xr:uid="{00000000-0005-0000-0000-0000720A0000}"/>
    <cellStyle name="_입찰표지 _(2003)하도급발주요청(2차-영동)_07전기협약설계(원주,홍천,충주)" xfId="2683" xr:uid="{00000000-0005-0000-0000-0000730A0000}"/>
    <cellStyle name="_입찰표지 _(2003)하도급발주요청(2차-영동)_1. 09년 강원협약 설계서(전기)" xfId="2684" xr:uid="{00000000-0005-0000-0000-0000740A0000}"/>
    <cellStyle name="_입찰표지 _(2003)하도급발주요청(2차-영동)_1. 09년 강원협약 설계서(전기)FF" xfId="2685" xr:uid="{00000000-0005-0000-0000-0000750A0000}"/>
    <cellStyle name="_입찰표지 _(2003)하도급발주요청(2차-영동)_2008년전기협약설계(홍천,제천,충주)8억" xfId="2686" xr:uid="{00000000-0005-0000-0000-0000760A0000}"/>
    <cellStyle name="_입찰표지 _(2003)하도급발주요청(2차-영동)_2009년전기협약설계(대관령,제천,충주)7억5천" xfId="2687" xr:uid="{00000000-0005-0000-0000-0000770A0000}"/>
    <cellStyle name="_입찰표지 _(2003)하도급발주요청(2차-영동)_사본 - 1. 09년 강원협약 설계서(전기)" xfId="2688" xr:uid="{00000000-0005-0000-0000-0000780A0000}"/>
    <cellStyle name="_입찰표지 _(2003-영동)하도급(2003_04_30)" xfId="2689" xr:uid="{00000000-0005-0000-0000-0000790A0000}"/>
    <cellStyle name="_입찰표지 _(2003-영동)하도급(2003_04_30)_(2003-영동)하도급(2003_04_30)" xfId="2690" xr:uid="{00000000-0005-0000-0000-00007A0A0000}"/>
    <cellStyle name="_입찰표지 _(2003-영동)하도급(2003_04_30)_(2003-영동)하도급(2003_04_30)_07전기협약설계(원주,홍천,충주)" xfId="2691" xr:uid="{00000000-0005-0000-0000-00007B0A0000}"/>
    <cellStyle name="_입찰표지 _(2003-영동)하도급(2003_04_30)_(2003-영동)하도급(2003_04_30)_1. 09년 강원협약 설계서(전기)" xfId="2692" xr:uid="{00000000-0005-0000-0000-00007C0A0000}"/>
    <cellStyle name="_입찰표지 _(2003-영동)하도급(2003_04_30)_(2003-영동)하도급(2003_04_30)_1. 09년 강원협약 설계서(전기)FF" xfId="2693" xr:uid="{00000000-0005-0000-0000-00007D0A0000}"/>
    <cellStyle name="_입찰표지 _(2003-영동)하도급(2003_04_30)_(2003-영동)하도급(2003_04_30)_2008년전기협약설계(홍천,제천,충주)8억" xfId="2694" xr:uid="{00000000-0005-0000-0000-00007E0A0000}"/>
    <cellStyle name="_입찰표지 _(2003-영동)하도급(2003_04_30)_(2003-영동)하도급(2003_04_30)_2009년전기협약설계(대관령,제천,충주)7억5천" xfId="2695" xr:uid="{00000000-0005-0000-0000-00007F0A0000}"/>
    <cellStyle name="_입찰표지 _(2003-영동)하도급(2003_04_30)_(2003-영동)하도급(2003_04_30)_사본 - 1. 09년 강원협약 설계서(전기)" xfId="2696" xr:uid="{00000000-0005-0000-0000-0000800A0000}"/>
    <cellStyle name="_입찰표지 _(2003-영동)하도급(2003_04_30)_07전기협약설계(원주,홍천,충주)" xfId="2697" xr:uid="{00000000-0005-0000-0000-0000810A0000}"/>
    <cellStyle name="_입찰표지 _(2003-영동)하도급(2003_04_30)_1. 09년 강원협약 설계서(전기)" xfId="2698" xr:uid="{00000000-0005-0000-0000-0000820A0000}"/>
    <cellStyle name="_입찰표지 _(2003-영동)하도급(2003_04_30)_1. 09년 강원협약 설계서(전기)FF" xfId="2699" xr:uid="{00000000-0005-0000-0000-0000830A0000}"/>
    <cellStyle name="_입찰표지 _(2003-영동)하도급(2003_04_30)_2008년전기협약설계(홍천,제천,충주)8억" xfId="2700" xr:uid="{00000000-0005-0000-0000-0000840A0000}"/>
    <cellStyle name="_입찰표지 _(2003-영동)하도급(2003_04_30)_2009년전기협약설계(대관령,제천,충주)7억5천" xfId="2701" xr:uid="{00000000-0005-0000-0000-0000850A0000}"/>
    <cellStyle name="_입찰표지 _(2003-영동)하도급(2003_04_30)_사본 - 1. 09년 강원협약 설계서(전기)" xfId="2702" xr:uid="{00000000-0005-0000-0000-0000860A0000}"/>
    <cellStyle name="_입찰표지 _(가)실행" xfId="2703" xr:uid="{00000000-0005-0000-0000-0000870A0000}"/>
    <cellStyle name="_입찰표지 _(가)실행_당초-하도계약요청-이걸로계약" xfId="2704" xr:uid="{00000000-0005-0000-0000-0000880A0000}"/>
    <cellStyle name="_입찰표지 _(가)실행_변경-하도계약요청" xfId="2705" xr:uid="{00000000-0005-0000-0000-0000890A0000}"/>
    <cellStyle name="_입찰표지 _(가)실행_본부팀견적현황" xfId="2706" xr:uid="{00000000-0005-0000-0000-00008A0A0000}"/>
    <cellStyle name="_입찰표지 _(가)실행_진짜하도급(토공)" xfId="2707" xr:uid="{00000000-0005-0000-0000-00008B0A0000}"/>
    <cellStyle name="_입찰표지 _(가)실행_진짜하도급(토공)_경남하도급샘플" xfId="2708" xr:uid="{00000000-0005-0000-0000-00008C0A0000}"/>
    <cellStyle name="_입찰표지 _(가)실행_진짜하도급(토공)_경남하도급샘플_하도발주건-88(2).5K비탈면(716)" xfId="2709" xr:uid="{00000000-0005-0000-0000-00008D0A0000}"/>
    <cellStyle name="_입찰표지 _(가)실행_진짜하도급(토공)_경남하도급샘플_하도발주요청(경남)" xfId="2710" xr:uid="{00000000-0005-0000-0000-00008E0A0000}"/>
    <cellStyle name="_입찰표지 _(가)실행_진짜하도급(토공)_경남하도급샘플_하도발주요청(변경) " xfId="2711" xr:uid="{00000000-0005-0000-0000-00008F0A0000}"/>
    <cellStyle name="_입찰표지 _(가)실행_진짜하도급(토공)_계약내용" xfId="2712" xr:uid="{00000000-0005-0000-0000-0000900A0000}"/>
    <cellStyle name="_입찰표지 _(가)실행_진짜하도급(토공)_본부팀견적현황" xfId="2713" xr:uid="{00000000-0005-0000-0000-0000910A0000}"/>
    <cellStyle name="_입찰표지 _(가)실행_진짜하도급(토공)_진짜진짜하도급" xfId="2714" xr:uid="{00000000-0005-0000-0000-0000920A0000}"/>
    <cellStyle name="_입찰표지 _(가)실행_진짜하도급(토공)_진짜진짜하도급_당초-하도계약요청-이걸로계약" xfId="2715" xr:uid="{00000000-0005-0000-0000-0000930A0000}"/>
    <cellStyle name="_입찰표지 _(가)실행_진짜하도급(토공)_진짜진짜하도급_변경-하도계약요청" xfId="2716" xr:uid="{00000000-0005-0000-0000-0000940A0000}"/>
    <cellStyle name="_입찰표지 _(가)실행_진짜하도급(토공)_진짜진짜하도급_본부팀견적현황" xfId="2717" xr:uid="{00000000-0005-0000-0000-0000950A0000}"/>
    <cellStyle name="_입찰표지 _(가)실행_진짜하도급(토공)_진짜진짜하도급_하도발주건-88(2).5K비탈면(716)" xfId="2718" xr:uid="{00000000-0005-0000-0000-0000960A0000}"/>
    <cellStyle name="_입찰표지 _(가)실행_진짜하도급(토공)_진짜진짜하도급_하도발주요청(경남)" xfId="2719" xr:uid="{00000000-0005-0000-0000-0000970A0000}"/>
    <cellStyle name="_입찰표지 _(가)실행_진짜하도급(토공)_진짜진짜하도급_하도발주요청(변경) " xfId="2720" xr:uid="{00000000-0005-0000-0000-0000980A0000}"/>
    <cellStyle name="_입찰표지 _(가)실행_진짜하도급(토공)_하도계약요청" xfId="2721" xr:uid="{00000000-0005-0000-0000-0000990A0000}"/>
    <cellStyle name="_입찰표지 _(가)실행_진짜하도급(토공)_하도발주요청(3차)" xfId="2722" xr:uid="{00000000-0005-0000-0000-00009A0A0000}"/>
    <cellStyle name="_입찰표지 _(가)실행_진짜하도급(토공)_하도발주요청(3차)_하도발주건-88(2).5K비탈면(716)" xfId="2723" xr:uid="{00000000-0005-0000-0000-00009B0A0000}"/>
    <cellStyle name="_입찰표지 _(가)실행_진짜하도급(토공)_하도발주요청(3차)_하도발주요청(경남)" xfId="2724" xr:uid="{00000000-0005-0000-0000-00009C0A0000}"/>
    <cellStyle name="_입찰표지 _(가)실행_진짜하도급(토공)_하도발주요청(3차)_하도발주요청(변경) " xfId="2725" xr:uid="{00000000-0005-0000-0000-00009D0A0000}"/>
    <cellStyle name="_입찰표지 _(가)실행_하도발주건-88(2).5K비탈면(716)" xfId="2726" xr:uid="{00000000-0005-0000-0000-00009E0A0000}"/>
    <cellStyle name="_입찰표지 _(가)실행_하도발주요청(경남)" xfId="2727" xr:uid="{00000000-0005-0000-0000-00009F0A0000}"/>
    <cellStyle name="_입찰표지 _(가)실행_하도발주요청(변경) " xfId="2728" xr:uid="{00000000-0005-0000-0000-0000A00A0000}"/>
    <cellStyle name="_입찰표지 _(가)실행_합정하도급요청(토공)" xfId="2729" xr:uid="{00000000-0005-0000-0000-0000A10A0000}"/>
    <cellStyle name="_입찰표지 _(가)실행_합정하도급요청(토공)_경남하도급샘플" xfId="2730" xr:uid="{00000000-0005-0000-0000-0000A20A0000}"/>
    <cellStyle name="_입찰표지 _(가)실행_합정하도급요청(토공)_경남하도급샘플_하도발주건-88(2).5K비탈면(716)" xfId="2731" xr:uid="{00000000-0005-0000-0000-0000A30A0000}"/>
    <cellStyle name="_입찰표지 _(가)실행_합정하도급요청(토공)_경남하도급샘플_하도발주요청(경남)" xfId="2732" xr:uid="{00000000-0005-0000-0000-0000A40A0000}"/>
    <cellStyle name="_입찰표지 _(가)실행_합정하도급요청(토공)_경남하도급샘플_하도발주요청(변경) " xfId="2733" xr:uid="{00000000-0005-0000-0000-0000A50A0000}"/>
    <cellStyle name="_입찰표지 _(가)실행_합정하도급요청(토공)_계약내용" xfId="2734" xr:uid="{00000000-0005-0000-0000-0000A60A0000}"/>
    <cellStyle name="_입찰표지 _(가)실행_합정하도급요청(토공)_본부팀견적현황" xfId="2735" xr:uid="{00000000-0005-0000-0000-0000A70A0000}"/>
    <cellStyle name="_입찰표지 _(가)실행_합정하도급요청(토공)_진짜진짜하도급" xfId="2736" xr:uid="{00000000-0005-0000-0000-0000A80A0000}"/>
    <cellStyle name="_입찰표지 _(가)실행_합정하도급요청(토공)_진짜진짜하도급_당초-하도계약요청-이걸로계약" xfId="2737" xr:uid="{00000000-0005-0000-0000-0000A90A0000}"/>
    <cellStyle name="_입찰표지 _(가)실행_합정하도급요청(토공)_진짜진짜하도급_변경-하도계약요청" xfId="2738" xr:uid="{00000000-0005-0000-0000-0000AA0A0000}"/>
    <cellStyle name="_입찰표지 _(가)실행_합정하도급요청(토공)_진짜진짜하도급_본부팀견적현황" xfId="2739" xr:uid="{00000000-0005-0000-0000-0000AB0A0000}"/>
    <cellStyle name="_입찰표지 _(가)실행_합정하도급요청(토공)_진짜진짜하도급_하도발주건-88(2).5K비탈면(716)" xfId="2740" xr:uid="{00000000-0005-0000-0000-0000AC0A0000}"/>
    <cellStyle name="_입찰표지 _(가)실행_합정하도급요청(토공)_진짜진짜하도급_하도발주요청(경남)" xfId="2741" xr:uid="{00000000-0005-0000-0000-0000AD0A0000}"/>
    <cellStyle name="_입찰표지 _(가)실행_합정하도급요청(토공)_진짜진짜하도급_하도발주요청(변경) " xfId="2742" xr:uid="{00000000-0005-0000-0000-0000AE0A0000}"/>
    <cellStyle name="_입찰표지 _(가)실행_합정하도급요청(토공)_하도계약요청" xfId="2743" xr:uid="{00000000-0005-0000-0000-0000AF0A0000}"/>
    <cellStyle name="_입찰표지 _(가)실행_합정하도급요청(토공)_하도발주요청(3차)" xfId="2744" xr:uid="{00000000-0005-0000-0000-0000B00A0000}"/>
    <cellStyle name="_입찰표지 _(가)실행_합정하도급요청(토공)_하도발주요청(3차)_하도발주건-88(2).5K비탈면(716)" xfId="2745" xr:uid="{00000000-0005-0000-0000-0000B10A0000}"/>
    <cellStyle name="_입찰표지 _(가)실행_합정하도급요청(토공)_하도발주요청(3차)_하도발주요청(경남)" xfId="2746" xr:uid="{00000000-0005-0000-0000-0000B20A0000}"/>
    <cellStyle name="_입찰표지 _(가)실행_합정하도급요청(토공)_하도발주요청(3차)_하도발주요청(변경) " xfId="2747" xr:uid="{00000000-0005-0000-0000-0000B30A0000}"/>
    <cellStyle name="_입찰표지 _07전기협약설계(원주,홍천,충주)" xfId="2748" xr:uid="{00000000-0005-0000-0000-0000B40A0000}"/>
    <cellStyle name="_입찰표지 _1. 09년 강원협약 설계서(전기)" xfId="2749" xr:uid="{00000000-0005-0000-0000-0000B50A0000}"/>
    <cellStyle name="_입찰표지 _1. 09년 강원협약 설계서(전기)FF" xfId="2750" xr:uid="{00000000-0005-0000-0000-0000B60A0000}"/>
    <cellStyle name="_입찰표지 _2003년 논산,무주하도급(도급가)건" xfId="2751" xr:uid="{00000000-0005-0000-0000-0000B70A0000}"/>
    <cellStyle name="_입찰표지 _2003년 논산,무주하도급(도급가)건_07전기협약설계(원주,홍천,충주)" xfId="2752" xr:uid="{00000000-0005-0000-0000-0000B80A0000}"/>
    <cellStyle name="_입찰표지 _2003년 논산,무주하도급(도급가)건_1. 09년 강원협약 설계서(전기)" xfId="2753" xr:uid="{00000000-0005-0000-0000-0000B90A0000}"/>
    <cellStyle name="_입찰표지 _2003년 논산,무주하도급(도급가)건_1. 09년 강원협약 설계서(전기)FF" xfId="2754" xr:uid="{00000000-0005-0000-0000-0000BA0A0000}"/>
    <cellStyle name="_입찰표지 _2003년 논산,무주하도급(도급가)건_2008년전기협약설계(홍천,제천,충주)8억" xfId="2755" xr:uid="{00000000-0005-0000-0000-0000BB0A0000}"/>
    <cellStyle name="_입찰표지 _2003년 논산,무주하도급(도급가)건_2009년전기협약설계(대관령,제천,충주)7억5천" xfId="2756" xr:uid="{00000000-0005-0000-0000-0000BC0A0000}"/>
    <cellStyle name="_입찰표지 _2003년 논산,무주하도급(도급가)건_사본 - 1. 09년 강원협약 설계서(전기)" xfId="2757" xr:uid="{00000000-0005-0000-0000-0000BD0A0000}"/>
    <cellStyle name="_입찰표지 _2008년전기협약설계(홍천,제천,충주)8억" xfId="2758" xr:uid="{00000000-0005-0000-0000-0000BE0A0000}"/>
    <cellStyle name="_입찰표지 _2009년전기협약설계(대관령,제천,충주)7억5천" xfId="2759" xr:uid="{00000000-0005-0000-0000-0000BF0A0000}"/>
    <cellStyle name="_입찰표지 _가실행(공설운동장)" xfId="2760" xr:uid="{00000000-0005-0000-0000-0000C00A0000}"/>
    <cellStyle name="_입찰표지 _가실행(공설운동장)_당초-하도계약요청-이걸로계약" xfId="2761" xr:uid="{00000000-0005-0000-0000-0000C10A0000}"/>
    <cellStyle name="_입찰표지 _가실행(공설운동장)_변경-하도계약요청" xfId="2762" xr:uid="{00000000-0005-0000-0000-0000C20A0000}"/>
    <cellStyle name="_입찰표지 _가실행(공설운동장)_본부팀견적현황" xfId="2763" xr:uid="{00000000-0005-0000-0000-0000C30A0000}"/>
    <cellStyle name="_입찰표지 _가실행(공설운동장)_진짜하도급(토공)" xfId="2764" xr:uid="{00000000-0005-0000-0000-0000C40A0000}"/>
    <cellStyle name="_입찰표지 _가실행(공설운동장)_진짜하도급(토공)_경남하도급샘플" xfId="2765" xr:uid="{00000000-0005-0000-0000-0000C50A0000}"/>
    <cellStyle name="_입찰표지 _가실행(공설운동장)_진짜하도급(토공)_경남하도급샘플_하도발주건-88(2).5K비탈면(716)" xfId="2766" xr:uid="{00000000-0005-0000-0000-0000C60A0000}"/>
    <cellStyle name="_입찰표지 _가실행(공설운동장)_진짜하도급(토공)_경남하도급샘플_하도발주요청(경남)" xfId="2767" xr:uid="{00000000-0005-0000-0000-0000C70A0000}"/>
    <cellStyle name="_입찰표지 _가실행(공설운동장)_진짜하도급(토공)_경남하도급샘플_하도발주요청(변경) " xfId="2768" xr:uid="{00000000-0005-0000-0000-0000C80A0000}"/>
    <cellStyle name="_입찰표지 _가실행(공설운동장)_진짜하도급(토공)_계약내용" xfId="2769" xr:uid="{00000000-0005-0000-0000-0000C90A0000}"/>
    <cellStyle name="_입찰표지 _가실행(공설운동장)_진짜하도급(토공)_본부팀견적현황" xfId="2770" xr:uid="{00000000-0005-0000-0000-0000CA0A0000}"/>
    <cellStyle name="_입찰표지 _가실행(공설운동장)_진짜하도급(토공)_진짜진짜하도급" xfId="2771" xr:uid="{00000000-0005-0000-0000-0000CB0A0000}"/>
    <cellStyle name="_입찰표지 _가실행(공설운동장)_진짜하도급(토공)_진짜진짜하도급_당초-하도계약요청-이걸로계약" xfId="2772" xr:uid="{00000000-0005-0000-0000-0000CC0A0000}"/>
    <cellStyle name="_입찰표지 _가실행(공설운동장)_진짜하도급(토공)_진짜진짜하도급_변경-하도계약요청" xfId="2773" xr:uid="{00000000-0005-0000-0000-0000CD0A0000}"/>
    <cellStyle name="_입찰표지 _가실행(공설운동장)_진짜하도급(토공)_진짜진짜하도급_본부팀견적현황" xfId="2774" xr:uid="{00000000-0005-0000-0000-0000CE0A0000}"/>
    <cellStyle name="_입찰표지 _가실행(공설운동장)_진짜하도급(토공)_진짜진짜하도급_하도발주건-88(2).5K비탈면(716)" xfId="2775" xr:uid="{00000000-0005-0000-0000-0000CF0A0000}"/>
    <cellStyle name="_입찰표지 _가실행(공설운동장)_진짜하도급(토공)_진짜진짜하도급_하도발주요청(경남)" xfId="2776" xr:uid="{00000000-0005-0000-0000-0000D00A0000}"/>
    <cellStyle name="_입찰표지 _가실행(공설운동장)_진짜하도급(토공)_진짜진짜하도급_하도발주요청(변경) " xfId="2777" xr:uid="{00000000-0005-0000-0000-0000D10A0000}"/>
    <cellStyle name="_입찰표지 _가실행(공설운동장)_진짜하도급(토공)_하도계약요청" xfId="2778" xr:uid="{00000000-0005-0000-0000-0000D20A0000}"/>
    <cellStyle name="_입찰표지 _가실행(공설운동장)_진짜하도급(토공)_하도발주요청(3차)" xfId="2779" xr:uid="{00000000-0005-0000-0000-0000D30A0000}"/>
    <cellStyle name="_입찰표지 _가실행(공설운동장)_진짜하도급(토공)_하도발주요청(3차)_하도발주건-88(2).5K비탈면(716)" xfId="2780" xr:uid="{00000000-0005-0000-0000-0000D40A0000}"/>
    <cellStyle name="_입찰표지 _가실행(공설운동장)_진짜하도급(토공)_하도발주요청(3차)_하도발주요청(경남)" xfId="2781" xr:uid="{00000000-0005-0000-0000-0000D50A0000}"/>
    <cellStyle name="_입찰표지 _가실행(공설운동장)_진짜하도급(토공)_하도발주요청(3차)_하도발주요청(변경) " xfId="2782" xr:uid="{00000000-0005-0000-0000-0000D60A0000}"/>
    <cellStyle name="_입찰표지 _가실행(공설운동장)_하도발주건-88(2).5K비탈면(716)" xfId="2783" xr:uid="{00000000-0005-0000-0000-0000D70A0000}"/>
    <cellStyle name="_입찰표지 _가실행(공설운동장)_하도발주요청(경남)" xfId="2784" xr:uid="{00000000-0005-0000-0000-0000D80A0000}"/>
    <cellStyle name="_입찰표지 _가실행(공설운동장)_하도발주요청(변경) " xfId="2785" xr:uid="{00000000-0005-0000-0000-0000D90A0000}"/>
    <cellStyle name="_입찰표지 _가실행(공설운동장)_합정하도급요청(토공)" xfId="2786" xr:uid="{00000000-0005-0000-0000-0000DA0A0000}"/>
    <cellStyle name="_입찰표지 _가실행(공설운동장)_합정하도급요청(토공)_경남하도급샘플" xfId="2787" xr:uid="{00000000-0005-0000-0000-0000DB0A0000}"/>
    <cellStyle name="_입찰표지 _가실행(공설운동장)_합정하도급요청(토공)_경남하도급샘플_하도발주건-88(2).5K비탈면(716)" xfId="2788" xr:uid="{00000000-0005-0000-0000-0000DC0A0000}"/>
    <cellStyle name="_입찰표지 _가실행(공설운동장)_합정하도급요청(토공)_경남하도급샘플_하도발주요청(경남)" xfId="2789" xr:uid="{00000000-0005-0000-0000-0000DD0A0000}"/>
    <cellStyle name="_입찰표지 _가실행(공설운동장)_합정하도급요청(토공)_경남하도급샘플_하도발주요청(변경) " xfId="2790" xr:uid="{00000000-0005-0000-0000-0000DE0A0000}"/>
    <cellStyle name="_입찰표지 _가실행(공설운동장)_합정하도급요청(토공)_계약내용" xfId="2791" xr:uid="{00000000-0005-0000-0000-0000DF0A0000}"/>
    <cellStyle name="_입찰표지 _가실행(공설운동장)_합정하도급요청(토공)_본부팀견적현황" xfId="2792" xr:uid="{00000000-0005-0000-0000-0000E00A0000}"/>
    <cellStyle name="_입찰표지 _가실행(공설운동장)_합정하도급요청(토공)_진짜진짜하도급" xfId="2793" xr:uid="{00000000-0005-0000-0000-0000E10A0000}"/>
    <cellStyle name="_입찰표지 _가실행(공설운동장)_합정하도급요청(토공)_진짜진짜하도급_당초-하도계약요청-이걸로계약" xfId="2794" xr:uid="{00000000-0005-0000-0000-0000E20A0000}"/>
    <cellStyle name="_입찰표지 _가실행(공설운동장)_합정하도급요청(토공)_진짜진짜하도급_변경-하도계약요청" xfId="2795" xr:uid="{00000000-0005-0000-0000-0000E30A0000}"/>
    <cellStyle name="_입찰표지 _가실행(공설운동장)_합정하도급요청(토공)_진짜진짜하도급_본부팀견적현황" xfId="2796" xr:uid="{00000000-0005-0000-0000-0000E40A0000}"/>
    <cellStyle name="_입찰표지 _가실행(공설운동장)_합정하도급요청(토공)_진짜진짜하도급_하도발주건-88(2).5K비탈면(716)" xfId="2797" xr:uid="{00000000-0005-0000-0000-0000E50A0000}"/>
    <cellStyle name="_입찰표지 _가실행(공설운동장)_합정하도급요청(토공)_진짜진짜하도급_하도발주요청(경남)" xfId="2798" xr:uid="{00000000-0005-0000-0000-0000E60A0000}"/>
    <cellStyle name="_입찰표지 _가실행(공설운동장)_합정하도급요청(토공)_진짜진짜하도급_하도발주요청(변경) " xfId="2799" xr:uid="{00000000-0005-0000-0000-0000E70A0000}"/>
    <cellStyle name="_입찰표지 _가실행(공설운동장)_합정하도급요청(토공)_하도계약요청" xfId="2800" xr:uid="{00000000-0005-0000-0000-0000E80A0000}"/>
    <cellStyle name="_입찰표지 _가실행(공설운동장)_합정하도급요청(토공)_하도발주요청(3차)" xfId="2801" xr:uid="{00000000-0005-0000-0000-0000E90A0000}"/>
    <cellStyle name="_입찰표지 _가실행(공설운동장)_합정하도급요청(토공)_하도발주요청(3차)_하도발주건-88(2).5K비탈면(716)" xfId="2802" xr:uid="{00000000-0005-0000-0000-0000EA0A0000}"/>
    <cellStyle name="_입찰표지 _가실행(공설운동장)_합정하도급요청(토공)_하도발주요청(3차)_하도발주요청(경남)" xfId="2803" xr:uid="{00000000-0005-0000-0000-0000EB0A0000}"/>
    <cellStyle name="_입찰표지 _가실행(공설운동장)_합정하도급요청(토공)_하도발주요청(3차)_하도발주요청(변경) " xfId="2804" xr:uid="{00000000-0005-0000-0000-0000EC0A0000}"/>
    <cellStyle name="_입찰표지 _가실행(송탄IC)" xfId="2805" xr:uid="{00000000-0005-0000-0000-0000ED0A0000}"/>
    <cellStyle name="_입찰표지 _가실행(송탄IC)_당초-하도계약요청-이걸로계약" xfId="2806" xr:uid="{00000000-0005-0000-0000-0000EE0A0000}"/>
    <cellStyle name="_입찰표지 _가실행(송탄IC)_변경-하도계약요청" xfId="2807" xr:uid="{00000000-0005-0000-0000-0000EF0A0000}"/>
    <cellStyle name="_입찰표지 _가실행(송탄IC)_본부팀견적현황" xfId="2808" xr:uid="{00000000-0005-0000-0000-0000F00A0000}"/>
    <cellStyle name="_입찰표지 _가실행(송탄IC)_진짜하도급(토공)" xfId="2809" xr:uid="{00000000-0005-0000-0000-0000F10A0000}"/>
    <cellStyle name="_입찰표지 _가실행(송탄IC)_진짜하도급(토공)_경남하도급샘플" xfId="2810" xr:uid="{00000000-0005-0000-0000-0000F20A0000}"/>
    <cellStyle name="_입찰표지 _가실행(송탄IC)_진짜하도급(토공)_경남하도급샘플_하도발주건-88(2).5K비탈면(716)" xfId="2811" xr:uid="{00000000-0005-0000-0000-0000F30A0000}"/>
    <cellStyle name="_입찰표지 _가실행(송탄IC)_진짜하도급(토공)_경남하도급샘플_하도발주요청(경남)" xfId="2812" xr:uid="{00000000-0005-0000-0000-0000F40A0000}"/>
    <cellStyle name="_입찰표지 _가실행(송탄IC)_진짜하도급(토공)_경남하도급샘플_하도발주요청(변경) " xfId="2813" xr:uid="{00000000-0005-0000-0000-0000F50A0000}"/>
    <cellStyle name="_입찰표지 _가실행(송탄IC)_진짜하도급(토공)_계약내용" xfId="2814" xr:uid="{00000000-0005-0000-0000-0000F60A0000}"/>
    <cellStyle name="_입찰표지 _가실행(송탄IC)_진짜하도급(토공)_본부팀견적현황" xfId="2815" xr:uid="{00000000-0005-0000-0000-0000F70A0000}"/>
    <cellStyle name="_입찰표지 _가실행(송탄IC)_진짜하도급(토공)_진짜진짜하도급" xfId="2816" xr:uid="{00000000-0005-0000-0000-0000F80A0000}"/>
    <cellStyle name="_입찰표지 _가실행(송탄IC)_진짜하도급(토공)_진짜진짜하도급_당초-하도계약요청-이걸로계약" xfId="2817" xr:uid="{00000000-0005-0000-0000-0000F90A0000}"/>
    <cellStyle name="_입찰표지 _가실행(송탄IC)_진짜하도급(토공)_진짜진짜하도급_변경-하도계약요청" xfId="2818" xr:uid="{00000000-0005-0000-0000-0000FA0A0000}"/>
    <cellStyle name="_입찰표지 _가실행(송탄IC)_진짜하도급(토공)_진짜진짜하도급_본부팀견적현황" xfId="2819" xr:uid="{00000000-0005-0000-0000-0000FB0A0000}"/>
    <cellStyle name="_입찰표지 _가실행(송탄IC)_진짜하도급(토공)_진짜진짜하도급_하도발주건-88(2).5K비탈면(716)" xfId="2820" xr:uid="{00000000-0005-0000-0000-0000FC0A0000}"/>
    <cellStyle name="_입찰표지 _가실행(송탄IC)_진짜하도급(토공)_진짜진짜하도급_하도발주요청(경남)" xfId="2821" xr:uid="{00000000-0005-0000-0000-0000FD0A0000}"/>
    <cellStyle name="_입찰표지 _가실행(송탄IC)_진짜하도급(토공)_진짜진짜하도급_하도발주요청(변경) " xfId="2822" xr:uid="{00000000-0005-0000-0000-0000FE0A0000}"/>
    <cellStyle name="_입찰표지 _가실행(송탄IC)_진짜하도급(토공)_하도계약요청" xfId="2823" xr:uid="{00000000-0005-0000-0000-0000FF0A0000}"/>
    <cellStyle name="_입찰표지 _가실행(송탄IC)_진짜하도급(토공)_하도발주요청(3차)" xfId="2824" xr:uid="{00000000-0005-0000-0000-0000000B0000}"/>
    <cellStyle name="_입찰표지 _가실행(송탄IC)_진짜하도급(토공)_하도발주요청(3차)_하도발주건-88(2).5K비탈면(716)" xfId="2825" xr:uid="{00000000-0005-0000-0000-0000010B0000}"/>
    <cellStyle name="_입찰표지 _가실행(송탄IC)_진짜하도급(토공)_하도발주요청(3차)_하도발주요청(경남)" xfId="2826" xr:uid="{00000000-0005-0000-0000-0000020B0000}"/>
    <cellStyle name="_입찰표지 _가실행(송탄IC)_진짜하도급(토공)_하도발주요청(3차)_하도발주요청(변경) " xfId="2827" xr:uid="{00000000-0005-0000-0000-0000030B0000}"/>
    <cellStyle name="_입찰표지 _가실행(송탄IC)_하도발주건-88(2).5K비탈면(716)" xfId="2828" xr:uid="{00000000-0005-0000-0000-0000040B0000}"/>
    <cellStyle name="_입찰표지 _가실행(송탄IC)_하도발주요청(경남)" xfId="2829" xr:uid="{00000000-0005-0000-0000-0000050B0000}"/>
    <cellStyle name="_입찰표지 _가실행(송탄IC)_하도발주요청(변경) " xfId="2830" xr:uid="{00000000-0005-0000-0000-0000060B0000}"/>
    <cellStyle name="_입찰표지 _가실행(송탄IC)_합정하도급요청(토공)" xfId="2831" xr:uid="{00000000-0005-0000-0000-0000070B0000}"/>
    <cellStyle name="_입찰표지 _가실행(송탄IC)_합정하도급요청(토공)_경남하도급샘플" xfId="2832" xr:uid="{00000000-0005-0000-0000-0000080B0000}"/>
    <cellStyle name="_입찰표지 _가실행(송탄IC)_합정하도급요청(토공)_경남하도급샘플_하도발주건-88(2).5K비탈면(716)" xfId="2833" xr:uid="{00000000-0005-0000-0000-0000090B0000}"/>
    <cellStyle name="_입찰표지 _가실행(송탄IC)_합정하도급요청(토공)_경남하도급샘플_하도발주요청(경남)" xfId="2834" xr:uid="{00000000-0005-0000-0000-00000A0B0000}"/>
    <cellStyle name="_입찰표지 _가실행(송탄IC)_합정하도급요청(토공)_경남하도급샘플_하도발주요청(변경) " xfId="2835" xr:uid="{00000000-0005-0000-0000-00000B0B0000}"/>
    <cellStyle name="_입찰표지 _가실행(송탄IC)_합정하도급요청(토공)_계약내용" xfId="2836" xr:uid="{00000000-0005-0000-0000-00000C0B0000}"/>
    <cellStyle name="_입찰표지 _가실행(송탄IC)_합정하도급요청(토공)_본부팀견적현황" xfId="2837" xr:uid="{00000000-0005-0000-0000-00000D0B0000}"/>
    <cellStyle name="_입찰표지 _가실행(송탄IC)_합정하도급요청(토공)_진짜진짜하도급" xfId="2838" xr:uid="{00000000-0005-0000-0000-00000E0B0000}"/>
    <cellStyle name="_입찰표지 _가실행(송탄IC)_합정하도급요청(토공)_진짜진짜하도급_당초-하도계약요청-이걸로계약" xfId="2839" xr:uid="{00000000-0005-0000-0000-00000F0B0000}"/>
    <cellStyle name="_입찰표지 _가실행(송탄IC)_합정하도급요청(토공)_진짜진짜하도급_변경-하도계약요청" xfId="2840" xr:uid="{00000000-0005-0000-0000-0000100B0000}"/>
    <cellStyle name="_입찰표지 _가실행(송탄IC)_합정하도급요청(토공)_진짜진짜하도급_본부팀견적현황" xfId="2841" xr:uid="{00000000-0005-0000-0000-0000110B0000}"/>
    <cellStyle name="_입찰표지 _가실행(송탄IC)_합정하도급요청(토공)_진짜진짜하도급_하도발주건-88(2).5K비탈면(716)" xfId="2842" xr:uid="{00000000-0005-0000-0000-0000120B0000}"/>
    <cellStyle name="_입찰표지 _가실행(송탄IC)_합정하도급요청(토공)_진짜진짜하도급_하도발주요청(경남)" xfId="2843" xr:uid="{00000000-0005-0000-0000-0000130B0000}"/>
    <cellStyle name="_입찰표지 _가실행(송탄IC)_합정하도급요청(토공)_진짜진짜하도급_하도발주요청(변경) " xfId="2844" xr:uid="{00000000-0005-0000-0000-0000140B0000}"/>
    <cellStyle name="_입찰표지 _가실행(송탄IC)_합정하도급요청(토공)_하도계약요청" xfId="2845" xr:uid="{00000000-0005-0000-0000-0000150B0000}"/>
    <cellStyle name="_입찰표지 _가실행(송탄IC)_합정하도급요청(토공)_하도발주요청(3차)" xfId="2846" xr:uid="{00000000-0005-0000-0000-0000160B0000}"/>
    <cellStyle name="_입찰표지 _가실행(송탄IC)_합정하도급요청(토공)_하도발주요청(3차)_하도발주건-88(2).5K비탈면(716)" xfId="2847" xr:uid="{00000000-0005-0000-0000-0000170B0000}"/>
    <cellStyle name="_입찰표지 _가실행(송탄IC)_합정하도급요청(토공)_하도발주요청(3차)_하도발주요청(경남)" xfId="2848" xr:uid="{00000000-0005-0000-0000-0000180B0000}"/>
    <cellStyle name="_입찰표지 _가실행(송탄IC)_합정하도급요청(토공)_하도발주요청(3차)_하도발주요청(변경) " xfId="2849" xr:uid="{00000000-0005-0000-0000-0000190B0000}"/>
    <cellStyle name="_입찰표지 _견적 방문 제출시-SAMPLE" xfId="2850" xr:uid="{00000000-0005-0000-0000-00001A0B0000}"/>
    <cellStyle name="_입찰표지 _견적 방문 제출시-SAMPLE_신호등견적서" xfId="2851" xr:uid="{00000000-0005-0000-0000-00001B0B0000}"/>
    <cellStyle name="_입찰표지 _교량보수(마게바죠인트)" xfId="2852" xr:uid="{00000000-0005-0000-0000-00001C0B0000}"/>
    <cellStyle name="_입찰표지 _교량보수(마게바죠인트)_07전기협약설계(원주,홍천,충주)" xfId="2853" xr:uid="{00000000-0005-0000-0000-00001D0B0000}"/>
    <cellStyle name="_입찰표지 _교량보수(마게바죠인트)_1. 09년 강원협약 설계서(전기)" xfId="2854" xr:uid="{00000000-0005-0000-0000-00001E0B0000}"/>
    <cellStyle name="_입찰표지 _교량보수(마게바죠인트)_1. 09년 강원협약 설계서(전기)FF" xfId="2855" xr:uid="{00000000-0005-0000-0000-00001F0B0000}"/>
    <cellStyle name="_입찰표지 _교량보수(마게바죠인트)_2008년전기협약설계(홍천,제천,충주)8억" xfId="2856" xr:uid="{00000000-0005-0000-0000-0000200B0000}"/>
    <cellStyle name="_입찰표지 _교량보수(마게바죠인트)_2009년전기협약설계(대관령,제천,충주)7억5천" xfId="2857" xr:uid="{00000000-0005-0000-0000-0000210B0000}"/>
    <cellStyle name="_입찰표지 _교량보수(마게바죠인트)_사본 - 1. 09년 강원협약 설계서(전기)" xfId="2858" xr:uid="{00000000-0005-0000-0000-0000220B0000}"/>
    <cellStyle name="_입찰표지 _당진,보령,하도급계획안(5.9일)" xfId="2859" xr:uid="{00000000-0005-0000-0000-0000230B0000}"/>
    <cellStyle name="_입찰표지 _당진,보령,하도급계획안(5.9일)_07전기협약설계(원주,홍천,충주)" xfId="2860" xr:uid="{00000000-0005-0000-0000-0000240B0000}"/>
    <cellStyle name="_입찰표지 _당진,보령,하도급계획안(5.9일)_1. 09년 강원협약 설계서(전기)" xfId="2861" xr:uid="{00000000-0005-0000-0000-0000250B0000}"/>
    <cellStyle name="_입찰표지 _당진,보령,하도급계획안(5.9일)_1. 09년 강원협약 설계서(전기)FF" xfId="2862" xr:uid="{00000000-0005-0000-0000-0000260B0000}"/>
    <cellStyle name="_입찰표지 _당진,보령,하도급계획안(5.9일)_2008년전기협약설계(홍천,제천,충주)8억" xfId="2863" xr:uid="{00000000-0005-0000-0000-0000270B0000}"/>
    <cellStyle name="_입찰표지 _당진,보령,하도급계획안(5.9일)_2009년전기협약설계(대관령,제천,충주)7억5천" xfId="2864" xr:uid="{00000000-0005-0000-0000-0000280B0000}"/>
    <cellStyle name="_입찰표지 _당진,보령,하도급계획안(5.9일)_사본 - 1. 09년 강원협약 설계서(전기)" xfId="2865" xr:uid="{00000000-0005-0000-0000-0000290B0000}"/>
    <cellStyle name="_입찰표지 _당초-하도계약요청-이걸로계약" xfId="2866" xr:uid="{00000000-0005-0000-0000-00002A0B0000}"/>
    <cellStyle name="_입찰표지 _변경-하도계약요청" xfId="2867" xr:uid="{00000000-0005-0000-0000-00002B0B0000}"/>
    <cellStyle name="_입찰표지 _본부팀견적현황" xfId="2868" xr:uid="{00000000-0005-0000-0000-00002C0B0000}"/>
    <cellStyle name="_입찰표지 _사본 - 1. 09년 강원협약 설계서(전기)" xfId="2869" xr:uid="{00000000-0005-0000-0000-00002D0B0000}"/>
    <cellStyle name="_입찰표지 _신호등견적서" xfId="2870" xr:uid="{00000000-0005-0000-0000-00002E0B0000}"/>
    <cellStyle name="_입찰표지 _중동성황(가)실행" xfId="2871" xr:uid="{00000000-0005-0000-0000-00002F0B0000}"/>
    <cellStyle name="_입찰표지 _중동성황(가)실행_당초-하도계약요청-이걸로계약" xfId="2872" xr:uid="{00000000-0005-0000-0000-0000300B0000}"/>
    <cellStyle name="_입찰표지 _중동성황(가)실행_변경-하도계약요청" xfId="2873" xr:uid="{00000000-0005-0000-0000-0000310B0000}"/>
    <cellStyle name="_입찰표지 _중동성황(가)실행_본부팀견적현황" xfId="2874" xr:uid="{00000000-0005-0000-0000-0000320B0000}"/>
    <cellStyle name="_입찰표지 _중동성황(가)실행_진짜하도급(토공)" xfId="2875" xr:uid="{00000000-0005-0000-0000-0000330B0000}"/>
    <cellStyle name="_입찰표지 _중동성황(가)실행_진짜하도급(토공)_경남하도급샘플" xfId="2876" xr:uid="{00000000-0005-0000-0000-0000340B0000}"/>
    <cellStyle name="_입찰표지 _중동성황(가)실행_진짜하도급(토공)_경남하도급샘플_하도발주건-88(2).5K비탈면(716)" xfId="2877" xr:uid="{00000000-0005-0000-0000-0000350B0000}"/>
    <cellStyle name="_입찰표지 _중동성황(가)실행_진짜하도급(토공)_경남하도급샘플_하도발주요청(경남)" xfId="2878" xr:uid="{00000000-0005-0000-0000-0000360B0000}"/>
    <cellStyle name="_입찰표지 _중동성황(가)실행_진짜하도급(토공)_경남하도급샘플_하도발주요청(변경) " xfId="2879" xr:uid="{00000000-0005-0000-0000-0000370B0000}"/>
    <cellStyle name="_입찰표지 _중동성황(가)실행_진짜하도급(토공)_계약내용" xfId="2880" xr:uid="{00000000-0005-0000-0000-0000380B0000}"/>
    <cellStyle name="_입찰표지 _중동성황(가)실행_진짜하도급(토공)_본부팀견적현황" xfId="2881" xr:uid="{00000000-0005-0000-0000-0000390B0000}"/>
    <cellStyle name="_입찰표지 _중동성황(가)실행_진짜하도급(토공)_진짜진짜하도급" xfId="2882" xr:uid="{00000000-0005-0000-0000-00003A0B0000}"/>
    <cellStyle name="_입찰표지 _중동성황(가)실행_진짜하도급(토공)_진짜진짜하도급_당초-하도계약요청-이걸로계약" xfId="2883" xr:uid="{00000000-0005-0000-0000-00003B0B0000}"/>
    <cellStyle name="_입찰표지 _중동성황(가)실행_진짜하도급(토공)_진짜진짜하도급_변경-하도계약요청" xfId="2884" xr:uid="{00000000-0005-0000-0000-00003C0B0000}"/>
    <cellStyle name="_입찰표지 _중동성황(가)실행_진짜하도급(토공)_진짜진짜하도급_본부팀견적현황" xfId="2885" xr:uid="{00000000-0005-0000-0000-00003D0B0000}"/>
    <cellStyle name="_입찰표지 _중동성황(가)실행_진짜하도급(토공)_진짜진짜하도급_하도발주건-88(2).5K비탈면(716)" xfId="2886" xr:uid="{00000000-0005-0000-0000-00003E0B0000}"/>
    <cellStyle name="_입찰표지 _중동성황(가)실행_진짜하도급(토공)_진짜진짜하도급_하도발주요청(경남)" xfId="2887" xr:uid="{00000000-0005-0000-0000-00003F0B0000}"/>
    <cellStyle name="_입찰표지 _중동성황(가)실행_진짜하도급(토공)_진짜진짜하도급_하도발주요청(변경) " xfId="2888" xr:uid="{00000000-0005-0000-0000-0000400B0000}"/>
    <cellStyle name="_입찰표지 _중동성황(가)실행_진짜하도급(토공)_하도계약요청" xfId="2889" xr:uid="{00000000-0005-0000-0000-0000410B0000}"/>
    <cellStyle name="_입찰표지 _중동성황(가)실행_진짜하도급(토공)_하도발주요청(3차)" xfId="2890" xr:uid="{00000000-0005-0000-0000-0000420B0000}"/>
    <cellStyle name="_입찰표지 _중동성황(가)실행_진짜하도급(토공)_하도발주요청(3차)_하도발주건-88(2).5K비탈면(716)" xfId="2891" xr:uid="{00000000-0005-0000-0000-0000430B0000}"/>
    <cellStyle name="_입찰표지 _중동성황(가)실행_진짜하도급(토공)_하도발주요청(3차)_하도발주요청(경남)" xfId="2892" xr:uid="{00000000-0005-0000-0000-0000440B0000}"/>
    <cellStyle name="_입찰표지 _중동성황(가)실행_진짜하도급(토공)_하도발주요청(3차)_하도발주요청(변경) " xfId="2893" xr:uid="{00000000-0005-0000-0000-0000450B0000}"/>
    <cellStyle name="_입찰표지 _중동성황(가)실행_하도발주건-88(2).5K비탈면(716)" xfId="2894" xr:uid="{00000000-0005-0000-0000-0000460B0000}"/>
    <cellStyle name="_입찰표지 _중동성황(가)실행_하도발주요청(경남)" xfId="2895" xr:uid="{00000000-0005-0000-0000-0000470B0000}"/>
    <cellStyle name="_입찰표지 _중동성황(가)실행_하도발주요청(변경) " xfId="2896" xr:uid="{00000000-0005-0000-0000-0000480B0000}"/>
    <cellStyle name="_입찰표지 _중동성황(가)실행_합정하도급요청(토공)" xfId="2897" xr:uid="{00000000-0005-0000-0000-0000490B0000}"/>
    <cellStyle name="_입찰표지 _중동성황(가)실행_합정하도급요청(토공)_경남하도급샘플" xfId="2898" xr:uid="{00000000-0005-0000-0000-00004A0B0000}"/>
    <cellStyle name="_입찰표지 _중동성황(가)실행_합정하도급요청(토공)_경남하도급샘플_하도발주건-88(2).5K비탈면(716)" xfId="2899" xr:uid="{00000000-0005-0000-0000-00004B0B0000}"/>
    <cellStyle name="_입찰표지 _중동성황(가)실행_합정하도급요청(토공)_경남하도급샘플_하도발주요청(경남)" xfId="2900" xr:uid="{00000000-0005-0000-0000-00004C0B0000}"/>
    <cellStyle name="_입찰표지 _중동성황(가)실행_합정하도급요청(토공)_경남하도급샘플_하도발주요청(변경) " xfId="2901" xr:uid="{00000000-0005-0000-0000-00004D0B0000}"/>
    <cellStyle name="_입찰표지 _중동성황(가)실행_합정하도급요청(토공)_계약내용" xfId="2902" xr:uid="{00000000-0005-0000-0000-00004E0B0000}"/>
    <cellStyle name="_입찰표지 _중동성황(가)실행_합정하도급요청(토공)_본부팀견적현황" xfId="2903" xr:uid="{00000000-0005-0000-0000-00004F0B0000}"/>
    <cellStyle name="_입찰표지 _중동성황(가)실행_합정하도급요청(토공)_진짜진짜하도급" xfId="2904" xr:uid="{00000000-0005-0000-0000-0000500B0000}"/>
    <cellStyle name="_입찰표지 _중동성황(가)실행_합정하도급요청(토공)_진짜진짜하도급_당초-하도계약요청-이걸로계약" xfId="2905" xr:uid="{00000000-0005-0000-0000-0000510B0000}"/>
    <cellStyle name="_입찰표지 _중동성황(가)실행_합정하도급요청(토공)_진짜진짜하도급_변경-하도계약요청" xfId="2906" xr:uid="{00000000-0005-0000-0000-0000520B0000}"/>
    <cellStyle name="_입찰표지 _중동성황(가)실행_합정하도급요청(토공)_진짜진짜하도급_본부팀견적현황" xfId="2907" xr:uid="{00000000-0005-0000-0000-0000530B0000}"/>
    <cellStyle name="_입찰표지 _중동성황(가)실행_합정하도급요청(토공)_진짜진짜하도급_하도발주건-88(2).5K비탈면(716)" xfId="2908" xr:uid="{00000000-0005-0000-0000-0000540B0000}"/>
    <cellStyle name="_입찰표지 _중동성황(가)실행_합정하도급요청(토공)_진짜진짜하도급_하도발주요청(경남)" xfId="2909" xr:uid="{00000000-0005-0000-0000-0000550B0000}"/>
    <cellStyle name="_입찰표지 _중동성황(가)실행_합정하도급요청(토공)_진짜진짜하도급_하도발주요청(변경) " xfId="2910" xr:uid="{00000000-0005-0000-0000-0000560B0000}"/>
    <cellStyle name="_입찰표지 _중동성황(가)실행_합정하도급요청(토공)_하도계약요청" xfId="2911" xr:uid="{00000000-0005-0000-0000-0000570B0000}"/>
    <cellStyle name="_입찰표지 _중동성황(가)실행_합정하도급요청(토공)_하도발주요청(3차)" xfId="2912" xr:uid="{00000000-0005-0000-0000-0000580B0000}"/>
    <cellStyle name="_입찰표지 _중동성황(가)실행_합정하도급요청(토공)_하도발주요청(3차)_하도발주건-88(2).5K비탈면(716)" xfId="2913" xr:uid="{00000000-0005-0000-0000-0000590B0000}"/>
    <cellStyle name="_입찰표지 _중동성황(가)실행_합정하도급요청(토공)_하도발주요청(3차)_하도발주요청(경남)" xfId="2914" xr:uid="{00000000-0005-0000-0000-00005A0B0000}"/>
    <cellStyle name="_입찰표지 _중동성황(가)실행_합정하도급요청(토공)_하도발주요청(3차)_하도발주요청(변경) " xfId="2915" xr:uid="{00000000-0005-0000-0000-00005B0B0000}"/>
    <cellStyle name="_입찰표지 _중동-성황투찰(new)(발주자변경)" xfId="2916" xr:uid="{00000000-0005-0000-0000-00005C0B0000}"/>
    <cellStyle name="_입찰표지 _중동-성황투찰(new)(발주자변경)_당초-하도계약요청-이걸로계약" xfId="2917" xr:uid="{00000000-0005-0000-0000-00005D0B0000}"/>
    <cellStyle name="_입찰표지 _중동-성황투찰(new)(발주자변경)_변경-하도계약요청" xfId="2918" xr:uid="{00000000-0005-0000-0000-00005E0B0000}"/>
    <cellStyle name="_입찰표지 _중동-성황투찰(new)(발주자변경)_본부팀견적현황" xfId="2919" xr:uid="{00000000-0005-0000-0000-00005F0B0000}"/>
    <cellStyle name="_입찰표지 _중동-성황투찰(new)(발주자변경)_진짜하도급(토공)" xfId="2920" xr:uid="{00000000-0005-0000-0000-0000600B0000}"/>
    <cellStyle name="_입찰표지 _중동-성황투찰(new)(발주자변경)_진짜하도급(토공)_경남하도급샘플" xfId="2921" xr:uid="{00000000-0005-0000-0000-0000610B0000}"/>
    <cellStyle name="_입찰표지 _중동-성황투찰(new)(발주자변경)_진짜하도급(토공)_경남하도급샘플_하도발주건-88(2).5K비탈면(716)" xfId="2922" xr:uid="{00000000-0005-0000-0000-0000620B0000}"/>
    <cellStyle name="_입찰표지 _중동-성황투찰(new)(발주자변경)_진짜하도급(토공)_경남하도급샘플_하도발주요청(경남)" xfId="2923" xr:uid="{00000000-0005-0000-0000-0000630B0000}"/>
    <cellStyle name="_입찰표지 _중동-성황투찰(new)(발주자변경)_진짜하도급(토공)_경남하도급샘플_하도발주요청(변경) " xfId="2924" xr:uid="{00000000-0005-0000-0000-0000640B0000}"/>
    <cellStyle name="_입찰표지 _중동-성황투찰(new)(발주자변경)_진짜하도급(토공)_계약내용" xfId="2925" xr:uid="{00000000-0005-0000-0000-0000650B0000}"/>
    <cellStyle name="_입찰표지 _중동-성황투찰(new)(발주자변경)_진짜하도급(토공)_본부팀견적현황" xfId="2926" xr:uid="{00000000-0005-0000-0000-0000660B0000}"/>
    <cellStyle name="_입찰표지 _중동-성황투찰(new)(발주자변경)_진짜하도급(토공)_진짜진짜하도급" xfId="2927" xr:uid="{00000000-0005-0000-0000-0000670B0000}"/>
    <cellStyle name="_입찰표지 _중동-성황투찰(new)(발주자변경)_진짜하도급(토공)_진짜진짜하도급_당초-하도계약요청-이걸로계약" xfId="2928" xr:uid="{00000000-0005-0000-0000-0000680B0000}"/>
    <cellStyle name="_입찰표지 _중동-성황투찰(new)(발주자변경)_진짜하도급(토공)_진짜진짜하도급_변경-하도계약요청" xfId="2929" xr:uid="{00000000-0005-0000-0000-0000690B0000}"/>
    <cellStyle name="_입찰표지 _중동-성황투찰(new)(발주자변경)_진짜하도급(토공)_진짜진짜하도급_본부팀견적현황" xfId="2930" xr:uid="{00000000-0005-0000-0000-00006A0B0000}"/>
    <cellStyle name="_입찰표지 _중동-성황투찰(new)(발주자변경)_진짜하도급(토공)_진짜진짜하도급_하도발주건-88(2).5K비탈면(716)" xfId="2931" xr:uid="{00000000-0005-0000-0000-00006B0B0000}"/>
    <cellStyle name="_입찰표지 _중동-성황투찰(new)(발주자변경)_진짜하도급(토공)_진짜진짜하도급_하도발주요청(경남)" xfId="2932" xr:uid="{00000000-0005-0000-0000-00006C0B0000}"/>
    <cellStyle name="_입찰표지 _중동-성황투찰(new)(발주자변경)_진짜하도급(토공)_진짜진짜하도급_하도발주요청(변경) " xfId="2933" xr:uid="{00000000-0005-0000-0000-00006D0B0000}"/>
    <cellStyle name="_입찰표지 _중동-성황투찰(new)(발주자변경)_진짜하도급(토공)_하도계약요청" xfId="2934" xr:uid="{00000000-0005-0000-0000-00006E0B0000}"/>
    <cellStyle name="_입찰표지 _중동-성황투찰(new)(발주자변경)_진짜하도급(토공)_하도발주요청(3차)" xfId="2935" xr:uid="{00000000-0005-0000-0000-00006F0B0000}"/>
    <cellStyle name="_입찰표지 _중동-성황투찰(new)(발주자변경)_진짜하도급(토공)_하도발주요청(3차)_하도발주건-88(2).5K비탈면(716)" xfId="2936" xr:uid="{00000000-0005-0000-0000-0000700B0000}"/>
    <cellStyle name="_입찰표지 _중동-성황투찰(new)(발주자변경)_진짜하도급(토공)_하도발주요청(3차)_하도발주요청(경남)" xfId="2937" xr:uid="{00000000-0005-0000-0000-0000710B0000}"/>
    <cellStyle name="_입찰표지 _중동-성황투찰(new)(발주자변경)_진짜하도급(토공)_하도발주요청(3차)_하도발주요청(변경) " xfId="2938" xr:uid="{00000000-0005-0000-0000-0000720B0000}"/>
    <cellStyle name="_입찰표지 _중동-성황투찰(new)(발주자변경)_하도발주건-88(2).5K비탈면(716)" xfId="2939" xr:uid="{00000000-0005-0000-0000-0000730B0000}"/>
    <cellStyle name="_입찰표지 _중동-성황투찰(new)(발주자변경)_하도발주요청(경남)" xfId="2940" xr:uid="{00000000-0005-0000-0000-0000740B0000}"/>
    <cellStyle name="_입찰표지 _중동-성황투찰(new)(발주자변경)_하도발주요청(변경) " xfId="2941" xr:uid="{00000000-0005-0000-0000-0000750B0000}"/>
    <cellStyle name="_입찰표지 _중동-성황투찰(new)(발주자변경)_합정하도급요청(토공)" xfId="2942" xr:uid="{00000000-0005-0000-0000-0000760B0000}"/>
    <cellStyle name="_입찰표지 _중동-성황투찰(new)(발주자변경)_합정하도급요청(토공)_경남하도급샘플" xfId="2943" xr:uid="{00000000-0005-0000-0000-0000770B0000}"/>
    <cellStyle name="_입찰표지 _중동-성황투찰(new)(발주자변경)_합정하도급요청(토공)_경남하도급샘플_하도발주건-88(2).5K비탈면(716)" xfId="2944" xr:uid="{00000000-0005-0000-0000-0000780B0000}"/>
    <cellStyle name="_입찰표지 _중동-성황투찰(new)(발주자변경)_합정하도급요청(토공)_경남하도급샘플_하도발주요청(경남)" xfId="2945" xr:uid="{00000000-0005-0000-0000-0000790B0000}"/>
    <cellStyle name="_입찰표지 _중동-성황투찰(new)(발주자변경)_합정하도급요청(토공)_경남하도급샘플_하도발주요청(변경) " xfId="2946" xr:uid="{00000000-0005-0000-0000-00007A0B0000}"/>
    <cellStyle name="_입찰표지 _중동-성황투찰(new)(발주자변경)_합정하도급요청(토공)_계약내용" xfId="2947" xr:uid="{00000000-0005-0000-0000-00007B0B0000}"/>
    <cellStyle name="_입찰표지 _중동-성황투찰(new)(발주자변경)_합정하도급요청(토공)_본부팀견적현황" xfId="2948" xr:uid="{00000000-0005-0000-0000-00007C0B0000}"/>
    <cellStyle name="_입찰표지 _중동-성황투찰(new)(발주자변경)_합정하도급요청(토공)_진짜진짜하도급" xfId="2949" xr:uid="{00000000-0005-0000-0000-00007D0B0000}"/>
    <cellStyle name="_입찰표지 _중동-성황투찰(new)(발주자변경)_합정하도급요청(토공)_진짜진짜하도급_당초-하도계약요청-이걸로계약" xfId="2950" xr:uid="{00000000-0005-0000-0000-00007E0B0000}"/>
    <cellStyle name="_입찰표지 _중동-성황투찰(new)(발주자변경)_합정하도급요청(토공)_진짜진짜하도급_변경-하도계약요청" xfId="2951" xr:uid="{00000000-0005-0000-0000-00007F0B0000}"/>
    <cellStyle name="_입찰표지 _중동-성황투찰(new)(발주자변경)_합정하도급요청(토공)_진짜진짜하도급_본부팀견적현황" xfId="2952" xr:uid="{00000000-0005-0000-0000-0000800B0000}"/>
    <cellStyle name="_입찰표지 _중동-성황투찰(new)(발주자변경)_합정하도급요청(토공)_진짜진짜하도급_하도발주건-88(2).5K비탈면(716)" xfId="2953" xr:uid="{00000000-0005-0000-0000-0000810B0000}"/>
    <cellStyle name="_입찰표지 _중동-성황투찰(new)(발주자변경)_합정하도급요청(토공)_진짜진짜하도급_하도발주요청(경남)" xfId="2954" xr:uid="{00000000-0005-0000-0000-0000820B0000}"/>
    <cellStyle name="_입찰표지 _중동-성황투찰(new)(발주자변경)_합정하도급요청(토공)_진짜진짜하도급_하도발주요청(변경) " xfId="2955" xr:uid="{00000000-0005-0000-0000-0000830B0000}"/>
    <cellStyle name="_입찰표지 _중동-성황투찰(new)(발주자변경)_합정하도급요청(토공)_하도계약요청" xfId="2956" xr:uid="{00000000-0005-0000-0000-0000840B0000}"/>
    <cellStyle name="_입찰표지 _중동-성황투찰(new)(발주자변경)_합정하도급요청(토공)_하도발주요청(3차)" xfId="2957" xr:uid="{00000000-0005-0000-0000-0000850B0000}"/>
    <cellStyle name="_입찰표지 _중동-성황투찰(new)(발주자변경)_합정하도급요청(토공)_하도발주요청(3차)_하도발주건-88(2).5K비탈면(716)" xfId="2958" xr:uid="{00000000-0005-0000-0000-0000860B0000}"/>
    <cellStyle name="_입찰표지 _중동-성황투찰(new)(발주자변경)_합정하도급요청(토공)_하도발주요청(3차)_하도발주요청(경남)" xfId="2959" xr:uid="{00000000-0005-0000-0000-0000870B0000}"/>
    <cellStyle name="_입찰표지 _중동-성황투찰(new)(발주자변경)_합정하도급요청(토공)_하도발주요청(3차)_하도발주요청(변경) " xfId="2960" xr:uid="{00000000-0005-0000-0000-0000880B0000}"/>
    <cellStyle name="_입찰표지 _진짜하도급(토공)" xfId="2961" xr:uid="{00000000-0005-0000-0000-0000890B0000}"/>
    <cellStyle name="_입찰표지 _진짜하도급(토공)_경남하도급샘플" xfId="2962" xr:uid="{00000000-0005-0000-0000-00008A0B0000}"/>
    <cellStyle name="_입찰표지 _진짜하도급(토공)_경남하도급샘플_하도발주건-88(2).5K비탈면(716)" xfId="2963" xr:uid="{00000000-0005-0000-0000-00008B0B0000}"/>
    <cellStyle name="_입찰표지 _진짜하도급(토공)_경남하도급샘플_하도발주요청(경남)" xfId="2964" xr:uid="{00000000-0005-0000-0000-00008C0B0000}"/>
    <cellStyle name="_입찰표지 _진짜하도급(토공)_경남하도급샘플_하도발주요청(변경) " xfId="2965" xr:uid="{00000000-0005-0000-0000-00008D0B0000}"/>
    <cellStyle name="_입찰표지 _진짜하도급(토공)_계약내용" xfId="2966" xr:uid="{00000000-0005-0000-0000-00008E0B0000}"/>
    <cellStyle name="_입찰표지 _진짜하도급(토공)_본부팀견적현황" xfId="2967" xr:uid="{00000000-0005-0000-0000-00008F0B0000}"/>
    <cellStyle name="_입찰표지 _진짜하도급(토공)_진짜진짜하도급" xfId="2968" xr:uid="{00000000-0005-0000-0000-0000900B0000}"/>
    <cellStyle name="_입찰표지 _진짜하도급(토공)_진짜진짜하도급_당초-하도계약요청-이걸로계약" xfId="2969" xr:uid="{00000000-0005-0000-0000-0000910B0000}"/>
    <cellStyle name="_입찰표지 _진짜하도급(토공)_진짜진짜하도급_변경-하도계약요청" xfId="2970" xr:uid="{00000000-0005-0000-0000-0000920B0000}"/>
    <cellStyle name="_입찰표지 _진짜하도급(토공)_진짜진짜하도급_본부팀견적현황" xfId="2971" xr:uid="{00000000-0005-0000-0000-0000930B0000}"/>
    <cellStyle name="_입찰표지 _진짜하도급(토공)_진짜진짜하도급_하도발주건-88(2).5K비탈면(716)" xfId="2972" xr:uid="{00000000-0005-0000-0000-0000940B0000}"/>
    <cellStyle name="_입찰표지 _진짜하도급(토공)_진짜진짜하도급_하도발주요청(경남)" xfId="2973" xr:uid="{00000000-0005-0000-0000-0000950B0000}"/>
    <cellStyle name="_입찰표지 _진짜하도급(토공)_진짜진짜하도급_하도발주요청(변경) " xfId="2974" xr:uid="{00000000-0005-0000-0000-0000960B0000}"/>
    <cellStyle name="_입찰표지 _진짜하도급(토공)_하도계약요청" xfId="2975" xr:uid="{00000000-0005-0000-0000-0000970B0000}"/>
    <cellStyle name="_입찰표지 _진짜하도급(토공)_하도발주요청(3차)" xfId="2976" xr:uid="{00000000-0005-0000-0000-0000980B0000}"/>
    <cellStyle name="_입찰표지 _진짜하도급(토공)_하도발주요청(3차)_하도발주건-88(2).5K비탈면(716)" xfId="2977" xr:uid="{00000000-0005-0000-0000-0000990B0000}"/>
    <cellStyle name="_입찰표지 _진짜하도급(토공)_하도발주요청(3차)_하도발주요청(경남)" xfId="2978" xr:uid="{00000000-0005-0000-0000-00009A0B0000}"/>
    <cellStyle name="_입찰표지 _진짜하도급(토공)_하도발주요청(3차)_하도발주요청(변경) " xfId="2979" xr:uid="{00000000-0005-0000-0000-00009B0B0000}"/>
    <cellStyle name="_입찰표지 _토공및구조물" xfId="2980" xr:uid="{00000000-0005-0000-0000-00009C0B0000}"/>
    <cellStyle name="_입찰표지 _토공및구조물_당초-하도계약요청-이걸로계약" xfId="2981" xr:uid="{00000000-0005-0000-0000-00009D0B0000}"/>
    <cellStyle name="_입찰표지 _토공및구조물_변경-하도계약요청" xfId="2982" xr:uid="{00000000-0005-0000-0000-00009E0B0000}"/>
    <cellStyle name="_입찰표지 _토공및구조물_본부팀견적현황" xfId="2983" xr:uid="{00000000-0005-0000-0000-00009F0B0000}"/>
    <cellStyle name="_입찰표지 _토공및구조물_진짜하도급(토공)" xfId="2984" xr:uid="{00000000-0005-0000-0000-0000A00B0000}"/>
    <cellStyle name="_입찰표지 _토공및구조물_진짜하도급(토공)_경남하도급샘플" xfId="2985" xr:uid="{00000000-0005-0000-0000-0000A10B0000}"/>
    <cellStyle name="_입찰표지 _토공및구조물_진짜하도급(토공)_경남하도급샘플_하도발주건-88(2).5K비탈면(716)" xfId="2986" xr:uid="{00000000-0005-0000-0000-0000A20B0000}"/>
    <cellStyle name="_입찰표지 _토공및구조물_진짜하도급(토공)_경남하도급샘플_하도발주요청(경남)" xfId="2987" xr:uid="{00000000-0005-0000-0000-0000A30B0000}"/>
    <cellStyle name="_입찰표지 _토공및구조물_진짜하도급(토공)_경남하도급샘플_하도발주요청(변경) " xfId="2988" xr:uid="{00000000-0005-0000-0000-0000A40B0000}"/>
    <cellStyle name="_입찰표지 _토공및구조물_진짜하도급(토공)_계약내용" xfId="2989" xr:uid="{00000000-0005-0000-0000-0000A50B0000}"/>
    <cellStyle name="_입찰표지 _토공및구조물_진짜하도급(토공)_본부팀견적현황" xfId="2990" xr:uid="{00000000-0005-0000-0000-0000A60B0000}"/>
    <cellStyle name="_입찰표지 _토공및구조물_진짜하도급(토공)_진짜진짜하도급" xfId="2991" xr:uid="{00000000-0005-0000-0000-0000A70B0000}"/>
    <cellStyle name="_입찰표지 _토공및구조물_진짜하도급(토공)_진짜진짜하도급_당초-하도계약요청-이걸로계약" xfId="2992" xr:uid="{00000000-0005-0000-0000-0000A80B0000}"/>
    <cellStyle name="_입찰표지 _토공및구조물_진짜하도급(토공)_진짜진짜하도급_변경-하도계약요청" xfId="2993" xr:uid="{00000000-0005-0000-0000-0000A90B0000}"/>
    <cellStyle name="_입찰표지 _토공및구조물_진짜하도급(토공)_진짜진짜하도급_본부팀견적현황" xfId="2994" xr:uid="{00000000-0005-0000-0000-0000AA0B0000}"/>
    <cellStyle name="_입찰표지 _토공및구조물_진짜하도급(토공)_진짜진짜하도급_하도발주건-88(2).5K비탈면(716)" xfId="2995" xr:uid="{00000000-0005-0000-0000-0000AB0B0000}"/>
    <cellStyle name="_입찰표지 _토공및구조물_진짜하도급(토공)_진짜진짜하도급_하도발주요청(경남)" xfId="2996" xr:uid="{00000000-0005-0000-0000-0000AC0B0000}"/>
    <cellStyle name="_입찰표지 _토공및구조물_진짜하도급(토공)_진짜진짜하도급_하도발주요청(변경) " xfId="2997" xr:uid="{00000000-0005-0000-0000-0000AD0B0000}"/>
    <cellStyle name="_입찰표지 _토공및구조물_진짜하도급(토공)_하도계약요청" xfId="2998" xr:uid="{00000000-0005-0000-0000-0000AE0B0000}"/>
    <cellStyle name="_입찰표지 _토공및구조물_진짜하도급(토공)_하도발주요청(3차)" xfId="2999" xr:uid="{00000000-0005-0000-0000-0000AF0B0000}"/>
    <cellStyle name="_입찰표지 _토공및구조물_진짜하도급(토공)_하도발주요청(3차)_하도발주건-88(2).5K비탈면(716)" xfId="3000" xr:uid="{00000000-0005-0000-0000-0000B00B0000}"/>
    <cellStyle name="_입찰표지 _토공및구조물_진짜하도급(토공)_하도발주요청(3차)_하도발주요청(경남)" xfId="3001" xr:uid="{00000000-0005-0000-0000-0000B10B0000}"/>
    <cellStyle name="_입찰표지 _토공및구조물_진짜하도급(토공)_하도발주요청(3차)_하도발주요청(변경) " xfId="3002" xr:uid="{00000000-0005-0000-0000-0000B20B0000}"/>
    <cellStyle name="_입찰표지 _토공및구조물_하도발주건-88(2).5K비탈면(716)" xfId="3003" xr:uid="{00000000-0005-0000-0000-0000B30B0000}"/>
    <cellStyle name="_입찰표지 _토공및구조물_하도발주요청(경남)" xfId="3004" xr:uid="{00000000-0005-0000-0000-0000B40B0000}"/>
    <cellStyle name="_입찰표지 _토공및구조물_하도발주요청(변경) " xfId="3005" xr:uid="{00000000-0005-0000-0000-0000B50B0000}"/>
    <cellStyle name="_입찰표지 _토공및구조물_합정하도급요청(토공)" xfId="3006" xr:uid="{00000000-0005-0000-0000-0000B60B0000}"/>
    <cellStyle name="_입찰표지 _토공및구조물_합정하도급요청(토공)_경남하도급샘플" xfId="3007" xr:uid="{00000000-0005-0000-0000-0000B70B0000}"/>
    <cellStyle name="_입찰표지 _토공및구조물_합정하도급요청(토공)_경남하도급샘플_하도발주건-88(2).5K비탈면(716)" xfId="3008" xr:uid="{00000000-0005-0000-0000-0000B80B0000}"/>
    <cellStyle name="_입찰표지 _토공및구조물_합정하도급요청(토공)_경남하도급샘플_하도발주요청(경남)" xfId="3009" xr:uid="{00000000-0005-0000-0000-0000B90B0000}"/>
    <cellStyle name="_입찰표지 _토공및구조물_합정하도급요청(토공)_경남하도급샘플_하도발주요청(변경) " xfId="3010" xr:uid="{00000000-0005-0000-0000-0000BA0B0000}"/>
    <cellStyle name="_입찰표지 _토공및구조물_합정하도급요청(토공)_계약내용" xfId="3011" xr:uid="{00000000-0005-0000-0000-0000BB0B0000}"/>
    <cellStyle name="_입찰표지 _토공및구조물_합정하도급요청(토공)_본부팀견적현황" xfId="3012" xr:uid="{00000000-0005-0000-0000-0000BC0B0000}"/>
    <cellStyle name="_입찰표지 _토공및구조물_합정하도급요청(토공)_진짜진짜하도급" xfId="3013" xr:uid="{00000000-0005-0000-0000-0000BD0B0000}"/>
    <cellStyle name="_입찰표지 _토공및구조물_합정하도급요청(토공)_진짜진짜하도급_당초-하도계약요청-이걸로계약" xfId="3014" xr:uid="{00000000-0005-0000-0000-0000BE0B0000}"/>
    <cellStyle name="_입찰표지 _토공및구조물_합정하도급요청(토공)_진짜진짜하도급_변경-하도계약요청" xfId="3015" xr:uid="{00000000-0005-0000-0000-0000BF0B0000}"/>
    <cellStyle name="_입찰표지 _토공및구조물_합정하도급요청(토공)_진짜진짜하도급_본부팀견적현황" xfId="3016" xr:uid="{00000000-0005-0000-0000-0000C00B0000}"/>
    <cellStyle name="_입찰표지 _토공및구조물_합정하도급요청(토공)_진짜진짜하도급_하도발주건-88(2).5K비탈면(716)" xfId="3017" xr:uid="{00000000-0005-0000-0000-0000C10B0000}"/>
    <cellStyle name="_입찰표지 _토공및구조물_합정하도급요청(토공)_진짜진짜하도급_하도발주요청(경남)" xfId="3018" xr:uid="{00000000-0005-0000-0000-0000C20B0000}"/>
    <cellStyle name="_입찰표지 _토공및구조물_합정하도급요청(토공)_진짜진짜하도급_하도발주요청(변경) " xfId="3019" xr:uid="{00000000-0005-0000-0000-0000C30B0000}"/>
    <cellStyle name="_입찰표지 _토공및구조물_합정하도급요청(토공)_하도계약요청" xfId="3020" xr:uid="{00000000-0005-0000-0000-0000C40B0000}"/>
    <cellStyle name="_입찰표지 _토공및구조물_합정하도급요청(토공)_하도발주요청(3차)" xfId="3021" xr:uid="{00000000-0005-0000-0000-0000C50B0000}"/>
    <cellStyle name="_입찰표지 _토공및구조물_합정하도급요청(토공)_하도발주요청(3차)_하도발주건-88(2).5K비탈면(716)" xfId="3022" xr:uid="{00000000-0005-0000-0000-0000C60B0000}"/>
    <cellStyle name="_입찰표지 _토공및구조물_합정하도급요청(토공)_하도발주요청(3차)_하도발주요청(경남)" xfId="3023" xr:uid="{00000000-0005-0000-0000-0000C70B0000}"/>
    <cellStyle name="_입찰표지 _토공및구조물_합정하도급요청(토공)_하도발주요청(3차)_하도발주요청(변경) " xfId="3024" xr:uid="{00000000-0005-0000-0000-0000C80B0000}"/>
    <cellStyle name="_입찰표지 _하도그계약요청(영동최종)(2003_05_13)" xfId="3025" xr:uid="{00000000-0005-0000-0000-0000C90B0000}"/>
    <cellStyle name="_입찰표지 _하도그계약요청(영동최종)(2003_05_13)_07전기협약설계(원주,홍천,충주)" xfId="3026" xr:uid="{00000000-0005-0000-0000-0000CA0B0000}"/>
    <cellStyle name="_입찰표지 _하도그계약요청(영동최종)(2003_05_13)_1. 09년 강원협약 설계서(전기)" xfId="3027" xr:uid="{00000000-0005-0000-0000-0000CB0B0000}"/>
    <cellStyle name="_입찰표지 _하도그계약요청(영동최종)(2003_05_13)_1. 09년 강원협약 설계서(전기)FF" xfId="3028" xr:uid="{00000000-0005-0000-0000-0000CC0B0000}"/>
    <cellStyle name="_입찰표지 _하도그계약요청(영동최종)(2003_05_13)_2008년전기협약설계(홍천,제천,충주)8억" xfId="3029" xr:uid="{00000000-0005-0000-0000-0000CD0B0000}"/>
    <cellStyle name="_입찰표지 _하도그계약요청(영동최종)(2003_05_13)_2009년전기협약설계(대관령,제천,충주)7억5천" xfId="3030" xr:uid="{00000000-0005-0000-0000-0000CE0B0000}"/>
    <cellStyle name="_입찰표지 _하도그계약요청(영동최종)(2003_05_13)_사본 - 1. 09년 강원협약 설계서(전기)" xfId="3031" xr:uid="{00000000-0005-0000-0000-0000CF0B0000}"/>
    <cellStyle name="_입찰표지 _하도발주건-88(2).5K비탈면(716)" xfId="3032" xr:uid="{00000000-0005-0000-0000-0000D00B0000}"/>
    <cellStyle name="_입찰표지 _하도발주요청(경남)" xfId="3033" xr:uid="{00000000-0005-0000-0000-0000D10B0000}"/>
    <cellStyle name="_입찰표지 _하도발주요청(변경) " xfId="3034" xr:uid="{00000000-0005-0000-0000-0000D20B0000}"/>
    <cellStyle name="_입찰표지 _합정하도급요청(토공)" xfId="3035" xr:uid="{00000000-0005-0000-0000-0000D30B0000}"/>
    <cellStyle name="_입찰표지 _합정하도급요청(토공)_경남하도급샘플" xfId="3036" xr:uid="{00000000-0005-0000-0000-0000D40B0000}"/>
    <cellStyle name="_입찰표지 _합정하도급요청(토공)_경남하도급샘플_하도발주건-88(2).5K비탈면(716)" xfId="3037" xr:uid="{00000000-0005-0000-0000-0000D50B0000}"/>
    <cellStyle name="_입찰표지 _합정하도급요청(토공)_경남하도급샘플_하도발주요청(경남)" xfId="3038" xr:uid="{00000000-0005-0000-0000-0000D60B0000}"/>
    <cellStyle name="_입찰표지 _합정하도급요청(토공)_경남하도급샘플_하도발주요청(변경) " xfId="3039" xr:uid="{00000000-0005-0000-0000-0000D70B0000}"/>
    <cellStyle name="_입찰표지 _합정하도급요청(토공)_계약내용" xfId="3040" xr:uid="{00000000-0005-0000-0000-0000D80B0000}"/>
    <cellStyle name="_입찰표지 _합정하도급요청(토공)_본부팀견적현황" xfId="3041" xr:uid="{00000000-0005-0000-0000-0000D90B0000}"/>
    <cellStyle name="_입찰표지 _합정하도급요청(토공)_진짜진짜하도급" xfId="3042" xr:uid="{00000000-0005-0000-0000-0000DA0B0000}"/>
    <cellStyle name="_입찰표지 _합정하도급요청(토공)_진짜진짜하도급_당초-하도계약요청-이걸로계약" xfId="3043" xr:uid="{00000000-0005-0000-0000-0000DB0B0000}"/>
    <cellStyle name="_입찰표지 _합정하도급요청(토공)_진짜진짜하도급_변경-하도계약요청" xfId="3044" xr:uid="{00000000-0005-0000-0000-0000DC0B0000}"/>
    <cellStyle name="_입찰표지 _합정하도급요청(토공)_진짜진짜하도급_본부팀견적현황" xfId="3045" xr:uid="{00000000-0005-0000-0000-0000DD0B0000}"/>
    <cellStyle name="_입찰표지 _합정하도급요청(토공)_진짜진짜하도급_하도발주건-88(2).5K비탈면(716)" xfId="3046" xr:uid="{00000000-0005-0000-0000-0000DE0B0000}"/>
    <cellStyle name="_입찰표지 _합정하도급요청(토공)_진짜진짜하도급_하도발주요청(경남)" xfId="3047" xr:uid="{00000000-0005-0000-0000-0000DF0B0000}"/>
    <cellStyle name="_입찰표지 _합정하도급요청(토공)_진짜진짜하도급_하도발주요청(변경) " xfId="3048" xr:uid="{00000000-0005-0000-0000-0000E00B0000}"/>
    <cellStyle name="_입찰표지 _합정하도급요청(토공)_하도계약요청" xfId="3049" xr:uid="{00000000-0005-0000-0000-0000E10B0000}"/>
    <cellStyle name="_입찰표지 _합정하도급요청(토공)_하도발주요청(3차)" xfId="3050" xr:uid="{00000000-0005-0000-0000-0000E20B0000}"/>
    <cellStyle name="_입찰표지 _합정하도급요청(토공)_하도발주요청(3차)_하도발주건-88(2).5K비탈면(716)" xfId="3051" xr:uid="{00000000-0005-0000-0000-0000E30B0000}"/>
    <cellStyle name="_입찰표지 _합정하도급요청(토공)_하도발주요청(3차)_하도발주요청(경남)" xfId="3052" xr:uid="{00000000-0005-0000-0000-0000E40B0000}"/>
    <cellStyle name="_입찰표지 _합정하도급요청(토공)_하도발주요청(3차)_하도발주요청(변경) " xfId="3053" xr:uid="{00000000-0005-0000-0000-0000E50B0000}"/>
    <cellStyle name="_자가망 설계서" xfId="3054" xr:uid="{00000000-0005-0000-0000-0000E60B0000}"/>
    <cellStyle name="_자가통신망 수량및단가산출서(부산청)" xfId="3055" xr:uid="{00000000-0005-0000-0000-0000E70B0000}"/>
    <cellStyle name="_자가통신망 수량및단가산출서(익산청)" xfId="3056" xr:uid="{00000000-0005-0000-0000-0000E80B0000}"/>
    <cellStyle name="_작업내역(전기,통신)" xfId="3057" xr:uid="{00000000-0005-0000-0000-0000E90B0000}"/>
    <cellStyle name="_장산중학교내역(혁성)" xfId="3058" xr:uid="{00000000-0005-0000-0000-0000EA0B0000}"/>
    <cellStyle name="_장산중학교내역(혁성업체)" xfId="3059" xr:uid="{00000000-0005-0000-0000-0000EB0B0000}"/>
    <cellStyle name="_장산중학교내역하도급(혁성)" xfId="3060" xr:uid="{00000000-0005-0000-0000-0000EC0B0000}"/>
    <cellStyle name="_장애인 실내체육관 신축공사 " xfId="3061" xr:uid="{00000000-0005-0000-0000-0000ED0B0000}"/>
    <cellStyle name="_장현중(내역서+개요)" xfId="3062" xr:uid="{00000000-0005-0000-0000-0000EE0B0000}"/>
    <cellStyle name="_재료비" xfId="3063" xr:uid="{00000000-0005-0000-0000-0000EF0B0000}"/>
    <cellStyle name="_적격 " xfId="3064" xr:uid="{00000000-0005-0000-0000-0000F00B0000}"/>
    <cellStyle name="_적격 _견적 방문 제출시-SAMPLE" xfId="3065" xr:uid="{00000000-0005-0000-0000-0000F10B0000}"/>
    <cellStyle name="_적격 _견적 방문 제출시-SAMPLE_신호등견적서" xfId="3066" xr:uid="{00000000-0005-0000-0000-0000F20B0000}"/>
    <cellStyle name="_적격 _신호등견적서" xfId="3067" xr:uid="{00000000-0005-0000-0000-0000F30B0000}"/>
    <cellStyle name="_적격 _집행갑지 " xfId="3068" xr:uid="{00000000-0005-0000-0000-0000F40B0000}"/>
    <cellStyle name="_적격 _집행갑지 _견적 방문 제출시-SAMPLE" xfId="3069" xr:uid="{00000000-0005-0000-0000-0000F50B0000}"/>
    <cellStyle name="_적격 _집행갑지 _견적 방문 제출시-SAMPLE_신호등견적서" xfId="3070" xr:uid="{00000000-0005-0000-0000-0000F60B0000}"/>
    <cellStyle name="_적격 _집행갑지 _신호등견적서" xfId="3071" xr:uid="{00000000-0005-0000-0000-0000F70B0000}"/>
    <cellStyle name="_적격(화산) " xfId="3072" xr:uid="{00000000-0005-0000-0000-0000F80B0000}"/>
    <cellStyle name="_적격(화산) _(2003)하도급발주요청(2차-영동)" xfId="3073" xr:uid="{00000000-0005-0000-0000-0000F90B0000}"/>
    <cellStyle name="_적격(화산) _(2003)하도급발주요청(2차-영동)_07전기협약설계(원주,홍천,충주)" xfId="3074" xr:uid="{00000000-0005-0000-0000-0000FA0B0000}"/>
    <cellStyle name="_적격(화산) _(2003)하도급발주요청(2차-영동)_1. 09년 강원협약 설계서(전기)" xfId="3075" xr:uid="{00000000-0005-0000-0000-0000FB0B0000}"/>
    <cellStyle name="_적격(화산) _(2003)하도급발주요청(2차-영동)_1. 09년 강원협약 설계서(전기)FF" xfId="3076" xr:uid="{00000000-0005-0000-0000-0000FC0B0000}"/>
    <cellStyle name="_적격(화산) _(2003)하도급발주요청(2차-영동)_2008년전기협약설계(홍천,제천,충주)8억" xfId="3077" xr:uid="{00000000-0005-0000-0000-0000FD0B0000}"/>
    <cellStyle name="_적격(화산) _(2003)하도급발주요청(2차-영동)_2009년전기협약설계(대관령,제천,충주)7억5천" xfId="3078" xr:uid="{00000000-0005-0000-0000-0000FE0B0000}"/>
    <cellStyle name="_적격(화산) _(2003)하도급발주요청(2차-영동)_사본 - 1. 09년 강원협약 설계서(전기)" xfId="3079" xr:uid="{00000000-0005-0000-0000-0000FF0B0000}"/>
    <cellStyle name="_적격(화산) _(2003-영동)하도급(2003_04_30)" xfId="3080" xr:uid="{00000000-0005-0000-0000-0000000C0000}"/>
    <cellStyle name="_적격(화산) _(2003-영동)하도급(2003_04_30)_(2003-영동)하도급(2003_04_30)" xfId="3081" xr:uid="{00000000-0005-0000-0000-0000010C0000}"/>
    <cellStyle name="_적격(화산) _(2003-영동)하도급(2003_04_30)_(2003-영동)하도급(2003_04_30)_07전기협약설계(원주,홍천,충주)" xfId="3082" xr:uid="{00000000-0005-0000-0000-0000020C0000}"/>
    <cellStyle name="_적격(화산) _(2003-영동)하도급(2003_04_30)_(2003-영동)하도급(2003_04_30)_1. 09년 강원협약 설계서(전기)" xfId="3083" xr:uid="{00000000-0005-0000-0000-0000030C0000}"/>
    <cellStyle name="_적격(화산) _(2003-영동)하도급(2003_04_30)_(2003-영동)하도급(2003_04_30)_1. 09년 강원협약 설계서(전기)FF" xfId="3084" xr:uid="{00000000-0005-0000-0000-0000040C0000}"/>
    <cellStyle name="_적격(화산) _(2003-영동)하도급(2003_04_30)_(2003-영동)하도급(2003_04_30)_2008년전기협약설계(홍천,제천,충주)8억" xfId="3085" xr:uid="{00000000-0005-0000-0000-0000050C0000}"/>
    <cellStyle name="_적격(화산) _(2003-영동)하도급(2003_04_30)_(2003-영동)하도급(2003_04_30)_2009년전기협약설계(대관령,제천,충주)7억5천" xfId="3086" xr:uid="{00000000-0005-0000-0000-0000060C0000}"/>
    <cellStyle name="_적격(화산) _(2003-영동)하도급(2003_04_30)_(2003-영동)하도급(2003_04_30)_사본 - 1. 09년 강원협약 설계서(전기)" xfId="3087" xr:uid="{00000000-0005-0000-0000-0000070C0000}"/>
    <cellStyle name="_적격(화산) _(2003-영동)하도급(2003_04_30)_07전기협약설계(원주,홍천,충주)" xfId="3088" xr:uid="{00000000-0005-0000-0000-0000080C0000}"/>
    <cellStyle name="_적격(화산) _(2003-영동)하도급(2003_04_30)_1. 09년 강원협약 설계서(전기)" xfId="3089" xr:uid="{00000000-0005-0000-0000-0000090C0000}"/>
    <cellStyle name="_적격(화산) _(2003-영동)하도급(2003_04_30)_1. 09년 강원협약 설계서(전기)FF" xfId="3090" xr:uid="{00000000-0005-0000-0000-00000A0C0000}"/>
    <cellStyle name="_적격(화산) _(2003-영동)하도급(2003_04_30)_2008년전기협약설계(홍천,제천,충주)8억" xfId="3091" xr:uid="{00000000-0005-0000-0000-00000B0C0000}"/>
    <cellStyle name="_적격(화산) _(2003-영동)하도급(2003_04_30)_2009년전기협약설계(대관령,제천,충주)7억5천" xfId="3092" xr:uid="{00000000-0005-0000-0000-00000C0C0000}"/>
    <cellStyle name="_적격(화산) _(2003-영동)하도급(2003_04_30)_사본 - 1. 09년 강원협약 설계서(전기)" xfId="3093" xr:uid="{00000000-0005-0000-0000-00000D0C0000}"/>
    <cellStyle name="_적격(화산) _(가)실행" xfId="3094" xr:uid="{00000000-0005-0000-0000-00000E0C0000}"/>
    <cellStyle name="_적격(화산) _(가)실행_당초-하도계약요청-이걸로계약" xfId="3095" xr:uid="{00000000-0005-0000-0000-00000F0C0000}"/>
    <cellStyle name="_적격(화산) _(가)실행_변경-하도계약요청" xfId="3096" xr:uid="{00000000-0005-0000-0000-0000100C0000}"/>
    <cellStyle name="_적격(화산) _(가)실행_본부팀견적현황" xfId="3097" xr:uid="{00000000-0005-0000-0000-0000110C0000}"/>
    <cellStyle name="_적격(화산) _(가)실행_진짜하도급(토공)" xfId="3098" xr:uid="{00000000-0005-0000-0000-0000120C0000}"/>
    <cellStyle name="_적격(화산) _(가)실행_진짜하도급(토공)_경남하도급샘플" xfId="3099" xr:uid="{00000000-0005-0000-0000-0000130C0000}"/>
    <cellStyle name="_적격(화산) _(가)실행_진짜하도급(토공)_경남하도급샘플_하도발주건-88(2).5K비탈면(716)" xfId="3100" xr:uid="{00000000-0005-0000-0000-0000140C0000}"/>
    <cellStyle name="_적격(화산) _(가)실행_진짜하도급(토공)_경남하도급샘플_하도발주요청(경남)" xfId="3101" xr:uid="{00000000-0005-0000-0000-0000150C0000}"/>
    <cellStyle name="_적격(화산) _(가)실행_진짜하도급(토공)_경남하도급샘플_하도발주요청(변경) " xfId="3102" xr:uid="{00000000-0005-0000-0000-0000160C0000}"/>
    <cellStyle name="_적격(화산) _(가)실행_진짜하도급(토공)_계약내용" xfId="3103" xr:uid="{00000000-0005-0000-0000-0000170C0000}"/>
    <cellStyle name="_적격(화산) _(가)실행_진짜하도급(토공)_본부팀견적현황" xfId="3104" xr:uid="{00000000-0005-0000-0000-0000180C0000}"/>
    <cellStyle name="_적격(화산) _(가)실행_진짜하도급(토공)_진짜진짜하도급" xfId="3105" xr:uid="{00000000-0005-0000-0000-0000190C0000}"/>
    <cellStyle name="_적격(화산) _(가)실행_진짜하도급(토공)_진짜진짜하도급_당초-하도계약요청-이걸로계약" xfId="3106" xr:uid="{00000000-0005-0000-0000-00001A0C0000}"/>
    <cellStyle name="_적격(화산) _(가)실행_진짜하도급(토공)_진짜진짜하도급_변경-하도계약요청" xfId="3107" xr:uid="{00000000-0005-0000-0000-00001B0C0000}"/>
    <cellStyle name="_적격(화산) _(가)실행_진짜하도급(토공)_진짜진짜하도급_본부팀견적현황" xfId="3108" xr:uid="{00000000-0005-0000-0000-00001C0C0000}"/>
    <cellStyle name="_적격(화산) _(가)실행_진짜하도급(토공)_진짜진짜하도급_하도발주건-88(2).5K비탈면(716)" xfId="3109" xr:uid="{00000000-0005-0000-0000-00001D0C0000}"/>
    <cellStyle name="_적격(화산) _(가)실행_진짜하도급(토공)_진짜진짜하도급_하도발주요청(경남)" xfId="3110" xr:uid="{00000000-0005-0000-0000-00001E0C0000}"/>
    <cellStyle name="_적격(화산) _(가)실행_진짜하도급(토공)_진짜진짜하도급_하도발주요청(변경) " xfId="3111" xr:uid="{00000000-0005-0000-0000-00001F0C0000}"/>
    <cellStyle name="_적격(화산) _(가)실행_진짜하도급(토공)_하도계약요청" xfId="3112" xr:uid="{00000000-0005-0000-0000-0000200C0000}"/>
    <cellStyle name="_적격(화산) _(가)실행_진짜하도급(토공)_하도발주요청(3차)" xfId="3113" xr:uid="{00000000-0005-0000-0000-0000210C0000}"/>
    <cellStyle name="_적격(화산) _(가)실행_진짜하도급(토공)_하도발주요청(3차)_하도발주건-88(2).5K비탈면(716)" xfId="3114" xr:uid="{00000000-0005-0000-0000-0000220C0000}"/>
    <cellStyle name="_적격(화산) _(가)실행_진짜하도급(토공)_하도발주요청(3차)_하도발주요청(경남)" xfId="3115" xr:uid="{00000000-0005-0000-0000-0000230C0000}"/>
    <cellStyle name="_적격(화산) _(가)실행_진짜하도급(토공)_하도발주요청(3차)_하도발주요청(변경) " xfId="3116" xr:uid="{00000000-0005-0000-0000-0000240C0000}"/>
    <cellStyle name="_적격(화산) _(가)실행_하도발주건-88(2).5K비탈면(716)" xfId="3117" xr:uid="{00000000-0005-0000-0000-0000250C0000}"/>
    <cellStyle name="_적격(화산) _(가)실행_하도발주요청(경남)" xfId="3118" xr:uid="{00000000-0005-0000-0000-0000260C0000}"/>
    <cellStyle name="_적격(화산) _(가)실행_하도발주요청(변경) " xfId="3119" xr:uid="{00000000-0005-0000-0000-0000270C0000}"/>
    <cellStyle name="_적격(화산) _(가)실행_합정하도급요청(토공)" xfId="3120" xr:uid="{00000000-0005-0000-0000-0000280C0000}"/>
    <cellStyle name="_적격(화산) _(가)실행_합정하도급요청(토공)_경남하도급샘플" xfId="3121" xr:uid="{00000000-0005-0000-0000-0000290C0000}"/>
    <cellStyle name="_적격(화산) _(가)실행_합정하도급요청(토공)_경남하도급샘플_하도발주건-88(2).5K비탈면(716)" xfId="3122" xr:uid="{00000000-0005-0000-0000-00002A0C0000}"/>
    <cellStyle name="_적격(화산) _(가)실행_합정하도급요청(토공)_경남하도급샘플_하도발주요청(경남)" xfId="3123" xr:uid="{00000000-0005-0000-0000-00002B0C0000}"/>
    <cellStyle name="_적격(화산) _(가)실행_합정하도급요청(토공)_경남하도급샘플_하도발주요청(변경) " xfId="3124" xr:uid="{00000000-0005-0000-0000-00002C0C0000}"/>
    <cellStyle name="_적격(화산) _(가)실행_합정하도급요청(토공)_계약내용" xfId="3125" xr:uid="{00000000-0005-0000-0000-00002D0C0000}"/>
    <cellStyle name="_적격(화산) _(가)실행_합정하도급요청(토공)_본부팀견적현황" xfId="3126" xr:uid="{00000000-0005-0000-0000-00002E0C0000}"/>
    <cellStyle name="_적격(화산) _(가)실행_합정하도급요청(토공)_진짜진짜하도급" xfId="3127" xr:uid="{00000000-0005-0000-0000-00002F0C0000}"/>
    <cellStyle name="_적격(화산) _(가)실행_합정하도급요청(토공)_진짜진짜하도급_당초-하도계약요청-이걸로계약" xfId="3128" xr:uid="{00000000-0005-0000-0000-0000300C0000}"/>
    <cellStyle name="_적격(화산) _(가)실행_합정하도급요청(토공)_진짜진짜하도급_변경-하도계약요청" xfId="3129" xr:uid="{00000000-0005-0000-0000-0000310C0000}"/>
    <cellStyle name="_적격(화산) _(가)실행_합정하도급요청(토공)_진짜진짜하도급_본부팀견적현황" xfId="3130" xr:uid="{00000000-0005-0000-0000-0000320C0000}"/>
    <cellStyle name="_적격(화산) _(가)실행_합정하도급요청(토공)_진짜진짜하도급_하도발주건-88(2).5K비탈면(716)" xfId="3131" xr:uid="{00000000-0005-0000-0000-0000330C0000}"/>
    <cellStyle name="_적격(화산) _(가)실행_합정하도급요청(토공)_진짜진짜하도급_하도발주요청(경남)" xfId="3132" xr:uid="{00000000-0005-0000-0000-0000340C0000}"/>
    <cellStyle name="_적격(화산) _(가)실행_합정하도급요청(토공)_진짜진짜하도급_하도발주요청(변경) " xfId="3133" xr:uid="{00000000-0005-0000-0000-0000350C0000}"/>
    <cellStyle name="_적격(화산) _(가)실행_합정하도급요청(토공)_하도계약요청" xfId="3134" xr:uid="{00000000-0005-0000-0000-0000360C0000}"/>
    <cellStyle name="_적격(화산) _(가)실행_합정하도급요청(토공)_하도발주요청(3차)" xfId="3135" xr:uid="{00000000-0005-0000-0000-0000370C0000}"/>
    <cellStyle name="_적격(화산) _(가)실행_합정하도급요청(토공)_하도발주요청(3차)_하도발주건-88(2).5K비탈면(716)" xfId="3136" xr:uid="{00000000-0005-0000-0000-0000380C0000}"/>
    <cellStyle name="_적격(화산) _(가)실행_합정하도급요청(토공)_하도발주요청(3차)_하도발주요청(경남)" xfId="3137" xr:uid="{00000000-0005-0000-0000-0000390C0000}"/>
    <cellStyle name="_적격(화산) _(가)실행_합정하도급요청(토공)_하도발주요청(3차)_하도발주요청(변경) " xfId="3138" xr:uid="{00000000-0005-0000-0000-00003A0C0000}"/>
    <cellStyle name="_적격(화산) _07전기협약설계(원주,홍천,충주)" xfId="3139" xr:uid="{00000000-0005-0000-0000-00003B0C0000}"/>
    <cellStyle name="_적격(화산) _1. 09년 강원협약 설계서(전기)" xfId="3140" xr:uid="{00000000-0005-0000-0000-00003C0C0000}"/>
    <cellStyle name="_적격(화산) _1. 09년 강원협약 설계서(전기)FF" xfId="3141" xr:uid="{00000000-0005-0000-0000-00003D0C0000}"/>
    <cellStyle name="_적격(화산) _2003년 논산,무주하도급(도급가)건" xfId="3142" xr:uid="{00000000-0005-0000-0000-00003E0C0000}"/>
    <cellStyle name="_적격(화산) _2003년 논산,무주하도급(도급가)건_07전기협약설계(원주,홍천,충주)" xfId="3143" xr:uid="{00000000-0005-0000-0000-00003F0C0000}"/>
    <cellStyle name="_적격(화산) _2003년 논산,무주하도급(도급가)건_1. 09년 강원협약 설계서(전기)" xfId="3144" xr:uid="{00000000-0005-0000-0000-0000400C0000}"/>
    <cellStyle name="_적격(화산) _2003년 논산,무주하도급(도급가)건_1. 09년 강원협약 설계서(전기)FF" xfId="3145" xr:uid="{00000000-0005-0000-0000-0000410C0000}"/>
    <cellStyle name="_적격(화산) _2003년 논산,무주하도급(도급가)건_2008년전기협약설계(홍천,제천,충주)8억" xfId="3146" xr:uid="{00000000-0005-0000-0000-0000420C0000}"/>
    <cellStyle name="_적격(화산) _2003년 논산,무주하도급(도급가)건_2009년전기협약설계(대관령,제천,충주)7억5천" xfId="3147" xr:uid="{00000000-0005-0000-0000-0000430C0000}"/>
    <cellStyle name="_적격(화산) _2003년 논산,무주하도급(도급가)건_사본 - 1. 09년 강원협약 설계서(전기)" xfId="3148" xr:uid="{00000000-0005-0000-0000-0000440C0000}"/>
    <cellStyle name="_적격(화산) _2008년전기협약설계(홍천,제천,충주)8억" xfId="3149" xr:uid="{00000000-0005-0000-0000-0000450C0000}"/>
    <cellStyle name="_적격(화산) _2009년전기협약설계(대관령,제천,충주)7억5천" xfId="3150" xr:uid="{00000000-0005-0000-0000-0000460C0000}"/>
    <cellStyle name="_적격(화산) _가실행(공설운동장)" xfId="3151" xr:uid="{00000000-0005-0000-0000-0000470C0000}"/>
    <cellStyle name="_적격(화산) _가실행(공설운동장)_당초-하도계약요청-이걸로계약" xfId="3152" xr:uid="{00000000-0005-0000-0000-0000480C0000}"/>
    <cellStyle name="_적격(화산) _가실행(공설운동장)_변경-하도계약요청" xfId="3153" xr:uid="{00000000-0005-0000-0000-0000490C0000}"/>
    <cellStyle name="_적격(화산) _가실행(공설운동장)_본부팀견적현황" xfId="3154" xr:uid="{00000000-0005-0000-0000-00004A0C0000}"/>
    <cellStyle name="_적격(화산) _가실행(공설운동장)_진짜하도급(토공)" xfId="3155" xr:uid="{00000000-0005-0000-0000-00004B0C0000}"/>
    <cellStyle name="_적격(화산) _가실행(공설운동장)_진짜하도급(토공)_경남하도급샘플" xfId="3156" xr:uid="{00000000-0005-0000-0000-00004C0C0000}"/>
    <cellStyle name="_적격(화산) _가실행(공설운동장)_진짜하도급(토공)_경남하도급샘플_하도발주건-88(2).5K비탈면(716)" xfId="3157" xr:uid="{00000000-0005-0000-0000-00004D0C0000}"/>
    <cellStyle name="_적격(화산) _가실행(공설운동장)_진짜하도급(토공)_경남하도급샘플_하도발주요청(경남)" xfId="3158" xr:uid="{00000000-0005-0000-0000-00004E0C0000}"/>
    <cellStyle name="_적격(화산) _가실행(공설운동장)_진짜하도급(토공)_경남하도급샘플_하도발주요청(변경) " xfId="3159" xr:uid="{00000000-0005-0000-0000-00004F0C0000}"/>
    <cellStyle name="_적격(화산) _가실행(공설운동장)_진짜하도급(토공)_계약내용" xfId="3160" xr:uid="{00000000-0005-0000-0000-0000500C0000}"/>
    <cellStyle name="_적격(화산) _가실행(공설운동장)_진짜하도급(토공)_본부팀견적현황" xfId="3161" xr:uid="{00000000-0005-0000-0000-0000510C0000}"/>
    <cellStyle name="_적격(화산) _가실행(공설운동장)_진짜하도급(토공)_진짜진짜하도급" xfId="3162" xr:uid="{00000000-0005-0000-0000-0000520C0000}"/>
    <cellStyle name="_적격(화산) _가실행(공설운동장)_진짜하도급(토공)_진짜진짜하도급_당초-하도계약요청-이걸로계약" xfId="3163" xr:uid="{00000000-0005-0000-0000-0000530C0000}"/>
    <cellStyle name="_적격(화산) _가실행(공설운동장)_진짜하도급(토공)_진짜진짜하도급_변경-하도계약요청" xfId="3164" xr:uid="{00000000-0005-0000-0000-0000540C0000}"/>
    <cellStyle name="_적격(화산) _가실행(공설운동장)_진짜하도급(토공)_진짜진짜하도급_본부팀견적현황" xfId="3165" xr:uid="{00000000-0005-0000-0000-0000550C0000}"/>
    <cellStyle name="_적격(화산) _가실행(공설운동장)_진짜하도급(토공)_진짜진짜하도급_하도발주건-88(2).5K비탈면(716)" xfId="3166" xr:uid="{00000000-0005-0000-0000-0000560C0000}"/>
    <cellStyle name="_적격(화산) _가실행(공설운동장)_진짜하도급(토공)_진짜진짜하도급_하도발주요청(경남)" xfId="3167" xr:uid="{00000000-0005-0000-0000-0000570C0000}"/>
    <cellStyle name="_적격(화산) _가실행(공설운동장)_진짜하도급(토공)_진짜진짜하도급_하도발주요청(변경) " xfId="3168" xr:uid="{00000000-0005-0000-0000-0000580C0000}"/>
    <cellStyle name="_적격(화산) _가실행(공설운동장)_진짜하도급(토공)_하도계약요청" xfId="3169" xr:uid="{00000000-0005-0000-0000-0000590C0000}"/>
    <cellStyle name="_적격(화산) _가실행(공설운동장)_진짜하도급(토공)_하도발주요청(3차)" xfId="3170" xr:uid="{00000000-0005-0000-0000-00005A0C0000}"/>
    <cellStyle name="_적격(화산) _가실행(공설운동장)_진짜하도급(토공)_하도발주요청(3차)_하도발주건-88(2).5K비탈면(716)" xfId="3171" xr:uid="{00000000-0005-0000-0000-00005B0C0000}"/>
    <cellStyle name="_적격(화산) _가실행(공설운동장)_진짜하도급(토공)_하도발주요청(3차)_하도발주요청(경남)" xfId="3172" xr:uid="{00000000-0005-0000-0000-00005C0C0000}"/>
    <cellStyle name="_적격(화산) _가실행(공설운동장)_진짜하도급(토공)_하도발주요청(3차)_하도발주요청(변경) " xfId="3173" xr:uid="{00000000-0005-0000-0000-00005D0C0000}"/>
    <cellStyle name="_적격(화산) _가실행(공설운동장)_하도발주건-88(2).5K비탈면(716)" xfId="3174" xr:uid="{00000000-0005-0000-0000-00005E0C0000}"/>
    <cellStyle name="_적격(화산) _가실행(공설운동장)_하도발주요청(경남)" xfId="3175" xr:uid="{00000000-0005-0000-0000-00005F0C0000}"/>
    <cellStyle name="_적격(화산) _가실행(공설운동장)_하도발주요청(변경) " xfId="3176" xr:uid="{00000000-0005-0000-0000-0000600C0000}"/>
    <cellStyle name="_적격(화산) _가실행(공설운동장)_합정하도급요청(토공)" xfId="3177" xr:uid="{00000000-0005-0000-0000-0000610C0000}"/>
    <cellStyle name="_적격(화산) _가실행(공설운동장)_합정하도급요청(토공)_경남하도급샘플" xfId="3178" xr:uid="{00000000-0005-0000-0000-0000620C0000}"/>
    <cellStyle name="_적격(화산) _가실행(공설운동장)_합정하도급요청(토공)_경남하도급샘플_하도발주건-88(2).5K비탈면(716)" xfId="3179" xr:uid="{00000000-0005-0000-0000-0000630C0000}"/>
    <cellStyle name="_적격(화산) _가실행(공설운동장)_합정하도급요청(토공)_경남하도급샘플_하도발주요청(경남)" xfId="3180" xr:uid="{00000000-0005-0000-0000-0000640C0000}"/>
    <cellStyle name="_적격(화산) _가실행(공설운동장)_합정하도급요청(토공)_경남하도급샘플_하도발주요청(변경) " xfId="3181" xr:uid="{00000000-0005-0000-0000-0000650C0000}"/>
    <cellStyle name="_적격(화산) _가실행(공설운동장)_합정하도급요청(토공)_계약내용" xfId="3182" xr:uid="{00000000-0005-0000-0000-0000660C0000}"/>
    <cellStyle name="_적격(화산) _가실행(공설운동장)_합정하도급요청(토공)_본부팀견적현황" xfId="3183" xr:uid="{00000000-0005-0000-0000-0000670C0000}"/>
    <cellStyle name="_적격(화산) _가실행(공설운동장)_합정하도급요청(토공)_진짜진짜하도급" xfId="3184" xr:uid="{00000000-0005-0000-0000-0000680C0000}"/>
    <cellStyle name="_적격(화산) _가실행(공설운동장)_합정하도급요청(토공)_진짜진짜하도급_당초-하도계약요청-이걸로계약" xfId="3185" xr:uid="{00000000-0005-0000-0000-0000690C0000}"/>
    <cellStyle name="_적격(화산) _가실행(공설운동장)_합정하도급요청(토공)_진짜진짜하도급_변경-하도계약요청" xfId="3186" xr:uid="{00000000-0005-0000-0000-00006A0C0000}"/>
    <cellStyle name="_적격(화산) _가실행(공설운동장)_합정하도급요청(토공)_진짜진짜하도급_본부팀견적현황" xfId="3187" xr:uid="{00000000-0005-0000-0000-00006B0C0000}"/>
    <cellStyle name="_적격(화산) _가실행(공설운동장)_합정하도급요청(토공)_진짜진짜하도급_하도발주건-88(2).5K비탈면(716)" xfId="3188" xr:uid="{00000000-0005-0000-0000-00006C0C0000}"/>
    <cellStyle name="_적격(화산) _가실행(공설운동장)_합정하도급요청(토공)_진짜진짜하도급_하도발주요청(경남)" xfId="3189" xr:uid="{00000000-0005-0000-0000-00006D0C0000}"/>
    <cellStyle name="_적격(화산) _가실행(공설운동장)_합정하도급요청(토공)_진짜진짜하도급_하도발주요청(변경) " xfId="3190" xr:uid="{00000000-0005-0000-0000-00006E0C0000}"/>
    <cellStyle name="_적격(화산) _가실행(공설운동장)_합정하도급요청(토공)_하도계약요청" xfId="3191" xr:uid="{00000000-0005-0000-0000-00006F0C0000}"/>
    <cellStyle name="_적격(화산) _가실행(공설운동장)_합정하도급요청(토공)_하도발주요청(3차)" xfId="3192" xr:uid="{00000000-0005-0000-0000-0000700C0000}"/>
    <cellStyle name="_적격(화산) _가실행(공설운동장)_합정하도급요청(토공)_하도발주요청(3차)_하도발주건-88(2).5K비탈면(716)" xfId="3193" xr:uid="{00000000-0005-0000-0000-0000710C0000}"/>
    <cellStyle name="_적격(화산) _가실행(공설운동장)_합정하도급요청(토공)_하도발주요청(3차)_하도발주요청(경남)" xfId="3194" xr:uid="{00000000-0005-0000-0000-0000720C0000}"/>
    <cellStyle name="_적격(화산) _가실행(공설운동장)_합정하도급요청(토공)_하도발주요청(3차)_하도발주요청(변경) " xfId="3195" xr:uid="{00000000-0005-0000-0000-0000730C0000}"/>
    <cellStyle name="_적격(화산) _가실행(송탄IC)" xfId="3196" xr:uid="{00000000-0005-0000-0000-0000740C0000}"/>
    <cellStyle name="_적격(화산) _가실행(송탄IC)_당초-하도계약요청-이걸로계약" xfId="3197" xr:uid="{00000000-0005-0000-0000-0000750C0000}"/>
    <cellStyle name="_적격(화산) _가실행(송탄IC)_변경-하도계약요청" xfId="3198" xr:uid="{00000000-0005-0000-0000-0000760C0000}"/>
    <cellStyle name="_적격(화산) _가실행(송탄IC)_본부팀견적현황" xfId="3199" xr:uid="{00000000-0005-0000-0000-0000770C0000}"/>
    <cellStyle name="_적격(화산) _가실행(송탄IC)_진짜하도급(토공)" xfId="3200" xr:uid="{00000000-0005-0000-0000-0000780C0000}"/>
    <cellStyle name="_적격(화산) _가실행(송탄IC)_진짜하도급(토공)_경남하도급샘플" xfId="3201" xr:uid="{00000000-0005-0000-0000-0000790C0000}"/>
    <cellStyle name="_적격(화산) _가실행(송탄IC)_진짜하도급(토공)_경남하도급샘플_하도발주건-88(2).5K비탈면(716)" xfId="3202" xr:uid="{00000000-0005-0000-0000-00007A0C0000}"/>
    <cellStyle name="_적격(화산) _가실행(송탄IC)_진짜하도급(토공)_경남하도급샘플_하도발주요청(경남)" xfId="3203" xr:uid="{00000000-0005-0000-0000-00007B0C0000}"/>
    <cellStyle name="_적격(화산) _가실행(송탄IC)_진짜하도급(토공)_경남하도급샘플_하도발주요청(변경) " xfId="3204" xr:uid="{00000000-0005-0000-0000-00007C0C0000}"/>
    <cellStyle name="_적격(화산) _가실행(송탄IC)_진짜하도급(토공)_계약내용" xfId="3205" xr:uid="{00000000-0005-0000-0000-00007D0C0000}"/>
    <cellStyle name="_적격(화산) _가실행(송탄IC)_진짜하도급(토공)_본부팀견적현황" xfId="3206" xr:uid="{00000000-0005-0000-0000-00007E0C0000}"/>
    <cellStyle name="_적격(화산) _가실행(송탄IC)_진짜하도급(토공)_진짜진짜하도급" xfId="3207" xr:uid="{00000000-0005-0000-0000-00007F0C0000}"/>
    <cellStyle name="_적격(화산) _가실행(송탄IC)_진짜하도급(토공)_진짜진짜하도급_당초-하도계약요청-이걸로계약" xfId="3208" xr:uid="{00000000-0005-0000-0000-0000800C0000}"/>
    <cellStyle name="_적격(화산) _가실행(송탄IC)_진짜하도급(토공)_진짜진짜하도급_변경-하도계약요청" xfId="3209" xr:uid="{00000000-0005-0000-0000-0000810C0000}"/>
    <cellStyle name="_적격(화산) _가실행(송탄IC)_진짜하도급(토공)_진짜진짜하도급_본부팀견적현황" xfId="3210" xr:uid="{00000000-0005-0000-0000-0000820C0000}"/>
    <cellStyle name="_적격(화산) _가실행(송탄IC)_진짜하도급(토공)_진짜진짜하도급_하도발주건-88(2).5K비탈면(716)" xfId="3211" xr:uid="{00000000-0005-0000-0000-0000830C0000}"/>
    <cellStyle name="_적격(화산) _가실행(송탄IC)_진짜하도급(토공)_진짜진짜하도급_하도발주요청(경남)" xfId="3212" xr:uid="{00000000-0005-0000-0000-0000840C0000}"/>
    <cellStyle name="_적격(화산) _가실행(송탄IC)_진짜하도급(토공)_진짜진짜하도급_하도발주요청(변경) " xfId="3213" xr:uid="{00000000-0005-0000-0000-0000850C0000}"/>
    <cellStyle name="_적격(화산) _가실행(송탄IC)_진짜하도급(토공)_하도계약요청" xfId="3214" xr:uid="{00000000-0005-0000-0000-0000860C0000}"/>
    <cellStyle name="_적격(화산) _가실행(송탄IC)_진짜하도급(토공)_하도발주요청(3차)" xfId="3215" xr:uid="{00000000-0005-0000-0000-0000870C0000}"/>
    <cellStyle name="_적격(화산) _가실행(송탄IC)_진짜하도급(토공)_하도발주요청(3차)_하도발주건-88(2).5K비탈면(716)" xfId="3216" xr:uid="{00000000-0005-0000-0000-0000880C0000}"/>
    <cellStyle name="_적격(화산) _가실행(송탄IC)_진짜하도급(토공)_하도발주요청(3차)_하도발주요청(경남)" xfId="3217" xr:uid="{00000000-0005-0000-0000-0000890C0000}"/>
    <cellStyle name="_적격(화산) _가실행(송탄IC)_진짜하도급(토공)_하도발주요청(3차)_하도발주요청(변경) " xfId="3218" xr:uid="{00000000-0005-0000-0000-00008A0C0000}"/>
    <cellStyle name="_적격(화산) _가실행(송탄IC)_하도발주건-88(2).5K비탈면(716)" xfId="3219" xr:uid="{00000000-0005-0000-0000-00008B0C0000}"/>
    <cellStyle name="_적격(화산) _가실행(송탄IC)_하도발주요청(경남)" xfId="3220" xr:uid="{00000000-0005-0000-0000-00008C0C0000}"/>
    <cellStyle name="_적격(화산) _가실행(송탄IC)_하도발주요청(변경) " xfId="3221" xr:uid="{00000000-0005-0000-0000-00008D0C0000}"/>
    <cellStyle name="_적격(화산) _가실행(송탄IC)_합정하도급요청(토공)" xfId="3222" xr:uid="{00000000-0005-0000-0000-00008E0C0000}"/>
    <cellStyle name="_적격(화산) _가실행(송탄IC)_합정하도급요청(토공)_경남하도급샘플" xfId="3223" xr:uid="{00000000-0005-0000-0000-00008F0C0000}"/>
    <cellStyle name="_적격(화산) _가실행(송탄IC)_합정하도급요청(토공)_경남하도급샘플_하도발주건-88(2).5K비탈면(716)" xfId="3224" xr:uid="{00000000-0005-0000-0000-0000900C0000}"/>
    <cellStyle name="_적격(화산) _가실행(송탄IC)_합정하도급요청(토공)_경남하도급샘플_하도발주요청(경남)" xfId="3225" xr:uid="{00000000-0005-0000-0000-0000910C0000}"/>
    <cellStyle name="_적격(화산) _가실행(송탄IC)_합정하도급요청(토공)_경남하도급샘플_하도발주요청(변경) " xfId="3226" xr:uid="{00000000-0005-0000-0000-0000920C0000}"/>
    <cellStyle name="_적격(화산) _가실행(송탄IC)_합정하도급요청(토공)_계약내용" xfId="3227" xr:uid="{00000000-0005-0000-0000-0000930C0000}"/>
    <cellStyle name="_적격(화산) _가실행(송탄IC)_합정하도급요청(토공)_본부팀견적현황" xfId="3228" xr:uid="{00000000-0005-0000-0000-0000940C0000}"/>
    <cellStyle name="_적격(화산) _가실행(송탄IC)_합정하도급요청(토공)_진짜진짜하도급" xfId="3229" xr:uid="{00000000-0005-0000-0000-0000950C0000}"/>
    <cellStyle name="_적격(화산) _가실행(송탄IC)_합정하도급요청(토공)_진짜진짜하도급_당초-하도계약요청-이걸로계약" xfId="3230" xr:uid="{00000000-0005-0000-0000-0000960C0000}"/>
    <cellStyle name="_적격(화산) _가실행(송탄IC)_합정하도급요청(토공)_진짜진짜하도급_변경-하도계약요청" xfId="3231" xr:uid="{00000000-0005-0000-0000-0000970C0000}"/>
    <cellStyle name="_적격(화산) _가실행(송탄IC)_합정하도급요청(토공)_진짜진짜하도급_본부팀견적현황" xfId="3232" xr:uid="{00000000-0005-0000-0000-0000980C0000}"/>
    <cellStyle name="_적격(화산) _가실행(송탄IC)_합정하도급요청(토공)_진짜진짜하도급_하도발주건-88(2).5K비탈면(716)" xfId="3233" xr:uid="{00000000-0005-0000-0000-0000990C0000}"/>
    <cellStyle name="_적격(화산) _가실행(송탄IC)_합정하도급요청(토공)_진짜진짜하도급_하도발주요청(경남)" xfId="3234" xr:uid="{00000000-0005-0000-0000-00009A0C0000}"/>
    <cellStyle name="_적격(화산) _가실행(송탄IC)_합정하도급요청(토공)_진짜진짜하도급_하도발주요청(변경) " xfId="3235" xr:uid="{00000000-0005-0000-0000-00009B0C0000}"/>
    <cellStyle name="_적격(화산) _가실행(송탄IC)_합정하도급요청(토공)_하도계약요청" xfId="3236" xr:uid="{00000000-0005-0000-0000-00009C0C0000}"/>
    <cellStyle name="_적격(화산) _가실행(송탄IC)_합정하도급요청(토공)_하도발주요청(3차)" xfId="3237" xr:uid="{00000000-0005-0000-0000-00009D0C0000}"/>
    <cellStyle name="_적격(화산) _가실행(송탄IC)_합정하도급요청(토공)_하도발주요청(3차)_하도발주건-88(2).5K비탈면(716)" xfId="3238" xr:uid="{00000000-0005-0000-0000-00009E0C0000}"/>
    <cellStyle name="_적격(화산) _가실행(송탄IC)_합정하도급요청(토공)_하도발주요청(3차)_하도발주요청(경남)" xfId="3239" xr:uid="{00000000-0005-0000-0000-00009F0C0000}"/>
    <cellStyle name="_적격(화산) _가실행(송탄IC)_합정하도급요청(토공)_하도발주요청(3차)_하도발주요청(변경) " xfId="3240" xr:uid="{00000000-0005-0000-0000-0000A00C0000}"/>
    <cellStyle name="_적격(화산) _견적 방문 제출시-SAMPLE" xfId="3241" xr:uid="{00000000-0005-0000-0000-0000A10C0000}"/>
    <cellStyle name="_적격(화산) _견적 방문 제출시-SAMPLE_신호등견적서" xfId="3242" xr:uid="{00000000-0005-0000-0000-0000A20C0000}"/>
    <cellStyle name="_적격(화산) _교량보수(마게바죠인트)" xfId="3243" xr:uid="{00000000-0005-0000-0000-0000A30C0000}"/>
    <cellStyle name="_적격(화산) _교량보수(마게바죠인트)_07전기협약설계(원주,홍천,충주)" xfId="3244" xr:uid="{00000000-0005-0000-0000-0000A40C0000}"/>
    <cellStyle name="_적격(화산) _교량보수(마게바죠인트)_1. 09년 강원협약 설계서(전기)" xfId="3245" xr:uid="{00000000-0005-0000-0000-0000A50C0000}"/>
    <cellStyle name="_적격(화산) _교량보수(마게바죠인트)_1. 09년 강원협약 설계서(전기)FF" xfId="3246" xr:uid="{00000000-0005-0000-0000-0000A60C0000}"/>
    <cellStyle name="_적격(화산) _교량보수(마게바죠인트)_2008년전기협약설계(홍천,제천,충주)8억" xfId="3247" xr:uid="{00000000-0005-0000-0000-0000A70C0000}"/>
    <cellStyle name="_적격(화산) _교량보수(마게바죠인트)_2009년전기협약설계(대관령,제천,충주)7억5천" xfId="3248" xr:uid="{00000000-0005-0000-0000-0000A80C0000}"/>
    <cellStyle name="_적격(화산) _교량보수(마게바죠인트)_사본 - 1. 09년 강원협약 설계서(전기)" xfId="3249" xr:uid="{00000000-0005-0000-0000-0000A90C0000}"/>
    <cellStyle name="_적격(화산) _당진,보령,하도급계획안(5.9일)" xfId="3250" xr:uid="{00000000-0005-0000-0000-0000AA0C0000}"/>
    <cellStyle name="_적격(화산) _당진,보령,하도급계획안(5.9일)_07전기협약설계(원주,홍천,충주)" xfId="3251" xr:uid="{00000000-0005-0000-0000-0000AB0C0000}"/>
    <cellStyle name="_적격(화산) _당진,보령,하도급계획안(5.9일)_1. 09년 강원협약 설계서(전기)" xfId="3252" xr:uid="{00000000-0005-0000-0000-0000AC0C0000}"/>
    <cellStyle name="_적격(화산) _당진,보령,하도급계획안(5.9일)_1. 09년 강원협약 설계서(전기)FF" xfId="3253" xr:uid="{00000000-0005-0000-0000-0000AD0C0000}"/>
    <cellStyle name="_적격(화산) _당진,보령,하도급계획안(5.9일)_2008년전기협약설계(홍천,제천,충주)8억" xfId="3254" xr:uid="{00000000-0005-0000-0000-0000AE0C0000}"/>
    <cellStyle name="_적격(화산) _당진,보령,하도급계획안(5.9일)_2009년전기협약설계(대관령,제천,충주)7억5천" xfId="3255" xr:uid="{00000000-0005-0000-0000-0000AF0C0000}"/>
    <cellStyle name="_적격(화산) _당진,보령,하도급계획안(5.9일)_사본 - 1. 09년 강원협약 설계서(전기)" xfId="3256" xr:uid="{00000000-0005-0000-0000-0000B00C0000}"/>
    <cellStyle name="_적격(화산) _당초-하도계약요청-이걸로계약" xfId="3257" xr:uid="{00000000-0005-0000-0000-0000B10C0000}"/>
    <cellStyle name="_적격(화산) _변경-하도계약요청" xfId="3258" xr:uid="{00000000-0005-0000-0000-0000B20C0000}"/>
    <cellStyle name="_적격(화산) _본부팀견적현황" xfId="3259" xr:uid="{00000000-0005-0000-0000-0000B30C0000}"/>
    <cellStyle name="_적격(화산) _사본 - 1. 09년 강원협약 설계서(전기)" xfId="3260" xr:uid="{00000000-0005-0000-0000-0000B40C0000}"/>
    <cellStyle name="_적격(화산) _신호등견적서" xfId="3261" xr:uid="{00000000-0005-0000-0000-0000B50C0000}"/>
    <cellStyle name="_적격(화산) _중동성황(가)실행" xfId="3262" xr:uid="{00000000-0005-0000-0000-0000B60C0000}"/>
    <cellStyle name="_적격(화산) _중동성황(가)실행_당초-하도계약요청-이걸로계약" xfId="3263" xr:uid="{00000000-0005-0000-0000-0000B70C0000}"/>
    <cellStyle name="_적격(화산) _중동성황(가)실행_변경-하도계약요청" xfId="3264" xr:uid="{00000000-0005-0000-0000-0000B80C0000}"/>
    <cellStyle name="_적격(화산) _중동성황(가)실행_본부팀견적현황" xfId="3265" xr:uid="{00000000-0005-0000-0000-0000B90C0000}"/>
    <cellStyle name="_적격(화산) _중동성황(가)실행_진짜하도급(토공)" xfId="3266" xr:uid="{00000000-0005-0000-0000-0000BA0C0000}"/>
    <cellStyle name="_적격(화산) _중동성황(가)실행_진짜하도급(토공)_경남하도급샘플" xfId="3267" xr:uid="{00000000-0005-0000-0000-0000BB0C0000}"/>
    <cellStyle name="_적격(화산) _중동성황(가)실행_진짜하도급(토공)_경남하도급샘플_하도발주건-88(2).5K비탈면(716)" xfId="3268" xr:uid="{00000000-0005-0000-0000-0000BC0C0000}"/>
    <cellStyle name="_적격(화산) _중동성황(가)실행_진짜하도급(토공)_경남하도급샘플_하도발주요청(경남)" xfId="3269" xr:uid="{00000000-0005-0000-0000-0000BD0C0000}"/>
    <cellStyle name="_적격(화산) _중동성황(가)실행_진짜하도급(토공)_경남하도급샘플_하도발주요청(변경) " xfId="3270" xr:uid="{00000000-0005-0000-0000-0000BE0C0000}"/>
    <cellStyle name="_적격(화산) _중동성황(가)실행_진짜하도급(토공)_계약내용" xfId="3271" xr:uid="{00000000-0005-0000-0000-0000BF0C0000}"/>
    <cellStyle name="_적격(화산) _중동성황(가)실행_진짜하도급(토공)_본부팀견적현황" xfId="3272" xr:uid="{00000000-0005-0000-0000-0000C00C0000}"/>
    <cellStyle name="_적격(화산) _중동성황(가)실행_진짜하도급(토공)_진짜진짜하도급" xfId="3273" xr:uid="{00000000-0005-0000-0000-0000C10C0000}"/>
    <cellStyle name="_적격(화산) _중동성황(가)실행_진짜하도급(토공)_진짜진짜하도급_당초-하도계약요청-이걸로계약" xfId="3274" xr:uid="{00000000-0005-0000-0000-0000C20C0000}"/>
    <cellStyle name="_적격(화산) _중동성황(가)실행_진짜하도급(토공)_진짜진짜하도급_변경-하도계약요청" xfId="3275" xr:uid="{00000000-0005-0000-0000-0000C30C0000}"/>
    <cellStyle name="_적격(화산) _중동성황(가)실행_진짜하도급(토공)_진짜진짜하도급_본부팀견적현황" xfId="3276" xr:uid="{00000000-0005-0000-0000-0000C40C0000}"/>
    <cellStyle name="_적격(화산) _중동성황(가)실행_진짜하도급(토공)_진짜진짜하도급_하도발주건-88(2).5K비탈면(716)" xfId="3277" xr:uid="{00000000-0005-0000-0000-0000C50C0000}"/>
    <cellStyle name="_적격(화산) _중동성황(가)실행_진짜하도급(토공)_진짜진짜하도급_하도발주요청(경남)" xfId="3278" xr:uid="{00000000-0005-0000-0000-0000C60C0000}"/>
    <cellStyle name="_적격(화산) _중동성황(가)실행_진짜하도급(토공)_진짜진짜하도급_하도발주요청(변경) " xfId="3279" xr:uid="{00000000-0005-0000-0000-0000C70C0000}"/>
    <cellStyle name="_적격(화산) _중동성황(가)실행_진짜하도급(토공)_하도계약요청" xfId="3280" xr:uid="{00000000-0005-0000-0000-0000C80C0000}"/>
    <cellStyle name="_적격(화산) _중동성황(가)실행_진짜하도급(토공)_하도발주요청(3차)" xfId="3281" xr:uid="{00000000-0005-0000-0000-0000C90C0000}"/>
    <cellStyle name="_적격(화산) _중동성황(가)실행_진짜하도급(토공)_하도발주요청(3차)_하도발주건-88(2).5K비탈면(716)" xfId="3282" xr:uid="{00000000-0005-0000-0000-0000CA0C0000}"/>
    <cellStyle name="_적격(화산) _중동성황(가)실행_진짜하도급(토공)_하도발주요청(3차)_하도발주요청(경남)" xfId="3283" xr:uid="{00000000-0005-0000-0000-0000CB0C0000}"/>
    <cellStyle name="_적격(화산) _중동성황(가)실행_진짜하도급(토공)_하도발주요청(3차)_하도발주요청(변경) " xfId="3284" xr:uid="{00000000-0005-0000-0000-0000CC0C0000}"/>
    <cellStyle name="_적격(화산) _중동성황(가)실행_하도발주건-88(2).5K비탈면(716)" xfId="3285" xr:uid="{00000000-0005-0000-0000-0000CD0C0000}"/>
    <cellStyle name="_적격(화산) _중동성황(가)실행_하도발주요청(경남)" xfId="3286" xr:uid="{00000000-0005-0000-0000-0000CE0C0000}"/>
    <cellStyle name="_적격(화산) _중동성황(가)실행_하도발주요청(변경) " xfId="3287" xr:uid="{00000000-0005-0000-0000-0000CF0C0000}"/>
    <cellStyle name="_적격(화산) _중동성황(가)실행_합정하도급요청(토공)" xfId="3288" xr:uid="{00000000-0005-0000-0000-0000D00C0000}"/>
    <cellStyle name="_적격(화산) _중동성황(가)실행_합정하도급요청(토공)_경남하도급샘플" xfId="3289" xr:uid="{00000000-0005-0000-0000-0000D10C0000}"/>
    <cellStyle name="_적격(화산) _중동성황(가)실행_합정하도급요청(토공)_경남하도급샘플_하도발주건-88(2).5K비탈면(716)" xfId="3290" xr:uid="{00000000-0005-0000-0000-0000D20C0000}"/>
    <cellStyle name="_적격(화산) _중동성황(가)실행_합정하도급요청(토공)_경남하도급샘플_하도발주요청(경남)" xfId="3291" xr:uid="{00000000-0005-0000-0000-0000D30C0000}"/>
    <cellStyle name="_적격(화산) _중동성황(가)실행_합정하도급요청(토공)_경남하도급샘플_하도발주요청(변경) " xfId="3292" xr:uid="{00000000-0005-0000-0000-0000D40C0000}"/>
    <cellStyle name="_적격(화산) _중동성황(가)실행_합정하도급요청(토공)_계약내용" xfId="3293" xr:uid="{00000000-0005-0000-0000-0000D50C0000}"/>
    <cellStyle name="_적격(화산) _중동성황(가)실행_합정하도급요청(토공)_본부팀견적현황" xfId="3294" xr:uid="{00000000-0005-0000-0000-0000D60C0000}"/>
    <cellStyle name="_적격(화산) _중동성황(가)실행_합정하도급요청(토공)_진짜진짜하도급" xfId="3295" xr:uid="{00000000-0005-0000-0000-0000D70C0000}"/>
    <cellStyle name="_적격(화산) _중동성황(가)실행_합정하도급요청(토공)_진짜진짜하도급_당초-하도계약요청-이걸로계약" xfId="3296" xr:uid="{00000000-0005-0000-0000-0000D80C0000}"/>
    <cellStyle name="_적격(화산) _중동성황(가)실행_합정하도급요청(토공)_진짜진짜하도급_변경-하도계약요청" xfId="3297" xr:uid="{00000000-0005-0000-0000-0000D90C0000}"/>
    <cellStyle name="_적격(화산) _중동성황(가)실행_합정하도급요청(토공)_진짜진짜하도급_본부팀견적현황" xfId="3298" xr:uid="{00000000-0005-0000-0000-0000DA0C0000}"/>
    <cellStyle name="_적격(화산) _중동성황(가)실행_합정하도급요청(토공)_진짜진짜하도급_하도발주건-88(2).5K비탈면(716)" xfId="3299" xr:uid="{00000000-0005-0000-0000-0000DB0C0000}"/>
    <cellStyle name="_적격(화산) _중동성황(가)실행_합정하도급요청(토공)_진짜진짜하도급_하도발주요청(경남)" xfId="3300" xr:uid="{00000000-0005-0000-0000-0000DC0C0000}"/>
    <cellStyle name="_적격(화산) _중동성황(가)실행_합정하도급요청(토공)_진짜진짜하도급_하도발주요청(변경) " xfId="3301" xr:uid="{00000000-0005-0000-0000-0000DD0C0000}"/>
    <cellStyle name="_적격(화산) _중동성황(가)실행_합정하도급요청(토공)_하도계약요청" xfId="3302" xr:uid="{00000000-0005-0000-0000-0000DE0C0000}"/>
    <cellStyle name="_적격(화산) _중동성황(가)실행_합정하도급요청(토공)_하도발주요청(3차)" xfId="3303" xr:uid="{00000000-0005-0000-0000-0000DF0C0000}"/>
    <cellStyle name="_적격(화산) _중동성황(가)실행_합정하도급요청(토공)_하도발주요청(3차)_하도발주건-88(2).5K비탈면(716)" xfId="3304" xr:uid="{00000000-0005-0000-0000-0000E00C0000}"/>
    <cellStyle name="_적격(화산) _중동성황(가)실행_합정하도급요청(토공)_하도발주요청(3차)_하도발주요청(경남)" xfId="3305" xr:uid="{00000000-0005-0000-0000-0000E10C0000}"/>
    <cellStyle name="_적격(화산) _중동성황(가)실행_합정하도급요청(토공)_하도발주요청(3차)_하도발주요청(변경) " xfId="3306" xr:uid="{00000000-0005-0000-0000-0000E20C0000}"/>
    <cellStyle name="_적격(화산) _중동-성황투찰(new)(발주자변경)" xfId="3307" xr:uid="{00000000-0005-0000-0000-0000E30C0000}"/>
    <cellStyle name="_적격(화산) _중동-성황투찰(new)(발주자변경)_당초-하도계약요청-이걸로계약" xfId="3308" xr:uid="{00000000-0005-0000-0000-0000E40C0000}"/>
    <cellStyle name="_적격(화산) _중동-성황투찰(new)(발주자변경)_변경-하도계약요청" xfId="3309" xr:uid="{00000000-0005-0000-0000-0000E50C0000}"/>
    <cellStyle name="_적격(화산) _중동-성황투찰(new)(발주자변경)_본부팀견적현황" xfId="3310" xr:uid="{00000000-0005-0000-0000-0000E60C0000}"/>
    <cellStyle name="_적격(화산) _중동-성황투찰(new)(발주자변경)_진짜하도급(토공)" xfId="3311" xr:uid="{00000000-0005-0000-0000-0000E70C0000}"/>
    <cellStyle name="_적격(화산) _중동-성황투찰(new)(발주자변경)_진짜하도급(토공)_경남하도급샘플" xfId="3312" xr:uid="{00000000-0005-0000-0000-0000E80C0000}"/>
    <cellStyle name="_적격(화산) _중동-성황투찰(new)(발주자변경)_진짜하도급(토공)_경남하도급샘플_하도발주건-88(2).5K비탈면(716)" xfId="3313" xr:uid="{00000000-0005-0000-0000-0000E90C0000}"/>
    <cellStyle name="_적격(화산) _중동-성황투찰(new)(발주자변경)_진짜하도급(토공)_경남하도급샘플_하도발주요청(경남)" xfId="3314" xr:uid="{00000000-0005-0000-0000-0000EA0C0000}"/>
    <cellStyle name="_적격(화산) _중동-성황투찰(new)(발주자변경)_진짜하도급(토공)_경남하도급샘플_하도발주요청(변경) " xfId="3315" xr:uid="{00000000-0005-0000-0000-0000EB0C0000}"/>
    <cellStyle name="_적격(화산) _중동-성황투찰(new)(발주자변경)_진짜하도급(토공)_계약내용" xfId="3316" xr:uid="{00000000-0005-0000-0000-0000EC0C0000}"/>
    <cellStyle name="_적격(화산) _중동-성황투찰(new)(발주자변경)_진짜하도급(토공)_본부팀견적현황" xfId="3317" xr:uid="{00000000-0005-0000-0000-0000ED0C0000}"/>
    <cellStyle name="_적격(화산) _중동-성황투찰(new)(발주자변경)_진짜하도급(토공)_진짜진짜하도급" xfId="3318" xr:uid="{00000000-0005-0000-0000-0000EE0C0000}"/>
    <cellStyle name="_적격(화산) _중동-성황투찰(new)(발주자변경)_진짜하도급(토공)_진짜진짜하도급_당초-하도계약요청-이걸로계약" xfId="3319" xr:uid="{00000000-0005-0000-0000-0000EF0C0000}"/>
    <cellStyle name="_적격(화산) _중동-성황투찰(new)(발주자변경)_진짜하도급(토공)_진짜진짜하도급_변경-하도계약요청" xfId="3320" xr:uid="{00000000-0005-0000-0000-0000F00C0000}"/>
    <cellStyle name="_적격(화산) _중동-성황투찰(new)(발주자변경)_진짜하도급(토공)_진짜진짜하도급_본부팀견적현황" xfId="3321" xr:uid="{00000000-0005-0000-0000-0000F10C0000}"/>
    <cellStyle name="_적격(화산) _중동-성황투찰(new)(발주자변경)_진짜하도급(토공)_진짜진짜하도급_하도발주건-88(2).5K비탈면(716)" xfId="3322" xr:uid="{00000000-0005-0000-0000-0000F20C0000}"/>
    <cellStyle name="_적격(화산) _중동-성황투찰(new)(발주자변경)_진짜하도급(토공)_진짜진짜하도급_하도발주요청(경남)" xfId="3323" xr:uid="{00000000-0005-0000-0000-0000F30C0000}"/>
    <cellStyle name="_적격(화산) _중동-성황투찰(new)(발주자변경)_진짜하도급(토공)_진짜진짜하도급_하도발주요청(변경) " xfId="3324" xr:uid="{00000000-0005-0000-0000-0000F40C0000}"/>
    <cellStyle name="_적격(화산) _중동-성황투찰(new)(발주자변경)_진짜하도급(토공)_하도계약요청" xfId="3325" xr:uid="{00000000-0005-0000-0000-0000F50C0000}"/>
    <cellStyle name="_적격(화산) _중동-성황투찰(new)(발주자변경)_진짜하도급(토공)_하도발주요청(3차)" xfId="3326" xr:uid="{00000000-0005-0000-0000-0000F60C0000}"/>
    <cellStyle name="_적격(화산) _중동-성황투찰(new)(발주자변경)_진짜하도급(토공)_하도발주요청(3차)_하도발주건-88(2).5K비탈면(716)" xfId="3327" xr:uid="{00000000-0005-0000-0000-0000F70C0000}"/>
    <cellStyle name="_적격(화산) _중동-성황투찰(new)(발주자변경)_진짜하도급(토공)_하도발주요청(3차)_하도발주요청(경남)" xfId="3328" xr:uid="{00000000-0005-0000-0000-0000F80C0000}"/>
    <cellStyle name="_적격(화산) _중동-성황투찰(new)(발주자변경)_진짜하도급(토공)_하도발주요청(3차)_하도발주요청(변경) " xfId="3329" xr:uid="{00000000-0005-0000-0000-0000F90C0000}"/>
    <cellStyle name="_적격(화산) _중동-성황투찰(new)(발주자변경)_하도발주건-88(2).5K비탈면(716)" xfId="3330" xr:uid="{00000000-0005-0000-0000-0000FA0C0000}"/>
    <cellStyle name="_적격(화산) _중동-성황투찰(new)(발주자변경)_하도발주요청(경남)" xfId="3331" xr:uid="{00000000-0005-0000-0000-0000FB0C0000}"/>
    <cellStyle name="_적격(화산) _중동-성황투찰(new)(발주자변경)_하도발주요청(변경) " xfId="3332" xr:uid="{00000000-0005-0000-0000-0000FC0C0000}"/>
    <cellStyle name="_적격(화산) _중동-성황투찰(new)(발주자변경)_합정하도급요청(토공)" xfId="3333" xr:uid="{00000000-0005-0000-0000-0000FD0C0000}"/>
    <cellStyle name="_적격(화산) _중동-성황투찰(new)(발주자변경)_합정하도급요청(토공)_경남하도급샘플" xfId="3334" xr:uid="{00000000-0005-0000-0000-0000FE0C0000}"/>
    <cellStyle name="_적격(화산) _중동-성황투찰(new)(발주자변경)_합정하도급요청(토공)_경남하도급샘플_하도발주건-88(2).5K비탈면(716)" xfId="3335" xr:uid="{00000000-0005-0000-0000-0000FF0C0000}"/>
    <cellStyle name="_적격(화산) _중동-성황투찰(new)(발주자변경)_합정하도급요청(토공)_경남하도급샘플_하도발주요청(경남)" xfId="3336" xr:uid="{00000000-0005-0000-0000-0000000D0000}"/>
    <cellStyle name="_적격(화산) _중동-성황투찰(new)(발주자변경)_합정하도급요청(토공)_경남하도급샘플_하도발주요청(변경) " xfId="3337" xr:uid="{00000000-0005-0000-0000-0000010D0000}"/>
    <cellStyle name="_적격(화산) _중동-성황투찰(new)(발주자변경)_합정하도급요청(토공)_계약내용" xfId="3338" xr:uid="{00000000-0005-0000-0000-0000020D0000}"/>
    <cellStyle name="_적격(화산) _중동-성황투찰(new)(발주자변경)_합정하도급요청(토공)_본부팀견적현황" xfId="3339" xr:uid="{00000000-0005-0000-0000-0000030D0000}"/>
    <cellStyle name="_적격(화산) _중동-성황투찰(new)(발주자변경)_합정하도급요청(토공)_진짜진짜하도급" xfId="3340" xr:uid="{00000000-0005-0000-0000-0000040D0000}"/>
    <cellStyle name="_적격(화산) _중동-성황투찰(new)(발주자변경)_합정하도급요청(토공)_진짜진짜하도급_당초-하도계약요청-이걸로계약" xfId="3341" xr:uid="{00000000-0005-0000-0000-0000050D0000}"/>
    <cellStyle name="_적격(화산) _중동-성황투찰(new)(발주자변경)_합정하도급요청(토공)_진짜진짜하도급_변경-하도계약요청" xfId="3342" xr:uid="{00000000-0005-0000-0000-0000060D0000}"/>
    <cellStyle name="_적격(화산) _중동-성황투찰(new)(발주자변경)_합정하도급요청(토공)_진짜진짜하도급_본부팀견적현황" xfId="3343" xr:uid="{00000000-0005-0000-0000-0000070D0000}"/>
    <cellStyle name="_적격(화산) _중동-성황투찰(new)(발주자변경)_합정하도급요청(토공)_진짜진짜하도급_하도발주건-88(2).5K비탈면(716)" xfId="3344" xr:uid="{00000000-0005-0000-0000-0000080D0000}"/>
    <cellStyle name="_적격(화산) _중동-성황투찰(new)(발주자변경)_합정하도급요청(토공)_진짜진짜하도급_하도발주요청(경남)" xfId="3345" xr:uid="{00000000-0005-0000-0000-0000090D0000}"/>
    <cellStyle name="_적격(화산) _중동-성황투찰(new)(발주자변경)_합정하도급요청(토공)_진짜진짜하도급_하도발주요청(변경) " xfId="3346" xr:uid="{00000000-0005-0000-0000-00000A0D0000}"/>
    <cellStyle name="_적격(화산) _중동-성황투찰(new)(발주자변경)_합정하도급요청(토공)_하도계약요청" xfId="3347" xr:uid="{00000000-0005-0000-0000-00000B0D0000}"/>
    <cellStyle name="_적격(화산) _중동-성황투찰(new)(발주자변경)_합정하도급요청(토공)_하도발주요청(3차)" xfId="3348" xr:uid="{00000000-0005-0000-0000-00000C0D0000}"/>
    <cellStyle name="_적격(화산) _중동-성황투찰(new)(발주자변경)_합정하도급요청(토공)_하도발주요청(3차)_하도발주건-88(2).5K비탈면(716)" xfId="3349" xr:uid="{00000000-0005-0000-0000-00000D0D0000}"/>
    <cellStyle name="_적격(화산) _중동-성황투찰(new)(발주자변경)_합정하도급요청(토공)_하도발주요청(3차)_하도발주요청(경남)" xfId="3350" xr:uid="{00000000-0005-0000-0000-00000E0D0000}"/>
    <cellStyle name="_적격(화산) _중동-성황투찰(new)(발주자변경)_합정하도급요청(토공)_하도발주요청(3차)_하도발주요청(변경) " xfId="3351" xr:uid="{00000000-0005-0000-0000-00000F0D0000}"/>
    <cellStyle name="_적격(화산) _진짜하도급(토공)" xfId="3352" xr:uid="{00000000-0005-0000-0000-0000100D0000}"/>
    <cellStyle name="_적격(화산) _진짜하도급(토공)_경남하도급샘플" xfId="3353" xr:uid="{00000000-0005-0000-0000-0000110D0000}"/>
    <cellStyle name="_적격(화산) _진짜하도급(토공)_경남하도급샘플_하도발주건-88(2).5K비탈면(716)" xfId="3354" xr:uid="{00000000-0005-0000-0000-0000120D0000}"/>
    <cellStyle name="_적격(화산) _진짜하도급(토공)_경남하도급샘플_하도발주요청(경남)" xfId="3355" xr:uid="{00000000-0005-0000-0000-0000130D0000}"/>
    <cellStyle name="_적격(화산) _진짜하도급(토공)_경남하도급샘플_하도발주요청(변경) " xfId="3356" xr:uid="{00000000-0005-0000-0000-0000140D0000}"/>
    <cellStyle name="_적격(화산) _진짜하도급(토공)_계약내용" xfId="3357" xr:uid="{00000000-0005-0000-0000-0000150D0000}"/>
    <cellStyle name="_적격(화산) _진짜하도급(토공)_본부팀견적현황" xfId="3358" xr:uid="{00000000-0005-0000-0000-0000160D0000}"/>
    <cellStyle name="_적격(화산) _진짜하도급(토공)_진짜진짜하도급" xfId="3359" xr:uid="{00000000-0005-0000-0000-0000170D0000}"/>
    <cellStyle name="_적격(화산) _진짜하도급(토공)_진짜진짜하도급_당초-하도계약요청-이걸로계약" xfId="3360" xr:uid="{00000000-0005-0000-0000-0000180D0000}"/>
    <cellStyle name="_적격(화산) _진짜하도급(토공)_진짜진짜하도급_변경-하도계약요청" xfId="3361" xr:uid="{00000000-0005-0000-0000-0000190D0000}"/>
    <cellStyle name="_적격(화산) _진짜하도급(토공)_진짜진짜하도급_본부팀견적현황" xfId="3362" xr:uid="{00000000-0005-0000-0000-00001A0D0000}"/>
    <cellStyle name="_적격(화산) _진짜하도급(토공)_진짜진짜하도급_하도발주건-88(2).5K비탈면(716)" xfId="3363" xr:uid="{00000000-0005-0000-0000-00001B0D0000}"/>
    <cellStyle name="_적격(화산) _진짜하도급(토공)_진짜진짜하도급_하도발주요청(경남)" xfId="3364" xr:uid="{00000000-0005-0000-0000-00001C0D0000}"/>
    <cellStyle name="_적격(화산) _진짜하도급(토공)_진짜진짜하도급_하도발주요청(변경) " xfId="3365" xr:uid="{00000000-0005-0000-0000-00001D0D0000}"/>
    <cellStyle name="_적격(화산) _진짜하도급(토공)_하도계약요청" xfId="3366" xr:uid="{00000000-0005-0000-0000-00001E0D0000}"/>
    <cellStyle name="_적격(화산) _진짜하도급(토공)_하도발주요청(3차)" xfId="3367" xr:uid="{00000000-0005-0000-0000-00001F0D0000}"/>
    <cellStyle name="_적격(화산) _진짜하도급(토공)_하도발주요청(3차)_하도발주건-88(2).5K비탈면(716)" xfId="3368" xr:uid="{00000000-0005-0000-0000-0000200D0000}"/>
    <cellStyle name="_적격(화산) _진짜하도급(토공)_하도발주요청(3차)_하도발주요청(경남)" xfId="3369" xr:uid="{00000000-0005-0000-0000-0000210D0000}"/>
    <cellStyle name="_적격(화산) _진짜하도급(토공)_하도발주요청(3차)_하도발주요청(변경) " xfId="3370" xr:uid="{00000000-0005-0000-0000-0000220D0000}"/>
    <cellStyle name="_적격(화산) _토공및구조물" xfId="3371" xr:uid="{00000000-0005-0000-0000-0000230D0000}"/>
    <cellStyle name="_적격(화산) _토공및구조물_당초-하도계약요청-이걸로계약" xfId="3372" xr:uid="{00000000-0005-0000-0000-0000240D0000}"/>
    <cellStyle name="_적격(화산) _토공및구조물_변경-하도계약요청" xfId="3373" xr:uid="{00000000-0005-0000-0000-0000250D0000}"/>
    <cellStyle name="_적격(화산) _토공및구조물_본부팀견적현황" xfId="3374" xr:uid="{00000000-0005-0000-0000-0000260D0000}"/>
    <cellStyle name="_적격(화산) _토공및구조물_진짜하도급(토공)" xfId="3375" xr:uid="{00000000-0005-0000-0000-0000270D0000}"/>
    <cellStyle name="_적격(화산) _토공및구조물_진짜하도급(토공)_경남하도급샘플" xfId="3376" xr:uid="{00000000-0005-0000-0000-0000280D0000}"/>
    <cellStyle name="_적격(화산) _토공및구조물_진짜하도급(토공)_경남하도급샘플_하도발주건-88(2).5K비탈면(716)" xfId="3377" xr:uid="{00000000-0005-0000-0000-0000290D0000}"/>
    <cellStyle name="_적격(화산) _토공및구조물_진짜하도급(토공)_경남하도급샘플_하도발주요청(경남)" xfId="3378" xr:uid="{00000000-0005-0000-0000-00002A0D0000}"/>
    <cellStyle name="_적격(화산) _토공및구조물_진짜하도급(토공)_경남하도급샘플_하도발주요청(변경) " xfId="3379" xr:uid="{00000000-0005-0000-0000-00002B0D0000}"/>
    <cellStyle name="_적격(화산) _토공및구조물_진짜하도급(토공)_계약내용" xfId="3380" xr:uid="{00000000-0005-0000-0000-00002C0D0000}"/>
    <cellStyle name="_적격(화산) _토공및구조물_진짜하도급(토공)_본부팀견적현황" xfId="3381" xr:uid="{00000000-0005-0000-0000-00002D0D0000}"/>
    <cellStyle name="_적격(화산) _토공및구조물_진짜하도급(토공)_진짜진짜하도급" xfId="3382" xr:uid="{00000000-0005-0000-0000-00002E0D0000}"/>
    <cellStyle name="_적격(화산) _토공및구조물_진짜하도급(토공)_진짜진짜하도급_당초-하도계약요청-이걸로계약" xfId="3383" xr:uid="{00000000-0005-0000-0000-00002F0D0000}"/>
    <cellStyle name="_적격(화산) _토공및구조물_진짜하도급(토공)_진짜진짜하도급_변경-하도계약요청" xfId="3384" xr:uid="{00000000-0005-0000-0000-0000300D0000}"/>
    <cellStyle name="_적격(화산) _토공및구조물_진짜하도급(토공)_진짜진짜하도급_본부팀견적현황" xfId="3385" xr:uid="{00000000-0005-0000-0000-0000310D0000}"/>
    <cellStyle name="_적격(화산) _토공및구조물_진짜하도급(토공)_진짜진짜하도급_하도발주건-88(2).5K비탈면(716)" xfId="3386" xr:uid="{00000000-0005-0000-0000-0000320D0000}"/>
    <cellStyle name="_적격(화산) _토공및구조물_진짜하도급(토공)_진짜진짜하도급_하도발주요청(경남)" xfId="3387" xr:uid="{00000000-0005-0000-0000-0000330D0000}"/>
    <cellStyle name="_적격(화산) _토공및구조물_진짜하도급(토공)_진짜진짜하도급_하도발주요청(변경) " xfId="3388" xr:uid="{00000000-0005-0000-0000-0000340D0000}"/>
    <cellStyle name="_적격(화산) _토공및구조물_진짜하도급(토공)_하도계약요청" xfId="3389" xr:uid="{00000000-0005-0000-0000-0000350D0000}"/>
    <cellStyle name="_적격(화산) _토공및구조물_진짜하도급(토공)_하도발주요청(3차)" xfId="3390" xr:uid="{00000000-0005-0000-0000-0000360D0000}"/>
    <cellStyle name="_적격(화산) _토공및구조물_진짜하도급(토공)_하도발주요청(3차)_하도발주건-88(2).5K비탈면(716)" xfId="3391" xr:uid="{00000000-0005-0000-0000-0000370D0000}"/>
    <cellStyle name="_적격(화산) _토공및구조물_진짜하도급(토공)_하도발주요청(3차)_하도발주요청(경남)" xfId="3392" xr:uid="{00000000-0005-0000-0000-0000380D0000}"/>
    <cellStyle name="_적격(화산) _토공및구조물_진짜하도급(토공)_하도발주요청(3차)_하도발주요청(변경) " xfId="3393" xr:uid="{00000000-0005-0000-0000-0000390D0000}"/>
    <cellStyle name="_적격(화산) _토공및구조물_하도발주건-88(2).5K비탈면(716)" xfId="3394" xr:uid="{00000000-0005-0000-0000-00003A0D0000}"/>
    <cellStyle name="_적격(화산) _토공및구조물_하도발주요청(경남)" xfId="3395" xr:uid="{00000000-0005-0000-0000-00003B0D0000}"/>
    <cellStyle name="_적격(화산) _토공및구조물_하도발주요청(변경) " xfId="3396" xr:uid="{00000000-0005-0000-0000-00003C0D0000}"/>
    <cellStyle name="_적격(화산) _토공및구조물_합정하도급요청(토공)" xfId="3397" xr:uid="{00000000-0005-0000-0000-00003D0D0000}"/>
    <cellStyle name="_적격(화산) _토공및구조물_합정하도급요청(토공)_경남하도급샘플" xfId="3398" xr:uid="{00000000-0005-0000-0000-00003E0D0000}"/>
    <cellStyle name="_적격(화산) _토공및구조물_합정하도급요청(토공)_경남하도급샘플_하도발주건-88(2).5K비탈면(716)" xfId="3399" xr:uid="{00000000-0005-0000-0000-00003F0D0000}"/>
    <cellStyle name="_적격(화산) _토공및구조물_합정하도급요청(토공)_경남하도급샘플_하도발주요청(경남)" xfId="3400" xr:uid="{00000000-0005-0000-0000-0000400D0000}"/>
    <cellStyle name="_적격(화산) _토공및구조물_합정하도급요청(토공)_경남하도급샘플_하도발주요청(변경) " xfId="3401" xr:uid="{00000000-0005-0000-0000-0000410D0000}"/>
    <cellStyle name="_적격(화산) _토공및구조물_합정하도급요청(토공)_계약내용" xfId="3402" xr:uid="{00000000-0005-0000-0000-0000420D0000}"/>
    <cellStyle name="_적격(화산) _토공및구조물_합정하도급요청(토공)_본부팀견적현황" xfId="3403" xr:uid="{00000000-0005-0000-0000-0000430D0000}"/>
    <cellStyle name="_적격(화산) _토공및구조물_합정하도급요청(토공)_진짜진짜하도급" xfId="3404" xr:uid="{00000000-0005-0000-0000-0000440D0000}"/>
    <cellStyle name="_적격(화산) _토공및구조물_합정하도급요청(토공)_진짜진짜하도급_당초-하도계약요청-이걸로계약" xfId="3405" xr:uid="{00000000-0005-0000-0000-0000450D0000}"/>
    <cellStyle name="_적격(화산) _토공및구조물_합정하도급요청(토공)_진짜진짜하도급_변경-하도계약요청" xfId="3406" xr:uid="{00000000-0005-0000-0000-0000460D0000}"/>
    <cellStyle name="_적격(화산) _토공및구조물_합정하도급요청(토공)_진짜진짜하도급_본부팀견적현황" xfId="3407" xr:uid="{00000000-0005-0000-0000-0000470D0000}"/>
    <cellStyle name="_적격(화산) _토공및구조물_합정하도급요청(토공)_진짜진짜하도급_하도발주건-88(2).5K비탈면(716)" xfId="3408" xr:uid="{00000000-0005-0000-0000-0000480D0000}"/>
    <cellStyle name="_적격(화산) _토공및구조물_합정하도급요청(토공)_진짜진짜하도급_하도발주요청(경남)" xfId="3409" xr:uid="{00000000-0005-0000-0000-0000490D0000}"/>
    <cellStyle name="_적격(화산) _토공및구조물_합정하도급요청(토공)_진짜진짜하도급_하도발주요청(변경) " xfId="3410" xr:uid="{00000000-0005-0000-0000-00004A0D0000}"/>
    <cellStyle name="_적격(화산) _토공및구조물_합정하도급요청(토공)_하도계약요청" xfId="3411" xr:uid="{00000000-0005-0000-0000-00004B0D0000}"/>
    <cellStyle name="_적격(화산) _토공및구조물_합정하도급요청(토공)_하도발주요청(3차)" xfId="3412" xr:uid="{00000000-0005-0000-0000-00004C0D0000}"/>
    <cellStyle name="_적격(화산) _토공및구조물_합정하도급요청(토공)_하도발주요청(3차)_하도발주건-88(2).5K비탈면(716)" xfId="3413" xr:uid="{00000000-0005-0000-0000-00004D0D0000}"/>
    <cellStyle name="_적격(화산) _토공및구조물_합정하도급요청(토공)_하도발주요청(3차)_하도발주요청(경남)" xfId="3414" xr:uid="{00000000-0005-0000-0000-00004E0D0000}"/>
    <cellStyle name="_적격(화산) _토공및구조물_합정하도급요청(토공)_하도발주요청(3차)_하도발주요청(변경) " xfId="3415" xr:uid="{00000000-0005-0000-0000-00004F0D0000}"/>
    <cellStyle name="_적격(화산) _하도그계약요청(영동최종)(2003_05_13)" xfId="3416" xr:uid="{00000000-0005-0000-0000-0000500D0000}"/>
    <cellStyle name="_적격(화산) _하도그계약요청(영동최종)(2003_05_13)_07전기협약설계(원주,홍천,충주)" xfId="3417" xr:uid="{00000000-0005-0000-0000-0000510D0000}"/>
    <cellStyle name="_적격(화산) _하도그계약요청(영동최종)(2003_05_13)_1. 09년 강원협약 설계서(전기)" xfId="3418" xr:uid="{00000000-0005-0000-0000-0000520D0000}"/>
    <cellStyle name="_적격(화산) _하도그계약요청(영동최종)(2003_05_13)_1. 09년 강원협약 설계서(전기)FF" xfId="3419" xr:uid="{00000000-0005-0000-0000-0000530D0000}"/>
    <cellStyle name="_적격(화산) _하도그계약요청(영동최종)(2003_05_13)_2008년전기협약설계(홍천,제천,충주)8억" xfId="3420" xr:uid="{00000000-0005-0000-0000-0000540D0000}"/>
    <cellStyle name="_적격(화산) _하도그계약요청(영동최종)(2003_05_13)_2009년전기협약설계(대관령,제천,충주)7억5천" xfId="3421" xr:uid="{00000000-0005-0000-0000-0000550D0000}"/>
    <cellStyle name="_적격(화산) _하도그계약요청(영동최종)(2003_05_13)_사본 - 1. 09년 강원협약 설계서(전기)" xfId="3422" xr:uid="{00000000-0005-0000-0000-0000560D0000}"/>
    <cellStyle name="_적격(화산) _하도발주건-88(2).5K비탈면(716)" xfId="3423" xr:uid="{00000000-0005-0000-0000-0000570D0000}"/>
    <cellStyle name="_적격(화산) _하도발주요청(경남)" xfId="3424" xr:uid="{00000000-0005-0000-0000-0000580D0000}"/>
    <cellStyle name="_적격(화산) _하도발주요청(변경) " xfId="3425" xr:uid="{00000000-0005-0000-0000-0000590D0000}"/>
    <cellStyle name="_적격(화산) _합정하도급요청(토공)" xfId="3426" xr:uid="{00000000-0005-0000-0000-00005A0D0000}"/>
    <cellStyle name="_적격(화산) _합정하도급요청(토공)_경남하도급샘플" xfId="3427" xr:uid="{00000000-0005-0000-0000-00005B0D0000}"/>
    <cellStyle name="_적격(화산) _합정하도급요청(토공)_경남하도급샘플_하도발주건-88(2).5K비탈면(716)" xfId="3428" xr:uid="{00000000-0005-0000-0000-00005C0D0000}"/>
    <cellStyle name="_적격(화산) _합정하도급요청(토공)_경남하도급샘플_하도발주요청(경남)" xfId="3429" xr:uid="{00000000-0005-0000-0000-00005D0D0000}"/>
    <cellStyle name="_적격(화산) _합정하도급요청(토공)_경남하도급샘플_하도발주요청(변경) " xfId="3430" xr:uid="{00000000-0005-0000-0000-00005E0D0000}"/>
    <cellStyle name="_적격(화산) _합정하도급요청(토공)_계약내용" xfId="3431" xr:uid="{00000000-0005-0000-0000-00005F0D0000}"/>
    <cellStyle name="_적격(화산) _합정하도급요청(토공)_본부팀견적현황" xfId="3432" xr:uid="{00000000-0005-0000-0000-0000600D0000}"/>
    <cellStyle name="_적격(화산) _합정하도급요청(토공)_진짜진짜하도급" xfId="3433" xr:uid="{00000000-0005-0000-0000-0000610D0000}"/>
    <cellStyle name="_적격(화산) _합정하도급요청(토공)_진짜진짜하도급_당초-하도계약요청-이걸로계약" xfId="3434" xr:uid="{00000000-0005-0000-0000-0000620D0000}"/>
    <cellStyle name="_적격(화산) _합정하도급요청(토공)_진짜진짜하도급_변경-하도계약요청" xfId="3435" xr:uid="{00000000-0005-0000-0000-0000630D0000}"/>
    <cellStyle name="_적격(화산) _합정하도급요청(토공)_진짜진짜하도급_본부팀견적현황" xfId="3436" xr:uid="{00000000-0005-0000-0000-0000640D0000}"/>
    <cellStyle name="_적격(화산) _합정하도급요청(토공)_진짜진짜하도급_하도발주건-88(2).5K비탈면(716)" xfId="3437" xr:uid="{00000000-0005-0000-0000-0000650D0000}"/>
    <cellStyle name="_적격(화산) _합정하도급요청(토공)_진짜진짜하도급_하도발주요청(경남)" xfId="3438" xr:uid="{00000000-0005-0000-0000-0000660D0000}"/>
    <cellStyle name="_적격(화산) _합정하도급요청(토공)_진짜진짜하도급_하도발주요청(변경) " xfId="3439" xr:uid="{00000000-0005-0000-0000-0000670D0000}"/>
    <cellStyle name="_적격(화산) _합정하도급요청(토공)_하도계약요청" xfId="3440" xr:uid="{00000000-0005-0000-0000-0000680D0000}"/>
    <cellStyle name="_적격(화산) _합정하도급요청(토공)_하도발주요청(3차)" xfId="3441" xr:uid="{00000000-0005-0000-0000-0000690D0000}"/>
    <cellStyle name="_적격(화산) _합정하도급요청(토공)_하도발주요청(3차)_하도발주건-88(2).5K비탈면(716)" xfId="3442" xr:uid="{00000000-0005-0000-0000-00006A0D0000}"/>
    <cellStyle name="_적격(화산) _합정하도급요청(토공)_하도발주요청(3차)_하도발주요청(경남)" xfId="3443" xr:uid="{00000000-0005-0000-0000-00006B0D0000}"/>
    <cellStyle name="_적격(화산) _합정하도급요청(토공)_하도발주요청(3차)_하도발주요청(변경) " xfId="3444" xr:uid="{00000000-0005-0000-0000-00006C0D0000}"/>
    <cellStyle name="_전기 오창_진천수량산출서" xfId="3445" xr:uid="{00000000-0005-0000-0000-00006D0D0000}"/>
    <cellStyle name="_전기(고강도접지판)_여건보고1015_제출용" xfId="3446" xr:uid="{00000000-0005-0000-0000-00006E0D0000}"/>
    <cellStyle name="_전기공사실정보고내역" xfId="3447" xr:uid="{00000000-0005-0000-0000-00006F0D0000}"/>
    <cellStyle name="_전기공사일위대가(복사용)" xfId="3448" xr:uid="{00000000-0005-0000-0000-0000700D0000}"/>
    <cellStyle name="_전기공사일위대가(참고용)" xfId="3449" xr:uid="{00000000-0005-0000-0000-0000710D0000}"/>
    <cellStyle name="_전기공사일위대가-060501" xfId="3450" xr:uid="{00000000-0005-0000-0000-0000720D0000}"/>
    <cellStyle name="_전기공사일위대가-060509" xfId="3451" xr:uid="{00000000-0005-0000-0000-0000730D0000}"/>
    <cellStyle name="_전기내역서(구미)" xfId="3452" xr:uid="{00000000-0005-0000-0000-0000740D0000}"/>
    <cellStyle name="_전기단가산출서" xfId="3453" xr:uid="{00000000-0005-0000-0000-0000750D0000}"/>
    <cellStyle name="_전기및접지 수량및단가산출서(부산청)" xfId="3454" xr:uid="{00000000-0005-0000-0000-0000760D0000}"/>
    <cellStyle name="_전기및접지 수량및단가산출서(익산청)" xfId="3455" xr:uid="{00000000-0005-0000-0000-0000770D0000}"/>
    <cellStyle name="_전기설계심사내역서" xfId="3456" xr:uid="{00000000-0005-0000-0000-0000780D0000}"/>
    <cellStyle name="_전기설비일위대가" xfId="3457" xr:uid="{00000000-0005-0000-0000-0000790D0000}"/>
    <cellStyle name="_전기수량및단가산출서" xfId="3458" xr:uid="{00000000-0005-0000-0000-00007A0D0000}"/>
    <cellStyle name="_전기수량및단가산출서_0607" xfId="3459" xr:uid="{00000000-0005-0000-0000-00007B0D0000}"/>
    <cellStyle name="_전기수량및단가산출서_0714" xfId="3460" xr:uid="{00000000-0005-0000-0000-00007C0D0000}"/>
    <cellStyle name="_전농로 가로등 개량공사심사결과" xfId="3461" xr:uid="{00000000-0005-0000-0000-00007D0D0000}"/>
    <cellStyle name="_전력자동제어(안소장님1003)" xfId="3462" xr:uid="{00000000-0005-0000-0000-00007E0D0000}"/>
    <cellStyle name="_전자지불(삼성SDS)" xfId="3463" xr:uid="{00000000-0005-0000-0000-00007F0D0000}"/>
    <cellStyle name="_전자지불-(케이비)" xfId="3464" xr:uid="{00000000-0005-0000-0000-0000800D0000}"/>
    <cellStyle name="_전주시관내(이서~용정)건설공사(신화)" xfId="3465" xr:uid="{00000000-0005-0000-0000-0000810D0000}"/>
    <cellStyle name="_전체 개괄 내역(삼성SDS)" xfId="3466" xr:uid="{00000000-0005-0000-0000-0000820D0000}"/>
    <cellStyle name="_전체실행(현장)(자재비포함)" xfId="3467" xr:uid="{00000000-0005-0000-0000-0000830D0000}"/>
    <cellStyle name="_정문전기공사최종" xfId="3468" xr:uid="{00000000-0005-0000-0000-0000840D0000}"/>
    <cellStyle name="_정인건설" xfId="3469" xr:uid="{00000000-0005-0000-0000-0000850D0000}"/>
    <cellStyle name="_제2영동고속견적-(2004)" xfId="3470" xr:uid="{00000000-0005-0000-0000-0000860D0000}"/>
    <cellStyle name="_제목" xfId="3471" xr:uid="{00000000-0005-0000-0000-0000870D0000}"/>
    <cellStyle name="_제목_내역서" xfId="3472" xr:uid="{00000000-0005-0000-0000-0000880D0000}"/>
    <cellStyle name="_제어기교체공사" xfId="3473" xr:uid="{00000000-0005-0000-0000-0000890D0000}"/>
    <cellStyle name="_제일애드컴(옥외SIGN)" xfId="3474" xr:uid="{00000000-0005-0000-0000-00008A0D0000}"/>
    <cellStyle name="_제일은행하계근무복" xfId="3475" xr:uid="{00000000-0005-0000-0000-00008B0D0000}"/>
    <cellStyle name="_제주도교육청 견적서(20060918)-원가" xfId="3476" xr:uid="{00000000-0005-0000-0000-00008C0D0000}"/>
    <cellStyle name="_제주도문예회관(동아PA)" xfId="3477" xr:uid="{00000000-0005-0000-0000-00008D0D0000}"/>
    <cellStyle name="_조경" xfId="3478" xr:uid="{00000000-0005-0000-0000-00008E0D0000}"/>
    <cellStyle name="_조경분야" xfId="3479" xr:uid="{00000000-0005-0000-0000-00008F0D0000}"/>
    <cellStyle name="_조경석쌓기" xfId="3480" xr:uid="{00000000-0005-0000-0000-0000900D0000}"/>
    <cellStyle name="_조명제어 총괄표" xfId="3481" xr:uid="{00000000-0005-0000-0000-0000910D0000}"/>
    <cellStyle name="_중림내역표지" xfId="3482" xr:uid="{00000000-0005-0000-0000-0000920D0000}"/>
    <cellStyle name="_중앙감시반" xfId="3483" xr:uid="{00000000-0005-0000-0000-0000930D0000}"/>
    <cellStyle name="_중앙분리대 단가산출서" xfId="3484" xr:uid="{00000000-0005-0000-0000-0000940D0000}"/>
    <cellStyle name="_중앙분리대 단가산출서_1" xfId="3485" xr:uid="{00000000-0005-0000-0000-0000950D0000}"/>
    <cellStyle name="_지정과제1분기실적(확정990408)" xfId="3486" xr:uid="{00000000-0005-0000-0000-0000960D0000}"/>
    <cellStyle name="_지정과제1분기실적(확정990408)_1" xfId="3487" xr:uid="{00000000-0005-0000-0000-0000970D0000}"/>
    <cellStyle name="_지정과제2차심의list" xfId="3488" xr:uid="{00000000-0005-0000-0000-0000980D0000}"/>
    <cellStyle name="_지정과제2차심의list_1" xfId="3489" xr:uid="{00000000-0005-0000-0000-0000990D0000}"/>
    <cellStyle name="_지정과제2차심의list_2" xfId="3490" xr:uid="{00000000-0005-0000-0000-00009A0D0000}"/>
    <cellStyle name="_지정과제2차심의결과" xfId="3491" xr:uid="{00000000-0005-0000-0000-00009B0D0000}"/>
    <cellStyle name="_지정과제2차심의결과(금액조정후최종)" xfId="3492" xr:uid="{00000000-0005-0000-0000-00009C0D0000}"/>
    <cellStyle name="_지정과제2차심의결과(금액조정후최종)_1" xfId="3493" xr:uid="{00000000-0005-0000-0000-00009D0D0000}"/>
    <cellStyle name="_지정과제2차심의결과(금액조정후최종)_1_경영개선실적보고(전주공장)" xfId="3494" xr:uid="{00000000-0005-0000-0000-00009E0D0000}"/>
    <cellStyle name="_지정과제2차심의결과(금액조정후최종)_1_별첨1_2" xfId="3495" xr:uid="{00000000-0005-0000-0000-00009F0D0000}"/>
    <cellStyle name="_지정과제2차심의결과(금액조정후최종)_1_제안과제집계표(공장전체)" xfId="3496" xr:uid="{00000000-0005-0000-0000-0000A00D0000}"/>
    <cellStyle name="_지정과제2차심의결과(금액조정후최종)_경영개선실적보고(전주공장)" xfId="3497" xr:uid="{00000000-0005-0000-0000-0000A10D0000}"/>
    <cellStyle name="_지정과제2차심의결과(금액조정후최종)_별첨1_2" xfId="3498" xr:uid="{00000000-0005-0000-0000-0000A20D0000}"/>
    <cellStyle name="_지정과제2차심의결과(금액조정후최종)_제안과제집계표(공장전체)" xfId="3499" xr:uid="{00000000-0005-0000-0000-0000A30D0000}"/>
    <cellStyle name="_지정과제2차심의결과_1" xfId="3500" xr:uid="{00000000-0005-0000-0000-0000A40D0000}"/>
    <cellStyle name="_지하철3호선 을지로3가역사-최종" xfId="3501" xr:uid="{00000000-0005-0000-0000-0000A50D0000}"/>
    <cellStyle name="_지하철4호선 동대문역사-최종" xfId="3502" xr:uid="{00000000-0005-0000-0000-0000A60D0000}"/>
    <cellStyle name="_직접경비" xfId="3503" xr:uid="{00000000-0005-0000-0000-0000A70D0000}"/>
    <cellStyle name="_진짜수평내역서틀" xfId="3504" xr:uid="{00000000-0005-0000-0000-0000A80D0000}"/>
    <cellStyle name="_진해시자동기상관측장비설치공사내역서(최종)0227-" xfId="3505" xr:uid="{00000000-0005-0000-0000-0000A90D0000}"/>
    <cellStyle name="_진흥콘크리트 원가" xfId="3506" xr:uid="{00000000-0005-0000-0000-0000AA0D0000}"/>
    <cellStyle name="_집중관리(981231)" xfId="3507" xr:uid="{00000000-0005-0000-0000-0000AB0D0000}"/>
    <cellStyle name="_집중관리(981231)_1" xfId="3508" xr:uid="{00000000-0005-0000-0000-0000AC0D0000}"/>
    <cellStyle name="_집중관리(지정과제및 양식)" xfId="3509" xr:uid="{00000000-0005-0000-0000-0000AD0D0000}"/>
    <cellStyle name="_집중관리(지정과제및 양식)_1" xfId="3510" xr:uid="{00000000-0005-0000-0000-0000AE0D0000}"/>
    <cellStyle name="_집행갑지 " xfId="3511" xr:uid="{00000000-0005-0000-0000-0000AF0D0000}"/>
    <cellStyle name="_집행갑지 _견적 방문 제출시-SAMPLE" xfId="3512" xr:uid="{00000000-0005-0000-0000-0000B00D0000}"/>
    <cellStyle name="_집행갑지 _견적 방문 제출시-SAMPLE_신호등견적서" xfId="3513" xr:uid="{00000000-0005-0000-0000-0000B10D0000}"/>
    <cellStyle name="_집행갑지 _신호등견적서" xfId="3514" xr:uid="{00000000-0005-0000-0000-0000B20D0000}"/>
    <cellStyle name="_창(에리트(설치제외)" xfId="3515" xr:uid="{00000000-0005-0000-0000-0000B30D0000}"/>
    <cellStyle name="_창녕재해재난 인테리어(예산서V1)" xfId="3516" xr:uid="{00000000-0005-0000-0000-0000B40D0000}"/>
    <cellStyle name="_창동차량기지 궤도전원 내역서" xfId="3517" xr:uid="{00000000-0005-0000-0000-0000B50D0000}"/>
    <cellStyle name="_창훈사거리~경기대간도로확장공사(수정)05.8.19" xfId="3518" xr:uid="{00000000-0005-0000-0000-0000B60D0000}"/>
    <cellStyle name="_청소년수련관산출근거조서" xfId="3519" xr:uid="{00000000-0005-0000-0000-0000B70D0000}"/>
    <cellStyle name="_청소년수련관산출근거조서_1" xfId="3520" xr:uid="{00000000-0005-0000-0000-0000B80D0000}"/>
    <cellStyle name="_청소년수련관일위대가" xfId="3521" xr:uid="{00000000-0005-0000-0000-0000B90D0000}"/>
    <cellStyle name="_청소년수련관일위대가_1" xfId="3522" xr:uid="{00000000-0005-0000-0000-0000BA0D0000}"/>
    <cellStyle name="_총괄표(가로등)" xfId="3523" xr:uid="{00000000-0005-0000-0000-0000BB0D0000}"/>
    <cellStyle name="_최경배" xfId="3524" xr:uid="{00000000-0005-0000-0000-0000BC0D0000}"/>
    <cellStyle name="_추부IC 절토사면 풍수해 긴급복구공사" xfId="3525" xr:uid="{00000000-0005-0000-0000-0000BD0D0000}"/>
    <cellStyle name="_축령산야영수련장조성및기타공사(동일)" xfId="3526" xr:uid="{00000000-0005-0000-0000-0000BE0D0000}"/>
    <cellStyle name="_춘천전화국증축통신+개요" xfId="3527" xr:uid="{00000000-0005-0000-0000-0000BF0D0000}"/>
    <cellStyle name="_춘천합동내역+개요(수정한최종)" xfId="3528" xr:uid="{00000000-0005-0000-0000-0000C00D0000}"/>
    <cellStyle name="_충장길 설계변경s" xfId="3529" xr:uid="{00000000-0005-0000-0000-0000C10D0000}"/>
    <cellStyle name="_칠서도로2000-1225" xfId="3530" xr:uid="{00000000-0005-0000-0000-0000C20D0000}"/>
    <cellStyle name="_칠서영산" xfId="3531" xr:uid="{00000000-0005-0000-0000-0000C30D0000}"/>
    <cellStyle name="_칠서영산_강동내역(9.28" xfId="3532" xr:uid="{00000000-0005-0000-0000-0000C40D0000}"/>
    <cellStyle name="_칠서영산_강동내역(9.28_T05-D03-004D(울산터널-조명제어-안소장님1003)" xfId="3533" xr:uid="{00000000-0005-0000-0000-0000C50D0000}"/>
    <cellStyle name="_칠서영산_강동내역(9.28_T05-D03-004D(울산터널-환기-구성설비0930)" xfId="3534" xr:uid="{00000000-0005-0000-0000-0000C60D0000}"/>
    <cellStyle name="_칠서영산_강동내역(9.28_울산강동내역최종(20051101)" xfId="3535" xr:uid="{00000000-0005-0000-0000-0000C70D0000}"/>
    <cellStyle name="_칠서영산_공무정산양식(10월초)" xfId="3536" xr:uid="{00000000-0005-0000-0000-0000C80D0000}"/>
    <cellStyle name="_칠서영산_공무정산양식(10월초)_강동내역(9.28" xfId="3537" xr:uid="{00000000-0005-0000-0000-0000C90D0000}"/>
    <cellStyle name="_칠서영산_공무정산양식(10월초)_강동내역(9.28_T05-D03-004D(울산터널-조명제어-안소장님1003)" xfId="3538" xr:uid="{00000000-0005-0000-0000-0000CA0D0000}"/>
    <cellStyle name="_칠서영산_공무정산양식(10월초)_강동내역(9.28_T05-D03-004D(울산터널-환기-구성설비0930)" xfId="3539" xr:uid="{00000000-0005-0000-0000-0000CB0D0000}"/>
    <cellStyle name="_칠서영산_공무정산양식(10월초)_강동내역(9.28_울산강동내역최종(20051101)" xfId="3540" xr:uid="{00000000-0005-0000-0000-0000CC0D0000}"/>
    <cellStyle name="_칠서영산_공무정산양식(10월초)_기성내역서" xfId="3541" xr:uid="{00000000-0005-0000-0000-0000CD0D0000}"/>
    <cellStyle name="_칠서영산_공무정산양식(10월초)_기성내역서_강동내역(9.28" xfId="3542" xr:uid="{00000000-0005-0000-0000-0000CE0D0000}"/>
    <cellStyle name="_칠서영산_공무정산양식(10월초)_기성내역서_강동내역(9.28_T05-D03-004D(울산터널-조명제어-안소장님1003)" xfId="3543" xr:uid="{00000000-0005-0000-0000-0000CF0D0000}"/>
    <cellStyle name="_칠서영산_공무정산양식(10월초)_기성내역서_강동내역(9.28_T05-D03-004D(울산터널-환기-구성설비0930)" xfId="3544" xr:uid="{00000000-0005-0000-0000-0000D00D0000}"/>
    <cellStyle name="_칠서영산_공무정산양식(10월초)_기성내역서_강동내역(9.28_울산강동내역최종(20051101)" xfId="3545" xr:uid="{00000000-0005-0000-0000-0000D10D0000}"/>
    <cellStyle name="_칠서영산_공무정산양식(10월초)_기성내역서_전체계약변경(03)" xfId="3546" xr:uid="{00000000-0005-0000-0000-0000D20D0000}"/>
    <cellStyle name="_칠서영산_공무정산양식(10월초)_기성내역서_전체계약변경(03)_강동내역(9.28" xfId="3547" xr:uid="{00000000-0005-0000-0000-0000D30D0000}"/>
    <cellStyle name="_칠서영산_공무정산양식(10월초)_기성내역서_전체계약변경(03)_강동내역(9.28_T05-D03-004D(울산터널-조명제어-안소장님1003)" xfId="3548" xr:uid="{00000000-0005-0000-0000-0000D40D0000}"/>
    <cellStyle name="_칠서영산_공무정산양식(10월초)_기성내역서_전체계약변경(03)_강동내역(9.28_T05-D03-004D(울산터널-환기-구성설비0930)" xfId="3549" xr:uid="{00000000-0005-0000-0000-0000D50D0000}"/>
    <cellStyle name="_칠서영산_공무정산양식(10월초)_기성내역서_전체계약변경(03)_강동내역(9.28_울산강동내역최종(20051101)" xfId="3550" xr:uid="{00000000-0005-0000-0000-0000D60D0000}"/>
    <cellStyle name="_칠서영산_공무정산양식(10월초)_전체계약변경(03)" xfId="3551" xr:uid="{00000000-0005-0000-0000-0000D70D0000}"/>
    <cellStyle name="_칠서영산_공무정산양식(10월초)_전체계약변경(03)_강동내역(9.28" xfId="3552" xr:uid="{00000000-0005-0000-0000-0000D80D0000}"/>
    <cellStyle name="_칠서영산_공무정산양식(10월초)_전체계약변경(03)_강동내역(9.28_T05-D03-004D(울산터널-조명제어-안소장님1003)" xfId="3553" xr:uid="{00000000-0005-0000-0000-0000D90D0000}"/>
    <cellStyle name="_칠서영산_공무정산양식(10월초)_전체계약변경(03)_강동내역(9.28_T05-D03-004D(울산터널-환기-구성설비0930)" xfId="3554" xr:uid="{00000000-0005-0000-0000-0000DA0D0000}"/>
    <cellStyle name="_칠서영산_공무정산양식(10월초)_전체계약변경(03)_강동내역(9.28_울산강동내역최종(20051101)" xfId="3555" xr:uid="{00000000-0005-0000-0000-0000DB0D0000}"/>
    <cellStyle name="_칠서영산_공무정산양식(10월초)_포장외건(최종)" xfId="3556" xr:uid="{00000000-0005-0000-0000-0000DC0D0000}"/>
    <cellStyle name="_칠서영산_공무정산양식(10월초)_포장외건(최종)_강동내역(9.28" xfId="3557" xr:uid="{00000000-0005-0000-0000-0000DD0D0000}"/>
    <cellStyle name="_칠서영산_공무정산양식(10월초)_포장외건(최종)_강동내역(9.28_T05-D03-004D(울산터널-조명제어-안소장님1003)" xfId="3558" xr:uid="{00000000-0005-0000-0000-0000DE0D0000}"/>
    <cellStyle name="_칠서영산_공무정산양식(10월초)_포장외건(최종)_강동내역(9.28_T05-D03-004D(울산터널-환기-구성설비0930)" xfId="3559" xr:uid="{00000000-0005-0000-0000-0000DF0D0000}"/>
    <cellStyle name="_칠서영산_공무정산양식(10월초)_포장외건(최종)_강동내역(9.28_울산강동내역최종(20051101)" xfId="3560" xr:uid="{00000000-0005-0000-0000-0000E00D0000}"/>
    <cellStyle name="_칠서영산_기성내역서" xfId="3561" xr:uid="{00000000-0005-0000-0000-0000E10D0000}"/>
    <cellStyle name="_칠서영산_기성내역서_강동내역(9.28" xfId="3562" xr:uid="{00000000-0005-0000-0000-0000E20D0000}"/>
    <cellStyle name="_칠서영산_기성내역서_강동내역(9.28_T05-D03-004D(울산터널-조명제어-안소장님1003)" xfId="3563" xr:uid="{00000000-0005-0000-0000-0000E30D0000}"/>
    <cellStyle name="_칠서영산_기성내역서_강동내역(9.28_T05-D03-004D(울산터널-환기-구성설비0930)" xfId="3564" xr:uid="{00000000-0005-0000-0000-0000E40D0000}"/>
    <cellStyle name="_칠서영산_기성내역서_강동내역(9.28_울산강동내역최종(20051101)" xfId="3565" xr:uid="{00000000-0005-0000-0000-0000E50D0000}"/>
    <cellStyle name="_칠서영산_기성내역서_전체계약변경(03)" xfId="3566" xr:uid="{00000000-0005-0000-0000-0000E60D0000}"/>
    <cellStyle name="_칠서영산_기성내역서_전체계약변경(03)_강동내역(9.28" xfId="3567" xr:uid="{00000000-0005-0000-0000-0000E70D0000}"/>
    <cellStyle name="_칠서영산_기성내역서_전체계약변경(03)_강동내역(9.28_T05-D03-004D(울산터널-조명제어-안소장님1003)" xfId="3568" xr:uid="{00000000-0005-0000-0000-0000E80D0000}"/>
    <cellStyle name="_칠서영산_기성내역서_전체계약변경(03)_강동내역(9.28_T05-D03-004D(울산터널-환기-구성설비0930)" xfId="3569" xr:uid="{00000000-0005-0000-0000-0000E90D0000}"/>
    <cellStyle name="_칠서영산_기성내역서_전체계약변경(03)_강동내역(9.28_울산강동내역최종(20051101)" xfId="3570" xr:uid="{00000000-0005-0000-0000-0000EA0D0000}"/>
    <cellStyle name="_칠서영산_전체계약변경(03)" xfId="3571" xr:uid="{00000000-0005-0000-0000-0000EB0D0000}"/>
    <cellStyle name="_칠서영산_전체계약변경(03)_강동내역(9.28" xfId="3572" xr:uid="{00000000-0005-0000-0000-0000EC0D0000}"/>
    <cellStyle name="_칠서영산_전체계약변경(03)_강동내역(9.28_T05-D03-004D(울산터널-조명제어-안소장님1003)" xfId="3573" xr:uid="{00000000-0005-0000-0000-0000ED0D0000}"/>
    <cellStyle name="_칠서영산_전체계약변경(03)_강동내역(9.28_T05-D03-004D(울산터널-환기-구성설비0930)" xfId="3574" xr:uid="{00000000-0005-0000-0000-0000EE0D0000}"/>
    <cellStyle name="_칠서영산_전체계약변경(03)_강동내역(9.28_울산강동내역최종(20051101)" xfId="3575" xr:uid="{00000000-0005-0000-0000-0000EF0D0000}"/>
    <cellStyle name="_칠서영산_포장외건(최종)" xfId="3576" xr:uid="{00000000-0005-0000-0000-0000F00D0000}"/>
    <cellStyle name="_칠서영산_포장외건(최종)_강동내역(9.28" xfId="3577" xr:uid="{00000000-0005-0000-0000-0000F10D0000}"/>
    <cellStyle name="_칠서영산_포장외건(최종)_강동내역(9.28_T05-D03-004D(울산터널-조명제어-안소장님1003)" xfId="3578" xr:uid="{00000000-0005-0000-0000-0000F20D0000}"/>
    <cellStyle name="_칠서영산_포장외건(최종)_강동내역(9.28_T05-D03-004D(울산터널-환기-구성설비0930)" xfId="3579" xr:uid="{00000000-0005-0000-0000-0000F30D0000}"/>
    <cellStyle name="_칠서영산_포장외건(최종)_강동내역(9.28_울산강동내역최종(20051101)" xfId="3580" xr:uid="{00000000-0005-0000-0000-0000F40D0000}"/>
    <cellStyle name="_침입감시 견적서" xfId="3581" xr:uid="{00000000-0005-0000-0000-0000F50D0000}"/>
    <cellStyle name="_케이블내역서(경부)" xfId="3582" xr:uid="{00000000-0005-0000-0000-0000F60D0000}"/>
    <cellStyle name="_케이블부문" xfId="3583" xr:uid="{00000000-0005-0000-0000-0000F70D0000}"/>
    <cellStyle name="_케이블부문(경부선)" xfId="3584" xr:uid="{00000000-0005-0000-0000-0000F80D0000}"/>
    <cellStyle name="_케이블중량" xfId="3585" xr:uid="{00000000-0005-0000-0000-0000F90D0000}"/>
    <cellStyle name="_코스모스씨앤티(손익계산서,제조원가명세서)" xfId="3586" xr:uid="{00000000-0005-0000-0000-0000FA0D0000}"/>
    <cellStyle name="_터널부하계산서(최종본)" xfId="3587" xr:uid="{00000000-0005-0000-0000-0000FB0D0000}"/>
    <cellStyle name="_테마공사새로03" xfId="3588" xr:uid="{00000000-0005-0000-0000-0000FC0D0000}"/>
    <cellStyle name="_토공１회변경" xfId="3589" xr:uid="{00000000-0005-0000-0000-0000FD0D0000}"/>
    <cellStyle name="_토공수량-4차로발주(유동만조금)" xfId="3590" xr:uid="{00000000-0005-0000-0000-0000FE0D0000}"/>
    <cellStyle name="_토공수량산출서(실정보고)" xfId="3591" xr:uid="{00000000-0005-0000-0000-0000FF0D0000}"/>
    <cellStyle name="_토공일위(제출) (version 1)" xfId="3592" xr:uid="{00000000-0005-0000-0000-0000000E0000}"/>
    <cellStyle name="_토목- 04협약1차변경내역서(최종분)1103" xfId="3593" xr:uid="{00000000-0005-0000-0000-0000010E0000}"/>
    <cellStyle name="_토목공내역서" xfId="3594" xr:uid="{00000000-0005-0000-0000-0000020E0000}"/>
    <cellStyle name="_통광 폐수처리장(2002.5.24)" xfId="3595" xr:uid="{00000000-0005-0000-0000-0000030E0000}"/>
    <cellStyle name="_통광정문공사(2002.5.22)" xfId="3596" xr:uid="{00000000-0005-0000-0000-0000040E0000}"/>
    <cellStyle name="_통신(일위대가) 통신_(최종본)" xfId="3597" xr:uid="{00000000-0005-0000-0000-0000050E0000}"/>
    <cellStyle name="_통신,전기,토목" xfId="3598" xr:uid="{00000000-0005-0000-0000-0000060E0000}"/>
    <cellStyle name="_통신설비 수량 및 단가산출서" xfId="3599" xr:uid="{00000000-0005-0000-0000-0000070E0000}"/>
    <cellStyle name="_통신수량및단가산출서_0523" xfId="3600" xr:uid="{00000000-0005-0000-0000-0000080E0000}"/>
    <cellStyle name="_통신장비" xfId="3601" xr:uid="{00000000-0005-0000-0000-0000090E0000}"/>
    <cellStyle name="_통영-대전간 고속도로 긴급복구공사" xfId="3602" xr:uid="{00000000-0005-0000-0000-00000A0E0000}"/>
    <cellStyle name="_통합폴설치 단가산출" xfId="3603" xr:uid="{00000000-0005-0000-0000-00000B0E0000}"/>
    <cellStyle name="_파라다이스내역서(061204)" xfId="3604" xr:uid="{00000000-0005-0000-0000-00000C0E0000}"/>
    <cellStyle name="_파라다이스내역서(061204)-조명" xfId="3605" xr:uid="{00000000-0005-0000-0000-00000D0E0000}"/>
    <cellStyle name="_파장소방파출소~해태유업간 도로확장공사" xfId="3606" xr:uid="{00000000-0005-0000-0000-00000E0E0000}"/>
    <cellStyle name="_파장파출소~해태유업간 도로확,포장 전기공사" xfId="3607" xr:uid="{00000000-0005-0000-0000-00000F0E0000}"/>
    <cellStyle name="_파장파출소~해태유업간 도로확포장전기공사(실정보고)" xfId="3608" xr:uid="{00000000-0005-0000-0000-0000100E0000}"/>
    <cellStyle name="_펌프장" xfId="3609" xr:uid="{00000000-0005-0000-0000-0000110E0000}"/>
    <cellStyle name="_평촌교수량" xfId="3610" xr:uid="{00000000-0005-0000-0000-0000120E0000}"/>
    <cellStyle name="_평촌교수량_무주골천수량" xfId="3611" xr:uid="{00000000-0005-0000-0000-0000130E0000}"/>
    <cellStyle name="_평촌교수량_호명12공구" xfId="3612" xr:uid="{00000000-0005-0000-0000-0000140E0000}"/>
    <cellStyle name="_평택이동" xfId="3613" xr:uid="{00000000-0005-0000-0000-0000150E0000}"/>
    <cellStyle name="_평화의댐내역서최종(OLD)" xfId="3614" xr:uid="{00000000-0005-0000-0000-0000160E0000}"/>
    <cellStyle name="_포장수량" xfId="3615" xr:uid="{00000000-0005-0000-0000-0000170E0000}"/>
    <cellStyle name="_포항교도소(대동)" xfId="3616" xr:uid="{00000000-0005-0000-0000-0000180E0000}"/>
    <cellStyle name="_포항교도소(원본)" xfId="3617" xr:uid="{00000000-0005-0000-0000-0000190E0000}"/>
    <cellStyle name="_포항실행견적내역" xfId="3618" xr:uid="{00000000-0005-0000-0000-00001A0E0000}"/>
    <cellStyle name="_표준 견적서 2003년" xfId="3619" xr:uid="{00000000-0005-0000-0000-00001B0E0000}"/>
    <cellStyle name="_표지" xfId="3620" xr:uid="{00000000-0005-0000-0000-00001C0E0000}"/>
    <cellStyle name="_하도급설변통보(남원)-1120" xfId="3621" xr:uid="{00000000-0005-0000-0000-00001D0E0000}"/>
    <cellStyle name="_하도급시행계획" xfId="3622" xr:uid="{00000000-0005-0000-0000-00001E0E0000}"/>
    <cellStyle name="_하도급양식" xfId="3623" xr:uid="{00000000-0005-0000-0000-00001F0E0000}"/>
    <cellStyle name="_하반기 노임단가 05.9" xfId="3624" xr:uid="{00000000-0005-0000-0000-0000200E0000}"/>
    <cellStyle name="_하반기성과급인별LIST" xfId="3625" xr:uid="{00000000-0005-0000-0000-0000210E0000}"/>
    <cellStyle name="_하청마을안길포장공사" xfId="3626" xr:uid="{00000000-0005-0000-0000-0000220E0000}"/>
    <cellStyle name="_한솔건설(주)" xfId="3627" xr:uid="{00000000-0005-0000-0000-0000230E0000}"/>
    <cellStyle name="_한전연구견적" xfId="3628" xr:uid="{00000000-0005-0000-0000-0000240E0000}"/>
    <cellStyle name="_해인사2차 준공계" xfId="3629" xr:uid="{00000000-0005-0000-0000-0000250E0000}"/>
    <cellStyle name="_행자부재해문자견적서(한성전자)_2" xfId="3630" xr:uid="{00000000-0005-0000-0000-0000260E0000}"/>
    <cellStyle name="_현대제철CCTV-원가060810" xfId="3631" xr:uid="{00000000-0005-0000-0000-0000270E0000}"/>
    <cellStyle name="_현석동 1-5번지 일대 마을마당조성7(1).16" xfId="3632" xr:uid="{00000000-0005-0000-0000-0000280E0000}"/>
    <cellStyle name="_현장설비 내역서" xfId="3633" xr:uid="{00000000-0005-0000-0000-0000290E0000}"/>
    <cellStyle name="_현장설비 단가비교(9월28일)룔" xfId="3634" xr:uid="{00000000-0005-0000-0000-00002A0E0000}"/>
    <cellStyle name="_현장설비(1.VDS), 자재단가, 노임" xfId="3635" xr:uid="{00000000-0005-0000-0000-00002B0E0000}"/>
    <cellStyle name="_현장설비(1.VDS)-0411" xfId="3636" xr:uid="{00000000-0005-0000-0000-00002C0E0000}"/>
    <cellStyle name="_현장설비(3.CCTV)-0411" xfId="3637" xr:uid="{00000000-0005-0000-0000-00002D0E0000}"/>
    <cellStyle name="_현장설비(4.VMS)-0411" xfId="3638" xr:uid="{00000000-0005-0000-0000-00002E0E0000}"/>
    <cellStyle name="_호남선두계역외2개소연결통로" xfId="3639" xr:uid="{00000000-0005-0000-0000-00002F0E0000}"/>
    <cellStyle name="_홈플러스인천가좌점-수의계약용" xfId="3640" xr:uid="{00000000-0005-0000-0000-0000300E0000}"/>
    <cellStyle name="_홍제초등학교(강산)" xfId="3641" xr:uid="{00000000-0005-0000-0000-0000310E0000}"/>
    <cellStyle name="_홍천중(강임계약내역)" xfId="3642" xr:uid="{00000000-0005-0000-0000-0000320E0000}"/>
    <cellStyle name="_흙막이공사(일위)" xfId="3643" xr:uid="{00000000-0005-0000-0000-0000330E0000}"/>
    <cellStyle name="¡E￠￥@?e_TEST-1 " xfId="3644" xr:uid="{00000000-0005-0000-0000-0000340E0000}"/>
    <cellStyle name="´Þ·?" xfId="3645" xr:uid="{00000000-0005-0000-0000-0000350E0000}"/>
    <cellStyle name="´þ·? 2" xfId="3646" xr:uid="{00000000-0005-0000-0000-0000360E0000}"/>
    <cellStyle name="´þ·? 3" xfId="3647" xr:uid="{00000000-0005-0000-0000-0000370E0000}"/>
    <cellStyle name="´Þ·¯" xfId="3648" xr:uid="{00000000-0005-0000-0000-0000380E0000}"/>
    <cellStyle name="’E‰Y [0.00]_laroux" xfId="3649" xr:uid="{00000000-0005-0000-0000-0000390E0000}"/>
    <cellStyle name="’E‰Y_laroux" xfId="3650" xr:uid="{00000000-0005-0000-0000-00003A0E0000}"/>
    <cellStyle name="¤@?e_TEST-1 " xfId="3651" xr:uid="{00000000-0005-0000-0000-00003B0E0000}"/>
    <cellStyle name="+,-,0" xfId="3652" xr:uid="{00000000-0005-0000-0000-00003C0E0000}"/>
    <cellStyle name="△ []" xfId="3653" xr:uid="{00000000-0005-0000-0000-00003D0E0000}"/>
    <cellStyle name="△ [0]" xfId="3654" xr:uid="{00000000-0005-0000-0000-00003E0E0000}"/>
    <cellStyle name="△백분율" xfId="3655" xr:uid="{00000000-0005-0000-0000-00003F0E0000}"/>
    <cellStyle name="△콤마" xfId="3656" xr:uid="{00000000-0005-0000-0000-0000400E0000}"/>
    <cellStyle name="°iA¤¼O¼yA¡" xfId="3657" xr:uid="{00000000-0005-0000-0000-0000410E0000}"/>
    <cellStyle name="°íÁ¤¼Ò¼ýÁ¡" xfId="3658" xr:uid="{00000000-0005-0000-0000-0000420E0000}"/>
    <cellStyle name="°ia¤¼o¼ya¡ 2" xfId="3659" xr:uid="{00000000-0005-0000-0000-0000430E0000}"/>
    <cellStyle name="°ia¤¼o¼ya¡ 3" xfId="3660" xr:uid="{00000000-0005-0000-0000-0000440E0000}"/>
    <cellStyle name="°ia¤¼o¼ya¡ 4" xfId="3661" xr:uid="{00000000-0005-0000-0000-0000450E0000}"/>
    <cellStyle name="°ia¤¼o¼ya¡_1.내역서" xfId="3662" xr:uid="{00000000-0005-0000-0000-0000460E0000}"/>
    <cellStyle name="°iA¤Aa·A1" xfId="3663" xr:uid="{00000000-0005-0000-0000-0000470E0000}"/>
    <cellStyle name="°íÁ¤Ãâ·Â1" xfId="3664" xr:uid="{00000000-0005-0000-0000-0000480E0000}"/>
    <cellStyle name="°ia¤aa·a1 2" xfId="3665" xr:uid="{00000000-0005-0000-0000-0000490E0000}"/>
    <cellStyle name="°ia¤aa·a1 3" xfId="3666" xr:uid="{00000000-0005-0000-0000-00004A0E0000}"/>
    <cellStyle name="°ia¤aa·a1_1.내역서" xfId="3667" xr:uid="{00000000-0005-0000-0000-00004B0E0000}"/>
    <cellStyle name="°iA¤Aa·A2" xfId="3668" xr:uid="{00000000-0005-0000-0000-00004C0E0000}"/>
    <cellStyle name="°íÁ¤Ãâ·Â2" xfId="3669" xr:uid="{00000000-0005-0000-0000-00004D0E0000}"/>
    <cellStyle name="°ia¤aa·a2 2" xfId="3670" xr:uid="{00000000-0005-0000-0000-00004E0E0000}"/>
    <cellStyle name="°ia¤aa·a2 3" xfId="3671" xr:uid="{00000000-0005-0000-0000-00004F0E0000}"/>
    <cellStyle name="°ia¤aa·a2_1.내역서" xfId="3672" xr:uid="{00000000-0005-0000-0000-0000500E0000}"/>
    <cellStyle name="" xfId="3673" xr:uid="{00000000-0005-0000-0000-0000510E0000}"/>
    <cellStyle name=" 2" xfId="3674" xr:uid="{00000000-0005-0000-0000-0000520E0000}"/>
    <cellStyle name=" 3" xfId="3675" xr:uid="{00000000-0005-0000-0000-0000530E0000}"/>
    <cellStyle name="_00-0.기계경비 기준표" xfId="3676" xr:uid="{00000000-0005-0000-0000-0000540E0000}"/>
    <cellStyle name="_00-0.마포역 外 2개소 추가공사건(서울시단가)-호표정리-제출용(공단검토1)" xfId="3677" xr:uid="{00000000-0005-0000-0000-0000550E0000}"/>
    <cellStyle name="_00-1.계약내역 신규호표(서울시 단가)-호표 출력용-최종(공단검토)" xfId="3678" xr:uid="{00000000-0005-0000-0000-0000560E0000}"/>
    <cellStyle name="_11-2.복구비(2009년)-전송용" xfId="3679" xr:uid="{00000000-0005-0000-0000-0000570E0000}"/>
    <cellStyle name="_2007년(100%)" xfId="3680" xr:uid="{00000000-0005-0000-0000-0000580E0000}"/>
    <cellStyle name="_Book1" xfId="3681" xr:uid="{00000000-0005-0000-0000-0000590E0000}"/>
    <cellStyle name="_Book1 10" xfId="3682" xr:uid="{00000000-0005-0000-0000-00005A0E0000}"/>
    <cellStyle name="_Book1 11" xfId="3683" xr:uid="{00000000-0005-0000-0000-00005B0E0000}"/>
    <cellStyle name="_Book1 12" xfId="3684" xr:uid="{00000000-0005-0000-0000-00005C0E0000}"/>
    <cellStyle name="_Book1 13" xfId="3685" xr:uid="{00000000-0005-0000-0000-00005D0E0000}"/>
    <cellStyle name="_Book1 14" xfId="3686" xr:uid="{00000000-0005-0000-0000-00005E0E0000}"/>
    <cellStyle name="_Book1 15" xfId="3687" xr:uid="{00000000-0005-0000-0000-00005F0E0000}"/>
    <cellStyle name="_Book1 16" xfId="3688" xr:uid="{00000000-0005-0000-0000-0000600E0000}"/>
    <cellStyle name="_Book1 17" xfId="3689" xr:uid="{00000000-0005-0000-0000-0000610E0000}"/>
    <cellStyle name="_Book1 18" xfId="3690" xr:uid="{00000000-0005-0000-0000-0000620E0000}"/>
    <cellStyle name="_Book1 19" xfId="3691" xr:uid="{00000000-0005-0000-0000-0000630E0000}"/>
    <cellStyle name="_Book1 2" xfId="3692" xr:uid="{00000000-0005-0000-0000-0000640E0000}"/>
    <cellStyle name="_Book1 20" xfId="3693" xr:uid="{00000000-0005-0000-0000-0000650E0000}"/>
    <cellStyle name="_Book1 21" xfId="3694" xr:uid="{00000000-0005-0000-0000-0000660E0000}"/>
    <cellStyle name="_Book1 22" xfId="3695" xr:uid="{00000000-0005-0000-0000-0000670E0000}"/>
    <cellStyle name="_Book1 23" xfId="3696" xr:uid="{00000000-0005-0000-0000-0000680E0000}"/>
    <cellStyle name="_Book1 24" xfId="3697" xr:uid="{00000000-0005-0000-0000-0000690E0000}"/>
    <cellStyle name="_Book1 25" xfId="3698" xr:uid="{00000000-0005-0000-0000-00006A0E0000}"/>
    <cellStyle name="_Book1 26" xfId="3699" xr:uid="{00000000-0005-0000-0000-00006B0E0000}"/>
    <cellStyle name="_Book1 27" xfId="3700" xr:uid="{00000000-0005-0000-0000-00006C0E0000}"/>
    <cellStyle name="_Book1 28" xfId="3701" xr:uid="{00000000-0005-0000-0000-00006D0E0000}"/>
    <cellStyle name="_Book1 29" xfId="3702" xr:uid="{00000000-0005-0000-0000-00006E0E0000}"/>
    <cellStyle name="_Book1 3" xfId="3703" xr:uid="{00000000-0005-0000-0000-00006F0E0000}"/>
    <cellStyle name="_Book1 30" xfId="3704" xr:uid="{00000000-0005-0000-0000-0000700E0000}"/>
    <cellStyle name="_Book1 31" xfId="3705" xr:uid="{00000000-0005-0000-0000-0000710E0000}"/>
    <cellStyle name="_Book1 32" xfId="3706" xr:uid="{00000000-0005-0000-0000-0000720E0000}"/>
    <cellStyle name="_Book1 33" xfId="3707" xr:uid="{00000000-0005-0000-0000-0000730E0000}"/>
    <cellStyle name="_Book1 34" xfId="3708" xr:uid="{00000000-0005-0000-0000-0000740E0000}"/>
    <cellStyle name="_Book1 35" xfId="3709" xr:uid="{00000000-0005-0000-0000-0000750E0000}"/>
    <cellStyle name="_Book1 36" xfId="3710" xr:uid="{00000000-0005-0000-0000-0000760E0000}"/>
    <cellStyle name="_Book1 37" xfId="3711" xr:uid="{00000000-0005-0000-0000-0000770E0000}"/>
    <cellStyle name="_Book1 38" xfId="3712" xr:uid="{00000000-0005-0000-0000-0000780E0000}"/>
    <cellStyle name="_Book1 39" xfId="3713" xr:uid="{00000000-0005-0000-0000-0000790E0000}"/>
    <cellStyle name="_Book1 4" xfId="3714" xr:uid="{00000000-0005-0000-0000-00007A0E0000}"/>
    <cellStyle name="_Book1 40" xfId="3715" xr:uid="{00000000-0005-0000-0000-00007B0E0000}"/>
    <cellStyle name="_Book1 41" xfId="3716" xr:uid="{00000000-0005-0000-0000-00007C0E0000}"/>
    <cellStyle name="_Book1 42" xfId="3717" xr:uid="{00000000-0005-0000-0000-00007D0E0000}"/>
    <cellStyle name="_Book1 43" xfId="3718" xr:uid="{00000000-0005-0000-0000-00007E0E0000}"/>
    <cellStyle name="_Book1 44" xfId="3719" xr:uid="{00000000-0005-0000-0000-00007F0E0000}"/>
    <cellStyle name="_Book1 45" xfId="3720" xr:uid="{00000000-0005-0000-0000-0000800E0000}"/>
    <cellStyle name="_Book1 46" xfId="3721" xr:uid="{00000000-0005-0000-0000-0000810E0000}"/>
    <cellStyle name="_Book1 47" xfId="3722" xr:uid="{00000000-0005-0000-0000-0000820E0000}"/>
    <cellStyle name="_Book1 48" xfId="3723" xr:uid="{00000000-0005-0000-0000-0000830E0000}"/>
    <cellStyle name="_Book1 49" xfId="3724" xr:uid="{00000000-0005-0000-0000-0000840E0000}"/>
    <cellStyle name="_Book1 5" xfId="3725" xr:uid="{00000000-0005-0000-0000-0000850E0000}"/>
    <cellStyle name="_Book1 50" xfId="3726" xr:uid="{00000000-0005-0000-0000-0000860E0000}"/>
    <cellStyle name="_Book1 51" xfId="3727" xr:uid="{00000000-0005-0000-0000-0000870E0000}"/>
    <cellStyle name="_Book1 52" xfId="3728" xr:uid="{00000000-0005-0000-0000-0000880E0000}"/>
    <cellStyle name="_Book1 53" xfId="3729" xr:uid="{00000000-0005-0000-0000-0000890E0000}"/>
    <cellStyle name="_Book1 54" xfId="3730" xr:uid="{00000000-0005-0000-0000-00008A0E0000}"/>
    <cellStyle name="_Book1 55" xfId="3731" xr:uid="{00000000-0005-0000-0000-00008B0E0000}"/>
    <cellStyle name="_Book1 56" xfId="3732" xr:uid="{00000000-0005-0000-0000-00008C0E0000}"/>
    <cellStyle name="_Book1 57" xfId="3733" xr:uid="{00000000-0005-0000-0000-00008D0E0000}"/>
    <cellStyle name="_Book1 58" xfId="3734" xr:uid="{00000000-0005-0000-0000-00008E0E0000}"/>
    <cellStyle name="_Book1 59" xfId="3735" xr:uid="{00000000-0005-0000-0000-00008F0E0000}"/>
    <cellStyle name="_Book1 6" xfId="3736" xr:uid="{00000000-0005-0000-0000-0000900E0000}"/>
    <cellStyle name="_Book1 60" xfId="3737" xr:uid="{00000000-0005-0000-0000-0000910E0000}"/>
    <cellStyle name="_Book1 61" xfId="3738" xr:uid="{00000000-0005-0000-0000-0000920E0000}"/>
    <cellStyle name="_Book1 62" xfId="3739" xr:uid="{00000000-0005-0000-0000-0000930E0000}"/>
    <cellStyle name="_Book1 63" xfId="3740" xr:uid="{00000000-0005-0000-0000-0000940E0000}"/>
    <cellStyle name="_Book1 64" xfId="3741" xr:uid="{00000000-0005-0000-0000-0000950E0000}"/>
    <cellStyle name="_Book1 65" xfId="3742" xr:uid="{00000000-0005-0000-0000-0000960E0000}"/>
    <cellStyle name="_Book1 66" xfId="3743" xr:uid="{00000000-0005-0000-0000-0000970E0000}"/>
    <cellStyle name="_Book1 67" xfId="3744" xr:uid="{00000000-0005-0000-0000-0000980E0000}"/>
    <cellStyle name="_Book1 68" xfId="3745" xr:uid="{00000000-0005-0000-0000-0000990E0000}"/>
    <cellStyle name="_Book1 69" xfId="3746" xr:uid="{00000000-0005-0000-0000-00009A0E0000}"/>
    <cellStyle name="_Book1 7" xfId="3747" xr:uid="{00000000-0005-0000-0000-00009B0E0000}"/>
    <cellStyle name="_Book1 70" xfId="3748" xr:uid="{00000000-0005-0000-0000-00009C0E0000}"/>
    <cellStyle name="_Book1 71" xfId="3749" xr:uid="{00000000-0005-0000-0000-00009D0E0000}"/>
    <cellStyle name="_Book1 72" xfId="3750" xr:uid="{00000000-0005-0000-0000-00009E0E0000}"/>
    <cellStyle name="_Book1 73" xfId="3751" xr:uid="{00000000-0005-0000-0000-00009F0E0000}"/>
    <cellStyle name="_Book1 74" xfId="3752" xr:uid="{00000000-0005-0000-0000-0000A00E0000}"/>
    <cellStyle name="_Book1 75" xfId="3753" xr:uid="{00000000-0005-0000-0000-0000A10E0000}"/>
    <cellStyle name="_Book1 76" xfId="3754" xr:uid="{00000000-0005-0000-0000-0000A20E0000}"/>
    <cellStyle name="_Book1 77" xfId="3755" xr:uid="{00000000-0005-0000-0000-0000A30E0000}"/>
    <cellStyle name="_Book1 78" xfId="3756" xr:uid="{00000000-0005-0000-0000-0000A40E0000}"/>
    <cellStyle name="_Book1 79" xfId="3757" xr:uid="{00000000-0005-0000-0000-0000A50E0000}"/>
    <cellStyle name="_Book1 8" xfId="3758" xr:uid="{00000000-0005-0000-0000-0000A60E0000}"/>
    <cellStyle name="_Book1 80" xfId="3759" xr:uid="{00000000-0005-0000-0000-0000A70E0000}"/>
    <cellStyle name="_Book1 81" xfId="3760" xr:uid="{00000000-0005-0000-0000-0000A80E0000}"/>
    <cellStyle name="_Book1 82" xfId="3761" xr:uid="{00000000-0005-0000-0000-0000A90E0000}"/>
    <cellStyle name="_Book1 9" xfId="3762" xr:uid="{00000000-0005-0000-0000-0000AA0E0000}"/>
    <cellStyle name="_Book1_3.1 수량산출서" xfId="3763" xr:uid="{00000000-0005-0000-0000-0000AB0E0000}"/>
    <cellStyle name="_Book1_ver1.3(군포)" xfId="3764" xr:uid="{00000000-0005-0000-0000-0000AC0E0000}"/>
    <cellStyle name="_Book1_경기도_첨단신호체계_내역서(ESI_080717_0_MG)" xfId="3765" xr:uid="{00000000-0005-0000-0000-0000AD0E0000}"/>
    <cellStyle name="_Book1_계산서_1축_양주시" xfId="3766" xr:uid="{00000000-0005-0000-0000-0000AE0E0000}"/>
    <cellStyle name="_Book1_계산서_2축_포천시(이과장님)" xfId="3767" xr:uid="{00000000-0005-0000-0000-0000AF0E0000}"/>
    <cellStyle name="_Book1_계산서_2축_포천시_00" xfId="3768" xr:uid="{00000000-0005-0000-0000-0000B00E0000}"/>
    <cellStyle name="_Book1_계산서_2축_포천시_01" xfId="3769" xr:uid="{00000000-0005-0000-0000-0000B10E0000}"/>
    <cellStyle name="_Book1_계산서_2축_포천시_071006_0" xfId="3770" xr:uid="{00000000-0005-0000-0000-0000B20E0000}"/>
    <cellStyle name="_Book1_계산서_3축_의정부" xfId="3771" xr:uid="{00000000-0005-0000-0000-0000B30E0000}"/>
    <cellStyle name="_Book1_계산서_3축_의정부시-(수정)" xfId="3772" xr:uid="{00000000-0005-0000-0000-0000B40E0000}"/>
    <cellStyle name="_Book1_계산서_3축_의정부시_MAGU" xfId="3773" xr:uid="{00000000-0005-0000-0000-0000B50E0000}"/>
    <cellStyle name="_Book1_내역서 ver1.4(군포)" xfId="3774" xr:uid="{00000000-0005-0000-0000-0000B60E0000}"/>
    <cellStyle name="_Book1_신호설계(경기남부)_시흥_______완료" xfId="3775" xr:uid="{00000000-0005-0000-0000-0000B70E0000}"/>
    <cellStyle name="_Book1_신호설계(경기남부)_시흥_______완료_최종" xfId="3776" xr:uid="{00000000-0005-0000-0000-0000B80E0000}"/>
    <cellStyle name="_고양BRT일위대가" xfId="3777" xr:uid="{00000000-0005-0000-0000-0000B90E0000}"/>
    <cellStyle name="_고양BRT일위대가 10" xfId="3778" xr:uid="{00000000-0005-0000-0000-0000BA0E0000}"/>
    <cellStyle name="_고양BRT일위대가 11" xfId="3779" xr:uid="{00000000-0005-0000-0000-0000BB0E0000}"/>
    <cellStyle name="_고양BRT일위대가 12" xfId="3780" xr:uid="{00000000-0005-0000-0000-0000BC0E0000}"/>
    <cellStyle name="_고양BRT일위대가 13" xfId="3781" xr:uid="{00000000-0005-0000-0000-0000BD0E0000}"/>
    <cellStyle name="_고양BRT일위대가 14" xfId="3782" xr:uid="{00000000-0005-0000-0000-0000BE0E0000}"/>
    <cellStyle name="_고양BRT일위대가 15" xfId="3783" xr:uid="{00000000-0005-0000-0000-0000BF0E0000}"/>
    <cellStyle name="_고양BRT일위대가 16" xfId="3784" xr:uid="{00000000-0005-0000-0000-0000C00E0000}"/>
    <cellStyle name="_고양BRT일위대가 17" xfId="3785" xr:uid="{00000000-0005-0000-0000-0000C10E0000}"/>
    <cellStyle name="_고양BRT일위대가 18" xfId="3786" xr:uid="{00000000-0005-0000-0000-0000C20E0000}"/>
    <cellStyle name="_고양BRT일위대가 19" xfId="3787" xr:uid="{00000000-0005-0000-0000-0000C30E0000}"/>
    <cellStyle name="_고양BRT일위대가 2" xfId="3788" xr:uid="{00000000-0005-0000-0000-0000C40E0000}"/>
    <cellStyle name="_고양BRT일위대가 20" xfId="3789" xr:uid="{00000000-0005-0000-0000-0000C50E0000}"/>
    <cellStyle name="_고양BRT일위대가 21" xfId="3790" xr:uid="{00000000-0005-0000-0000-0000C60E0000}"/>
    <cellStyle name="_고양BRT일위대가 22" xfId="3791" xr:uid="{00000000-0005-0000-0000-0000C70E0000}"/>
    <cellStyle name="_고양BRT일위대가 23" xfId="3792" xr:uid="{00000000-0005-0000-0000-0000C80E0000}"/>
    <cellStyle name="_고양BRT일위대가 24" xfId="3793" xr:uid="{00000000-0005-0000-0000-0000C90E0000}"/>
    <cellStyle name="_고양BRT일위대가 25" xfId="3794" xr:uid="{00000000-0005-0000-0000-0000CA0E0000}"/>
    <cellStyle name="_고양BRT일위대가 26" xfId="3795" xr:uid="{00000000-0005-0000-0000-0000CB0E0000}"/>
    <cellStyle name="_고양BRT일위대가 27" xfId="3796" xr:uid="{00000000-0005-0000-0000-0000CC0E0000}"/>
    <cellStyle name="_고양BRT일위대가 28" xfId="3797" xr:uid="{00000000-0005-0000-0000-0000CD0E0000}"/>
    <cellStyle name="_고양BRT일위대가 29" xfId="3798" xr:uid="{00000000-0005-0000-0000-0000CE0E0000}"/>
    <cellStyle name="_고양BRT일위대가 3" xfId="3799" xr:uid="{00000000-0005-0000-0000-0000CF0E0000}"/>
    <cellStyle name="_고양BRT일위대가 30" xfId="3800" xr:uid="{00000000-0005-0000-0000-0000D00E0000}"/>
    <cellStyle name="_고양BRT일위대가 31" xfId="3801" xr:uid="{00000000-0005-0000-0000-0000D10E0000}"/>
    <cellStyle name="_고양BRT일위대가 32" xfId="3802" xr:uid="{00000000-0005-0000-0000-0000D20E0000}"/>
    <cellStyle name="_고양BRT일위대가 33" xfId="3803" xr:uid="{00000000-0005-0000-0000-0000D30E0000}"/>
    <cellStyle name="_고양BRT일위대가 34" xfId="3804" xr:uid="{00000000-0005-0000-0000-0000D40E0000}"/>
    <cellStyle name="_고양BRT일위대가 35" xfId="3805" xr:uid="{00000000-0005-0000-0000-0000D50E0000}"/>
    <cellStyle name="_고양BRT일위대가 36" xfId="3806" xr:uid="{00000000-0005-0000-0000-0000D60E0000}"/>
    <cellStyle name="_고양BRT일위대가 37" xfId="3807" xr:uid="{00000000-0005-0000-0000-0000D70E0000}"/>
    <cellStyle name="_고양BRT일위대가 38" xfId="3808" xr:uid="{00000000-0005-0000-0000-0000D80E0000}"/>
    <cellStyle name="_고양BRT일위대가 39" xfId="3809" xr:uid="{00000000-0005-0000-0000-0000D90E0000}"/>
    <cellStyle name="_고양BRT일위대가 4" xfId="3810" xr:uid="{00000000-0005-0000-0000-0000DA0E0000}"/>
    <cellStyle name="_고양BRT일위대가 40" xfId="3811" xr:uid="{00000000-0005-0000-0000-0000DB0E0000}"/>
    <cellStyle name="_고양BRT일위대가 41" xfId="3812" xr:uid="{00000000-0005-0000-0000-0000DC0E0000}"/>
    <cellStyle name="_고양BRT일위대가 42" xfId="3813" xr:uid="{00000000-0005-0000-0000-0000DD0E0000}"/>
    <cellStyle name="_고양BRT일위대가 43" xfId="3814" xr:uid="{00000000-0005-0000-0000-0000DE0E0000}"/>
    <cellStyle name="_고양BRT일위대가 44" xfId="3815" xr:uid="{00000000-0005-0000-0000-0000DF0E0000}"/>
    <cellStyle name="_고양BRT일위대가 45" xfId="3816" xr:uid="{00000000-0005-0000-0000-0000E00E0000}"/>
    <cellStyle name="_고양BRT일위대가 46" xfId="3817" xr:uid="{00000000-0005-0000-0000-0000E10E0000}"/>
    <cellStyle name="_고양BRT일위대가 47" xfId="3818" xr:uid="{00000000-0005-0000-0000-0000E20E0000}"/>
    <cellStyle name="_고양BRT일위대가 48" xfId="3819" xr:uid="{00000000-0005-0000-0000-0000E30E0000}"/>
    <cellStyle name="_고양BRT일위대가 49" xfId="3820" xr:uid="{00000000-0005-0000-0000-0000E40E0000}"/>
    <cellStyle name="_고양BRT일위대가 5" xfId="3821" xr:uid="{00000000-0005-0000-0000-0000E50E0000}"/>
    <cellStyle name="_고양BRT일위대가 50" xfId="3822" xr:uid="{00000000-0005-0000-0000-0000E60E0000}"/>
    <cellStyle name="_고양BRT일위대가 51" xfId="3823" xr:uid="{00000000-0005-0000-0000-0000E70E0000}"/>
    <cellStyle name="_고양BRT일위대가 52" xfId="3824" xr:uid="{00000000-0005-0000-0000-0000E80E0000}"/>
    <cellStyle name="_고양BRT일위대가 53" xfId="3825" xr:uid="{00000000-0005-0000-0000-0000E90E0000}"/>
    <cellStyle name="_고양BRT일위대가 54" xfId="3826" xr:uid="{00000000-0005-0000-0000-0000EA0E0000}"/>
    <cellStyle name="_고양BRT일위대가 55" xfId="3827" xr:uid="{00000000-0005-0000-0000-0000EB0E0000}"/>
    <cellStyle name="_고양BRT일위대가 56" xfId="3828" xr:uid="{00000000-0005-0000-0000-0000EC0E0000}"/>
    <cellStyle name="_고양BRT일위대가 57" xfId="3829" xr:uid="{00000000-0005-0000-0000-0000ED0E0000}"/>
    <cellStyle name="_고양BRT일위대가 58" xfId="3830" xr:uid="{00000000-0005-0000-0000-0000EE0E0000}"/>
    <cellStyle name="_고양BRT일위대가 59" xfId="3831" xr:uid="{00000000-0005-0000-0000-0000EF0E0000}"/>
    <cellStyle name="_고양BRT일위대가 6" xfId="3832" xr:uid="{00000000-0005-0000-0000-0000F00E0000}"/>
    <cellStyle name="_고양BRT일위대가 60" xfId="3833" xr:uid="{00000000-0005-0000-0000-0000F10E0000}"/>
    <cellStyle name="_고양BRT일위대가 61" xfId="3834" xr:uid="{00000000-0005-0000-0000-0000F20E0000}"/>
    <cellStyle name="_고양BRT일위대가 62" xfId="3835" xr:uid="{00000000-0005-0000-0000-0000F30E0000}"/>
    <cellStyle name="_고양BRT일위대가 63" xfId="3836" xr:uid="{00000000-0005-0000-0000-0000F40E0000}"/>
    <cellStyle name="_고양BRT일위대가 64" xfId="3837" xr:uid="{00000000-0005-0000-0000-0000F50E0000}"/>
    <cellStyle name="_고양BRT일위대가 65" xfId="3838" xr:uid="{00000000-0005-0000-0000-0000F60E0000}"/>
    <cellStyle name="_고양BRT일위대가 66" xfId="3839" xr:uid="{00000000-0005-0000-0000-0000F70E0000}"/>
    <cellStyle name="_고양BRT일위대가 67" xfId="3840" xr:uid="{00000000-0005-0000-0000-0000F80E0000}"/>
    <cellStyle name="_고양BRT일위대가 68" xfId="3841" xr:uid="{00000000-0005-0000-0000-0000F90E0000}"/>
    <cellStyle name="_고양BRT일위대가 69" xfId="3842" xr:uid="{00000000-0005-0000-0000-0000FA0E0000}"/>
    <cellStyle name="_고양BRT일위대가 7" xfId="3843" xr:uid="{00000000-0005-0000-0000-0000FB0E0000}"/>
    <cellStyle name="_고양BRT일위대가 70" xfId="3844" xr:uid="{00000000-0005-0000-0000-0000FC0E0000}"/>
    <cellStyle name="_고양BRT일위대가 71" xfId="3845" xr:uid="{00000000-0005-0000-0000-0000FD0E0000}"/>
    <cellStyle name="_고양BRT일위대가 72" xfId="3846" xr:uid="{00000000-0005-0000-0000-0000FE0E0000}"/>
    <cellStyle name="_고양BRT일위대가 73" xfId="3847" xr:uid="{00000000-0005-0000-0000-0000FF0E0000}"/>
    <cellStyle name="_고양BRT일위대가 74" xfId="3848" xr:uid="{00000000-0005-0000-0000-0000000F0000}"/>
    <cellStyle name="_고양BRT일위대가 75" xfId="3849" xr:uid="{00000000-0005-0000-0000-0000010F0000}"/>
    <cellStyle name="_고양BRT일위대가 76" xfId="3850" xr:uid="{00000000-0005-0000-0000-0000020F0000}"/>
    <cellStyle name="_고양BRT일위대가 77" xfId="3851" xr:uid="{00000000-0005-0000-0000-0000030F0000}"/>
    <cellStyle name="_고양BRT일위대가 78" xfId="3852" xr:uid="{00000000-0005-0000-0000-0000040F0000}"/>
    <cellStyle name="_고양BRT일위대가 79" xfId="3853" xr:uid="{00000000-0005-0000-0000-0000050F0000}"/>
    <cellStyle name="_고양BRT일위대가 8" xfId="3854" xr:uid="{00000000-0005-0000-0000-0000060F0000}"/>
    <cellStyle name="_고양BRT일위대가 80" xfId="3855" xr:uid="{00000000-0005-0000-0000-0000070F0000}"/>
    <cellStyle name="_고양BRT일위대가 81" xfId="3856" xr:uid="{00000000-0005-0000-0000-0000080F0000}"/>
    <cellStyle name="_고양BRT일위대가 82" xfId="3857" xr:uid="{00000000-0005-0000-0000-0000090F0000}"/>
    <cellStyle name="_고양BRT일위대가 9" xfId="3858" xr:uid="{00000000-0005-0000-0000-00000A0F0000}"/>
    <cellStyle name="_고양BRT일위대가_3.1 수량산출서" xfId="3859" xr:uid="{00000000-0005-0000-0000-00000B0F0000}"/>
    <cellStyle name="_고양BRT일위대가_ver1.3(군포)" xfId="3860" xr:uid="{00000000-0005-0000-0000-00000C0F0000}"/>
    <cellStyle name="_고양BRT일위대가_경기도_첨단신호체계_내역서(ESI_080717_0_MG)" xfId="3861" xr:uid="{00000000-0005-0000-0000-00000D0F0000}"/>
    <cellStyle name="_고양BRT일위대가_계산서_1축_양주시" xfId="3862" xr:uid="{00000000-0005-0000-0000-00000E0F0000}"/>
    <cellStyle name="_고양BRT일위대가_계산서_2축_포천시(이과장님)" xfId="3863" xr:uid="{00000000-0005-0000-0000-00000F0F0000}"/>
    <cellStyle name="_고양BRT일위대가_계산서_2축_포천시_00" xfId="3864" xr:uid="{00000000-0005-0000-0000-0000100F0000}"/>
    <cellStyle name="_고양BRT일위대가_계산서_2축_포천시_01" xfId="3865" xr:uid="{00000000-0005-0000-0000-0000110F0000}"/>
    <cellStyle name="_고양BRT일위대가_계산서_2축_포천시_071006_0" xfId="3866" xr:uid="{00000000-0005-0000-0000-0000120F0000}"/>
    <cellStyle name="_고양BRT일위대가_계산서_3축_의정부" xfId="3867" xr:uid="{00000000-0005-0000-0000-0000130F0000}"/>
    <cellStyle name="_고양BRT일위대가_계산서_3축_의정부시-(수정)" xfId="3868" xr:uid="{00000000-0005-0000-0000-0000140F0000}"/>
    <cellStyle name="_고양BRT일위대가_계산서_3축_의정부시_MAGU" xfId="3869" xr:uid="{00000000-0005-0000-0000-0000150F0000}"/>
    <cellStyle name="_고양BRT일위대가_내역서 ver1.4(군포)" xfId="3870" xr:uid="{00000000-0005-0000-0000-0000160F0000}"/>
    <cellStyle name="_고양BRT일위대가_신호설계(경기남부)_시흥_______완료" xfId="3871" xr:uid="{00000000-0005-0000-0000-0000170F0000}"/>
    <cellStyle name="_고양BRT일위대가_신호설계(경기남부)_시흥_______완료_최종" xfId="3872" xr:uid="{00000000-0005-0000-0000-0000180F0000}"/>
    <cellStyle name="_관급자재" xfId="3873" xr:uid="{00000000-0005-0000-0000-0000190F0000}"/>
    <cellStyle name="_내역서" xfId="3874" xr:uid="{00000000-0005-0000-0000-00001A0F0000}"/>
    <cellStyle name="_설계(공단100%)신호(일위)" xfId="3875" xr:uid="{00000000-0005-0000-0000-00001B0F0000}"/>
    <cellStyle name="_스튜디오 예산" xfId="3876" xr:uid="{00000000-0005-0000-0000-00001C0F0000}"/>
    <cellStyle name="_평창동 보도육교 주변 교통안전시설물 설치공사" xfId="3877" xr:uid="{00000000-0005-0000-0000-00001D0F0000}"/>
    <cellStyle name="_x0007_ _x000d__x000d_­­_x0007_ ­" xfId="3878" xr:uid="{00000000-0005-0000-0000-00001E0F0000}"/>
    <cellStyle name="0" xfId="3879" xr:uid="{00000000-0005-0000-0000-00001F0F0000}"/>
    <cellStyle name="0 2" xfId="3880" xr:uid="{00000000-0005-0000-0000-0000200F0000}"/>
    <cellStyle name="0 2 2" xfId="3881" xr:uid="{00000000-0005-0000-0000-0000210F0000}"/>
    <cellStyle name="0 3" xfId="3882" xr:uid="{00000000-0005-0000-0000-0000220F0000}"/>
    <cellStyle name="0%" xfId="3883" xr:uid="{00000000-0005-0000-0000-0000230F0000}"/>
    <cellStyle name="0,0_x000d__x000a_NA_x000d__x000a_" xfId="3884" xr:uid="{00000000-0005-0000-0000-0000240F0000}"/>
    <cellStyle name="0.0" xfId="3885" xr:uid="{00000000-0005-0000-0000-0000250F0000}"/>
    <cellStyle name="0.0 2" xfId="3886" xr:uid="{00000000-0005-0000-0000-0000260F0000}"/>
    <cellStyle name="0.0 2 2" xfId="3887" xr:uid="{00000000-0005-0000-0000-0000270F0000}"/>
    <cellStyle name="0.0 3" xfId="3888" xr:uid="{00000000-0005-0000-0000-0000280F0000}"/>
    <cellStyle name="0.0%" xfId="3889" xr:uid="{00000000-0005-0000-0000-0000290F0000}"/>
    <cellStyle name="0.00" xfId="3890" xr:uid="{00000000-0005-0000-0000-00002A0F0000}"/>
    <cellStyle name="0.00 2" xfId="3891" xr:uid="{00000000-0005-0000-0000-00002B0F0000}"/>
    <cellStyle name="0.00 2 2" xfId="3892" xr:uid="{00000000-0005-0000-0000-00002C0F0000}"/>
    <cellStyle name="0.00 3" xfId="3893" xr:uid="{00000000-0005-0000-0000-00002D0F0000}"/>
    <cellStyle name="0.00%" xfId="3894" xr:uid="{00000000-0005-0000-0000-00002E0F0000}"/>
    <cellStyle name="0.000%" xfId="3895" xr:uid="{00000000-0005-0000-0000-00002F0F0000}"/>
    <cellStyle name="0.0000%" xfId="3896" xr:uid="{00000000-0005-0000-0000-0000300F0000}"/>
    <cellStyle name="0]_laroux_1_PLDT" xfId="3897" xr:uid="{00000000-0005-0000-0000-0000310F0000}"/>
    <cellStyle name="0_내역서" xfId="3898" xr:uid="{00000000-0005-0000-0000-0000320F0000}"/>
    <cellStyle name="0_내역서 2" xfId="3899" xr:uid="{00000000-0005-0000-0000-0000330F0000}"/>
    <cellStyle name="0_내역서 2 2" xfId="3900" xr:uid="{00000000-0005-0000-0000-0000340F0000}"/>
    <cellStyle name="0_내역서 3" xfId="3901" xr:uid="{00000000-0005-0000-0000-0000350F0000}"/>
    <cellStyle name="0_내역서_2005년학교숲" xfId="3902" xr:uid="{00000000-0005-0000-0000-0000360F0000}"/>
    <cellStyle name="0_내역서_2005년학교숲 2" xfId="3903" xr:uid="{00000000-0005-0000-0000-0000370F0000}"/>
    <cellStyle name="0_내역서_2005년학교숲 2 2" xfId="3904" xr:uid="{00000000-0005-0000-0000-0000380F0000}"/>
    <cellStyle name="0_내역서_2005년학교숲 3" xfId="3905" xr:uid="{00000000-0005-0000-0000-0000390F0000}"/>
    <cellStyle name="0_내역서_2005년학교숲_2006년학교숲내역서1" xfId="3906" xr:uid="{00000000-0005-0000-0000-00003A0F0000}"/>
    <cellStyle name="0_내역서_2005년학교숲_2006년학교숲내역서1 2" xfId="3907" xr:uid="{00000000-0005-0000-0000-00003B0F0000}"/>
    <cellStyle name="0_내역서_2005년학교숲_2006년학교숲내역서1 2 2" xfId="3908" xr:uid="{00000000-0005-0000-0000-00003C0F0000}"/>
    <cellStyle name="0_내역서_2005년학교숲_2006년학교숲내역서1 3" xfId="3909" xr:uid="{00000000-0005-0000-0000-00003D0F0000}"/>
    <cellStyle name="0_내역서_2006년학교숲내역서1" xfId="3910" xr:uid="{00000000-0005-0000-0000-00003E0F0000}"/>
    <cellStyle name="0_내역서_2006년학교숲내역서1 2" xfId="3911" xr:uid="{00000000-0005-0000-0000-00003F0F0000}"/>
    <cellStyle name="0_내역서_2006년학교숲내역서1 2 2" xfId="3912" xr:uid="{00000000-0005-0000-0000-0000400F0000}"/>
    <cellStyle name="0_내역서_2006년학교숲내역서1 3" xfId="3913" xr:uid="{00000000-0005-0000-0000-0000410F0000}"/>
    <cellStyle name="0_내역서_2006년학교숲내역서1_2006년학교숲내역서1" xfId="3914" xr:uid="{00000000-0005-0000-0000-0000420F0000}"/>
    <cellStyle name="0_내역서_2006년학교숲내역서1_2006년학교숲내역서1 2" xfId="3915" xr:uid="{00000000-0005-0000-0000-0000430F0000}"/>
    <cellStyle name="0_내역서_2006년학교숲내역서1_2006년학교숲내역서1 2 2" xfId="3916" xr:uid="{00000000-0005-0000-0000-0000440F0000}"/>
    <cellStyle name="0_내역서_2006년학교숲내역서1_2006년학교숲내역서1 3" xfId="3917" xr:uid="{00000000-0005-0000-0000-0000450F0000}"/>
    <cellStyle name="0_내역서_2차내역서-0222-제출용" xfId="3918" xr:uid="{00000000-0005-0000-0000-0000460F0000}"/>
    <cellStyle name="0_내역서_2차내역서-0222-제출용 2" xfId="3919" xr:uid="{00000000-0005-0000-0000-0000470F0000}"/>
    <cellStyle name="0_내역서_2차내역서-0222-제출용 2 2" xfId="3920" xr:uid="{00000000-0005-0000-0000-0000480F0000}"/>
    <cellStyle name="0_내역서_2차내역서-0222-제출용 3" xfId="3921" xr:uid="{00000000-0005-0000-0000-0000490F0000}"/>
    <cellStyle name="0_내역서_내역서-0223조경-제출용" xfId="3922" xr:uid="{00000000-0005-0000-0000-00004A0F0000}"/>
    <cellStyle name="0_내역서_내역서-0223조경-제출용 2" xfId="3923" xr:uid="{00000000-0005-0000-0000-00004B0F0000}"/>
    <cellStyle name="0_내역서_내역서-0223조경-제출용 2 2" xfId="3924" xr:uid="{00000000-0005-0000-0000-00004C0F0000}"/>
    <cellStyle name="0_내역서_내역서-0223조경-제출용 3" xfId="3925" xr:uid="{00000000-0005-0000-0000-00004D0F0000}"/>
    <cellStyle name="0_내역서_내역서-0223조경-제출용_2006년학교숲내역서1" xfId="3926" xr:uid="{00000000-0005-0000-0000-00004E0F0000}"/>
    <cellStyle name="0_내역서_내역서-0223조경-제출용_2006년학교숲내역서1 2" xfId="3927" xr:uid="{00000000-0005-0000-0000-00004F0F0000}"/>
    <cellStyle name="0_내역서_내역서-0223조경-제출용_2006년학교숲내역서1 2 2" xfId="3928" xr:uid="{00000000-0005-0000-0000-0000500F0000}"/>
    <cellStyle name="0_내역서_내역서-0223조경-제출용_2006년학교숲내역서1 3" xfId="3929" xr:uid="{00000000-0005-0000-0000-0000510F0000}"/>
    <cellStyle name="0_내역서_내역서-0223조경-제출용_8단지-제출용" xfId="3930" xr:uid="{00000000-0005-0000-0000-0000520F0000}"/>
    <cellStyle name="0_내역서_내역서-0223조경-제출용_8단지-제출용 2" xfId="3931" xr:uid="{00000000-0005-0000-0000-0000530F0000}"/>
    <cellStyle name="0_내역서_내역서-0223조경-제출용_8단지-제출용 2 2" xfId="3932" xr:uid="{00000000-0005-0000-0000-0000540F0000}"/>
    <cellStyle name="0_내역서_내역서-0223조경-제출용_8단지-제출용 3" xfId="3933" xr:uid="{00000000-0005-0000-0000-0000550F0000}"/>
    <cellStyle name="0_내역서_내역서-0223조경-제출용_내역서-0309조경-제출용" xfId="3934" xr:uid="{00000000-0005-0000-0000-0000560F0000}"/>
    <cellStyle name="0_내역서_내역서-0223조경-제출용_내역서-0309조경-제출용 2" xfId="3935" xr:uid="{00000000-0005-0000-0000-0000570F0000}"/>
    <cellStyle name="0_내역서_내역서-0223조경-제출용_내역서-0309조경-제출용 2 2" xfId="3936" xr:uid="{00000000-0005-0000-0000-0000580F0000}"/>
    <cellStyle name="0_내역서_내역서-0223조경-제출용_내역서-0309조경-제출용 3" xfId="3937" xr:uid="{00000000-0005-0000-0000-0000590F0000}"/>
    <cellStyle name="0_내역서_내역서-0223조경-제출용_내역서0331" xfId="3938" xr:uid="{00000000-0005-0000-0000-00005A0F0000}"/>
    <cellStyle name="0_내역서_내역서-0223조경-제출용_내역서0331 2" xfId="3939" xr:uid="{00000000-0005-0000-0000-00005B0F0000}"/>
    <cellStyle name="0_내역서_내역서-0223조경-제출용_내역서0331 2 2" xfId="3940" xr:uid="{00000000-0005-0000-0000-00005C0F0000}"/>
    <cellStyle name="0_내역서_내역서-0223조경-제출용_내역서0331 3" xfId="3941" xr:uid="{00000000-0005-0000-0000-00005D0F0000}"/>
    <cellStyle name="0_내역서_내역서-0223조경-제출용_내역서0331-제출" xfId="3942" xr:uid="{00000000-0005-0000-0000-00005E0F0000}"/>
    <cellStyle name="0_내역서_내역서-0223조경-제출용_내역서0331-제출 2" xfId="3943" xr:uid="{00000000-0005-0000-0000-00005F0F0000}"/>
    <cellStyle name="0_내역서_내역서-0223조경-제출용_내역서0331-제출 2 2" xfId="3944" xr:uid="{00000000-0005-0000-0000-0000600F0000}"/>
    <cellStyle name="0_내역서_내역서-0223조경-제출용_내역서0331-제출 3" xfId="3945" xr:uid="{00000000-0005-0000-0000-0000610F0000}"/>
    <cellStyle name="0_내역서_내역서-0223조경-제출용_내역서0421" xfId="3946" xr:uid="{00000000-0005-0000-0000-0000620F0000}"/>
    <cellStyle name="0_내역서_내역서-0223조경-제출용_내역서0421 2" xfId="3947" xr:uid="{00000000-0005-0000-0000-0000630F0000}"/>
    <cellStyle name="0_내역서_내역서-0223조경-제출용_내역서0421 2 2" xfId="3948" xr:uid="{00000000-0005-0000-0000-0000640F0000}"/>
    <cellStyle name="0_내역서_내역서-0223조경-제출용_내역서0421 3" xfId="3949" xr:uid="{00000000-0005-0000-0000-0000650F0000}"/>
    <cellStyle name="0_내역서_내역서-0223조경-제출용_설계서갑지" xfId="3950" xr:uid="{00000000-0005-0000-0000-0000660F0000}"/>
    <cellStyle name="0_내역서_내역서-0223조경-제출용_설계서갑지 2" xfId="3951" xr:uid="{00000000-0005-0000-0000-0000670F0000}"/>
    <cellStyle name="0_내역서_내역서-0223조경-제출용_설계서갑지 2 2" xfId="3952" xr:uid="{00000000-0005-0000-0000-0000680F0000}"/>
    <cellStyle name="0_내역서_내역서-0223조경-제출용_설계서갑지 3" xfId="3953" xr:uid="{00000000-0005-0000-0000-0000690F0000}"/>
    <cellStyle name="0_내역서_내역서-0223조경-제출용_수량산출" xfId="3954" xr:uid="{00000000-0005-0000-0000-00006A0F0000}"/>
    <cellStyle name="0_내역서_내역서-0223조경-제출용_수량산출 2" xfId="3955" xr:uid="{00000000-0005-0000-0000-00006B0F0000}"/>
    <cellStyle name="0_내역서_내역서-0223조경-제출용_수량산출 2 2" xfId="3956" xr:uid="{00000000-0005-0000-0000-00006C0F0000}"/>
    <cellStyle name="0_내역서_내역서-0223조경-제출용_수량산출 3" xfId="3957" xr:uid="{00000000-0005-0000-0000-00006D0F0000}"/>
    <cellStyle name="0_내역서_내역서-0223조경-제출용_시설물일위" xfId="3958" xr:uid="{00000000-0005-0000-0000-00006E0F0000}"/>
    <cellStyle name="0_내역서_내역서-0223조경-제출용_시설물일위 2" xfId="3959" xr:uid="{00000000-0005-0000-0000-00006F0F0000}"/>
    <cellStyle name="0_내역서_내역서-0223조경-제출용_시설물일위 2 2" xfId="3960" xr:uid="{00000000-0005-0000-0000-0000700F0000}"/>
    <cellStyle name="0_내역서_내역서-0223조경-제출용_시설물일위 3" xfId="3961" xr:uid="{00000000-0005-0000-0000-0000710F0000}"/>
    <cellStyle name="0_내역서_내역서-0223조경-제출용_식재일위" xfId="3962" xr:uid="{00000000-0005-0000-0000-0000720F0000}"/>
    <cellStyle name="0_내역서_내역서-0223조경-제출용_식재일위 2" xfId="3963" xr:uid="{00000000-0005-0000-0000-0000730F0000}"/>
    <cellStyle name="0_내역서_내역서-0223조경-제출용_식재일위 2 2" xfId="3964" xr:uid="{00000000-0005-0000-0000-0000740F0000}"/>
    <cellStyle name="0_내역서_내역서-0223조경-제출용_식재일위 3" xfId="3965" xr:uid="{00000000-0005-0000-0000-0000750F0000}"/>
    <cellStyle name="0_내역서_내역서-0223조경-제출용_중기단가" xfId="3966" xr:uid="{00000000-0005-0000-0000-0000760F0000}"/>
    <cellStyle name="0_내역서_내역서-0223조경-제출용_중기단가 2" xfId="3967" xr:uid="{00000000-0005-0000-0000-0000770F0000}"/>
    <cellStyle name="0_내역서_내역서-0223조경-제출용_중기단가 2 2" xfId="3968" xr:uid="{00000000-0005-0000-0000-0000780F0000}"/>
    <cellStyle name="0_내역서_내역서-0223조경-제출용_중기단가 3" xfId="3969" xr:uid="{00000000-0005-0000-0000-0000790F0000}"/>
    <cellStyle name="0_내역서_내역서-0223조경-제출용_철거수량산출" xfId="3970" xr:uid="{00000000-0005-0000-0000-00007A0F0000}"/>
    <cellStyle name="0_내역서_내역서-0223조경-제출용_철거수량산출 2" xfId="3971" xr:uid="{00000000-0005-0000-0000-00007B0F0000}"/>
    <cellStyle name="0_내역서_내역서-0223조경-제출용_철거수량산출 2 2" xfId="3972" xr:uid="{00000000-0005-0000-0000-00007C0F0000}"/>
    <cellStyle name="0_내역서_내역서-0223조경-제출용_철거수량산출 3" xfId="3973" xr:uid="{00000000-0005-0000-0000-00007D0F0000}"/>
    <cellStyle name="0_내역서_내역서-0308조경-제출용" xfId="3974" xr:uid="{00000000-0005-0000-0000-00007E0F0000}"/>
    <cellStyle name="0_내역서_내역서-0308조경-제출용 2" xfId="3975" xr:uid="{00000000-0005-0000-0000-00007F0F0000}"/>
    <cellStyle name="0_내역서_내역서-0308조경-제출용 2 2" xfId="3976" xr:uid="{00000000-0005-0000-0000-0000800F0000}"/>
    <cellStyle name="0_내역서_내역서-0308조경-제출용 3" xfId="3977" xr:uid="{00000000-0005-0000-0000-0000810F0000}"/>
    <cellStyle name="0_내역서_학교숲관리내역서-0222-제출용" xfId="3978" xr:uid="{00000000-0005-0000-0000-0000820F0000}"/>
    <cellStyle name="0_내역서_학교숲관리내역서-0222-제출용 2" xfId="3979" xr:uid="{00000000-0005-0000-0000-0000830F0000}"/>
    <cellStyle name="0_내역서_학교숲관리내역서-0222-제출용 2 2" xfId="3980" xr:uid="{00000000-0005-0000-0000-0000840F0000}"/>
    <cellStyle name="0_내역서_학교숲관리내역서-0222-제출용 3" xfId="3981" xr:uid="{00000000-0005-0000-0000-0000850F0000}"/>
    <cellStyle name="0_내역서_학교숲관리내역서-최종" xfId="3982" xr:uid="{00000000-0005-0000-0000-0000860F0000}"/>
    <cellStyle name="0_내역서_학교숲관리내역서-최종 2" xfId="3983" xr:uid="{00000000-0005-0000-0000-0000870F0000}"/>
    <cellStyle name="0_내역서_학교숲관리내역서-최종 2 2" xfId="3984" xr:uid="{00000000-0005-0000-0000-0000880F0000}"/>
    <cellStyle name="0_내역서_학교숲관리내역서-최종 3" xfId="3985" xr:uid="{00000000-0005-0000-0000-0000890F0000}"/>
    <cellStyle name="0_내역서2" xfId="3986" xr:uid="{00000000-0005-0000-0000-00008A0F0000}"/>
    <cellStyle name="0_내역서2 2" xfId="3987" xr:uid="{00000000-0005-0000-0000-00008B0F0000}"/>
    <cellStyle name="0_내역서2 2 2" xfId="3988" xr:uid="{00000000-0005-0000-0000-00008C0F0000}"/>
    <cellStyle name="0_내역서2 3" xfId="3989" xr:uid="{00000000-0005-0000-0000-00008D0F0000}"/>
    <cellStyle name="0_단가산출서" xfId="3990" xr:uid="{00000000-0005-0000-0000-00008E0F0000}"/>
    <cellStyle name="0_단가산출서 2" xfId="3991" xr:uid="{00000000-0005-0000-0000-00008F0F0000}"/>
    <cellStyle name="0_단가산출서 2 2" xfId="3992" xr:uid="{00000000-0005-0000-0000-0000900F0000}"/>
    <cellStyle name="0_단가산출서 3" xfId="3993" xr:uid="{00000000-0005-0000-0000-0000910F0000}"/>
    <cellStyle name="0_수량산출서" xfId="3994" xr:uid="{00000000-0005-0000-0000-0000920F0000}"/>
    <cellStyle name="0_수량산출서 2" xfId="3995" xr:uid="{00000000-0005-0000-0000-0000930F0000}"/>
    <cellStyle name="0_수량산출서 2 2" xfId="3996" xr:uid="{00000000-0005-0000-0000-0000940F0000}"/>
    <cellStyle name="0_수량산출서 3" xfId="3997" xr:uid="{00000000-0005-0000-0000-0000950F0000}"/>
    <cellStyle name="0_숭실대학교 걷고싶은 거리 녹화사업" xfId="3998" xr:uid="{00000000-0005-0000-0000-0000960F0000}"/>
    <cellStyle name="0_숭실대학교 걷고싶은 거리 녹화사업 2" xfId="3999" xr:uid="{00000000-0005-0000-0000-0000970F0000}"/>
    <cellStyle name="0_숭실대학교 걷고싶은 거리 녹화사업 2 2" xfId="4000" xr:uid="{00000000-0005-0000-0000-0000980F0000}"/>
    <cellStyle name="0_숭실대학교 걷고싶은 거리 녹화사업 3" xfId="4001" xr:uid="{00000000-0005-0000-0000-0000990F0000}"/>
    <cellStyle name="0_숭실대학교 걷고싶은 거리 녹화사업_1" xfId="4002" xr:uid="{00000000-0005-0000-0000-00009A0F0000}"/>
    <cellStyle name="0_숭실대학교 걷고싶은 거리 녹화사업_1 2" xfId="4003" xr:uid="{00000000-0005-0000-0000-00009B0F0000}"/>
    <cellStyle name="0_숭실대학교 걷고싶은 거리 녹화사업_1 2 2" xfId="4004" xr:uid="{00000000-0005-0000-0000-00009C0F0000}"/>
    <cellStyle name="0_숭실대학교 걷고싶은 거리 녹화사업_1 3" xfId="4005" xr:uid="{00000000-0005-0000-0000-00009D0F0000}"/>
    <cellStyle name="0_숭실대학교 걷고싶은 거리 녹화사업_2005년학교숲" xfId="4006" xr:uid="{00000000-0005-0000-0000-00009E0F0000}"/>
    <cellStyle name="0_숭실대학교 걷고싶은 거리 녹화사업_2005년학교숲 2" xfId="4007" xr:uid="{00000000-0005-0000-0000-00009F0F0000}"/>
    <cellStyle name="0_숭실대학교 걷고싶은 거리 녹화사업_2005년학교숲 2 2" xfId="4008" xr:uid="{00000000-0005-0000-0000-0000A00F0000}"/>
    <cellStyle name="0_숭실대학교 걷고싶은 거리 녹화사업_2005년학교숲 3" xfId="4009" xr:uid="{00000000-0005-0000-0000-0000A10F0000}"/>
    <cellStyle name="0_숭실대학교 걷고싶은 거리 녹화사업_2005년학교숲_2006년학교숲내역서1" xfId="4010" xr:uid="{00000000-0005-0000-0000-0000A20F0000}"/>
    <cellStyle name="0_숭실대학교 걷고싶은 거리 녹화사업_2005년학교숲_2006년학교숲내역서1 2" xfId="4011" xr:uid="{00000000-0005-0000-0000-0000A30F0000}"/>
    <cellStyle name="0_숭실대학교 걷고싶은 거리 녹화사업_2005년학교숲_2006년학교숲내역서1 2 2" xfId="4012" xr:uid="{00000000-0005-0000-0000-0000A40F0000}"/>
    <cellStyle name="0_숭실대학교 걷고싶은 거리 녹화사업_2005년학교숲_2006년학교숲내역서1 3" xfId="4013" xr:uid="{00000000-0005-0000-0000-0000A50F0000}"/>
    <cellStyle name="0_숭실대학교 걷고싶은 거리 녹화사업_2006년학교숲내역서1" xfId="4014" xr:uid="{00000000-0005-0000-0000-0000A60F0000}"/>
    <cellStyle name="0_숭실대학교 걷고싶은 거리 녹화사업_2006년학교숲내역서1 2" xfId="4015" xr:uid="{00000000-0005-0000-0000-0000A70F0000}"/>
    <cellStyle name="0_숭실대학교 걷고싶은 거리 녹화사업_2006년학교숲내역서1 2 2" xfId="4016" xr:uid="{00000000-0005-0000-0000-0000A80F0000}"/>
    <cellStyle name="0_숭실대학교 걷고싶은 거리 녹화사업_2006년학교숲내역서1 3" xfId="4017" xr:uid="{00000000-0005-0000-0000-0000A90F0000}"/>
    <cellStyle name="0_숭실대학교 걷고싶은 거리 녹화사업_2006년학교숲내역서1_2006년학교숲내역서1" xfId="4018" xr:uid="{00000000-0005-0000-0000-0000AA0F0000}"/>
    <cellStyle name="0_숭실대학교 걷고싶은 거리 녹화사업_2006년학교숲내역서1_2006년학교숲내역서1 2" xfId="4019" xr:uid="{00000000-0005-0000-0000-0000AB0F0000}"/>
    <cellStyle name="0_숭실대학교 걷고싶은 거리 녹화사업_2006년학교숲내역서1_2006년학교숲내역서1 2 2" xfId="4020" xr:uid="{00000000-0005-0000-0000-0000AC0F0000}"/>
    <cellStyle name="0_숭실대학교 걷고싶은 거리 녹화사업_2006년학교숲내역서1_2006년학교숲내역서1 3" xfId="4021" xr:uid="{00000000-0005-0000-0000-0000AD0F0000}"/>
    <cellStyle name="0_숭실대학교 걷고싶은 거리 녹화사업_2차내역서-0222-제출용" xfId="4022" xr:uid="{00000000-0005-0000-0000-0000AE0F0000}"/>
    <cellStyle name="0_숭실대학교 걷고싶은 거리 녹화사업_2차내역서-0222-제출용 2" xfId="4023" xr:uid="{00000000-0005-0000-0000-0000AF0F0000}"/>
    <cellStyle name="0_숭실대학교 걷고싶은 거리 녹화사업_2차내역서-0222-제출용 2 2" xfId="4024" xr:uid="{00000000-0005-0000-0000-0000B00F0000}"/>
    <cellStyle name="0_숭실대학교 걷고싶은 거리 녹화사업_2차내역서-0222-제출용 3" xfId="4025" xr:uid="{00000000-0005-0000-0000-0000B10F0000}"/>
    <cellStyle name="0_숭실대학교 걷고싶은 거리 녹화사업_내역서-0223조경-제출용" xfId="4026" xr:uid="{00000000-0005-0000-0000-0000B20F0000}"/>
    <cellStyle name="0_숭실대학교 걷고싶은 거리 녹화사업_내역서-0223조경-제출용 2" xfId="4027" xr:uid="{00000000-0005-0000-0000-0000B30F0000}"/>
    <cellStyle name="0_숭실대학교 걷고싶은 거리 녹화사업_내역서-0223조경-제출용 2 2" xfId="4028" xr:uid="{00000000-0005-0000-0000-0000B40F0000}"/>
    <cellStyle name="0_숭실대학교 걷고싶은 거리 녹화사업_내역서-0223조경-제출용 3" xfId="4029" xr:uid="{00000000-0005-0000-0000-0000B50F0000}"/>
    <cellStyle name="0_숭실대학교 걷고싶은 거리 녹화사업_내역서-0223조경-제출용_2006년학교숲내역서1" xfId="4030" xr:uid="{00000000-0005-0000-0000-0000B60F0000}"/>
    <cellStyle name="0_숭실대학교 걷고싶은 거리 녹화사업_내역서-0223조경-제출용_2006년학교숲내역서1 2" xfId="4031" xr:uid="{00000000-0005-0000-0000-0000B70F0000}"/>
    <cellStyle name="0_숭실대학교 걷고싶은 거리 녹화사업_내역서-0223조경-제출용_2006년학교숲내역서1 2 2" xfId="4032" xr:uid="{00000000-0005-0000-0000-0000B80F0000}"/>
    <cellStyle name="0_숭실대학교 걷고싶은 거리 녹화사업_내역서-0223조경-제출용_2006년학교숲내역서1 3" xfId="4033" xr:uid="{00000000-0005-0000-0000-0000B90F0000}"/>
    <cellStyle name="0_숭실대학교 걷고싶은 거리 녹화사업_내역서-0223조경-제출용_8단지-제출용" xfId="4034" xr:uid="{00000000-0005-0000-0000-0000BA0F0000}"/>
    <cellStyle name="0_숭실대학교 걷고싶은 거리 녹화사업_내역서-0223조경-제출용_8단지-제출용 2" xfId="4035" xr:uid="{00000000-0005-0000-0000-0000BB0F0000}"/>
    <cellStyle name="0_숭실대학교 걷고싶은 거리 녹화사업_내역서-0223조경-제출용_8단지-제출용 2 2" xfId="4036" xr:uid="{00000000-0005-0000-0000-0000BC0F0000}"/>
    <cellStyle name="0_숭실대학교 걷고싶은 거리 녹화사업_내역서-0223조경-제출용_8단지-제출용 3" xfId="4037" xr:uid="{00000000-0005-0000-0000-0000BD0F0000}"/>
    <cellStyle name="0_숭실대학교 걷고싶은 거리 녹화사업_내역서-0223조경-제출용_내역서-0309조경-제출용" xfId="4038" xr:uid="{00000000-0005-0000-0000-0000BE0F0000}"/>
    <cellStyle name="0_숭실대학교 걷고싶은 거리 녹화사업_내역서-0223조경-제출용_내역서-0309조경-제출용 2" xfId="4039" xr:uid="{00000000-0005-0000-0000-0000BF0F0000}"/>
    <cellStyle name="0_숭실대학교 걷고싶은 거리 녹화사업_내역서-0223조경-제출용_내역서-0309조경-제출용 2 2" xfId="4040" xr:uid="{00000000-0005-0000-0000-0000C00F0000}"/>
    <cellStyle name="0_숭실대학교 걷고싶은 거리 녹화사업_내역서-0223조경-제출용_내역서-0309조경-제출용 3" xfId="4041" xr:uid="{00000000-0005-0000-0000-0000C10F0000}"/>
    <cellStyle name="0_숭실대학교 걷고싶은 거리 녹화사업_내역서-0223조경-제출용_내역서0331" xfId="4042" xr:uid="{00000000-0005-0000-0000-0000C20F0000}"/>
    <cellStyle name="0_숭실대학교 걷고싶은 거리 녹화사업_내역서-0223조경-제출용_내역서0331 2" xfId="4043" xr:uid="{00000000-0005-0000-0000-0000C30F0000}"/>
    <cellStyle name="0_숭실대학교 걷고싶은 거리 녹화사업_내역서-0223조경-제출용_내역서0331 2 2" xfId="4044" xr:uid="{00000000-0005-0000-0000-0000C40F0000}"/>
    <cellStyle name="0_숭실대학교 걷고싶은 거리 녹화사업_내역서-0223조경-제출용_내역서0331 3" xfId="4045" xr:uid="{00000000-0005-0000-0000-0000C50F0000}"/>
    <cellStyle name="0_숭실대학교 걷고싶은 거리 녹화사업_내역서-0223조경-제출용_내역서0331-제출" xfId="4046" xr:uid="{00000000-0005-0000-0000-0000C60F0000}"/>
    <cellStyle name="0_숭실대학교 걷고싶은 거리 녹화사업_내역서-0223조경-제출용_내역서0331-제출 2" xfId="4047" xr:uid="{00000000-0005-0000-0000-0000C70F0000}"/>
    <cellStyle name="0_숭실대학교 걷고싶은 거리 녹화사업_내역서-0223조경-제출용_내역서0331-제출 2 2" xfId="4048" xr:uid="{00000000-0005-0000-0000-0000C80F0000}"/>
    <cellStyle name="0_숭실대학교 걷고싶은 거리 녹화사업_내역서-0223조경-제출용_내역서0331-제출 3" xfId="4049" xr:uid="{00000000-0005-0000-0000-0000C90F0000}"/>
    <cellStyle name="0_숭실대학교 걷고싶은 거리 녹화사업_내역서-0223조경-제출용_내역서0421" xfId="4050" xr:uid="{00000000-0005-0000-0000-0000CA0F0000}"/>
    <cellStyle name="0_숭실대학교 걷고싶은 거리 녹화사업_내역서-0223조경-제출용_내역서0421 2" xfId="4051" xr:uid="{00000000-0005-0000-0000-0000CB0F0000}"/>
    <cellStyle name="0_숭실대학교 걷고싶은 거리 녹화사업_내역서-0223조경-제출용_내역서0421 2 2" xfId="4052" xr:uid="{00000000-0005-0000-0000-0000CC0F0000}"/>
    <cellStyle name="0_숭실대학교 걷고싶은 거리 녹화사업_내역서-0223조경-제출용_내역서0421 3" xfId="4053" xr:uid="{00000000-0005-0000-0000-0000CD0F0000}"/>
    <cellStyle name="0_숭실대학교 걷고싶은 거리 녹화사업_내역서-0223조경-제출용_설계서갑지" xfId="4054" xr:uid="{00000000-0005-0000-0000-0000CE0F0000}"/>
    <cellStyle name="0_숭실대학교 걷고싶은 거리 녹화사업_내역서-0223조경-제출용_설계서갑지 2" xfId="4055" xr:uid="{00000000-0005-0000-0000-0000CF0F0000}"/>
    <cellStyle name="0_숭실대학교 걷고싶은 거리 녹화사업_내역서-0223조경-제출용_설계서갑지 2 2" xfId="4056" xr:uid="{00000000-0005-0000-0000-0000D00F0000}"/>
    <cellStyle name="0_숭실대학교 걷고싶은 거리 녹화사업_내역서-0223조경-제출용_설계서갑지 3" xfId="4057" xr:uid="{00000000-0005-0000-0000-0000D10F0000}"/>
    <cellStyle name="0_숭실대학교 걷고싶은 거리 녹화사업_내역서-0223조경-제출용_수량산출" xfId="4058" xr:uid="{00000000-0005-0000-0000-0000D20F0000}"/>
    <cellStyle name="0_숭실대학교 걷고싶은 거리 녹화사업_내역서-0223조경-제출용_수량산출 2" xfId="4059" xr:uid="{00000000-0005-0000-0000-0000D30F0000}"/>
    <cellStyle name="0_숭실대학교 걷고싶은 거리 녹화사업_내역서-0223조경-제출용_수량산출 2 2" xfId="4060" xr:uid="{00000000-0005-0000-0000-0000D40F0000}"/>
    <cellStyle name="0_숭실대학교 걷고싶은 거리 녹화사업_내역서-0223조경-제출용_수량산출 3" xfId="4061" xr:uid="{00000000-0005-0000-0000-0000D50F0000}"/>
    <cellStyle name="0_숭실대학교 걷고싶은 거리 녹화사업_내역서-0223조경-제출용_시설물일위" xfId="4062" xr:uid="{00000000-0005-0000-0000-0000D60F0000}"/>
    <cellStyle name="0_숭실대학교 걷고싶은 거리 녹화사업_내역서-0223조경-제출용_시설물일위 2" xfId="4063" xr:uid="{00000000-0005-0000-0000-0000D70F0000}"/>
    <cellStyle name="0_숭실대학교 걷고싶은 거리 녹화사업_내역서-0223조경-제출용_시설물일위 2 2" xfId="4064" xr:uid="{00000000-0005-0000-0000-0000D80F0000}"/>
    <cellStyle name="0_숭실대학교 걷고싶은 거리 녹화사업_내역서-0223조경-제출용_시설물일위 3" xfId="4065" xr:uid="{00000000-0005-0000-0000-0000D90F0000}"/>
    <cellStyle name="0_숭실대학교 걷고싶은 거리 녹화사업_내역서-0223조경-제출용_식재일위" xfId="4066" xr:uid="{00000000-0005-0000-0000-0000DA0F0000}"/>
    <cellStyle name="0_숭실대학교 걷고싶은 거리 녹화사업_내역서-0223조경-제출용_식재일위 2" xfId="4067" xr:uid="{00000000-0005-0000-0000-0000DB0F0000}"/>
    <cellStyle name="0_숭실대학교 걷고싶은 거리 녹화사업_내역서-0223조경-제출용_식재일위 2 2" xfId="4068" xr:uid="{00000000-0005-0000-0000-0000DC0F0000}"/>
    <cellStyle name="0_숭실대학교 걷고싶은 거리 녹화사업_내역서-0223조경-제출용_식재일위 3" xfId="4069" xr:uid="{00000000-0005-0000-0000-0000DD0F0000}"/>
    <cellStyle name="0_숭실대학교 걷고싶은 거리 녹화사업_내역서-0223조경-제출용_중기단가" xfId="4070" xr:uid="{00000000-0005-0000-0000-0000DE0F0000}"/>
    <cellStyle name="0_숭실대학교 걷고싶은 거리 녹화사업_내역서-0223조경-제출용_중기단가 2" xfId="4071" xr:uid="{00000000-0005-0000-0000-0000DF0F0000}"/>
    <cellStyle name="0_숭실대학교 걷고싶은 거리 녹화사업_내역서-0223조경-제출용_중기단가 2 2" xfId="4072" xr:uid="{00000000-0005-0000-0000-0000E00F0000}"/>
    <cellStyle name="0_숭실대학교 걷고싶은 거리 녹화사업_내역서-0223조경-제출용_중기단가 3" xfId="4073" xr:uid="{00000000-0005-0000-0000-0000E10F0000}"/>
    <cellStyle name="0_숭실대학교 걷고싶은 거리 녹화사업_내역서-0223조경-제출용_철거수량산출" xfId="4074" xr:uid="{00000000-0005-0000-0000-0000E20F0000}"/>
    <cellStyle name="0_숭실대학교 걷고싶은 거리 녹화사업_내역서-0223조경-제출용_철거수량산출 2" xfId="4075" xr:uid="{00000000-0005-0000-0000-0000E30F0000}"/>
    <cellStyle name="0_숭실대학교 걷고싶은 거리 녹화사업_내역서-0223조경-제출용_철거수량산출 2 2" xfId="4076" xr:uid="{00000000-0005-0000-0000-0000E40F0000}"/>
    <cellStyle name="0_숭실대학교 걷고싶은 거리 녹화사업_내역서-0223조경-제출용_철거수량산출 3" xfId="4077" xr:uid="{00000000-0005-0000-0000-0000E50F0000}"/>
    <cellStyle name="0_숭실대학교 걷고싶은 거리 녹화사업_내역서-0308조경-제출용" xfId="4078" xr:uid="{00000000-0005-0000-0000-0000E60F0000}"/>
    <cellStyle name="0_숭실대학교 걷고싶은 거리 녹화사업_내역서-0308조경-제출용 2" xfId="4079" xr:uid="{00000000-0005-0000-0000-0000E70F0000}"/>
    <cellStyle name="0_숭실대학교 걷고싶은 거리 녹화사업_내역서-0308조경-제출용 2 2" xfId="4080" xr:uid="{00000000-0005-0000-0000-0000E80F0000}"/>
    <cellStyle name="0_숭실대학교 걷고싶은 거리 녹화사업_내역서-0308조경-제출용 3" xfId="4081" xr:uid="{00000000-0005-0000-0000-0000E90F0000}"/>
    <cellStyle name="0_숭실대학교 걷고싶은 거리 녹화사업_학교숲관리내역서-0222-제출용" xfId="4082" xr:uid="{00000000-0005-0000-0000-0000EA0F0000}"/>
    <cellStyle name="0_숭실대학교 걷고싶은 거리 녹화사업_학교숲관리내역서-0222-제출용 2" xfId="4083" xr:uid="{00000000-0005-0000-0000-0000EB0F0000}"/>
    <cellStyle name="0_숭실대학교 걷고싶은 거리 녹화사업_학교숲관리내역서-0222-제출용 2 2" xfId="4084" xr:uid="{00000000-0005-0000-0000-0000EC0F0000}"/>
    <cellStyle name="0_숭실대학교 걷고싶은 거리 녹화사업_학교숲관리내역서-0222-제출용 3" xfId="4085" xr:uid="{00000000-0005-0000-0000-0000ED0F0000}"/>
    <cellStyle name="0_숭실대학교 걷고싶은 거리 녹화사업_학교숲관리내역서-최종" xfId="4086" xr:uid="{00000000-0005-0000-0000-0000EE0F0000}"/>
    <cellStyle name="0_숭실대학교 걷고싶은 거리 녹화사업_학교숲관리내역서-최종 2" xfId="4087" xr:uid="{00000000-0005-0000-0000-0000EF0F0000}"/>
    <cellStyle name="0_숭실대학교 걷고싶은 거리 녹화사업_학교숲관리내역서-최종 2 2" xfId="4088" xr:uid="{00000000-0005-0000-0000-0000F00F0000}"/>
    <cellStyle name="0_숭실대학교 걷고싶은 거리 녹화사업_학교숲관리내역서-최종 3" xfId="4089" xr:uid="{00000000-0005-0000-0000-0000F10F0000}"/>
    <cellStyle name="00" xfId="4090" xr:uid="{00000000-0005-0000-0000-0000F20F0000}"/>
    <cellStyle name="¼yAU(R)" xfId="4091" xr:uid="{00000000-0005-0000-0000-0000F30F0000}"/>
    <cellStyle name="1" xfId="4092" xr:uid="{00000000-0005-0000-0000-0000F40F0000}"/>
    <cellStyle name="1 2" xfId="4093" xr:uid="{00000000-0005-0000-0000-0000F50F0000}"/>
    <cellStyle name="1)" xfId="4094" xr:uid="{00000000-0005-0000-0000-0000F60F0000}"/>
    <cellStyle name="1) 2" xfId="4095" xr:uid="{00000000-0005-0000-0000-0000F70F0000}"/>
    <cellStyle name="1) 2 2" xfId="4096" xr:uid="{00000000-0005-0000-0000-0000F80F0000}"/>
    <cellStyle name="1) 3" xfId="4097" xr:uid="{00000000-0005-0000-0000-0000F90F0000}"/>
    <cellStyle name="1." xfId="4098" xr:uid="{00000000-0005-0000-0000-0000FA0F0000}"/>
    <cellStyle name="1_00-0.가로등 추가건(마포역 외 2개소)-제출용-실정보고용" xfId="4099" xr:uid="{00000000-0005-0000-0000-0000FB0F0000}"/>
    <cellStyle name="1_00-0.기계경비 기준표" xfId="4100" xr:uid="{00000000-0005-0000-0000-0000FC0F0000}"/>
    <cellStyle name="1_00-0.마포역 外 2개소 추가공사건(서울시단가)-호표정리-제출용(공단검토1)-실정보고용-순공사비 분할" xfId="4101" xr:uid="{00000000-0005-0000-0000-0000FD0F0000}"/>
    <cellStyle name="1_00-0.마포역 外 2개소 추가공사건(서울시단가)-호표정리-제출용(공단검토1)-실정보고용-순공사비 분할-" xfId="4102" xr:uid="{00000000-0005-0000-0000-0000FE0F0000}"/>
    <cellStyle name="1_00-1.계약내역 신규호표(서울시 단가)-호표 출력용-최종(공단검토)-표지-실정보고용" xfId="4103" xr:uid="{00000000-0005-0000-0000-0000FF0F0000}"/>
    <cellStyle name="1_1.내역서" xfId="4104" xr:uid="{00000000-0005-0000-0000-000000100000}"/>
    <cellStyle name="1_1.설계내역서,2.일위대가표(전기)" xfId="4105" xr:uid="{00000000-0005-0000-0000-000001100000}"/>
    <cellStyle name="1_11-2.복구비(2009년)-전송용" xfId="4106" xr:uid="{00000000-0005-0000-0000-000002100000}"/>
    <cellStyle name="1_20030305058-01_천안불당중 (공내역서)" xfId="4107" xr:uid="{00000000-0005-0000-0000-000003100000}"/>
    <cellStyle name="1_2007년 하반기 도로시설물 유지보수공사(연간단가)" xfId="4108" xr:uid="{00000000-0005-0000-0000-000004100000}"/>
    <cellStyle name="1_3.1탑화장실 절개지 보강공사" xfId="4109" xr:uid="{00000000-0005-0000-0000-000005100000}"/>
    <cellStyle name="1_345kv신안산변전토건공사(해동완료)" xfId="4110" xr:uid="{00000000-0005-0000-0000-000006100000}"/>
    <cellStyle name="1_Book2" xfId="4111" xr:uid="{00000000-0005-0000-0000-000007100000}"/>
    <cellStyle name="1_Book3" xfId="4112" xr:uid="{00000000-0005-0000-0000-000008100000}"/>
    <cellStyle name="1_Book4" xfId="4113" xr:uid="{00000000-0005-0000-0000-000009100000}"/>
    <cellStyle name="1_CCTV 내역시작11.21" xfId="4114" xr:uid="{00000000-0005-0000-0000-00000A100000}"/>
    <cellStyle name="1_laroux" xfId="4115" xr:uid="{00000000-0005-0000-0000-00000B100000}"/>
    <cellStyle name="1_laroux_ATC-YOON1" xfId="4116" xr:uid="{00000000-0005-0000-0000-00000C100000}"/>
    <cellStyle name="1_total" xfId="4117" xr:uid="{00000000-0005-0000-0000-00000D100000}"/>
    <cellStyle name="1_total_Sheet1" xfId="4118" xr:uid="{00000000-0005-0000-0000-00000E100000}"/>
    <cellStyle name="1_total_Sheet1_과천놀이터설계서" xfId="4119" xr:uid="{00000000-0005-0000-0000-00000F100000}"/>
    <cellStyle name="1_total_Sheet1_덕원고-설계서갑지" xfId="4120" xr:uid="{00000000-0005-0000-0000-000010100000}"/>
    <cellStyle name="1_total_Sheet1_총괄갑지" xfId="4121" xr:uid="{00000000-0005-0000-0000-000011100000}"/>
    <cellStyle name="1_total_Sheet1_총괄내역서" xfId="4122" xr:uid="{00000000-0005-0000-0000-000012100000}"/>
    <cellStyle name="1_total_갑지0601" xfId="4123" xr:uid="{00000000-0005-0000-0000-000013100000}"/>
    <cellStyle name="1_total_갑지0601_과천놀이터설계서" xfId="4124" xr:uid="{00000000-0005-0000-0000-000014100000}"/>
    <cellStyle name="1_total_갑지0601_덕원고-설계서갑지" xfId="4125" xr:uid="{00000000-0005-0000-0000-000015100000}"/>
    <cellStyle name="1_total_갑지0601_총괄갑지" xfId="4126" xr:uid="{00000000-0005-0000-0000-000016100000}"/>
    <cellStyle name="1_total_갑지0601_총괄내역서" xfId="4127" xr:uid="{00000000-0005-0000-0000-000017100000}"/>
    <cellStyle name="1_tree" xfId="4128" xr:uid="{00000000-0005-0000-0000-000018100000}"/>
    <cellStyle name="1_tree_Sheet1" xfId="4129" xr:uid="{00000000-0005-0000-0000-000019100000}"/>
    <cellStyle name="1_tree_Sheet1_과천놀이터설계서" xfId="4130" xr:uid="{00000000-0005-0000-0000-00001A100000}"/>
    <cellStyle name="1_tree_Sheet1_덕원고-설계서갑지" xfId="4131" xr:uid="{00000000-0005-0000-0000-00001B100000}"/>
    <cellStyle name="1_tree_Sheet1_총괄갑지" xfId="4132" xr:uid="{00000000-0005-0000-0000-00001C100000}"/>
    <cellStyle name="1_tree_Sheet1_총괄내역서" xfId="4133" xr:uid="{00000000-0005-0000-0000-00001D100000}"/>
    <cellStyle name="1_tree_갑지0601" xfId="4134" xr:uid="{00000000-0005-0000-0000-00001E100000}"/>
    <cellStyle name="1_tree_갑지0601_과천놀이터설계서" xfId="4135" xr:uid="{00000000-0005-0000-0000-00001F100000}"/>
    <cellStyle name="1_tree_갑지0601_덕원고-설계서갑지" xfId="4136" xr:uid="{00000000-0005-0000-0000-000020100000}"/>
    <cellStyle name="1_tree_갑지0601_총괄갑지" xfId="4137" xr:uid="{00000000-0005-0000-0000-000021100000}"/>
    <cellStyle name="1_tree_갑지0601_총괄내역서" xfId="4138" xr:uid="{00000000-0005-0000-0000-000022100000}"/>
    <cellStyle name="1_tree_마운딩수량" xfId="4139" xr:uid="{00000000-0005-0000-0000-000023100000}"/>
    <cellStyle name="1_tree_마운딩수량_갑지0601" xfId="4140" xr:uid="{00000000-0005-0000-0000-000024100000}"/>
    <cellStyle name="1_tree_마운딩수량_갑지0601_과천놀이터설계서" xfId="4141" xr:uid="{00000000-0005-0000-0000-000025100000}"/>
    <cellStyle name="1_tree_마운딩수량_갑지0601_덕원고-설계서갑지" xfId="4142" xr:uid="{00000000-0005-0000-0000-000026100000}"/>
    <cellStyle name="1_tree_마운딩수량_갑지0601_총괄갑지" xfId="4143" xr:uid="{00000000-0005-0000-0000-000027100000}"/>
    <cellStyle name="1_tree_마운딩수량_갑지0601_총괄내역서" xfId="4144" xr:uid="{00000000-0005-0000-0000-000028100000}"/>
    <cellStyle name="1_tree_원가계산서" xfId="4145" xr:uid="{00000000-0005-0000-0000-000029100000}"/>
    <cellStyle name="1_tree_원가계산서_과천놀이터설계서" xfId="4146" xr:uid="{00000000-0005-0000-0000-00002A100000}"/>
    <cellStyle name="1_tree_원가계산서_덕원고-설계서갑지" xfId="4147" xr:uid="{00000000-0005-0000-0000-00002B100000}"/>
    <cellStyle name="1_tree_원가계산서_총괄갑지" xfId="4148" xr:uid="{00000000-0005-0000-0000-00002C100000}"/>
    <cellStyle name="1_tree_원가계산서_총괄내역서" xfId="4149" xr:uid="{00000000-0005-0000-0000-00002D100000}"/>
    <cellStyle name="1_tree_한풍집계" xfId="4150" xr:uid="{00000000-0005-0000-0000-00002E100000}"/>
    <cellStyle name="1_tree_한풍집계_Sheet1" xfId="4151" xr:uid="{00000000-0005-0000-0000-00002F100000}"/>
    <cellStyle name="1_tree_한풍집계_Sheet1_과천놀이터설계서" xfId="4152" xr:uid="{00000000-0005-0000-0000-000030100000}"/>
    <cellStyle name="1_tree_한풍집계_Sheet1_덕원고-설계서갑지" xfId="4153" xr:uid="{00000000-0005-0000-0000-000031100000}"/>
    <cellStyle name="1_tree_한풍집계_Sheet1_총괄갑지" xfId="4154" xr:uid="{00000000-0005-0000-0000-000032100000}"/>
    <cellStyle name="1_tree_한풍집계_Sheet1_총괄내역서" xfId="4155" xr:uid="{00000000-0005-0000-0000-000033100000}"/>
    <cellStyle name="1_tree_한풍집계_갑지0601" xfId="4156" xr:uid="{00000000-0005-0000-0000-000034100000}"/>
    <cellStyle name="1_tree_한풍집계_갑지0601_과천놀이터설계서" xfId="4157" xr:uid="{00000000-0005-0000-0000-000035100000}"/>
    <cellStyle name="1_tree_한풍집계_갑지0601_덕원고-설계서갑지" xfId="4158" xr:uid="{00000000-0005-0000-0000-000036100000}"/>
    <cellStyle name="1_tree_한풍집계_갑지0601_총괄갑지" xfId="4159" xr:uid="{00000000-0005-0000-0000-000037100000}"/>
    <cellStyle name="1_tree_한풍집계_갑지0601_총괄내역서" xfId="4160" xr:uid="{00000000-0005-0000-0000-000038100000}"/>
    <cellStyle name="1_가로등 및 신호등 일위대가표" xfId="4161" xr:uid="{00000000-0005-0000-0000-000039100000}"/>
    <cellStyle name="1_강릉대학술정보지원센터총괄(월드2낙찰)" xfId="4162" xr:uid="{00000000-0005-0000-0000-00003A100000}"/>
    <cellStyle name="1_강북중학교(명남하도급)" xfId="4163" xr:uid="{00000000-0005-0000-0000-00003B100000}"/>
    <cellStyle name="1_공원내 편익 및 체육시설 설치공사" xfId="4164" xr:uid="{00000000-0005-0000-0000-00003C100000}"/>
    <cellStyle name="1_교통안전표지신설및교체공사" xfId="4165" xr:uid="{00000000-0005-0000-0000-00003D100000}"/>
    <cellStyle name="1_금강Ⅱ지구김제2-2공구토목공사(동도)" xfId="4166" xr:uid="{00000000-0005-0000-0000-00003E100000}"/>
    <cellStyle name="1_금화초교교사신축공사하도급작업수정" xfId="4167" xr:uid="{00000000-0005-0000-0000-00003F100000}"/>
    <cellStyle name="1_남악신도시(2-1공구)대양" xfId="4168" xr:uid="{00000000-0005-0000-0000-000040100000}"/>
    <cellStyle name="1_내역서" xfId="4169" xr:uid="{00000000-0005-0000-0000-000041100000}"/>
    <cellStyle name="1_내역서갑지" xfId="4170" xr:uid="{00000000-0005-0000-0000-000042100000}"/>
    <cellStyle name="1_노면표시도색및제거공사" xfId="4171" xr:uid="{00000000-0005-0000-0000-000043100000}"/>
    <cellStyle name="1_단가" xfId="4172" xr:uid="{00000000-0005-0000-0000-000044100000}"/>
    <cellStyle name="1_단가조사표" xfId="4173" xr:uid="{00000000-0005-0000-0000-000045100000}"/>
    <cellStyle name="1_단가조사표_1011소각" xfId="4174" xr:uid="{00000000-0005-0000-0000-000046100000}"/>
    <cellStyle name="1_단가조사표_1113교~1" xfId="4175" xr:uid="{00000000-0005-0000-0000-000047100000}"/>
    <cellStyle name="1_단가조사표_121내역" xfId="4176" xr:uid="{00000000-0005-0000-0000-000048100000}"/>
    <cellStyle name="1_단가조사표_객토량" xfId="4177" xr:uid="{00000000-0005-0000-0000-000049100000}"/>
    <cellStyle name="1_단가조사표_교통센~1" xfId="4178" xr:uid="{00000000-0005-0000-0000-00004A100000}"/>
    <cellStyle name="1_단가조사표_교통센터412" xfId="4179" xr:uid="{00000000-0005-0000-0000-00004B100000}"/>
    <cellStyle name="1_단가조사표_교통수" xfId="4180" xr:uid="{00000000-0005-0000-0000-00004C100000}"/>
    <cellStyle name="1_단가조사표_교통수량산출서" xfId="4181" xr:uid="{00000000-0005-0000-0000-00004D100000}"/>
    <cellStyle name="1_단가조사표_구조물대가 (2)" xfId="4182" xr:uid="{00000000-0005-0000-0000-00004E100000}"/>
    <cellStyle name="1_단가조사표_내역서 (2)" xfId="4183" xr:uid="{00000000-0005-0000-0000-00004F100000}"/>
    <cellStyle name="1_단가조사표_대전관저지구" xfId="4184" xr:uid="{00000000-0005-0000-0000-000050100000}"/>
    <cellStyle name="1_단가조사표_동측지~1" xfId="4185" xr:uid="{00000000-0005-0000-0000-000051100000}"/>
    <cellStyle name="1_단가조사표_동측지원422" xfId="4186" xr:uid="{00000000-0005-0000-0000-000052100000}"/>
    <cellStyle name="1_단가조사표_동측지원512" xfId="4187" xr:uid="{00000000-0005-0000-0000-000053100000}"/>
    <cellStyle name="1_단가조사표_동측지원524" xfId="4188" xr:uid="{00000000-0005-0000-0000-000054100000}"/>
    <cellStyle name="1_단가조사표_부대422" xfId="4189" xr:uid="{00000000-0005-0000-0000-000055100000}"/>
    <cellStyle name="1_단가조사표_부대시설" xfId="4190" xr:uid="{00000000-0005-0000-0000-000056100000}"/>
    <cellStyle name="1_단가조사표_소각수~1" xfId="4191" xr:uid="{00000000-0005-0000-0000-000057100000}"/>
    <cellStyle name="1_단가조사표_소각수내역서" xfId="4192" xr:uid="{00000000-0005-0000-0000-000058100000}"/>
    <cellStyle name="1_단가조사표_소각수목2" xfId="4193" xr:uid="{00000000-0005-0000-0000-000059100000}"/>
    <cellStyle name="1_단가조사표_수량산출서 (2)" xfId="4194" xr:uid="{00000000-0005-0000-0000-00005A100000}"/>
    <cellStyle name="1_단가조사표_엑스포~1" xfId="4195" xr:uid="{00000000-0005-0000-0000-00005B100000}"/>
    <cellStyle name="1_단가조사표_엑스포한빛1" xfId="4196" xr:uid="{00000000-0005-0000-0000-00005C100000}"/>
    <cellStyle name="1_단가조사표_여객터미널331" xfId="4197" xr:uid="{00000000-0005-0000-0000-00005D100000}"/>
    <cellStyle name="1_단가조사표_여객터미널513" xfId="4198" xr:uid="{00000000-0005-0000-0000-00005E100000}"/>
    <cellStyle name="1_단가조사표_여객터미널629" xfId="4199" xr:uid="{00000000-0005-0000-0000-00005F100000}"/>
    <cellStyle name="1_단가조사표_외곽도로616" xfId="4200" xr:uid="{00000000-0005-0000-0000-000060100000}"/>
    <cellStyle name="1_단가조사표_용인죽전수량" xfId="4201" xr:uid="{00000000-0005-0000-0000-000061100000}"/>
    <cellStyle name="1_단가조사표_원가계~1" xfId="4202" xr:uid="{00000000-0005-0000-0000-000062100000}"/>
    <cellStyle name="1_단가조사표_유기질" xfId="4203" xr:uid="{00000000-0005-0000-0000-000063100000}"/>
    <cellStyle name="1_단가조사표_자재조서 (2)" xfId="4204" xr:uid="{00000000-0005-0000-0000-000064100000}"/>
    <cellStyle name="1_단가조사표_총괄내역" xfId="4205" xr:uid="{00000000-0005-0000-0000-000065100000}"/>
    <cellStyle name="1_단가조사표_총괄내역 (2)" xfId="4206" xr:uid="{00000000-0005-0000-0000-000066100000}"/>
    <cellStyle name="1_단가조사표_터미널도로403" xfId="4207" xr:uid="{00000000-0005-0000-0000-000067100000}"/>
    <cellStyle name="1_단가조사표_터미널도로429" xfId="4208" xr:uid="{00000000-0005-0000-0000-000068100000}"/>
    <cellStyle name="1_단가조사표_포장일위" xfId="4209" xr:uid="{00000000-0005-0000-0000-000069100000}"/>
    <cellStyle name="1_당동(청강)" xfId="4210" xr:uid="{00000000-0005-0000-0000-00006A100000}"/>
    <cellStyle name="1_당동(청강디스켓1)" xfId="4211" xr:uid="{00000000-0005-0000-0000-00006B100000}"/>
    <cellStyle name="1_대전목양초" xfId="4212" xr:uid="{00000000-0005-0000-0000-00006C100000}"/>
    <cellStyle name="1_대전서붕고하도급" xfId="4213" xr:uid="{00000000-0005-0000-0000-00006D100000}"/>
    <cellStyle name="1_대호지~석문간지방도확포장공사(신일)" xfId="4214" xr:uid="{00000000-0005-0000-0000-00006E100000}"/>
    <cellStyle name="1_등촌고등총괄(동현하도급)" xfId="4215" xr:uid="{00000000-0005-0000-0000-00006F100000}"/>
    <cellStyle name="1_마현~생창국도건설공사" xfId="4216" xr:uid="{00000000-0005-0000-0000-000070100000}"/>
    <cellStyle name="1_먼저열기-교통신호기내역" xfId="4217" xr:uid="{00000000-0005-0000-0000-000071100000}"/>
    <cellStyle name="1_명암지-산성간" xfId="4218" xr:uid="{00000000-0005-0000-0000-000072100000}"/>
    <cellStyle name="1_배수공" xfId="4219" xr:uid="{00000000-0005-0000-0000-000073100000}"/>
    <cellStyle name="1_별도1-1. 전기,소방 내역서" xfId="4220" xr:uid="{00000000-0005-0000-0000-000074100000}"/>
    <cellStyle name="1_병목안배수지건설(100%)" xfId="4221" xr:uid="{00000000-0005-0000-0000-000075100000}"/>
    <cellStyle name="1_봉곡중총괄(대지완결)" xfId="4222" xr:uid="{00000000-0005-0000-0000-000076100000}"/>
    <cellStyle name="1_부대공1" xfId="4223" xr:uid="{00000000-0005-0000-0000-000077100000}"/>
    <cellStyle name="1_부대입찰확약서" xfId="4224" xr:uid="{00000000-0005-0000-0000-000078100000}"/>
    <cellStyle name="1_새들초등학교(동성)" xfId="4225" xr:uid="{00000000-0005-0000-0000-000079100000}"/>
    <cellStyle name="1_서부도로교통사업소 예산서(마포구신호등)" xfId="4226" xr:uid="{00000000-0005-0000-0000-00007A100000}"/>
    <cellStyle name="1_서울대학교사범대교육정보관(에스와이비작업수정)" xfId="4227" xr:uid="{00000000-0005-0000-0000-00007B100000}"/>
    <cellStyle name="1_서울대학교사범대교육정보관(에스와이비작업완료)" xfId="4228" xr:uid="{00000000-0005-0000-0000-00007C100000}"/>
    <cellStyle name="1_서울화일초(덕동)" xfId="4229" xr:uid="{00000000-0005-0000-0000-00007D100000}"/>
    <cellStyle name="1_성산배수지건설공사(덕동)" xfId="4230" xr:uid="{00000000-0005-0000-0000-00007E100000}"/>
    <cellStyle name="1_수도권매립지하도급(명도)" xfId="4231" xr:uid="{00000000-0005-0000-0000-00007F100000}"/>
    <cellStyle name="1_수정갑지" xfId="4232" xr:uid="{00000000-0005-0000-0000-000080100000}"/>
    <cellStyle name="1_시민계략공사" xfId="4233" xr:uid="{00000000-0005-0000-0000-000081100000}"/>
    <cellStyle name="1_시민계략공사_2002년도각종계산서너릿제터널등7개소" xfId="4234" xr:uid="{00000000-0005-0000-0000-000082100000}"/>
    <cellStyle name="1_시민계략공사_2002년도각종계산서하반기원본" xfId="4235" xr:uid="{00000000-0005-0000-0000-000083100000}"/>
    <cellStyle name="1_시민계략공사_2002년도각종계산서하반기원본_CCTV 내역시작11.21" xfId="4236" xr:uid="{00000000-0005-0000-0000-000084100000}"/>
    <cellStyle name="1_시민계략공사_2002년도각종계산서하반기원본_내역서" xfId="4237" xr:uid="{00000000-0005-0000-0000-000085100000}"/>
    <cellStyle name="1_시민계략공사_2002년도각종계산서하반기원본_삼청로길(내역서04월07일)" xfId="4238" xr:uid="{00000000-0005-0000-0000-000086100000}"/>
    <cellStyle name="1_시민계략공사_2002년도각종계산서하반기원본_삼청로길(인공)" xfId="4239" xr:uid="{00000000-0005-0000-0000-000087100000}"/>
    <cellStyle name="1_시민계략공사_2002년도각종계산서하반기원본_삼청로길(최종 내역서)" xfId="4240" xr:uid="{00000000-0005-0000-0000-000088100000}"/>
    <cellStyle name="1_시민계략공사_2002년도각종계산서하반기원본_왕산로(최종 내역서)" xfId="4241" xr:uid="{00000000-0005-0000-0000-000089100000}"/>
    <cellStyle name="1_시민계략공사_2002년도각종계산서하반기원본_율곡로(인공)" xfId="4242" xr:uid="{00000000-0005-0000-0000-00008A100000}"/>
    <cellStyle name="1_시민계략공사_2002년도각종계산서하반기원본_율곡로(최종)(1)" xfId="4243" xr:uid="{00000000-0005-0000-0000-00008B100000}"/>
    <cellStyle name="1_시민계략공사_2003년 각종계산서(읽기전용)" xfId="4244" xr:uid="{00000000-0005-0000-0000-00008C100000}"/>
    <cellStyle name="1_시민계략공사_2003년 각종계산서(읽기전용)_CCTV 내역시작11.21" xfId="4245" xr:uid="{00000000-0005-0000-0000-00008D100000}"/>
    <cellStyle name="1_시민계략공사_2003년 각종계산서(읽기전용)_내역서" xfId="4246" xr:uid="{00000000-0005-0000-0000-00008E100000}"/>
    <cellStyle name="1_시민계략공사_2003년 각종계산서(읽기전용)_내역서(전기)" xfId="4247" xr:uid="{00000000-0005-0000-0000-00008F100000}"/>
    <cellStyle name="1_시민계략공사_2003년 각종계산서(읽기전용)_내역서(전기)_CCTV 내역시작11.21" xfId="4248" xr:uid="{00000000-0005-0000-0000-000090100000}"/>
    <cellStyle name="1_시민계략공사_2003년 각종계산서(읽기전용)_내역서(전기)_내역서" xfId="4249" xr:uid="{00000000-0005-0000-0000-000091100000}"/>
    <cellStyle name="1_시민계략공사_2003년 각종계산서(읽기전용)_내역서(전기)_삼청로길(내역서04월07일)" xfId="4250" xr:uid="{00000000-0005-0000-0000-000092100000}"/>
    <cellStyle name="1_시민계략공사_2003년 각종계산서(읽기전용)_내역서(전기)_삼청로길(인공)" xfId="4251" xr:uid="{00000000-0005-0000-0000-000093100000}"/>
    <cellStyle name="1_시민계략공사_2003년 각종계산서(읽기전용)_내역서(전기)_삼청로길(최종 내역서)" xfId="4252" xr:uid="{00000000-0005-0000-0000-000094100000}"/>
    <cellStyle name="1_시민계략공사_2003년 각종계산서(읽기전용)_내역서(전기)_왕산로(최종 내역서)" xfId="4253" xr:uid="{00000000-0005-0000-0000-000095100000}"/>
    <cellStyle name="1_시민계략공사_2003년 각종계산서(읽기전용)_내역서(전기)_율곡로(인공)" xfId="4254" xr:uid="{00000000-0005-0000-0000-000096100000}"/>
    <cellStyle name="1_시민계략공사_2003년 각종계산서(읽기전용)_내역서(전기)_율곡로(최종)(1)" xfId="4255" xr:uid="{00000000-0005-0000-0000-000097100000}"/>
    <cellStyle name="1_시민계략공사_2003년 각종계산서(읽기전용)_삼청로길(내역서04월07일)" xfId="4256" xr:uid="{00000000-0005-0000-0000-000098100000}"/>
    <cellStyle name="1_시민계략공사_2003년 각종계산서(읽기전용)_삼청로길(인공)" xfId="4257" xr:uid="{00000000-0005-0000-0000-000099100000}"/>
    <cellStyle name="1_시민계략공사_2003년 각종계산서(읽기전용)_삼청로길(최종 내역서)" xfId="4258" xr:uid="{00000000-0005-0000-0000-00009A100000}"/>
    <cellStyle name="1_시민계략공사_2003년 각종계산서(읽기전용)_왕산로(최종 내역서)" xfId="4259" xr:uid="{00000000-0005-0000-0000-00009B100000}"/>
    <cellStyle name="1_시민계략공사_2003년 각종계산서(읽기전용)_율곡로(인공)" xfId="4260" xr:uid="{00000000-0005-0000-0000-00009C100000}"/>
    <cellStyle name="1_시민계략공사_2003년 각종계산서(읽기전용)_율곡로(최종)(1)" xfId="4261" xr:uid="{00000000-0005-0000-0000-00009D100000}"/>
    <cellStyle name="1_시민계략공사_Book2" xfId="4262" xr:uid="{00000000-0005-0000-0000-00009E100000}"/>
    <cellStyle name="1_시민계략공사_계산서" xfId="4263" xr:uid="{00000000-0005-0000-0000-00009F100000}"/>
    <cellStyle name="1_시민계략공사_계산서_CCTV 내역시작11.21" xfId="4264" xr:uid="{00000000-0005-0000-0000-0000A0100000}"/>
    <cellStyle name="1_시민계략공사_계산서_내역서" xfId="4265" xr:uid="{00000000-0005-0000-0000-0000A1100000}"/>
    <cellStyle name="1_시민계략공사_계산서_삼청로길(내역서04월07일)" xfId="4266" xr:uid="{00000000-0005-0000-0000-0000A2100000}"/>
    <cellStyle name="1_시민계략공사_계산서_삼청로길(인공)" xfId="4267" xr:uid="{00000000-0005-0000-0000-0000A3100000}"/>
    <cellStyle name="1_시민계략공사_계산서_삼청로길(최종 내역서)" xfId="4268" xr:uid="{00000000-0005-0000-0000-0000A4100000}"/>
    <cellStyle name="1_시민계략공사_계산서_왕산로(최종 내역서)" xfId="4269" xr:uid="{00000000-0005-0000-0000-0000A5100000}"/>
    <cellStyle name="1_시민계략공사_계산서_율곡로(인공)" xfId="4270" xr:uid="{00000000-0005-0000-0000-0000A6100000}"/>
    <cellStyle name="1_시민계략공사_계산서_율곡로(최종)(1)" xfId="4271" xr:uid="{00000000-0005-0000-0000-0000A7100000}"/>
    <cellStyle name="1_시민계략공사_계산서및내역서5월15일변경" xfId="4272" xr:uid="{00000000-0005-0000-0000-0000A8100000}"/>
    <cellStyle name="1_시민계략공사_계산서및내역서5월9일변경" xfId="4273" xr:uid="{00000000-0005-0000-0000-0000A9100000}"/>
    <cellStyle name="1_시민계략공사_광양중동중학교실증축공사(전기)-4월10일한번더" xfId="4274" xr:uid="{00000000-0005-0000-0000-0000AA100000}"/>
    <cellStyle name="1_시민계략공사_내역서(진상종합고)" xfId="4275" xr:uid="{00000000-0005-0000-0000-0000AB100000}"/>
    <cellStyle name="1_시민계략공사_내역서(진상종합고)_1.약산초(전기)" xfId="4276" xr:uid="{00000000-0005-0000-0000-0000AC100000}"/>
    <cellStyle name="1_시민계략공사_내역서(진상종합고)_1.약산초(전기)_과역중냉.난방공사" xfId="4277" xr:uid="{00000000-0005-0000-0000-0000AD100000}"/>
    <cellStyle name="1_시민계략공사_내역서(진상종합고)_1.약산초(전기)_동강초냉.난방공사" xfId="4278" xr:uid="{00000000-0005-0000-0000-0000AE100000}"/>
    <cellStyle name="1_시민계략공사_내역서(진상종합고)_1.약산초(전기)_방수일위" xfId="4279" xr:uid="{00000000-0005-0000-0000-0000AF100000}"/>
    <cellStyle name="1_시민계략공사_내역서(진상종합고)_1.약산초(전기)_영남초냉.난방공사" xfId="4280" xr:uid="{00000000-0005-0000-0000-0000B0100000}"/>
    <cellStyle name="1_시민계략공사_내역서(진상종합고)_1.화순오성초(전기)" xfId="4281" xr:uid="{00000000-0005-0000-0000-0000B1100000}"/>
    <cellStyle name="1_시민계략공사_내역서(진상종합고)_1.화순오성초(전기)_과역중냉.난방공사" xfId="4282" xr:uid="{00000000-0005-0000-0000-0000B2100000}"/>
    <cellStyle name="1_시민계략공사_내역서(진상종합고)_1.화순오성초(전기)_동강초냉.난방공사" xfId="4283" xr:uid="{00000000-0005-0000-0000-0000B3100000}"/>
    <cellStyle name="1_시민계략공사_내역서(진상종합고)_1.화순오성초(전기)_방수일위" xfId="4284" xr:uid="{00000000-0005-0000-0000-0000B4100000}"/>
    <cellStyle name="1_시민계략공사_내역서(진상종합고)_1.화순오성초(전기)_영남초냉.난방공사" xfId="4285" xr:uid="{00000000-0005-0000-0000-0000B5100000}"/>
    <cellStyle name="1_시민계략공사_내역서(진상종합고)_1.화순오성초(전기)최종납품" xfId="4286" xr:uid="{00000000-0005-0000-0000-0000B6100000}"/>
    <cellStyle name="1_시민계략공사_내역서(진상종합고)_1.화순오성초(전기)최종납품_과역중냉.난방공사" xfId="4287" xr:uid="{00000000-0005-0000-0000-0000B7100000}"/>
    <cellStyle name="1_시민계략공사_내역서(진상종합고)_1.화순오성초(전기)최종납품_동강초냉.난방공사" xfId="4288" xr:uid="{00000000-0005-0000-0000-0000B8100000}"/>
    <cellStyle name="1_시민계략공사_내역서(진상종합고)_1.화순오성초(전기)최종납품_영남초냉.난방공사" xfId="4289" xr:uid="{00000000-0005-0000-0000-0000B9100000}"/>
    <cellStyle name="1_시민계략공사_내역서(진상종합고)_과역중냉.난방공사" xfId="4290" xr:uid="{00000000-0005-0000-0000-0000BA100000}"/>
    <cellStyle name="1_시민계략공사_내역서(진상종합고)_동강초냉.난방공사" xfId="4291" xr:uid="{00000000-0005-0000-0000-0000BB100000}"/>
    <cellStyle name="1_시민계략공사_내역서(진상종합고)_방수일위" xfId="4292" xr:uid="{00000000-0005-0000-0000-0000BC100000}"/>
    <cellStyle name="1_시민계략공사_내역서(진상종합고)_영남초냉.난방공사" xfId="4293" xr:uid="{00000000-0005-0000-0000-0000BD100000}"/>
    <cellStyle name="1_시민계략공사_무안연꽃방죽(4월9일)한번더" xfId="4294" xr:uid="{00000000-0005-0000-0000-0000BE100000}"/>
    <cellStyle name="1_시민계략공사_보일약국~순국비간 도로개설 가로등설치공사" xfId="4295" xr:uid="{00000000-0005-0000-0000-0000BF100000}"/>
    <cellStyle name="1_시민계략공사_복지관 부하계산서" xfId="4296" xr:uid="{00000000-0005-0000-0000-0000C0100000}"/>
    <cellStyle name="1_시민계략공사_복지관 부하계산서_CCTV 내역시작11.21" xfId="4297" xr:uid="{00000000-0005-0000-0000-0000C1100000}"/>
    <cellStyle name="1_시민계략공사_복지관 부하계산서_내역서" xfId="4298" xr:uid="{00000000-0005-0000-0000-0000C2100000}"/>
    <cellStyle name="1_시민계략공사_복지관 부하계산서_내역서(전기)" xfId="4299" xr:uid="{00000000-0005-0000-0000-0000C3100000}"/>
    <cellStyle name="1_시민계략공사_복지관 부하계산서_내역서(전기)_CCTV 내역시작11.21" xfId="4300" xr:uid="{00000000-0005-0000-0000-0000C4100000}"/>
    <cellStyle name="1_시민계략공사_복지관 부하계산서_내역서(전기)_내역서" xfId="4301" xr:uid="{00000000-0005-0000-0000-0000C5100000}"/>
    <cellStyle name="1_시민계략공사_복지관 부하계산서_내역서(전기)_삼청로길(내역서04월07일)" xfId="4302" xr:uid="{00000000-0005-0000-0000-0000C6100000}"/>
    <cellStyle name="1_시민계략공사_복지관 부하계산서_내역서(전기)_삼청로길(인공)" xfId="4303" xr:uid="{00000000-0005-0000-0000-0000C7100000}"/>
    <cellStyle name="1_시민계략공사_복지관 부하계산서_내역서(전기)_삼청로길(최종 내역서)" xfId="4304" xr:uid="{00000000-0005-0000-0000-0000C8100000}"/>
    <cellStyle name="1_시민계략공사_복지관 부하계산서_내역서(전기)_왕산로(최종 내역서)" xfId="4305" xr:uid="{00000000-0005-0000-0000-0000C9100000}"/>
    <cellStyle name="1_시민계략공사_복지관 부하계산서_내역서(전기)_율곡로(인공)" xfId="4306" xr:uid="{00000000-0005-0000-0000-0000CA100000}"/>
    <cellStyle name="1_시민계략공사_복지관 부하계산서_내역서(전기)_율곡로(최종)(1)" xfId="4307" xr:uid="{00000000-0005-0000-0000-0000CB100000}"/>
    <cellStyle name="1_시민계략공사_복지관 부하계산서_삼청로길(내역서04월07일)" xfId="4308" xr:uid="{00000000-0005-0000-0000-0000CC100000}"/>
    <cellStyle name="1_시민계략공사_복지관 부하계산서_삼청로길(인공)" xfId="4309" xr:uid="{00000000-0005-0000-0000-0000CD100000}"/>
    <cellStyle name="1_시민계략공사_복지관 부하계산서_삼청로길(최종 내역서)" xfId="4310" xr:uid="{00000000-0005-0000-0000-0000CE100000}"/>
    <cellStyle name="1_시민계략공사_복지관 부하계산서_왕산로(최종 내역서)" xfId="4311" xr:uid="{00000000-0005-0000-0000-0000CF100000}"/>
    <cellStyle name="1_시민계략공사_복지관 부하계산서_율곡로(인공)" xfId="4312" xr:uid="{00000000-0005-0000-0000-0000D0100000}"/>
    <cellStyle name="1_시민계략공사_복지관 부하계산서_율곡로(최종)(1)" xfId="4313" xr:uid="{00000000-0005-0000-0000-0000D1100000}"/>
    <cellStyle name="1_시민계략공사_봉산면보건지소신축공사(전기)11월30일변경" xfId="4314" xr:uid="{00000000-0005-0000-0000-0000D2100000}"/>
    <cellStyle name="1_시민계략공사_북문로(팔마로)가로등설치공사(변경)3월11일" xfId="4315" xr:uid="{00000000-0005-0000-0000-0000D3100000}"/>
    <cellStyle name="1_시민계략공사_북문팔마로확포장공사가로등" xfId="4316" xr:uid="{00000000-0005-0000-0000-0000D4100000}"/>
    <cellStyle name="1_시민계략공사_비상부하,발전기용량 계산서" xfId="4317" xr:uid="{00000000-0005-0000-0000-0000D5100000}"/>
    <cellStyle name="1_시민계략공사_비상부하,발전기용량 계산서_CCTV 내역시작11.21" xfId="4318" xr:uid="{00000000-0005-0000-0000-0000D6100000}"/>
    <cellStyle name="1_시민계략공사_비상부하,발전기용량 계산서_내역서" xfId="4319" xr:uid="{00000000-0005-0000-0000-0000D7100000}"/>
    <cellStyle name="1_시민계략공사_비상부하,발전기용량 계산서_내역서(전기)" xfId="4320" xr:uid="{00000000-0005-0000-0000-0000D8100000}"/>
    <cellStyle name="1_시민계략공사_비상부하,발전기용량 계산서_내역서(전기)_CCTV 내역시작11.21" xfId="4321" xr:uid="{00000000-0005-0000-0000-0000D9100000}"/>
    <cellStyle name="1_시민계략공사_비상부하,발전기용량 계산서_내역서(전기)_내역서" xfId="4322" xr:uid="{00000000-0005-0000-0000-0000DA100000}"/>
    <cellStyle name="1_시민계략공사_비상부하,발전기용량 계산서_내역서(전기)_삼청로길(내역서04월07일)" xfId="4323" xr:uid="{00000000-0005-0000-0000-0000DB100000}"/>
    <cellStyle name="1_시민계략공사_비상부하,발전기용량 계산서_내역서(전기)_삼청로길(인공)" xfId="4324" xr:uid="{00000000-0005-0000-0000-0000DC100000}"/>
    <cellStyle name="1_시민계략공사_비상부하,발전기용량 계산서_내역서(전기)_삼청로길(최종 내역서)" xfId="4325" xr:uid="{00000000-0005-0000-0000-0000DD100000}"/>
    <cellStyle name="1_시민계략공사_비상부하,발전기용량 계산서_내역서(전기)_왕산로(최종 내역서)" xfId="4326" xr:uid="{00000000-0005-0000-0000-0000DE100000}"/>
    <cellStyle name="1_시민계략공사_비상부하,발전기용량 계산서_내역서(전기)_율곡로(인공)" xfId="4327" xr:uid="{00000000-0005-0000-0000-0000DF100000}"/>
    <cellStyle name="1_시민계략공사_비상부하,발전기용량 계산서_내역서(전기)_율곡로(최종)(1)" xfId="4328" xr:uid="{00000000-0005-0000-0000-0000E0100000}"/>
    <cellStyle name="1_시민계략공사_비상부하,발전기용량 계산서_삼청로길(내역서04월07일)" xfId="4329" xr:uid="{00000000-0005-0000-0000-0000E1100000}"/>
    <cellStyle name="1_시민계략공사_비상부하,발전기용량 계산서_삼청로길(인공)" xfId="4330" xr:uid="{00000000-0005-0000-0000-0000E2100000}"/>
    <cellStyle name="1_시민계략공사_비상부하,발전기용량 계산서_삼청로길(최종 내역서)" xfId="4331" xr:uid="{00000000-0005-0000-0000-0000E3100000}"/>
    <cellStyle name="1_시민계략공사_비상부하,발전기용량 계산서_왕산로(최종 내역서)" xfId="4332" xr:uid="{00000000-0005-0000-0000-0000E4100000}"/>
    <cellStyle name="1_시민계략공사_비상부하,발전기용량 계산서_율곡로(인공)" xfId="4333" xr:uid="{00000000-0005-0000-0000-0000E5100000}"/>
    <cellStyle name="1_시민계략공사_비상부하,발전기용량 계산서_율곡로(최종)(1)" xfId="4334" xr:uid="{00000000-0005-0000-0000-0000E6100000}"/>
    <cellStyle name="1_시민계략공사_율촌중학교심야전기" xfId="4335" xr:uid="{00000000-0005-0000-0000-0000E7100000}"/>
    <cellStyle name="1_시민계략공사_전기공내역서" xfId="4336" xr:uid="{00000000-0005-0000-0000-0000E8100000}"/>
    <cellStyle name="1_시민계략공사_전기-한남" xfId="4337" xr:uid="{00000000-0005-0000-0000-0000E9100000}"/>
    <cellStyle name="1_시민계략공사_조도계산서" xfId="4338" xr:uid="{00000000-0005-0000-0000-0000EA100000}"/>
    <cellStyle name="1_시민계략공사_조도계산서_CCTV 내역시작11.21" xfId="4339" xr:uid="{00000000-0005-0000-0000-0000EB100000}"/>
    <cellStyle name="1_시민계략공사_조도계산서_내역서" xfId="4340" xr:uid="{00000000-0005-0000-0000-0000EC100000}"/>
    <cellStyle name="1_시민계략공사_조도계산서_내역서(전기)" xfId="4341" xr:uid="{00000000-0005-0000-0000-0000ED100000}"/>
    <cellStyle name="1_시민계략공사_조도계산서_내역서(전기)_CCTV 내역시작11.21" xfId="4342" xr:uid="{00000000-0005-0000-0000-0000EE100000}"/>
    <cellStyle name="1_시민계략공사_조도계산서_내역서(전기)_내역서" xfId="4343" xr:uid="{00000000-0005-0000-0000-0000EF100000}"/>
    <cellStyle name="1_시민계략공사_조도계산서_내역서(전기)_삼청로길(내역서04월07일)" xfId="4344" xr:uid="{00000000-0005-0000-0000-0000F0100000}"/>
    <cellStyle name="1_시민계략공사_조도계산서_내역서(전기)_삼청로길(인공)" xfId="4345" xr:uid="{00000000-0005-0000-0000-0000F1100000}"/>
    <cellStyle name="1_시민계략공사_조도계산서_내역서(전기)_삼청로길(최종 내역서)" xfId="4346" xr:uid="{00000000-0005-0000-0000-0000F2100000}"/>
    <cellStyle name="1_시민계략공사_조도계산서_내역서(전기)_왕산로(최종 내역서)" xfId="4347" xr:uid="{00000000-0005-0000-0000-0000F3100000}"/>
    <cellStyle name="1_시민계략공사_조도계산서_내역서(전기)_율곡로(인공)" xfId="4348" xr:uid="{00000000-0005-0000-0000-0000F4100000}"/>
    <cellStyle name="1_시민계략공사_조도계산서_내역서(전기)_율곡로(최종)(1)" xfId="4349" xr:uid="{00000000-0005-0000-0000-0000F5100000}"/>
    <cellStyle name="1_시민계략공사_조도계산서_삼청로길(내역서04월07일)" xfId="4350" xr:uid="{00000000-0005-0000-0000-0000F6100000}"/>
    <cellStyle name="1_시민계략공사_조도계산서_삼청로길(인공)" xfId="4351" xr:uid="{00000000-0005-0000-0000-0000F7100000}"/>
    <cellStyle name="1_시민계략공사_조도계산서_삼청로길(최종 내역서)" xfId="4352" xr:uid="{00000000-0005-0000-0000-0000F8100000}"/>
    <cellStyle name="1_시민계략공사_조도계산서_왕산로(최종 내역서)" xfId="4353" xr:uid="{00000000-0005-0000-0000-0000F9100000}"/>
    <cellStyle name="1_시민계략공사_조도계산서_율곡로(인공)" xfId="4354" xr:uid="{00000000-0005-0000-0000-0000FA100000}"/>
    <cellStyle name="1_시민계략공사_조도계산서_율곡로(최종)(1)" xfId="4355" xr:uid="{00000000-0005-0000-0000-0000FB100000}"/>
    <cellStyle name="1_신호일위내역서2008-07(300기초규격수정,복구추가)" xfId="4356" xr:uid="{00000000-0005-0000-0000-0000FC100000}"/>
    <cellStyle name="1_암거공" xfId="4357" xr:uid="{00000000-0005-0000-0000-0000FD100000}"/>
    <cellStyle name="1_우수공" xfId="4358" xr:uid="{00000000-0005-0000-0000-0000FE100000}"/>
    <cellStyle name="1_우수공(운봉)" xfId="4359" xr:uid="{00000000-0005-0000-0000-0000FF100000}"/>
    <cellStyle name="1_원가계산서" xfId="4360" xr:uid="{00000000-0005-0000-0000-000000110000}"/>
    <cellStyle name="1_원가계산서_과천놀이터설계서" xfId="4361" xr:uid="{00000000-0005-0000-0000-000001110000}"/>
    <cellStyle name="1_원가계산서_덕원고-설계서갑지" xfId="4362" xr:uid="{00000000-0005-0000-0000-000002110000}"/>
    <cellStyle name="1_원가계산서_총괄갑지" xfId="4363" xr:uid="{00000000-0005-0000-0000-000003110000}"/>
    <cellStyle name="1_원가계산서_총괄내역서" xfId="4364" xr:uid="{00000000-0005-0000-0000-000004110000}"/>
    <cellStyle name="1_월명공원 입구 조경공사" xfId="4365" xr:uid="{00000000-0005-0000-0000-000005110000}"/>
    <cellStyle name="1_은적사 체육공원입구 조경 및 정비공사" xfId="4366" xr:uid="{00000000-0005-0000-0000-000006110000}"/>
    <cellStyle name="1_인천북항관공선부두(수정내역)" xfId="4367" xr:uid="{00000000-0005-0000-0000-000007110000}"/>
    <cellStyle name="1_장산중학교내역(혁성)" xfId="4368" xr:uid="{00000000-0005-0000-0000-000008110000}"/>
    <cellStyle name="1_장산중학교내역(혁성업체)" xfId="4369" xr:uid="{00000000-0005-0000-0000-000009110000}"/>
    <cellStyle name="1_장산중학교내역하도급(혁성)" xfId="4370" xr:uid="{00000000-0005-0000-0000-00000A110000}"/>
    <cellStyle name="1_전력,소방설비 내역서" xfId="4371" xr:uid="{00000000-0005-0000-0000-00000B110000}"/>
    <cellStyle name="1_전주시관내(이서~용정)건설공사(신화)" xfId="4372" xr:uid="{00000000-0005-0000-0000-00000C110000}"/>
    <cellStyle name="1_조경석쌓기" xfId="4373" xr:uid="{00000000-0005-0000-0000-00000D110000}"/>
    <cellStyle name="1_천천고고등학교교사신축공사(산출내역집계표)" xfId="4374" xr:uid="{00000000-0005-0000-0000-00000E110000}"/>
    <cellStyle name="1_최경배" xfId="4375" xr:uid="{00000000-0005-0000-0000-00000F110000}"/>
    <cellStyle name="1_토공" xfId="4376" xr:uid="{00000000-0005-0000-0000-000010110000}"/>
    <cellStyle name="1_토공1" xfId="4377" xr:uid="{00000000-0005-0000-0000-000011110000}"/>
    <cellStyle name="1_퇴계로확포장공사하도급작업(해경)" xfId="4378" xr:uid="{00000000-0005-0000-0000-000012110000}"/>
    <cellStyle name="1_포항교도소(대동)" xfId="4379" xr:uid="{00000000-0005-0000-0000-000013110000}"/>
    <cellStyle name="1_포항교도소(원본)" xfId="4380" xr:uid="{00000000-0005-0000-0000-000014110000}"/>
    <cellStyle name="1_하도급관리계획서" xfId="4381" xr:uid="{00000000-0005-0000-0000-000015110000}"/>
    <cellStyle name="1_하도급양식" xfId="4382" xr:uid="{00000000-0005-0000-0000-000016110000}"/>
    <cellStyle name="10" xfId="4383" xr:uid="{00000000-0005-0000-0000-000017110000}"/>
    <cellStyle name="100" xfId="4384" xr:uid="{00000000-0005-0000-0000-000018110000}"/>
    <cellStyle name="10000" xfId="4385" xr:uid="{00000000-0005-0000-0000-000019110000}"/>
    <cellStyle name="10공/㎥" xfId="4386" xr:uid="{00000000-0005-0000-0000-00001A110000}"/>
    <cellStyle name="11" xfId="4387" xr:uid="{00000000-0005-0000-0000-00001B110000}"/>
    <cellStyle name="111" xfId="4388" xr:uid="{00000000-0005-0000-0000-00001C110000}"/>
    <cellStyle name="120" xfId="4389" xr:uid="{00000000-0005-0000-0000-00001D110000}"/>
    <cellStyle name="19990216" xfId="4390" xr:uid="{00000000-0005-0000-0000-00001E110000}"/>
    <cellStyle name="¹eºÐA² [0]" xfId="4391" xr:uid="{00000000-0005-0000-0000-00001F110000}"/>
    <cellStyle name="¹eºÐA² [2]" xfId="4392" xr:uid="{00000000-0005-0000-0000-000020110000}"/>
    <cellStyle name="¹éºÐÀ²_¿îÀüÀÚ±Ý" xfId="4393" xr:uid="{00000000-0005-0000-0000-000021110000}"/>
    <cellStyle name="¹eºÐA²_±aA¸" xfId="4394" xr:uid="{00000000-0005-0000-0000-000022110000}"/>
    <cellStyle name="1월" xfId="4395" xr:uid="{00000000-0005-0000-0000-000023110000}"/>
    <cellStyle name="2" xfId="4396" xr:uid="{00000000-0005-0000-0000-000024110000}"/>
    <cellStyle name="²" xfId="4397" xr:uid="{00000000-0005-0000-0000-000025110000}"/>
    <cellStyle name="2)" xfId="4398" xr:uid="{00000000-0005-0000-0000-000026110000}"/>
    <cellStyle name="2) 2" xfId="4399" xr:uid="{00000000-0005-0000-0000-000027110000}"/>
    <cellStyle name="2) 3" xfId="4400" xr:uid="{00000000-0005-0000-0000-000028110000}"/>
    <cellStyle name="2_laroux" xfId="4401" xr:uid="{00000000-0005-0000-0000-000029110000}"/>
    <cellStyle name="2_laroux_ATC-YOON1" xfId="4402" xr:uid="{00000000-0005-0000-0000-00002A110000}"/>
    <cellStyle name="2_단가조사표" xfId="4403" xr:uid="{00000000-0005-0000-0000-00002B110000}"/>
    <cellStyle name="2_단가조사표_1011소각" xfId="4404" xr:uid="{00000000-0005-0000-0000-00002C110000}"/>
    <cellStyle name="2_단가조사표_1113교~1" xfId="4405" xr:uid="{00000000-0005-0000-0000-00002D110000}"/>
    <cellStyle name="2_단가조사표_121내역" xfId="4406" xr:uid="{00000000-0005-0000-0000-00002E110000}"/>
    <cellStyle name="2_단가조사표_객토량" xfId="4407" xr:uid="{00000000-0005-0000-0000-00002F110000}"/>
    <cellStyle name="2_단가조사표_교통센~1" xfId="4408" xr:uid="{00000000-0005-0000-0000-000030110000}"/>
    <cellStyle name="2_단가조사표_교통센터412" xfId="4409" xr:uid="{00000000-0005-0000-0000-000031110000}"/>
    <cellStyle name="2_단가조사표_교통수" xfId="4410" xr:uid="{00000000-0005-0000-0000-000032110000}"/>
    <cellStyle name="2_단가조사표_교통수량산출서" xfId="4411" xr:uid="{00000000-0005-0000-0000-000033110000}"/>
    <cellStyle name="2_단가조사표_구조물대가 (2)" xfId="4412" xr:uid="{00000000-0005-0000-0000-000034110000}"/>
    <cellStyle name="2_단가조사표_내역서 (2)" xfId="4413" xr:uid="{00000000-0005-0000-0000-000035110000}"/>
    <cellStyle name="2_단가조사표_대전관저지구" xfId="4414" xr:uid="{00000000-0005-0000-0000-000036110000}"/>
    <cellStyle name="2_단가조사표_동측지~1" xfId="4415" xr:uid="{00000000-0005-0000-0000-000037110000}"/>
    <cellStyle name="2_단가조사표_동측지원422" xfId="4416" xr:uid="{00000000-0005-0000-0000-000038110000}"/>
    <cellStyle name="2_단가조사표_동측지원512" xfId="4417" xr:uid="{00000000-0005-0000-0000-000039110000}"/>
    <cellStyle name="2_단가조사표_동측지원524" xfId="4418" xr:uid="{00000000-0005-0000-0000-00003A110000}"/>
    <cellStyle name="2_단가조사표_부대422" xfId="4419" xr:uid="{00000000-0005-0000-0000-00003B110000}"/>
    <cellStyle name="2_단가조사표_부대시설" xfId="4420" xr:uid="{00000000-0005-0000-0000-00003C110000}"/>
    <cellStyle name="2_단가조사표_소각수~1" xfId="4421" xr:uid="{00000000-0005-0000-0000-00003D110000}"/>
    <cellStyle name="2_단가조사표_소각수내역서" xfId="4422" xr:uid="{00000000-0005-0000-0000-00003E110000}"/>
    <cellStyle name="2_단가조사표_소각수목2" xfId="4423" xr:uid="{00000000-0005-0000-0000-00003F110000}"/>
    <cellStyle name="2_단가조사표_수량산출서 (2)" xfId="4424" xr:uid="{00000000-0005-0000-0000-000040110000}"/>
    <cellStyle name="2_단가조사표_엑스포~1" xfId="4425" xr:uid="{00000000-0005-0000-0000-000041110000}"/>
    <cellStyle name="2_단가조사표_엑스포한빛1" xfId="4426" xr:uid="{00000000-0005-0000-0000-000042110000}"/>
    <cellStyle name="2_단가조사표_여객터미널331" xfId="4427" xr:uid="{00000000-0005-0000-0000-000043110000}"/>
    <cellStyle name="2_단가조사표_여객터미널513" xfId="4428" xr:uid="{00000000-0005-0000-0000-000044110000}"/>
    <cellStyle name="2_단가조사표_여객터미널629" xfId="4429" xr:uid="{00000000-0005-0000-0000-000045110000}"/>
    <cellStyle name="2_단가조사표_외곽도로616" xfId="4430" xr:uid="{00000000-0005-0000-0000-000046110000}"/>
    <cellStyle name="2_단가조사표_용인죽전수량" xfId="4431" xr:uid="{00000000-0005-0000-0000-000047110000}"/>
    <cellStyle name="2_단가조사표_원가계~1" xfId="4432" xr:uid="{00000000-0005-0000-0000-000048110000}"/>
    <cellStyle name="2_단가조사표_유기질" xfId="4433" xr:uid="{00000000-0005-0000-0000-000049110000}"/>
    <cellStyle name="2_단가조사표_자재조서 (2)" xfId="4434" xr:uid="{00000000-0005-0000-0000-00004A110000}"/>
    <cellStyle name="2_단가조사표_총괄내역" xfId="4435" xr:uid="{00000000-0005-0000-0000-00004B110000}"/>
    <cellStyle name="2_단가조사표_총괄내역 (2)" xfId="4436" xr:uid="{00000000-0005-0000-0000-00004C110000}"/>
    <cellStyle name="2_단가조사표_터미널도로403" xfId="4437" xr:uid="{00000000-0005-0000-0000-00004D110000}"/>
    <cellStyle name="2_단가조사표_터미널도로429" xfId="4438" xr:uid="{00000000-0005-0000-0000-00004E110000}"/>
    <cellStyle name="2_단가조사표_포장일위" xfId="4439" xr:uid="{00000000-0005-0000-0000-00004F110000}"/>
    <cellStyle name="20% - 강조색1 2" xfId="4440" xr:uid="{00000000-0005-0000-0000-000050110000}"/>
    <cellStyle name="20% - 강조색1 2 2" xfId="4441" xr:uid="{00000000-0005-0000-0000-000051110000}"/>
    <cellStyle name="20% - 강조색1 3" xfId="4442" xr:uid="{00000000-0005-0000-0000-000052110000}"/>
    <cellStyle name="20% - 강조색1 3 2" xfId="4443" xr:uid="{00000000-0005-0000-0000-000053110000}"/>
    <cellStyle name="20% - 강조색1 4" xfId="4444" xr:uid="{00000000-0005-0000-0000-000054110000}"/>
    <cellStyle name="20% - 강조색1 4 2" xfId="4445" xr:uid="{00000000-0005-0000-0000-000055110000}"/>
    <cellStyle name="20% - 강조색2 2" xfId="4446" xr:uid="{00000000-0005-0000-0000-000056110000}"/>
    <cellStyle name="20% - 강조색2 2 2" xfId="4447" xr:uid="{00000000-0005-0000-0000-000057110000}"/>
    <cellStyle name="20% - 강조색2 3" xfId="4448" xr:uid="{00000000-0005-0000-0000-000058110000}"/>
    <cellStyle name="20% - 강조색2 3 2" xfId="4449" xr:uid="{00000000-0005-0000-0000-000059110000}"/>
    <cellStyle name="20% - 강조색2 4" xfId="4450" xr:uid="{00000000-0005-0000-0000-00005A110000}"/>
    <cellStyle name="20% - 강조색2 4 2" xfId="4451" xr:uid="{00000000-0005-0000-0000-00005B110000}"/>
    <cellStyle name="20% - 강조색3 2" xfId="4452" xr:uid="{00000000-0005-0000-0000-00005C110000}"/>
    <cellStyle name="20% - 강조색3 2 2" xfId="4453" xr:uid="{00000000-0005-0000-0000-00005D110000}"/>
    <cellStyle name="20% - 강조색3 3" xfId="4454" xr:uid="{00000000-0005-0000-0000-00005E110000}"/>
    <cellStyle name="20% - 강조색3 3 2" xfId="4455" xr:uid="{00000000-0005-0000-0000-00005F110000}"/>
    <cellStyle name="20% - 강조색3 4" xfId="4456" xr:uid="{00000000-0005-0000-0000-000060110000}"/>
    <cellStyle name="20% - 강조색3 4 2" xfId="4457" xr:uid="{00000000-0005-0000-0000-000061110000}"/>
    <cellStyle name="20% - 강조색4 2" xfId="4458" xr:uid="{00000000-0005-0000-0000-000062110000}"/>
    <cellStyle name="20% - 강조색4 2 2" xfId="4459" xr:uid="{00000000-0005-0000-0000-000063110000}"/>
    <cellStyle name="20% - 강조색4 3" xfId="4460" xr:uid="{00000000-0005-0000-0000-000064110000}"/>
    <cellStyle name="20% - 강조색4 3 2" xfId="4461" xr:uid="{00000000-0005-0000-0000-000065110000}"/>
    <cellStyle name="20% - 강조색4 4" xfId="4462" xr:uid="{00000000-0005-0000-0000-000066110000}"/>
    <cellStyle name="20% - 강조색4 4 2" xfId="4463" xr:uid="{00000000-0005-0000-0000-000067110000}"/>
    <cellStyle name="20% - 강조색5 2" xfId="4464" xr:uid="{00000000-0005-0000-0000-000068110000}"/>
    <cellStyle name="20% - 강조색5 2 2" xfId="4465" xr:uid="{00000000-0005-0000-0000-000069110000}"/>
    <cellStyle name="20% - 강조색5 3" xfId="4466" xr:uid="{00000000-0005-0000-0000-00006A110000}"/>
    <cellStyle name="20% - 강조색5 3 2" xfId="4467" xr:uid="{00000000-0005-0000-0000-00006B110000}"/>
    <cellStyle name="20% - 강조색5 4" xfId="4468" xr:uid="{00000000-0005-0000-0000-00006C110000}"/>
    <cellStyle name="20% - 강조색5 4 2" xfId="4469" xr:uid="{00000000-0005-0000-0000-00006D110000}"/>
    <cellStyle name="20% - 강조색6 2" xfId="4470" xr:uid="{00000000-0005-0000-0000-00006E110000}"/>
    <cellStyle name="20% - 강조색6 2 2" xfId="4471" xr:uid="{00000000-0005-0000-0000-00006F110000}"/>
    <cellStyle name="20% - 강조색6 3" xfId="4472" xr:uid="{00000000-0005-0000-0000-000070110000}"/>
    <cellStyle name="20% - 강조색6 3 2" xfId="4473" xr:uid="{00000000-0005-0000-0000-000071110000}"/>
    <cellStyle name="20% - 강조색6 4" xfId="4474" xr:uid="{00000000-0005-0000-0000-000072110000}"/>
    <cellStyle name="20% - 강조색6 4 2" xfId="4475" xr:uid="{00000000-0005-0000-0000-000073110000}"/>
    <cellStyle name="2자리" xfId="4476" xr:uid="{00000000-0005-0000-0000-000074110000}"/>
    <cellStyle name="³?A￥" xfId="4477" xr:uid="{00000000-0005-0000-0000-000075110000}"/>
    <cellStyle name="³?a￥ 2" xfId="4478" xr:uid="{00000000-0005-0000-0000-000076110000}"/>
    <cellStyle name="³?a￥ 3" xfId="4479" xr:uid="{00000000-0005-0000-0000-000077110000}"/>
    <cellStyle name="³¯Â¥" xfId="4480" xr:uid="{00000000-0005-0000-0000-000078110000}"/>
    <cellStyle name="40% - 강조색1 2" xfId="4481" xr:uid="{00000000-0005-0000-0000-000079110000}"/>
    <cellStyle name="40% - 강조색1 2 2" xfId="4482" xr:uid="{00000000-0005-0000-0000-00007A110000}"/>
    <cellStyle name="40% - 강조색1 3" xfId="4483" xr:uid="{00000000-0005-0000-0000-00007B110000}"/>
    <cellStyle name="40% - 강조색1 3 2" xfId="4484" xr:uid="{00000000-0005-0000-0000-00007C110000}"/>
    <cellStyle name="40% - 강조색1 4" xfId="4485" xr:uid="{00000000-0005-0000-0000-00007D110000}"/>
    <cellStyle name="40% - 강조색1 4 2" xfId="4486" xr:uid="{00000000-0005-0000-0000-00007E110000}"/>
    <cellStyle name="40% - 강조색2 2" xfId="4487" xr:uid="{00000000-0005-0000-0000-00007F110000}"/>
    <cellStyle name="40% - 강조색2 2 2" xfId="4488" xr:uid="{00000000-0005-0000-0000-000080110000}"/>
    <cellStyle name="40% - 강조색2 3" xfId="4489" xr:uid="{00000000-0005-0000-0000-000081110000}"/>
    <cellStyle name="40% - 강조색2 3 2" xfId="4490" xr:uid="{00000000-0005-0000-0000-000082110000}"/>
    <cellStyle name="40% - 강조색2 4" xfId="4491" xr:uid="{00000000-0005-0000-0000-000083110000}"/>
    <cellStyle name="40% - 강조색2 4 2" xfId="4492" xr:uid="{00000000-0005-0000-0000-000084110000}"/>
    <cellStyle name="40% - 강조색3 2" xfId="4493" xr:uid="{00000000-0005-0000-0000-000085110000}"/>
    <cellStyle name="40% - 강조색3 2 2" xfId="4494" xr:uid="{00000000-0005-0000-0000-000086110000}"/>
    <cellStyle name="40% - 강조색3 3" xfId="4495" xr:uid="{00000000-0005-0000-0000-000087110000}"/>
    <cellStyle name="40% - 강조색3 3 2" xfId="4496" xr:uid="{00000000-0005-0000-0000-000088110000}"/>
    <cellStyle name="40% - 강조색3 4" xfId="4497" xr:uid="{00000000-0005-0000-0000-000089110000}"/>
    <cellStyle name="40% - 강조색3 4 2" xfId="4498" xr:uid="{00000000-0005-0000-0000-00008A110000}"/>
    <cellStyle name="40% - 강조색4 2" xfId="4499" xr:uid="{00000000-0005-0000-0000-00008B110000}"/>
    <cellStyle name="40% - 강조색4 2 2" xfId="4500" xr:uid="{00000000-0005-0000-0000-00008C110000}"/>
    <cellStyle name="40% - 강조색4 3" xfId="4501" xr:uid="{00000000-0005-0000-0000-00008D110000}"/>
    <cellStyle name="40% - 강조색4 3 2" xfId="4502" xr:uid="{00000000-0005-0000-0000-00008E110000}"/>
    <cellStyle name="40% - 강조색4 4" xfId="4503" xr:uid="{00000000-0005-0000-0000-00008F110000}"/>
    <cellStyle name="40% - 강조색4 4 2" xfId="4504" xr:uid="{00000000-0005-0000-0000-000090110000}"/>
    <cellStyle name="40% - 강조색5 2" xfId="4505" xr:uid="{00000000-0005-0000-0000-000091110000}"/>
    <cellStyle name="40% - 강조색5 2 2" xfId="4506" xr:uid="{00000000-0005-0000-0000-000092110000}"/>
    <cellStyle name="40% - 강조색5 3" xfId="4507" xr:uid="{00000000-0005-0000-0000-000093110000}"/>
    <cellStyle name="40% - 강조색5 3 2" xfId="4508" xr:uid="{00000000-0005-0000-0000-000094110000}"/>
    <cellStyle name="40% - 강조색5 4" xfId="4509" xr:uid="{00000000-0005-0000-0000-000095110000}"/>
    <cellStyle name="40% - 강조색5 4 2" xfId="4510" xr:uid="{00000000-0005-0000-0000-000096110000}"/>
    <cellStyle name="40% - 강조색6 2" xfId="4511" xr:uid="{00000000-0005-0000-0000-000097110000}"/>
    <cellStyle name="40% - 강조색6 2 2" xfId="4512" xr:uid="{00000000-0005-0000-0000-000098110000}"/>
    <cellStyle name="40% - 강조색6 3" xfId="4513" xr:uid="{00000000-0005-0000-0000-000099110000}"/>
    <cellStyle name="40% - 강조색6 3 2" xfId="4514" xr:uid="{00000000-0005-0000-0000-00009A110000}"/>
    <cellStyle name="40% - 강조색6 4" xfId="4515" xr:uid="{00000000-0005-0000-0000-00009B110000}"/>
    <cellStyle name="40% - 강조색6 4 2" xfId="4516" xr:uid="{00000000-0005-0000-0000-00009C110000}"/>
    <cellStyle name="60" xfId="4517" xr:uid="{00000000-0005-0000-0000-00009D110000}"/>
    <cellStyle name="60% - 강조색1 2" xfId="4518" xr:uid="{00000000-0005-0000-0000-00009E110000}"/>
    <cellStyle name="60% - 강조색1 2 2" xfId="4519" xr:uid="{00000000-0005-0000-0000-00009F110000}"/>
    <cellStyle name="60% - 강조색1 3" xfId="4520" xr:uid="{00000000-0005-0000-0000-0000A0110000}"/>
    <cellStyle name="60% - 강조색1 3 2" xfId="4521" xr:uid="{00000000-0005-0000-0000-0000A1110000}"/>
    <cellStyle name="60% - 강조색1 4" xfId="4522" xr:uid="{00000000-0005-0000-0000-0000A2110000}"/>
    <cellStyle name="60% - 강조색1 4 2" xfId="4523" xr:uid="{00000000-0005-0000-0000-0000A3110000}"/>
    <cellStyle name="60% - 강조색2 2" xfId="4524" xr:uid="{00000000-0005-0000-0000-0000A4110000}"/>
    <cellStyle name="60% - 강조색2 2 2" xfId="4525" xr:uid="{00000000-0005-0000-0000-0000A5110000}"/>
    <cellStyle name="60% - 강조색2 3" xfId="4526" xr:uid="{00000000-0005-0000-0000-0000A6110000}"/>
    <cellStyle name="60% - 강조색2 3 2" xfId="4527" xr:uid="{00000000-0005-0000-0000-0000A7110000}"/>
    <cellStyle name="60% - 강조색2 4" xfId="4528" xr:uid="{00000000-0005-0000-0000-0000A8110000}"/>
    <cellStyle name="60% - 강조색2 4 2" xfId="4529" xr:uid="{00000000-0005-0000-0000-0000A9110000}"/>
    <cellStyle name="60% - 강조색3 2" xfId="4530" xr:uid="{00000000-0005-0000-0000-0000AA110000}"/>
    <cellStyle name="60% - 강조색3 2 2" xfId="4531" xr:uid="{00000000-0005-0000-0000-0000AB110000}"/>
    <cellStyle name="60% - 강조색3 3" xfId="4532" xr:uid="{00000000-0005-0000-0000-0000AC110000}"/>
    <cellStyle name="60% - 강조색3 3 2" xfId="4533" xr:uid="{00000000-0005-0000-0000-0000AD110000}"/>
    <cellStyle name="60% - 강조색3 4" xfId="4534" xr:uid="{00000000-0005-0000-0000-0000AE110000}"/>
    <cellStyle name="60% - 강조색3 4 2" xfId="4535" xr:uid="{00000000-0005-0000-0000-0000AF110000}"/>
    <cellStyle name="60% - 강조색4 2" xfId="4536" xr:uid="{00000000-0005-0000-0000-0000B0110000}"/>
    <cellStyle name="60% - 강조색4 2 2" xfId="4537" xr:uid="{00000000-0005-0000-0000-0000B1110000}"/>
    <cellStyle name="60% - 강조색4 3" xfId="4538" xr:uid="{00000000-0005-0000-0000-0000B2110000}"/>
    <cellStyle name="60% - 강조색4 3 2" xfId="4539" xr:uid="{00000000-0005-0000-0000-0000B3110000}"/>
    <cellStyle name="60% - 강조색4 4" xfId="4540" xr:uid="{00000000-0005-0000-0000-0000B4110000}"/>
    <cellStyle name="60% - 강조색4 4 2" xfId="4541" xr:uid="{00000000-0005-0000-0000-0000B5110000}"/>
    <cellStyle name="60% - 강조색5 2" xfId="4542" xr:uid="{00000000-0005-0000-0000-0000B6110000}"/>
    <cellStyle name="60% - 강조색5 2 2" xfId="4543" xr:uid="{00000000-0005-0000-0000-0000B7110000}"/>
    <cellStyle name="60% - 강조색5 3" xfId="4544" xr:uid="{00000000-0005-0000-0000-0000B8110000}"/>
    <cellStyle name="60% - 강조색5 3 2" xfId="4545" xr:uid="{00000000-0005-0000-0000-0000B9110000}"/>
    <cellStyle name="60% - 강조색5 4" xfId="4546" xr:uid="{00000000-0005-0000-0000-0000BA110000}"/>
    <cellStyle name="60% - 강조색5 4 2" xfId="4547" xr:uid="{00000000-0005-0000-0000-0000BB110000}"/>
    <cellStyle name="60% - 강조색6 2" xfId="4548" xr:uid="{00000000-0005-0000-0000-0000BC110000}"/>
    <cellStyle name="60% - 강조색6 2 2" xfId="4549" xr:uid="{00000000-0005-0000-0000-0000BD110000}"/>
    <cellStyle name="60% - 강조색6 3" xfId="4550" xr:uid="{00000000-0005-0000-0000-0000BE110000}"/>
    <cellStyle name="60% - 강조색6 3 2" xfId="4551" xr:uid="{00000000-0005-0000-0000-0000BF110000}"/>
    <cellStyle name="60% - 강조색6 4" xfId="4552" xr:uid="{00000000-0005-0000-0000-0000C0110000}"/>
    <cellStyle name="60% - 강조색6 4 2" xfId="4553" xr:uid="{00000000-0005-0000-0000-0000C1110000}"/>
    <cellStyle name="_x0014_7." xfId="4554" xr:uid="{00000000-0005-0000-0000-0000C2110000}"/>
    <cellStyle name="82" xfId="4555" xr:uid="{00000000-0005-0000-0000-0000C3110000}"/>
    <cellStyle name="90" xfId="4556" xr:uid="{00000000-0005-0000-0000-0000C4110000}"/>
    <cellStyle name="90 2" xfId="4557" xr:uid="{00000000-0005-0000-0000-0000C5110000}"/>
    <cellStyle name="90 3" xfId="4558" xr:uid="{00000000-0005-0000-0000-0000C6110000}"/>
    <cellStyle name="a" xfId="4559" xr:uid="{00000000-0005-0000-0000-0000C7110000}"/>
    <cellStyle name="a [0]_mud plant bolted" xfId="4560" xr:uid="{00000000-0005-0000-0000-0000C8110000}"/>
    <cellStyle name="Ā _x0010_က랐_xdc01_땯_x0001_" xfId="4561" xr:uid="{00000000-0005-0000-0000-0000C9110000}"/>
    <cellStyle name="a_Boo2" xfId="4562" xr:uid="{00000000-0005-0000-0000-0000CA110000}"/>
    <cellStyle name="a_Boo2_Sheet2" xfId="4563" xr:uid="{00000000-0005-0000-0000-0000CB110000}"/>
    <cellStyle name="a_Boo2_Sheet2_마곡수량산출" xfId="4564" xr:uid="{00000000-0005-0000-0000-0000CC110000}"/>
    <cellStyle name="a_Boo2_마곡수량산출" xfId="4565" xr:uid="{00000000-0005-0000-0000-0000CD110000}"/>
    <cellStyle name="a_Boo2_수량전체" xfId="4566" xr:uid="{00000000-0005-0000-0000-0000CE110000}"/>
    <cellStyle name="a_Book2" xfId="4567" xr:uid="{00000000-0005-0000-0000-0000CF110000}"/>
    <cellStyle name="a_Book2_1" xfId="4568" xr:uid="{00000000-0005-0000-0000-0000D0110000}"/>
    <cellStyle name="a_Book2_1_수량전체" xfId="4569" xr:uid="{00000000-0005-0000-0000-0000D1110000}"/>
    <cellStyle name="a_Book2_Sheet2" xfId="4570" xr:uid="{00000000-0005-0000-0000-0000D2110000}"/>
    <cellStyle name="a_Book2_마곡수량산출" xfId="4571" xr:uid="{00000000-0005-0000-0000-0000D3110000}"/>
    <cellStyle name="a_Book2_수량전체" xfId="4572" xr:uid="{00000000-0005-0000-0000-0000D4110000}"/>
    <cellStyle name="a_Book4" xfId="4573" xr:uid="{00000000-0005-0000-0000-0000D5110000}"/>
    <cellStyle name="a_Book4_Sheet2" xfId="4574" xr:uid="{00000000-0005-0000-0000-0000D6110000}"/>
    <cellStyle name="a_Book4_마곡수량산출" xfId="4575" xr:uid="{00000000-0005-0000-0000-0000D7110000}"/>
    <cellStyle name="a_Book4_수량전체" xfId="4576" xr:uid="{00000000-0005-0000-0000-0000D8110000}"/>
    <cellStyle name="a_Sheet2" xfId="4577" xr:uid="{00000000-0005-0000-0000-0000D9110000}"/>
    <cellStyle name="a_Sheet2_마곡수량산출" xfId="4578" xr:uid="{00000000-0005-0000-0000-0000DA110000}"/>
    <cellStyle name="a_고창우체국수량산출 및 집계" xfId="4579" xr:uid="{00000000-0005-0000-0000-0000DB110000}"/>
    <cellStyle name="a_남원 반송" xfId="4580" xr:uid="{00000000-0005-0000-0000-0000DC110000}"/>
    <cellStyle name="a_다목적운동장" xfId="4581" xr:uid="{00000000-0005-0000-0000-0000DD110000}"/>
    <cellStyle name="a_마곡수량산출" xfId="4582" xr:uid="{00000000-0005-0000-0000-0000DE110000}"/>
    <cellStyle name="a_마곡토공포장" xfId="4583" xr:uid="{00000000-0005-0000-0000-0000DF110000}"/>
    <cellStyle name="a_무주공진" xfId="4584" xr:uid="{00000000-0005-0000-0000-0000E0110000}"/>
    <cellStyle name="a_석축쌓기수량" xfId="4585" xr:uid="{00000000-0005-0000-0000-0000E1110000}"/>
    <cellStyle name="a_수량산출" xfId="4586" xr:uid="{00000000-0005-0000-0000-0000E2110000}"/>
    <cellStyle name="a_수량전체" xfId="4587" xr:uid="{00000000-0005-0000-0000-0000E3110000}"/>
    <cellStyle name="a_용담댐수량산출서" xfId="4588" xr:uid="{00000000-0005-0000-0000-0000E4110000}"/>
    <cellStyle name="a_용담댐수량산출서(대)" xfId="4589" xr:uid="{00000000-0005-0000-0000-0000E5110000}"/>
    <cellStyle name="a_태인초수량(2안)-발주분" xfId="4590" xr:uid="{00000000-0005-0000-0000-0000E6110000}"/>
    <cellStyle name="a_포장공" xfId="4591" xr:uid="{00000000-0005-0000-0000-0000E7110000}"/>
    <cellStyle name="A¡§¡©¡Ë¡þ¡ËO_AO¡§uRCN¢®¨úU " xfId="4592" xr:uid="{00000000-0005-0000-0000-0000E8110000}"/>
    <cellStyle name="A¡§¡ⓒ¡E¡þ¡EO [0]_¡§uc¡§oA " xfId="4593" xr:uid="{00000000-0005-0000-0000-0000E9110000}"/>
    <cellStyle name="A¡§¡ⓒ¡E¡þ¡EO_¡§uc¡§oA " xfId="4594" xr:uid="{00000000-0005-0000-0000-0000EA110000}"/>
    <cellStyle name="A¨­￠￢￠O [0]_ ¨￢n￠￢n¨￢¡Æ ￠?u¨￢¡Æ¡¾a¨uu " xfId="4595" xr:uid="{00000000-0005-0000-0000-0000EB110000}"/>
    <cellStyle name="A¨­¢¬¢Ò [0]_¨úc¨öA " xfId="4596" xr:uid="{00000000-0005-0000-0000-0000EC110000}"/>
    <cellStyle name="A¨­￠￢￠O [0]_￠?i¡ieE¡ⓒ¡¤A ¡¾a¡¾￠￢A￠OA¡AC¡I" xfId="4597" xr:uid="{00000000-0005-0000-0000-0000ED110000}"/>
    <cellStyle name="A¨­¢¬¢Ò [0]_4PART " xfId="4598" xr:uid="{00000000-0005-0000-0000-0000EE110000}"/>
    <cellStyle name="A¨­￠￢￠O [0]_A|A￠O1¨￢I1¡Æu CoEⓒ÷ " xfId="4599" xr:uid="{00000000-0005-0000-0000-0000EF110000}"/>
    <cellStyle name="A¨­¢¬¢Ò [0]_C¡Æ¢¬n¨¬¡Æ " xfId="4600" xr:uid="{00000000-0005-0000-0000-0000F0110000}"/>
    <cellStyle name="A¨­￠￢￠O [0]_ⓒoⓒ¡A¨o¨￢R " xfId="4601" xr:uid="{00000000-0005-0000-0000-0000F1110000}"/>
    <cellStyle name="A¨­￠￢￠O_ ¨￢n￠￢n¨￢¡Æ ￠?u¨￢¡Æ¡¾a¨uu " xfId="4602" xr:uid="{00000000-0005-0000-0000-0000F2110000}"/>
    <cellStyle name="A¨­¢¬¢Ò_¨úc¨öA " xfId="4603" xr:uid="{00000000-0005-0000-0000-0000F3110000}"/>
    <cellStyle name="A¨­￠￢￠O_￠?i¡ieE¡ⓒ¡¤A ¡¾a¡¾￠￢A￠OA¡AC¡I" xfId="4604" xr:uid="{00000000-0005-0000-0000-0000F4110000}"/>
    <cellStyle name="A¨­¢¬¢Ò_95©øaAN¡Æy¨ùo¡¤R " xfId="4605" xr:uid="{00000000-0005-0000-0000-0000F5110000}"/>
    <cellStyle name="A¨­￠￢￠O_A|A￠O1¨￢I1¡Æu CoEⓒ÷ " xfId="4606" xr:uid="{00000000-0005-0000-0000-0000F6110000}"/>
    <cellStyle name="A¨­¢¬¢Ò_C¡Æ¢¬n¨¬¡Æ " xfId="4607" xr:uid="{00000000-0005-0000-0000-0000F7110000}"/>
    <cellStyle name="A¨­￠￢￠O_ⓒoⓒ¡A¨o¨￢R " xfId="4608" xr:uid="{00000000-0005-0000-0000-0000F8110000}"/>
    <cellStyle name="A￠R¡×￠R¨I￠RE￠Rⓒ­￠REO [0]_INQUIRY ￠RE?￠RIi￠R¡×u¡ERAA¡§I￠Rⓒ­A¡§I¡§¡I " xfId="4609" xr:uid="{00000000-0005-0000-0000-0000F9110000}"/>
    <cellStyle name="A￠R¡×￠R¨I￠RE￠Rⓒ­￠REO_INQUIRY ￠RE?￠RIi￠R¡×u¡ERAA¡§I￠Rⓒ­A¡§I¡§¡I " xfId="4610" xr:uid="{00000000-0005-0000-0000-0000FA110000}"/>
    <cellStyle name="a-4" xfId="4611" xr:uid="{00000000-0005-0000-0000-0000FB110000}"/>
    <cellStyle name="AA" xfId="4612" xr:uid="{00000000-0005-0000-0000-0000FC110000}"/>
    <cellStyle name="ȂȃRMऌଃਁȋ⤭ࠀȄԂȂ(ȃRMऌଃਁȋ⤂Ā飰ˠ" xfId="4613" xr:uid="{00000000-0005-0000-0000-0000FD110000}"/>
    <cellStyle name="Accent1" xfId="4614" xr:uid="{00000000-0005-0000-0000-0000FE110000}"/>
    <cellStyle name="Accent1 - 20%" xfId="4615" xr:uid="{00000000-0005-0000-0000-0000FF110000}"/>
    <cellStyle name="Accent1 - 40%" xfId="4616" xr:uid="{00000000-0005-0000-0000-000000120000}"/>
    <cellStyle name="Accent1 - 60%" xfId="4617" xr:uid="{00000000-0005-0000-0000-000001120000}"/>
    <cellStyle name="Accent2" xfId="4618" xr:uid="{00000000-0005-0000-0000-000002120000}"/>
    <cellStyle name="Accent2 - 20%" xfId="4619" xr:uid="{00000000-0005-0000-0000-000003120000}"/>
    <cellStyle name="Accent2 - 40%" xfId="4620" xr:uid="{00000000-0005-0000-0000-000004120000}"/>
    <cellStyle name="Accent2 - 60%" xfId="4621" xr:uid="{00000000-0005-0000-0000-000005120000}"/>
    <cellStyle name="Accent3" xfId="4622" xr:uid="{00000000-0005-0000-0000-000006120000}"/>
    <cellStyle name="Accent3 - 20%" xfId="4623" xr:uid="{00000000-0005-0000-0000-000007120000}"/>
    <cellStyle name="Accent3 - 40%" xfId="4624" xr:uid="{00000000-0005-0000-0000-000008120000}"/>
    <cellStyle name="Accent3 - 60%" xfId="4625" xr:uid="{00000000-0005-0000-0000-000009120000}"/>
    <cellStyle name="Accent4" xfId="4626" xr:uid="{00000000-0005-0000-0000-00000A120000}"/>
    <cellStyle name="Accent4 - 20%" xfId="4627" xr:uid="{00000000-0005-0000-0000-00000B120000}"/>
    <cellStyle name="Accent4 - 40%" xfId="4628" xr:uid="{00000000-0005-0000-0000-00000C120000}"/>
    <cellStyle name="Accent4 - 60%" xfId="4629" xr:uid="{00000000-0005-0000-0000-00000D120000}"/>
    <cellStyle name="Accent5" xfId="4630" xr:uid="{00000000-0005-0000-0000-00000E120000}"/>
    <cellStyle name="Accent5 - 20%" xfId="4631" xr:uid="{00000000-0005-0000-0000-00000F120000}"/>
    <cellStyle name="Accent5 - 40%" xfId="4632" xr:uid="{00000000-0005-0000-0000-000010120000}"/>
    <cellStyle name="Accent5 - 60%" xfId="4633" xr:uid="{00000000-0005-0000-0000-000011120000}"/>
    <cellStyle name="Accent6" xfId="4634" xr:uid="{00000000-0005-0000-0000-000012120000}"/>
    <cellStyle name="Accent6 - 20%" xfId="4635" xr:uid="{00000000-0005-0000-0000-000013120000}"/>
    <cellStyle name="Accent6 - 40%" xfId="4636" xr:uid="{00000000-0005-0000-0000-000014120000}"/>
    <cellStyle name="Accent6 - 60%" xfId="4637" xr:uid="{00000000-0005-0000-0000-000015120000}"/>
    <cellStyle name="Actual Date" xfId="4638" xr:uid="{00000000-0005-0000-0000-000016120000}"/>
    <cellStyle name="Aee­ " xfId="4639" xr:uid="{00000000-0005-0000-0000-000017120000}"/>
    <cellStyle name="AeE­ [0]_  A¾  CO  " xfId="4640" xr:uid="{00000000-0005-0000-0000-000018120000}"/>
    <cellStyle name="ÅëÈ­ [0]_¸ðÇü¸·" xfId="4641" xr:uid="{00000000-0005-0000-0000-000019120000}"/>
    <cellStyle name="AeE­ [0]_¸n·I-±a°e" xfId="4642" xr:uid="{00000000-0005-0000-0000-00001A120000}"/>
    <cellStyle name="ÅëÈ­ [0]_¸ñ·Ï-±â°è" xfId="4643" xr:uid="{00000000-0005-0000-0000-00001B120000}"/>
    <cellStyle name="AeE­ [0]_¸n·I-±a°e_AIA§-es2A÷" xfId="4644" xr:uid="{00000000-0005-0000-0000-00001C120000}"/>
    <cellStyle name="ÅëÈ­ [0]_¸ñ·Ï-±â°è_ÀÏÀ§-es2Â÷" xfId="4645" xr:uid="{00000000-0005-0000-0000-00001D120000}"/>
    <cellStyle name="AeE­ [0]_¸n-E?" xfId="4646" xr:uid="{00000000-0005-0000-0000-00001E120000}"/>
    <cellStyle name="ÅëÈ­ [0]_¸ñ-È¯" xfId="4647" xr:uid="{00000000-0005-0000-0000-00001F120000}"/>
    <cellStyle name="AeE­ [0]_±a°e-¸n·I" xfId="4648" xr:uid="{00000000-0005-0000-0000-000020120000}"/>
    <cellStyle name="ÅëÈ­ [0]_±â°è-¸ñ·Ï" xfId="4649" xr:uid="{00000000-0005-0000-0000-000021120000}"/>
    <cellStyle name="AeE­ [0]_±a°e¼³ºn-AIA§¸n·I " xfId="4650" xr:uid="{00000000-0005-0000-0000-000022120000}"/>
    <cellStyle name="ÅëÈ­ [0]_±â°è¼³ºñ-ÀÏÀ§¸ñ·Ï " xfId="4651" xr:uid="{00000000-0005-0000-0000-000023120000}"/>
    <cellStyle name="AeE­ [0]_≫oC°°³¹ß≫c¾÷ºI" xfId="4652" xr:uid="{00000000-0005-0000-0000-000024120000}"/>
    <cellStyle name="ÅëÈ­ [0]_°ü¸®Ç×¸ñ_¾÷Á¾º° " xfId="4653" xr:uid="{00000000-0005-0000-0000-000025120000}"/>
    <cellStyle name="AeE­ [0]_¼oAa½CAu " xfId="4654" xr:uid="{00000000-0005-0000-0000-000026120000}"/>
    <cellStyle name="ÅëÈ­ [0]_¹æÀ½º® " xfId="4655" xr:uid="{00000000-0005-0000-0000-000027120000}"/>
    <cellStyle name="AeE­ [0]_96³a½A´cº°¼OAI " xfId="4656" xr:uid="{00000000-0005-0000-0000-000028120000}"/>
    <cellStyle name="ÅëÈ­ [0]_Á¦Àâºñ »êÃâ" xfId="4657" xr:uid="{00000000-0005-0000-0000-000029120000}"/>
    <cellStyle name="AeE­ [0]_A÷CO¿μ¾÷" xfId="4658" xr:uid="{00000000-0005-0000-0000-00002A120000}"/>
    <cellStyle name="ÅëÈ­ [0]_Á¾ÇÕ½Å¼³ " xfId="4659" xr:uid="{00000000-0005-0000-0000-00002B120000}"/>
    <cellStyle name="AeE­ [0]_A¾COA¶°AºÐ " xfId="4660" xr:uid="{00000000-0005-0000-0000-00002C120000}"/>
    <cellStyle name="ÅëÈ­ [0]_Á¾ÇÕÃ¶°ÅºÐ " xfId="4661" xr:uid="{00000000-0005-0000-0000-00002D120000}"/>
    <cellStyle name="AeE­ [0]_AIA§-es2A÷" xfId="4662" xr:uid="{00000000-0005-0000-0000-00002E120000}"/>
    <cellStyle name="ÅëÈ­ [0]_ÀÏÀ§-es2Â÷" xfId="4663" xr:uid="{00000000-0005-0000-0000-00002F120000}"/>
    <cellStyle name="AeE­ [0]_AMT " xfId="4664" xr:uid="{00000000-0005-0000-0000-000030120000}"/>
    <cellStyle name="ÅëÈ­ [0]_Áý°èÇ¥°ÇÃàºÐ" xfId="4665" xr:uid="{00000000-0005-0000-0000-000031120000}"/>
    <cellStyle name="AeE­ [0]_BOM°eAa" xfId="4666" xr:uid="{00000000-0005-0000-0000-000032120000}"/>
    <cellStyle name="ÅëÈ­ [0]_BOM°èÀå" xfId="4667" xr:uid="{00000000-0005-0000-0000-000033120000}"/>
    <cellStyle name="AeE­ [0]_INQUIRY ¿μ¾÷AßAø " xfId="4668" xr:uid="{00000000-0005-0000-0000-000034120000}"/>
    <cellStyle name="ÅëÈ­ [0]_laroux" xfId="4669" xr:uid="{00000000-0005-0000-0000-000035120000}"/>
    <cellStyle name="AeE­ [0]_laroux_1" xfId="4670" xr:uid="{00000000-0005-0000-0000-000036120000}"/>
    <cellStyle name="ÅëÈ­ [0]_laroux_1" xfId="4671" xr:uid="{00000000-0005-0000-0000-000037120000}"/>
    <cellStyle name="AeE­ [0]_laroux_2" xfId="4672" xr:uid="{00000000-0005-0000-0000-000038120000}"/>
    <cellStyle name="ÅëÈ­ [0]_laroux_2" xfId="4673" xr:uid="{00000000-0005-0000-0000-000039120000}"/>
    <cellStyle name="AeE­ [0]_º≫¼± ±æ¾i±uºI ¼o·R Ay°eC￥ " xfId="4674" xr:uid="{00000000-0005-0000-0000-00003A120000}"/>
    <cellStyle name="ÅëÈ­ [0]_Sheet1" xfId="4675" xr:uid="{00000000-0005-0000-0000-00003B120000}"/>
    <cellStyle name="AeE­ [0]_Sheet1_CoAo¹yAI" xfId="4676" xr:uid="{00000000-0005-0000-0000-00003C120000}"/>
    <cellStyle name="ÅëÈ­ [0]_SP ¹°µ¿¹× ¿ÜÁÖ " xfId="4677" xr:uid="{00000000-0005-0000-0000-00003D120000}"/>
    <cellStyle name="AeE­ [0]_μÞAa" xfId="4678" xr:uid="{00000000-0005-0000-0000-00003E120000}"/>
    <cellStyle name="Aee­ __06교통(5지역)옥정중-낙찰율 적용" xfId="4679" xr:uid="{00000000-0005-0000-0000-00003F120000}"/>
    <cellStyle name="AeE­_  A¾  CO  " xfId="4680" xr:uid="{00000000-0005-0000-0000-000040120000}"/>
    <cellStyle name="ÅëÈ­_¸ðÇü¸·" xfId="4681" xr:uid="{00000000-0005-0000-0000-000041120000}"/>
    <cellStyle name="AeE­_¸n·I-±a°e" xfId="4682" xr:uid="{00000000-0005-0000-0000-000042120000}"/>
    <cellStyle name="ÅëÈ­_¸ñ·Ï-±â°è" xfId="4683" xr:uid="{00000000-0005-0000-0000-000043120000}"/>
    <cellStyle name="AeE­_¸n·I-±a°e_AIA§-es2A÷" xfId="4684" xr:uid="{00000000-0005-0000-0000-000044120000}"/>
    <cellStyle name="ÅëÈ­_¸ñ·Ï-±â°è_ÀÏÀ§-es2Â÷" xfId="4685" xr:uid="{00000000-0005-0000-0000-000045120000}"/>
    <cellStyle name="AeE­_¸n-E?" xfId="4686" xr:uid="{00000000-0005-0000-0000-000046120000}"/>
    <cellStyle name="ÅëÈ­_¸ñ-È¯" xfId="4687" xr:uid="{00000000-0005-0000-0000-000047120000}"/>
    <cellStyle name="AeE­_±a°e-¸n·I" xfId="4688" xr:uid="{00000000-0005-0000-0000-000048120000}"/>
    <cellStyle name="ÅëÈ­_±â°è-¸ñ·Ï" xfId="4689" xr:uid="{00000000-0005-0000-0000-000049120000}"/>
    <cellStyle name="AeE­_±a°e¼³ºn-AIA§¸n·I " xfId="4690" xr:uid="{00000000-0005-0000-0000-00004A120000}"/>
    <cellStyle name="ÅëÈ­_±â°è¼³ºñ-ÀÏÀ§¸ñ·Ï " xfId="4691" xr:uid="{00000000-0005-0000-0000-00004B120000}"/>
    <cellStyle name="AeE­_°æºn¹eºI¾×" xfId="4692" xr:uid="{00000000-0005-0000-0000-00004C120000}"/>
    <cellStyle name="ÅëÈ­_°ü¸®Ç×¸ñ_¾÷Á¾º° " xfId="4693" xr:uid="{00000000-0005-0000-0000-00004D120000}"/>
    <cellStyle name="AeE­_¼oAa½CAu " xfId="4694" xr:uid="{00000000-0005-0000-0000-00004E120000}"/>
    <cellStyle name="ÅëÈ­_¹æÀ½º® " xfId="4695" xr:uid="{00000000-0005-0000-0000-00004F120000}"/>
    <cellStyle name="AeE­_96³a½A´cº°¼OAI " xfId="4696" xr:uid="{00000000-0005-0000-0000-000050120000}"/>
    <cellStyle name="ÅëÈ­_Á¦Àâºñ »êÃâ" xfId="4697" xr:uid="{00000000-0005-0000-0000-000051120000}"/>
    <cellStyle name="AeE­_A÷CO¿μ¾÷" xfId="4698" xr:uid="{00000000-0005-0000-0000-000052120000}"/>
    <cellStyle name="ÅëÈ­_Á¾ÇÕ½Å¼³ " xfId="4699" xr:uid="{00000000-0005-0000-0000-000053120000}"/>
    <cellStyle name="AeE­_A¾COA¶°AºÐ " xfId="4700" xr:uid="{00000000-0005-0000-0000-000054120000}"/>
    <cellStyle name="ÅëÈ­_Á¾ÇÕÃ¶°ÅºÐ " xfId="4701" xr:uid="{00000000-0005-0000-0000-000055120000}"/>
    <cellStyle name="AeE­_AIA§-es2A÷" xfId="4702" xr:uid="{00000000-0005-0000-0000-000056120000}"/>
    <cellStyle name="ÅëÈ­_ÀÏÀ§-es2Â÷" xfId="4703" xr:uid="{00000000-0005-0000-0000-000057120000}"/>
    <cellStyle name="AeE­_AMT " xfId="4704" xr:uid="{00000000-0005-0000-0000-000058120000}"/>
    <cellStyle name="ÅëÈ­_Áý°èÇ¥°ÇÃàºÐ" xfId="4705" xr:uid="{00000000-0005-0000-0000-000059120000}"/>
    <cellStyle name="AeE­_BOM°eAa" xfId="4706" xr:uid="{00000000-0005-0000-0000-00005A120000}"/>
    <cellStyle name="ÅëÈ­_BOM°èÀå" xfId="4707" xr:uid="{00000000-0005-0000-0000-00005B120000}"/>
    <cellStyle name="AeE­_INQUIRY ¿μ¾÷AßAø " xfId="4708" xr:uid="{00000000-0005-0000-0000-00005C120000}"/>
    <cellStyle name="ÅëÈ­_laroux" xfId="4709" xr:uid="{00000000-0005-0000-0000-00005D120000}"/>
    <cellStyle name="AeE­_laroux_1" xfId="4710" xr:uid="{00000000-0005-0000-0000-00005E120000}"/>
    <cellStyle name="ÅëÈ­_laroux_1" xfId="4711" xr:uid="{00000000-0005-0000-0000-00005F120000}"/>
    <cellStyle name="AeE­_laroux_2" xfId="4712" xr:uid="{00000000-0005-0000-0000-000060120000}"/>
    <cellStyle name="ÅëÈ­_laroux_2" xfId="4713" xr:uid="{00000000-0005-0000-0000-000061120000}"/>
    <cellStyle name="AeE­_º≫¼± ±æ¾i±uºI ¼o·R Ay°eC￥ " xfId="4714" xr:uid="{00000000-0005-0000-0000-000062120000}"/>
    <cellStyle name="ÅëÈ­_Sheet1" xfId="4715" xr:uid="{00000000-0005-0000-0000-000063120000}"/>
    <cellStyle name="AeE­_Sheet1_CoAo¹yAI" xfId="4716" xr:uid="{00000000-0005-0000-0000-000064120000}"/>
    <cellStyle name="ÅëÈ­_SP ¹°µ¿¹× ¿ÜÁÖ " xfId="4717" xr:uid="{00000000-0005-0000-0000-000065120000}"/>
    <cellStyle name="AeE­_μÞAa" xfId="4718" xr:uid="{00000000-0005-0000-0000-000066120000}"/>
    <cellStyle name="AeE¡© [0]_¨úc¨öA " xfId="4719" xr:uid="{00000000-0005-0000-0000-000067120000}"/>
    <cellStyle name="AeE¡©_¨úc¨öA " xfId="4720" xr:uid="{00000000-0005-0000-0000-000068120000}"/>
    <cellStyle name="AeE¡ⓒ [0]_ ¨￢n￠￢n¨￢¡Æ ￠?u¨￢¡Æ¡¾a¨uu " xfId="4721" xr:uid="{00000000-0005-0000-0000-000069120000}"/>
    <cellStyle name="AeE¡ⓒ_ ¨￢n￠￢n¨￢¡Æ ￠?u¨￢¡Æ¡¾a¨uu " xfId="4722" xr:uid="{00000000-0005-0000-0000-00006A120000}"/>
    <cellStyle name="AeE¡ER¡§I [0]_INQUIRY ￠RE?￠RIi￠R¡×u¡ERAA¡§I￠Rⓒ­A¡§I¡§¡I " xfId="4723" xr:uid="{00000000-0005-0000-0000-00006B120000}"/>
    <cellStyle name="AeE¡ER¡§I_INQUIRY ￠RE?￠RIi￠R¡×u¡ERAA¡§I￠Rⓒ­A¡§I¡§¡I " xfId="4724" xr:uid="{00000000-0005-0000-0000-00006C120000}"/>
    <cellStyle name="AeE¢®¨Ï [0]_AO¡§uRCN¢®¨úU " xfId="4725" xr:uid="{00000000-0005-0000-0000-00006D120000}"/>
    <cellStyle name="AeE¢®¨Ï_AO¡§uRCN¢®¨úU " xfId="4726" xr:uid="{00000000-0005-0000-0000-00006E120000}"/>
    <cellStyle name="AeE￠R¨I [0]_¡§uc¡§oA " xfId="4727" xr:uid="{00000000-0005-0000-0000-00006F120000}"/>
    <cellStyle name="AeE￠R¨I_¡§uc¡§oA " xfId="4728" xr:uid="{00000000-0005-0000-0000-000070120000}"/>
    <cellStyle name="ÆÛ¼¾Æ®" xfId="4729" xr:uid="{00000000-0005-0000-0000-000071120000}"/>
    <cellStyle name="ÆU¼¾ÆR" xfId="4730" xr:uid="{00000000-0005-0000-0000-000072120000}"/>
    <cellStyle name="Æu¼¾æR 2" xfId="4731" xr:uid="{00000000-0005-0000-0000-000073120000}"/>
    <cellStyle name="Æu¼¾æR 3" xfId="4732" xr:uid="{00000000-0005-0000-0000-000074120000}"/>
    <cellStyle name="Æu¼¾æR 4" xfId="4733" xr:uid="{00000000-0005-0000-0000-000075120000}"/>
    <cellStyle name="Afrundet valuta_PLDT" xfId="4734" xr:uid="{00000000-0005-0000-0000-000076120000}"/>
    <cellStyle name="ALIGNMENT" xfId="4735" xr:uid="{00000000-0005-0000-0000-000077120000}"/>
    <cellStyle name="AoA¤μCAo ¾EA½" xfId="4736" xr:uid="{00000000-0005-0000-0000-000078120000}"/>
    <cellStyle name="ARIAL" xfId="4737" xr:uid="{00000000-0005-0000-0000-000079120000}"/>
    <cellStyle name="AÞ¸¶ [0]_  A¾  CO  " xfId="4738" xr:uid="{00000000-0005-0000-0000-00007A120000}"/>
    <cellStyle name="ÄÞ¸¶ [0]_¸ðÇü¸·" xfId="4739" xr:uid="{00000000-0005-0000-0000-00007B120000}"/>
    <cellStyle name="AÞ¸¶ [0]_¸n·I-±a°e" xfId="4740" xr:uid="{00000000-0005-0000-0000-00007C120000}"/>
    <cellStyle name="ÄÞ¸¶ [0]_¸ñ·Ï-±â°è" xfId="4741" xr:uid="{00000000-0005-0000-0000-00007D120000}"/>
    <cellStyle name="AÞ¸¶ [0]_¸n·I-±a°e_AIA§-es2A÷" xfId="4742" xr:uid="{00000000-0005-0000-0000-00007E120000}"/>
    <cellStyle name="ÄÞ¸¶ [0]_¸ñ·Ï-±â°è_ÀÏÀ§-es2Â÷" xfId="4743" xr:uid="{00000000-0005-0000-0000-00007F120000}"/>
    <cellStyle name="AÞ¸¶ [0]_¸n-E?" xfId="4744" xr:uid="{00000000-0005-0000-0000-000080120000}"/>
    <cellStyle name="ÄÞ¸¶ [0]_¸ñ-È¯" xfId="4745" xr:uid="{00000000-0005-0000-0000-000081120000}"/>
    <cellStyle name="AÞ¸¶ [0]_±a°e-¸n·I" xfId="4746" xr:uid="{00000000-0005-0000-0000-000082120000}"/>
    <cellStyle name="ÄÞ¸¶ [0]_±â°è-¸ñ·Ï" xfId="4747" xr:uid="{00000000-0005-0000-0000-000083120000}"/>
    <cellStyle name="AÞ¸¶ [0]_±a°e¼³ºn-AIA§¸n·I " xfId="4748" xr:uid="{00000000-0005-0000-0000-000084120000}"/>
    <cellStyle name="ÄÞ¸¶ [0]_±â°è¼³ºñ-ÀÏÀ§¸ñ·Ï " xfId="4749" xr:uid="{00000000-0005-0000-0000-000085120000}"/>
    <cellStyle name="AÞ¸¶ [0]_≫oC°°³¹ß≫c¾÷ºI" xfId="4750" xr:uid="{00000000-0005-0000-0000-000086120000}"/>
    <cellStyle name="ÄÞ¸¶ [0]_°ü¸®BS('98) " xfId="4751" xr:uid="{00000000-0005-0000-0000-000087120000}"/>
    <cellStyle name="AÞ¸¶ [0]_¼oAa½CAu " xfId="4752" xr:uid="{00000000-0005-0000-0000-000088120000}"/>
    <cellStyle name="ÄÞ¸¶ [0]_¾÷Á¾º° " xfId="4753" xr:uid="{00000000-0005-0000-0000-000089120000}"/>
    <cellStyle name="AÞ¸¶ [0]_¾c½A " xfId="4754" xr:uid="{00000000-0005-0000-0000-00008A120000}"/>
    <cellStyle name="ÄÞ¸¶ [0]_¹æÀ½º® " xfId="4755" xr:uid="{00000000-0005-0000-0000-00008B120000}"/>
    <cellStyle name="AÞ¸¶ [0]_³≫¿ª¼­" xfId="4756" xr:uid="{00000000-0005-0000-0000-00008C120000}"/>
    <cellStyle name="ÄÞ¸¶ [0]_6¤Ñ2°ø±¸" xfId="4757" xr:uid="{00000000-0005-0000-0000-00008D120000}"/>
    <cellStyle name="AÞ¸¶ [0]_96³a½A´cº°¼OAI " xfId="4758" xr:uid="{00000000-0005-0000-0000-00008E120000}"/>
    <cellStyle name="ÄÞ¸¶ [0]_Á¦Á¶1ºÎ1°ú ÇöÈ² " xfId="4759" xr:uid="{00000000-0005-0000-0000-00008F120000}"/>
    <cellStyle name="AÞ¸¶ [0]_A÷CO¿μ¾÷" xfId="4760" xr:uid="{00000000-0005-0000-0000-000090120000}"/>
    <cellStyle name="ÄÞ¸¶ [0]_Á¾ÇÕ½Å¼³ " xfId="4761" xr:uid="{00000000-0005-0000-0000-000091120000}"/>
    <cellStyle name="AÞ¸¶ [0]_A¾COA¶°AºÐ " xfId="4762" xr:uid="{00000000-0005-0000-0000-000092120000}"/>
    <cellStyle name="ÄÞ¸¶ [0]_Á¾ÇÕÃ¶°ÅºÐ " xfId="4763" xr:uid="{00000000-0005-0000-0000-000093120000}"/>
    <cellStyle name="AÞ¸¶ [0]_AIA§-es2A÷" xfId="4764" xr:uid="{00000000-0005-0000-0000-000094120000}"/>
    <cellStyle name="ÄÞ¸¶ [0]_ÀÏÀ§-es2Â÷" xfId="4765" xr:uid="{00000000-0005-0000-0000-000095120000}"/>
    <cellStyle name="AÞ¸¶ [0]_AN°y(1.25) " xfId="4766" xr:uid="{00000000-0005-0000-0000-000096120000}"/>
    <cellStyle name="ÄÞ¸¶ [0]_Áý°èÇ¥°ÇÃàºÐ" xfId="4767" xr:uid="{00000000-0005-0000-0000-000097120000}"/>
    <cellStyle name="AÞ¸¶ [0]_BOM°eAa" xfId="4768" xr:uid="{00000000-0005-0000-0000-000098120000}"/>
    <cellStyle name="ÄÞ¸¶ [0]_BOM°èÀå" xfId="4769" xr:uid="{00000000-0005-0000-0000-000099120000}"/>
    <cellStyle name="AÞ¸¶ [0]_INQUIRY ¿μ¾÷AßAø " xfId="4770" xr:uid="{00000000-0005-0000-0000-00009A120000}"/>
    <cellStyle name="ÄÞ¸¶ [0]_laroux" xfId="4771" xr:uid="{00000000-0005-0000-0000-00009B120000}"/>
    <cellStyle name="AÞ¸¶ [0]_laroux_1" xfId="4772" xr:uid="{00000000-0005-0000-0000-00009C120000}"/>
    <cellStyle name="ÄÞ¸¶ [0]_laroux_1" xfId="4773" xr:uid="{00000000-0005-0000-0000-00009D120000}"/>
    <cellStyle name="AÞ¸¶ [0]_laroux_2" xfId="4774" xr:uid="{00000000-0005-0000-0000-00009E120000}"/>
    <cellStyle name="ÄÞ¸¶ [0]_laroux_2" xfId="4775" xr:uid="{00000000-0005-0000-0000-00009F120000}"/>
    <cellStyle name="AÞ¸¶ [0]_laroux_도담차량공작실설계서" xfId="4776" xr:uid="{00000000-0005-0000-0000-0000A0120000}"/>
    <cellStyle name="ÄÞ¸¶ [0]_laroux_도담차량공작실설계서" xfId="4777" xr:uid="{00000000-0005-0000-0000-0000A1120000}"/>
    <cellStyle name="AÞ¸¶ [0]_laroux_도담차량공작실신설공사" xfId="4778" xr:uid="{00000000-0005-0000-0000-0000A2120000}"/>
    <cellStyle name="ÄÞ¸¶ [0]_laroux_도담차량공작실신설공사" xfId="4779" xr:uid="{00000000-0005-0000-0000-0000A3120000}"/>
    <cellStyle name="AÞ¸¶ [0]_laroux_상장가도교설계서" xfId="4780" xr:uid="{00000000-0005-0000-0000-0000A4120000}"/>
    <cellStyle name="ÄÞ¸¶ [0]_laroux_상장가도교수량산출" xfId="4781" xr:uid="{00000000-0005-0000-0000-0000A5120000}"/>
    <cellStyle name="AÞ¸¶ [0]_º≫¼± ±æ¾i±uºI ¼o·R Ay°eC￥ " xfId="4782" xr:uid="{00000000-0005-0000-0000-0000A6120000}"/>
    <cellStyle name="ÄÞ¸¶ [0]_Sheet1" xfId="4783" xr:uid="{00000000-0005-0000-0000-0000A7120000}"/>
    <cellStyle name="AÞ¸¶ [0]_Sheet1_CoAo¹yAI" xfId="4784" xr:uid="{00000000-0005-0000-0000-0000A8120000}"/>
    <cellStyle name="ÄÞ¸¶ [0]_SP ¹°µ¿¹× ¿ÜÁÖ " xfId="4785" xr:uid="{00000000-0005-0000-0000-0000A9120000}"/>
    <cellStyle name="AÞ¸¶ [0]_μÞAa" xfId="4786" xr:uid="{00000000-0005-0000-0000-0000AA120000}"/>
    <cellStyle name="AÞ¸¶ [2]" xfId="4787" xr:uid="{00000000-0005-0000-0000-0000AB120000}"/>
    <cellStyle name="AÞ¸¶_  A¾  CO  " xfId="4788" xr:uid="{00000000-0005-0000-0000-0000AC120000}"/>
    <cellStyle name="ÄÞ¸¶_¸ðÇü¸·" xfId="4789" xr:uid="{00000000-0005-0000-0000-0000AD120000}"/>
    <cellStyle name="AÞ¸¶_¸n·I-±a°e" xfId="4790" xr:uid="{00000000-0005-0000-0000-0000AE120000}"/>
    <cellStyle name="ÄÞ¸¶_¸ñ·Ï-±â°è" xfId="4791" xr:uid="{00000000-0005-0000-0000-0000AF120000}"/>
    <cellStyle name="AÞ¸¶_¸n·I-±a°e_AIA§-es2A÷" xfId="4792" xr:uid="{00000000-0005-0000-0000-0000B0120000}"/>
    <cellStyle name="ÄÞ¸¶_¸ñ·Ï-±â°è_ÀÏÀ§-es2Â÷" xfId="4793" xr:uid="{00000000-0005-0000-0000-0000B1120000}"/>
    <cellStyle name="AÞ¸¶_¸n-E?" xfId="4794" xr:uid="{00000000-0005-0000-0000-0000B2120000}"/>
    <cellStyle name="ÄÞ¸¶_¸ñ-È¯" xfId="4795" xr:uid="{00000000-0005-0000-0000-0000B3120000}"/>
    <cellStyle name="AÞ¸¶_±a°e-¸n·I" xfId="4796" xr:uid="{00000000-0005-0000-0000-0000B4120000}"/>
    <cellStyle name="ÄÞ¸¶_±â°è-¸ñ·Ï" xfId="4797" xr:uid="{00000000-0005-0000-0000-0000B5120000}"/>
    <cellStyle name="AÞ¸¶_±a°e¼³ºn-AIA§¸n·I " xfId="4798" xr:uid="{00000000-0005-0000-0000-0000B6120000}"/>
    <cellStyle name="ÄÞ¸¶_±â°è¼³ºñ-ÀÏÀ§¸ñ·Ï " xfId="4799" xr:uid="{00000000-0005-0000-0000-0000B7120000}"/>
    <cellStyle name="AÞ¸¶_°æºn¹eºI¾×" xfId="4800" xr:uid="{00000000-0005-0000-0000-0000B8120000}"/>
    <cellStyle name="ÄÞ¸¶_°ü¸®Ç×¸ñ_¾÷Á¾º° " xfId="4801" xr:uid="{00000000-0005-0000-0000-0000B9120000}"/>
    <cellStyle name="AÞ¸¶_¼oAa½CAu " xfId="4802" xr:uid="{00000000-0005-0000-0000-0000BA120000}"/>
    <cellStyle name="ÄÞ¸¶_¹æÀ½º® " xfId="4803" xr:uid="{00000000-0005-0000-0000-0000BB120000}"/>
    <cellStyle name="AÞ¸¶_A÷CO¿μ¾÷" xfId="4804" xr:uid="{00000000-0005-0000-0000-0000BC120000}"/>
    <cellStyle name="ÄÞ¸¶_Á¾ÇÕ½Å¼³ " xfId="4805" xr:uid="{00000000-0005-0000-0000-0000BD120000}"/>
    <cellStyle name="AÞ¸¶_A¾COA¶°AºÐ " xfId="4806" xr:uid="{00000000-0005-0000-0000-0000BE120000}"/>
    <cellStyle name="ÄÞ¸¶_Á¾ÇÕÃ¶°ÅºÐ " xfId="4807" xr:uid="{00000000-0005-0000-0000-0000BF120000}"/>
    <cellStyle name="AÞ¸¶_AIA§-es2A÷" xfId="4808" xr:uid="{00000000-0005-0000-0000-0000C0120000}"/>
    <cellStyle name="ÄÞ¸¶_ÀÏÀ§-es2Â÷" xfId="4809" xr:uid="{00000000-0005-0000-0000-0000C1120000}"/>
    <cellStyle name="AÞ¸¶_AN°y(1.25) " xfId="4810" xr:uid="{00000000-0005-0000-0000-0000C2120000}"/>
    <cellStyle name="ÄÞ¸¶_Áý°èÇ¥°ÇÃàºÐ" xfId="4811" xr:uid="{00000000-0005-0000-0000-0000C3120000}"/>
    <cellStyle name="AÞ¸¶_BOM°eAa" xfId="4812" xr:uid="{00000000-0005-0000-0000-0000C4120000}"/>
    <cellStyle name="ÄÞ¸¶_BOM°èÀå" xfId="4813" xr:uid="{00000000-0005-0000-0000-0000C5120000}"/>
    <cellStyle name="AÞ¸¶_INQUIRY ¿μ¾÷AßAø " xfId="4814" xr:uid="{00000000-0005-0000-0000-0000C6120000}"/>
    <cellStyle name="ÄÞ¸¶_laroux" xfId="4815" xr:uid="{00000000-0005-0000-0000-0000C7120000}"/>
    <cellStyle name="AÞ¸¶_laroux_1" xfId="4816" xr:uid="{00000000-0005-0000-0000-0000C8120000}"/>
    <cellStyle name="ÄÞ¸¶_laroux_1" xfId="4817" xr:uid="{00000000-0005-0000-0000-0000C9120000}"/>
    <cellStyle name="AÞ¸¶_laroux_2" xfId="4818" xr:uid="{00000000-0005-0000-0000-0000CA120000}"/>
    <cellStyle name="ÄÞ¸¶_laroux_2" xfId="4819" xr:uid="{00000000-0005-0000-0000-0000CB120000}"/>
    <cellStyle name="AÞ¸¶_º≫¼± ±æ¾i±uºI ¼o·R Ay°eC￥ " xfId="4820" xr:uid="{00000000-0005-0000-0000-0000CC120000}"/>
    <cellStyle name="ÄÞ¸¶_Sheet1" xfId="4821" xr:uid="{00000000-0005-0000-0000-0000CD120000}"/>
    <cellStyle name="AÞ¸¶_Sheet1_CoAo¹yAI" xfId="4822" xr:uid="{00000000-0005-0000-0000-0000CE120000}"/>
    <cellStyle name="ÄÞ¸¶_SP ¹°µ¿¹× ¿ÜÁÖ " xfId="4823" xr:uid="{00000000-0005-0000-0000-0000CF120000}"/>
    <cellStyle name="AÞ¸¶_μÞAa" xfId="4824" xr:uid="{00000000-0005-0000-0000-0000D0120000}"/>
    <cellStyle name="ÀÚ¸®¼ö" xfId="4825" xr:uid="{00000000-0005-0000-0000-0000D1120000}"/>
    <cellStyle name="ÀÚ¸®¼ö0" xfId="4826" xr:uid="{00000000-0005-0000-0000-0000D2120000}"/>
    <cellStyle name="AU¸R¼o" xfId="4827" xr:uid="{00000000-0005-0000-0000-0000D3120000}"/>
    <cellStyle name="Au¸R¼o 2" xfId="4828" xr:uid="{00000000-0005-0000-0000-0000D4120000}"/>
    <cellStyle name="Au¸R¼o 3" xfId="4829" xr:uid="{00000000-0005-0000-0000-0000D5120000}"/>
    <cellStyle name="AU¸R¼o0" xfId="4830" xr:uid="{00000000-0005-0000-0000-0000D6120000}"/>
    <cellStyle name="Au¸R¼o0 2" xfId="4831" xr:uid="{00000000-0005-0000-0000-0000D7120000}"/>
    <cellStyle name="Au¸R¼o0 3" xfId="4832" xr:uid="{00000000-0005-0000-0000-0000D8120000}"/>
    <cellStyle name="Au¸R¼o0 4" xfId="4833" xr:uid="{00000000-0005-0000-0000-0000D9120000}"/>
    <cellStyle name="_x0001_b" xfId="4834" xr:uid="{00000000-0005-0000-0000-0000DA120000}"/>
    <cellStyle name="b?þ?b?þ?b?þ?b?þ?b?þ?b?þ?b?þ?b?þ?b?þ?b?þ?b灌þ?b?þ?&lt;?b?þ?b濬þ?b?þ?b?þ昰_x0018_?þ????_x0008_" xfId="4835" xr:uid="{00000000-0005-0000-0000-0000DB120000}"/>
    <cellStyle name="b?þ?b?þ?b?þ?b灌þ?b?þ?&lt;?b?þ?b濬þ?b?þ?b?þ昰_x0018_?þ????_x0008_" xfId="4836" xr:uid="{00000000-0005-0000-0000-0000DC120000}"/>
    <cellStyle name="b␌þකb濰þඪb瀠þයb灌þ්b炈þ宐&lt;෢b濈þෲb濬þขb瀐þฒb瀰þ昰_x0018_⋸þ㤕䰀ጤܕ_x0008_" xfId="4837" xr:uid="{00000000-0005-0000-0000-0000DD120000}"/>
    <cellStyle name="Background" xfId="4838" xr:uid="{00000000-0005-0000-0000-0000DE120000}"/>
    <cellStyle name="Bad" xfId="4839" xr:uid="{00000000-0005-0000-0000-0000DF120000}"/>
    <cellStyle name="body" xfId="4840" xr:uid="{00000000-0005-0000-0000-0000E0120000}"/>
    <cellStyle name="BoldHdr" xfId="4841" xr:uid="{00000000-0005-0000-0000-0000E1120000}"/>
    <cellStyle name="B_x000e_통화 [0]_MBO9_x000d_통화 [0]_MST_K1" xfId="4842" xr:uid="{00000000-0005-0000-0000-0000E2120000}"/>
    <cellStyle name="b嬜þപb嬼þഺb孬þൊb⍜þ൚b⍼þ൪b⎨þൺb⏜þඊb␌þකb濰þඪb瀠þයb灌þ්b炈þ宐&lt;෢b濈þෲb濬þขb瀐þฒb瀰þ昰_x0018_⋸þ㤕䰀ጤܕ_x0008_" xfId="4843" xr:uid="{00000000-0005-0000-0000-0000E3120000}"/>
    <cellStyle name="C¡ERIA￠R¡×¡§¡I_¡ERic￠R¡×u¡ERA￠R¡×￠Rⓒ­I￠R¡×￠Rⓒ­¡ER¡§￠R AN¡ER¡§￠Re " xfId="4844" xr:uid="{00000000-0005-0000-0000-0000E4120000}"/>
    <cellStyle name="C¡ÍA¨ª_  FAB AIA¢´  " xfId="4845" xr:uid="{00000000-0005-0000-0000-0000E5120000}"/>
    <cellStyle name="C¡IA¨ª_ 1-3 " xfId="4846" xr:uid="{00000000-0005-0000-0000-0000E6120000}"/>
    <cellStyle name="C¡ÍA¨ª_¡Æ©øAI OXIDE " xfId="4847" xr:uid="{00000000-0005-0000-0000-0000E7120000}"/>
    <cellStyle name="C¡IA¨ª_¡Æu￠￢RBS('98) " xfId="4848" xr:uid="{00000000-0005-0000-0000-0000E8120000}"/>
    <cellStyle name="C¡ÍA¨ª_¡íoE©÷¡¾a¡¤IAo " xfId="4849" xr:uid="{00000000-0005-0000-0000-0000E9120000}"/>
    <cellStyle name="C¡IA¨ª_¡ioEⓒ÷¡¾a¡¤IAo " xfId="4850" xr:uid="{00000000-0005-0000-0000-0000EA120000}"/>
    <cellStyle name="C¡ÍA¨ª_03 " xfId="4851" xr:uid="{00000000-0005-0000-0000-0000EB120000}"/>
    <cellStyle name="C¡IA¨ª_12￠?u " xfId="4852" xr:uid="{00000000-0005-0000-0000-0000EC120000}"/>
    <cellStyle name="C¡ÍA¨ª_12AO " xfId="4853" xr:uid="{00000000-0005-0000-0000-0000ED120000}"/>
    <cellStyle name="C¡IA¨ª_Ac¡Æi¡Æu￠￢R " xfId="4854" xr:uid="{00000000-0005-0000-0000-0000EE120000}"/>
    <cellStyle name="C¡ÍA¨ª_C¡ÍAo " xfId="4855" xr:uid="{00000000-0005-0000-0000-0000EF120000}"/>
    <cellStyle name="C¡IA¨ª_CD-ROM " xfId="4856" xr:uid="{00000000-0005-0000-0000-0000F0120000}"/>
    <cellStyle name="C¡ÍA¨ª_Sheet1_4PART " xfId="4857" xr:uid="{00000000-0005-0000-0000-0000F1120000}"/>
    <cellStyle name="C¢®IA¡§¨£_AO¡§uRCN¢®¨úU " xfId="4858" xr:uid="{00000000-0005-0000-0000-0000F2120000}"/>
    <cellStyle name="C￠RIA¡§¨￡_  FAB AIA¡E￠￥  " xfId="4859" xr:uid="{00000000-0005-0000-0000-0000F3120000}"/>
    <cellStyle name="C￥AØ_  A¾  CO  " xfId="4860" xr:uid="{00000000-0005-0000-0000-0000F4120000}"/>
    <cellStyle name="Ç¥ÁØ_(%)ºñ¸ñ±ººÐ·ùÇ¥" xfId="4861" xr:uid="{00000000-0005-0000-0000-0000F5120000}"/>
    <cellStyle name="C￥AØ_(%)ºn¸n±ººÐ·uC￥_1" xfId="4862" xr:uid="{00000000-0005-0000-0000-0000F6120000}"/>
    <cellStyle name="Ç¥ÁØ_(%)ºñ¸ñ±ººÐ·ùÇ¥_1" xfId="4863" xr:uid="{00000000-0005-0000-0000-0000F7120000}"/>
    <cellStyle name="C￥AØ_(%)ºn¸n±ººÐ·uC￥_1_일-토목" xfId="4864" xr:uid="{00000000-0005-0000-0000-0000F8120000}"/>
    <cellStyle name="Ç¥ÁØ_´Ü°¡" xfId="4865" xr:uid="{00000000-0005-0000-0000-0000F9120000}"/>
    <cellStyle name="C￥AØ_¸AAa" xfId="4866" xr:uid="{00000000-0005-0000-0000-0000FA120000}"/>
    <cellStyle name="Ç¥ÁØ_¸ðÇü¸·" xfId="4867" xr:uid="{00000000-0005-0000-0000-0000FB120000}"/>
    <cellStyle name="C￥AØ_¸n·I-±a°e_1" xfId="4868" xr:uid="{00000000-0005-0000-0000-0000FC120000}"/>
    <cellStyle name="Ç¥ÁØ_¸ñ·Ï-±â°è_1" xfId="4869" xr:uid="{00000000-0005-0000-0000-0000FD120000}"/>
    <cellStyle name="C￥AØ_¸n·I-±a°e_1_일-토목" xfId="4870" xr:uid="{00000000-0005-0000-0000-0000FE120000}"/>
    <cellStyle name="Ç¥ÁØ_¸ñ·Ï-±â°è_ÀÏÀ§-es2Â÷" xfId="4871" xr:uid="{00000000-0005-0000-0000-0000FF120000}"/>
    <cellStyle name="C￥AØ_¸n·I-±a°e_AIA§-es2A÷_목록-조경 (2)" xfId="4872" xr:uid="{00000000-0005-0000-0000-000000130000}"/>
    <cellStyle name="Ç¥ÁØ_¸ñ-È¯" xfId="4873" xr:uid="{00000000-0005-0000-0000-000001130000}"/>
    <cellStyle name="C￥AØ_¸nμ¿≫c¾÷¼oAo" xfId="4874" xr:uid="{00000000-0005-0000-0000-000002130000}"/>
    <cellStyle name="Ç¥ÁØ_¿¹»êÁý°è" xfId="4875" xr:uid="{00000000-0005-0000-0000-000003130000}"/>
    <cellStyle name="C￥AØ_¿i≫eA¡ " xfId="4876" xr:uid="{00000000-0005-0000-0000-000004130000}"/>
    <cellStyle name="Ç¥ÁØ_¿ù°£¿ä¾àº¸°í" xfId="4877" xr:uid="{00000000-0005-0000-0000-000005130000}"/>
    <cellStyle name="C￥AØ_¿μ¾÷CoE² " xfId="4878" xr:uid="{00000000-0005-0000-0000-000006130000}"/>
    <cellStyle name="Ç¥ÁØ_±³À°ÈÆ·Ãºñ(ºÎ¼­º°)" xfId="4879" xr:uid="{00000000-0005-0000-0000-000007130000}"/>
    <cellStyle name="C￥AØ_±a°e(4)_목록-조경 (2)" xfId="4880" xr:uid="{00000000-0005-0000-0000-000008130000}"/>
    <cellStyle name="Ç¥ÁØ_±â°è(5)" xfId="4881" xr:uid="{00000000-0005-0000-0000-000009130000}"/>
    <cellStyle name="C￥AØ_±a°e(5)_HY-단산출" xfId="4882" xr:uid="{00000000-0005-0000-0000-00000A130000}"/>
    <cellStyle name="Ç¥ÁØ_±â°è-¸ñ·Ï" xfId="4883" xr:uid="{00000000-0005-0000-0000-00000B130000}"/>
    <cellStyle name="C￥AØ_±a°e-¸n·I_목록-조경 (2)" xfId="4884" xr:uid="{00000000-0005-0000-0000-00000C130000}"/>
    <cellStyle name="Ç¥ÁØ_±â°è¼³ºñ-ÀÏÀ§¸ñ·Ï " xfId="4885" xr:uid="{00000000-0005-0000-0000-00000D130000}"/>
    <cellStyle name="C￥AØ_±a°e¼³ºn-AIA§¸n·I _일-토목" xfId="4886" xr:uid="{00000000-0005-0000-0000-00000E130000}"/>
    <cellStyle name="Ç¥ÁØ_±âÅ¸ºñ¸ñ±ºÁö¼ö»êÃâ¼­ (2)" xfId="4887" xr:uid="{00000000-0005-0000-0000-00000F130000}"/>
    <cellStyle name="C￥AØ_±aA¸ºn¸n±ºAo¼o≫eAa¼­ (2)" xfId="4888" xr:uid="{00000000-0005-0000-0000-000010130000}"/>
    <cellStyle name="Ç¥ÁØ_±Ý11-1" xfId="4889" xr:uid="{00000000-0005-0000-0000-000011130000}"/>
    <cellStyle name="C￥AØ_±YºnAy°¨" xfId="4890" xr:uid="{00000000-0005-0000-0000-000012130000}"/>
    <cellStyle name="Ç¥ÁØ_»ç¾÷ºÎº° ÃÑ°è " xfId="4891" xr:uid="{00000000-0005-0000-0000-000013130000}"/>
    <cellStyle name="C￥AØ_≫c¾÷°eE¹ºn±³(AIAI³Y)" xfId="4892" xr:uid="{00000000-0005-0000-0000-000014130000}"/>
    <cellStyle name="Ç¥ÁØ_°¡µµ" xfId="4893" xr:uid="{00000000-0005-0000-0000-000015130000}"/>
    <cellStyle name="C￥AØ_°¨°¡A¶A¤" xfId="4894" xr:uid="{00000000-0005-0000-0000-000016130000}"/>
    <cellStyle name="Ç¥ÁØ_°­´ç (2)" xfId="4895" xr:uid="{00000000-0005-0000-0000-000017130000}"/>
    <cellStyle name="C￥AØ_°­´c (2)_광명견적대비1010" xfId="4896" xr:uid="{00000000-0005-0000-0000-000018130000}"/>
    <cellStyle name="Ç¥ÁØ_°­´ç (2)_광명견적대비1010" xfId="4897" xr:uid="{00000000-0005-0000-0000-000019130000}"/>
    <cellStyle name="C￥AØ_°­´c (2)_광명견적대비1010_2953-01L" xfId="4898" xr:uid="{00000000-0005-0000-0000-00001A130000}"/>
    <cellStyle name="Ç¥ÁØ_°­´ç (2)_광명견적대비1010_2953-01L" xfId="4899" xr:uid="{00000000-0005-0000-0000-00001B130000}"/>
    <cellStyle name="C￥AØ_°­´c (2)_광명견적대비1010_견적서" xfId="4900" xr:uid="{00000000-0005-0000-0000-00001C130000}"/>
    <cellStyle name="Ç¥ÁØ_°­´ç (2)_광명견적대비1010_견적서" xfId="4901" xr:uid="{00000000-0005-0000-0000-00001D130000}"/>
    <cellStyle name="C￥AØ_°­´c (2)_광명견적대비1010_경기예고(수정)" xfId="4902" xr:uid="{00000000-0005-0000-0000-00001E130000}"/>
    <cellStyle name="Ç¥ÁØ_°­´ç (2)_광명견적대비1010_경기예고(수정)" xfId="4903" xr:uid="{00000000-0005-0000-0000-00001F130000}"/>
    <cellStyle name="C￥AØ_°­´c (2)_광명견적대비1010_경기예고내역서" xfId="4904" xr:uid="{00000000-0005-0000-0000-000020130000}"/>
    <cellStyle name="Ç¥ÁØ_°­´ç (2)_광명견적대비1010_경기예고내역서" xfId="4905" xr:uid="{00000000-0005-0000-0000-000021130000}"/>
    <cellStyle name="C￥AØ_°­´c (2)_광명견적대비1010_복사본 상부기계(수정)kjs" xfId="4906" xr:uid="{00000000-0005-0000-0000-000022130000}"/>
    <cellStyle name="Ç¥ÁØ_°­´ç (2)_광명견적대비1010_복사본 상부기계(수정)kjs" xfId="4907" xr:uid="{00000000-0005-0000-0000-000023130000}"/>
    <cellStyle name="C￥AØ_°­´c (2)_광명견적대비1010_상부기계(수정)" xfId="4908" xr:uid="{00000000-0005-0000-0000-000024130000}"/>
    <cellStyle name="Ç¥ÁØ_°­´ç (2)_광명견적대비1010_상부기계(수정)" xfId="4909" xr:uid="{00000000-0005-0000-0000-000025130000}"/>
    <cellStyle name="C￥AØ_°­´c (2)_광명견적대비1010_일위대가(2005년12월)" xfId="4910" xr:uid="{00000000-0005-0000-0000-000026130000}"/>
    <cellStyle name="Ç¥ÁØ_°­´ç (2)_광명견적대비1010_일위대가(2005년12월)" xfId="4911" xr:uid="{00000000-0005-0000-0000-000027130000}"/>
    <cellStyle name="C￥AØ_°­´c (2)_광명관급" xfId="4912" xr:uid="{00000000-0005-0000-0000-000028130000}"/>
    <cellStyle name="Ç¥ÁØ_°­´ç (2)_광명관급" xfId="4913" xr:uid="{00000000-0005-0000-0000-000029130000}"/>
    <cellStyle name="C￥AØ_°­´c (2)_금광" xfId="4914" xr:uid="{00000000-0005-0000-0000-00002A130000}"/>
    <cellStyle name="Ç¥ÁØ_°­´ç (2)_금광" xfId="4915" xr:uid="{00000000-0005-0000-0000-00002B130000}"/>
    <cellStyle name="C￥AØ_°­´c (2)_금광_복사본 상부기계(수정)kjs" xfId="4916" xr:uid="{00000000-0005-0000-0000-00002C130000}"/>
    <cellStyle name="Ç¥ÁØ_°­´ç (2)_금광_복사본 상부기계(수정)kjs" xfId="4917" xr:uid="{00000000-0005-0000-0000-00002D130000}"/>
    <cellStyle name="C￥AØ_°­´c (2)_금광_상부기계(수정)" xfId="4918" xr:uid="{00000000-0005-0000-0000-00002E130000}"/>
    <cellStyle name="Ç¥ÁØ_°­´ç (2)_금광_상부기계(수정)" xfId="4919" xr:uid="{00000000-0005-0000-0000-00002F130000}"/>
    <cellStyle name="C￥AØ_°­´c (2)_삼사" xfId="4920" xr:uid="{00000000-0005-0000-0000-000030130000}"/>
    <cellStyle name="Ç¥ÁØ_°­´ç (2)_삼사" xfId="4921" xr:uid="{00000000-0005-0000-0000-000031130000}"/>
    <cellStyle name="C￥AØ_°­´c (2)_삼사_복사본 상부기계(수정)kjs" xfId="4922" xr:uid="{00000000-0005-0000-0000-000032130000}"/>
    <cellStyle name="Ç¥ÁØ_°­´ç (2)_삼사_복사본 상부기계(수정)kjs" xfId="4923" xr:uid="{00000000-0005-0000-0000-000033130000}"/>
    <cellStyle name="C￥AØ_°­´c (2)_삼사_상부기계(수정)" xfId="4924" xr:uid="{00000000-0005-0000-0000-000034130000}"/>
    <cellStyle name="Ç¥ÁØ_°­´ç (2)_삼사_상부기계(수정)" xfId="4925" xr:uid="{00000000-0005-0000-0000-000035130000}"/>
    <cellStyle name="C￥AØ_°³AI OXIDE " xfId="4926" xr:uid="{00000000-0005-0000-0000-000036130000}"/>
    <cellStyle name="Ç¥ÁØ_°áÀç" xfId="4927" xr:uid="{00000000-0005-0000-0000-000037130000}"/>
    <cellStyle name="C￥AØ_°æ¿μ½CAu" xfId="4928" xr:uid="{00000000-0005-0000-0000-000038130000}"/>
    <cellStyle name="Ç¥ÁØ_°ÇÃà(1)" xfId="4929" xr:uid="{00000000-0005-0000-0000-000039130000}"/>
    <cellStyle name="C￥AØ_°CAa(1)_IL-건축" xfId="4930" xr:uid="{00000000-0005-0000-0000-00003A130000}"/>
    <cellStyle name="Ç¥ÁØ_°ÇÃà(4)" xfId="4931" xr:uid="{00000000-0005-0000-0000-00003B130000}"/>
    <cellStyle name="C￥AØ_°CAa(4)_목록-조경 (2)" xfId="4932" xr:uid="{00000000-0005-0000-0000-00003C130000}"/>
    <cellStyle name="Ç¥ÁØ_°ÇÃà(5)" xfId="4933" xr:uid="{00000000-0005-0000-0000-00003D130000}"/>
    <cellStyle name="C￥AØ_°CAa(5)_목록-조경 (2)" xfId="4934" xr:uid="{00000000-0005-0000-0000-00003E130000}"/>
    <cellStyle name="Ç¥ÁØ_°ÇÃà(6)" xfId="4935" xr:uid="{00000000-0005-0000-0000-00003F130000}"/>
    <cellStyle name="C￥AØ_°CAa(6)_일-토목" xfId="4936" xr:uid="{00000000-0005-0000-0000-000040130000}"/>
    <cellStyle name="Ç¥ÁØ_°ÇÃàµµ±Þ" xfId="4937" xr:uid="{00000000-0005-0000-0000-000041130000}"/>
    <cellStyle name="C￥AØ_°CAa-1" xfId="4938" xr:uid="{00000000-0005-0000-0000-000042130000}"/>
    <cellStyle name="Ç¥ÁØ_°ÇÃà-1" xfId="4939" xr:uid="{00000000-0005-0000-0000-000043130000}"/>
    <cellStyle name="C￥AØ_°CAa-1_일-토목" xfId="4940" xr:uid="{00000000-0005-0000-0000-000044130000}"/>
    <cellStyle name="Ç¥ÁØ_°èÀå" xfId="4941" xr:uid="{00000000-0005-0000-0000-000045130000}"/>
    <cellStyle name="C￥AØ_°eAa_목록-조경 (2)" xfId="4942" xr:uid="{00000000-0005-0000-0000-000046130000}"/>
    <cellStyle name="Ç¥ÁØ_°ø»çÇöÈ²" xfId="4943" xr:uid="{00000000-0005-0000-0000-000047130000}"/>
    <cellStyle name="C￥AØ_°ø≫c¿ø°¡" xfId="4944" xr:uid="{00000000-0005-0000-0000-000048130000}"/>
    <cellStyle name="Ç¥ÁØ_°ø¹®5 " xfId="4945" xr:uid="{00000000-0005-0000-0000-000049130000}"/>
    <cellStyle name="C￥AØ_03 " xfId="4946" xr:uid="{00000000-0005-0000-0000-00004A130000}"/>
    <cellStyle name="Ç¥ÁØ_0N-HANDLING " xfId="4947" xr:uid="{00000000-0005-0000-0000-00004B130000}"/>
    <cellStyle name="C￥AØ_¼³ºnAIA§_HY-단산출" xfId="4948" xr:uid="{00000000-0005-0000-0000-00004C130000}"/>
    <cellStyle name="Ç¥ÁØ_¼ö·®" xfId="4949" xr:uid="{00000000-0005-0000-0000-00004D130000}"/>
    <cellStyle name="C￥AØ_½AAß³eAOÆo±O_목록-조경 (2)" xfId="4950" xr:uid="{00000000-0005-0000-0000-00004E130000}"/>
    <cellStyle name="Ç¥ÁØ_½ÃÇè¼ö·®" xfId="4951" xr:uid="{00000000-0005-0000-0000-00004F130000}"/>
    <cellStyle name="C￥AØ_½C½A (2)" xfId="4952" xr:uid="{00000000-0005-0000-0000-000050130000}"/>
    <cellStyle name="Ç¥ÁØ_½ÇÇà (2)" xfId="4953" xr:uid="{00000000-0005-0000-0000-000051130000}"/>
    <cellStyle name="C￥AØ_½ºÆ÷A÷" xfId="4954" xr:uid="{00000000-0005-0000-0000-000052130000}"/>
    <cellStyle name="Ç¥ÁØ_¹°°¡º¯µ¿(±â°è)" xfId="4955" xr:uid="{00000000-0005-0000-0000-000053130000}"/>
    <cellStyle name="C￥AØ_¹RA￥¿ª≫c" xfId="4956" xr:uid="{00000000-0005-0000-0000-000054130000}"/>
    <cellStyle name="Ç¥ÁØ_2" xfId="4957" xr:uid="{00000000-0005-0000-0000-000055130000}"/>
    <cellStyle name="C￥AØ_2_일-토목" xfId="4958" xr:uid="{00000000-0005-0000-0000-000056130000}"/>
    <cellStyle name="Ç¥ÁØ_³»¿ª¼­" xfId="4959" xr:uid="{00000000-0005-0000-0000-000057130000}"/>
    <cellStyle name="C￥AØ_³≫¿ª¼­" xfId="4960" xr:uid="{00000000-0005-0000-0000-000058130000}"/>
    <cellStyle name="Ç¥ÁØ_5-1±¤°í " xfId="4961" xr:uid="{00000000-0005-0000-0000-000059130000}"/>
    <cellStyle name="C￥AØ_6-1 A-S" xfId="4962" xr:uid="{00000000-0005-0000-0000-00005A130000}"/>
    <cellStyle name="Ç¥ÁØ_95,96 ºñ±³ " xfId="4963" xr:uid="{00000000-0005-0000-0000-00005B130000}"/>
    <cellStyle name="C￥AØ_95010 (2)" xfId="4964" xr:uid="{00000000-0005-0000-0000-00005C130000}"/>
    <cellStyle name="Ç¥ÁØ_95010 (2)" xfId="4965" xr:uid="{00000000-0005-0000-0000-00005D130000}"/>
    <cellStyle name="C￥AØ_95010 (2)_일-토목" xfId="4966" xr:uid="{00000000-0005-0000-0000-00005E130000}"/>
    <cellStyle name="Ç¥ÁØ_95020" xfId="4967" xr:uid="{00000000-0005-0000-0000-00005F130000}"/>
    <cellStyle name="C￥AØ_95020 (2)" xfId="4968" xr:uid="{00000000-0005-0000-0000-000060130000}"/>
    <cellStyle name="Ç¥ÁØ_95020 (2)" xfId="4969" xr:uid="{00000000-0005-0000-0000-000061130000}"/>
    <cellStyle name="C￥AØ_95020 (2)_일-토목" xfId="4970" xr:uid="{00000000-0005-0000-0000-000062130000}"/>
    <cellStyle name="Ç¥ÁØ_95030" xfId="4971" xr:uid="{00000000-0005-0000-0000-000063130000}"/>
    <cellStyle name="C￥AØ_95030 (2)" xfId="4972" xr:uid="{00000000-0005-0000-0000-000064130000}"/>
    <cellStyle name="Ç¥ÁØ_95030 (2)" xfId="4973" xr:uid="{00000000-0005-0000-0000-000065130000}"/>
    <cellStyle name="C￥AØ_95030 (2)_일-토목" xfId="4974" xr:uid="{00000000-0005-0000-0000-000066130000}"/>
    <cellStyle name="Ç¥ÁØ_95050" xfId="4975" xr:uid="{00000000-0005-0000-0000-000067130000}"/>
    <cellStyle name="C￥AØ_95050_목록-조경 (2)" xfId="4976" xr:uid="{00000000-0005-0000-0000-000068130000}"/>
    <cellStyle name="Ç¥ÁØ_95060" xfId="4977" xr:uid="{00000000-0005-0000-0000-000069130000}"/>
    <cellStyle name="C￥AØ_95060_목록-조경 (2)" xfId="4978" xr:uid="{00000000-0005-0000-0000-00006A130000}"/>
    <cellStyle name="Ç¥ÁØ_95070" xfId="4979" xr:uid="{00000000-0005-0000-0000-00006B130000}"/>
    <cellStyle name="C￥AØ_95070_일-토목" xfId="4980" xr:uid="{00000000-0005-0000-0000-00006C130000}"/>
    <cellStyle name="Ç¥ÁØ_Á¦Àâºñ »êÃâ" xfId="4981" xr:uid="{00000000-0005-0000-0000-00006D130000}"/>
    <cellStyle name="C￥AØ_A×¸¶ÆAAⓒ" xfId="4982" xr:uid="{00000000-0005-0000-0000-00006E130000}"/>
    <cellStyle name="Ç¥ÁØ_À§»ý" xfId="4983" xr:uid="{00000000-0005-0000-0000-00006F130000}"/>
    <cellStyle name="C￥AØ_A§≫y" xfId="4984" xr:uid="{00000000-0005-0000-0000-000070130000}"/>
    <cellStyle name="Ç¥ÁØ_Ã¶±Ù" xfId="4985" xr:uid="{00000000-0005-0000-0000-000071130000}"/>
    <cellStyle name="C￥AØ_A¾CO" xfId="4986" xr:uid="{00000000-0005-0000-0000-000072130000}"/>
    <cellStyle name="Ç¥ÁØ_Á¾ÇÕ½Å¼³ " xfId="4987" xr:uid="{00000000-0005-0000-0000-000073130000}"/>
    <cellStyle name="C￥AØ_A¾COA¶°AºÐ " xfId="4988" xr:uid="{00000000-0005-0000-0000-000074130000}"/>
    <cellStyle name="Ç¥ÁØ_Á¾ÇÕÃ¶°ÅºÐ " xfId="4989" xr:uid="{00000000-0005-0000-0000-000075130000}"/>
    <cellStyle name="C￥AØ_Aa¸n(5)_목록-조경 (2)" xfId="4990" xr:uid="{00000000-0005-0000-0000-000076130000}"/>
    <cellStyle name="Ç¥ÁØ_Àå-1" xfId="4991" xr:uid="{00000000-0005-0000-0000-000077130000}"/>
    <cellStyle name="C￥AØ_Aa-1_목록-조경 (2)" xfId="4992" xr:uid="{00000000-0005-0000-0000-000078130000}"/>
    <cellStyle name="Ç¥ÁØ_ÀåÁö¿ª»ç" xfId="4993" xr:uid="{00000000-0005-0000-0000-000079130000}"/>
    <cellStyle name="C￥AØ_AaAo¿ª≫c" xfId="4994" xr:uid="{00000000-0005-0000-0000-00007A130000}"/>
    <cellStyle name="Ç¥ÁØ_ÀåÁö-2" xfId="4995" xr:uid="{00000000-0005-0000-0000-00007B130000}"/>
    <cellStyle name="C￥AØ_AaAo-2_일-토목" xfId="4996" xr:uid="{00000000-0005-0000-0000-00007C130000}"/>
    <cellStyle name="Ç¥ÁØ_ÀåÁö-3" xfId="4997" xr:uid="{00000000-0005-0000-0000-00007D130000}"/>
    <cellStyle name="C￥AØ_AaAo-3_일-토목" xfId="4998" xr:uid="{00000000-0005-0000-0000-00007E130000}"/>
    <cellStyle name="Ç¥ÁØ_ÀåÁö-4" xfId="4999" xr:uid="{00000000-0005-0000-0000-00007F130000}"/>
    <cellStyle name="C￥AØ_AaAo-4_일-토목" xfId="5000" xr:uid="{00000000-0005-0000-0000-000080130000}"/>
    <cellStyle name="Ç¥ÁØ_ÀåÁö-5" xfId="5001" xr:uid="{00000000-0005-0000-0000-000081130000}"/>
    <cellStyle name="C￥AØ_AaAo-5_일-토목" xfId="5002" xr:uid="{00000000-0005-0000-0000-000082130000}"/>
    <cellStyle name="Ç¥ÁØ_ÀåÁöÁý°è" xfId="5003" xr:uid="{00000000-0005-0000-0000-000083130000}"/>
    <cellStyle name="C￥AØ_AaAoAy°e_일-토목" xfId="5004" xr:uid="{00000000-0005-0000-0000-000084130000}"/>
    <cellStyle name="Ç¥ÁØ_Àç°í°ü¸® " xfId="5005" xr:uid="{00000000-0005-0000-0000-000085130000}"/>
    <cellStyle name="C￥AØ_Æ?±a≫cC×" xfId="5006" xr:uid="{00000000-0005-0000-0000-000086130000}"/>
    <cellStyle name="Ç¥ÁØ_ÀÏ-±â" xfId="5007" xr:uid="{00000000-0005-0000-0000-000087130000}"/>
    <cellStyle name="C￥AØ_AI-±a_목록-조경 (2)" xfId="5008" xr:uid="{00000000-0005-0000-0000-000088130000}"/>
    <cellStyle name="Ç¥ÁØ_ÀÏÀ§-es2Â÷" xfId="5009" xr:uid="{00000000-0005-0000-0000-000089130000}"/>
    <cellStyle name="C￥AØ_AIA§-es2A÷_일-토목" xfId="5010" xr:uid="{00000000-0005-0000-0000-00008A130000}"/>
    <cellStyle name="Ç¥ÁØ_ÃÑ°ý¼ö·®Áý°è" xfId="5011" xr:uid="{00000000-0005-0000-0000-00008B130000}"/>
    <cellStyle name="C￥AØ_AN°yC￥ (´eA÷´eA¶C￥)" xfId="5012" xr:uid="{00000000-0005-0000-0000-00008C130000}"/>
    <cellStyle name="Ç¥ÁØ_Áö¼öÁ¶Á¤À²" xfId="5013" xr:uid="{00000000-0005-0000-0000-00008D130000}"/>
    <cellStyle name="C￥AØ_Ao¼oA¶A¤A²(±Øμ¿)" xfId="5014" xr:uid="{00000000-0005-0000-0000-00008E130000}"/>
    <cellStyle name="Ç¥ÁØ_Áö¼öÁ¶Á¤À²_±âÅ¸ºñ¸ñ±ºÁö¼ö»êÃâ¼­" xfId="5015" xr:uid="{00000000-0005-0000-0000-00008F130000}"/>
    <cellStyle name="C￥AØ_Ao¼oA¶A¤A²_±aA¸ºn¸n±ºAo¼o≫eAa¼­" xfId="5016" xr:uid="{00000000-0005-0000-0000-000090130000}"/>
    <cellStyle name="Ç¥ÁØ_Áö¼öÁ¶Á¤À²_1" xfId="5017" xr:uid="{00000000-0005-0000-0000-000091130000}"/>
    <cellStyle name="C￥AØ_Ao¼oA¶A¤A²_1_목록-조경 (2)" xfId="5018" xr:uid="{00000000-0005-0000-0000-000092130000}"/>
    <cellStyle name="Ç¥ÁØ_Áö¼öÁ¶Á¤À²_Àç·áºñºñ¸ñº¯µ¿À²" xfId="5019" xr:uid="{00000000-0005-0000-0000-000093130000}"/>
    <cellStyle name="C￥AØ_Ao¼oA¶A¤A²_HY-단산출" xfId="5020" xr:uid="{00000000-0005-0000-0000-000094130000}"/>
    <cellStyle name="Ç¥ÁØ_Áö¼öÁ¶Á¤À²_KIM" xfId="5021" xr:uid="{00000000-0005-0000-0000-000095130000}"/>
    <cellStyle name="C￥AØ_Ao¼oA¶A¤A²_KIM_il-건축" xfId="5022" xr:uid="{00000000-0005-0000-0000-000096130000}"/>
    <cellStyle name="Ç¥ÁØ_Áö¼öÁ¶Á¤À²_ºñ¸ñ±ºÆò±ÕÁö¼ö" xfId="5023" xr:uid="{00000000-0005-0000-0000-000097130000}"/>
    <cellStyle name="C￥AØ_Ao¼oA¶A¤A²_ºn¸n±ºÆo±OAo¼o_일-토목" xfId="5024" xr:uid="{00000000-0005-0000-0000-000098130000}"/>
    <cellStyle name="Ç¥ÁØ_Áö¼öÁ¶Á¤À²2" xfId="5025" xr:uid="{00000000-0005-0000-0000-000099130000}"/>
    <cellStyle name="C￥AØ_Ao¼oA¶A¤A²2_HY-단산출" xfId="5026" xr:uid="{00000000-0005-0000-0000-00009A130000}"/>
    <cellStyle name="Ç¥ÁØ_Àû¿ë´ë°¡" xfId="5027" xr:uid="{00000000-0005-0000-0000-00009B130000}"/>
    <cellStyle name="C￥AØ_Au¿e±aAØ" xfId="5028" xr:uid="{00000000-0005-0000-0000-00009C130000}"/>
    <cellStyle name="Ç¥ÁØ_Àü±â»êÃâ" xfId="5029" xr:uid="{00000000-0005-0000-0000-00009D130000}"/>
    <cellStyle name="C￥AØ_Ay°eC￥°CAaºÐ_일-토목" xfId="5030" xr:uid="{00000000-0005-0000-0000-00009E130000}"/>
    <cellStyle name="Ç¥ÁØ_B" xfId="5031" xr:uid="{00000000-0005-0000-0000-00009F130000}"/>
    <cellStyle name="C￥AØ_B_목록-조경 (2)" xfId="5032" xr:uid="{00000000-0005-0000-0000-0000A0130000}"/>
    <cellStyle name="Ç¥ÁØ_BOB-1" xfId="5033" xr:uid="{00000000-0005-0000-0000-0000A1130000}"/>
    <cellStyle name="C￥AØ_BOB-1_목록-조경 (2)" xfId="5034" xr:uid="{00000000-0005-0000-0000-0000A2130000}"/>
    <cellStyle name="Ç¥ÁØ_BOB-2" xfId="5035" xr:uid="{00000000-0005-0000-0000-0000A3130000}"/>
    <cellStyle name="C￥AØ_BOB-2_목록-조경 (2)" xfId="5036" xr:uid="{00000000-0005-0000-0000-0000A4130000}"/>
    <cellStyle name="Ç¥ÁØ_BOM°èÀå" xfId="5037" xr:uid="{00000000-0005-0000-0000-0000A5130000}"/>
    <cellStyle name="C￥AØ_BOM°eAa_일-토목" xfId="5038" xr:uid="{00000000-0005-0000-0000-0000A6130000}"/>
    <cellStyle name="Ç¥ÁØ_Ç¥Áö" xfId="5039" xr:uid="{00000000-0005-0000-0000-0000A7130000}"/>
    <cellStyle name="C￥AØ_C￥Ao " xfId="5040" xr:uid="{00000000-0005-0000-0000-0000A8130000}"/>
    <cellStyle name="Ç¥ÁØ_CD-ROM " xfId="5041" xr:uid="{00000000-0005-0000-0000-0000A9130000}"/>
    <cellStyle name="C￥AØ_CoAo¹yAI °A¾×¿ⓒ½A " xfId="5042" xr:uid="{00000000-0005-0000-0000-0000AA130000}"/>
    <cellStyle name="Ç¥ÁØ_ESÀû¿ëºÐ" xfId="5043" xr:uid="{00000000-0005-0000-0000-0000AB130000}"/>
    <cellStyle name="C￥AØ_HHHH001_HY-단산출" xfId="5044" xr:uid="{00000000-0005-0000-0000-0000AC130000}"/>
    <cellStyle name="Ç¥ÁØ_HHHHH002" xfId="5045" xr:uid="{00000000-0005-0000-0000-0000AD130000}"/>
    <cellStyle name="C￥AØ_HHHHH002_일-토목" xfId="5046" xr:uid="{00000000-0005-0000-0000-0000AE130000}"/>
    <cellStyle name="Ç¥ÁØ_JENAE01" xfId="5047" xr:uid="{00000000-0005-0000-0000-0000AF130000}"/>
    <cellStyle name="C￥AØ_JENAE01_일-토목" xfId="5048" xr:uid="{00000000-0005-0000-0000-0000B0130000}"/>
    <cellStyle name="Ç¥ÁØ_JUN-MS05" xfId="5049" xr:uid="{00000000-0005-0000-0000-0000B1130000}"/>
    <cellStyle name="C￥AØ_JUN-MS05_일-토목" xfId="5050" xr:uid="{00000000-0005-0000-0000-0000B2130000}"/>
    <cellStyle name="Ç¥ÁØ_JUN-MS06" xfId="5051" xr:uid="{00000000-0005-0000-0000-0000B3130000}"/>
    <cellStyle name="C￥AØ_JUN-MS06_일-토목" xfId="5052" xr:uid="{00000000-0005-0000-0000-0000B4130000}"/>
    <cellStyle name="Ç¥ÁØ_KANG" xfId="5053" xr:uid="{00000000-0005-0000-0000-0000B5130000}"/>
    <cellStyle name="C￥AØ_KANG_일-토목" xfId="5054" xr:uid="{00000000-0005-0000-0000-0000B6130000}"/>
    <cellStyle name="Ç¥ÁØ_KUN" xfId="5055" xr:uid="{00000000-0005-0000-0000-0000B7130000}"/>
    <cellStyle name="C￥AØ_KUN_il-건축" xfId="5056" xr:uid="{00000000-0005-0000-0000-0000B8130000}"/>
    <cellStyle name="Ç¥ÁØ_laroux" xfId="5057" xr:uid="{00000000-0005-0000-0000-0000B9130000}"/>
    <cellStyle name="C￥AØ_laroux_°ø≫cºn¿¹≫e¼­" xfId="5058" xr:uid="{00000000-0005-0000-0000-0000BA130000}"/>
    <cellStyle name="Ç¥ÁØ_laroux_1" xfId="5059" xr:uid="{00000000-0005-0000-0000-0000BB130000}"/>
    <cellStyle name="C￥AØ_laroux_1_°ø≫cºn¿¹≫e¼­" xfId="5060" xr:uid="{00000000-0005-0000-0000-0000BC130000}"/>
    <cellStyle name="Ç¥ÁØ_laroux_1_Áý°èÇ¥°ÇÃàºÐ" xfId="5061" xr:uid="{00000000-0005-0000-0000-0000BD130000}"/>
    <cellStyle name="C￥AØ_laroux_1_Ay°eC￥°CAaºÐ_HY-단산출" xfId="5062" xr:uid="{00000000-0005-0000-0000-0000BE130000}"/>
    <cellStyle name="Ç¥ÁØ_laroux_1_laroux" xfId="5063" xr:uid="{00000000-0005-0000-0000-0000BF130000}"/>
    <cellStyle name="C￥AØ_laroux_1_laroux_일-토목" xfId="5064" xr:uid="{00000000-0005-0000-0000-0000C0130000}"/>
    <cellStyle name="Ç¥ÁØ_laroux_2" xfId="5065" xr:uid="{00000000-0005-0000-0000-0000C1130000}"/>
    <cellStyle name="C￥AØ_laroux_2_일-토목" xfId="5066" xr:uid="{00000000-0005-0000-0000-0000C2130000}"/>
    <cellStyle name="Ç¥ÁØ_laroux_3" xfId="5067" xr:uid="{00000000-0005-0000-0000-0000C3130000}"/>
    <cellStyle name="C￥AØ_laroux_3_목록-조경 (2)" xfId="5068" xr:uid="{00000000-0005-0000-0000-0000C4130000}"/>
    <cellStyle name="Ç¥ÁØ_laroux_4" xfId="5069" xr:uid="{00000000-0005-0000-0000-0000C5130000}"/>
    <cellStyle name="C￥AØ_laroux_5" xfId="5070" xr:uid="{00000000-0005-0000-0000-0000C6130000}"/>
    <cellStyle name="Ç¥ÁØ_laroux_5" xfId="5071" xr:uid="{00000000-0005-0000-0000-0000C7130000}"/>
    <cellStyle name="C￥AØ_laroux_5_목록-조경 (2)" xfId="5072" xr:uid="{00000000-0005-0000-0000-0000C8130000}"/>
    <cellStyle name="Ç¥ÁØ_laroux_Á¾ÇÕ½Å¼³ " xfId="5073" xr:uid="{00000000-0005-0000-0000-0000C9130000}"/>
    <cellStyle name="C￥AØ_laroux_A¾COA¶°AºÐ " xfId="5074" xr:uid="{00000000-0005-0000-0000-0000CA130000}"/>
    <cellStyle name="Ç¥ÁØ_laroux_Á¾ÇÕÃ¶°ÅºÐ " xfId="5075" xr:uid="{00000000-0005-0000-0000-0000CB130000}"/>
    <cellStyle name="C￥AØ_LIST03_일-토목" xfId="5076" xr:uid="{00000000-0005-0000-0000-0000CC130000}"/>
    <cellStyle name="Ç¥ÁØ_NAE101" xfId="5077" xr:uid="{00000000-0005-0000-0000-0000CD130000}"/>
    <cellStyle name="C￥AØ_NAE101 (2)" xfId="5078" xr:uid="{00000000-0005-0000-0000-0000CE130000}"/>
    <cellStyle name="Ç¥ÁØ_NAE101 (2)" xfId="5079" xr:uid="{00000000-0005-0000-0000-0000CF130000}"/>
    <cellStyle name="C￥AØ_NAE101 (2)_일-토목" xfId="5080" xr:uid="{00000000-0005-0000-0000-0000D0130000}"/>
    <cellStyle name="Ç¥ÁØ_NAE201" xfId="5081" xr:uid="{00000000-0005-0000-0000-0000D1130000}"/>
    <cellStyle name="C￥AØ_NAE201_일-토목" xfId="5082" xr:uid="{00000000-0005-0000-0000-0000D2130000}"/>
    <cellStyle name="Ç¥ÁØ_NAE202" xfId="5083" xr:uid="{00000000-0005-0000-0000-0000D3130000}"/>
    <cellStyle name="C￥AØ_NAE202_목록-조경 (2)" xfId="5084" xr:uid="{00000000-0005-0000-0000-0000D4130000}"/>
    <cellStyle name="Ç¥ÁØ_NAE203" xfId="5085" xr:uid="{00000000-0005-0000-0000-0000D5130000}"/>
    <cellStyle name="C￥AØ_NAE203_HY-단산출" xfId="5086" xr:uid="{00000000-0005-0000-0000-0000D6130000}"/>
    <cellStyle name="Ç¥ÁØ_NAE204" xfId="5087" xr:uid="{00000000-0005-0000-0000-0000D7130000}"/>
    <cellStyle name="C￥AØ_NAE204_일-토목" xfId="5088" xr:uid="{00000000-0005-0000-0000-0000D8130000}"/>
    <cellStyle name="Ç¥ÁØ_NAE301" xfId="5089" xr:uid="{00000000-0005-0000-0000-0000D9130000}"/>
    <cellStyle name="C￥AØ_NAE301_목록-조경 (2)" xfId="5090" xr:uid="{00000000-0005-0000-0000-0000DA130000}"/>
    <cellStyle name="Ç¥ÁØ_º»¼±" xfId="5091" xr:uid="{00000000-0005-0000-0000-0000DB130000}"/>
    <cellStyle name="C￥AØ_º≫¼±" xfId="5092" xr:uid="{00000000-0005-0000-0000-0000DC130000}"/>
    <cellStyle name="Ç¥ÁØ_ºñ¸ñ±º(±â°è)" xfId="5093" xr:uid="{00000000-0005-0000-0000-0000DD130000}"/>
    <cellStyle name="C￥AØ_ºn¸n±º(±a°e)_목록-조경 (2)" xfId="5094" xr:uid="{00000000-0005-0000-0000-0000DE130000}"/>
    <cellStyle name="Ç¥ÁØ_ºñ¸ñ±º(°ÇÃà)" xfId="5095" xr:uid="{00000000-0005-0000-0000-0000DF130000}"/>
    <cellStyle name="C￥AØ_ºn¸n±º(°CAa)_목록-조경 (2)" xfId="5096" xr:uid="{00000000-0005-0000-0000-0000E0130000}"/>
    <cellStyle name="Ç¥ÁØ_ºñ¸ñ±ºÆò±ÕÁö¼ö" xfId="5097" xr:uid="{00000000-0005-0000-0000-0000E1130000}"/>
    <cellStyle name="C￥AØ_ºn¸n±ºÆo±OAo¼o_HY-단산출" xfId="5098" xr:uid="{00000000-0005-0000-0000-0000E2130000}"/>
    <cellStyle name="Ç¥ÁØ_Sheet1" xfId="5099" xr:uid="{00000000-0005-0000-0000-0000E3130000}"/>
    <cellStyle name="C￥AØ_Sheet1_일-토목" xfId="5100" xr:uid="{00000000-0005-0000-0000-0000E4130000}"/>
    <cellStyle name="Ç¥ÁØ_TI" xfId="5101" xr:uid="{00000000-0005-0000-0000-0000E5130000}"/>
    <cellStyle name="C￥AØ_TOT (2)" xfId="5102" xr:uid="{00000000-0005-0000-0000-0000E6130000}"/>
    <cellStyle name="Calc Currency (0)" xfId="5103" xr:uid="{00000000-0005-0000-0000-0000E7130000}"/>
    <cellStyle name="Calc Currency (2)" xfId="5104" xr:uid="{00000000-0005-0000-0000-0000E8130000}"/>
    <cellStyle name="Calc Percent (0)" xfId="5105" xr:uid="{00000000-0005-0000-0000-0000E9130000}"/>
    <cellStyle name="Calc Percent (1)" xfId="5106" xr:uid="{00000000-0005-0000-0000-0000EA130000}"/>
    <cellStyle name="Calc Percent (2)" xfId="5107" xr:uid="{00000000-0005-0000-0000-0000EB130000}"/>
    <cellStyle name="Calc Units (0)" xfId="5108" xr:uid="{00000000-0005-0000-0000-0000EC130000}"/>
    <cellStyle name="Calc Units (1)" xfId="5109" xr:uid="{00000000-0005-0000-0000-0000ED130000}"/>
    <cellStyle name="Calc Units (2)" xfId="5110" xr:uid="{00000000-0005-0000-0000-0000EE130000}"/>
    <cellStyle name="Calculation" xfId="5111" xr:uid="{00000000-0005-0000-0000-0000EF130000}"/>
    <cellStyle name="category" xfId="5112" xr:uid="{00000000-0005-0000-0000-0000F0130000}"/>
    <cellStyle name="ce" xfId="5113" xr:uid="{00000000-0005-0000-0000-0000F1130000}"/>
    <cellStyle name="Check Cell" xfId="5114" xr:uid="{00000000-0005-0000-0000-0000F2130000}"/>
    <cellStyle name="CIAIÆU¸μAⓒ" xfId="5115" xr:uid="{00000000-0005-0000-0000-0000F3130000}"/>
    <cellStyle name="Cmma_을지 (2)_갑지 (2)_집계표 (2)_집계표 (3)_견적서 (2)" xfId="5116" xr:uid="{00000000-0005-0000-0000-0000F4130000}"/>
    <cellStyle name="ÇÕ»ê" xfId="5117" xr:uid="{00000000-0005-0000-0000-0000F5130000}"/>
    <cellStyle name="CO≫e" xfId="5118" xr:uid="{00000000-0005-0000-0000-0000F6130000}"/>
    <cellStyle name="Co≫e 2" xfId="5119" xr:uid="{00000000-0005-0000-0000-0000F7130000}"/>
    <cellStyle name="Co≫e 3" xfId="5120" xr:uid="{00000000-0005-0000-0000-0000F8130000}"/>
    <cellStyle name="ColHdr" xfId="5121" xr:uid="{00000000-0005-0000-0000-0000F9130000}"/>
    <cellStyle name="Column Heading" xfId="5122" xr:uid="{00000000-0005-0000-0000-0000FA130000}"/>
    <cellStyle name="Column Headings" xfId="5123" xr:uid="{00000000-0005-0000-0000-0000FB130000}"/>
    <cellStyle name="columns_array" xfId="5124" xr:uid="{00000000-0005-0000-0000-0000FC130000}"/>
    <cellStyle name="Comma" xfId="5125" xr:uid="{00000000-0005-0000-0000-0000FD130000}"/>
    <cellStyle name="Comma [0]" xfId="5126" xr:uid="{00000000-0005-0000-0000-0000FE130000}"/>
    <cellStyle name="Comma [0] 2" xfId="5127" xr:uid="{00000000-0005-0000-0000-0000FF130000}"/>
    <cellStyle name="Comma [0]_ SG&amp;A Bridge " xfId="5128" xr:uid="{00000000-0005-0000-0000-000000140000}"/>
    <cellStyle name="Comma [00]" xfId="5129" xr:uid="{00000000-0005-0000-0000-000001140000}"/>
    <cellStyle name="comma zerodec" xfId="5130" xr:uid="{00000000-0005-0000-0000-000002140000}"/>
    <cellStyle name="comma zerodec 2" xfId="5131" xr:uid="{00000000-0005-0000-0000-000003140000}"/>
    <cellStyle name="comma zerodec 3" xfId="5132" xr:uid="{00000000-0005-0000-0000-000004140000}"/>
    <cellStyle name="comma zerodec_단가" xfId="5133" xr:uid="{00000000-0005-0000-0000-000005140000}"/>
    <cellStyle name="Comma_ SG&amp;A Bridge" xfId="5134" xr:uid="{00000000-0005-0000-0000-000006140000}"/>
    <cellStyle name="Comma0" xfId="5135" xr:uid="{00000000-0005-0000-0000-000007140000}"/>
    <cellStyle name="Comma0 2" xfId="5136" xr:uid="{00000000-0005-0000-0000-000008140000}"/>
    <cellStyle name="Comma0_단가" xfId="5137" xr:uid="{00000000-0005-0000-0000-000009140000}"/>
    <cellStyle name="Comm뼬_E&amp;ONW2" xfId="5138" xr:uid="{00000000-0005-0000-0000-00000A140000}"/>
    <cellStyle name="Company Info" xfId="5139" xr:uid="{00000000-0005-0000-0000-00000B140000}"/>
    <cellStyle name="Contents Heading 1" xfId="5140" xr:uid="{00000000-0005-0000-0000-00000C140000}"/>
    <cellStyle name="Contents Heading 2" xfId="5141" xr:uid="{00000000-0005-0000-0000-00000D140000}"/>
    <cellStyle name="Contents Heading 3" xfId="5142" xr:uid="{00000000-0005-0000-0000-00000E140000}"/>
    <cellStyle name="Copied" xfId="5143" xr:uid="{00000000-0005-0000-0000-00000F140000}"/>
    <cellStyle name="CoverHeadline1" xfId="5144" xr:uid="{00000000-0005-0000-0000-000010140000}"/>
    <cellStyle name="Cur_x0002_6怑" xfId="5145" xr:uid="{00000000-0005-0000-0000-000011140000}"/>
    <cellStyle name="Curr" xfId="5146" xr:uid="{00000000-0005-0000-0000-000012140000}"/>
    <cellStyle name="Curren" xfId="5147" xr:uid="{00000000-0005-0000-0000-000013140000}"/>
    <cellStyle name="Curren?_x0012_퐀_x0017_?" xfId="5148" xr:uid="{00000000-0005-0000-0000-000014140000}"/>
    <cellStyle name="Currenby_Cash&amp;DSO Chart" xfId="5149" xr:uid="{00000000-0005-0000-0000-000015140000}"/>
    <cellStyle name="Currency" xfId="5150" xr:uid="{00000000-0005-0000-0000-000016140000}"/>
    <cellStyle name="Currency [_x0010_]_mud plant bolted" xfId="5151" xr:uid="{00000000-0005-0000-0000-000017140000}"/>
    <cellStyle name="Currency [0]" xfId="5152" xr:uid="{00000000-0005-0000-0000-000018140000}"/>
    <cellStyle name="Currency [0] 2" xfId="5153" xr:uid="{00000000-0005-0000-0000-000019140000}"/>
    <cellStyle name="Currency [0]_ SG&amp;A Bridge " xfId="5154" xr:uid="{00000000-0005-0000-0000-00001A140000}"/>
    <cellStyle name="Currency [00]" xfId="5155" xr:uid="{00000000-0005-0000-0000-00001B140000}"/>
    <cellStyle name="Currency [ﺜ]_P&amp;L_laroux" xfId="5156" xr:uid="{00000000-0005-0000-0000-00001C140000}"/>
    <cellStyle name="Currency 2" xfId="5157" xr:uid="{00000000-0005-0000-0000-00001D140000}"/>
    <cellStyle name="Currency 3" xfId="5158" xr:uid="{00000000-0005-0000-0000-00001E140000}"/>
    <cellStyle name="Currency 4" xfId="5159" xr:uid="{00000000-0005-0000-0000-00001F140000}"/>
    <cellStyle name="Currency 5" xfId="5160" xr:uid="{00000000-0005-0000-0000-000020140000}"/>
    <cellStyle name="Currency 6" xfId="5161" xr:uid="{00000000-0005-0000-0000-000021140000}"/>
    <cellStyle name="Currency 7" xfId="5162" xr:uid="{00000000-0005-0000-0000-000022140000}"/>
    <cellStyle name="Currency 8" xfId="5163" xr:uid="{00000000-0005-0000-0000-000023140000}"/>
    <cellStyle name="currency-$" xfId="5164" xr:uid="{00000000-0005-0000-0000-000024140000}"/>
    <cellStyle name="Currency_ SG&amp;A Bridge " xfId="5165" xr:uid="{00000000-0005-0000-0000-000025140000}"/>
    <cellStyle name="Currency0" xfId="5166" xr:uid="{00000000-0005-0000-0000-000026140000}"/>
    <cellStyle name="Currency0 2" xfId="5167" xr:uid="{00000000-0005-0000-0000-000027140000}"/>
    <cellStyle name="Currency0_단가" xfId="5168" xr:uid="{00000000-0005-0000-0000-000028140000}"/>
    <cellStyle name="Currency1" xfId="5169" xr:uid="{00000000-0005-0000-0000-000029140000}"/>
    <cellStyle name="Currency1 2" xfId="5170" xr:uid="{00000000-0005-0000-0000-00002A140000}"/>
    <cellStyle name="Currency1 3" xfId="5171" xr:uid="{00000000-0005-0000-0000-00002B140000}"/>
    <cellStyle name="Currency1_단가" xfId="5172" xr:uid="{00000000-0005-0000-0000-00002C140000}"/>
    <cellStyle name="D$_x0004_P?_x0010__x000b_픲_x0015_딡$_x0004_뗈_x000f_?" xfId="5173" xr:uid="{00000000-0005-0000-0000-00002D140000}"/>
    <cellStyle name="Data" xfId="5174" xr:uid="{00000000-0005-0000-0000-00002E140000}"/>
    <cellStyle name="Date" xfId="5175" xr:uid="{00000000-0005-0000-0000-00002F140000}"/>
    <cellStyle name="Date 2" xfId="5176" xr:uid="{00000000-0005-0000-0000-000030140000}"/>
    <cellStyle name="Date 3" xfId="5177" xr:uid="{00000000-0005-0000-0000-000031140000}"/>
    <cellStyle name="Date Short" xfId="5178" xr:uid="{00000000-0005-0000-0000-000032140000}"/>
    <cellStyle name="Date_내역서  - version1-1111" xfId="5179" xr:uid="{00000000-0005-0000-0000-000033140000}"/>
    <cellStyle name="Datum" xfId="5180" xr:uid="{00000000-0005-0000-0000-000034140000}"/>
    <cellStyle name="Datum+Zeit" xfId="5181" xr:uid="{00000000-0005-0000-0000-000035140000}"/>
    <cellStyle name="Dezimal (1)" xfId="5182" xr:uid="{00000000-0005-0000-0000-000036140000}"/>
    <cellStyle name="Dezimal (2)" xfId="5183" xr:uid="{00000000-0005-0000-0000-000037140000}"/>
    <cellStyle name="Dezimal [0]_ADRESS" xfId="5184" xr:uid="{00000000-0005-0000-0000-000038140000}"/>
    <cellStyle name="Dezimal_Ausdruck RUND (D)" xfId="5185" xr:uid="{00000000-0005-0000-0000-000039140000}"/>
    <cellStyle name="Display" xfId="5186" xr:uid="{00000000-0005-0000-0000-00003A140000}"/>
    <cellStyle name="Display Price" xfId="5187" xr:uid="{00000000-0005-0000-0000-00003B140000}"/>
    <cellStyle name="Dollar (zero dec)" xfId="5188" xr:uid="{00000000-0005-0000-0000-00003C140000}"/>
    <cellStyle name="Dollar (zero dec) 2" xfId="5189" xr:uid="{00000000-0005-0000-0000-00003D140000}"/>
    <cellStyle name="Dollar (zero dec) 3" xfId="5190" xr:uid="{00000000-0005-0000-0000-00003E140000}"/>
    <cellStyle name="Dollar (zero dec)_단가" xfId="5191" xr:uid="{00000000-0005-0000-0000-00003F140000}"/>
    <cellStyle name="EA" xfId="5192" xr:uid="{00000000-0005-0000-0000-000040140000}"/>
    <cellStyle name="EA(개수표시)" xfId="5193" xr:uid="{00000000-0005-0000-0000-000041140000}"/>
    <cellStyle name="E­Æo±aE￡" xfId="5194" xr:uid="{00000000-0005-0000-0000-000042140000}"/>
    <cellStyle name="È­Æó±âÈ£" xfId="5195" xr:uid="{00000000-0005-0000-0000-000043140000}"/>
    <cellStyle name="E­æo±ae￡ 2" xfId="5196" xr:uid="{00000000-0005-0000-0000-000044140000}"/>
    <cellStyle name="E­æo±ae￡ 3" xfId="5197" xr:uid="{00000000-0005-0000-0000-000045140000}"/>
    <cellStyle name="E­æo±ae￡ 4" xfId="5198" xr:uid="{00000000-0005-0000-0000-000046140000}"/>
    <cellStyle name="E­æo±ae￡_1.내역서" xfId="5199" xr:uid="{00000000-0005-0000-0000-000047140000}"/>
    <cellStyle name="E­Æo±aE￡0" xfId="5200" xr:uid="{00000000-0005-0000-0000-000048140000}"/>
    <cellStyle name="È­Æó±âÈ£0" xfId="5201" xr:uid="{00000000-0005-0000-0000-000049140000}"/>
    <cellStyle name="E­æo±ae￡0 2" xfId="5202" xr:uid="{00000000-0005-0000-0000-00004A140000}"/>
    <cellStyle name="E­æo±ae￡0 3" xfId="5203" xr:uid="{00000000-0005-0000-0000-00004B140000}"/>
    <cellStyle name="E­æo±ae￡0 4" xfId="5204" xr:uid="{00000000-0005-0000-0000-00004C140000}"/>
    <cellStyle name="E­æo±ae￡0_1.내역서" xfId="5205" xr:uid="{00000000-0005-0000-0000-00004D140000}"/>
    <cellStyle name="Emphasis 1" xfId="5206" xr:uid="{00000000-0005-0000-0000-00004E140000}"/>
    <cellStyle name="Emphasis 2" xfId="5207" xr:uid="{00000000-0005-0000-0000-00004F140000}"/>
    <cellStyle name="Emphasis 3" xfId="5208" xr:uid="{00000000-0005-0000-0000-000050140000}"/>
    <cellStyle name="Enter Currency (0)" xfId="5209" xr:uid="{00000000-0005-0000-0000-000051140000}"/>
    <cellStyle name="Enter Currency (2)" xfId="5210" xr:uid="{00000000-0005-0000-0000-000052140000}"/>
    <cellStyle name="Enter Units (0)" xfId="5211" xr:uid="{00000000-0005-0000-0000-000053140000}"/>
    <cellStyle name="Enter Units (1)" xfId="5212" xr:uid="{00000000-0005-0000-0000-000054140000}"/>
    <cellStyle name="Enter Units (2)" xfId="5213" xr:uid="{00000000-0005-0000-0000-000055140000}"/>
    <cellStyle name="Entered" xfId="5214" xr:uid="{00000000-0005-0000-0000-000056140000}"/>
    <cellStyle name="Euro" xfId="5215" xr:uid="{00000000-0005-0000-0000-000057140000}"/>
    <cellStyle name="F2" xfId="5216" xr:uid="{00000000-0005-0000-0000-000058140000}"/>
    <cellStyle name="F2 2" xfId="5217" xr:uid="{00000000-0005-0000-0000-000059140000}"/>
    <cellStyle name="F2 3" xfId="5218" xr:uid="{00000000-0005-0000-0000-00005A140000}"/>
    <cellStyle name="F2 4" xfId="5219" xr:uid="{00000000-0005-0000-0000-00005B140000}"/>
    <cellStyle name="F2 5" xfId="5220" xr:uid="{00000000-0005-0000-0000-00005C140000}"/>
    <cellStyle name="F2_단가" xfId="5221" xr:uid="{00000000-0005-0000-0000-00005D140000}"/>
    <cellStyle name="F3" xfId="5222" xr:uid="{00000000-0005-0000-0000-00005E140000}"/>
    <cellStyle name="F3 2" xfId="5223" xr:uid="{00000000-0005-0000-0000-00005F140000}"/>
    <cellStyle name="F3 3" xfId="5224" xr:uid="{00000000-0005-0000-0000-000060140000}"/>
    <cellStyle name="F3 4" xfId="5225" xr:uid="{00000000-0005-0000-0000-000061140000}"/>
    <cellStyle name="F4" xfId="5226" xr:uid="{00000000-0005-0000-0000-000062140000}"/>
    <cellStyle name="F4 2" xfId="5227" xr:uid="{00000000-0005-0000-0000-000063140000}"/>
    <cellStyle name="F5" xfId="5228" xr:uid="{00000000-0005-0000-0000-000064140000}"/>
    <cellStyle name="F5 2" xfId="5229" xr:uid="{00000000-0005-0000-0000-000065140000}"/>
    <cellStyle name="F5 3" xfId="5230" xr:uid="{00000000-0005-0000-0000-000066140000}"/>
    <cellStyle name="F5 4" xfId="5231" xr:uid="{00000000-0005-0000-0000-000067140000}"/>
    <cellStyle name="F6" xfId="5232" xr:uid="{00000000-0005-0000-0000-000068140000}"/>
    <cellStyle name="F6 2" xfId="5233" xr:uid="{00000000-0005-0000-0000-000069140000}"/>
    <cellStyle name="F6 3" xfId="5234" xr:uid="{00000000-0005-0000-0000-00006A140000}"/>
    <cellStyle name="F6 4" xfId="5235" xr:uid="{00000000-0005-0000-0000-00006B140000}"/>
    <cellStyle name="F7" xfId="5236" xr:uid="{00000000-0005-0000-0000-00006C140000}"/>
    <cellStyle name="F7 2" xfId="5237" xr:uid="{00000000-0005-0000-0000-00006D140000}"/>
    <cellStyle name="F7 3" xfId="5238" xr:uid="{00000000-0005-0000-0000-00006E140000}"/>
    <cellStyle name="F7 4" xfId="5239" xr:uid="{00000000-0005-0000-0000-00006F140000}"/>
    <cellStyle name="F8" xfId="5240" xr:uid="{00000000-0005-0000-0000-000070140000}"/>
    <cellStyle name="F8 2" xfId="5241" xr:uid="{00000000-0005-0000-0000-000071140000}"/>
    <cellStyle name="F8 3" xfId="5242" xr:uid="{00000000-0005-0000-0000-000072140000}"/>
    <cellStyle name="F8_단가" xfId="5243" xr:uid="{00000000-0005-0000-0000-000073140000}"/>
    <cellStyle name="FinePrint" xfId="5244" xr:uid="{00000000-0005-0000-0000-000074140000}"/>
    <cellStyle name="Fixed" xfId="5245" xr:uid="{00000000-0005-0000-0000-000075140000}"/>
    <cellStyle name="Fixed 2" xfId="5246" xr:uid="{00000000-0005-0000-0000-000076140000}"/>
    <cellStyle name="Fixed 3" xfId="5247" xr:uid="{00000000-0005-0000-0000-000077140000}"/>
    <cellStyle name="Fixed_단가" xfId="5248" xr:uid="{00000000-0005-0000-0000-000078140000}"/>
    <cellStyle name="Followed Hyperlink" xfId="5249" xr:uid="{00000000-0005-0000-0000-000079140000}"/>
    <cellStyle name="G/표준" xfId="5250" xr:uid="{00000000-0005-0000-0000-00007A140000}"/>
    <cellStyle name="ǦǦ_x0003_" xfId="5251" xr:uid="{00000000-0005-0000-0000-00007B140000}"/>
    <cellStyle name="Good" xfId="5252" xr:uid="{00000000-0005-0000-0000-00007C140000}"/>
    <cellStyle name="Grey" xfId="5253" xr:uid="{00000000-0005-0000-0000-00007D140000}"/>
    <cellStyle name="Grey 2" xfId="5254" xr:uid="{00000000-0005-0000-0000-00007E140000}"/>
    <cellStyle name="Grey 3" xfId="5255" xr:uid="{00000000-0005-0000-0000-00007F140000}"/>
    <cellStyle name="H1" xfId="5256" xr:uid="{00000000-0005-0000-0000-000080140000}"/>
    <cellStyle name="H2" xfId="5257" xr:uid="{00000000-0005-0000-0000-000081140000}"/>
    <cellStyle name="head" xfId="5258" xr:uid="{00000000-0005-0000-0000-000082140000}"/>
    <cellStyle name="head 1" xfId="5259" xr:uid="{00000000-0005-0000-0000-000083140000}"/>
    <cellStyle name="head 1-1" xfId="5260" xr:uid="{00000000-0005-0000-0000-000084140000}"/>
    <cellStyle name="HEADER" xfId="5261" xr:uid="{00000000-0005-0000-0000-000085140000}"/>
    <cellStyle name="Header1" xfId="5262" xr:uid="{00000000-0005-0000-0000-000086140000}"/>
    <cellStyle name="Header2" xfId="5263" xr:uid="{00000000-0005-0000-0000-000087140000}"/>
    <cellStyle name="Header2 2" xfId="5264" xr:uid="{00000000-0005-0000-0000-000088140000}"/>
    <cellStyle name="Header2 2 2" xfId="5265" xr:uid="{00000000-0005-0000-0000-000089140000}"/>
    <cellStyle name="Header2 3" xfId="5266" xr:uid="{00000000-0005-0000-0000-00008A140000}"/>
    <cellStyle name="Heading" xfId="5267" xr:uid="{00000000-0005-0000-0000-00008B140000}"/>
    <cellStyle name="Heading 1" xfId="5268" xr:uid="{00000000-0005-0000-0000-00008C140000}"/>
    <cellStyle name="Heading 1 2" xfId="5269" xr:uid="{00000000-0005-0000-0000-00008D140000}"/>
    <cellStyle name="Heading 1_단가" xfId="5270" xr:uid="{00000000-0005-0000-0000-00008E140000}"/>
    <cellStyle name="Heading 2" xfId="5271" xr:uid="{00000000-0005-0000-0000-00008F140000}"/>
    <cellStyle name="Heading 2 2" xfId="5272" xr:uid="{00000000-0005-0000-0000-000090140000}"/>
    <cellStyle name="Heading 2_단가" xfId="5273" xr:uid="{00000000-0005-0000-0000-000091140000}"/>
    <cellStyle name="Heading 3" xfId="5274" xr:uid="{00000000-0005-0000-0000-000092140000}"/>
    <cellStyle name="Heading 4" xfId="5275" xr:uid="{00000000-0005-0000-0000-000093140000}"/>
    <cellStyle name="Heading1" xfId="5276" xr:uid="{00000000-0005-0000-0000-000094140000}"/>
    <cellStyle name="Heading1 2" xfId="5277" xr:uid="{00000000-0005-0000-0000-000095140000}"/>
    <cellStyle name="Heading1 3" xfId="5278" xr:uid="{00000000-0005-0000-0000-000096140000}"/>
    <cellStyle name="Heading1_단가" xfId="5279" xr:uid="{00000000-0005-0000-0000-000097140000}"/>
    <cellStyle name="Heading2" xfId="5280" xr:uid="{00000000-0005-0000-0000-000098140000}"/>
    <cellStyle name="Heading2 2" xfId="5281" xr:uid="{00000000-0005-0000-0000-000099140000}"/>
    <cellStyle name="Heading2 3" xfId="5282" xr:uid="{00000000-0005-0000-0000-00009A140000}"/>
    <cellStyle name="Heading2_단가" xfId="5283" xr:uid="{00000000-0005-0000-0000-00009B140000}"/>
    <cellStyle name="Heading2Divider" xfId="5284" xr:uid="{00000000-0005-0000-0000-00009C140000}"/>
    <cellStyle name="heet1æꂘß_x0001__x0001__x0010__x0001_ဠ" xfId="5285" xr:uid="{00000000-0005-0000-0000-00009D140000}"/>
    <cellStyle name="Helv8_PFD4.XLS" xfId="5286" xr:uid="{00000000-0005-0000-0000-00009E140000}"/>
    <cellStyle name="HIGHLIGHT" xfId="5287" xr:uid="{00000000-0005-0000-0000-00009F140000}"/>
    <cellStyle name="Hyperlink" xfId="5288" xr:uid="{00000000-0005-0000-0000-0000A0140000}"/>
    <cellStyle name="Hyperlink 2" xfId="5289" xr:uid="{00000000-0005-0000-0000-0000A1140000}"/>
    <cellStyle name="h_x0010_통화 [0]_OCT-Price" xfId="5290" xr:uid="{00000000-0005-0000-0000-0000A2140000}"/>
    <cellStyle name="Input" xfId="5291" xr:uid="{00000000-0005-0000-0000-0000A3140000}"/>
    <cellStyle name="Input [yellow]" xfId="5292" xr:uid="{00000000-0005-0000-0000-0000A4140000}"/>
    <cellStyle name="Input [yellow] 2" xfId="5293" xr:uid="{00000000-0005-0000-0000-0000A5140000}"/>
    <cellStyle name="Input [yellow] 2 2" xfId="5294" xr:uid="{00000000-0005-0000-0000-0000A6140000}"/>
    <cellStyle name="Input [yellow] 2 2 2" xfId="5295" xr:uid="{00000000-0005-0000-0000-0000A7140000}"/>
    <cellStyle name="Input [yellow] 2 3" xfId="5296" xr:uid="{00000000-0005-0000-0000-0000A8140000}"/>
    <cellStyle name="Input [yellow] 3" xfId="5297" xr:uid="{00000000-0005-0000-0000-0000A9140000}"/>
    <cellStyle name="Input [yellow] 3 2" xfId="5298" xr:uid="{00000000-0005-0000-0000-0000AA140000}"/>
    <cellStyle name="Input [yellow] 4" xfId="5299" xr:uid="{00000000-0005-0000-0000-0000AB140000}"/>
    <cellStyle name="Input [yellow] 5" xfId="5300" xr:uid="{00000000-0005-0000-0000-0000AC140000}"/>
    <cellStyle name="Input Price" xfId="5301" xr:uid="{00000000-0005-0000-0000-0000AD140000}"/>
    <cellStyle name="Input Quantity" xfId="5302" xr:uid="{00000000-0005-0000-0000-0000AE140000}"/>
    <cellStyle name="Input Single Cell" xfId="5303" xr:uid="{00000000-0005-0000-0000-0000AF140000}"/>
    <cellStyle name="InputBodyCurr" xfId="5304" xr:uid="{00000000-0005-0000-0000-0000B0140000}"/>
    <cellStyle name="InputBodyDate" xfId="5305" xr:uid="{00000000-0005-0000-0000-0000B1140000}"/>
    <cellStyle name="InputBodyText" xfId="5306" xr:uid="{00000000-0005-0000-0000-0000B2140000}"/>
    <cellStyle name="InputColor" xfId="5307" xr:uid="{00000000-0005-0000-0000-0000B3140000}"/>
    <cellStyle name="Item" xfId="5308" xr:uid="{00000000-0005-0000-0000-0000B4140000}"/>
    <cellStyle name="Item Input" xfId="5309" xr:uid="{00000000-0005-0000-0000-0000B5140000}"/>
    <cellStyle name="_x0001__x0002_ĵĵ_x0007_ ĵĵ_x000d__x000d_ƨƬ_x0001__x0002_ƨƬ_x0007__x000d_ǒǓ _x000d_ǜǜ_x000d__x000d_ǪǪ_x0007__x0007__x0005__x0005__x0010__x0001_ဠ" xfId="5310" xr:uid="{00000000-0005-0000-0000-0000B6140000}"/>
    <cellStyle name="kg" xfId="5311" xr:uid="{00000000-0005-0000-0000-0000B7140000}"/>
    <cellStyle name="kg 2" xfId="5312" xr:uid="{00000000-0005-0000-0000-0000B8140000}"/>
    <cellStyle name="kg 2 2" xfId="5313" xr:uid="{00000000-0005-0000-0000-0000B9140000}"/>
    <cellStyle name="kg 3" xfId="5314" xr:uid="{00000000-0005-0000-0000-0000BA140000}"/>
    <cellStyle name="ℓ" xfId="5315" xr:uid="{00000000-0005-0000-0000-0000BB140000}"/>
    <cellStyle name="ℓ_Boo2" xfId="5316" xr:uid="{00000000-0005-0000-0000-0000BC140000}"/>
    <cellStyle name="ℓ_Boo2_수량전체" xfId="5317" xr:uid="{00000000-0005-0000-0000-0000BD140000}"/>
    <cellStyle name="ℓ_Book2" xfId="5318" xr:uid="{00000000-0005-0000-0000-0000BE140000}"/>
    <cellStyle name="ℓ_Book2_1" xfId="5319" xr:uid="{00000000-0005-0000-0000-0000BF140000}"/>
    <cellStyle name="ℓ_Book2_1_수량전체" xfId="5320" xr:uid="{00000000-0005-0000-0000-0000C0140000}"/>
    <cellStyle name="ℓ_Book2_수량전체" xfId="5321" xr:uid="{00000000-0005-0000-0000-0000C1140000}"/>
    <cellStyle name="ℓ_Book4" xfId="5322" xr:uid="{00000000-0005-0000-0000-0000C2140000}"/>
    <cellStyle name="ℓ_Book4_수량전체" xfId="5323" xr:uid="{00000000-0005-0000-0000-0000C3140000}"/>
    <cellStyle name="ℓ_고창우체국수량산출 및 집계" xfId="5324" xr:uid="{00000000-0005-0000-0000-0000C4140000}"/>
    <cellStyle name="ℓ_남원 반송" xfId="5325" xr:uid="{00000000-0005-0000-0000-0000C5140000}"/>
    <cellStyle name="ℓ_다목적운동장" xfId="5326" xr:uid="{00000000-0005-0000-0000-0000C6140000}"/>
    <cellStyle name="ℓ_마곡토공포장" xfId="5327" xr:uid="{00000000-0005-0000-0000-0000C7140000}"/>
    <cellStyle name="ℓ_무주공진" xfId="5328" xr:uid="{00000000-0005-0000-0000-0000C8140000}"/>
    <cellStyle name="ℓ_석축쌓기수량" xfId="5329" xr:uid="{00000000-0005-0000-0000-0000C9140000}"/>
    <cellStyle name="ℓ_수량산출" xfId="5330" xr:uid="{00000000-0005-0000-0000-0000CA140000}"/>
    <cellStyle name="ℓ_수량전체" xfId="5331" xr:uid="{00000000-0005-0000-0000-0000CB140000}"/>
    <cellStyle name="ℓ_용담댐수량산출서" xfId="5332" xr:uid="{00000000-0005-0000-0000-0000CC140000}"/>
    <cellStyle name="ℓ_용담댐수량산출서(대)" xfId="5333" xr:uid="{00000000-0005-0000-0000-0000CD140000}"/>
    <cellStyle name="ℓ_태인초수량(2안)-발주분" xfId="5334" xr:uid="{00000000-0005-0000-0000-0000CE140000}"/>
    <cellStyle name="ℓ_포장공" xfId="5335" xr:uid="{00000000-0005-0000-0000-0000CF140000}"/>
    <cellStyle name="L`" xfId="5336" xr:uid="{00000000-0005-0000-0000-0000D0140000}"/>
    <cellStyle name="Link Currency (0)" xfId="5337" xr:uid="{00000000-0005-0000-0000-0000D1140000}"/>
    <cellStyle name="Link Currency (2)" xfId="5338" xr:uid="{00000000-0005-0000-0000-0000D2140000}"/>
    <cellStyle name="Link Units (0)" xfId="5339" xr:uid="{00000000-0005-0000-0000-0000D3140000}"/>
    <cellStyle name="Link Units (1)" xfId="5340" xr:uid="{00000000-0005-0000-0000-0000D4140000}"/>
    <cellStyle name="Link Units (2)" xfId="5341" xr:uid="{00000000-0005-0000-0000-0000D5140000}"/>
    <cellStyle name="Linked Cell" xfId="5342" xr:uid="{00000000-0005-0000-0000-0000D6140000}"/>
    <cellStyle name="LongDesc" xfId="5343" xr:uid="{00000000-0005-0000-0000-0000D7140000}"/>
    <cellStyle name="M" xfId="5344" xr:uid="{00000000-0005-0000-0000-0000D8140000}"/>
    <cellStyle name="M 2" xfId="5345" xr:uid="{00000000-0005-0000-0000-0000D9140000}"/>
    <cellStyle name="M 2 2" xfId="5346" xr:uid="{00000000-0005-0000-0000-0000DA140000}"/>
    <cellStyle name="M 3" xfId="5347" xr:uid="{00000000-0005-0000-0000-0000DB140000}"/>
    <cellStyle name="M_Boo2" xfId="5348" xr:uid="{00000000-0005-0000-0000-0000DC140000}"/>
    <cellStyle name="M_Boo2_Sheet2" xfId="5349" xr:uid="{00000000-0005-0000-0000-0000DD140000}"/>
    <cellStyle name="M_Boo2_마곡수량산출" xfId="5350" xr:uid="{00000000-0005-0000-0000-0000DE140000}"/>
    <cellStyle name="M_Boo2_수량전체" xfId="5351" xr:uid="{00000000-0005-0000-0000-0000DF140000}"/>
    <cellStyle name="M_Book2" xfId="5352" xr:uid="{00000000-0005-0000-0000-0000E0140000}"/>
    <cellStyle name="M_Book2_1" xfId="5353" xr:uid="{00000000-0005-0000-0000-0000E1140000}"/>
    <cellStyle name="M_Book2_1_수량전체" xfId="5354" xr:uid="{00000000-0005-0000-0000-0000E2140000}"/>
    <cellStyle name="M_Book2_수량전체" xfId="5355" xr:uid="{00000000-0005-0000-0000-0000E3140000}"/>
    <cellStyle name="M_Book4" xfId="5356" xr:uid="{00000000-0005-0000-0000-0000E4140000}"/>
    <cellStyle name="M_Book4_Sheet2" xfId="5357" xr:uid="{00000000-0005-0000-0000-0000E5140000}"/>
    <cellStyle name="M_Book4_마곡수량산출" xfId="5358" xr:uid="{00000000-0005-0000-0000-0000E6140000}"/>
    <cellStyle name="M_Book4_수량전체" xfId="5359" xr:uid="{00000000-0005-0000-0000-0000E7140000}"/>
    <cellStyle name="M_Sheet2" xfId="5360" xr:uid="{00000000-0005-0000-0000-0000E8140000}"/>
    <cellStyle name="M_고창우체국수량산출 및 집계" xfId="5361" xr:uid="{00000000-0005-0000-0000-0000E9140000}"/>
    <cellStyle name="M_군산선양수량산출-주차장-4-21" xfId="5362" xr:uid="{00000000-0005-0000-0000-0000EA140000}"/>
    <cellStyle name="M_다목적운동장" xfId="5363" xr:uid="{00000000-0005-0000-0000-0000EB140000}"/>
    <cellStyle name="M_마곡수량산출" xfId="5364" xr:uid="{00000000-0005-0000-0000-0000EC140000}"/>
    <cellStyle name="M_마곡초 수량산출집계(총괄)" xfId="5365" xr:uid="{00000000-0005-0000-0000-0000ED140000}"/>
    <cellStyle name="M_마곡토공포장" xfId="5366" xr:uid="{00000000-0005-0000-0000-0000EE140000}"/>
    <cellStyle name="M_무주공진" xfId="5367" xr:uid="{00000000-0005-0000-0000-0000EF140000}"/>
    <cellStyle name="M_변경수량산출" xfId="5368" xr:uid="{00000000-0005-0000-0000-0000F0140000}"/>
    <cellStyle name="M_석축쌓기수량" xfId="5369" xr:uid="{00000000-0005-0000-0000-0000F1140000}"/>
    <cellStyle name="M_수량산출" xfId="5370" xr:uid="{00000000-0005-0000-0000-0000F2140000}"/>
    <cellStyle name="M_수량산출서" xfId="5371" xr:uid="{00000000-0005-0000-0000-0000F3140000}"/>
    <cellStyle name="M_수량산출-주차장" xfId="5372" xr:uid="{00000000-0005-0000-0000-0000F4140000}"/>
    <cellStyle name="M_수량전체" xfId="5373" xr:uid="{00000000-0005-0000-0000-0000F5140000}"/>
    <cellStyle name="M_수량집계" xfId="5374" xr:uid="{00000000-0005-0000-0000-0000F6140000}"/>
    <cellStyle name="M_수량집계-공공공지조경" xfId="5375" xr:uid="{00000000-0005-0000-0000-0000F7140000}"/>
    <cellStyle name="M_수량총괄분" xfId="5376" xr:uid="{00000000-0005-0000-0000-0000F8140000}"/>
    <cellStyle name="M_신태인초수량산출(변경)" xfId="5377" xr:uid="{00000000-0005-0000-0000-0000F9140000}"/>
    <cellStyle name="M_태인초수량(2안)-발주분" xfId="5378" xr:uid="{00000000-0005-0000-0000-0000FA140000}"/>
    <cellStyle name="M_평화중수량집계" xfId="5379" xr:uid="{00000000-0005-0000-0000-0000FB140000}"/>
    <cellStyle name="M_평화중수량집계-조경" xfId="5380" xr:uid="{00000000-0005-0000-0000-0000FC140000}"/>
    <cellStyle name="M_포장공" xfId="5381" xr:uid="{00000000-0005-0000-0000-0000FD140000}"/>
    <cellStyle name="M2" xfId="5382" xr:uid="{00000000-0005-0000-0000-0000FE140000}"/>
    <cellStyle name="M2 2" xfId="5383" xr:uid="{00000000-0005-0000-0000-0000FF140000}"/>
    <cellStyle name="M2 2 2" xfId="5384" xr:uid="{00000000-0005-0000-0000-000000150000}"/>
    <cellStyle name="M2 3" xfId="5385" xr:uid="{00000000-0005-0000-0000-000001150000}"/>
    <cellStyle name="M3" xfId="5386" xr:uid="{00000000-0005-0000-0000-000002150000}"/>
    <cellStyle name="M3 2" xfId="5387" xr:uid="{00000000-0005-0000-0000-000003150000}"/>
    <cellStyle name="M3 2 2" xfId="5388" xr:uid="{00000000-0005-0000-0000-000004150000}"/>
    <cellStyle name="M3 3" xfId="5389" xr:uid="{00000000-0005-0000-0000-000005150000}"/>
    <cellStyle name="Midtitle" xfId="5390" xr:uid="{00000000-0005-0000-0000-000006150000}"/>
    <cellStyle name="Miglia - Stile1" xfId="5391" xr:uid="{00000000-0005-0000-0000-000007150000}"/>
    <cellStyle name="Miglia - Stile2" xfId="5392" xr:uid="{00000000-0005-0000-0000-000008150000}"/>
    <cellStyle name="Miglia - Stile3" xfId="5393" xr:uid="{00000000-0005-0000-0000-000009150000}"/>
    <cellStyle name="Miglia - Stile4" xfId="5394" xr:uid="{00000000-0005-0000-0000-00000A150000}"/>
    <cellStyle name="Miglia - Stile5" xfId="5395" xr:uid="{00000000-0005-0000-0000-00000B150000}"/>
    <cellStyle name="Milliers [0]_399GC10" xfId="5396" xr:uid="{00000000-0005-0000-0000-00000C150000}"/>
    <cellStyle name="Milliers_399GC10" xfId="5397" xr:uid="{00000000-0005-0000-0000-00000D150000}"/>
    <cellStyle name="MM" xfId="5398" xr:uid="{00000000-0005-0000-0000-00000E150000}"/>
    <cellStyle name="mma_CASH &amp; DSO" xfId="5399" xr:uid="{00000000-0005-0000-0000-00000F150000}"/>
    <cellStyle name="Model" xfId="5400" xr:uid="{00000000-0005-0000-0000-000010150000}"/>
    <cellStyle name="Mon?aire [0]_399GC10" xfId="5401" xr:uid="{00000000-0005-0000-0000-000011150000}"/>
    <cellStyle name="Mon?aire_399GC10" xfId="5402" xr:uid="{00000000-0005-0000-0000-000012150000}"/>
    <cellStyle name="Monétaire [0]_Arabian Spec" xfId="5403" xr:uid="{00000000-0005-0000-0000-000013150000}"/>
    <cellStyle name="Monétaire_Arabian Spec" xfId="5404" xr:uid="{00000000-0005-0000-0000-000014150000}"/>
    <cellStyle name="MS Proofing Tools" xfId="5405" xr:uid="{00000000-0005-0000-0000-000015150000}"/>
    <cellStyle name="Neutral" xfId="5406" xr:uid="{00000000-0005-0000-0000-000016150000}"/>
    <cellStyle name="NEW정렬" xfId="5407" xr:uid="{00000000-0005-0000-0000-000017150000}"/>
    <cellStyle name="no dec" xfId="5408" xr:uid="{00000000-0005-0000-0000-000018150000}"/>
    <cellStyle name="nohs" xfId="5409" xr:uid="{00000000-0005-0000-0000-000019150000}"/>
    <cellStyle name="normal" xfId="5410" xr:uid="{00000000-0005-0000-0000-00001A150000}"/>
    <cellStyle name="Normal - Stile6" xfId="5411" xr:uid="{00000000-0005-0000-0000-00001B150000}"/>
    <cellStyle name="Normal - Stile7" xfId="5412" xr:uid="{00000000-0005-0000-0000-00001C150000}"/>
    <cellStyle name="Normal - Stile8" xfId="5413" xr:uid="{00000000-0005-0000-0000-00001D150000}"/>
    <cellStyle name="Normal - Style1" xfId="5414" xr:uid="{00000000-0005-0000-0000-00001E150000}"/>
    <cellStyle name="Normal - Style1 2" xfId="5415" xr:uid="{00000000-0005-0000-0000-00001F150000}"/>
    <cellStyle name="Normal - Style1 3" xfId="5416" xr:uid="{00000000-0005-0000-0000-000020150000}"/>
    <cellStyle name="Normal - Style1 4" xfId="5417" xr:uid="{00000000-0005-0000-0000-000021150000}"/>
    <cellStyle name="Normal - Style1_단가" xfId="5418" xr:uid="{00000000-0005-0000-0000-000022150000}"/>
    <cellStyle name="Normal - Style2" xfId="5419" xr:uid="{00000000-0005-0000-0000-000023150000}"/>
    <cellStyle name="Normal - Style3" xfId="5420" xr:uid="{00000000-0005-0000-0000-000024150000}"/>
    <cellStyle name="Normal - Style4" xfId="5421" xr:uid="{00000000-0005-0000-0000-000025150000}"/>
    <cellStyle name="Normal - Style5" xfId="5422" xr:uid="{00000000-0005-0000-0000-000026150000}"/>
    <cellStyle name="Normal - Style6" xfId="5423" xr:uid="{00000000-0005-0000-0000-000027150000}"/>
    <cellStyle name="Normal - Style7" xfId="5424" xr:uid="{00000000-0005-0000-0000-000028150000}"/>
    <cellStyle name="Normal - Style8" xfId="5425" xr:uid="{00000000-0005-0000-0000-000029150000}"/>
    <cellStyle name="Normal - 유형1" xfId="5426" xr:uid="{00000000-0005-0000-0000-00002A150000}"/>
    <cellStyle name="Normal_ SG&amp;A Bridge " xfId="5427" xr:uid="{00000000-0005-0000-0000-00002B150000}"/>
    <cellStyle name="Note" xfId="5428" xr:uid="{00000000-0005-0000-0000-00002C150000}"/>
    <cellStyle name="N䁯rmal_MCOE Summary (5)_98선급금" xfId="5429" xr:uid="{00000000-0005-0000-0000-00002D150000}"/>
    <cellStyle name="Œ…?æ맖?e [0.00]_laroux" xfId="5430" xr:uid="{00000000-0005-0000-0000-00002E150000}"/>
    <cellStyle name="Œ…?æ맖?e_laroux" xfId="5431" xr:uid="{00000000-0005-0000-0000-00002F150000}"/>
    <cellStyle name="oft Excel]_x000d__x000a_Comment=The open=/f lines load custom functions into the Paste Function list._x000d__x000a_Maximized=3_x000d__x000a_AutoFormat=" xfId="5432" xr:uid="{00000000-0005-0000-0000-000030150000}"/>
    <cellStyle name="oh" xfId="5433" xr:uid="{00000000-0005-0000-0000-000031150000}"/>
    <cellStyle name="Oormal_Q3-RPT TRK_갬적-갑지 (3)" xfId="5434" xr:uid="{00000000-0005-0000-0000-000032150000}"/>
    <cellStyle name="Output" xfId="5435" xr:uid="{00000000-0005-0000-0000-000033150000}"/>
    <cellStyle name="Output Single Cell" xfId="5436" xr:uid="{00000000-0005-0000-0000-000034150000}"/>
    <cellStyle name="Over1" xfId="5437" xr:uid="{00000000-0005-0000-0000-000035150000}"/>
    <cellStyle name="Package Size" xfId="5438" xr:uid="{00000000-0005-0000-0000-000036150000}"/>
    <cellStyle name="Percent" xfId="5439" xr:uid="{00000000-0005-0000-0000-000037150000}"/>
    <cellStyle name="Percent [0]" xfId="5440" xr:uid="{00000000-0005-0000-0000-000038150000}"/>
    <cellStyle name="Percent [00]" xfId="5441" xr:uid="{00000000-0005-0000-0000-000039150000}"/>
    <cellStyle name="Percent [2]" xfId="5442" xr:uid="{00000000-0005-0000-0000-00003A150000}"/>
    <cellStyle name="Percent 2" xfId="5443" xr:uid="{00000000-0005-0000-0000-00003B150000}"/>
    <cellStyle name="Percent 3" xfId="5444" xr:uid="{00000000-0005-0000-0000-00003C150000}"/>
    <cellStyle name="Percent 4" xfId="5445" xr:uid="{00000000-0005-0000-0000-00003D150000}"/>
    <cellStyle name="Percent 5" xfId="5446" xr:uid="{00000000-0005-0000-0000-00003E150000}"/>
    <cellStyle name="Percent 6" xfId="5447" xr:uid="{00000000-0005-0000-0000-00003F150000}"/>
    <cellStyle name="Percent 7" xfId="5448" xr:uid="{00000000-0005-0000-0000-000040150000}"/>
    <cellStyle name="Percent 8" xfId="5449" xr:uid="{00000000-0005-0000-0000-000041150000}"/>
    <cellStyle name="Percent_#6 Temps &amp; Contractors" xfId="5450" xr:uid="{00000000-0005-0000-0000-000042150000}"/>
    <cellStyle name="PrePop Currency (0)" xfId="5451" xr:uid="{00000000-0005-0000-0000-000043150000}"/>
    <cellStyle name="PrePop Currency (2)" xfId="5452" xr:uid="{00000000-0005-0000-0000-000044150000}"/>
    <cellStyle name="PrePop Units (0)" xfId="5453" xr:uid="{00000000-0005-0000-0000-000045150000}"/>
    <cellStyle name="PrePop Units (1)" xfId="5454" xr:uid="{00000000-0005-0000-0000-000046150000}"/>
    <cellStyle name="PrePop Units (2)" xfId="5455" xr:uid="{00000000-0005-0000-0000-000047150000}"/>
    <cellStyle name="PRICE2" xfId="5456" xr:uid="{00000000-0005-0000-0000-000048150000}"/>
    <cellStyle name="Print Heading" xfId="5457" xr:uid="{00000000-0005-0000-0000-000049150000}"/>
    <cellStyle name="Produkt oversk." xfId="5458" xr:uid="{00000000-0005-0000-0000-00004A150000}"/>
    <cellStyle name="Recipe" xfId="5459" xr:uid="{00000000-0005-0000-0000-00004B150000}"/>
    <cellStyle name="Recipe Heading" xfId="5460" xr:uid="{00000000-0005-0000-0000-00004C150000}"/>
    <cellStyle name="Released" xfId="5461" xr:uid="{00000000-0005-0000-0000-00004D150000}"/>
    <cellStyle name="Revenue" xfId="5462" xr:uid="{00000000-0005-0000-0000-00004E150000}"/>
    <cellStyle name="RevList" xfId="5463" xr:uid="{00000000-0005-0000-0000-00004F150000}"/>
    <cellStyle name="RptTitle" xfId="5464" xr:uid="{00000000-0005-0000-0000-000050150000}"/>
    <cellStyle name="setup" xfId="5465" xr:uid="{00000000-0005-0000-0000-000051150000}"/>
    <cellStyle name="sh" xfId="5466" xr:uid="{00000000-0005-0000-0000-000052150000}"/>
    <cellStyle name="Sheet Title" xfId="5467" xr:uid="{00000000-0005-0000-0000-000053150000}"/>
    <cellStyle name="ssh" xfId="5468" xr:uid="{00000000-0005-0000-0000-000054150000}"/>
    <cellStyle name="_x0001__x0002_ƨƬ_x0007__x000d_ǒǓ _x000d_ǜǜ_x000d__x000d_ǪǪ_x0007__x0007__x0005__x0005__x0010__x0001_ဠ" xfId="5469" xr:uid="{00000000-0005-0000-0000-000055150000}"/>
    <cellStyle name="STANDARD" xfId="5470" xr:uid="{00000000-0005-0000-0000-000056150000}"/>
    <cellStyle name="STA표시" xfId="5471" xr:uid="{00000000-0005-0000-0000-000057150000}"/>
    <cellStyle name="STD" xfId="5472" xr:uid="{00000000-0005-0000-0000-000058150000}"/>
    <cellStyle name="Sub" xfId="5473" xr:uid="{00000000-0005-0000-0000-000059150000}"/>
    <cellStyle name="subhead" xfId="5474" xr:uid="{00000000-0005-0000-0000-00005A150000}"/>
    <cellStyle name="SubHeading" xfId="5475" xr:uid="{00000000-0005-0000-0000-00005B150000}"/>
    <cellStyle name="Subtotal" xfId="5476" xr:uid="{00000000-0005-0000-0000-00005C150000}"/>
    <cellStyle name="Subtotal 1" xfId="5477" xr:uid="{00000000-0005-0000-0000-00005D150000}"/>
    <cellStyle name="Suggested Quantity" xfId="5478" xr:uid="{00000000-0005-0000-0000-00005E150000}"/>
    <cellStyle name="T_1화 [0]_PLDT_2화 [0]_PLDT_N_x000c_통화 [0]_PRICE" xfId="5479" xr:uid="{00000000-0005-0000-0000-00005F150000}"/>
    <cellStyle name="T=?cm표시" xfId="5480" xr:uid="{00000000-0005-0000-0000-000060150000}"/>
    <cellStyle name="testtitle" xfId="5481" xr:uid="{00000000-0005-0000-0000-000061150000}"/>
    <cellStyle name="Text Indent A" xfId="5482" xr:uid="{00000000-0005-0000-0000-000062150000}"/>
    <cellStyle name="Text Indent B" xfId="5483" xr:uid="{00000000-0005-0000-0000-000063150000}"/>
    <cellStyle name="Text Indent C" xfId="5484" xr:uid="{00000000-0005-0000-0000-000064150000}"/>
    <cellStyle name="þ?b?þ?b?þ?b?þ?b?þ?b?þ?b?þ?b灌þ?b?þ?&lt;?b?þ?b濬þ?b?þ?b?þ昰_x0018_?þ????_x0008_" xfId="5485" xr:uid="{00000000-0005-0000-0000-000065150000}"/>
    <cellStyle name="þ൚b⍼þ൪b⎨þൺb⏜þඊb␌þකb濰þඪb瀠þයb灌þ්b炈þ宐&lt;෢b濈þෲb濬þขb瀐þฒb瀰þ昰_x0018_⋸þ㤕䰀ጤܕ_x0008_" xfId="5486" xr:uid="{00000000-0005-0000-0000-000066150000}"/>
    <cellStyle name="þ_x001d_ð'&amp;Oy?Hy9_x0008_E_x000c_￠_x000d__x0007__x0001__x0001_" xfId="5487" xr:uid="{00000000-0005-0000-0000-000067150000}"/>
    <cellStyle name="Title" xfId="5488" xr:uid="{00000000-0005-0000-0000-000068150000}"/>
    <cellStyle name="title [1]" xfId="5489" xr:uid="{00000000-0005-0000-0000-000069150000}"/>
    <cellStyle name="title [2]" xfId="5490" xr:uid="{00000000-0005-0000-0000-00006A150000}"/>
    <cellStyle name="Title_1.내역서" xfId="5491" xr:uid="{00000000-0005-0000-0000-00006B150000}"/>
    <cellStyle name="Title2" xfId="5492" xr:uid="{00000000-0005-0000-0000-00006C150000}"/>
    <cellStyle name="ton" xfId="5493" xr:uid="{00000000-0005-0000-0000-00006D150000}"/>
    <cellStyle name="TON표시" xfId="5494" xr:uid="{00000000-0005-0000-0000-00006E150000}"/>
    <cellStyle name="Total" xfId="5495" xr:uid="{00000000-0005-0000-0000-00006F150000}"/>
    <cellStyle name="Total 2" xfId="5496" xr:uid="{00000000-0005-0000-0000-000070150000}"/>
    <cellStyle name="Total 3" xfId="5497" xr:uid="{00000000-0005-0000-0000-000071150000}"/>
    <cellStyle name="Total_단가" xfId="5498" xr:uid="{00000000-0005-0000-0000-000072150000}"/>
    <cellStyle name="TotalCurr" xfId="5499" xr:uid="{00000000-0005-0000-0000-000073150000}"/>
    <cellStyle name="TotalHdr" xfId="5500" xr:uid="{00000000-0005-0000-0000-000074150000}"/>
    <cellStyle name="UM" xfId="5501" xr:uid="{00000000-0005-0000-0000-000075150000}"/>
    <cellStyle name="UM 2" xfId="5502" xr:uid="{00000000-0005-0000-0000-000076150000}"/>
    <cellStyle name="UM 3" xfId="5503" xr:uid="{00000000-0005-0000-0000-000077150000}"/>
    <cellStyle name="under overskrft" xfId="5504" xr:uid="{00000000-0005-0000-0000-000078150000}"/>
    <cellStyle name="Unprot" xfId="5505" xr:uid="{00000000-0005-0000-0000-000079150000}"/>
    <cellStyle name="Unprot$" xfId="5506" xr:uid="{00000000-0005-0000-0000-00007A150000}"/>
    <cellStyle name="Unprotect" xfId="5507" xr:uid="{00000000-0005-0000-0000-00007B150000}"/>
    <cellStyle name="Valuta_PLDT" xfId="5508" xr:uid="{00000000-0005-0000-0000-00007C150000}"/>
    <cellStyle name="VYWN" xfId="5509" xr:uid="{00000000-0005-0000-0000-00007D150000}"/>
    <cellStyle name="W?rung [0]_Ausdruck RUND (D)" xfId="5510" xr:uid="{00000000-0005-0000-0000-00007E150000}"/>
    <cellStyle name="W?rung_Ausdruck RUND (D)" xfId="5511" xr:uid="{00000000-0005-0000-0000-00007F150000}"/>
    <cellStyle name="Währung [0]_laroux" xfId="5512" xr:uid="{00000000-0005-0000-0000-000080150000}"/>
    <cellStyle name="Währung_laroux" xfId="5513" xr:uid="{00000000-0005-0000-0000-000081150000}"/>
    <cellStyle name="Warning Text" xfId="5514" xr:uid="{00000000-0005-0000-0000-000082150000}"/>
    <cellStyle name="Ͱ" xfId="5515" xr:uid="{00000000-0005-0000-0000-000083150000}"/>
    <cellStyle name="μU¿¡ ¿A´A CIAIÆU¸μAⓒ" xfId="5516" xr:uid="{00000000-0005-0000-0000-000084150000}"/>
    <cellStyle name="Φ000표시(관경)" xfId="5517" xr:uid="{00000000-0005-0000-0000-000085150000}"/>
    <cellStyle name="パーセント_技計ｾﾝﾀ" xfId="5518" xr:uid="{00000000-0005-0000-0000-000086150000}"/>
    <cellStyle name="ハイパーリンク" xfId="5519" xr:uid="{00000000-0005-0000-0000-000087150000}"/>
    <cellStyle name="ଃਁȋ⤂Ā飰ˠ" xfId="5520" xr:uid="{00000000-0005-0000-0000-000088150000}"/>
    <cellStyle name="_x0010__x0001_ဠ" xfId="5521" xr:uid="{00000000-0005-0000-0000-000089150000}"/>
    <cellStyle name="|?ドE" xfId="5522" xr:uid="{00000000-0005-0000-0000-00008A150000}"/>
    <cellStyle name="가." xfId="5523" xr:uid="{00000000-0005-0000-0000-00008B150000}"/>
    <cellStyle name="가. 2" xfId="5524" xr:uid="{00000000-0005-0000-0000-00008C150000}"/>
    <cellStyle name="가. 2 2" xfId="5525" xr:uid="{00000000-0005-0000-0000-00008D150000}"/>
    <cellStyle name="가. 3" xfId="5526" xr:uid="{00000000-0005-0000-0000-00008E150000}"/>
    <cellStyle name="가운데" xfId="5527" xr:uid="{00000000-0005-0000-0000-00008F150000}"/>
    <cellStyle name="강조색1 2" xfId="5528" xr:uid="{00000000-0005-0000-0000-000090150000}"/>
    <cellStyle name="강조색1 2 2" xfId="5529" xr:uid="{00000000-0005-0000-0000-000091150000}"/>
    <cellStyle name="강조색1 3" xfId="5530" xr:uid="{00000000-0005-0000-0000-000092150000}"/>
    <cellStyle name="강조색1 3 2" xfId="5531" xr:uid="{00000000-0005-0000-0000-000093150000}"/>
    <cellStyle name="강조색1 4" xfId="5532" xr:uid="{00000000-0005-0000-0000-000094150000}"/>
    <cellStyle name="강조색1 4 2" xfId="5533" xr:uid="{00000000-0005-0000-0000-000095150000}"/>
    <cellStyle name="강조색2 2" xfId="5534" xr:uid="{00000000-0005-0000-0000-000096150000}"/>
    <cellStyle name="강조색2 2 2" xfId="5535" xr:uid="{00000000-0005-0000-0000-000097150000}"/>
    <cellStyle name="강조색2 3" xfId="5536" xr:uid="{00000000-0005-0000-0000-000098150000}"/>
    <cellStyle name="강조색2 3 2" xfId="5537" xr:uid="{00000000-0005-0000-0000-000099150000}"/>
    <cellStyle name="강조색2 4" xfId="5538" xr:uid="{00000000-0005-0000-0000-00009A150000}"/>
    <cellStyle name="강조색2 4 2" xfId="5539" xr:uid="{00000000-0005-0000-0000-00009B150000}"/>
    <cellStyle name="강조색3 2" xfId="5540" xr:uid="{00000000-0005-0000-0000-00009C150000}"/>
    <cellStyle name="강조색3 2 2" xfId="5541" xr:uid="{00000000-0005-0000-0000-00009D150000}"/>
    <cellStyle name="강조색3 3" xfId="5542" xr:uid="{00000000-0005-0000-0000-00009E150000}"/>
    <cellStyle name="강조색3 3 2" xfId="5543" xr:uid="{00000000-0005-0000-0000-00009F150000}"/>
    <cellStyle name="강조색3 4" xfId="5544" xr:uid="{00000000-0005-0000-0000-0000A0150000}"/>
    <cellStyle name="강조색3 4 2" xfId="5545" xr:uid="{00000000-0005-0000-0000-0000A1150000}"/>
    <cellStyle name="강조색4 2" xfId="5546" xr:uid="{00000000-0005-0000-0000-0000A2150000}"/>
    <cellStyle name="강조색4 2 2" xfId="5547" xr:uid="{00000000-0005-0000-0000-0000A3150000}"/>
    <cellStyle name="강조색4 3" xfId="5548" xr:uid="{00000000-0005-0000-0000-0000A4150000}"/>
    <cellStyle name="강조색4 3 2" xfId="5549" xr:uid="{00000000-0005-0000-0000-0000A5150000}"/>
    <cellStyle name="강조색4 4" xfId="5550" xr:uid="{00000000-0005-0000-0000-0000A6150000}"/>
    <cellStyle name="강조색4 4 2" xfId="5551" xr:uid="{00000000-0005-0000-0000-0000A7150000}"/>
    <cellStyle name="강조색5 2" xfId="5552" xr:uid="{00000000-0005-0000-0000-0000A8150000}"/>
    <cellStyle name="강조색5 2 2" xfId="5553" xr:uid="{00000000-0005-0000-0000-0000A9150000}"/>
    <cellStyle name="강조색5 3" xfId="5554" xr:uid="{00000000-0005-0000-0000-0000AA150000}"/>
    <cellStyle name="강조색5 3 2" xfId="5555" xr:uid="{00000000-0005-0000-0000-0000AB150000}"/>
    <cellStyle name="강조색5 4" xfId="5556" xr:uid="{00000000-0005-0000-0000-0000AC150000}"/>
    <cellStyle name="강조색5 4 2" xfId="5557" xr:uid="{00000000-0005-0000-0000-0000AD150000}"/>
    <cellStyle name="강조색6 2" xfId="5558" xr:uid="{00000000-0005-0000-0000-0000AE150000}"/>
    <cellStyle name="강조색6 2 2" xfId="5559" xr:uid="{00000000-0005-0000-0000-0000AF150000}"/>
    <cellStyle name="강조색6 3" xfId="5560" xr:uid="{00000000-0005-0000-0000-0000B0150000}"/>
    <cellStyle name="강조색6 3 2" xfId="5561" xr:uid="{00000000-0005-0000-0000-0000B1150000}"/>
    <cellStyle name="강조색6 4" xfId="5562" xr:uid="{00000000-0005-0000-0000-0000B2150000}"/>
    <cellStyle name="강조색6 4 2" xfId="5563" xr:uid="{00000000-0005-0000-0000-0000B3150000}"/>
    <cellStyle name="개" xfId="5564" xr:uid="{00000000-0005-0000-0000-0000B4150000}"/>
    <cellStyle name="개_02-포장-1" xfId="5565" xr:uid="{00000000-0005-0000-0000-0000B5150000}"/>
    <cellStyle name="개_02-포장-1_Boo2" xfId="5566" xr:uid="{00000000-0005-0000-0000-0000B6150000}"/>
    <cellStyle name="개_02-포장-1_Boo2_수량전체" xfId="5567" xr:uid="{00000000-0005-0000-0000-0000B7150000}"/>
    <cellStyle name="개_02-포장-1_Book2" xfId="5568" xr:uid="{00000000-0005-0000-0000-0000B8150000}"/>
    <cellStyle name="개_02-포장-1_Book2_1" xfId="5569" xr:uid="{00000000-0005-0000-0000-0000B9150000}"/>
    <cellStyle name="개_02-포장-1_Book2_1_수량전체" xfId="5570" xr:uid="{00000000-0005-0000-0000-0000BA150000}"/>
    <cellStyle name="개_02-포장-1_Book2_Sheet2" xfId="5571" xr:uid="{00000000-0005-0000-0000-0000BB150000}"/>
    <cellStyle name="개_02-포장-1_Book2_마곡수량산출" xfId="5572" xr:uid="{00000000-0005-0000-0000-0000BC150000}"/>
    <cellStyle name="개_02-포장-1_Book2_수량전체" xfId="5573" xr:uid="{00000000-0005-0000-0000-0000BD150000}"/>
    <cellStyle name="개_02-포장-1_Book4" xfId="5574" xr:uid="{00000000-0005-0000-0000-0000BE150000}"/>
    <cellStyle name="개_02-포장-1_Book4_수량전체" xfId="5575" xr:uid="{00000000-0005-0000-0000-0000BF150000}"/>
    <cellStyle name="개_02-포장-1_고창우체국수량산출 및 집계" xfId="5576" xr:uid="{00000000-0005-0000-0000-0000C0150000}"/>
    <cellStyle name="개_02-포장-1_남원 반송" xfId="5577" xr:uid="{00000000-0005-0000-0000-0000C1150000}"/>
    <cellStyle name="개_02-포장-1_다목적운동장" xfId="5578" xr:uid="{00000000-0005-0000-0000-0000C2150000}"/>
    <cellStyle name="개_02-포장-1_마곡토공포장" xfId="5579" xr:uid="{00000000-0005-0000-0000-0000C3150000}"/>
    <cellStyle name="개_02-포장-1_무주공진" xfId="5580" xr:uid="{00000000-0005-0000-0000-0000C4150000}"/>
    <cellStyle name="개_02-포장-1_석축쌓기수량" xfId="5581" xr:uid="{00000000-0005-0000-0000-0000C5150000}"/>
    <cellStyle name="개_02-포장-1_수량산출" xfId="5582" xr:uid="{00000000-0005-0000-0000-0000C6150000}"/>
    <cellStyle name="개_02-포장-1_수량전체" xfId="5583" xr:uid="{00000000-0005-0000-0000-0000C7150000}"/>
    <cellStyle name="개_02-포장-1_용담댐수량산출서" xfId="5584" xr:uid="{00000000-0005-0000-0000-0000C8150000}"/>
    <cellStyle name="개_02-포장-1_용담댐수량산출서(대)" xfId="5585" xr:uid="{00000000-0005-0000-0000-0000C9150000}"/>
    <cellStyle name="개_02-포장-1_태인초수량(2안)-발주분" xfId="5586" xr:uid="{00000000-0005-0000-0000-0000CA150000}"/>
    <cellStyle name="개_02-포장-1_포장공" xfId="5587" xr:uid="{00000000-0005-0000-0000-0000CB150000}"/>
    <cellStyle name="개_Boo2" xfId="5588" xr:uid="{00000000-0005-0000-0000-0000CC150000}"/>
    <cellStyle name="개_Boo2_Sheet2" xfId="5589" xr:uid="{00000000-0005-0000-0000-0000CD150000}"/>
    <cellStyle name="개_Boo2_마곡수량산출" xfId="5590" xr:uid="{00000000-0005-0000-0000-0000CE150000}"/>
    <cellStyle name="개_Boo2_수량전체" xfId="5591" xr:uid="{00000000-0005-0000-0000-0000CF150000}"/>
    <cellStyle name="개_Book2" xfId="5592" xr:uid="{00000000-0005-0000-0000-0000D0150000}"/>
    <cellStyle name="개_Book2_1" xfId="5593" xr:uid="{00000000-0005-0000-0000-0000D1150000}"/>
    <cellStyle name="개_Book2_1_수량전체" xfId="5594" xr:uid="{00000000-0005-0000-0000-0000D2150000}"/>
    <cellStyle name="개_Book2_수량전체" xfId="5595" xr:uid="{00000000-0005-0000-0000-0000D3150000}"/>
    <cellStyle name="개_Book4" xfId="5596" xr:uid="{00000000-0005-0000-0000-0000D4150000}"/>
    <cellStyle name="개_Book4_수량전체" xfId="5597" xr:uid="{00000000-0005-0000-0000-0000D5150000}"/>
    <cellStyle name="개_Sheet2" xfId="5598" xr:uid="{00000000-0005-0000-0000-0000D6150000}"/>
    <cellStyle name="개_고창우체국수량산출 및 집계" xfId="5599" xr:uid="{00000000-0005-0000-0000-0000D7150000}"/>
    <cellStyle name="개_남원 반송" xfId="5600" xr:uid="{00000000-0005-0000-0000-0000D8150000}"/>
    <cellStyle name="개_다목적운동장" xfId="5601" xr:uid="{00000000-0005-0000-0000-0000D9150000}"/>
    <cellStyle name="개_마곡수량산출" xfId="5602" xr:uid="{00000000-0005-0000-0000-0000DA150000}"/>
    <cellStyle name="개_마곡토공포장" xfId="5603" xr:uid="{00000000-0005-0000-0000-0000DB150000}"/>
    <cellStyle name="개_무주공진" xfId="5604" xr:uid="{00000000-0005-0000-0000-0000DC150000}"/>
    <cellStyle name="개_석축쌓기수량" xfId="5605" xr:uid="{00000000-0005-0000-0000-0000DD150000}"/>
    <cellStyle name="개_수량산출" xfId="5606" xr:uid="{00000000-0005-0000-0000-0000DE150000}"/>
    <cellStyle name="개_수량전체" xfId="5607" xr:uid="{00000000-0005-0000-0000-0000DF150000}"/>
    <cellStyle name="개_용담댐수량산출서" xfId="5608" xr:uid="{00000000-0005-0000-0000-0000E0150000}"/>
    <cellStyle name="개_용담댐수량산출서(대)" xfId="5609" xr:uid="{00000000-0005-0000-0000-0000E1150000}"/>
    <cellStyle name="개_태인초수량(2안)-발주분" xfId="5610" xr:uid="{00000000-0005-0000-0000-0000E2150000}"/>
    <cellStyle name="개_포장공" xfId="5611" xr:uid="{00000000-0005-0000-0000-0000E3150000}"/>
    <cellStyle name="개소" xfId="5612" xr:uid="{00000000-0005-0000-0000-0000E4150000}"/>
    <cellStyle name="경고문 2" xfId="5613" xr:uid="{00000000-0005-0000-0000-0000E5150000}"/>
    <cellStyle name="경고문 2 2" xfId="5614" xr:uid="{00000000-0005-0000-0000-0000E6150000}"/>
    <cellStyle name="경고문 3" xfId="5615" xr:uid="{00000000-0005-0000-0000-0000E7150000}"/>
    <cellStyle name="경고문 3 2" xfId="5616" xr:uid="{00000000-0005-0000-0000-0000E8150000}"/>
    <cellStyle name="경고문 4" xfId="5617" xr:uid="{00000000-0005-0000-0000-0000E9150000}"/>
    <cellStyle name="경고문 4 2" xfId="5618" xr:uid="{00000000-0005-0000-0000-0000EA150000}"/>
    <cellStyle name="계산 2" xfId="5619" xr:uid="{00000000-0005-0000-0000-0000EB150000}"/>
    <cellStyle name="계산 2 2" xfId="5620" xr:uid="{00000000-0005-0000-0000-0000EC150000}"/>
    <cellStyle name="계산 2 2 2" xfId="5621" xr:uid="{00000000-0005-0000-0000-0000ED150000}"/>
    <cellStyle name="계산 2 3" xfId="5622" xr:uid="{00000000-0005-0000-0000-0000EE150000}"/>
    <cellStyle name="계산 3" xfId="5623" xr:uid="{00000000-0005-0000-0000-0000EF150000}"/>
    <cellStyle name="계산 3 2" xfId="5624" xr:uid="{00000000-0005-0000-0000-0000F0150000}"/>
    <cellStyle name="계산 3 2 2" xfId="5625" xr:uid="{00000000-0005-0000-0000-0000F1150000}"/>
    <cellStyle name="계산 3 3" xfId="5626" xr:uid="{00000000-0005-0000-0000-0000F2150000}"/>
    <cellStyle name="계산 4" xfId="5627" xr:uid="{00000000-0005-0000-0000-0000F3150000}"/>
    <cellStyle name="계산 4 2" xfId="5628" xr:uid="{00000000-0005-0000-0000-0000F4150000}"/>
    <cellStyle name="계산 4 2 2" xfId="5629" xr:uid="{00000000-0005-0000-0000-0000F5150000}"/>
    <cellStyle name="계산 4 3" xfId="5630" xr:uid="{00000000-0005-0000-0000-0000F6150000}"/>
    <cellStyle name="고정소숫점" xfId="5631" xr:uid="{00000000-0005-0000-0000-0000F7150000}"/>
    <cellStyle name="고정소숫점 2" xfId="5632" xr:uid="{00000000-0005-0000-0000-0000F8150000}"/>
    <cellStyle name="고정소숫점 3" xfId="5633" xr:uid="{00000000-0005-0000-0000-0000F9150000}"/>
    <cellStyle name="고정소숫점_단가" xfId="5634" xr:uid="{00000000-0005-0000-0000-0000FA150000}"/>
    <cellStyle name="고정출력1" xfId="5635" xr:uid="{00000000-0005-0000-0000-0000FB150000}"/>
    <cellStyle name="고정출력1 2" xfId="5636" xr:uid="{00000000-0005-0000-0000-0000FC150000}"/>
    <cellStyle name="고정출력2" xfId="5637" xr:uid="{00000000-0005-0000-0000-0000FD150000}"/>
    <cellStyle name="고정출력2 2" xfId="5638" xr:uid="{00000000-0005-0000-0000-0000FE150000}"/>
    <cellStyle name="공사원가계산서(조경)" xfId="5639" xr:uid="{00000000-0005-0000-0000-0000FF150000}"/>
    <cellStyle name="공정제목" xfId="5640" xr:uid="{00000000-0005-0000-0000-000000160000}"/>
    <cellStyle name="咬訌裝?INCOM1" xfId="5641" xr:uid="{00000000-0005-0000-0000-000001160000}"/>
    <cellStyle name="咬訌裝?INCOM1 2" xfId="5642" xr:uid="{00000000-0005-0000-0000-000002160000}"/>
    <cellStyle name="咬訌裝?INCOM10" xfId="5643" xr:uid="{00000000-0005-0000-0000-000003160000}"/>
    <cellStyle name="咬訌裝?INCOM10 2" xfId="5644" xr:uid="{00000000-0005-0000-0000-000004160000}"/>
    <cellStyle name="咬訌裝?INCOM2" xfId="5645" xr:uid="{00000000-0005-0000-0000-000005160000}"/>
    <cellStyle name="咬訌裝?INCOM2 2" xfId="5646" xr:uid="{00000000-0005-0000-0000-000006160000}"/>
    <cellStyle name="咬訌裝?INCOM3" xfId="5647" xr:uid="{00000000-0005-0000-0000-000007160000}"/>
    <cellStyle name="咬訌裝?INCOM3 2" xfId="5648" xr:uid="{00000000-0005-0000-0000-000008160000}"/>
    <cellStyle name="咬訌裝?INCOM4" xfId="5649" xr:uid="{00000000-0005-0000-0000-000009160000}"/>
    <cellStyle name="咬訌裝?INCOM4 2" xfId="5650" xr:uid="{00000000-0005-0000-0000-00000A160000}"/>
    <cellStyle name="咬訌裝?INCOM5" xfId="5651" xr:uid="{00000000-0005-0000-0000-00000B160000}"/>
    <cellStyle name="咬訌裝?INCOM5 2" xfId="5652" xr:uid="{00000000-0005-0000-0000-00000C160000}"/>
    <cellStyle name="咬訌裝?INCOM6" xfId="5653" xr:uid="{00000000-0005-0000-0000-00000D160000}"/>
    <cellStyle name="咬訌裝?INCOM6 2" xfId="5654" xr:uid="{00000000-0005-0000-0000-00000E160000}"/>
    <cellStyle name="咬訌裝?INCOM7" xfId="5655" xr:uid="{00000000-0005-0000-0000-00000F160000}"/>
    <cellStyle name="咬訌裝?INCOM7 2" xfId="5656" xr:uid="{00000000-0005-0000-0000-000010160000}"/>
    <cellStyle name="咬訌裝?INCOM8" xfId="5657" xr:uid="{00000000-0005-0000-0000-000011160000}"/>
    <cellStyle name="咬訌裝?INCOM8 2" xfId="5658" xr:uid="{00000000-0005-0000-0000-000012160000}"/>
    <cellStyle name="咬訌裝?INCOM9" xfId="5659" xr:uid="{00000000-0005-0000-0000-000013160000}"/>
    <cellStyle name="咬訌裝?INCOM9 2" xfId="5660" xr:uid="{00000000-0005-0000-0000-000014160000}"/>
    <cellStyle name="咬訌裝?PRIB11" xfId="5661" xr:uid="{00000000-0005-0000-0000-000015160000}"/>
    <cellStyle name="咬訌裝?PRIB11 2" xfId="5662" xr:uid="{00000000-0005-0000-0000-000016160000}"/>
    <cellStyle name="그림" xfId="5663" xr:uid="{00000000-0005-0000-0000-000017160000}"/>
    <cellStyle name="글꼴" xfId="5664" xr:uid="{00000000-0005-0000-0000-000018160000}"/>
    <cellStyle name="금액" xfId="5665" xr:uid="{00000000-0005-0000-0000-000019160000}"/>
    <cellStyle name="금액 2" xfId="5666" xr:uid="{00000000-0005-0000-0000-00001A160000}"/>
    <cellStyle name="금액 2 2" xfId="5667" xr:uid="{00000000-0005-0000-0000-00001B160000}"/>
    <cellStyle name="금액 2 2 2" xfId="5668" xr:uid="{00000000-0005-0000-0000-00001C160000}"/>
    <cellStyle name="금액 2 3" xfId="5669" xr:uid="{00000000-0005-0000-0000-00001D160000}"/>
    <cellStyle name="금액 3" xfId="5670" xr:uid="{00000000-0005-0000-0000-00001E160000}"/>
    <cellStyle name="금액 3 2" xfId="5671" xr:uid="{00000000-0005-0000-0000-00001F160000}"/>
    <cellStyle name="금액 4" xfId="5672" xr:uid="{00000000-0005-0000-0000-000020160000}"/>
    <cellStyle name="기계" xfId="5673" xr:uid="{00000000-0005-0000-0000-000021160000}"/>
    <cellStyle name="기본내역서" xfId="5674" xr:uid="{00000000-0005-0000-0000-000022160000}"/>
    <cellStyle name="기본숫자" xfId="5675" xr:uid="{00000000-0005-0000-0000-000023160000}"/>
    <cellStyle name="김해전기" xfId="5676" xr:uid="{00000000-0005-0000-0000-000024160000}"/>
    <cellStyle name="김호(E4전환)" xfId="5677" xr:uid="{00000000-0005-0000-0000-000025160000}"/>
    <cellStyle name="끼_x0001_?" xfId="5678" xr:uid="{00000000-0005-0000-0000-000026160000}"/>
    <cellStyle name="나쁨 2" xfId="5679" xr:uid="{00000000-0005-0000-0000-000027160000}"/>
    <cellStyle name="나쁨 2 2" xfId="5680" xr:uid="{00000000-0005-0000-0000-000028160000}"/>
    <cellStyle name="나쁨 3" xfId="5681" xr:uid="{00000000-0005-0000-0000-000029160000}"/>
    <cellStyle name="나쁨 3 2" xfId="5682" xr:uid="{00000000-0005-0000-0000-00002A160000}"/>
    <cellStyle name="나쁨 4" xfId="5683" xr:uid="{00000000-0005-0000-0000-00002B160000}"/>
    <cellStyle name="나쁨 4 2" xfId="5684" xr:uid="{00000000-0005-0000-0000-00002C160000}"/>
    <cellStyle name="날짜" xfId="5685" xr:uid="{00000000-0005-0000-0000-00002D160000}"/>
    <cellStyle name="내역" xfId="5686" xr:uid="{00000000-0005-0000-0000-00002E160000}"/>
    <cellStyle name="내역서" xfId="5687" xr:uid="{00000000-0005-0000-0000-00002F160000}"/>
    <cellStyle name="내역서 2" xfId="5688" xr:uid="{00000000-0005-0000-0000-000030160000}"/>
    <cellStyle name="내역서 2 2" xfId="5689" xr:uid="{00000000-0005-0000-0000-000031160000}"/>
    <cellStyle name="내역서 3" xfId="5690" xr:uid="{00000000-0005-0000-0000-000032160000}"/>
    <cellStyle name="단위" xfId="5691" xr:uid="{00000000-0005-0000-0000-000033160000}"/>
    <cellStyle name="단위(원)" xfId="5692" xr:uid="{00000000-0005-0000-0000-000034160000}"/>
    <cellStyle name="달러" xfId="5693" xr:uid="{00000000-0005-0000-0000-000035160000}"/>
    <cellStyle name="대기" xfId="5694" xr:uid="{00000000-0005-0000-0000-000036160000}"/>
    <cellStyle name="돋움채" xfId="5695" xr:uid="{00000000-0005-0000-0000-000037160000}"/>
    <cellStyle name="뒤에 오는 하이퍼링크" xfId="5696" xr:uid="{00000000-0005-0000-0000-000038160000}"/>
    <cellStyle name="똿떓죶Ø괻 [0.00]_PRODUCT DETAIL Q1" xfId="5697" xr:uid="{00000000-0005-0000-0000-000039160000}"/>
    <cellStyle name="똿떓죶Ø괻_PRODUCT DETAIL Q1" xfId="5698" xr:uid="{00000000-0005-0000-0000-00003A160000}"/>
    <cellStyle name="똿뗦먛귟 [0.00]_laroux" xfId="5699" xr:uid="{00000000-0005-0000-0000-00003B160000}"/>
    <cellStyle name="똿뗦먛귟_laroux" xfId="5700" xr:uid="{00000000-0005-0000-0000-00003C160000}"/>
    <cellStyle name="마이너스키" xfId="5701" xr:uid="{00000000-0005-0000-0000-00003D160000}"/>
    <cellStyle name="매" xfId="5702" xr:uid="{00000000-0005-0000-0000-00003E160000}"/>
    <cellStyle name="매_02-포장-1" xfId="5703" xr:uid="{00000000-0005-0000-0000-00003F160000}"/>
    <cellStyle name="매_02-포장-1_Boo2" xfId="5704" xr:uid="{00000000-0005-0000-0000-000040160000}"/>
    <cellStyle name="매_02-포장-1_Boo2_수량전체" xfId="5705" xr:uid="{00000000-0005-0000-0000-000041160000}"/>
    <cellStyle name="매_02-포장-1_Book2" xfId="5706" xr:uid="{00000000-0005-0000-0000-000042160000}"/>
    <cellStyle name="매_02-포장-1_Book2_1" xfId="5707" xr:uid="{00000000-0005-0000-0000-000043160000}"/>
    <cellStyle name="매_02-포장-1_Book2_1_수량전체" xfId="5708" xr:uid="{00000000-0005-0000-0000-000044160000}"/>
    <cellStyle name="매_02-포장-1_Book2_Sheet2" xfId="5709" xr:uid="{00000000-0005-0000-0000-000045160000}"/>
    <cellStyle name="매_02-포장-1_Book2_마곡수량산출" xfId="5710" xr:uid="{00000000-0005-0000-0000-000046160000}"/>
    <cellStyle name="매_02-포장-1_Book2_수량전체" xfId="5711" xr:uid="{00000000-0005-0000-0000-000047160000}"/>
    <cellStyle name="매_02-포장-1_Book4" xfId="5712" xr:uid="{00000000-0005-0000-0000-000048160000}"/>
    <cellStyle name="매_02-포장-1_Book4_Sheet2" xfId="5713" xr:uid="{00000000-0005-0000-0000-000049160000}"/>
    <cellStyle name="매_02-포장-1_Book4_마곡수량산출" xfId="5714" xr:uid="{00000000-0005-0000-0000-00004A160000}"/>
    <cellStyle name="매_02-포장-1_Book4_수량전체" xfId="5715" xr:uid="{00000000-0005-0000-0000-00004B160000}"/>
    <cellStyle name="매_02-포장-1_고창우체국수량산출 및 집계" xfId="5716" xr:uid="{00000000-0005-0000-0000-00004C160000}"/>
    <cellStyle name="매_02-포장-1_남원 반송" xfId="5717" xr:uid="{00000000-0005-0000-0000-00004D160000}"/>
    <cellStyle name="매_02-포장-1_다목적운동장" xfId="5718" xr:uid="{00000000-0005-0000-0000-00004E160000}"/>
    <cellStyle name="매_02-포장-1_마곡토공포장" xfId="5719" xr:uid="{00000000-0005-0000-0000-00004F160000}"/>
    <cellStyle name="매_02-포장-1_무주공진" xfId="5720" xr:uid="{00000000-0005-0000-0000-000050160000}"/>
    <cellStyle name="매_02-포장-1_석축쌓기수량" xfId="5721" xr:uid="{00000000-0005-0000-0000-000051160000}"/>
    <cellStyle name="매_02-포장-1_수량산출" xfId="5722" xr:uid="{00000000-0005-0000-0000-000052160000}"/>
    <cellStyle name="매_02-포장-1_수량전체" xfId="5723" xr:uid="{00000000-0005-0000-0000-000053160000}"/>
    <cellStyle name="매_02-포장-1_용담댐수량산출서" xfId="5724" xr:uid="{00000000-0005-0000-0000-000054160000}"/>
    <cellStyle name="매_02-포장-1_용담댐수량산출서(대)" xfId="5725" xr:uid="{00000000-0005-0000-0000-000055160000}"/>
    <cellStyle name="매_02-포장-1_태인초수량(2안)-발주분" xfId="5726" xr:uid="{00000000-0005-0000-0000-000056160000}"/>
    <cellStyle name="매_02-포장-1_포장공" xfId="5727" xr:uid="{00000000-0005-0000-0000-000057160000}"/>
    <cellStyle name="매_Boo2" xfId="5728" xr:uid="{00000000-0005-0000-0000-000058160000}"/>
    <cellStyle name="매_Boo2_수량전체" xfId="5729" xr:uid="{00000000-0005-0000-0000-000059160000}"/>
    <cellStyle name="매_Book2" xfId="5730" xr:uid="{00000000-0005-0000-0000-00005A160000}"/>
    <cellStyle name="매_Book2_1" xfId="5731" xr:uid="{00000000-0005-0000-0000-00005B160000}"/>
    <cellStyle name="매_Book2_1_수량전체" xfId="5732" xr:uid="{00000000-0005-0000-0000-00005C160000}"/>
    <cellStyle name="매_Book2_Sheet2" xfId="5733" xr:uid="{00000000-0005-0000-0000-00005D160000}"/>
    <cellStyle name="매_Book2_마곡수량산출" xfId="5734" xr:uid="{00000000-0005-0000-0000-00005E160000}"/>
    <cellStyle name="매_Book2_수량전체" xfId="5735" xr:uid="{00000000-0005-0000-0000-00005F160000}"/>
    <cellStyle name="매_Book4" xfId="5736" xr:uid="{00000000-0005-0000-0000-000060160000}"/>
    <cellStyle name="매_Book4_Sheet2" xfId="5737" xr:uid="{00000000-0005-0000-0000-000061160000}"/>
    <cellStyle name="매_Book4_마곡수량산출" xfId="5738" xr:uid="{00000000-0005-0000-0000-000062160000}"/>
    <cellStyle name="매_Book4_수량전체" xfId="5739" xr:uid="{00000000-0005-0000-0000-000063160000}"/>
    <cellStyle name="매_고창우체국수량산출 및 집계" xfId="5740" xr:uid="{00000000-0005-0000-0000-000064160000}"/>
    <cellStyle name="매_남원 반송" xfId="5741" xr:uid="{00000000-0005-0000-0000-000065160000}"/>
    <cellStyle name="매_다목적운동장" xfId="5742" xr:uid="{00000000-0005-0000-0000-000066160000}"/>
    <cellStyle name="매_마곡토공포장" xfId="5743" xr:uid="{00000000-0005-0000-0000-000067160000}"/>
    <cellStyle name="매_무주공진" xfId="5744" xr:uid="{00000000-0005-0000-0000-000068160000}"/>
    <cellStyle name="매_석축쌓기수량" xfId="5745" xr:uid="{00000000-0005-0000-0000-000069160000}"/>
    <cellStyle name="매_수량산출" xfId="5746" xr:uid="{00000000-0005-0000-0000-00006A160000}"/>
    <cellStyle name="매_수량전체" xfId="5747" xr:uid="{00000000-0005-0000-0000-00006B160000}"/>
    <cellStyle name="매_용담댐수량산출서" xfId="5748" xr:uid="{00000000-0005-0000-0000-00006C160000}"/>
    <cellStyle name="매_용담댐수량산출서(대)" xfId="5749" xr:uid="{00000000-0005-0000-0000-00006D160000}"/>
    <cellStyle name="매_태인초수량(2안)-발주분" xfId="5750" xr:uid="{00000000-0005-0000-0000-00006E160000}"/>
    <cellStyle name="매_포장공" xfId="5751" xr:uid="{00000000-0005-0000-0000-00006F160000}"/>
    <cellStyle name="메모 2" xfId="5752" xr:uid="{00000000-0005-0000-0000-000070160000}"/>
    <cellStyle name="메모 2 2" xfId="5753" xr:uid="{00000000-0005-0000-0000-000071160000}"/>
    <cellStyle name="메모 2 2 2" xfId="5754" xr:uid="{00000000-0005-0000-0000-000072160000}"/>
    <cellStyle name="메모 2 3" xfId="5755" xr:uid="{00000000-0005-0000-0000-000073160000}"/>
    <cellStyle name="메모 3" xfId="5756" xr:uid="{00000000-0005-0000-0000-000074160000}"/>
    <cellStyle name="메모 3 2" xfId="5757" xr:uid="{00000000-0005-0000-0000-000075160000}"/>
    <cellStyle name="메모 3 2 2" xfId="5758" xr:uid="{00000000-0005-0000-0000-000076160000}"/>
    <cellStyle name="메모 3 3" xfId="5759" xr:uid="{00000000-0005-0000-0000-000077160000}"/>
    <cellStyle name="메모 4" xfId="5760" xr:uid="{00000000-0005-0000-0000-000078160000}"/>
    <cellStyle name="메모 4 2" xfId="5761" xr:uid="{00000000-0005-0000-0000-000079160000}"/>
    <cellStyle name="메모 4 2 2" xfId="5762" xr:uid="{00000000-0005-0000-0000-00007A160000}"/>
    <cellStyle name="메모 4 3" xfId="5763" xr:uid="{00000000-0005-0000-0000-00007B160000}"/>
    <cellStyle name="면적표시" xfId="5764" xr:uid="{00000000-0005-0000-0000-00007C160000}"/>
    <cellStyle name="묮뎋 [0.00]_PRODUCT DETAIL Q1" xfId="5765" xr:uid="{00000000-0005-0000-0000-00007D160000}"/>
    <cellStyle name="묮뎋_PRODUCT DETAIL Q1" xfId="5766" xr:uid="{00000000-0005-0000-0000-00007E160000}"/>
    <cellStyle name="믅됞 [0.00]_laroux" xfId="5767" xr:uid="{00000000-0005-0000-0000-00007F160000}"/>
    <cellStyle name="믅됞_laroux" xfId="5768" xr:uid="{00000000-0005-0000-0000-000080160000}"/>
    <cellStyle name="未定義" xfId="5769" xr:uid="{00000000-0005-0000-0000-000081160000}"/>
    <cellStyle name="배분" xfId="5770" xr:uid="{00000000-0005-0000-0000-000082160000}"/>
    <cellStyle name="배분 2" xfId="5771" xr:uid="{00000000-0005-0000-0000-000083160000}"/>
    <cellStyle name="배분_단가" xfId="5772" xr:uid="{00000000-0005-0000-0000-000084160000}"/>
    <cellStyle name="백_01-토공_02-배수공" xfId="5773" xr:uid="{00000000-0005-0000-0000-000085160000}"/>
    <cellStyle name="백_01-토공_02-배수공_00-0.마포역 外 2개소 추가공사건(서울시단가)-호표정리-제출용(공단검토1)-실정보고용" xfId="5774" xr:uid="{00000000-0005-0000-0000-000086160000}"/>
    <cellStyle name="백_01-토공_02-배수공_00-1.계약내역 신규호표(서울시 단가)-호표 출력용-최종(공단검토)-표지-실정보고용" xfId="5775" xr:uid="{00000000-0005-0000-0000-000087160000}"/>
    <cellStyle name="백_01-토공_02-배수공_토공" xfId="5776" xr:uid="{00000000-0005-0000-0000-000088160000}"/>
    <cellStyle name="백_01-토공_02-배수공_토공_00-0.마포역 外 2개소 추가공사건(서울시단가)-호표정리-제출용(공단검토1)-실정보고용" xfId="5777" xr:uid="{00000000-0005-0000-0000-000089160000}"/>
    <cellStyle name="백_01-토공_02-배수공_토공_00-1.계약내역 신규호표(서울시 단가)-호표 출력용-최종(공단검토)-표지-실정보고용" xfId="5778" xr:uid="{00000000-0005-0000-0000-00008A160000}"/>
    <cellStyle name="백_02-배수공" xfId="5779" xr:uid="{00000000-0005-0000-0000-00008B160000}"/>
    <cellStyle name="백_02-배수공_00-0.마포역 外 2개소 추가공사건(서울시단가)-호표정리-제출용(공단검토1)-실정보고용" xfId="5780" xr:uid="{00000000-0005-0000-0000-00008C160000}"/>
    <cellStyle name="백_02-배수공_00-1.계약내역 신규호표(서울시 단가)-호표 출력용-최종(공단검토)-표지-실정보고용" xfId="5781" xr:uid="{00000000-0005-0000-0000-00008D160000}"/>
    <cellStyle name="백_02-배수공_02-반중력식옹벽" xfId="5782" xr:uid="{00000000-0005-0000-0000-00008E160000}"/>
    <cellStyle name="백_02-배수공_02-반중력식옹벽_00-0.마포역 外 2개소 추가공사건(서울시단가)-호표정리-제출용(공단검토1)-실정보고용" xfId="5783" xr:uid="{00000000-0005-0000-0000-00008F160000}"/>
    <cellStyle name="백_02-배수공_02-반중력식옹벽_00-1.계약내역 신규호표(서울시 단가)-호표 출력용-최종(공단검토)-표지-실정보고용" xfId="5784" xr:uid="{00000000-0005-0000-0000-000090160000}"/>
    <cellStyle name="백_02-배수공_02-반중력식옹벽_토공" xfId="5785" xr:uid="{00000000-0005-0000-0000-000091160000}"/>
    <cellStyle name="백_02-배수공_02-반중력식옹벽_토공_00-0.마포역 外 2개소 추가공사건(서울시단가)-호표정리-제출용(공단검토1)-실정보고용" xfId="5786" xr:uid="{00000000-0005-0000-0000-000092160000}"/>
    <cellStyle name="백_02-배수공_02-반중력식옹벽_토공_00-1.계약내역 신규호표(서울시 단가)-호표 출력용-최종(공단검토)-표지-실정보고용" xfId="5787" xr:uid="{00000000-0005-0000-0000-000093160000}"/>
    <cellStyle name="백_02-배수공_02-배수공" xfId="5788" xr:uid="{00000000-0005-0000-0000-000094160000}"/>
    <cellStyle name="백_02-배수공_02-배수공_00-0.마포역 外 2개소 추가공사건(서울시단가)-호표정리-제출용(공단검토1)-실정보고용" xfId="5789" xr:uid="{00000000-0005-0000-0000-000095160000}"/>
    <cellStyle name="백_02-배수공_02-배수공_00-1.계약내역 신규호표(서울시 단가)-호표 출력용-최종(공단검토)-표지-실정보고용" xfId="5790" xr:uid="{00000000-0005-0000-0000-000096160000}"/>
    <cellStyle name="백_02-배수공_02-배수공_토공" xfId="5791" xr:uid="{00000000-0005-0000-0000-000097160000}"/>
    <cellStyle name="백_02-배수공_02-배수공_토공_00-0.마포역 外 2개소 추가공사건(서울시단가)-호표정리-제출용(공단검토1)-실정보고용" xfId="5792" xr:uid="{00000000-0005-0000-0000-000098160000}"/>
    <cellStyle name="백_02-배수공_02-배수공_토공_00-1.계약내역 신규호표(서울시 단가)-호표 출력용-최종(공단검토)-표지-실정보고용" xfId="5793" xr:uid="{00000000-0005-0000-0000-000099160000}"/>
    <cellStyle name="백_02-배수공_반중력" xfId="5794" xr:uid="{00000000-0005-0000-0000-00009A160000}"/>
    <cellStyle name="백_02-배수공_반중력_00-0.마포역 外 2개소 추가공사건(서울시단가)-호표정리-제출용(공단검토1)-실정보고용" xfId="5795" xr:uid="{00000000-0005-0000-0000-00009B160000}"/>
    <cellStyle name="백_02-배수공_반중력_00-1.계약내역 신규호표(서울시 단가)-호표 출력용-최종(공단검토)-표지-실정보고용" xfId="5796" xr:uid="{00000000-0005-0000-0000-00009C160000}"/>
    <cellStyle name="백_02-배수공_반중력_토공" xfId="5797" xr:uid="{00000000-0005-0000-0000-00009D160000}"/>
    <cellStyle name="백_02-배수공_반중력_토공_00-0.마포역 外 2개소 추가공사건(서울시단가)-호표정리-제출용(공단검토1)-실정보고용" xfId="5798" xr:uid="{00000000-0005-0000-0000-00009E160000}"/>
    <cellStyle name="백_02-배수공_반중력_토공_00-1.계약내역 신규호표(서울시 단가)-호표 출력용-최종(공단검토)-표지-실정보고용" xfId="5799" xr:uid="{00000000-0005-0000-0000-00009F160000}"/>
    <cellStyle name="백_02-배수공_토공" xfId="5800" xr:uid="{00000000-0005-0000-0000-0000A0160000}"/>
    <cellStyle name="백_02-배수공_토공_00-0.마포역 外 2개소 추가공사건(서울시단가)-호표정리-제출용(공단검토1)-실정보고용" xfId="5801" xr:uid="{00000000-0005-0000-0000-0000A1160000}"/>
    <cellStyle name="백_02-배수공_토공_00-1.계약내역 신규호표(서울시 단가)-호표 출력용-최종(공단검토)-표지-실정보고용" xfId="5802" xr:uid="{00000000-0005-0000-0000-0000A2160000}"/>
    <cellStyle name="백_04-포장공_02-배수공" xfId="5803" xr:uid="{00000000-0005-0000-0000-0000A3160000}"/>
    <cellStyle name="백_04-포장공_02-배수공_00-0.마포역 外 2개소 추가공사건(서울시단가)-호표정리-제출용(공단검토1)-실정보고용" xfId="5804" xr:uid="{00000000-0005-0000-0000-0000A4160000}"/>
    <cellStyle name="백_04-포장공_02-배수공_00-1.계약내역 신규호표(서울시 단가)-호표 출력용-최종(공단검토)-표지-실정보고용" xfId="5805" xr:uid="{00000000-0005-0000-0000-0000A5160000}"/>
    <cellStyle name="백_04-포장공_02-배수공_토공" xfId="5806" xr:uid="{00000000-0005-0000-0000-0000A6160000}"/>
    <cellStyle name="백_04-포장공_02-배수공_토공_00-0.마포역 外 2개소 추가공사건(서울시단가)-호표정리-제출용(공단검토1)-실정보고용" xfId="5807" xr:uid="{00000000-0005-0000-0000-0000A7160000}"/>
    <cellStyle name="백_04-포장공_02-배수공_토공_00-1.계약내역 신규호표(서울시 단가)-호표 출력용-최종(공단검토)-표지-실정보고용" xfId="5808" xr:uid="{00000000-0005-0000-0000-0000A8160000}"/>
    <cellStyle name="백_06-부대공_02-배수공" xfId="5809" xr:uid="{00000000-0005-0000-0000-0000A9160000}"/>
    <cellStyle name="백_06-부대공_02-배수공_00-0.마포역 外 2개소 추가공사건(서울시단가)-호표정리-제출용(공단검토1)-실정보고용" xfId="5810" xr:uid="{00000000-0005-0000-0000-0000AA160000}"/>
    <cellStyle name="백_06-부대공_02-배수공_00-1.계약내역 신규호표(서울시 단가)-호표 출력용-최종(공단검토)-표지-실정보고용" xfId="5811" xr:uid="{00000000-0005-0000-0000-0000AB160000}"/>
    <cellStyle name="백_06-부대공_02-배수공_토공" xfId="5812" xr:uid="{00000000-0005-0000-0000-0000AC160000}"/>
    <cellStyle name="백_06-부대공_02-배수공_토공_00-0.마포역 外 2개소 추가공사건(서울시단가)-호표정리-제출용(공단검토1)-실정보고용" xfId="5813" xr:uid="{00000000-0005-0000-0000-0000AD160000}"/>
    <cellStyle name="백_06-부대공_02-배수공_토공_00-1.계약내역 신규호표(서울시 단가)-호표 출력용-최종(공단검토)-표지-실정보고용" xfId="5814" xr:uid="{00000000-0005-0000-0000-0000AE160000}"/>
    <cellStyle name="백_수량산출서(수정)_01-토공_02-배수공" xfId="5815" xr:uid="{00000000-0005-0000-0000-0000AF160000}"/>
    <cellStyle name="백_수량산출서(수정)_01-토공_02-배수공_00-0.마포역 外 2개소 추가공사건(서울시단가)-호표정리-제출용(공단검토1)-실정보고용" xfId="5816" xr:uid="{00000000-0005-0000-0000-0000B0160000}"/>
    <cellStyle name="백_수량산출서(수정)_01-토공_02-배수공_00-1.계약내역 신규호표(서울시 단가)-호표 출력용-최종(공단검토)-표지-실정보고용" xfId="5817" xr:uid="{00000000-0005-0000-0000-0000B1160000}"/>
    <cellStyle name="백_수량산출서(수정)_01-토공_02-배수공_토공" xfId="5818" xr:uid="{00000000-0005-0000-0000-0000B2160000}"/>
    <cellStyle name="백_수량산출서(수정)_01-토공_02-배수공_토공_00-0.마포역 外 2개소 추가공사건(서울시단가)-호표정리-제출용(공단검토1)-실정보고용" xfId="5819" xr:uid="{00000000-0005-0000-0000-0000B3160000}"/>
    <cellStyle name="백_수량산출서(수정)_01-토공_02-배수공_토공_00-1.계약내역 신규호표(서울시 단가)-호표 출력용-최종(공단검토)-표지-실정보고용" xfId="5820" xr:uid="{00000000-0005-0000-0000-0000B4160000}"/>
    <cellStyle name="백_수량산출서(수정)_02-배수공" xfId="5821" xr:uid="{00000000-0005-0000-0000-0000B5160000}"/>
    <cellStyle name="백_수량산출서(수정)_02-배수공_00-0.마포역 外 2개소 추가공사건(서울시단가)-호표정리-제출용(공단검토1)-실정보고용" xfId="5822" xr:uid="{00000000-0005-0000-0000-0000B6160000}"/>
    <cellStyle name="백_수량산출서(수정)_02-배수공_00-1.계약내역 신규호표(서울시 단가)-호표 출력용-최종(공단검토)-표지-실정보고용" xfId="5823" xr:uid="{00000000-0005-0000-0000-0000B7160000}"/>
    <cellStyle name="백_수량산출서(수정)_02-배수공_02-반중력식옹벽" xfId="5824" xr:uid="{00000000-0005-0000-0000-0000B8160000}"/>
    <cellStyle name="백_수량산출서(수정)_02-배수공_02-반중력식옹벽_00-0.마포역 外 2개소 추가공사건(서울시단가)-호표정리-제출용(공단검토1)-실정보고용" xfId="5825" xr:uid="{00000000-0005-0000-0000-0000B9160000}"/>
    <cellStyle name="백_수량산출서(수정)_02-배수공_02-반중력식옹벽_00-1.계약내역 신규호표(서울시 단가)-호표 출력용-최종(공단검토)-표지-실정보고용" xfId="5826" xr:uid="{00000000-0005-0000-0000-0000BA160000}"/>
    <cellStyle name="백_수량산출서(수정)_02-배수공_02-반중력식옹벽_토공" xfId="5827" xr:uid="{00000000-0005-0000-0000-0000BB160000}"/>
    <cellStyle name="백_수량산출서(수정)_02-배수공_02-반중력식옹벽_토공_00-0.마포역 外 2개소 추가공사건(서울시단가)-호표정리-제출용(공단검토1)-실정보고용" xfId="5828" xr:uid="{00000000-0005-0000-0000-0000BC160000}"/>
    <cellStyle name="백_수량산출서(수정)_02-배수공_02-반중력식옹벽_토공_00-1.계약내역 신규호표(서울시 단가)-호표 출력용-최종(공단검토)-표지-실정보고용" xfId="5829" xr:uid="{00000000-0005-0000-0000-0000BD160000}"/>
    <cellStyle name="백_수량산출서(수정)_02-배수공_02-배수공" xfId="5830" xr:uid="{00000000-0005-0000-0000-0000BE160000}"/>
    <cellStyle name="백_수량산출서(수정)_02-배수공_02-배수공_00-0.마포역 外 2개소 추가공사건(서울시단가)-호표정리-제출용(공단검토1)-실정보고용" xfId="5831" xr:uid="{00000000-0005-0000-0000-0000BF160000}"/>
    <cellStyle name="백_수량산출서(수정)_02-배수공_02-배수공_00-1.계약내역 신규호표(서울시 단가)-호표 출력용-최종(공단검토)-표지-실정보고용" xfId="5832" xr:uid="{00000000-0005-0000-0000-0000C0160000}"/>
    <cellStyle name="백_수량산출서(수정)_02-배수공_02-배수공_토공" xfId="5833" xr:uid="{00000000-0005-0000-0000-0000C1160000}"/>
    <cellStyle name="백_수량산출서(수정)_02-배수공_02-배수공_토공_00-0.마포역 外 2개소 추가공사건(서울시단가)-호표정리-제출용(공단검토1)-실정보고용" xfId="5834" xr:uid="{00000000-0005-0000-0000-0000C2160000}"/>
    <cellStyle name="백_수량산출서(수정)_02-배수공_02-배수공_토공_00-1.계약내역 신규호표(서울시 단가)-호표 출력용-최종(공단검토)-표지-실정보고용" xfId="5835" xr:uid="{00000000-0005-0000-0000-0000C3160000}"/>
    <cellStyle name="백_수량산출서(수정)_02-배수공_반중력" xfId="5836" xr:uid="{00000000-0005-0000-0000-0000C4160000}"/>
    <cellStyle name="백_수량산출서(수정)_02-배수공_반중력_00-0.마포역 外 2개소 추가공사건(서울시단가)-호표정리-제출용(공단검토1)-실정보고용" xfId="5837" xr:uid="{00000000-0005-0000-0000-0000C5160000}"/>
    <cellStyle name="백_수량산출서(수정)_02-배수공_반중력_00-1.계약내역 신규호표(서울시 단가)-호표 출력용-최종(공단검토)-표지-실정보고용" xfId="5838" xr:uid="{00000000-0005-0000-0000-0000C6160000}"/>
    <cellStyle name="백_수량산출서(수정)_02-배수공_반중력_토공" xfId="5839" xr:uid="{00000000-0005-0000-0000-0000C7160000}"/>
    <cellStyle name="백_수량산출서(수정)_02-배수공_반중력_토공_00-0.마포역 外 2개소 추가공사건(서울시단가)-호표정리-제출용(공단검토1)-실정보고용" xfId="5840" xr:uid="{00000000-0005-0000-0000-0000C8160000}"/>
    <cellStyle name="백_수량산출서(수정)_02-배수공_반중력_토공_00-1.계약내역 신규호표(서울시 단가)-호표 출력용-최종(공단검토)-표지-실정보고용" xfId="5841" xr:uid="{00000000-0005-0000-0000-0000C9160000}"/>
    <cellStyle name="백_수량산출서(수정)_02-배수공_토공" xfId="5842" xr:uid="{00000000-0005-0000-0000-0000CA160000}"/>
    <cellStyle name="백_수량산출서(수정)_02-배수공_토공_00-0.마포역 外 2개소 추가공사건(서울시단가)-호표정리-제출용(공단검토1)-실정보고용" xfId="5843" xr:uid="{00000000-0005-0000-0000-0000CB160000}"/>
    <cellStyle name="백_수량산출서(수정)_02-배수공_토공_00-1.계약내역 신규호표(서울시 단가)-호표 출력용-최종(공단검토)-표지-실정보고용" xfId="5844" xr:uid="{00000000-0005-0000-0000-0000CC160000}"/>
    <cellStyle name="백_수량산출서(수정)_04-포장공_02-배수공" xfId="5845" xr:uid="{00000000-0005-0000-0000-0000CD160000}"/>
    <cellStyle name="백_수량산출서(수정)_04-포장공_02-배수공_00-0.마포역 外 2개소 추가공사건(서울시단가)-호표정리-제출용(공단검토1)-실정보고용" xfId="5846" xr:uid="{00000000-0005-0000-0000-0000CE160000}"/>
    <cellStyle name="백_수량산출서(수정)_04-포장공_02-배수공_00-1.계약내역 신규호표(서울시 단가)-호표 출력용-최종(공단검토)-표지-실정보고용" xfId="5847" xr:uid="{00000000-0005-0000-0000-0000CF160000}"/>
    <cellStyle name="백_수량산출서(수정)_04-포장공_02-배수공_토공" xfId="5848" xr:uid="{00000000-0005-0000-0000-0000D0160000}"/>
    <cellStyle name="백_수량산출서(수정)_04-포장공_02-배수공_토공_00-0.마포역 外 2개소 추가공사건(서울시단가)-호표정리-제출용(공단검토1)-실정보고용" xfId="5849" xr:uid="{00000000-0005-0000-0000-0000D1160000}"/>
    <cellStyle name="백_수량산출서(수정)_04-포장공_02-배수공_토공_00-1.계약내역 신규호표(서울시 단가)-호표 출력용-최종(공단검토)-표지-실정보고용" xfId="5850" xr:uid="{00000000-0005-0000-0000-0000D2160000}"/>
    <cellStyle name="백_수량산출서(수정)_06-부대공_02-배수공" xfId="5851" xr:uid="{00000000-0005-0000-0000-0000D3160000}"/>
    <cellStyle name="백_수량산출서(수정)_06-부대공_02-배수공_00-0.마포역 外 2개소 추가공사건(서울시단가)-호표정리-제출용(공단검토1)-실정보고용" xfId="5852" xr:uid="{00000000-0005-0000-0000-0000D4160000}"/>
    <cellStyle name="백_수량산출서(수정)_06-부대공_02-배수공_00-1.계약내역 신규호표(서울시 단가)-호표 출력용-최종(공단검토)-표지-실정보고용" xfId="5853" xr:uid="{00000000-0005-0000-0000-0000D5160000}"/>
    <cellStyle name="백_수량산출서(수정)_06-부대공_02-배수공_토공" xfId="5854" xr:uid="{00000000-0005-0000-0000-0000D6160000}"/>
    <cellStyle name="백_수량산출서(수정)_06-부대공_02-배수공_토공_00-0.마포역 外 2개소 추가공사건(서울시단가)-호표정리-제출용(공단검토1)-실정보고용" xfId="5855" xr:uid="{00000000-0005-0000-0000-0000D7160000}"/>
    <cellStyle name="백_수량산출서(수정)_06-부대공_02-배수공_토공_00-1.계약내역 신규호표(서울시 단가)-호표 출력용-최종(공단검토)-표지-실정보고용" xfId="5856" xr:uid="{00000000-0005-0000-0000-0000D8160000}"/>
    <cellStyle name="백분율" xfId="2" builtinId="5"/>
    <cellStyle name="백분율 [△1]" xfId="5857" xr:uid="{00000000-0005-0000-0000-0000DA160000}"/>
    <cellStyle name="백분율 [△2]" xfId="5858" xr:uid="{00000000-0005-0000-0000-0000DB160000}"/>
    <cellStyle name="백분율 [0]" xfId="5859" xr:uid="{00000000-0005-0000-0000-0000DC160000}"/>
    <cellStyle name="백분율 [2]" xfId="5860" xr:uid="{00000000-0005-0000-0000-0000DD160000}"/>
    <cellStyle name="백분율 10 2" xfId="5861" xr:uid="{00000000-0005-0000-0000-0000DE160000}"/>
    <cellStyle name="백분율 10 3" xfId="5862" xr:uid="{00000000-0005-0000-0000-0000DF160000}"/>
    <cellStyle name="백분율 10 4" xfId="5863" xr:uid="{00000000-0005-0000-0000-0000E0160000}"/>
    <cellStyle name="백분율 10 5" xfId="5864" xr:uid="{00000000-0005-0000-0000-0000E1160000}"/>
    <cellStyle name="백분율 11 2" xfId="5865" xr:uid="{00000000-0005-0000-0000-0000E2160000}"/>
    <cellStyle name="백분율 11 3" xfId="5866" xr:uid="{00000000-0005-0000-0000-0000E3160000}"/>
    <cellStyle name="백분율 11 4" xfId="5867" xr:uid="{00000000-0005-0000-0000-0000E4160000}"/>
    <cellStyle name="백분율 11 5" xfId="5868" xr:uid="{00000000-0005-0000-0000-0000E5160000}"/>
    <cellStyle name="백분율 12 2" xfId="5869" xr:uid="{00000000-0005-0000-0000-0000E6160000}"/>
    <cellStyle name="백분율 12 3" xfId="5870" xr:uid="{00000000-0005-0000-0000-0000E7160000}"/>
    <cellStyle name="백분율 12 4" xfId="5871" xr:uid="{00000000-0005-0000-0000-0000E8160000}"/>
    <cellStyle name="백분율 12 5" xfId="5872" xr:uid="{00000000-0005-0000-0000-0000E9160000}"/>
    <cellStyle name="백분율 13 2" xfId="5873" xr:uid="{00000000-0005-0000-0000-0000EA160000}"/>
    <cellStyle name="백분율 13 3" xfId="5874" xr:uid="{00000000-0005-0000-0000-0000EB160000}"/>
    <cellStyle name="백분율 13 4" xfId="5875" xr:uid="{00000000-0005-0000-0000-0000EC160000}"/>
    <cellStyle name="백분율 13 5" xfId="5876" xr:uid="{00000000-0005-0000-0000-0000ED160000}"/>
    <cellStyle name="백분율 14 2" xfId="5877" xr:uid="{00000000-0005-0000-0000-0000EE160000}"/>
    <cellStyle name="백분율 14 3" xfId="5878" xr:uid="{00000000-0005-0000-0000-0000EF160000}"/>
    <cellStyle name="백분율 14 4" xfId="5879" xr:uid="{00000000-0005-0000-0000-0000F0160000}"/>
    <cellStyle name="백분율 14 5" xfId="5880" xr:uid="{00000000-0005-0000-0000-0000F1160000}"/>
    <cellStyle name="백분율 15 2" xfId="5881" xr:uid="{00000000-0005-0000-0000-0000F2160000}"/>
    <cellStyle name="백분율 15 3" xfId="5882" xr:uid="{00000000-0005-0000-0000-0000F3160000}"/>
    <cellStyle name="백분율 15 4" xfId="5883" xr:uid="{00000000-0005-0000-0000-0000F4160000}"/>
    <cellStyle name="백분율 15 5" xfId="5884" xr:uid="{00000000-0005-0000-0000-0000F5160000}"/>
    <cellStyle name="백분율 16 2" xfId="5885" xr:uid="{00000000-0005-0000-0000-0000F6160000}"/>
    <cellStyle name="백분율 16 3" xfId="5886" xr:uid="{00000000-0005-0000-0000-0000F7160000}"/>
    <cellStyle name="백분율 16 4" xfId="5887" xr:uid="{00000000-0005-0000-0000-0000F8160000}"/>
    <cellStyle name="백분율 16 5" xfId="5888" xr:uid="{00000000-0005-0000-0000-0000F9160000}"/>
    <cellStyle name="백분율 17 2" xfId="5889" xr:uid="{00000000-0005-0000-0000-0000FA160000}"/>
    <cellStyle name="백분율 17 3" xfId="5890" xr:uid="{00000000-0005-0000-0000-0000FB160000}"/>
    <cellStyle name="백분율 17 4" xfId="5891" xr:uid="{00000000-0005-0000-0000-0000FC160000}"/>
    <cellStyle name="백분율 17 5" xfId="5892" xr:uid="{00000000-0005-0000-0000-0000FD160000}"/>
    <cellStyle name="백분율 18 2" xfId="5893" xr:uid="{00000000-0005-0000-0000-0000FE160000}"/>
    <cellStyle name="백분율 18 3" xfId="5894" xr:uid="{00000000-0005-0000-0000-0000FF160000}"/>
    <cellStyle name="백분율 18 4" xfId="5895" xr:uid="{00000000-0005-0000-0000-000000170000}"/>
    <cellStyle name="백분율 18 5" xfId="5896" xr:uid="{00000000-0005-0000-0000-000001170000}"/>
    <cellStyle name="백분율 19 2" xfId="5897" xr:uid="{00000000-0005-0000-0000-000002170000}"/>
    <cellStyle name="백분율 19 3" xfId="5898" xr:uid="{00000000-0005-0000-0000-000003170000}"/>
    <cellStyle name="백분율 19 4" xfId="5899" xr:uid="{00000000-0005-0000-0000-000004170000}"/>
    <cellStyle name="백분율 19 5" xfId="5900" xr:uid="{00000000-0005-0000-0000-000005170000}"/>
    <cellStyle name="백분율 2" xfId="5901" xr:uid="{00000000-0005-0000-0000-000006170000}"/>
    <cellStyle name="백분율 2 10" xfId="5902" xr:uid="{00000000-0005-0000-0000-000007170000}"/>
    <cellStyle name="백분율 2 11" xfId="5903" xr:uid="{00000000-0005-0000-0000-000008170000}"/>
    <cellStyle name="백분율 2 12" xfId="5904" xr:uid="{00000000-0005-0000-0000-000009170000}"/>
    <cellStyle name="백분율 2 13" xfId="5905" xr:uid="{00000000-0005-0000-0000-00000A170000}"/>
    <cellStyle name="백분율 2 14" xfId="5906" xr:uid="{00000000-0005-0000-0000-00000B170000}"/>
    <cellStyle name="백분율 2 15" xfId="5907" xr:uid="{00000000-0005-0000-0000-00000C170000}"/>
    <cellStyle name="백분율 2 16" xfId="5908" xr:uid="{00000000-0005-0000-0000-00000D170000}"/>
    <cellStyle name="백분율 2 17" xfId="5909" xr:uid="{00000000-0005-0000-0000-00000E170000}"/>
    <cellStyle name="백분율 2 18" xfId="5910" xr:uid="{00000000-0005-0000-0000-00000F170000}"/>
    <cellStyle name="백분율 2 19" xfId="5911" xr:uid="{00000000-0005-0000-0000-000010170000}"/>
    <cellStyle name="백분율 2 2" xfId="5912" xr:uid="{00000000-0005-0000-0000-000011170000}"/>
    <cellStyle name="백분율 2 2 2" xfId="5913" xr:uid="{00000000-0005-0000-0000-000012170000}"/>
    <cellStyle name="백분율 2 2 3" xfId="5914" xr:uid="{00000000-0005-0000-0000-000013170000}"/>
    <cellStyle name="백분율 2 2 4" xfId="5915" xr:uid="{00000000-0005-0000-0000-000014170000}"/>
    <cellStyle name="백분율 2 2 5" xfId="5916" xr:uid="{00000000-0005-0000-0000-000015170000}"/>
    <cellStyle name="백분율 2 2 6" xfId="5917" xr:uid="{00000000-0005-0000-0000-000016170000}"/>
    <cellStyle name="백분율 2 2 7" xfId="5918" xr:uid="{00000000-0005-0000-0000-000017170000}"/>
    <cellStyle name="백분율 2 20" xfId="5919" xr:uid="{00000000-0005-0000-0000-000018170000}"/>
    <cellStyle name="백분율 2 21" xfId="5920" xr:uid="{00000000-0005-0000-0000-000019170000}"/>
    <cellStyle name="백분율 2 22" xfId="5921" xr:uid="{00000000-0005-0000-0000-00001A170000}"/>
    <cellStyle name="백분율 2 23" xfId="5922" xr:uid="{00000000-0005-0000-0000-00001B170000}"/>
    <cellStyle name="백분율 2 24" xfId="5923" xr:uid="{00000000-0005-0000-0000-00001C170000}"/>
    <cellStyle name="백분율 2 25" xfId="5924" xr:uid="{00000000-0005-0000-0000-00001D170000}"/>
    <cellStyle name="백분율 2 26" xfId="5925" xr:uid="{00000000-0005-0000-0000-00001E170000}"/>
    <cellStyle name="백분율 2 27" xfId="5926" xr:uid="{00000000-0005-0000-0000-00001F170000}"/>
    <cellStyle name="백분율 2 28" xfId="5927" xr:uid="{00000000-0005-0000-0000-000020170000}"/>
    <cellStyle name="백분율 2 3" xfId="5928" xr:uid="{00000000-0005-0000-0000-000021170000}"/>
    <cellStyle name="백분율 2 3 2" xfId="5929" xr:uid="{00000000-0005-0000-0000-000022170000}"/>
    <cellStyle name="백분율 2 3 3" xfId="5930" xr:uid="{00000000-0005-0000-0000-000023170000}"/>
    <cellStyle name="백분율 2 3 4" xfId="5931" xr:uid="{00000000-0005-0000-0000-000024170000}"/>
    <cellStyle name="백분율 2 3 5" xfId="5932" xr:uid="{00000000-0005-0000-0000-000025170000}"/>
    <cellStyle name="백분율 2 4" xfId="5933" xr:uid="{00000000-0005-0000-0000-000026170000}"/>
    <cellStyle name="백분율 2 5" xfId="5934" xr:uid="{00000000-0005-0000-0000-000027170000}"/>
    <cellStyle name="백분율 2 6" xfId="5935" xr:uid="{00000000-0005-0000-0000-000028170000}"/>
    <cellStyle name="백분율 2 7" xfId="5936" xr:uid="{00000000-0005-0000-0000-000029170000}"/>
    <cellStyle name="백분율 2 8" xfId="5937" xr:uid="{00000000-0005-0000-0000-00002A170000}"/>
    <cellStyle name="백분율 2 9" xfId="5938" xr:uid="{00000000-0005-0000-0000-00002B170000}"/>
    <cellStyle name="백분율 20 2" xfId="5939" xr:uid="{00000000-0005-0000-0000-00002C170000}"/>
    <cellStyle name="백분율 20 3" xfId="5940" xr:uid="{00000000-0005-0000-0000-00002D170000}"/>
    <cellStyle name="백분율 20 4" xfId="5941" xr:uid="{00000000-0005-0000-0000-00002E170000}"/>
    <cellStyle name="백분율 20 5" xfId="5942" xr:uid="{00000000-0005-0000-0000-00002F170000}"/>
    <cellStyle name="백분율 21 2" xfId="5943" xr:uid="{00000000-0005-0000-0000-000030170000}"/>
    <cellStyle name="백분율 21 3" xfId="5944" xr:uid="{00000000-0005-0000-0000-000031170000}"/>
    <cellStyle name="백분율 21 4" xfId="5945" xr:uid="{00000000-0005-0000-0000-000032170000}"/>
    <cellStyle name="백분율 21 5" xfId="5946" xr:uid="{00000000-0005-0000-0000-000033170000}"/>
    <cellStyle name="백분율 22 2" xfId="5947" xr:uid="{00000000-0005-0000-0000-000034170000}"/>
    <cellStyle name="백분율 22 3" xfId="5948" xr:uid="{00000000-0005-0000-0000-000035170000}"/>
    <cellStyle name="백분율 22 4" xfId="5949" xr:uid="{00000000-0005-0000-0000-000036170000}"/>
    <cellStyle name="백분율 22 5" xfId="5950" xr:uid="{00000000-0005-0000-0000-000037170000}"/>
    <cellStyle name="백분율 23" xfId="5951" xr:uid="{00000000-0005-0000-0000-000038170000}"/>
    <cellStyle name="백분율 24" xfId="5952" xr:uid="{00000000-0005-0000-0000-000039170000}"/>
    <cellStyle name="백분율 25" xfId="5953" xr:uid="{00000000-0005-0000-0000-00003A170000}"/>
    <cellStyle name="백분율 26" xfId="5954" xr:uid="{00000000-0005-0000-0000-00003B170000}"/>
    <cellStyle name="백분율 27" xfId="5955" xr:uid="{00000000-0005-0000-0000-00003C170000}"/>
    <cellStyle name="백분율 28" xfId="5956" xr:uid="{00000000-0005-0000-0000-00003D170000}"/>
    <cellStyle name="백분율 29" xfId="5957" xr:uid="{00000000-0005-0000-0000-00003E170000}"/>
    <cellStyle name="백분율 3" xfId="5958" xr:uid="{00000000-0005-0000-0000-00003F170000}"/>
    <cellStyle name="백분율 3 2" xfId="5959" xr:uid="{00000000-0005-0000-0000-000040170000}"/>
    <cellStyle name="백분율 3 3" xfId="5960" xr:uid="{00000000-0005-0000-0000-000041170000}"/>
    <cellStyle name="백분율 3 4" xfId="5961" xr:uid="{00000000-0005-0000-0000-000042170000}"/>
    <cellStyle name="백분율 3 5" xfId="5962" xr:uid="{00000000-0005-0000-0000-000043170000}"/>
    <cellStyle name="백분율 3 6" xfId="5963" xr:uid="{00000000-0005-0000-0000-000044170000}"/>
    <cellStyle name="백분율 30" xfId="5964" xr:uid="{00000000-0005-0000-0000-000045170000}"/>
    <cellStyle name="백분율 31" xfId="5965" xr:uid="{00000000-0005-0000-0000-000046170000}"/>
    <cellStyle name="백분율 32" xfId="5966" xr:uid="{00000000-0005-0000-0000-000047170000}"/>
    <cellStyle name="백분율 33" xfId="5967" xr:uid="{00000000-0005-0000-0000-000048170000}"/>
    <cellStyle name="백분율 34" xfId="5968" xr:uid="{00000000-0005-0000-0000-000049170000}"/>
    <cellStyle name="백분율 4" xfId="5969" xr:uid="{00000000-0005-0000-0000-00004A170000}"/>
    <cellStyle name="백분율 4 2" xfId="5970" xr:uid="{00000000-0005-0000-0000-00004B170000}"/>
    <cellStyle name="백분율 4 3" xfId="5971" xr:uid="{00000000-0005-0000-0000-00004C170000}"/>
    <cellStyle name="백분율 4 4" xfId="5972" xr:uid="{00000000-0005-0000-0000-00004D170000}"/>
    <cellStyle name="백분율 4 5" xfId="5973" xr:uid="{00000000-0005-0000-0000-00004E170000}"/>
    <cellStyle name="백분율 4 6" xfId="5974" xr:uid="{00000000-0005-0000-0000-00004F170000}"/>
    <cellStyle name="백분율 4 7" xfId="5975" xr:uid="{00000000-0005-0000-0000-000050170000}"/>
    <cellStyle name="백분율 4 7 10" xfId="5976" xr:uid="{00000000-0005-0000-0000-000051170000}"/>
    <cellStyle name="백분율 4 7 10 2" xfId="5977" xr:uid="{00000000-0005-0000-0000-000052170000}"/>
    <cellStyle name="백분율 4 7 11" xfId="5978" xr:uid="{00000000-0005-0000-0000-000053170000}"/>
    <cellStyle name="백분율 4 7 12" xfId="5979" xr:uid="{00000000-0005-0000-0000-000054170000}"/>
    <cellStyle name="백분율 4 7 2" xfId="5980" xr:uid="{00000000-0005-0000-0000-000055170000}"/>
    <cellStyle name="백분율 4 7 2 2" xfId="5981" xr:uid="{00000000-0005-0000-0000-000056170000}"/>
    <cellStyle name="백분율 4 7 2 2 2" xfId="5982" xr:uid="{00000000-0005-0000-0000-000057170000}"/>
    <cellStyle name="백분율 4 7 2 2 2 2" xfId="5983" xr:uid="{00000000-0005-0000-0000-000058170000}"/>
    <cellStyle name="백분율 4 7 2 2 2 3" xfId="5984" xr:uid="{00000000-0005-0000-0000-000059170000}"/>
    <cellStyle name="백분율 4 7 2 2 3" xfId="5985" xr:uid="{00000000-0005-0000-0000-00005A170000}"/>
    <cellStyle name="백분율 4 7 2 2 4" xfId="5986" xr:uid="{00000000-0005-0000-0000-00005B170000}"/>
    <cellStyle name="백분율 4 7 2 3" xfId="5987" xr:uid="{00000000-0005-0000-0000-00005C170000}"/>
    <cellStyle name="백분율 4 7 2 3 2" xfId="5988" xr:uid="{00000000-0005-0000-0000-00005D170000}"/>
    <cellStyle name="백분율 4 7 2 3 2 2" xfId="5989" xr:uid="{00000000-0005-0000-0000-00005E170000}"/>
    <cellStyle name="백분율 4 7 2 3 2 3" xfId="5990" xr:uid="{00000000-0005-0000-0000-00005F170000}"/>
    <cellStyle name="백분율 4 7 2 3 3" xfId="5991" xr:uid="{00000000-0005-0000-0000-000060170000}"/>
    <cellStyle name="백분율 4 7 2 3 4" xfId="5992" xr:uid="{00000000-0005-0000-0000-000061170000}"/>
    <cellStyle name="백분율 4 7 2 4" xfId="5993" xr:uid="{00000000-0005-0000-0000-000062170000}"/>
    <cellStyle name="백분율 4 7 2 4 2" xfId="5994" xr:uid="{00000000-0005-0000-0000-000063170000}"/>
    <cellStyle name="백분율 4 7 2 4 3" xfId="5995" xr:uid="{00000000-0005-0000-0000-000064170000}"/>
    <cellStyle name="백분율 4 7 2 5" xfId="5996" xr:uid="{00000000-0005-0000-0000-000065170000}"/>
    <cellStyle name="백분율 4 7 2 5 2" xfId="5997" xr:uid="{00000000-0005-0000-0000-000066170000}"/>
    <cellStyle name="백분율 4 7 2 6" xfId="5998" xr:uid="{00000000-0005-0000-0000-000067170000}"/>
    <cellStyle name="백분율 4 7 2 7" xfId="5999" xr:uid="{00000000-0005-0000-0000-000068170000}"/>
    <cellStyle name="백분율 4 7 3" xfId="6000" xr:uid="{00000000-0005-0000-0000-000069170000}"/>
    <cellStyle name="백분율 4 7 3 2" xfId="6001" xr:uid="{00000000-0005-0000-0000-00006A170000}"/>
    <cellStyle name="백분율 4 7 3 2 2" xfId="6002" xr:uid="{00000000-0005-0000-0000-00006B170000}"/>
    <cellStyle name="백분율 4 7 3 2 2 2" xfId="6003" xr:uid="{00000000-0005-0000-0000-00006C170000}"/>
    <cellStyle name="백분율 4 7 3 2 2 3" xfId="6004" xr:uid="{00000000-0005-0000-0000-00006D170000}"/>
    <cellStyle name="백분율 4 7 3 2 3" xfId="6005" xr:uid="{00000000-0005-0000-0000-00006E170000}"/>
    <cellStyle name="백분율 4 7 3 2 4" xfId="6006" xr:uid="{00000000-0005-0000-0000-00006F170000}"/>
    <cellStyle name="백분율 4 7 3 3" xfId="6007" xr:uid="{00000000-0005-0000-0000-000070170000}"/>
    <cellStyle name="백분율 4 7 3 3 2" xfId="6008" xr:uid="{00000000-0005-0000-0000-000071170000}"/>
    <cellStyle name="백분율 4 7 3 3 3" xfId="6009" xr:uid="{00000000-0005-0000-0000-000072170000}"/>
    <cellStyle name="백분율 4 7 3 4" xfId="6010" xr:uid="{00000000-0005-0000-0000-000073170000}"/>
    <cellStyle name="백분율 4 7 3 5" xfId="6011" xr:uid="{00000000-0005-0000-0000-000074170000}"/>
    <cellStyle name="백분율 4 7 4" xfId="6012" xr:uid="{00000000-0005-0000-0000-000075170000}"/>
    <cellStyle name="백분율 4 7 4 2" xfId="6013" xr:uid="{00000000-0005-0000-0000-000076170000}"/>
    <cellStyle name="백분율 4 7 4 2 2" xfId="6014" xr:uid="{00000000-0005-0000-0000-000077170000}"/>
    <cellStyle name="백분율 4 7 4 2 3" xfId="6015" xr:uid="{00000000-0005-0000-0000-000078170000}"/>
    <cellStyle name="백분율 4 7 4 3" xfId="6016" xr:uid="{00000000-0005-0000-0000-000079170000}"/>
    <cellStyle name="백분율 4 7 4 4" xfId="6017" xr:uid="{00000000-0005-0000-0000-00007A170000}"/>
    <cellStyle name="백분율 4 7 5" xfId="6018" xr:uid="{00000000-0005-0000-0000-00007B170000}"/>
    <cellStyle name="백분율 4 7 5 2" xfId="6019" xr:uid="{00000000-0005-0000-0000-00007C170000}"/>
    <cellStyle name="백분율 4 7 5 2 2" xfId="6020" xr:uid="{00000000-0005-0000-0000-00007D170000}"/>
    <cellStyle name="백분율 4 7 5 2 3" xfId="6021" xr:uid="{00000000-0005-0000-0000-00007E170000}"/>
    <cellStyle name="백분율 4 7 5 3" xfId="6022" xr:uid="{00000000-0005-0000-0000-00007F170000}"/>
    <cellStyle name="백분율 4 7 5 4" xfId="6023" xr:uid="{00000000-0005-0000-0000-000080170000}"/>
    <cellStyle name="백분율 4 7 6" xfId="6024" xr:uid="{00000000-0005-0000-0000-000081170000}"/>
    <cellStyle name="백분율 4 7 6 2" xfId="6025" xr:uid="{00000000-0005-0000-0000-000082170000}"/>
    <cellStyle name="백분율 4 7 6 2 2" xfId="6026" xr:uid="{00000000-0005-0000-0000-000083170000}"/>
    <cellStyle name="백분율 4 7 6 2 3" xfId="6027" xr:uid="{00000000-0005-0000-0000-000084170000}"/>
    <cellStyle name="백분율 4 7 6 3" xfId="6028" xr:uid="{00000000-0005-0000-0000-000085170000}"/>
    <cellStyle name="백분율 4 7 6 4" xfId="6029" xr:uid="{00000000-0005-0000-0000-000086170000}"/>
    <cellStyle name="백분율 4 7 7" xfId="6030" xr:uid="{00000000-0005-0000-0000-000087170000}"/>
    <cellStyle name="백분율 4 7 7 2" xfId="6031" xr:uid="{00000000-0005-0000-0000-000088170000}"/>
    <cellStyle name="백분율 4 7 7 2 2" xfId="6032" xr:uid="{00000000-0005-0000-0000-000089170000}"/>
    <cellStyle name="백분율 4 7 7 2 3" xfId="6033" xr:uid="{00000000-0005-0000-0000-00008A170000}"/>
    <cellStyle name="백분율 4 7 7 3" xfId="6034" xr:uid="{00000000-0005-0000-0000-00008B170000}"/>
    <cellStyle name="백분율 4 7 7 4" xfId="6035" xr:uid="{00000000-0005-0000-0000-00008C170000}"/>
    <cellStyle name="백분율 4 7 8" xfId="6036" xr:uid="{00000000-0005-0000-0000-00008D170000}"/>
    <cellStyle name="백분율 4 7 8 2" xfId="6037" xr:uid="{00000000-0005-0000-0000-00008E170000}"/>
    <cellStyle name="백분율 4 7 8 2 2" xfId="6038" xr:uid="{00000000-0005-0000-0000-00008F170000}"/>
    <cellStyle name="백분율 4 7 8 2 3" xfId="6039" xr:uid="{00000000-0005-0000-0000-000090170000}"/>
    <cellStyle name="백분율 4 7 8 3" xfId="6040" xr:uid="{00000000-0005-0000-0000-000091170000}"/>
    <cellStyle name="백분율 4 7 8 4" xfId="6041" xr:uid="{00000000-0005-0000-0000-000092170000}"/>
    <cellStyle name="백분율 4 7 9" xfId="6042" xr:uid="{00000000-0005-0000-0000-000093170000}"/>
    <cellStyle name="백분율 4 7 9 2" xfId="6043" xr:uid="{00000000-0005-0000-0000-000094170000}"/>
    <cellStyle name="백분율 4 7 9 3" xfId="6044" xr:uid="{00000000-0005-0000-0000-000095170000}"/>
    <cellStyle name="백분율 5" xfId="6045" xr:uid="{00000000-0005-0000-0000-000096170000}"/>
    <cellStyle name="백분율 5 2" xfId="6046" xr:uid="{00000000-0005-0000-0000-000097170000}"/>
    <cellStyle name="백분율 5 3" xfId="6047" xr:uid="{00000000-0005-0000-0000-000098170000}"/>
    <cellStyle name="백분율 5 4" xfId="6048" xr:uid="{00000000-0005-0000-0000-000099170000}"/>
    <cellStyle name="백분율 5 5" xfId="6049" xr:uid="{00000000-0005-0000-0000-00009A170000}"/>
    <cellStyle name="백분율 6 2" xfId="6050" xr:uid="{00000000-0005-0000-0000-00009B170000}"/>
    <cellStyle name="백분율 6 3" xfId="6051" xr:uid="{00000000-0005-0000-0000-00009C170000}"/>
    <cellStyle name="백분율 6 4" xfId="6052" xr:uid="{00000000-0005-0000-0000-00009D170000}"/>
    <cellStyle name="백분율 6 5" xfId="6053" xr:uid="{00000000-0005-0000-0000-00009E170000}"/>
    <cellStyle name="백분율 9 2" xfId="6054" xr:uid="{00000000-0005-0000-0000-00009F170000}"/>
    <cellStyle name="백분율 9 3" xfId="6055" xr:uid="{00000000-0005-0000-0000-0000A0170000}"/>
    <cellStyle name="백분율 9 4" xfId="6056" xr:uid="{00000000-0005-0000-0000-0000A1170000}"/>
    <cellStyle name="백분율 9 5" xfId="6057" xr:uid="{00000000-0005-0000-0000-0000A2170000}"/>
    <cellStyle name="백분율［△1］" xfId="6058" xr:uid="{00000000-0005-0000-0000-0000A3170000}"/>
    <cellStyle name="백분율［△1］ 2" xfId="6059" xr:uid="{00000000-0005-0000-0000-0000A4170000}"/>
    <cellStyle name="백분율［△1］_단가" xfId="6060" xr:uid="{00000000-0005-0000-0000-0000A5170000}"/>
    <cellStyle name="백분율［△2］" xfId="6061" xr:uid="{00000000-0005-0000-0000-0000A6170000}"/>
    <cellStyle name="백분율［△2］ 2" xfId="6062" xr:uid="{00000000-0005-0000-0000-0000A7170000}"/>
    <cellStyle name="백분율［△2］_단가" xfId="6063" xr:uid="{00000000-0005-0000-0000-0000A8170000}"/>
    <cellStyle name="벭?_Q1 PRODUCT ACTUAL_4월 (2)" xfId="6064" xr:uid="{00000000-0005-0000-0000-0000A9170000}"/>
    <cellStyle name="병합 후 가운데 맞춤" xfId="6065" xr:uid="{00000000-0005-0000-0000-0000AA170000}"/>
    <cellStyle name="병합 후 가운데 정열" xfId="6066" xr:uid="{00000000-0005-0000-0000-0000AB170000}"/>
    <cellStyle name="보통 2" xfId="6067" xr:uid="{00000000-0005-0000-0000-0000AC170000}"/>
    <cellStyle name="보통 2 2" xfId="6068" xr:uid="{00000000-0005-0000-0000-0000AD170000}"/>
    <cellStyle name="보통 3" xfId="6069" xr:uid="{00000000-0005-0000-0000-0000AE170000}"/>
    <cellStyle name="보통 3 2" xfId="6070" xr:uid="{00000000-0005-0000-0000-0000AF170000}"/>
    <cellStyle name="보통 4" xfId="6071" xr:uid="{00000000-0005-0000-0000-0000B0170000}"/>
    <cellStyle name="보통 4 2" xfId="6072" xr:uid="{00000000-0005-0000-0000-0000B1170000}"/>
    <cellStyle name="분수" xfId="6073" xr:uid="{00000000-0005-0000-0000-0000B2170000}"/>
    <cellStyle name="뷭?" xfId="6074" xr:uid="{00000000-0005-0000-0000-0000B3170000}"/>
    <cellStyle name="뷭__W9 ROLL-UP_장주임3_관리비-대규모" xfId="6075" xr:uid="{00000000-0005-0000-0000-0000B4170000}"/>
    <cellStyle name="빨간색" xfId="6076" xr:uid="{00000000-0005-0000-0000-0000B5170000}"/>
    <cellStyle name="빨강" xfId="6077" xr:uid="{00000000-0005-0000-0000-0000B6170000}"/>
    <cellStyle name="산출근거" xfId="6078" xr:uid="{00000000-0005-0000-0000-0000B7170000}"/>
    <cellStyle name="常规_cs802" xfId="6079" xr:uid="{00000000-0005-0000-0000-0000B8170000}"/>
    <cellStyle name="선택영역의 가운데로" xfId="6080" xr:uid="{00000000-0005-0000-0000-0000B9170000}"/>
    <cellStyle name="선택영역의 가운데로 2" xfId="6081" xr:uid="{00000000-0005-0000-0000-0000BA170000}"/>
    <cellStyle name="선택영역의 가운데로_단가" xfId="6082" xr:uid="{00000000-0005-0000-0000-0000BB170000}"/>
    <cellStyle name="설계서" xfId="6083" xr:uid="{00000000-0005-0000-0000-0000BC170000}"/>
    <cellStyle name="설계서-내용" xfId="6084" xr:uid="{00000000-0005-0000-0000-0000BD170000}"/>
    <cellStyle name="설계서-내용 2" xfId="6085" xr:uid="{00000000-0005-0000-0000-0000BE170000}"/>
    <cellStyle name="설계서-내용 2 2" xfId="6086" xr:uid="{00000000-0005-0000-0000-0000BF170000}"/>
    <cellStyle name="설계서-내용 3" xfId="6087" xr:uid="{00000000-0005-0000-0000-0000C0170000}"/>
    <cellStyle name="설계서-내용-소수점" xfId="6088" xr:uid="{00000000-0005-0000-0000-0000C1170000}"/>
    <cellStyle name="설계서-내용-소수점 2" xfId="6089" xr:uid="{00000000-0005-0000-0000-0000C2170000}"/>
    <cellStyle name="설계서-내용-소수점 2 2" xfId="6090" xr:uid="{00000000-0005-0000-0000-0000C3170000}"/>
    <cellStyle name="설계서-내용-소수점 3" xfId="6091" xr:uid="{00000000-0005-0000-0000-0000C4170000}"/>
    <cellStyle name="설계서-내용-우" xfId="6092" xr:uid="{00000000-0005-0000-0000-0000C5170000}"/>
    <cellStyle name="설계서-내용-우 2" xfId="6093" xr:uid="{00000000-0005-0000-0000-0000C6170000}"/>
    <cellStyle name="설계서-내용-좌" xfId="6094" xr:uid="{00000000-0005-0000-0000-0000C7170000}"/>
    <cellStyle name="설계서-내용-좌 2" xfId="6095" xr:uid="{00000000-0005-0000-0000-0000C8170000}"/>
    <cellStyle name="설계서-소제목" xfId="6096" xr:uid="{00000000-0005-0000-0000-0000C9170000}"/>
    <cellStyle name="설계서-소제목 2" xfId="6097" xr:uid="{00000000-0005-0000-0000-0000CA170000}"/>
    <cellStyle name="설계서-소제목 2 2" xfId="6098" xr:uid="{00000000-0005-0000-0000-0000CB170000}"/>
    <cellStyle name="설계서-소제목 3" xfId="6099" xr:uid="{00000000-0005-0000-0000-0000CC170000}"/>
    <cellStyle name="설계서-타이틀" xfId="6100" xr:uid="{00000000-0005-0000-0000-0000CD170000}"/>
    <cellStyle name="설계서-항목" xfId="6101" xr:uid="{00000000-0005-0000-0000-0000CE170000}"/>
    <cellStyle name="설명 텍스트 2" xfId="6102" xr:uid="{00000000-0005-0000-0000-0000CF170000}"/>
    <cellStyle name="설명 텍스트 2 2" xfId="6103" xr:uid="{00000000-0005-0000-0000-0000D0170000}"/>
    <cellStyle name="설명 텍스트 3" xfId="6104" xr:uid="{00000000-0005-0000-0000-0000D1170000}"/>
    <cellStyle name="설명 텍스트 3 2" xfId="6105" xr:uid="{00000000-0005-0000-0000-0000D2170000}"/>
    <cellStyle name="설명 텍스트 4" xfId="6106" xr:uid="{00000000-0005-0000-0000-0000D3170000}"/>
    <cellStyle name="설명 텍스트 4 2" xfId="6107" xr:uid="{00000000-0005-0000-0000-0000D4170000}"/>
    <cellStyle name="셀 확인 2" xfId="6108" xr:uid="{00000000-0005-0000-0000-0000D5170000}"/>
    <cellStyle name="셀 확인 2 2" xfId="6109" xr:uid="{00000000-0005-0000-0000-0000D6170000}"/>
    <cellStyle name="셀 확인 3" xfId="6110" xr:uid="{00000000-0005-0000-0000-0000D7170000}"/>
    <cellStyle name="셀 확인 3 2" xfId="6111" xr:uid="{00000000-0005-0000-0000-0000D8170000}"/>
    <cellStyle name="셀 확인 4" xfId="6112" xr:uid="{00000000-0005-0000-0000-0000D9170000}"/>
    <cellStyle name="셀 확인 4 2" xfId="6113" xr:uid="{00000000-0005-0000-0000-0000DA170000}"/>
    <cellStyle name="소수" xfId="6114" xr:uid="{00000000-0005-0000-0000-0000DB170000}"/>
    <cellStyle name="소수3" xfId="6115" xr:uid="{00000000-0005-0000-0000-0000DC170000}"/>
    <cellStyle name="소수4" xfId="6116" xr:uid="{00000000-0005-0000-0000-0000DD170000}"/>
    <cellStyle name="소수점" xfId="6117" xr:uid="{00000000-0005-0000-0000-0000DE170000}"/>
    <cellStyle name="수당" xfId="6118" xr:uid="{00000000-0005-0000-0000-0000DF170000}"/>
    <cellStyle name="수당2" xfId="6119" xr:uid="{00000000-0005-0000-0000-0000E0170000}"/>
    <cellStyle name="수량" xfId="6120" xr:uid="{00000000-0005-0000-0000-0000E1170000}"/>
    <cellStyle name="수량1" xfId="6121" xr:uid="{00000000-0005-0000-0000-0000E2170000}"/>
    <cellStyle name="수목명" xfId="6122" xr:uid="{00000000-0005-0000-0000-0000E3170000}"/>
    <cellStyle name="수산" xfId="6123" xr:uid="{00000000-0005-0000-0000-0000E4170000}"/>
    <cellStyle name="숫자" xfId="6124" xr:uid="{00000000-0005-0000-0000-0000E5170000}"/>
    <cellStyle name="숫자(R)" xfId="6125" xr:uid="{00000000-0005-0000-0000-0000E6170000}"/>
    <cellStyle name="숫자(R) 2" xfId="6126" xr:uid="{00000000-0005-0000-0000-0000E7170000}"/>
    <cellStyle name="숫자(R) 3" xfId="6127" xr:uid="{00000000-0005-0000-0000-0000E8170000}"/>
    <cellStyle name="숫자(R)_단가" xfId="6128" xr:uid="{00000000-0005-0000-0000-0000E9170000}"/>
    <cellStyle name="쉼표 [0]" xfId="1" builtinId="6"/>
    <cellStyle name="쉼표 [0] 10 2" xfId="6129" xr:uid="{00000000-0005-0000-0000-0000EB170000}"/>
    <cellStyle name="쉼표 [0] 10 2 2" xfId="6130" xr:uid="{00000000-0005-0000-0000-0000EC170000}"/>
    <cellStyle name="쉼표 [0] 10 2 3" xfId="6131" xr:uid="{00000000-0005-0000-0000-0000ED170000}"/>
    <cellStyle name="쉼표 [0] 10 2 4" xfId="6132" xr:uid="{00000000-0005-0000-0000-0000EE170000}"/>
    <cellStyle name="쉼표 [0] 10 2 5" xfId="6133" xr:uid="{00000000-0005-0000-0000-0000EF170000}"/>
    <cellStyle name="쉼표 [0] 11 2" xfId="6134" xr:uid="{00000000-0005-0000-0000-0000F0170000}"/>
    <cellStyle name="쉼표 [0] 12 2" xfId="6135" xr:uid="{00000000-0005-0000-0000-0000F1170000}"/>
    <cellStyle name="쉼표 [0] 13 2" xfId="6136" xr:uid="{00000000-0005-0000-0000-0000F2170000}"/>
    <cellStyle name="쉼표 [0] 14 2" xfId="6137" xr:uid="{00000000-0005-0000-0000-0000F3170000}"/>
    <cellStyle name="쉼표 [0] 15 2" xfId="6138" xr:uid="{00000000-0005-0000-0000-0000F4170000}"/>
    <cellStyle name="쉼표 [0] 16 2" xfId="6139" xr:uid="{00000000-0005-0000-0000-0000F5170000}"/>
    <cellStyle name="쉼표 [0] 17" xfId="6140" xr:uid="{00000000-0005-0000-0000-0000F6170000}"/>
    <cellStyle name="쉼표 [0] 18" xfId="6141" xr:uid="{00000000-0005-0000-0000-0000F7170000}"/>
    <cellStyle name="쉼표 [0] 2" xfId="6142" xr:uid="{00000000-0005-0000-0000-0000F8170000}"/>
    <cellStyle name="쉼표 [0] 2 10" xfId="6143" xr:uid="{00000000-0005-0000-0000-0000F9170000}"/>
    <cellStyle name="쉼표 [0] 2 10 2" xfId="6144" xr:uid="{00000000-0005-0000-0000-0000FA170000}"/>
    <cellStyle name="쉼표 [0] 2 10 3" xfId="6145" xr:uid="{00000000-0005-0000-0000-0000FB170000}"/>
    <cellStyle name="쉼표 [0] 2 10 4" xfId="6146" xr:uid="{00000000-0005-0000-0000-0000FC170000}"/>
    <cellStyle name="쉼표 [0] 2 10 5" xfId="6147" xr:uid="{00000000-0005-0000-0000-0000FD170000}"/>
    <cellStyle name="쉼표 [0] 2 11" xfId="6148" xr:uid="{00000000-0005-0000-0000-0000FE170000}"/>
    <cellStyle name="쉼표 [0] 2 11 2" xfId="6149" xr:uid="{00000000-0005-0000-0000-0000FF170000}"/>
    <cellStyle name="쉼표 [0] 2 11 3" xfId="6150" xr:uid="{00000000-0005-0000-0000-000000180000}"/>
    <cellStyle name="쉼표 [0] 2 11 4" xfId="6151" xr:uid="{00000000-0005-0000-0000-000001180000}"/>
    <cellStyle name="쉼표 [0] 2 11 5" xfId="6152" xr:uid="{00000000-0005-0000-0000-000002180000}"/>
    <cellStyle name="쉼표 [0] 2 12" xfId="6153" xr:uid="{00000000-0005-0000-0000-000003180000}"/>
    <cellStyle name="쉼표 [0] 2 12 2" xfId="6154" xr:uid="{00000000-0005-0000-0000-000004180000}"/>
    <cellStyle name="쉼표 [0] 2 12 3" xfId="6155" xr:uid="{00000000-0005-0000-0000-000005180000}"/>
    <cellStyle name="쉼표 [0] 2 12 4" xfId="6156" xr:uid="{00000000-0005-0000-0000-000006180000}"/>
    <cellStyle name="쉼표 [0] 2 12 5" xfId="6157" xr:uid="{00000000-0005-0000-0000-000007180000}"/>
    <cellStyle name="쉼표 [0] 2 13" xfId="6158" xr:uid="{00000000-0005-0000-0000-000008180000}"/>
    <cellStyle name="쉼표 [0] 2 13 2" xfId="6159" xr:uid="{00000000-0005-0000-0000-000009180000}"/>
    <cellStyle name="쉼표 [0] 2 13 3" xfId="6160" xr:uid="{00000000-0005-0000-0000-00000A180000}"/>
    <cellStyle name="쉼표 [0] 2 13 4" xfId="6161" xr:uid="{00000000-0005-0000-0000-00000B180000}"/>
    <cellStyle name="쉼표 [0] 2 13 5" xfId="6162" xr:uid="{00000000-0005-0000-0000-00000C180000}"/>
    <cellStyle name="쉼표 [0] 2 14" xfId="6163" xr:uid="{00000000-0005-0000-0000-00000D180000}"/>
    <cellStyle name="쉼표 [0] 2 14 2" xfId="6164" xr:uid="{00000000-0005-0000-0000-00000E180000}"/>
    <cellStyle name="쉼표 [0] 2 14 3" xfId="6165" xr:uid="{00000000-0005-0000-0000-00000F180000}"/>
    <cellStyle name="쉼표 [0] 2 14 4" xfId="6166" xr:uid="{00000000-0005-0000-0000-000010180000}"/>
    <cellStyle name="쉼표 [0] 2 14 5" xfId="6167" xr:uid="{00000000-0005-0000-0000-000011180000}"/>
    <cellStyle name="쉼표 [0] 2 15" xfId="6168" xr:uid="{00000000-0005-0000-0000-000012180000}"/>
    <cellStyle name="쉼표 [0] 2 15 2" xfId="6169" xr:uid="{00000000-0005-0000-0000-000013180000}"/>
    <cellStyle name="쉼표 [0] 2 15 3" xfId="6170" xr:uid="{00000000-0005-0000-0000-000014180000}"/>
    <cellStyle name="쉼표 [0] 2 15 4" xfId="6171" xr:uid="{00000000-0005-0000-0000-000015180000}"/>
    <cellStyle name="쉼표 [0] 2 15 5" xfId="6172" xr:uid="{00000000-0005-0000-0000-000016180000}"/>
    <cellStyle name="쉼표 [0] 2 16" xfId="6173" xr:uid="{00000000-0005-0000-0000-000017180000}"/>
    <cellStyle name="쉼표 [0] 2 16 2" xfId="6174" xr:uid="{00000000-0005-0000-0000-000018180000}"/>
    <cellStyle name="쉼표 [0] 2 16 3" xfId="6175" xr:uid="{00000000-0005-0000-0000-000019180000}"/>
    <cellStyle name="쉼표 [0] 2 16 4" xfId="6176" xr:uid="{00000000-0005-0000-0000-00001A180000}"/>
    <cellStyle name="쉼표 [0] 2 16 5" xfId="6177" xr:uid="{00000000-0005-0000-0000-00001B180000}"/>
    <cellStyle name="쉼표 [0] 2 17" xfId="6178" xr:uid="{00000000-0005-0000-0000-00001C180000}"/>
    <cellStyle name="쉼표 [0] 2 17 2" xfId="6179" xr:uid="{00000000-0005-0000-0000-00001D180000}"/>
    <cellStyle name="쉼표 [0] 2 17 3" xfId="6180" xr:uid="{00000000-0005-0000-0000-00001E180000}"/>
    <cellStyle name="쉼표 [0] 2 17 4" xfId="6181" xr:uid="{00000000-0005-0000-0000-00001F180000}"/>
    <cellStyle name="쉼표 [0] 2 17 5" xfId="6182" xr:uid="{00000000-0005-0000-0000-000020180000}"/>
    <cellStyle name="쉼표 [0] 2 18" xfId="6183" xr:uid="{00000000-0005-0000-0000-000021180000}"/>
    <cellStyle name="쉼표 [0] 2 18 2" xfId="6184" xr:uid="{00000000-0005-0000-0000-000022180000}"/>
    <cellStyle name="쉼표 [0] 2 18 3" xfId="6185" xr:uid="{00000000-0005-0000-0000-000023180000}"/>
    <cellStyle name="쉼표 [0] 2 18 4" xfId="6186" xr:uid="{00000000-0005-0000-0000-000024180000}"/>
    <cellStyle name="쉼표 [0] 2 18 5" xfId="6187" xr:uid="{00000000-0005-0000-0000-000025180000}"/>
    <cellStyle name="쉼표 [0] 2 19" xfId="6188" xr:uid="{00000000-0005-0000-0000-000026180000}"/>
    <cellStyle name="쉼표 [0] 2 19 2" xfId="3" xr:uid="{00000000-0005-0000-0000-000027180000}"/>
    <cellStyle name="쉼표 [0] 2 19 3" xfId="6189" xr:uid="{00000000-0005-0000-0000-000028180000}"/>
    <cellStyle name="쉼표 [0] 2 19 4" xfId="6190" xr:uid="{00000000-0005-0000-0000-000029180000}"/>
    <cellStyle name="쉼표 [0] 2 19 5" xfId="6191" xr:uid="{00000000-0005-0000-0000-00002A180000}"/>
    <cellStyle name="쉼표 [0] 2 2" xfId="6192" xr:uid="{00000000-0005-0000-0000-00002B180000}"/>
    <cellStyle name="쉼표 [0] 2 2 2" xfId="6193" xr:uid="{00000000-0005-0000-0000-00002C180000}"/>
    <cellStyle name="쉼표 [0] 2 2 2 2" xfId="6194" xr:uid="{00000000-0005-0000-0000-00002D180000}"/>
    <cellStyle name="쉼표 [0] 2 2 2 3" xfId="6195" xr:uid="{00000000-0005-0000-0000-00002E180000}"/>
    <cellStyle name="쉼표 [0] 2 2 2 4" xfId="6196" xr:uid="{00000000-0005-0000-0000-00002F180000}"/>
    <cellStyle name="쉼표 [0] 2 2 2 5" xfId="6197" xr:uid="{00000000-0005-0000-0000-000030180000}"/>
    <cellStyle name="쉼표 [0] 2 2 2 6" xfId="6198" xr:uid="{00000000-0005-0000-0000-000031180000}"/>
    <cellStyle name="쉼표 [0] 2 2 2 7" xfId="6199" xr:uid="{00000000-0005-0000-0000-000032180000}"/>
    <cellStyle name="쉼표 [0] 2 2 3" xfId="6200" xr:uid="{00000000-0005-0000-0000-000033180000}"/>
    <cellStyle name="쉼표 [0] 2 2 4" xfId="6201" xr:uid="{00000000-0005-0000-0000-000034180000}"/>
    <cellStyle name="쉼표 [0] 2 2 5" xfId="6202" xr:uid="{00000000-0005-0000-0000-000035180000}"/>
    <cellStyle name="쉼표 [0] 2 2 6" xfId="6203" xr:uid="{00000000-0005-0000-0000-000036180000}"/>
    <cellStyle name="쉼표 [0] 2 2 7" xfId="6204" xr:uid="{00000000-0005-0000-0000-000037180000}"/>
    <cellStyle name="쉼표 [0] 2 20" xfId="6205" xr:uid="{00000000-0005-0000-0000-000038180000}"/>
    <cellStyle name="쉼표 [0] 2 20 2" xfId="6206" xr:uid="{00000000-0005-0000-0000-000039180000}"/>
    <cellStyle name="쉼표 [0] 2 20 3" xfId="6207" xr:uid="{00000000-0005-0000-0000-00003A180000}"/>
    <cellStyle name="쉼표 [0] 2 20 4" xfId="6208" xr:uid="{00000000-0005-0000-0000-00003B180000}"/>
    <cellStyle name="쉼표 [0] 2 20 5" xfId="6209" xr:uid="{00000000-0005-0000-0000-00003C180000}"/>
    <cellStyle name="쉼표 [0] 2 21" xfId="6210" xr:uid="{00000000-0005-0000-0000-00003D180000}"/>
    <cellStyle name="쉼표 [0] 2 22" xfId="6211" xr:uid="{00000000-0005-0000-0000-00003E180000}"/>
    <cellStyle name="쉼표 [0] 2 23" xfId="6212" xr:uid="{00000000-0005-0000-0000-00003F180000}"/>
    <cellStyle name="쉼표 [0] 2 24" xfId="6213" xr:uid="{00000000-0005-0000-0000-000040180000}"/>
    <cellStyle name="쉼표 [0] 2 25" xfId="6214" xr:uid="{00000000-0005-0000-0000-000041180000}"/>
    <cellStyle name="쉼표 [0] 2 26" xfId="6215" xr:uid="{00000000-0005-0000-0000-000042180000}"/>
    <cellStyle name="쉼표 [0] 2 27" xfId="6216" xr:uid="{00000000-0005-0000-0000-000043180000}"/>
    <cellStyle name="쉼표 [0] 2 28" xfId="6217" xr:uid="{00000000-0005-0000-0000-000044180000}"/>
    <cellStyle name="쉼표 [0] 2 29" xfId="6218" xr:uid="{00000000-0005-0000-0000-000045180000}"/>
    <cellStyle name="쉼표 [0] 2 3" xfId="6219" xr:uid="{00000000-0005-0000-0000-000046180000}"/>
    <cellStyle name="쉼표 [0] 2 3 2" xfId="6220" xr:uid="{00000000-0005-0000-0000-000047180000}"/>
    <cellStyle name="쉼표 [0] 2 3 2 2" xfId="6221" xr:uid="{00000000-0005-0000-0000-000048180000}"/>
    <cellStyle name="쉼표 [0] 2 3 2 3" xfId="6222" xr:uid="{00000000-0005-0000-0000-000049180000}"/>
    <cellStyle name="쉼표 [0] 2 3 2 4" xfId="6223" xr:uid="{00000000-0005-0000-0000-00004A180000}"/>
    <cellStyle name="쉼표 [0] 2 3 2 5" xfId="6224" xr:uid="{00000000-0005-0000-0000-00004B180000}"/>
    <cellStyle name="쉼표 [0] 2 3 3" xfId="6225" xr:uid="{00000000-0005-0000-0000-00004C180000}"/>
    <cellStyle name="쉼표 [0] 2 3 4" xfId="6226" xr:uid="{00000000-0005-0000-0000-00004D180000}"/>
    <cellStyle name="쉼표 [0] 2 3 5" xfId="6227" xr:uid="{00000000-0005-0000-0000-00004E180000}"/>
    <cellStyle name="쉼표 [0] 2 30" xfId="6228" xr:uid="{00000000-0005-0000-0000-00004F180000}"/>
    <cellStyle name="쉼표 [0] 2 31" xfId="6229" xr:uid="{00000000-0005-0000-0000-000050180000}"/>
    <cellStyle name="쉼표 [0] 2 4" xfId="6230" xr:uid="{00000000-0005-0000-0000-000051180000}"/>
    <cellStyle name="쉼표 [0] 2 4 2" xfId="6231" xr:uid="{00000000-0005-0000-0000-000052180000}"/>
    <cellStyle name="쉼표 [0] 2 4 3" xfId="6232" xr:uid="{00000000-0005-0000-0000-000053180000}"/>
    <cellStyle name="쉼표 [0] 2 4 4" xfId="6233" xr:uid="{00000000-0005-0000-0000-000054180000}"/>
    <cellStyle name="쉼표 [0] 2 4 5" xfId="6234" xr:uid="{00000000-0005-0000-0000-000055180000}"/>
    <cellStyle name="쉼표 [0] 2 5" xfId="6235" xr:uid="{00000000-0005-0000-0000-000056180000}"/>
    <cellStyle name="쉼표 [0] 2 5 2" xfId="6236" xr:uid="{00000000-0005-0000-0000-000057180000}"/>
    <cellStyle name="쉼표 [0] 2 5 3" xfId="6237" xr:uid="{00000000-0005-0000-0000-000058180000}"/>
    <cellStyle name="쉼표 [0] 2 5 4" xfId="6238" xr:uid="{00000000-0005-0000-0000-000059180000}"/>
    <cellStyle name="쉼표 [0] 2 5 5" xfId="6239" xr:uid="{00000000-0005-0000-0000-00005A180000}"/>
    <cellStyle name="쉼표 [0] 2 6" xfId="6240" xr:uid="{00000000-0005-0000-0000-00005B180000}"/>
    <cellStyle name="쉼표 [0] 2 6 2" xfId="6241" xr:uid="{00000000-0005-0000-0000-00005C180000}"/>
    <cellStyle name="쉼표 [0] 2 6 3" xfId="6242" xr:uid="{00000000-0005-0000-0000-00005D180000}"/>
    <cellStyle name="쉼표 [0] 2 6 4" xfId="6243" xr:uid="{00000000-0005-0000-0000-00005E180000}"/>
    <cellStyle name="쉼표 [0] 2 6 5" xfId="6244" xr:uid="{00000000-0005-0000-0000-00005F180000}"/>
    <cellStyle name="쉼표 [0] 2 7" xfId="6245" xr:uid="{00000000-0005-0000-0000-000060180000}"/>
    <cellStyle name="쉼표 [0] 2 7 2" xfId="6246" xr:uid="{00000000-0005-0000-0000-000061180000}"/>
    <cellStyle name="쉼표 [0] 2 7 3" xfId="6247" xr:uid="{00000000-0005-0000-0000-000062180000}"/>
    <cellStyle name="쉼표 [0] 2 7 4" xfId="6248" xr:uid="{00000000-0005-0000-0000-000063180000}"/>
    <cellStyle name="쉼표 [0] 2 7 5" xfId="6249" xr:uid="{00000000-0005-0000-0000-000064180000}"/>
    <cellStyle name="쉼표 [0] 2 8" xfId="6250" xr:uid="{00000000-0005-0000-0000-000065180000}"/>
    <cellStyle name="쉼표 [0] 2 8 2" xfId="6251" xr:uid="{00000000-0005-0000-0000-000066180000}"/>
    <cellStyle name="쉼표 [0] 2 8 3" xfId="6252" xr:uid="{00000000-0005-0000-0000-000067180000}"/>
    <cellStyle name="쉼표 [0] 2 8 4" xfId="6253" xr:uid="{00000000-0005-0000-0000-000068180000}"/>
    <cellStyle name="쉼표 [0] 2 8 5" xfId="6254" xr:uid="{00000000-0005-0000-0000-000069180000}"/>
    <cellStyle name="쉼표 [0] 2 9" xfId="6255" xr:uid="{00000000-0005-0000-0000-00006A180000}"/>
    <cellStyle name="쉼표 [0] 2 9 2" xfId="6256" xr:uid="{00000000-0005-0000-0000-00006B180000}"/>
    <cellStyle name="쉼표 [0] 2 9 3" xfId="6257" xr:uid="{00000000-0005-0000-0000-00006C180000}"/>
    <cellStyle name="쉼표 [0] 2 9 4" xfId="6258" xr:uid="{00000000-0005-0000-0000-00006D180000}"/>
    <cellStyle name="쉼표 [0] 2 9 5" xfId="6259" xr:uid="{00000000-0005-0000-0000-00006E180000}"/>
    <cellStyle name="쉼표 [0] 3" xfId="6260" xr:uid="{00000000-0005-0000-0000-00006F180000}"/>
    <cellStyle name="쉼표 [0] 3 10" xfId="6261" xr:uid="{00000000-0005-0000-0000-000070180000}"/>
    <cellStyle name="쉼표 [0] 3 11" xfId="6262" xr:uid="{00000000-0005-0000-0000-000071180000}"/>
    <cellStyle name="쉼표 [0] 3 12" xfId="6263" xr:uid="{00000000-0005-0000-0000-000072180000}"/>
    <cellStyle name="쉼표 [0] 3 13" xfId="6264" xr:uid="{00000000-0005-0000-0000-000073180000}"/>
    <cellStyle name="쉼표 [0] 3 14" xfId="6265" xr:uid="{00000000-0005-0000-0000-000074180000}"/>
    <cellStyle name="쉼표 [0] 3 15" xfId="6266" xr:uid="{00000000-0005-0000-0000-000075180000}"/>
    <cellStyle name="쉼표 [0] 3 16" xfId="6267" xr:uid="{00000000-0005-0000-0000-000076180000}"/>
    <cellStyle name="쉼표 [0] 3 17" xfId="6268" xr:uid="{00000000-0005-0000-0000-000077180000}"/>
    <cellStyle name="쉼표 [0] 3 18" xfId="6269" xr:uid="{00000000-0005-0000-0000-000078180000}"/>
    <cellStyle name="쉼표 [0] 3 19" xfId="6270" xr:uid="{00000000-0005-0000-0000-000079180000}"/>
    <cellStyle name="쉼표 [0] 3 2" xfId="6271" xr:uid="{00000000-0005-0000-0000-00007A180000}"/>
    <cellStyle name="쉼표 [0] 3 20" xfId="6272" xr:uid="{00000000-0005-0000-0000-00007B180000}"/>
    <cellStyle name="쉼표 [0] 3 21" xfId="6273" xr:uid="{00000000-0005-0000-0000-00007C180000}"/>
    <cellStyle name="쉼표 [0] 3 22" xfId="6274" xr:uid="{00000000-0005-0000-0000-00007D180000}"/>
    <cellStyle name="쉼표 [0] 3 23" xfId="6275" xr:uid="{00000000-0005-0000-0000-00007E180000}"/>
    <cellStyle name="쉼표 [0] 3 24" xfId="6276" xr:uid="{00000000-0005-0000-0000-00007F180000}"/>
    <cellStyle name="쉼표 [0] 3 25" xfId="6277" xr:uid="{00000000-0005-0000-0000-000080180000}"/>
    <cellStyle name="쉼표 [0] 3 26" xfId="6278" xr:uid="{00000000-0005-0000-0000-000081180000}"/>
    <cellStyle name="쉼표 [0] 3 27" xfId="6279" xr:uid="{00000000-0005-0000-0000-000082180000}"/>
    <cellStyle name="쉼표 [0] 3 28" xfId="6280" xr:uid="{00000000-0005-0000-0000-000083180000}"/>
    <cellStyle name="쉼표 [0] 3 3" xfId="6281" xr:uid="{00000000-0005-0000-0000-000084180000}"/>
    <cellStyle name="쉼표 [0] 3 4" xfId="6282" xr:uid="{00000000-0005-0000-0000-000085180000}"/>
    <cellStyle name="쉼표 [0] 3 5" xfId="6283" xr:uid="{00000000-0005-0000-0000-000086180000}"/>
    <cellStyle name="쉼표 [0] 3 6" xfId="6284" xr:uid="{00000000-0005-0000-0000-000087180000}"/>
    <cellStyle name="쉼표 [0] 3 7" xfId="6285" xr:uid="{00000000-0005-0000-0000-000088180000}"/>
    <cellStyle name="쉼표 [0] 3 8" xfId="6286" xr:uid="{00000000-0005-0000-0000-000089180000}"/>
    <cellStyle name="쉼표 [0] 3 9" xfId="6287" xr:uid="{00000000-0005-0000-0000-00008A180000}"/>
    <cellStyle name="쉼표 [0] 32" xfId="6288" xr:uid="{00000000-0005-0000-0000-00008B180000}"/>
    <cellStyle name="쉼표 [0] 4" xfId="6289" xr:uid="{00000000-0005-0000-0000-00008C180000}"/>
    <cellStyle name="쉼표 [0] 4 2" xfId="6290" xr:uid="{00000000-0005-0000-0000-00008D180000}"/>
    <cellStyle name="쉼표 [0] 4 2 2" xfId="6291" xr:uid="{00000000-0005-0000-0000-00008E180000}"/>
    <cellStyle name="쉼표 [0] 4 2 3" xfId="6292" xr:uid="{00000000-0005-0000-0000-00008F180000}"/>
    <cellStyle name="쉼표 [0] 4 2 4" xfId="6293" xr:uid="{00000000-0005-0000-0000-000090180000}"/>
    <cellStyle name="쉼표 [0] 4 2 5" xfId="6294" xr:uid="{00000000-0005-0000-0000-000091180000}"/>
    <cellStyle name="쉼표 [0] 4 3" xfId="6295" xr:uid="{00000000-0005-0000-0000-000092180000}"/>
    <cellStyle name="쉼표 [0] 4 4" xfId="6296" xr:uid="{00000000-0005-0000-0000-000093180000}"/>
    <cellStyle name="쉼표 [0] 4 5" xfId="6297" xr:uid="{00000000-0005-0000-0000-000094180000}"/>
    <cellStyle name="쉼표 [0] 4 6" xfId="6298" xr:uid="{00000000-0005-0000-0000-000095180000}"/>
    <cellStyle name="쉼표 [0] 4 7" xfId="6299" xr:uid="{00000000-0005-0000-0000-000096180000}"/>
    <cellStyle name="쉼표 [0] 4 8" xfId="6300" xr:uid="{00000000-0005-0000-0000-000097180000}"/>
    <cellStyle name="쉼표 [0] 4 9" xfId="6301" xr:uid="{00000000-0005-0000-0000-000098180000}"/>
    <cellStyle name="쉼표 [0] 5" xfId="6302" xr:uid="{00000000-0005-0000-0000-000099180000}"/>
    <cellStyle name="쉼표 [0] 5 2" xfId="6303" xr:uid="{00000000-0005-0000-0000-00009A180000}"/>
    <cellStyle name="쉼표 [0] 5 3" xfId="6304" xr:uid="{00000000-0005-0000-0000-00009B180000}"/>
    <cellStyle name="쉼표 [0] 5 4" xfId="6305" xr:uid="{00000000-0005-0000-0000-00009C180000}"/>
    <cellStyle name="쉼표 [0] 5 5" xfId="6306" xr:uid="{00000000-0005-0000-0000-00009D180000}"/>
    <cellStyle name="쉼표 [0] 5 6" xfId="6307" xr:uid="{00000000-0005-0000-0000-00009E180000}"/>
    <cellStyle name="쉼표 [0] 6" xfId="6308" xr:uid="{00000000-0005-0000-0000-00009F180000}"/>
    <cellStyle name="쉼표 [0] 6 2" xfId="6309" xr:uid="{00000000-0005-0000-0000-0000A0180000}"/>
    <cellStyle name="쉼표 [0] 6 3" xfId="6310" xr:uid="{00000000-0005-0000-0000-0000A1180000}"/>
    <cellStyle name="쉼표 [0] 6 4" xfId="6311" xr:uid="{00000000-0005-0000-0000-0000A2180000}"/>
    <cellStyle name="쉼표 [0] 6 5" xfId="6312" xr:uid="{00000000-0005-0000-0000-0000A3180000}"/>
    <cellStyle name="쉼표 [0] 6 6" xfId="6313" xr:uid="{00000000-0005-0000-0000-0000A4180000}"/>
    <cellStyle name="쉼표 [0] 7" xfId="6314" xr:uid="{00000000-0005-0000-0000-0000A5180000}"/>
    <cellStyle name="쉼표 [0] 7 2" xfId="6315" xr:uid="{00000000-0005-0000-0000-0000A6180000}"/>
    <cellStyle name="쉼표 [0] 8" xfId="6316" xr:uid="{00000000-0005-0000-0000-0000A7180000}"/>
    <cellStyle name="쉼표 [0] 8 2" xfId="6317" xr:uid="{00000000-0005-0000-0000-0000A8180000}"/>
    <cellStyle name="쉼표 [0] 8 3" xfId="6318" xr:uid="{00000000-0005-0000-0000-0000A9180000}"/>
    <cellStyle name="쉼표 [0] 8 4" xfId="6319" xr:uid="{00000000-0005-0000-0000-0000AA180000}"/>
    <cellStyle name="쉼표 [0] 8 5" xfId="6320" xr:uid="{00000000-0005-0000-0000-0000AB180000}"/>
    <cellStyle name="쉼표 [0] 8 6" xfId="6321" xr:uid="{00000000-0005-0000-0000-0000AC180000}"/>
    <cellStyle name="쉼표 [0] 9" xfId="6322" xr:uid="{00000000-0005-0000-0000-0000AD180000}"/>
    <cellStyle name="쉼표 [0] 9 10" xfId="6323" xr:uid="{00000000-0005-0000-0000-0000AE180000}"/>
    <cellStyle name="쉼표 [0] 9 10 2" xfId="6324" xr:uid="{00000000-0005-0000-0000-0000AF180000}"/>
    <cellStyle name="쉼표 [0] 9 10 3" xfId="6325" xr:uid="{00000000-0005-0000-0000-0000B0180000}"/>
    <cellStyle name="쉼표 [0] 9 11" xfId="6326" xr:uid="{00000000-0005-0000-0000-0000B1180000}"/>
    <cellStyle name="쉼표 [0] 9 11 2" xfId="6327" xr:uid="{00000000-0005-0000-0000-0000B2180000}"/>
    <cellStyle name="쉼표 [0] 9 12" xfId="6328" xr:uid="{00000000-0005-0000-0000-0000B3180000}"/>
    <cellStyle name="쉼표 [0] 9 13" xfId="6329" xr:uid="{00000000-0005-0000-0000-0000B4180000}"/>
    <cellStyle name="쉼표 [0] 9 14" xfId="7535" xr:uid="{00000000-0005-0000-0000-0000B5180000}"/>
    <cellStyle name="쉼표 [0] 9 2" xfId="6330" xr:uid="{00000000-0005-0000-0000-0000B6180000}"/>
    <cellStyle name="쉼표 [0] 9 3" xfId="6331" xr:uid="{00000000-0005-0000-0000-0000B7180000}"/>
    <cellStyle name="쉼표 [0] 9 3 2" xfId="6332" xr:uid="{00000000-0005-0000-0000-0000B8180000}"/>
    <cellStyle name="쉼표 [0] 9 3 2 2" xfId="6333" xr:uid="{00000000-0005-0000-0000-0000B9180000}"/>
    <cellStyle name="쉼표 [0] 9 3 2 2 2" xfId="6334" xr:uid="{00000000-0005-0000-0000-0000BA180000}"/>
    <cellStyle name="쉼표 [0] 9 3 2 2 3" xfId="6335" xr:uid="{00000000-0005-0000-0000-0000BB180000}"/>
    <cellStyle name="쉼표 [0] 9 3 2 3" xfId="6336" xr:uid="{00000000-0005-0000-0000-0000BC180000}"/>
    <cellStyle name="쉼표 [0] 9 3 2 4" xfId="6337" xr:uid="{00000000-0005-0000-0000-0000BD180000}"/>
    <cellStyle name="쉼표 [0] 9 3 3" xfId="6338" xr:uid="{00000000-0005-0000-0000-0000BE180000}"/>
    <cellStyle name="쉼표 [0] 9 3 3 2" xfId="6339" xr:uid="{00000000-0005-0000-0000-0000BF180000}"/>
    <cellStyle name="쉼표 [0] 9 3 3 2 2" xfId="6340" xr:uid="{00000000-0005-0000-0000-0000C0180000}"/>
    <cellStyle name="쉼표 [0] 9 3 3 2 3" xfId="6341" xr:uid="{00000000-0005-0000-0000-0000C1180000}"/>
    <cellStyle name="쉼표 [0] 9 3 3 3" xfId="6342" xr:uid="{00000000-0005-0000-0000-0000C2180000}"/>
    <cellStyle name="쉼표 [0] 9 3 3 4" xfId="6343" xr:uid="{00000000-0005-0000-0000-0000C3180000}"/>
    <cellStyle name="쉼표 [0] 9 3 4" xfId="6344" xr:uid="{00000000-0005-0000-0000-0000C4180000}"/>
    <cellStyle name="쉼표 [0] 9 3 4 2" xfId="6345" xr:uid="{00000000-0005-0000-0000-0000C5180000}"/>
    <cellStyle name="쉼표 [0] 9 3 4 3" xfId="6346" xr:uid="{00000000-0005-0000-0000-0000C6180000}"/>
    <cellStyle name="쉼표 [0] 9 3 5" xfId="6347" xr:uid="{00000000-0005-0000-0000-0000C7180000}"/>
    <cellStyle name="쉼표 [0] 9 3 5 2" xfId="6348" xr:uid="{00000000-0005-0000-0000-0000C8180000}"/>
    <cellStyle name="쉼표 [0] 9 3 6" xfId="6349" xr:uid="{00000000-0005-0000-0000-0000C9180000}"/>
    <cellStyle name="쉼표 [0] 9 3 7" xfId="6350" xr:uid="{00000000-0005-0000-0000-0000CA180000}"/>
    <cellStyle name="쉼표 [0] 9 4" xfId="6351" xr:uid="{00000000-0005-0000-0000-0000CB180000}"/>
    <cellStyle name="쉼표 [0] 9 4 2" xfId="6352" xr:uid="{00000000-0005-0000-0000-0000CC180000}"/>
    <cellStyle name="쉼표 [0] 9 4 2 2" xfId="6353" xr:uid="{00000000-0005-0000-0000-0000CD180000}"/>
    <cellStyle name="쉼표 [0] 9 4 2 2 2" xfId="6354" xr:uid="{00000000-0005-0000-0000-0000CE180000}"/>
    <cellStyle name="쉼표 [0] 9 4 2 2 3" xfId="6355" xr:uid="{00000000-0005-0000-0000-0000CF180000}"/>
    <cellStyle name="쉼표 [0] 9 4 2 3" xfId="6356" xr:uid="{00000000-0005-0000-0000-0000D0180000}"/>
    <cellStyle name="쉼표 [0] 9 4 2 4" xfId="6357" xr:uid="{00000000-0005-0000-0000-0000D1180000}"/>
    <cellStyle name="쉼표 [0] 9 4 3" xfId="6358" xr:uid="{00000000-0005-0000-0000-0000D2180000}"/>
    <cellStyle name="쉼표 [0] 9 4 3 2" xfId="6359" xr:uid="{00000000-0005-0000-0000-0000D3180000}"/>
    <cellStyle name="쉼표 [0] 9 4 3 3" xfId="6360" xr:uid="{00000000-0005-0000-0000-0000D4180000}"/>
    <cellStyle name="쉼표 [0] 9 4 4" xfId="6361" xr:uid="{00000000-0005-0000-0000-0000D5180000}"/>
    <cellStyle name="쉼표 [0] 9 4 5" xfId="6362" xr:uid="{00000000-0005-0000-0000-0000D6180000}"/>
    <cellStyle name="쉼표 [0] 9 5" xfId="6363" xr:uid="{00000000-0005-0000-0000-0000D7180000}"/>
    <cellStyle name="쉼표 [0] 9 5 2" xfId="6364" xr:uid="{00000000-0005-0000-0000-0000D8180000}"/>
    <cellStyle name="쉼표 [0] 9 5 2 2" xfId="6365" xr:uid="{00000000-0005-0000-0000-0000D9180000}"/>
    <cellStyle name="쉼표 [0] 9 5 2 3" xfId="6366" xr:uid="{00000000-0005-0000-0000-0000DA180000}"/>
    <cellStyle name="쉼표 [0] 9 5 3" xfId="6367" xr:uid="{00000000-0005-0000-0000-0000DB180000}"/>
    <cellStyle name="쉼표 [0] 9 5 4" xfId="6368" xr:uid="{00000000-0005-0000-0000-0000DC180000}"/>
    <cellStyle name="쉼표 [0] 9 6" xfId="6369" xr:uid="{00000000-0005-0000-0000-0000DD180000}"/>
    <cellStyle name="쉼표 [0] 9 6 2" xfId="6370" xr:uid="{00000000-0005-0000-0000-0000DE180000}"/>
    <cellStyle name="쉼표 [0] 9 6 2 2" xfId="6371" xr:uid="{00000000-0005-0000-0000-0000DF180000}"/>
    <cellStyle name="쉼표 [0] 9 6 2 3" xfId="6372" xr:uid="{00000000-0005-0000-0000-0000E0180000}"/>
    <cellStyle name="쉼표 [0] 9 6 3" xfId="6373" xr:uid="{00000000-0005-0000-0000-0000E1180000}"/>
    <cellStyle name="쉼표 [0] 9 6 4" xfId="6374" xr:uid="{00000000-0005-0000-0000-0000E2180000}"/>
    <cellStyle name="쉼표 [0] 9 7" xfId="6375" xr:uid="{00000000-0005-0000-0000-0000E3180000}"/>
    <cellStyle name="쉼표 [0] 9 7 2" xfId="6376" xr:uid="{00000000-0005-0000-0000-0000E4180000}"/>
    <cellStyle name="쉼표 [0] 9 7 2 2" xfId="6377" xr:uid="{00000000-0005-0000-0000-0000E5180000}"/>
    <cellStyle name="쉼표 [0] 9 7 2 3" xfId="6378" xr:uid="{00000000-0005-0000-0000-0000E6180000}"/>
    <cellStyle name="쉼표 [0] 9 7 3" xfId="6379" xr:uid="{00000000-0005-0000-0000-0000E7180000}"/>
    <cellStyle name="쉼표 [0] 9 7 4" xfId="6380" xr:uid="{00000000-0005-0000-0000-0000E8180000}"/>
    <cellStyle name="쉼표 [0] 9 8" xfId="6381" xr:uid="{00000000-0005-0000-0000-0000E9180000}"/>
    <cellStyle name="쉼표 [0] 9 8 2" xfId="6382" xr:uid="{00000000-0005-0000-0000-0000EA180000}"/>
    <cellStyle name="쉼표 [0] 9 8 2 2" xfId="6383" xr:uid="{00000000-0005-0000-0000-0000EB180000}"/>
    <cellStyle name="쉼표 [0] 9 8 2 3" xfId="6384" xr:uid="{00000000-0005-0000-0000-0000EC180000}"/>
    <cellStyle name="쉼표 [0] 9 8 3" xfId="6385" xr:uid="{00000000-0005-0000-0000-0000ED180000}"/>
    <cellStyle name="쉼표 [0] 9 8 4" xfId="6386" xr:uid="{00000000-0005-0000-0000-0000EE180000}"/>
    <cellStyle name="쉼표 [0] 9 9" xfId="6387" xr:uid="{00000000-0005-0000-0000-0000EF180000}"/>
    <cellStyle name="쉼표 [0] 9 9 2" xfId="6388" xr:uid="{00000000-0005-0000-0000-0000F0180000}"/>
    <cellStyle name="쉼표 [0] 9 9 2 2" xfId="6389" xr:uid="{00000000-0005-0000-0000-0000F1180000}"/>
    <cellStyle name="쉼표 [0] 9 9 2 3" xfId="6390" xr:uid="{00000000-0005-0000-0000-0000F2180000}"/>
    <cellStyle name="쉼표 [0] 9 9 3" xfId="6391" xr:uid="{00000000-0005-0000-0000-0000F3180000}"/>
    <cellStyle name="쉼표 [0] 9 9 4" xfId="6392" xr:uid="{00000000-0005-0000-0000-0000F4180000}"/>
    <cellStyle name="쉼표 2" xfId="6393" xr:uid="{00000000-0005-0000-0000-0000F5180000}"/>
    <cellStyle name="스타일 1" xfId="6394" xr:uid="{00000000-0005-0000-0000-0000F6180000}"/>
    <cellStyle name="스타일 1 2" xfId="6395" xr:uid="{00000000-0005-0000-0000-0000F7180000}"/>
    <cellStyle name="스타일 1 3" xfId="6396" xr:uid="{00000000-0005-0000-0000-0000F8180000}"/>
    <cellStyle name="스타일 1_단가" xfId="6397" xr:uid="{00000000-0005-0000-0000-0000F9180000}"/>
    <cellStyle name="스타일 10" xfId="6398" xr:uid="{00000000-0005-0000-0000-0000FA180000}"/>
    <cellStyle name="스타일 11" xfId="6399" xr:uid="{00000000-0005-0000-0000-0000FB180000}"/>
    <cellStyle name="스타일 12" xfId="6400" xr:uid="{00000000-0005-0000-0000-0000FC180000}"/>
    <cellStyle name="스타일 13" xfId="6401" xr:uid="{00000000-0005-0000-0000-0000FD180000}"/>
    <cellStyle name="스타일 14" xfId="6402" xr:uid="{00000000-0005-0000-0000-0000FE180000}"/>
    <cellStyle name="스타일 15" xfId="6403" xr:uid="{00000000-0005-0000-0000-0000FF180000}"/>
    <cellStyle name="스타일 16" xfId="6404" xr:uid="{00000000-0005-0000-0000-000000190000}"/>
    <cellStyle name="스타일 17" xfId="6405" xr:uid="{00000000-0005-0000-0000-000001190000}"/>
    <cellStyle name="스타일 18" xfId="6406" xr:uid="{00000000-0005-0000-0000-000002190000}"/>
    <cellStyle name="스타일 19" xfId="6407" xr:uid="{00000000-0005-0000-0000-000003190000}"/>
    <cellStyle name="스타일 2" xfId="6408" xr:uid="{00000000-0005-0000-0000-000004190000}"/>
    <cellStyle name="스타일 2 2" xfId="6409" xr:uid="{00000000-0005-0000-0000-000005190000}"/>
    <cellStyle name="스타일 2 3" xfId="6410" xr:uid="{00000000-0005-0000-0000-000006190000}"/>
    <cellStyle name="스타일 2_단가" xfId="6411" xr:uid="{00000000-0005-0000-0000-000007190000}"/>
    <cellStyle name="스타일 20" xfId="6412" xr:uid="{00000000-0005-0000-0000-000008190000}"/>
    <cellStyle name="스타일 21" xfId="6413" xr:uid="{00000000-0005-0000-0000-000009190000}"/>
    <cellStyle name="스타일 22" xfId="6414" xr:uid="{00000000-0005-0000-0000-00000A190000}"/>
    <cellStyle name="스타일 23" xfId="6415" xr:uid="{00000000-0005-0000-0000-00000B190000}"/>
    <cellStyle name="스타일 24" xfId="6416" xr:uid="{00000000-0005-0000-0000-00000C190000}"/>
    <cellStyle name="스타일 25" xfId="6417" xr:uid="{00000000-0005-0000-0000-00000D190000}"/>
    <cellStyle name="스타일 26" xfId="6418" xr:uid="{00000000-0005-0000-0000-00000E190000}"/>
    <cellStyle name="스타일 27" xfId="6419" xr:uid="{00000000-0005-0000-0000-00000F190000}"/>
    <cellStyle name="스타일 28" xfId="6420" xr:uid="{00000000-0005-0000-0000-000010190000}"/>
    <cellStyle name="스타일 29" xfId="6421" xr:uid="{00000000-0005-0000-0000-000011190000}"/>
    <cellStyle name="스타일 3" xfId="6422" xr:uid="{00000000-0005-0000-0000-000012190000}"/>
    <cellStyle name="스타일 30" xfId="6423" xr:uid="{00000000-0005-0000-0000-000013190000}"/>
    <cellStyle name="스타일 31" xfId="6424" xr:uid="{00000000-0005-0000-0000-000014190000}"/>
    <cellStyle name="스타일 32" xfId="6425" xr:uid="{00000000-0005-0000-0000-000015190000}"/>
    <cellStyle name="스타일 33" xfId="6426" xr:uid="{00000000-0005-0000-0000-000016190000}"/>
    <cellStyle name="스타일 34" xfId="6427" xr:uid="{00000000-0005-0000-0000-000017190000}"/>
    <cellStyle name="스타일 35" xfId="6428" xr:uid="{00000000-0005-0000-0000-000018190000}"/>
    <cellStyle name="스타일 4" xfId="6429" xr:uid="{00000000-0005-0000-0000-000019190000}"/>
    <cellStyle name="스타일 5" xfId="6430" xr:uid="{00000000-0005-0000-0000-00001A190000}"/>
    <cellStyle name="스타일 6" xfId="6431" xr:uid="{00000000-0005-0000-0000-00001B190000}"/>
    <cellStyle name="스타일 7" xfId="6432" xr:uid="{00000000-0005-0000-0000-00001C190000}"/>
    <cellStyle name="스타일 8" xfId="6433" xr:uid="{00000000-0005-0000-0000-00001D190000}"/>
    <cellStyle name="스타일 9" xfId="6434" xr:uid="{00000000-0005-0000-0000-00001E190000}"/>
    <cellStyle name="안건회계법인" xfId="6435" xr:uid="{00000000-0005-0000-0000-00001F190000}"/>
    <cellStyle name="얇은바탕선" xfId="6436" xr:uid="{00000000-0005-0000-0000-000020190000}"/>
    <cellStyle name="연결된 셀 2" xfId="6437" xr:uid="{00000000-0005-0000-0000-000021190000}"/>
    <cellStyle name="연결된 셀 2 2" xfId="6438" xr:uid="{00000000-0005-0000-0000-000022190000}"/>
    <cellStyle name="연결된 셀 3" xfId="6439" xr:uid="{00000000-0005-0000-0000-000023190000}"/>
    <cellStyle name="연결된 셀 3 2" xfId="6440" xr:uid="{00000000-0005-0000-0000-000024190000}"/>
    <cellStyle name="연결된 셀 4" xfId="6441" xr:uid="{00000000-0005-0000-0000-000025190000}"/>
    <cellStyle name="연결된 셀 4 2" xfId="6442" xr:uid="{00000000-0005-0000-0000-000026190000}"/>
    <cellStyle name="열어본 하이퍼링크" xfId="6443" xr:uid="{00000000-0005-0000-0000-000027190000}"/>
    <cellStyle name="왼" xfId="6444" xr:uid="{00000000-0005-0000-0000-000028190000}"/>
    <cellStyle name="왼쪽2" xfId="6445" xr:uid="{00000000-0005-0000-0000-000029190000}"/>
    <cellStyle name="왼쪽2 2" xfId="6446" xr:uid="{00000000-0005-0000-0000-00002A190000}"/>
    <cellStyle name="왼쪽2 2 2" xfId="6447" xr:uid="{00000000-0005-0000-0000-00002B190000}"/>
    <cellStyle name="왼쪽2 3" xfId="6448" xr:uid="{00000000-0005-0000-0000-00002C190000}"/>
    <cellStyle name="왼쪽5" xfId="6449" xr:uid="{00000000-0005-0000-0000-00002D190000}"/>
    <cellStyle name="요약 2" xfId="6450" xr:uid="{00000000-0005-0000-0000-00002E190000}"/>
    <cellStyle name="요약 2 2" xfId="6451" xr:uid="{00000000-0005-0000-0000-00002F190000}"/>
    <cellStyle name="요약 2 2 2" xfId="6452" xr:uid="{00000000-0005-0000-0000-000030190000}"/>
    <cellStyle name="요약 2 3" xfId="6453" xr:uid="{00000000-0005-0000-0000-000031190000}"/>
    <cellStyle name="요약 3" xfId="6454" xr:uid="{00000000-0005-0000-0000-000032190000}"/>
    <cellStyle name="요약 3 2" xfId="6455" xr:uid="{00000000-0005-0000-0000-000033190000}"/>
    <cellStyle name="요약 3 2 2" xfId="6456" xr:uid="{00000000-0005-0000-0000-000034190000}"/>
    <cellStyle name="요약 3 3" xfId="6457" xr:uid="{00000000-0005-0000-0000-000035190000}"/>
    <cellStyle name="요약 4" xfId="6458" xr:uid="{00000000-0005-0000-0000-000036190000}"/>
    <cellStyle name="요약 4 2" xfId="6459" xr:uid="{00000000-0005-0000-0000-000037190000}"/>
    <cellStyle name="요약 4 2 2" xfId="6460" xr:uid="{00000000-0005-0000-0000-000038190000}"/>
    <cellStyle name="요약 4 3" xfId="6461" xr:uid="{00000000-0005-0000-0000-000039190000}"/>
    <cellStyle name="우괄호_박심배수구조물공" xfId="6462" xr:uid="{00000000-0005-0000-0000-00003A190000}"/>
    <cellStyle name="우측양괄호" xfId="6463" xr:uid="{00000000-0005-0000-0000-00003B190000}"/>
    <cellStyle name="원" xfId="6464" xr:uid="{00000000-0005-0000-0000-00003C190000}"/>
    <cellStyle name="원 2" xfId="6465" xr:uid="{00000000-0005-0000-0000-00003D190000}"/>
    <cellStyle name="원_00-0.가로등 추가건(마포역 외 2개소)-제출용-실정보고용" xfId="6466" xr:uid="{00000000-0005-0000-0000-00003E190000}"/>
    <cellStyle name="원_00-0.기계경비 기준표" xfId="6467" xr:uid="{00000000-0005-0000-0000-00003F190000}"/>
    <cellStyle name="원_00-0.마포역 外 2개소 추가공사건(서울시단가)-호표정리-제출용(공단검토1)-실정보고용-순공사비 분할" xfId="6468" xr:uid="{00000000-0005-0000-0000-000040190000}"/>
    <cellStyle name="원_00-0.마포역 外 2개소 추가공사건(서울시단가)-호표정리-제출용(공단검토1)-실정보고용-순공사비 분할-" xfId="6469" xr:uid="{00000000-0005-0000-0000-000041190000}"/>
    <cellStyle name="원_0008금감원통합감독검사정보시스템" xfId="6470" xr:uid="{00000000-0005-0000-0000-000042190000}"/>
    <cellStyle name="원_0009김포공항LED교체공사(광일)" xfId="6471" xr:uid="{00000000-0005-0000-0000-000043190000}"/>
    <cellStyle name="원_0009김포공항LED교체공사(광일)_2-1.VMS 전원통신(경기지역본부)" xfId="6472" xr:uid="{00000000-0005-0000-0000-000044190000}"/>
    <cellStyle name="원_00-1.계약내역 신규호표(서울시 단가)-호표 출력용-최종(공단검토)-표지-실정보고용" xfId="6473" xr:uid="{00000000-0005-0000-0000-000045190000}"/>
    <cellStyle name="원_0011KIST소각설비제작설치" xfId="6474" xr:uid="{00000000-0005-0000-0000-000046190000}"/>
    <cellStyle name="원_0011KIST소각설비제작설치_2-1.VMS 전원통신(경기지역본부)" xfId="6475" xr:uid="{00000000-0005-0000-0000-000047190000}"/>
    <cellStyle name="원_0011긴급전화기정산(99년형광일)" xfId="6476" xr:uid="{00000000-0005-0000-0000-000048190000}"/>
    <cellStyle name="원_0011긴급전화기정산(99년형광일)_2-1.VMS 전원통신(경기지역본부)" xfId="6477" xr:uid="{00000000-0005-0000-0000-000049190000}"/>
    <cellStyle name="원_0011부산종합경기장전광판" xfId="6478" xr:uid="{00000000-0005-0000-0000-00004A190000}"/>
    <cellStyle name="원_0011부산종합경기장전광판_2-1.VMS 전원통신(경기지역본부)" xfId="6479" xr:uid="{00000000-0005-0000-0000-00004B190000}"/>
    <cellStyle name="원_0012문화유적지표석제작설치" xfId="6480" xr:uid="{00000000-0005-0000-0000-00004C190000}"/>
    <cellStyle name="원_0012문화유적지표석제작설치_2-1.VMS 전원통신(경기지역본부)" xfId="6481" xr:uid="{00000000-0005-0000-0000-00004D190000}"/>
    <cellStyle name="원_0102국제조명신공항분수조명" xfId="6482" xr:uid="{00000000-0005-0000-0000-00004E190000}"/>
    <cellStyle name="원_0102국제조명신공항분수조명_2-1.VMS 전원통신(경기지역본부)" xfId="6483" xr:uid="{00000000-0005-0000-0000-00004F190000}"/>
    <cellStyle name="원_0103회전식현수막게시대제작설치" xfId="6484" xr:uid="{00000000-0005-0000-0000-000050190000}"/>
    <cellStyle name="원_0104포항시침출수처리시스템" xfId="6485" xr:uid="{00000000-0005-0000-0000-000051190000}"/>
    <cellStyle name="원_0105담배자판기개조원가" xfId="6486" xr:uid="{00000000-0005-0000-0000-000052190000}"/>
    <cellStyle name="원_0105담배자판기개조원가_2-1.VMS 전원통신(경기지역본부)" xfId="6487" xr:uid="{00000000-0005-0000-0000-000053190000}"/>
    <cellStyle name="원_0106LG인버터냉난방기제작-1" xfId="6488" xr:uid="{00000000-0005-0000-0000-000054190000}"/>
    <cellStyle name="원_0106LG인버터냉난방기제작-1_2-1.VMS 전원통신(경기지역본부)" xfId="6489" xr:uid="{00000000-0005-0000-0000-000055190000}"/>
    <cellStyle name="원_0107광전송장비구매설치" xfId="6490" xr:uid="{00000000-0005-0000-0000-000056190000}"/>
    <cellStyle name="원_0107광전송장비구매설치_2-1.VMS 전원통신(경기지역본부)" xfId="6491" xr:uid="{00000000-0005-0000-0000-000057190000}"/>
    <cellStyle name="원_0107도공IBS설비SW부문(참조)" xfId="6492" xr:uid="{00000000-0005-0000-0000-000058190000}"/>
    <cellStyle name="원_0107도공IBS설비SW부문(참조)_2-1.VMS 전원통신(경기지역본부)" xfId="6493" xr:uid="{00000000-0005-0000-0000-000059190000}"/>
    <cellStyle name="원_0107문화재복원용목재-8월6일" xfId="6494" xr:uid="{00000000-0005-0000-0000-00005A190000}"/>
    <cellStyle name="원_0107문화재복원용목재-8월6일_2-1.VMS 전원통신(경기지역본부)" xfId="6495" xr:uid="{00000000-0005-0000-0000-00005B190000}"/>
    <cellStyle name="원_0107포천영중수배전반(제조,설치)" xfId="6496" xr:uid="{00000000-0005-0000-0000-00005C190000}"/>
    <cellStyle name="원_0107포천영중수배전반(제조,설치)_2-1.VMS 전원통신(경기지역본부)" xfId="6497" xr:uid="{00000000-0005-0000-0000-00005D190000}"/>
    <cellStyle name="원_0108농기반미곡건조기제작설치" xfId="6498" xr:uid="{00000000-0005-0000-0000-00005E190000}"/>
    <cellStyle name="원_0108담배인삼공사영업춘추복" xfId="6499" xr:uid="{00000000-0005-0000-0000-00005F190000}"/>
    <cellStyle name="원_0108한국전기교통-LED교통신호등((원본))" xfId="6500" xr:uid="{00000000-0005-0000-0000-000060190000}"/>
    <cellStyle name="원_0108한국전기교통-LED교통신호등((원본))_2-1.VMS 전원통신(경기지역본부)" xfId="6501" xr:uid="{00000000-0005-0000-0000-000061190000}"/>
    <cellStyle name="원_0111해양수산부등명기제작" xfId="6502" xr:uid="{00000000-0005-0000-0000-000062190000}"/>
    <cellStyle name="원_0111해양수산부등명기제작_2-1.VMS 전원통신(경기지역본부)" xfId="6503" xr:uid="{00000000-0005-0000-0000-000063190000}"/>
    <cellStyle name="원_0111핸디소프트-전자표준문서시스템" xfId="6504" xr:uid="{00000000-0005-0000-0000-000064190000}"/>
    <cellStyle name="원_0112금감원사무자동화시스템" xfId="6505" xr:uid="{00000000-0005-0000-0000-000065190000}"/>
    <cellStyle name="원_0112금감원사무자동화시스템_2-1.VMS 전원통신(경기지역본부)" xfId="6506" xr:uid="{00000000-0005-0000-0000-000066190000}"/>
    <cellStyle name="원_0112수도권매립지SW원가" xfId="6507" xr:uid="{00000000-0005-0000-0000-000067190000}"/>
    <cellStyle name="원_0112수도권매립지SW원가_2-1.VMS 전원통신(경기지역본부)" xfId="6508" xr:uid="{00000000-0005-0000-0000-000068190000}"/>
    <cellStyle name="원_0112중고원-HRD종합정보망구축(完)" xfId="6509" xr:uid="{00000000-0005-0000-0000-000069190000}"/>
    <cellStyle name="원_0201종합예술회관의자제작설치" xfId="6510" xr:uid="{00000000-0005-0000-0000-00006A190000}"/>
    <cellStyle name="원_0201종합예술회관의자제작설치_2-1.VMS 전원통신(경기지역본부)" xfId="6511" xr:uid="{00000000-0005-0000-0000-00006B190000}"/>
    <cellStyle name="원_0201종합예술회관의자제작설치-1" xfId="6512" xr:uid="{00000000-0005-0000-0000-00006C190000}"/>
    <cellStyle name="원_0202마사회근무복" xfId="6513" xr:uid="{00000000-0005-0000-0000-00006D190000}"/>
    <cellStyle name="원_0202마사회근무복_2-1.VMS 전원통신(경기지역본부)" xfId="6514" xr:uid="{00000000-0005-0000-0000-00006E190000}"/>
    <cellStyle name="원_0202부경교재-승강칠판" xfId="6515" xr:uid="{00000000-0005-0000-0000-00006F190000}"/>
    <cellStyle name="원_0202부경교재-승강칠판_2-1.VMS 전원통신(경기지역본부)" xfId="6516" xr:uid="{00000000-0005-0000-0000-000070190000}"/>
    <cellStyle name="원_0204한국석묘납골함-1규격" xfId="6517" xr:uid="{00000000-0005-0000-0000-000071190000}"/>
    <cellStyle name="원_0204한국석묘납골함-1규격_2-1.VMS 전원통신(경기지역본부)" xfId="6518" xr:uid="{00000000-0005-0000-0000-000072190000}"/>
    <cellStyle name="원_0206금감원금융정보교환망재구축" xfId="6519" xr:uid="{00000000-0005-0000-0000-000073190000}"/>
    <cellStyle name="원_0206정통부수납장표기기제작설치" xfId="6520" xr:uid="{00000000-0005-0000-0000-000074190000}"/>
    <cellStyle name="원_0207담배인삼공사-담요" xfId="6521" xr:uid="{00000000-0005-0000-0000-000075190000}"/>
    <cellStyle name="원_0208레비텍-다층여과기설계변경" xfId="6522" xr:uid="{00000000-0005-0000-0000-000076190000}"/>
    <cellStyle name="원_0209이산화염소발생기-설치(50K)" xfId="6523" xr:uid="{00000000-0005-0000-0000-000077190000}"/>
    <cellStyle name="원_0210현대정보기술-TD이중계" xfId="6524" xr:uid="{00000000-0005-0000-0000-000078190000}"/>
    <cellStyle name="원_0211조달청-#1대북지원사업정산(1월7일)" xfId="6525" xr:uid="{00000000-0005-0000-0000-000079190000}"/>
    <cellStyle name="원_0212금감원-법규정보시스템(完)" xfId="6526" xr:uid="{00000000-0005-0000-0000-00007A190000}"/>
    <cellStyle name="원_0301교통방송-CCTV유지보수" xfId="6527" xr:uid="{00000000-0005-0000-0000-00007B190000}"/>
    <cellStyle name="원_0302인천경찰청-무인단속기위탁관리" xfId="6528" xr:uid="{00000000-0005-0000-0000-00007C190000}"/>
    <cellStyle name="원_0302조달청-대북지원2차(안성연)" xfId="6529" xr:uid="{00000000-0005-0000-0000-00007D190000}"/>
    <cellStyle name="원_0302조달청-대북지원2차(최수현)" xfId="6530" xr:uid="{00000000-0005-0000-0000-00007E190000}"/>
    <cellStyle name="원_0302표준문서-쌍용정보통신(신)" xfId="6531" xr:uid="{00000000-0005-0000-0000-00007F190000}"/>
    <cellStyle name="원_0304소프트파워-정부표준전자문서시스템" xfId="6532" xr:uid="{00000000-0005-0000-0000-000080190000}"/>
    <cellStyle name="원_0304소프트파워-정부표준전자문서시스템(完)" xfId="6533" xr:uid="{00000000-0005-0000-0000-000081190000}"/>
    <cellStyle name="원_0304철도청-주변환장치-1" xfId="6534" xr:uid="{00000000-0005-0000-0000-000082190000}"/>
    <cellStyle name="원_0305금감원-금융통계정보시스템구축(完)" xfId="6535" xr:uid="{00000000-0005-0000-0000-000083190000}"/>
    <cellStyle name="원_0305제낭조합-면범포지" xfId="6536" xr:uid="{00000000-0005-0000-0000-000084190000}"/>
    <cellStyle name="원_0306제낭공업협동조합-면범포지원단(경비까지)" xfId="6537" xr:uid="{00000000-0005-0000-0000-000085190000}"/>
    <cellStyle name="원_0307경찰청-무인교통단속표준SW개발용역(完)" xfId="6538" xr:uid="{00000000-0005-0000-0000-000086190000}"/>
    <cellStyle name="원_0308조달청-#8대북지원사업정산" xfId="6539" xr:uid="{00000000-0005-0000-0000-000087190000}"/>
    <cellStyle name="원_0309두합크린텍-설치원가" xfId="6540" xr:uid="{00000000-0005-0000-0000-000088190000}"/>
    <cellStyle name="원_0309조달청-#9대북지원사업정산" xfId="6541" xr:uid="{00000000-0005-0000-0000-000089190000}"/>
    <cellStyle name="원_0310여주상수도-탈수기(유천ENG)" xfId="6542" xr:uid="{00000000-0005-0000-0000-00008A190000}"/>
    <cellStyle name="원_0311대기해양작업시간" xfId="6543" xr:uid="{00000000-0005-0000-0000-00008B190000}"/>
    <cellStyle name="원_0311대기해양중형등명기" xfId="6544" xr:uid="{00000000-0005-0000-0000-00008C190000}"/>
    <cellStyle name="원_0312국민체육진흥공단-전기부문" xfId="6545" xr:uid="{00000000-0005-0000-0000-00008D190000}"/>
    <cellStyle name="원_0312대기해양-중형등명기제작설치" xfId="6546" xr:uid="{00000000-0005-0000-0000-00008E190000}"/>
    <cellStyle name="원_0312라이준-칼라아스콘4규격" xfId="6547" xr:uid="{00000000-0005-0000-0000-00008F190000}"/>
    <cellStyle name="원_0401집진기프로그램SW개발비산정" xfId="6548" xr:uid="{00000000-0005-0000-0000-000090190000}"/>
    <cellStyle name="원_1.설계내역서,2.일위대가표(전기)" xfId="6549" xr:uid="{00000000-0005-0000-0000-000091190000}"/>
    <cellStyle name="원_11-2.복구비(2009년)-전송용" xfId="6550" xr:uid="{00000000-0005-0000-0000-000092190000}"/>
    <cellStyle name="원_2001-06조달청신성-한냉지형" xfId="6551" xr:uid="{00000000-0005-0000-0000-000093190000}"/>
    <cellStyle name="원_2002-03경찰대학-졸업식" xfId="6552" xr:uid="{00000000-0005-0000-0000-000094190000}"/>
    <cellStyle name="원_2002-03경찰청-경찰표지장" xfId="6553" xr:uid="{00000000-0005-0000-0000-000095190000}"/>
    <cellStyle name="원_2002-03반디-가로등(열주형)" xfId="6554" xr:uid="{00000000-0005-0000-0000-000096190000}"/>
    <cellStyle name="원_2002-03신화전자-감지기" xfId="6555" xr:uid="{00000000-0005-0000-0000-000097190000}"/>
    <cellStyle name="원_2002-04강원랜드-슬러트머신" xfId="6556" xr:uid="{00000000-0005-0000-0000-000098190000}"/>
    <cellStyle name="원_2002-04메가컴-외주무대" xfId="6557" xr:uid="{00000000-0005-0000-0000-000099190000}"/>
    <cellStyle name="원_2002-04엘지애드-무대" xfId="6558" xr:uid="{00000000-0005-0000-0000-00009A190000}"/>
    <cellStyle name="원_2002-05강원랜드-슬러트머신(넥스터)" xfId="6559" xr:uid="{00000000-0005-0000-0000-00009B190000}"/>
    <cellStyle name="원_2002-05경기경찰청-냉온수기공사" xfId="6560" xr:uid="{00000000-0005-0000-0000-00009C190000}"/>
    <cellStyle name="원_2002-05대통령비서실-카페트" xfId="6561" xr:uid="{00000000-0005-0000-0000-00009D190000}"/>
    <cellStyle name="원_2002결과표" xfId="6562" xr:uid="{00000000-0005-0000-0000-00009E190000}"/>
    <cellStyle name="원_2002결과표_2-1.VMS 전원통신(경기지역본부)" xfId="6563" xr:uid="{00000000-0005-0000-0000-00009F190000}"/>
    <cellStyle name="원_2002결과표1" xfId="6564" xr:uid="{00000000-0005-0000-0000-0000A0190000}"/>
    <cellStyle name="원_2003-01정일사-표창5종" xfId="6565" xr:uid="{00000000-0005-0000-0000-0000A1190000}"/>
    <cellStyle name="원_2004년완성공사원가경비율(변경최종))" xfId="6566" xr:uid="{00000000-0005-0000-0000-0000A2190000}"/>
    <cellStyle name="원_2004년완성공사원가경비율(조달청미적용)1" xfId="6567" xr:uid="{00000000-0005-0000-0000-0000A3190000}"/>
    <cellStyle name="원_2006년 상반기 노임단가" xfId="6568" xr:uid="{00000000-0005-0000-0000-0000A4190000}"/>
    <cellStyle name="원_2007 3 거창군청(제출)" xfId="6569" xr:uid="{00000000-0005-0000-0000-0000A5190000}"/>
    <cellStyle name="원_3.1탑 공중화장실 철거공사 및 폐기물 처리" xfId="6570" xr:uid="{00000000-0005-0000-0000-0000A6190000}"/>
    <cellStyle name="원_3-우수공" xfId="6571" xr:uid="{00000000-0005-0000-0000-0000A7190000}"/>
    <cellStyle name="원_5월부산마사회발주기제작1" xfId="6572" xr:uid="{00000000-0005-0000-0000-0000A8190000}"/>
    <cellStyle name="원_6.2 VMS-C형" xfId="6573" xr:uid="{00000000-0005-0000-0000-0000A9190000}"/>
    <cellStyle name="원_B수량산출서(오창-진천)" xfId="6574" xr:uid="{00000000-0005-0000-0000-0000AA190000}"/>
    <cellStyle name="원_B수량산출서(오창-진천)_2-1.VMS 전원통신(경기지역본부)" xfId="6575" xr:uid="{00000000-0005-0000-0000-0000AB190000}"/>
    <cellStyle name="원_B수량산출서(최종분-전체분)" xfId="6576" xr:uid="{00000000-0005-0000-0000-0000AC190000}"/>
    <cellStyle name="원_B수량산출서(최종분-전체분)_2-1.VMS 전원통신(경기지역본부)" xfId="6577" xr:uid="{00000000-0005-0000-0000-0000AD190000}"/>
    <cellStyle name="원_Pilot플랜트-계변경" xfId="6578" xr:uid="{00000000-0005-0000-0000-0000AE190000}"/>
    <cellStyle name="원_Pilot플랜트이전설치-변경최종" xfId="6579" xr:uid="{00000000-0005-0000-0000-0000AF190000}"/>
    <cellStyle name="원_Sheet1" xfId="6580" xr:uid="{00000000-0005-0000-0000-0000B0190000}"/>
    <cellStyle name="원_Sheet5" xfId="6581" xr:uid="{00000000-0005-0000-0000-0000B1190000}"/>
    <cellStyle name="원_SW(케이비)" xfId="6582" xr:uid="{00000000-0005-0000-0000-0000B2190000}"/>
    <cellStyle name="원_VDS 수량 및 단가산출서" xfId="6583" xr:uid="{00000000-0005-0000-0000-0000B3190000}"/>
    <cellStyle name="원_간지,목차,페이지,표지" xfId="6584" xr:uid="{00000000-0005-0000-0000-0000B4190000}"/>
    <cellStyle name="원_간지,목차,페이지,표지(원가별)" xfId="6585" xr:uid="{00000000-0005-0000-0000-0000B5190000}"/>
    <cellStyle name="원_개정동 재해복구 공사" xfId="6586" xr:uid="{00000000-0005-0000-0000-0000B6190000}"/>
    <cellStyle name="원_경찰청-근무,기동복" xfId="6587" xr:uid="{00000000-0005-0000-0000-0000B7190000}"/>
    <cellStyle name="원_공사일반관리비양식" xfId="6588" xr:uid="{00000000-0005-0000-0000-0000B8190000}"/>
    <cellStyle name="원_공원내 체육시설물 설치공사" xfId="6589" xr:uid="{00000000-0005-0000-0000-0000B9190000}"/>
    <cellStyle name="원_공원내 편익 및 체육시설 설치공사" xfId="6590" xr:uid="{00000000-0005-0000-0000-0000BA190000}"/>
    <cellStyle name="원_공원내체육및편익시설설치공사" xfId="6591" xr:uid="{00000000-0005-0000-0000-0000BB190000}"/>
    <cellStyle name="원_교통관리내역서-1008" xfId="6592" xr:uid="{00000000-0005-0000-0000-0000BC190000}"/>
    <cellStyle name="원_금강공원 막구조파고라 보수공사" xfId="6593" xr:uid="{00000000-0005-0000-0000-0000BD190000}"/>
    <cellStyle name="원_기초공사" xfId="6594" xr:uid="{00000000-0005-0000-0000-0000BE190000}"/>
    <cellStyle name="원_김대영" xfId="6595" xr:uid="{00000000-0005-0000-0000-0000BF190000}"/>
    <cellStyle name="원_나운근린공원 체육시설지 포장공사" xfId="6596" xr:uid="{00000000-0005-0000-0000-0000C0190000}"/>
    <cellStyle name="원_낙석방지망(최종)" xfId="6597" xr:uid="{00000000-0005-0000-0000-0000C1190000}"/>
    <cellStyle name="원_내역서" xfId="6598" xr:uid="{00000000-0005-0000-0000-0000C2190000}"/>
    <cellStyle name="원_내역서(전송설계)" xfId="6599" xr:uid="{00000000-0005-0000-0000-0000C3190000}"/>
    <cellStyle name="원_내역서_0525" xfId="6600" xr:uid="{00000000-0005-0000-0000-0000C4190000}"/>
    <cellStyle name="원_네인텍정보기술-회로카드(수현)" xfId="6601" xr:uid="{00000000-0005-0000-0000-0000C5190000}"/>
    <cellStyle name="원_노임단가" xfId="6602" xr:uid="{00000000-0005-0000-0000-0000C6190000}"/>
    <cellStyle name="원_대기해양노무비" xfId="6603" xr:uid="{00000000-0005-0000-0000-0000C7190000}"/>
    <cellStyle name="원_대북자재8월분" xfId="6604" xr:uid="{00000000-0005-0000-0000-0000C8190000}"/>
    <cellStyle name="원_대북자재8월분-1" xfId="6605" xr:uid="{00000000-0005-0000-0000-0000C9190000}"/>
    <cellStyle name="원_동산용사촌수현(원본)" xfId="6606" xr:uid="{00000000-0005-0000-0000-0000CA190000}"/>
    <cellStyle name="원_동산용사촌수현(원본)_2-1.VMS 전원통신(경기지역본부)" xfId="6607" xr:uid="{00000000-0005-0000-0000-0000CB190000}"/>
    <cellStyle name="원_매내천" xfId="6608" xr:uid="{00000000-0005-0000-0000-0000CC190000}"/>
    <cellStyle name="원_매내천_산마루측구" xfId="6609" xr:uid="{00000000-0005-0000-0000-0000CD190000}"/>
    <cellStyle name="원_매내천_석축공" xfId="6610" xr:uid="{00000000-0005-0000-0000-0000CE190000}"/>
    <cellStyle name="원_매내천_석축공_장자도 여객선대기소 부지 조성공사" xfId="6611" xr:uid="{00000000-0005-0000-0000-0000CF190000}"/>
    <cellStyle name="원_매내천_석축공_장자도 여객선대기소 부지 조성공사_1" xfId="6612" xr:uid="{00000000-0005-0000-0000-0000D0190000}"/>
    <cellStyle name="원_매내천_석축공_장자도 여객선대기소 부지 조성공사_김대영설계기본" xfId="6613" xr:uid="{00000000-0005-0000-0000-0000D1190000}"/>
    <cellStyle name="원_매내천_석축공_조경분야" xfId="6614" xr:uid="{00000000-0005-0000-0000-0000D2190000}"/>
    <cellStyle name="원_매내천_석축공_토공일위(제출) (version 1)" xfId="6615" xr:uid="{00000000-0005-0000-0000-0000D3190000}"/>
    <cellStyle name="원_매내천_수량산출서" xfId="6616" xr:uid="{00000000-0005-0000-0000-0000D4190000}"/>
    <cellStyle name="원_매내천_측구공1" xfId="6617" xr:uid="{00000000-0005-0000-0000-0000D5190000}"/>
    <cellStyle name="원_매내천_측구공1_000.수량산출서" xfId="6618" xr:uid="{00000000-0005-0000-0000-0000D6190000}"/>
    <cellStyle name="원_매내천_측구공1_가물막이" xfId="6619" xr:uid="{00000000-0005-0000-0000-0000D7190000}"/>
    <cellStyle name="원_매내천_측구공1_가물막이_장자도 여객선대기소 부지 조성공사" xfId="6620" xr:uid="{00000000-0005-0000-0000-0000D8190000}"/>
    <cellStyle name="원_매내천_측구공1_가물막이_장자도 여객선대기소 부지 조성공사_1" xfId="6621" xr:uid="{00000000-0005-0000-0000-0000D9190000}"/>
    <cellStyle name="원_매내천_측구공1_가물막이_장자도 여객선대기소 부지 조성공사_김대영설계기본" xfId="6622" xr:uid="{00000000-0005-0000-0000-0000DA190000}"/>
    <cellStyle name="원_매내천_측구공1_가물막이_조경분야" xfId="6623" xr:uid="{00000000-0005-0000-0000-0000DB190000}"/>
    <cellStyle name="원_매내천_측구공1_가물막이_토공일위(제출) (version 1)" xfId="6624" xr:uid="{00000000-0005-0000-0000-0000DC190000}"/>
    <cellStyle name="원_매내천_측구공1_구조물공" xfId="6625" xr:uid="{00000000-0005-0000-0000-0000DD190000}"/>
    <cellStyle name="원_매내천_측구공1_깨기수량" xfId="6626" xr:uid="{00000000-0005-0000-0000-0000DE190000}"/>
    <cellStyle name="원_매내천_측구공1_배수공(3공구)" xfId="6627" xr:uid="{00000000-0005-0000-0000-0000DF190000}"/>
    <cellStyle name="원_매내천_측구공1_배수공(3공구)_장자도 여객선대기소 부지 조성공사" xfId="6628" xr:uid="{00000000-0005-0000-0000-0000E0190000}"/>
    <cellStyle name="원_매내천_측구공1_배수공(3공구)_장자도 여객선대기소 부지 조성공사_1" xfId="6629" xr:uid="{00000000-0005-0000-0000-0000E1190000}"/>
    <cellStyle name="원_매내천_측구공1_배수공(3공구)_장자도 여객선대기소 부지 조성공사_김대영설계기본" xfId="6630" xr:uid="{00000000-0005-0000-0000-0000E2190000}"/>
    <cellStyle name="원_매내천_측구공1_배수공(3공구)_조경분야" xfId="6631" xr:uid="{00000000-0005-0000-0000-0000E3190000}"/>
    <cellStyle name="원_매내천_측구공1_배수공(3공구)_토공일위(제출) (version 1)" xfId="6632" xr:uid="{00000000-0005-0000-0000-0000E4190000}"/>
    <cellStyle name="원_매내천_측구공1_석축(1공구)" xfId="6633" xr:uid="{00000000-0005-0000-0000-0000E5190000}"/>
    <cellStyle name="원_매내천_측구공1_석축(1공구)_장자도 여객선대기소 부지 조성공사" xfId="6634" xr:uid="{00000000-0005-0000-0000-0000E6190000}"/>
    <cellStyle name="원_매내천_측구공1_석축(1공구)_장자도 여객선대기소 부지 조성공사_1" xfId="6635" xr:uid="{00000000-0005-0000-0000-0000E7190000}"/>
    <cellStyle name="원_매내천_측구공1_석축(1공구)_장자도 여객선대기소 부지 조성공사_김대영설계기본" xfId="6636" xr:uid="{00000000-0005-0000-0000-0000E8190000}"/>
    <cellStyle name="원_매내천_측구공1_석축(1공구)_조경분야" xfId="6637" xr:uid="{00000000-0005-0000-0000-0000E9190000}"/>
    <cellStyle name="원_매내천_측구공1_석축(1공구)_토공일위(제출) (version 1)" xfId="6638" xr:uid="{00000000-0005-0000-0000-0000EA190000}"/>
    <cellStyle name="원_매내천_측구공1_석축(새싹유치원)" xfId="6639" xr:uid="{00000000-0005-0000-0000-0000EB190000}"/>
    <cellStyle name="원_매내천_측구공1_석축(새싹유치원)_장자도 여객선대기소 부지 조성공사" xfId="6640" xr:uid="{00000000-0005-0000-0000-0000EC190000}"/>
    <cellStyle name="원_매내천_측구공1_석축(새싹유치원)_장자도 여객선대기소 부지 조성공사_1" xfId="6641" xr:uid="{00000000-0005-0000-0000-0000ED190000}"/>
    <cellStyle name="원_매내천_측구공1_석축(새싹유치원)_장자도 여객선대기소 부지 조성공사_김대영설계기본" xfId="6642" xr:uid="{00000000-0005-0000-0000-0000EE190000}"/>
    <cellStyle name="원_매내천_측구공1_석축(새싹유치원)_조경분야" xfId="6643" xr:uid="{00000000-0005-0000-0000-0000EF190000}"/>
    <cellStyle name="원_매내천_측구공1_석축(새싹유치원)_토공일위(제출) (version 1)" xfId="6644" xr:uid="{00000000-0005-0000-0000-0000F0190000}"/>
    <cellStyle name="원_매내천_측구공1_수량(수도지구)" xfId="6645" xr:uid="{00000000-0005-0000-0000-0000F1190000}"/>
    <cellStyle name="원_매내천_측구공1_수량(수도지구)_장자도 여객선대기소 부지 조성공사" xfId="6646" xr:uid="{00000000-0005-0000-0000-0000F2190000}"/>
    <cellStyle name="원_매내천_측구공1_수량(수도지구)_장자도 여객선대기소 부지 조성공사_1" xfId="6647" xr:uid="{00000000-0005-0000-0000-0000F3190000}"/>
    <cellStyle name="원_매내천_측구공1_수량(수도지구)_장자도 여객선대기소 부지 조성공사_김대영설계기본" xfId="6648" xr:uid="{00000000-0005-0000-0000-0000F4190000}"/>
    <cellStyle name="원_매내천_측구공1_수량(수도지구)_조경분야" xfId="6649" xr:uid="{00000000-0005-0000-0000-0000F5190000}"/>
    <cellStyle name="원_매내천_측구공1_수량(수도지구)_토공일위(제출) (version 1)" xfId="6650" xr:uid="{00000000-0005-0000-0000-0000F6190000}"/>
    <cellStyle name="원_매내천_측구공1_수량산출(최종)" xfId="6651" xr:uid="{00000000-0005-0000-0000-0000F7190000}"/>
    <cellStyle name="원_매내천_측구공1_자재집계" xfId="6652" xr:uid="{00000000-0005-0000-0000-0000F8190000}"/>
    <cellStyle name="원_매내천_측구공1_포장공" xfId="6653" xr:uid="{00000000-0005-0000-0000-0000F9190000}"/>
    <cellStyle name="원_매내천_포장공1" xfId="6654" xr:uid="{00000000-0005-0000-0000-0000FA190000}"/>
    <cellStyle name="원_배수공" xfId="6655" xr:uid="{00000000-0005-0000-0000-0000FB190000}"/>
    <cellStyle name="원_백석수지예산서" xfId="6656" xr:uid="{00000000-0005-0000-0000-0000FC190000}"/>
    <cellStyle name="원_백제군사전시1" xfId="6657" xr:uid="{00000000-0005-0000-0000-0000FD190000}"/>
    <cellStyle name="원_사본 - 횡배수관(대아오봉최종)" xfId="6658" xr:uid="{00000000-0005-0000-0000-0000FE190000}"/>
    <cellStyle name="원_사본 - 횡배수관(대아오봉최종)_장자도 여객선대기소 부지 조성공사" xfId="6659" xr:uid="{00000000-0005-0000-0000-0000FF190000}"/>
    <cellStyle name="원_사본 - 횡배수관(대아오봉최종)_장자도 여객선대기소 부지 조성공사_1" xfId="6660" xr:uid="{00000000-0005-0000-0000-0000001A0000}"/>
    <cellStyle name="원_사본 - 횡배수관(대아오봉최종)_장자도 여객선대기소 부지 조성공사_김대영설계기본" xfId="6661" xr:uid="{00000000-0005-0000-0000-0000011A0000}"/>
    <cellStyle name="원_사본 - 횡배수관(대아오봉최종)_조경분야" xfId="6662" xr:uid="{00000000-0005-0000-0000-0000021A0000}"/>
    <cellStyle name="원_사본 - 횡배수관(대아오봉최종)_토공일위(제출) (version 1)" xfId="6663" xr:uid="{00000000-0005-0000-0000-0000031A0000}"/>
    <cellStyle name="원_산북동 어린이공원(최종)" xfId="6664" xr:uid="{00000000-0005-0000-0000-0000041A0000}"/>
    <cellStyle name="원_삼학동어린이공원복원공사 설계내역서" xfId="6665" xr:uid="{00000000-0005-0000-0000-0000051A0000}"/>
    <cellStyle name="원_서부도로교통사업소 예산서(마포구신호등)" xfId="6666" xr:uid="{00000000-0005-0000-0000-0000061A0000}"/>
    <cellStyle name="원_설계기본" xfId="6667" xr:uid="{00000000-0005-0000-0000-0000071A0000}"/>
    <cellStyle name="원_설계단가" xfId="6668" xr:uid="{00000000-0005-0000-0000-0000081A0000}"/>
    <cellStyle name="원_설치위치별세부내역(VMS)-0323" xfId="6669" xr:uid="{00000000-0005-0000-0000-0000091A0000}"/>
    <cellStyle name="원_설치위치별세부내역(VMS)-0323_2-1.VMS 전원통신(경기지역본부)" xfId="6670" xr:uid="{00000000-0005-0000-0000-00000A1A0000}"/>
    <cellStyle name="원_설치위치별세부내역_AVI_1(new)" xfId="6671" xr:uid="{00000000-0005-0000-0000-00000B1A0000}"/>
    <cellStyle name="원_설치위치별세부내역_AVI_1(new) 2" xfId="6672" xr:uid="{00000000-0005-0000-0000-00000C1A0000}"/>
    <cellStyle name="원_설치위치별세부내역_AVI_1(new)_2-1.VMS 전원통신(경기지역본부)" xfId="6673" xr:uid="{00000000-0005-0000-0000-00000D1A0000}"/>
    <cellStyle name="원_센터 인테리어_여건보고_1015_제출용" xfId="6674" xr:uid="{00000000-0005-0000-0000-00000E1A0000}"/>
    <cellStyle name="원_센터 인테리어_여건보고_1015_최종" xfId="6675" xr:uid="{00000000-0005-0000-0000-00000F1A0000}"/>
    <cellStyle name="원_센터설비총괄(금액풀)1-전송용" xfId="6676" xr:uid="{00000000-0005-0000-0000-0000101A0000}"/>
    <cellStyle name="원_센터설비총괄(금액풀)1-전송용_2-1.VMS 전원통신(경기지역본부)" xfId="6677" xr:uid="{00000000-0005-0000-0000-0000111A0000}"/>
    <cellStyle name="원_수량산출서" xfId="6678" xr:uid="{00000000-0005-0000-0000-0000121A0000}"/>
    <cellStyle name="원_수량산출서_2-1.VMS 전원통신(경기지역본부)" xfId="6679" xr:uid="{00000000-0005-0000-0000-0000131A0000}"/>
    <cellStyle name="원_수초제거기(대양기계)" xfId="6680" xr:uid="{00000000-0005-0000-0000-0000141A0000}"/>
    <cellStyle name="원_수초제거기(대양기계)_2-1.VMS 전원통신(경기지역본부)" xfId="6681" xr:uid="{00000000-0005-0000-0000-0000151A0000}"/>
    <cellStyle name="원_시설용역" xfId="6682" xr:uid="{00000000-0005-0000-0000-0000161A0000}"/>
    <cellStyle name="원_신화BS" xfId="6683" xr:uid="{00000000-0005-0000-0000-0000171A0000}"/>
    <cellStyle name="원_암전정밀실체현미경(수현)" xfId="6684" xr:uid="{00000000-0005-0000-0000-0000181A0000}"/>
    <cellStyle name="원_여건보고" xfId="6685" xr:uid="{00000000-0005-0000-0000-0000191A0000}"/>
    <cellStyle name="원_영산천 하수처리장 시설공사" xfId="6686" xr:uid="{00000000-0005-0000-0000-00001A1A0000}"/>
    <cellStyle name="원_오리알약수터조경공사 설계내역서" xfId="6687" xr:uid="{00000000-0005-0000-0000-00001B1A0000}"/>
    <cellStyle name="원_오리엔탈" xfId="6688" xr:uid="{00000000-0005-0000-0000-00001C1A0000}"/>
    <cellStyle name="원_옥서+선연리일원+재해복구공사" xfId="6689" xr:uid="{00000000-0005-0000-0000-00001D1A0000}"/>
    <cellStyle name="원_원가계산-교통1011" xfId="6690" xr:uid="{00000000-0005-0000-0000-00001E1A0000}"/>
    <cellStyle name="원_원본 - 한국전기교통-개선형신호등 4종" xfId="6691" xr:uid="{00000000-0005-0000-0000-00001F1A0000}"/>
    <cellStyle name="원_원본 - 한국전기교통-개선형신호등 4종_2-1.VMS 전원통신(경기지역본부)" xfId="6692" xr:uid="{00000000-0005-0000-0000-0000201A0000}"/>
    <cellStyle name="원_월명공원 생각하는상 주변 정비공사" xfId="6693" xr:uid="{00000000-0005-0000-0000-0000211A0000}"/>
    <cellStyle name="원_월명공원 입구 조경공사" xfId="6694" xr:uid="{00000000-0005-0000-0000-0000221A0000}"/>
    <cellStyle name="원_월명공원 전망대 보수공사" xfId="6695" xr:uid="{00000000-0005-0000-0000-0000231A0000}"/>
    <cellStyle name="원_월명호수 울타리 정비공사" xfId="6696" xr:uid="{00000000-0005-0000-0000-0000241A0000}"/>
    <cellStyle name="원_인흥공사비(수지예산서)" xfId="6697" xr:uid="{00000000-0005-0000-0000-0000251A0000}"/>
    <cellStyle name="원_일위대가(11월20일)" xfId="6698" xr:uid="{00000000-0005-0000-0000-0000261A0000}"/>
    <cellStyle name="원_재료비" xfId="6699" xr:uid="{00000000-0005-0000-0000-0000271A0000}"/>
    <cellStyle name="원_전기 오창_진천수량산출서" xfId="6700" xr:uid="{00000000-0005-0000-0000-0000281A0000}"/>
    <cellStyle name="원_전기 오창_진천수량산출서_2-1.VMS 전원통신(경기지역본부)" xfId="6701" xr:uid="{00000000-0005-0000-0000-0000291A0000}"/>
    <cellStyle name="원_전기(고강도접지판)_여건보고1015_제출용" xfId="6702" xr:uid="{00000000-0005-0000-0000-00002A1A0000}"/>
    <cellStyle name="원_전기(고강도접지판)_여건보고1015_제출용_2-1.VMS 전원통신(경기지역본부)" xfId="6703" xr:uid="{00000000-0005-0000-0000-00002B1A0000}"/>
    <cellStyle name="원_전기단가산출서" xfId="6704" xr:uid="{00000000-0005-0000-0000-00002C1A0000}"/>
    <cellStyle name="원_전기및접지 수량및단가산출서(부산청)" xfId="6705" xr:uid="{00000000-0005-0000-0000-00002D1A0000}"/>
    <cellStyle name="원_전기및접지 수량및단가산출서(부산청)_2-1.VMS 전원통신(경기지역본부)" xfId="6706" xr:uid="{00000000-0005-0000-0000-00002E1A0000}"/>
    <cellStyle name="원_전기및접지 수량및단가산출서(익산청)" xfId="6707" xr:uid="{00000000-0005-0000-0000-00002F1A0000}"/>
    <cellStyle name="원_전기및접지 수량및단가산출서(익산청)_2-1.VMS 전원통신(경기지역본부)" xfId="6708" xr:uid="{00000000-0005-0000-0000-0000301A0000}"/>
    <cellStyle name="원_전기설비일위대가" xfId="6709" xr:uid="{00000000-0005-0000-0000-0000311A0000}"/>
    <cellStyle name="원_전기수량및단가산출서" xfId="6710" xr:uid="{00000000-0005-0000-0000-0000321A0000}"/>
    <cellStyle name="원_전기수량및단가산출서_0607" xfId="6711" xr:uid="{00000000-0005-0000-0000-0000331A0000}"/>
    <cellStyle name="원_전기수량및단가산출서_0607_2-1.VMS 전원통신(경기지역본부)" xfId="6712" xr:uid="{00000000-0005-0000-0000-0000341A0000}"/>
    <cellStyle name="원_전기수량및단가산출서_0714" xfId="6713" xr:uid="{00000000-0005-0000-0000-0000351A0000}"/>
    <cellStyle name="원_전기수량및단가산출서_0714_2-1.VMS 전원통신(경기지역본부)" xfId="6714" xr:uid="{00000000-0005-0000-0000-0000361A0000}"/>
    <cellStyle name="원_전기수량및단가산출서_2-1.VMS 전원통신(경기지역본부)" xfId="6715" xr:uid="{00000000-0005-0000-0000-0000371A0000}"/>
    <cellStyle name="원_점리내역" xfId="6716" xr:uid="{00000000-0005-0000-0000-0000381A0000}"/>
    <cellStyle name="원_제경비율모음" xfId="6717" xr:uid="{00000000-0005-0000-0000-0000391A0000}"/>
    <cellStyle name="원_제조원가" xfId="6718" xr:uid="{00000000-0005-0000-0000-00003A1A0000}"/>
    <cellStyle name="원_조달청-B판사천강교제작(최종본)" xfId="6719" xr:uid="{00000000-0005-0000-0000-00003B1A0000}"/>
    <cellStyle name="원_조달청-대북지원3차(최수현)" xfId="6720" xr:uid="{00000000-0005-0000-0000-00003C1A0000}"/>
    <cellStyle name="원_조달청-대북지원4차(최수현)" xfId="6721" xr:uid="{00000000-0005-0000-0000-00003D1A0000}"/>
    <cellStyle name="원_조달청-대북지원5차(최수현)" xfId="6722" xr:uid="{00000000-0005-0000-0000-00003E1A0000}"/>
    <cellStyle name="원_조달청-대북지원6차(번호)" xfId="6723" xr:uid="{00000000-0005-0000-0000-00003F1A0000}"/>
    <cellStyle name="원_조달청-대북지원6차(최수현)" xfId="6724" xr:uid="{00000000-0005-0000-0000-0000401A0000}"/>
    <cellStyle name="원_조달청-대북지원7차(최수현)" xfId="6725" xr:uid="{00000000-0005-0000-0000-0000411A0000}"/>
    <cellStyle name="원_조달청-대북지원8차(최수현)" xfId="6726" xr:uid="{00000000-0005-0000-0000-0000421A0000}"/>
    <cellStyle name="원_조달청-대북지원9차(최수현)" xfId="6727" xr:uid="{00000000-0005-0000-0000-0000431A0000}"/>
    <cellStyle name="원_주공4,5차 어린이공원 편익시설물 설치" xfId="6728" xr:uid="{00000000-0005-0000-0000-0000441A0000}"/>
    <cellStyle name="원_중앙선관위(투표,개표)" xfId="6729" xr:uid="{00000000-0005-0000-0000-0000451A0000}"/>
    <cellStyle name="원_중앙선관위(투표,개표)_2-1.VMS 전원통신(경기지역본부)" xfId="6730" xr:uid="{00000000-0005-0000-0000-0000461A0000}"/>
    <cellStyle name="원_중앙선관위(투표,개표)-사본" xfId="6731" xr:uid="{00000000-0005-0000-0000-0000471A0000}"/>
    <cellStyle name="원_창봉지급자재단가" xfId="6732" xr:uid="{00000000-0005-0000-0000-0000481A0000}"/>
    <cellStyle name="원_철공가공조립" xfId="6733" xr:uid="{00000000-0005-0000-0000-0000491A0000}"/>
    <cellStyle name="원_철도청-조명기구" xfId="6734" xr:uid="{00000000-0005-0000-0000-00004A1A0000}"/>
    <cellStyle name="원_최종-한국전기교통-개선형신호등 4종(공수조정)" xfId="6735" xr:uid="{00000000-0005-0000-0000-00004B1A0000}"/>
    <cellStyle name="원_최종-한국전기교통-개선형신호등 4종(공수조정)_2-1.VMS 전원통신(경기지역본부)" xfId="6736" xr:uid="{00000000-0005-0000-0000-00004C1A0000}"/>
    <cellStyle name="원_코솔라-제조원가" xfId="6737" xr:uid="{00000000-0005-0000-0000-00004D1A0000}"/>
    <cellStyle name="원_콘크리트포장" xfId="6738" xr:uid="{00000000-0005-0000-0000-00004E1A0000}"/>
    <cellStyle name="원_테마공사새로03" xfId="6739" xr:uid="{00000000-0005-0000-0000-00004F1A0000}"/>
    <cellStyle name="원_토공" xfId="6740" xr:uid="{00000000-0005-0000-0000-0000501A0000}"/>
    <cellStyle name="원_토공_장자도 여객선대기소 부지 조성공사" xfId="6741" xr:uid="{00000000-0005-0000-0000-0000511A0000}"/>
    <cellStyle name="원_토공_장자도 여객선대기소 부지 조성공사_1" xfId="6742" xr:uid="{00000000-0005-0000-0000-0000521A0000}"/>
    <cellStyle name="원_토공_장자도 여객선대기소 부지 조성공사_김대영설계기본" xfId="6743" xr:uid="{00000000-0005-0000-0000-0000531A0000}"/>
    <cellStyle name="원_토공_조경분야" xfId="6744" xr:uid="{00000000-0005-0000-0000-0000541A0000}"/>
    <cellStyle name="원_토공_토공일위(제출) (version 1)" xfId="6745" xr:uid="{00000000-0005-0000-0000-0000551A0000}"/>
    <cellStyle name="원_토지공사-간접비" xfId="6746" xr:uid="{00000000-0005-0000-0000-0000561A0000}"/>
    <cellStyle name="원_통신수량및단가산출서_0523" xfId="6747" xr:uid="{00000000-0005-0000-0000-0000571A0000}"/>
    <cellStyle name="원_평창증설매립장-설치" xfId="6748" xr:uid="{00000000-0005-0000-0000-0000581A0000}"/>
    <cellStyle name="원_한국가스공사필터제조부문" xfId="6749" xr:uid="{00000000-0005-0000-0000-0000591A0000}"/>
    <cellStyle name="원_한국도로공사" xfId="6750" xr:uid="{00000000-0005-0000-0000-00005A1A0000}"/>
    <cellStyle name="원_한전내역서-최종" xfId="6751" xr:uid="{00000000-0005-0000-0000-00005B1A0000}"/>
    <cellStyle name="원_허준선 원본" xfId="6752" xr:uid="{00000000-0005-0000-0000-00005C1A0000}"/>
    <cellStyle name="원_현장설비 단가비교(9월28일)룔" xfId="6753" xr:uid="{00000000-0005-0000-0000-00005D1A0000}"/>
    <cellStyle name="원_현장설비(1.VDS)-0411" xfId="6754" xr:uid="{00000000-0005-0000-0000-00005E1A0000}"/>
    <cellStyle name="원_횡배수관(개정)" xfId="6755" xr:uid="{00000000-0005-0000-0000-00005F1A0000}"/>
    <cellStyle name="원_횡배수관(개정)_장자도 여객선대기소 부지 조성공사" xfId="6756" xr:uid="{00000000-0005-0000-0000-0000601A0000}"/>
    <cellStyle name="원_횡배수관(개정)_장자도 여객선대기소 부지 조성공사_1" xfId="6757" xr:uid="{00000000-0005-0000-0000-0000611A0000}"/>
    <cellStyle name="원_횡배수관(개정)_장자도 여객선대기소 부지 조성공사_김대영설계기본" xfId="6758" xr:uid="{00000000-0005-0000-0000-0000621A0000}"/>
    <cellStyle name="원_횡배수관(개정)_조경분야" xfId="6759" xr:uid="{00000000-0005-0000-0000-0000631A0000}"/>
    <cellStyle name="원_횡배수관(개정)_토공일위(제출) (version 1)" xfId="6760" xr:uid="{00000000-0005-0000-0000-0000641A0000}"/>
    <cellStyle name="원_횡배수관(대아오봉최종)" xfId="6761" xr:uid="{00000000-0005-0000-0000-0000651A0000}"/>
    <cellStyle name="원_횡배수관(대아오봉최종)_장자도 여객선대기소 부지 조성공사" xfId="6762" xr:uid="{00000000-0005-0000-0000-0000661A0000}"/>
    <cellStyle name="원_횡배수관(대아오봉최종)_장자도 여객선대기소 부지 조성공사_1" xfId="6763" xr:uid="{00000000-0005-0000-0000-0000671A0000}"/>
    <cellStyle name="원_횡배수관(대아오봉최종)_장자도 여객선대기소 부지 조성공사_김대영설계기본" xfId="6764" xr:uid="{00000000-0005-0000-0000-0000681A0000}"/>
    <cellStyle name="원_횡배수관(대아오봉최종)_조경분야" xfId="6765" xr:uid="{00000000-0005-0000-0000-0000691A0000}"/>
    <cellStyle name="원_횡배수관(대아오봉최종)_토공일위(제출) (version 1)" xfId="6766" xr:uid="{00000000-0005-0000-0000-00006A1A0000}"/>
    <cellStyle name="유1" xfId="6767" xr:uid="{00000000-0005-0000-0000-00006B1A0000}"/>
    <cellStyle name="유영" xfId="6768" xr:uid="{00000000-0005-0000-0000-00006C1A0000}"/>
    <cellStyle name="일반" xfId="6769" xr:uid="{00000000-0005-0000-0000-00006D1A0000}"/>
    <cellStyle name="일위대가" xfId="6770" xr:uid="{00000000-0005-0000-0000-00006E1A0000}"/>
    <cellStyle name="일위대가 2" xfId="6771" xr:uid="{00000000-0005-0000-0000-00006F1A0000}"/>
    <cellStyle name="일위대가_단가" xfId="6772" xr:uid="{00000000-0005-0000-0000-0000701A0000}"/>
    <cellStyle name="입력 2" xfId="6773" xr:uid="{00000000-0005-0000-0000-0000711A0000}"/>
    <cellStyle name="입력 2 2" xfId="6774" xr:uid="{00000000-0005-0000-0000-0000721A0000}"/>
    <cellStyle name="입력 2 2 2" xfId="6775" xr:uid="{00000000-0005-0000-0000-0000731A0000}"/>
    <cellStyle name="입력 2 3" xfId="6776" xr:uid="{00000000-0005-0000-0000-0000741A0000}"/>
    <cellStyle name="입력 3" xfId="6777" xr:uid="{00000000-0005-0000-0000-0000751A0000}"/>
    <cellStyle name="입력 3 2" xfId="6778" xr:uid="{00000000-0005-0000-0000-0000761A0000}"/>
    <cellStyle name="입력 3 2 2" xfId="6779" xr:uid="{00000000-0005-0000-0000-0000771A0000}"/>
    <cellStyle name="입력 3 3" xfId="6780" xr:uid="{00000000-0005-0000-0000-0000781A0000}"/>
    <cellStyle name="입력 4" xfId="6781" xr:uid="{00000000-0005-0000-0000-0000791A0000}"/>
    <cellStyle name="입력 4 2" xfId="6782" xr:uid="{00000000-0005-0000-0000-00007A1A0000}"/>
    <cellStyle name="입력 4 2 2" xfId="6783" xr:uid="{00000000-0005-0000-0000-00007B1A0000}"/>
    <cellStyle name="입력 4 3" xfId="6784" xr:uid="{00000000-0005-0000-0000-00007C1A0000}"/>
    <cellStyle name="자리수" xfId="6785" xr:uid="{00000000-0005-0000-0000-00007D1A0000}"/>
    <cellStyle name="자리수 - 유형1" xfId="6786" xr:uid="{00000000-0005-0000-0000-00007E1A0000}"/>
    <cellStyle name="자리수_00-01-설계변경내역서-(LED 12개소)" xfId="6787" xr:uid="{00000000-0005-0000-0000-00007F1A0000}"/>
    <cellStyle name="자리수0" xfId="6788" xr:uid="{00000000-0005-0000-0000-0000801A0000}"/>
    <cellStyle name="자리수0 2" xfId="6789" xr:uid="{00000000-0005-0000-0000-0000811A0000}"/>
    <cellStyle name="자리수0 3" xfId="6790" xr:uid="{00000000-0005-0000-0000-0000821A0000}"/>
    <cellStyle name="자리수0_단가" xfId="6791" xr:uid="{00000000-0005-0000-0000-0000831A0000}"/>
    <cellStyle name="점선" xfId="6792" xr:uid="{00000000-0005-0000-0000-0000841A0000}"/>
    <cellStyle name="정기수 - 유형1" xfId="6793" xr:uid="{00000000-0005-0000-0000-0000851A0000}"/>
    <cellStyle name="정렬" xfId="6794" xr:uid="{00000000-0005-0000-0000-0000861A0000}"/>
    <cellStyle name="정렬범위" xfId="6795" xr:uid="{00000000-0005-0000-0000-0000871A0000}"/>
    <cellStyle name="제곱" xfId="6796" xr:uid="{00000000-0005-0000-0000-0000881A0000}"/>
    <cellStyle name="제목 1 2" xfId="6797" xr:uid="{00000000-0005-0000-0000-0000891A0000}"/>
    <cellStyle name="제목 1 2 2" xfId="6798" xr:uid="{00000000-0005-0000-0000-00008A1A0000}"/>
    <cellStyle name="제목 1 3" xfId="6799" xr:uid="{00000000-0005-0000-0000-00008B1A0000}"/>
    <cellStyle name="제목 1 3 2" xfId="6800" xr:uid="{00000000-0005-0000-0000-00008C1A0000}"/>
    <cellStyle name="제목 1 4" xfId="6801" xr:uid="{00000000-0005-0000-0000-00008D1A0000}"/>
    <cellStyle name="제목 1 4 2" xfId="6802" xr:uid="{00000000-0005-0000-0000-00008E1A0000}"/>
    <cellStyle name="제목 2 2" xfId="6803" xr:uid="{00000000-0005-0000-0000-00008F1A0000}"/>
    <cellStyle name="제목 2 2 2" xfId="6804" xr:uid="{00000000-0005-0000-0000-0000901A0000}"/>
    <cellStyle name="제목 2 3" xfId="6805" xr:uid="{00000000-0005-0000-0000-0000911A0000}"/>
    <cellStyle name="제목 2 3 2" xfId="6806" xr:uid="{00000000-0005-0000-0000-0000921A0000}"/>
    <cellStyle name="제목 2 4" xfId="6807" xr:uid="{00000000-0005-0000-0000-0000931A0000}"/>
    <cellStyle name="제목 2 4 2" xfId="6808" xr:uid="{00000000-0005-0000-0000-0000941A0000}"/>
    <cellStyle name="제목 3 2" xfId="6809" xr:uid="{00000000-0005-0000-0000-0000951A0000}"/>
    <cellStyle name="제목 3 2 2" xfId="6810" xr:uid="{00000000-0005-0000-0000-0000961A0000}"/>
    <cellStyle name="제목 3 3" xfId="6811" xr:uid="{00000000-0005-0000-0000-0000971A0000}"/>
    <cellStyle name="제목 3 3 2" xfId="6812" xr:uid="{00000000-0005-0000-0000-0000981A0000}"/>
    <cellStyle name="제목 3 4" xfId="6813" xr:uid="{00000000-0005-0000-0000-0000991A0000}"/>
    <cellStyle name="제목 3 4 2" xfId="6814" xr:uid="{00000000-0005-0000-0000-00009A1A0000}"/>
    <cellStyle name="제목 4 2" xfId="6815" xr:uid="{00000000-0005-0000-0000-00009B1A0000}"/>
    <cellStyle name="제목 4 2 2" xfId="6816" xr:uid="{00000000-0005-0000-0000-00009C1A0000}"/>
    <cellStyle name="제목 4 3" xfId="6817" xr:uid="{00000000-0005-0000-0000-00009D1A0000}"/>
    <cellStyle name="제목 4 3 2" xfId="6818" xr:uid="{00000000-0005-0000-0000-00009E1A0000}"/>
    <cellStyle name="제목 4 4" xfId="6819" xr:uid="{00000000-0005-0000-0000-00009F1A0000}"/>
    <cellStyle name="제목 4 4 2" xfId="6820" xr:uid="{00000000-0005-0000-0000-0000A01A0000}"/>
    <cellStyle name="제목 5" xfId="6821" xr:uid="{00000000-0005-0000-0000-0000A11A0000}"/>
    <cellStyle name="제목 5 2" xfId="6822" xr:uid="{00000000-0005-0000-0000-0000A21A0000}"/>
    <cellStyle name="제목 6" xfId="6823" xr:uid="{00000000-0005-0000-0000-0000A31A0000}"/>
    <cellStyle name="제목 6 2" xfId="6824" xr:uid="{00000000-0005-0000-0000-0000A41A0000}"/>
    <cellStyle name="제목 7" xfId="6825" xr:uid="{00000000-0005-0000-0000-0000A51A0000}"/>
    <cellStyle name="제목 7 2" xfId="6826" xr:uid="{00000000-0005-0000-0000-0000A61A0000}"/>
    <cellStyle name="제목[1 줄]" xfId="6827" xr:uid="{00000000-0005-0000-0000-0000A71A0000}"/>
    <cellStyle name="제목[1 줄] 2" xfId="6828" xr:uid="{00000000-0005-0000-0000-0000A81A0000}"/>
    <cellStyle name="제목[1 줄] 2 2" xfId="6829" xr:uid="{00000000-0005-0000-0000-0000A91A0000}"/>
    <cellStyle name="제목[1 줄] 3" xfId="6830" xr:uid="{00000000-0005-0000-0000-0000AA1A0000}"/>
    <cellStyle name="제목[2줄 아래]" xfId="6831" xr:uid="{00000000-0005-0000-0000-0000AB1A0000}"/>
    <cellStyle name="제목[2줄 위]" xfId="6832" xr:uid="{00000000-0005-0000-0000-0000AC1A0000}"/>
    <cellStyle name="제목[2줄 위] 2" xfId="6833" xr:uid="{00000000-0005-0000-0000-0000AD1A0000}"/>
    <cellStyle name="제목[2줄 위] 2 2" xfId="6834" xr:uid="{00000000-0005-0000-0000-0000AE1A0000}"/>
    <cellStyle name="제목[2줄 위] 3" xfId="6835" xr:uid="{00000000-0005-0000-0000-0000AF1A0000}"/>
    <cellStyle name="제목1" xfId="6836" xr:uid="{00000000-0005-0000-0000-0000B01A0000}"/>
    <cellStyle name="졇" xfId="6837" xr:uid="{00000000-0005-0000-0000-0000B11A0000}"/>
    <cellStyle name="좋음 2" xfId="6838" xr:uid="{00000000-0005-0000-0000-0000B21A0000}"/>
    <cellStyle name="좋음 2 2" xfId="6839" xr:uid="{00000000-0005-0000-0000-0000B31A0000}"/>
    <cellStyle name="좋음 3" xfId="6840" xr:uid="{00000000-0005-0000-0000-0000B41A0000}"/>
    <cellStyle name="좋음 3 2" xfId="6841" xr:uid="{00000000-0005-0000-0000-0000B51A0000}"/>
    <cellStyle name="좋음 4" xfId="6842" xr:uid="{00000000-0005-0000-0000-0000B61A0000}"/>
    <cellStyle name="좋음 4 2" xfId="6843" xr:uid="{00000000-0005-0000-0000-0000B71A0000}"/>
    <cellStyle name="좌괄호_박심배수구조물공" xfId="6844" xr:uid="{00000000-0005-0000-0000-0000B81A0000}"/>
    <cellStyle name="좌측양괄호" xfId="6845" xr:uid="{00000000-0005-0000-0000-0000B91A0000}"/>
    <cellStyle name="ܸ준" xfId="6846" xr:uid="{00000000-0005-0000-0000-0000BA1A0000}"/>
    <cellStyle name="지정되지 않음" xfId="6847" xr:uid="{00000000-0005-0000-0000-0000BB1A0000}"/>
    <cellStyle name="지하철정렬" xfId="6848" xr:uid="{00000000-0005-0000-0000-0000BC1A0000}"/>
    <cellStyle name="체적표시" xfId="6849" xr:uid="{00000000-0005-0000-0000-0000BD1A0000}"/>
    <cellStyle name="출력 2" xfId="6850" xr:uid="{00000000-0005-0000-0000-0000BE1A0000}"/>
    <cellStyle name="출력 2 2" xfId="6851" xr:uid="{00000000-0005-0000-0000-0000BF1A0000}"/>
    <cellStyle name="출력 2 2 2" xfId="6852" xr:uid="{00000000-0005-0000-0000-0000C01A0000}"/>
    <cellStyle name="출력 2 3" xfId="6853" xr:uid="{00000000-0005-0000-0000-0000C11A0000}"/>
    <cellStyle name="출력 3" xfId="6854" xr:uid="{00000000-0005-0000-0000-0000C21A0000}"/>
    <cellStyle name="출력 3 2" xfId="6855" xr:uid="{00000000-0005-0000-0000-0000C31A0000}"/>
    <cellStyle name="출력 3 2 2" xfId="6856" xr:uid="{00000000-0005-0000-0000-0000C41A0000}"/>
    <cellStyle name="출력 3 3" xfId="6857" xr:uid="{00000000-0005-0000-0000-0000C51A0000}"/>
    <cellStyle name="출력 4" xfId="6858" xr:uid="{00000000-0005-0000-0000-0000C61A0000}"/>
    <cellStyle name="출력 4 2" xfId="6859" xr:uid="{00000000-0005-0000-0000-0000C71A0000}"/>
    <cellStyle name="출력 4 2 2" xfId="6860" xr:uid="{00000000-0005-0000-0000-0000C81A0000}"/>
    <cellStyle name="출력 4 3" xfId="6861" xr:uid="{00000000-0005-0000-0000-0000C91A0000}"/>
    <cellStyle name="코드" xfId="6862" xr:uid="{00000000-0005-0000-0000-0000CA1A0000}"/>
    <cellStyle name="콤_01-토공_02-배수공" xfId="6863" xr:uid="{00000000-0005-0000-0000-0000CB1A0000}"/>
    <cellStyle name="콤_01-토공_02-배수공_00-0.마포역 外 2개소 추가공사건(서울시단가)-호표정리-제출용(공단검토1)-실정보고용" xfId="6864" xr:uid="{00000000-0005-0000-0000-0000CC1A0000}"/>
    <cellStyle name="콤_01-토공_02-배수공_00-1.계약내역 신규호표(서울시 단가)-호표 출력용-최종(공단검토)-표지-실정보고용" xfId="6865" xr:uid="{00000000-0005-0000-0000-0000CD1A0000}"/>
    <cellStyle name="콤_01-토공_02-배수공_토공" xfId="6866" xr:uid="{00000000-0005-0000-0000-0000CE1A0000}"/>
    <cellStyle name="콤_01-토공_02-배수공_토공_00-0.마포역 外 2개소 추가공사건(서울시단가)-호표정리-제출용(공단검토1)-실정보고용" xfId="6867" xr:uid="{00000000-0005-0000-0000-0000CF1A0000}"/>
    <cellStyle name="콤_01-토공_02-배수공_토공_00-1.계약내역 신규호표(서울시 단가)-호표 출력용-최종(공단검토)-표지-실정보고용" xfId="6868" xr:uid="{00000000-0005-0000-0000-0000D01A0000}"/>
    <cellStyle name="콤_02-배수공" xfId="6869" xr:uid="{00000000-0005-0000-0000-0000D11A0000}"/>
    <cellStyle name="콤_02-배수공_00-0.마포역 外 2개소 추가공사건(서울시단가)-호표정리-제출용(공단검토1)-실정보고용" xfId="6870" xr:uid="{00000000-0005-0000-0000-0000D21A0000}"/>
    <cellStyle name="콤_02-배수공_00-1.계약내역 신규호표(서울시 단가)-호표 출력용-최종(공단검토)-표지-실정보고용" xfId="6871" xr:uid="{00000000-0005-0000-0000-0000D31A0000}"/>
    <cellStyle name="콤_02-배수공_02-반중력식옹벽" xfId="6872" xr:uid="{00000000-0005-0000-0000-0000D41A0000}"/>
    <cellStyle name="콤_02-배수공_02-반중력식옹벽_00-0.마포역 外 2개소 추가공사건(서울시단가)-호표정리-제출용(공단검토1)-실정보고용" xfId="6873" xr:uid="{00000000-0005-0000-0000-0000D51A0000}"/>
    <cellStyle name="콤_02-배수공_02-반중력식옹벽_00-1.계약내역 신규호표(서울시 단가)-호표 출력용-최종(공단검토)-표지-실정보고용" xfId="6874" xr:uid="{00000000-0005-0000-0000-0000D61A0000}"/>
    <cellStyle name="콤_02-배수공_02-반중력식옹벽_토공" xfId="6875" xr:uid="{00000000-0005-0000-0000-0000D71A0000}"/>
    <cellStyle name="콤_02-배수공_02-반중력식옹벽_토공_00-0.마포역 外 2개소 추가공사건(서울시단가)-호표정리-제출용(공단검토1)-실정보고용" xfId="6876" xr:uid="{00000000-0005-0000-0000-0000D81A0000}"/>
    <cellStyle name="콤_02-배수공_02-반중력식옹벽_토공_00-1.계약내역 신규호표(서울시 단가)-호표 출력용-최종(공단검토)-표지-실정보고용" xfId="6877" xr:uid="{00000000-0005-0000-0000-0000D91A0000}"/>
    <cellStyle name="콤_02-배수공_02-배수공" xfId="6878" xr:uid="{00000000-0005-0000-0000-0000DA1A0000}"/>
    <cellStyle name="콤_02-배수공_02-배수공_00-0.마포역 外 2개소 추가공사건(서울시단가)-호표정리-제출용(공단검토1)-실정보고용" xfId="6879" xr:uid="{00000000-0005-0000-0000-0000DB1A0000}"/>
    <cellStyle name="콤_02-배수공_02-배수공_00-1.계약내역 신규호표(서울시 단가)-호표 출력용-최종(공단검토)-표지-실정보고용" xfId="6880" xr:uid="{00000000-0005-0000-0000-0000DC1A0000}"/>
    <cellStyle name="콤_02-배수공_02-배수공_토공" xfId="6881" xr:uid="{00000000-0005-0000-0000-0000DD1A0000}"/>
    <cellStyle name="콤_02-배수공_02-배수공_토공_00-0.마포역 外 2개소 추가공사건(서울시단가)-호표정리-제출용(공단검토1)-실정보고용" xfId="6882" xr:uid="{00000000-0005-0000-0000-0000DE1A0000}"/>
    <cellStyle name="콤_02-배수공_02-배수공_토공_00-1.계약내역 신규호표(서울시 단가)-호표 출력용-최종(공단검토)-표지-실정보고용" xfId="6883" xr:uid="{00000000-0005-0000-0000-0000DF1A0000}"/>
    <cellStyle name="콤_02-배수공_반중력" xfId="6884" xr:uid="{00000000-0005-0000-0000-0000E01A0000}"/>
    <cellStyle name="콤_02-배수공_반중력_00-0.마포역 外 2개소 추가공사건(서울시단가)-호표정리-제출용(공단검토1)-실정보고용" xfId="6885" xr:uid="{00000000-0005-0000-0000-0000E11A0000}"/>
    <cellStyle name="콤_02-배수공_반중력_00-1.계약내역 신규호표(서울시 단가)-호표 출력용-최종(공단검토)-표지-실정보고용" xfId="6886" xr:uid="{00000000-0005-0000-0000-0000E21A0000}"/>
    <cellStyle name="콤_02-배수공_반중력_토공" xfId="6887" xr:uid="{00000000-0005-0000-0000-0000E31A0000}"/>
    <cellStyle name="콤_02-배수공_반중력_토공_00-0.마포역 外 2개소 추가공사건(서울시단가)-호표정리-제출용(공단검토1)-실정보고용" xfId="6888" xr:uid="{00000000-0005-0000-0000-0000E41A0000}"/>
    <cellStyle name="콤_02-배수공_반중력_토공_00-1.계약내역 신규호표(서울시 단가)-호표 출력용-최종(공단검토)-표지-실정보고용" xfId="6889" xr:uid="{00000000-0005-0000-0000-0000E51A0000}"/>
    <cellStyle name="콤_02-배수공_토공" xfId="6890" xr:uid="{00000000-0005-0000-0000-0000E61A0000}"/>
    <cellStyle name="콤_02-배수공_토공_00-0.마포역 外 2개소 추가공사건(서울시단가)-호표정리-제출용(공단검토1)-실정보고용" xfId="6891" xr:uid="{00000000-0005-0000-0000-0000E71A0000}"/>
    <cellStyle name="콤_02-배수공_토공_00-1.계약내역 신규호표(서울시 단가)-호표 출력용-최종(공단검토)-표지-실정보고용" xfId="6892" xr:uid="{00000000-0005-0000-0000-0000E81A0000}"/>
    <cellStyle name="콤_04-포장공_02-배수공" xfId="6893" xr:uid="{00000000-0005-0000-0000-0000E91A0000}"/>
    <cellStyle name="콤_04-포장공_02-배수공_00-0.마포역 外 2개소 추가공사건(서울시단가)-호표정리-제출용(공단검토1)-실정보고용" xfId="6894" xr:uid="{00000000-0005-0000-0000-0000EA1A0000}"/>
    <cellStyle name="콤_04-포장공_02-배수공_00-1.계약내역 신규호표(서울시 단가)-호표 출력용-최종(공단검토)-표지-실정보고용" xfId="6895" xr:uid="{00000000-0005-0000-0000-0000EB1A0000}"/>
    <cellStyle name="콤_04-포장공_02-배수공_토공" xfId="6896" xr:uid="{00000000-0005-0000-0000-0000EC1A0000}"/>
    <cellStyle name="콤_04-포장공_02-배수공_토공_00-0.마포역 外 2개소 추가공사건(서울시단가)-호표정리-제출용(공단검토1)-실정보고용" xfId="6897" xr:uid="{00000000-0005-0000-0000-0000ED1A0000}"/>
    <cellStyle name="콤_04-포장공_02-배수공_토공_00-1.계약내역 신규호표(서울시 단가)-호표 출력용-최종(공단검토)-표지-실정보고용" xfId="6898" xr:uid="{00000000-0005-0000-0000-0000EE1A0000}"/>
    <cellStyle name="콤_06-부대공_02-배수공" xfId="6899" xr:uid="{00000000-0005-0000-0000-0000EF1A0000}"/>
    <cellStyle name="콤_06-부대공_02-배수공_00-0.마포역 外 2개소 추가공사건(서울시단가)-호표정리-제출용(공단검토1)-실정보고용" xfId="6900" xr:uid="{00000000-0005-0000-0000-0000F01A0000}"/>
    <cellStyle name="콤_06-부대공_02-배수공_00-1.계약내역 신규호표(서울시 단가)-호표 출력용-최종(공단검토)-표지-실정보고용" xfId="6901" xr:uid="{00000000-0005-0000-0000-0000F11A0000}"/>
    <cellStyle name="콤_06-부대공_02-배수공_토공" xfId="6902" xr:uid="{00000000-0005-0000-0000-0000F21A0000}"/>
    <cellStyle name="콤_06-부대공_02-배수공_토공_00-0.마포역 外 2개소 추가공사건(서울시단가)-호표정리-제출용(공단검토1)-실정보고용" xfId="6903" xr:uid="{00000000-0005-0000-0000-0000F31A0000}"/>
    <cellStyle name="콤_06-부대공_02-배수공_토공_00-1.계약내역 신규호표(서울시 단가)-호표 출력용-최종(공단검토)-표지-실정보고용" xfId="6904" xr:uid="{00000000-0005-0000-0000-0000F41A0000}"/>
    <cellStyle name="콤_수량산출서(수정)_01-토공_02-배수공" xfId="6905" xr:uid="{00000000-0005-0000-0000-0000F51A0000}"/>
    <cellStyle name="콤_수량산출서(수정)_01-토공_02-배수공_00-0.마포역 外 2개소 추가공사건(서울시단가)-호표정리-제출용(공단검토1)-실정보고용" xfId="6906" xr:uid="{00000000-0005-0000-0000-0000F61A0000}"/>
    <cellStyle name="콤_수량산출서(수정)_01-토공_02-배수공_00-1.계약내역 신규호표(서울시 단가)-호표 출력용-최종(공단검토)-표지-실정보고용" xfId="6907" xr:uid="{00000000-0005-0000-0000-0000F71A0000}"/>
    <cellStyle name="콤_수량산출서(수정)_01-토공_02-배수공_토공" xfId="6908" xr:uid="{00000000-0005-0000-0000-0000F81A0000}"/>
    <cellStyle name="콤_수량산출서(수정)_01-토공_02-배수공_토공_00-0.마포역 外 2개소 추가공사건(서울시단가)-호표정리-제출용(공단검토1)-실정보고용" xfId="6909" xr:uid="{00000000-0005-0000-0000-0000F91A0000}"/>
    <cellStyle name="콤_수량산출서(수정)_01-토공_02-배수공_토공_00-1.계약내역 신규호표(서울시 단가)-호표 출력용-최종(공단검토)-표지-실정보고용" xfId="6910" xr:uid="{00000000-0005-0000-0000-0000FA1A0000}"/>
    <cellStyle name="콤_수량산출서(수정)_02-배수공" xfId="6911" xr:uid="{00000000-0005-0000-0000-0000FB1A0000}"/>
    <cellStyle name="콤_수량산출서(수정)_02-배수공_00-0.마포역 外 2개소 추가공사건(서울시단가)-호표정리-제출용(공단검토1)-실정보고용" xfId="6912" xr:uid="{00000000-0005-0000-0000-0000FC1A0000}"/>
    <cellStyle name="콤_수량산출서(수정)_02-배수공_00-1.계약내역 신규호표(서울시 단가)-호표 출력용-최종(공단검토)-표지-실정보고용" xfId="6913" xr:uid="{00000000-0005-0000-0000-0000FD1A0000}"/>
    <cellStyle name="콤_수량산출서(수정)_02-배수공_02-반중력식옹벽" xfId="6914" xr:uid="{00000000-0005-0000-0000-0000FE1A0000}"/>
    <cellStyle name="콤_수량산출서(수정)_02-배수공_02-반중력식옹벽_00-0.마포역 外 2개소 추가공사건(서울시단가)-호표정리-제출용(공단검토1)-실정보고용" xfId="6915" xr:uid="{00000000-0005-0000-0000-0000FF1A0000}"/>
    <cellStyle name="콤_수량산출서(수정)_02-배수공_02-반중력식옹벽_00-1.계약내역 신규호표(서울시 단가)-호표 출력용-최종(공단검토)-표지-실정보고용" xfId="6916" xr:uid="{00000000-0005-0000-0000-0000001B0000}"/>
    <cellStyle name="콤_수량산출서(수정)_02-배수공_02-반중력식옹벽_토공" xfId="6917" xr:uid="{00000000-0005-0000-0000-0000011B0000}"/>
    <cellStyle name="콤_수량산출서(수정)_02-배수공_02-반중력식옹벽_토공_00-0.마포역 外 2개소 추가공사건(서울시단가)-호표정리-제출용(공단검토1)-실정보고용" xfId="6918" xr:uid="{00000000-0005-0000-0000-0000021B0000}"/>
    <cellStyle name="콤_수량산출서(수정)_02-배수공_02-반중력식옹벽_토공_00-1.계약내역 신규호표(서울시 단가)-호표 출력용-최종(공단검토)-표지-실정보고용" xfId="6919" xr:uid="{00000000-0005-0000-0000-0000031B0000}"/>
    <cellStyle name="콤_수량산출서(수정)_02-배수공_02-배수공" xfId="6920" xr:uid="{00000000-0005-0000-0000-0000041B0000}"/>
    <cellStyle name="콤_수량산출서(수정)_02-배수공_02-배수공_00-0.마포역 外 2개소 추가공사건(서울시단가)-호표정리-제출용(공단검토1)-실정보고용" xfId="6921" xr:uid="{00000000-0005-0000-0000-0000051B0000}"/>
    <cellStyle name="콤_수량산출서(수정)_02-배수공_02-배수공_00-1.계약내역 신규호표(서울시 단가)-호표 출력용-최종(공단검토)-표지-실정보고용" xfId="6922" xr:uid="{00000000-0005-0000-0000-0000061B0000}"/>
    <cellStyle name="콤_수량산출서(수정)_02-배수공_02-배수공_토공" xfId="6923" xr:uid="{00000000-0005-0000-0000-0000071B0000}"/>
    <cellStyle name="콤_수량산출서(수정)_02-배수공_02-배수공_토공_00-0.마포역 外 2개소 추가공사건(서울시단가)-호표정리-제출용(공단검토1)-실정보고용" xfId="6924" xr:uid="{00000000-0005-0000-0000-0000081B0000}"/>
    <cellStyle name="콤_수량산출서(수정)_02-배수공_02-배수공_토공_00-1.계약내역 신규호표(서울시 단가)-호표 출력용-최종(공단검토)-표지-실정보고용" xfId="6925" xr:uid="{00000000-0005-0000-0000-0000091B0000}"/>
    <cellStyle name="콤_수량산출서(수정)_02-배수공_반중력" xfId="6926" xr:uid="{00000000-0005-0000-0000-00000A1B0000}"/>
    <cellStyle name="콤_수량산출서(수정)_02-배수공_반중력_00-0.마포역 外 2개소 추가공사건(서울시단가)-호표정리-제출용(공단검토1)-실정보고용" xfId="6927" xr:uid="{00000000-0005-0000-0000-00000B1B0000}"/>
    <cellStyle name="콤_수량산출서(수정)_02-배수공_반중력_00-1.계약내역 신규호표(서울시 단가)-호표 출력용-최종(공단검토)-표지-실정보고용" xfId="6928" xr:uid="{00000000-0005-0000-0000-00000C1B0000}"/>
    <cellStyle name="콤_수량산출서(수정)_02-배수공_반중력_토공" xfId="6929" xr:uid="{00000000-0005-0000-0000-00000D1B0000}"/>
    <cellStyle name="콤_수량산출서(수정)_02-배수공_반중력_토공_00-0.마포역 外 2개소 추가공사건(서울시단가)-호표정리-제출용(공단검토1)-실정보고용" xfId="6930" xr:uid="{00000000-0005-0000-0000-00000E1B0000}"/>
    <cellStyle name="콤_수량산출서(수정)_02-배수공_반중력_토공_00-1.계약내역 신규호표(서울시 단가)-호표 출력용-최종(공단검토)-표지-실정보고용" xfId="6931" xr:uid="{00000000-0005-0000-0000-00000F1B0000}"/>
    <cellStyle name="콤_수량산출서(수정)_02-배수공_토공" xfId="6932" xr:uid="{00000000-0005-0000-0000-0000101B0000}"/>
    <cellStyle name="콤_수량산출서(수정)_02-배수공_토공_00-0.마포역 外 2개소 추가공사건(서울시단가)-호표정리-제출용(공단검토1)-실정보고용" xfId="6933" xr:uid="{00000000-0005-0000-0000-0000111B0000}"/>
    <cellStyle name="콤_수량산출서(수정)_02-배수공_토공_00-1.계약내역 신규호표(서울시 단가)-호표 출력용-최종(공단검토)-표지-실정보고용" xfId="6934" xr:uid="{00000000-0005-0000-0000-0000121B0000}"/>
    <cellStyle name="콤_수량산출서(수정)_04-포장공_02-배수공" xfId="6935" xr:uid="{00000000-0005-0000-0000-0000131B0000}"/>
    <cellStyle name="콤_수량산출서(수정)_04-포장공_02-배수공_00-0.마포역 外 2개소 추가공사건(서울시단가)-호표정리-제출용(공단검토1)-실정보고용" xfId="6936" xr:uid="{00000000-0005-0000-0000-0000141B0000}"/>
    <cellStyle name="콤_수량산출서(수정)_04-포장공_02-배수공_00-1.계약내역 신규호표(서울시 단가)-호표 출력용-최종(공단검토)-표지-실정보고용" xfId="6937" xr:uid="{00000000-0005-0000-0000-0000151B0000}"/>
    <cellStyle name="콤_수량산출서(수정)_04-포장공_02-배수공_토공" xfId="6938" xr:uid="{00000000-0005-0000-0000-0000161B0000}"/>
    <cellStyle name="콤_수량산출서(수정)_04-포장공_02-배수공_토공_00-0.마포역 外 2개소 추가공사건(서울시단가)-호표정리-제출용(공단검토1)-실정보고용" xfId="6939" xr:uid="{00000000-0005-0000-0000-0000171B0000}"/>
    <cellStyle name="콤_수량산출서(수정)_04-포장공_02-배수공_토공_00-1.계약내역 신규호표(서울시 단가)-호표 출력용-최종(공단검토)-표지-실정보고용" xfId="6940" xr:uid="{00000000-0005-0000-0000-0000181B0000}"/>
    <cellStyle name="콤_수량산출서(수정)_06-부대공_02-배수공" xfId="6941" xr:uid="{00000000-0005-0000-0000-0000191B0000}"/>
    <cellStyle name="콤_수량산출서(수정)_06-부대공_02-배수공_00-0.마포역 外 2개소 추가공사건(서울시단가)-호표정리-제출용(공단검토1)-실정보고용" xfId="6942" xr:uid="{00000000-0005-0000-0000-00001A1B0000}"/>
    <cellStyle name="콤_수량산출서(수정)_06-부대공_02-배수공_00-1.계약내역 신규호표(서울시 단가)-호표 출력용-최종(공단검토)-표지-실정보고용" xfId="6943" xr:uid="{00000000-0005-0000-0000-00001B1B0000}"/>
    <cellStyle name="콤_수량산출서(수정)_06-부대공_02-배수공_토공" xfId="6944" xr:uid="{00000000-0005-0000-0000-00001C1B0000}"/>
    <cellStyle name="콤_수량산출서(수정)_06-부대공_02-배수공_토공_00-0.마포역 外 2개소 추가공사건(서울시단가)-호표정리-제출용(공단검토1)-실정보고용" xfId="6945" xr:uid="{00000000-0005-0000-0000-00001D1B0000}"/>
    <cellStyle name="콤_수량산출서(수정)_06-부대공_02-배수공_토공_00-1.계약내역 신규호표(서울시 단가)-호표 출력용-최종(공단검토)-표지-실정보고용" xfId="6946" xr:uid="{00000000-0005-0000-0000-00001E1B0000}"/>
    <cellStyle name="콤마" xfId="6947" xr:uid="{00000000-0005-0000-0000-00001F1B0000}"/>
    <cellStyle name="콤마 [#]" xfId="6948" xr:uid="{00000000-0005-0000-0000-0000201B0000}"/>
    <cellStyle name="콤마 []" xfId="6949" xr:uid="{00000000-0005-0000-0000-0000211B0000}"/>
    <cellStyle name="콤마 [0.00]" xfId="6950" xr:uid="{00000000-0005-0000-0000-0000221B0000}"/>
    <cellStyle name="콤마 [0]" xfId="6951" xr:uid="{00000000-0005-0000-0000-0000231B0000}"/>
    <cellStyle name="콤마 [0]기기자재비" xfId="6952" xr:uid="{00000000-0005-0000-0000-0000241B0000}"/>
    <cellStyle name="콤마 [000]" xfId="6953" xr:uid="{00000000-0005-0000-0000-0000251B0000}"/>
    <cellStyle name="콤마 [1]" xfId="6954" xr:uid="{00000000-0005-0000-0000-0000261B0000}"/>
    <cellStyle name="콤마 [1] 2" xfId="6955" xr:uid="{00000000-0005-0000-0000-0000271B0000}"/>
    <cellStyle name="콤마 [1] 2 2" xfId="6956" xr:uid="{00000000-0005-0000-0000-0000281B0000}"/>
    <cellStyle name="콤마 [1] 3" xfId="6957" xr:uid="{00000000-0005-0000-0000-0000291B0000}"/>
    <cellStyle name="콤마 [2]" xfId="6958" xr:uid="{00000000-0005-0000-0000-00002A1B0000}"/>
    <cellStyle name="콤마 [2] 2" xfId="6959" xr:uid="{00000000-0005-0000-0000-00002B1B0000}"/>
    <cellStyle name="콤마 [2] 3" xfId="6960" xr:uid="{00000000-0005-0000-0000-00002C1B0000}"/>
    <cellStyle name="콤마 [2]_단가" xfId="6961" xr:uid="{00000000-0005-0000-0000-00002D1B0000}"/>
    <cellStyle name="콤마 [20]" xfId="6962" xr:uid="{00000000-0005-0000-0000-00002E1B0000}"/>
    <cellStyle name="콤마 [3]" xfId="6963" xr:uid="{00000000-0005-0000-0000-00002F1B0000}"/>
    <cellStyle name="콤마 [금액]" xfId="6964" xr:uid="{00000000-0005-0000-0000-0000301B0000}"/>
    <cellStyle name="콤마 [소수]" xfId="6965" xr:uid="{00000000-0005-0000-0000-0000311B0000}"/>
    <cellStyle name="콤마 [소수] 2" xfId="6966" xr:uid="{00000000-0005-0000-0000-0000321B0000}"/>
    <cellStyle name="콤마 [소수]_단가" xfId="6967" xr:uid="{00000000-0005-0000-0000-0000331B0000}"/>
    <cellStyle name="콤마 [수량]" xfId="6968" xr:uid="{00000000-0005-0000-0000-0000341B0000}"/>
    <cellStyle name="콤마 [수량] 2" xfId="6969" xr:uid="{00000000-0005-0000-0000-0000351B0000}"/>
    <cellStyle name="콤마 [수량]_단가" xfId="6970" xr:uid="{00000000-0005-0000-0000-0000361B0000}"/>
    <cellStyle name="콤마 1" xfId="6971" xr:uid="{00000000-0005-0000-0000-0000371B0000}"/>
    <cellStyle name="콤마(1)" xfId="6972" xr:uid="{00000000-0005-0000-0000-0000381B0000}"/>
    <cellStyle name="콤마[ ]" xfId="6973" xr:uid="{00000000-0005-0000-0000-0000391B0000}"/>
    <cellStyle name="콤마[*]" xfId="6974" xr:uid="{00000000-0005-0000-0000-00003A1B0000}"/>
    <cellStyle name="콤마[,]" xfId="6975" xr:uid="{00000000-0005-0000-0000-00003B1B0000}"/>
    <cellStyle name="콤마[.]" xfId="6976" xr:uid="{00000000-0005-0000-0000-00003C1B0000}"/>
    <cellStyle name="콤마[0]" xfId="6977" xr:uid="{00000000-0005-0000-0000-00003D1B0000}"/>
    <cellStyle name="콤마[0] 2" xfId="6978" xr:uid="{00000000-0005-0000-0000-00003E1B0000}"/>
    <cellStyle name="콤마_  종  합  " xfId="6979" xr:uid="{00000000-0005-0000-0000-00003F1B0000}"/>
    <cellStyle name="콤마宛 " xfId="6980" xr:uid="{00000000-0005-0000-0000-0000401B0000}"/>
    <cellStyle name="콤마桓?琉?업종별 " xfId="6981" xr:uid="{00000000-0005-0000-0000-0000411B0000}"/>
    <cellStyle name="콤마쇔[0]_대총괄표 " xfId="6982" xr:uid="{00000000-0005-0000-0000-0000421B0000}"/>
    <cellStyle name="콤막 [0]_수출실적 _양식98" xfId="6983" xr:uid="{00000000-0005-0000-0000-0000431B0000}"/>
    <cellStyle name="타이틀" xfId="6984" xr:uid="{00000000-0005-0000-0000-0000441B0000}"/>
    <cellStyle name="턂화 [0]_투자재원" xfId="6985" xr:uid="{00000000-0005-0000-0000-0000451B0000}"/>
    <cellStyle name="통_01-토공_02-배수공" xfId="6986" xr:uid="{00000000-0005-0000-0000-0000461B0000}"/>
    <cellStyle name="통_01-토공_02-배수공_00-0.마포역 外 2개소 추가공사건(서울시단가)-호표정리-제출용(공단검토1)-실정보고용" xfId="6987" xr:uid="{00000000-0005-0000-0000-0000471B0000}"/>
    <cellStyle name="통_01-토공_02-배수공_00-1.계약내역 신규호표(서울시 단가)-호표 출력용-최종(공단검토)-표지-실정보고용" xfId="6988" xr:uid="{00000000-0005-0000-0000-0000481B0000}"/>
    <cellStyle name="통_01-토공_02-배수공_토공" xfId="6989" xr:uid="{00000000-0005-0000-0000-0000491B0000}"/>
    <cellStyle name="통_01-토공_02-배수공_토공_00-0.마포역 外 2개소 추가공사건(서울시단가)-호표정리-제출용(공단검토1)-실정보고용" xfId="6990" xr:uid="{00000000-0005-0000-0000-00004A1B0000}"/>
    <cellStyle name="통_01-토공_02-배수공_토공_00-1.계약내역 신규호표(서울시 단가)-호표 출력용-최종(공단검토)-표지-실정보고용" xfId="6991" xr:uid="{00000000-0005-0000-0000-00004B1B0000}"/>
    <cellStyle name="통_02-배수공" xfId="6992" xr:uid="{00000000-0005-0000-0000-00004C1B0000}"/>
    <cellStyle name="통_02-배수공_00-0.마포역 外 2개소 추가공사건(서울시단가)-호표정리-제출용(공단검토1)-실정보고용" xfId="6993" xr:uid="{00000000-0005-0000-0000-00004D1B0000}"/>
    <cellStyle name="통_02-배수공_00-1.계약내역 신규호표(서울시 단가)-호표 출력용-최종(공단검토)-표지-실정보고용" xfId="6994" xr:uid="{00000000-0005-0000-0000-00004E1B0000}"/>
    <cellStyle name="통_02-배수공_02-반중력식옹벽" xfId="6995" xr:uid="{00000000-0005-0000-0000-00004F1B0000}"/>
    <cellStyle name="통_02-배수공_02-반중력식옹벽_00-0.마포역 外 2개소 추가공사건(서울시단가)-호표정리-제출용(공단검토1)-실정보고용" xfId="6996" xr:uid="{00000000-0005-0000-0000-0000501B0000}"/>
    <cellStyle name="통_02-배수공_02-반중력식옹벽_00-1.계약내역 신규호표(서울시 단가)-호표 출력용-최종(공단검토)-표지-실정보고용" xfId="6997" xr:uid="{00000000-0005-0000-0000-0000511B0000}"/>
    <cellStyle name="통_02-배수공_02-반중력식옹벽_토공" xfId="6998" xr:uid="{00000000-0005-0000-0000-0000521B0000}"/>
    <cellStyle name="통_02-배수공_02-반중력식옹벽_토공_00-0.마포역 外 2개소 추가공사건(서울시단가)-호표정리-제출용(공단검토1)-실정보고용" xfId="6999" xr:uid="{00000000-0005-0000-0000-0000531B0000}"/>
    <cellStyle name="통_02-배수공_02-반중력식옹벽_토공_00-1.계약내역 신규호표(서울시 단가)-호표 출력용-최종(공단검토)-표지-실정보고용" xfId="7000" xr:uid="{00000000-0005-0000-0000-0000541B0000}"/>
    <cellStyle name="통_02-배수공_02-배수공" xfId="7001" xr:uid="{00000000-0005-0000-0000-0000551B0000}"/>
    <cellStyle name="통_02-배수공_02-배수공_00-0.마포역 外 2개소 추가공사건(서울시단가)-호표정리-제출용(공단검토1)-실정보고용" xfId="7002" xr:uid="{00000000-0005-0000-0000-0000561B0000}"/>
    <cellStyle name="통_02-배수공_02-배수공_00-1.계약내역 신규호표(서울시 단가)-호표 출력용-최종(공단검토)-표지-실정보고용" xfId="7003" xr:uid="{00000000-0005-0000-0000-0000571B0000}"/>
    <cellStyle name="통_02-배수공_02-배수공_토공" xfId="7004" xr:uid="{00000000-0005-0000-0000-0000581B0000}"/>
    <cellStyle name="통_02-배수공_02-배수공_토공_00-0.마포역 外 2개소 추가공사건(서울시단가)-호표정리-제출용(공단검토1)-실정보고용" xfId="7005" xr:uid="{00000000-0005-0000-0000-0000591B0000}"/>
    <cellStyle name="통_02-배수공_02-배수공_토공_00-1.계약내역 신규호표(서울시 단가)-호표 출력용-최종(공단검토)-표지-실정보고용" xfId="7006" xr:uid="{00000000-0005-0000-0000-00005A1B0000}"/>
    <cellStyle name="통_02-배수공_반중력" xfId="7007" xr:uid="{00000000-0005-0000-0000-00005B1B0000}"/>
    <cellStyle name="통_02-배수공_반중력_00-0.마포역 外 2개소 추가공사건(서울시단가)-호표정리-제출용(공단검토1)-실정보고용" xfId="7008" xr:uid="{00000000-0005-0000-0000-00005C1B0000}"/>
    <cellStyle name="통_02-배수공_반중력_00-1.계약내역 신규호표(서울시 단가)-호표 출력용-최종(공단검토)-표지-실정보고용" xfId="7009" xr:uid="{00000000-0005-0000-0000-00005D1B0000}"/>
    <cellStyle name="통_02-배수공_반중력_토공" xfId="7010" xr:uid="{00000000-0005-0000-0000-00005E1B0000}"/>
    <cellStyle name="통_02-배수공_반중력_토공_00-0.마포역 外 2개소 추가공사건(서울시단가)-호표정리-제출용(공단검토1)-실정보고용" xfId="7011" xr:uid="{00000000-0005-0000-0000-00005F1B0000}"/>
    <cellStyle name="통_02-배수공_반중력_토공_00-1.계약내역 신규호표(서울시 단가)-호표 출력용-최종(공단검토)-표지-실정보고용" xfId="7012" xr:uid="{00000000-0005-0000-0000-0000601B0000}"/>
    <cellStyle name="통_02-배수공_토공" xfId="7013" xr:uid="{00000000-0005-0000-0000-0000611B0000}"/>
    <cellStyle name="통_02-배수공_토공_00-0.마포역 外 2개소 추가공사건(서울시단가)-호표정리-제출용(공단검토1)-실정보고용" xfId="7014" xr:uid="{00000000-0005-0000-0000-0000621B0000}"/>
    <cellStyle name="통_02-배수공_토공_00-1.계약내역 신규호표(서울시 단가)-호표 출력용-최종(공단검토)-표지-실정보고용" xfId="7015" xr:uid="{00000000-0005-0000-0000-0000631B0000}"/>
    <cellStyle name="통_04-포장공_02-배수공" xfId="7016" xr:uid="{00000000-0005-0000-0000-0000641B0000}"/>
    <cellStyle name="통_04-포장공_02-배수공_00-0.마포역 外 2개소 추가공사건(서울시단가)-호표정리-제출용(공단검토1)-실정보고용" xfId="7017" xr:uid="{00000000-0005-0000-0000-0000651B0000}"/>
    <cellStyle name="통_04-포장공_02-배수공_00-1.계약내역 신규호표(서울시 단가)-호표 출력용-최종(공단검토)-표지-실정보고용" xfId="7018" xr:uid="{00000000-0005-0000-0000-0000661B0000}"/>
    <cellStyle name="통_04-포장공_02-배수공_토공" xfId="7019" xr:uid="{00000000-0005-0000-0000-0000671B0000}"/>
    <cellStyle name="통_04-포장공_02-배수공_토공_00-0.마포역 外 2개소 추가공사건(서울시단가)-호표정리-제출용(공단검토1)-실정보고용" xfId="7020" xr:uid="{00000000-0005-0000-0000-0000681B0000}"/>
    <cellStyle name="통_04-포장공_02-배수공_토공_00-1.계약내역 신규호표(서울시 단가)-호표 출력용-최종(공단검토)-표지-실정보고용" xfId="7021" xr:uid="{00000000-0005-0000-0000-0000691B0000}"/>
    <cellStyle name="통_06-부대공_02-배수공" xfId="7022" xr:uid="{00000000-0005-0000-0000-00006A1B0000}"/>
    <cellStyle name="통_06-부대공_02-배수공_00-0.마포역 外 2개소 추가공사건(서울시단가)-호표정리-제출용(공단검토1)-실정보고용" xfId="7023" xr:uid="{00000000-0005-0000-0000-00006B1B0000}"/>
    <cellStyle name="통_06-부대공_02-배수공_00-1.계약내역 신규호표(서울시 단가)-호표 출력용-최종(공단검토)-표지-실정보고용" xfId="7024" xr:uid="{00000000-0005-0000-0000-00006C1B0000}"/>
    <cellStyle name="통_06-부대공_02-배수공_토공" xfId="7025" xr:uid="{00000000-0005-0000-0000-00006D1B0000}"/>
    <cellStyle name="통_06-부대공_02-배수공_토공_00-0.마포역 外 2개소 추가공사건(서울시단가)-호표정리-제출용(공단검토1)-실정보고용" xfId="7026" xr:uid="{00000000-0005-0000-0000-00006E1B0000}"/>
    <cellStyle name="통_06-부대공_02-배수공_토공_00-1.계약내역 신규호표(서울시 단가)-호표 출력용-최종(공단검토)-표지-실정보고용" xfId="7027" xr:uid="{00000000-0005-0000-0000-00006F1B0000}"/>
    <cellStyle name="통_수량산출서(수정)_01-토공_02-배수공" xfId="7028" xr:uid="{00000000-0005-0000-0000-0000701B0000}"/>
    <cellStyle name="통_수량산출서(수정)_01-토공_02-배수공_00-0.마포역 外 2개소 추가공사건(서울시단가)-호표정리-제출용(공단검토1)-실정보고용" xfId="7029" xr:uid="{00000000-0005-0000-0000-0000711B0000}"/>
    <cellStyle name="통_수량산출서(수정)_01-토공_02-배수공_00-1.계약내역 신규호표(서울시 단가)-호표 출력용-최종(공단검토)-표지-실정보고용" xfId="7030" xr:uid="{00000000-0005-0000-0000-0000721B0000}"/>
    <cellStyle name="통_수량산출서(수정)_01-토공_02-배수공_토공" xfId="7031" xr:uid="{00000000-0005-0000-0000-0000731B0000}"/>
    <cellStyle name="통_수량산출서(수정)_01-토공_02-배수공_토공_00-0.마포역 外 2개소 추가공사건(서울시단가)-호표정리-제출용(공단검토1)-실정보고용" xfId="7032" xr:uid="{00000000-0005-0000-0000-0000741B0000}"/>
    <cellStyle name="통_수량산출서(수정)_01-토공_02-배수공_토공_00-1.계약내역 신규호표(서울시 단가)-호표 출력용-최종(공단검토)-표지-실정보고용" xfId="7033" xr:uid="{00000000-0005-0000-0000-0000751B0000}"/>
    <cellStyle name="통_수량산출서(수정)_02-배수공" xfId="7034" xr:uid="{00000000-0005-0000-0000-0000761B0000}"/>
    <cellStyle name="통_수량산출서(수정)_02-배수공_00-0.마포역 外 2개소 추가공사건(서울시단가)-호표정리-제출용(공단검토1)-실정보고용" xfId="7035" xr:uid="{00000000-0005-0000-0000-0000771B0000}"/>
    <cellStyle name="통_수량산출서(수정)_02-배수공_00-1.계약내역 신규호표(서울시 단가)-호표 출력용-최종(공단검토)-표지-실정보고용" xfId="7036" xr:uid="{00000000-0005-0000-0000-0000781B0000}"/>
    <cellStyle name="통_수량산출서(수정)_02-배수공_02-반중력식옹벽" xfId="7037" xr:uid="{00000000-0005-0000-0000-0000791B0000}"/>
    <cellStyle name="통_수량산출서(수정)_02-배수공_02-반중력식옹벽_00-0.마포역 外 2개소 추가공사건(서울시단가)-호표정리-제출용(공단검토1)-실정보고용" xfId="7038" xr:uid="{00000000-0005-0000-0000-00007A1B0000}"/>
    <cellStyle name="통_수량산출서(수정)_02-배수공_02-반중력식옹벽_00-1.계약내역 신규호표(서울시 단가)-호표 출력용-최종(공단검토)-표지-실정보고용" xfId="7039" xr:uid="{00000000-0005-0000-0000-00007B1B0000}"/>
    <cellStyle name="통_수량산출서(수정)_02-배수공_02-반중력식옹벽_토공" xfId="7040" xr:uid="{00000000-0005-0000-0000-00007C1B0000}"/>
    <cellStyle name="통_수량산출서(수정)_02-배수공_02-반중력식옹벽_토공_00-0.마포역 外 2개소 추가공사건(서울시단가)-호표정리-제출용(공단검토1)-실정보고용" xfId="7041" xr:uid="{00000000-0005-0000-0000-00007D1B0000}"/>
    <cellStyle name="통_수량산출서(수정)_02-배수공_02-반중력식옹벽_토공_00-1.계약내역 신규호표(서울시 단가)-호표 출력용-최종(공단검토)-표지-실정보고용" xfId="7042" xr:uid="{00000000-0005-0000-0000-00007E1B0000}"/>
    <cellStyle name="통_수량산출서(수정)_02-배수공_02-배수공" xfId="7043" xr:uid="{00000000-0005-0000-0000-00007F1B0000}"/>
    <cellStyle name="통_수량산출서(수정)_02-배수공_02-배수공_00-0.마포역 外 2개소 추가공사건(서울시단가)-호표정리-제출용(공단검토1)-실정보고용" xfId="7044" xr:uid="{00000000-0005-0000-0000-0000801B0000}"/>
    <cellStyle name="통_수량산출서(수정)_02-배수공_02-배수공_00-1.계약내역 신규호표(서울시 단가)-호표 출력용-최종(공단검토)-표지-실정보고용" xfId="7045" xr:uid="{00000000-0005-0000-0000-0000811B0000}"/>
    <cellStyle name="통_수량산출서(수정)_02-배수공_02-배수공_토공" xfId="7046" xr:uid="{00000000-0005-0000-0000-0000821B0000}"/>
    <cellStyle name="통_수량산출서(수정)_02-배수공_02-배수공_토공_00-0.마포역 外 2개소 추가공사건(서울시단가)-호표정리-제출용(공단검토1)-실정보고용" xfId="7047" xr:uid="{00000000-0005-0000-0000-0000831B0000}"/>
    <cellStyle name="통_수량산출서(수정)_02-배수공_02-배수공_토공_00-1.계약내역 신규호표(서울시 단가)-호표 출력용-최종(공단검토)-표지-실정보고용" xfId="7048" xr:uid="{00000000-0005-0000-0000-0000841B0000}"/>
    <cellStyle name="통_수량산출서(수정)_02-배수공_반중력" xfId="7049" xr:uid="{00000000-0005-0000-0000-0000851B0000}"/>
    <cellStyle name="통_수량산출서(수정)_02-배수공_반중력_00-0.마포역 外 2개소 추가공사건(서울시단가)-호표정리-제출용(공단검토1)-실정보고용" xfId="7050" xr:uid="{00000000-0005-0000-0000-0000861B0000}"/>
    <cellStyle name="통_수량산출서(수정)_02-배수공_반중력_00-1.계약내역 신규호표(서울시 단가)-호표 출력용-최종(공단검토)-표지-실정보고용" xfId="7051" xr:uid="{00000000-0005-0000-0000-0000871B0000}"/>
    <cellStyle name="통_수량산출서(수정)_02-배수공_반중력_토공" xfId="7052" xr:uid="{00000000-0005-0000-0000-0000881B0000}"/>
    <cellStyle name="통_수량산출서(수정)_02-배수공_반중력_토공_00-0.마포역 外 2개소 추가공사건(서울시단가)-호표정리-제출용(공단검토1)-실정보고용" xfId="7053" xr:uid="{00000000-0005-0000-0000-0000891B0000}"/>
    <cellStyle name="통_수량산출서(수정)_02-배수공_반중력_토공_00-1.계약내역 신규호표(서울시 단가)-호표 출력용-최종(공단검토)-표지-실정보고용" xfId="7054" xr:uid="{00000000-0005-0000-0000-00008A1B0000}"/>
    <cellStyle name="통_수량산출서(수정)_02-배수공_토공" xfId="7055" xr:uid="{00000000-0005-0000-0000-00008B1B0000}"/>
    <cellStyle name="통_수량산출서(수정)_02-배수공_토공_00-0.마포역 外 2개소 추가공사건(서울시단가)-호표정리-제출용(공단검토1)-실정보고용" xfId="7056" xr:uid="{00000000-0005-0000-0000-00008C1B0000}"/>
    <cellStyle name="통_수량산출서(수정)_02-배수공_토공_00-1.계약내역 신규호표(서울시 단가)-호표 출력용-최종(공단검토)-표지-실정보고용" xfId="7057" xr:uid="{00000000-0005-0000-0000-00008D1B0000}"/>
    <cellStyle name="통_수량산출서(수정)_04-포장공_02-배수공" xfId="7058" xr:uid="{00000000-0005-0000-0000-00008E1B0000}"/>
    <cellStyle name="통_수량산출서(수정)_04-포장공_02-배수공_00-0.마포역 外 2개소 추가공사건(서울시단가)-호표정리-제출용(공단검토1)-실정보고용" xfId="7059" xr:uid="{00000000-0005-0000-0000-00008F1B0000}"/>
    <cellStyle name="통_수량산출서(수정)_04-포장공_02-배수공_00-1.계약내역 신규호표(서울시 단가)-호표 출력용-최종(공단검토)-표지-실정보고용" xfId="7060" xr:uid="{00000000-0005-0000-0000-0000901B0000}"/>
    <cellStyle name="통_수량산출서(수정)_04-포장공_02-배수공_토공" xfId="7061" xr:uid="{00000000-0005-0000-0000-0000911B0000}"/>
    <cellStyle name="통_수량산출서(수정)_04-포장공_02-배수공_토공_00-0.마포역 外 2개소 추가공사건(서울시단가)-호표정리-제출용(공단검토1)-실정보고용" xfId="7062" xr:uid="{00000000-0005-0000-0000-0000921B0000}"/>
    <cellStyle name="통_수량산출서(수정)_04-포장공_02-배수공_토공_00-1.계약내역 신규호표(서울시 단가)-호표 출력용-최종(공단검토)-표지-실정보고용" xfId="7063" xr:uid="{00000000-0005-0000-0000-0000931B0000}"/>
    <cellStyle name="통_수량산출서(수정)_06-부대공_02-배수공" xfId="7064" xr:uid="{00000000-0005-0000-0000-0000941B0000}"/>
    <cellStyle name="통_수량산출서(수정)_06-부대공_02-배수공_00-0.마포역 外 2개소 추가공사건(서울시단가)-호표정리-제출용(공단검토1)-실정보고용" xfId="7065" xr:uid="{00000000-0005-0000-0000-0000951B0000}"/>
    <cellStyle name="통_수량산출서(수정)_06-부대공_02-배수공_00-1.계약내역 신규호표(서울시 단가)-호표 출력용-최종(공단검토)-표지-실정보고용" xfId="7066" xr:uid="{00000000-0005-0000-0000-0000961B0000}"/>
    <cellStyle name="통_수량산출서(수정)_06-부대공_02-배수공_토공" xfId="7067" xr:uid="{00000000-0005-0000-0000-0000971B0000}"/>
    <cellStyle name="통_수량산출서(수정)_06-부대공_02-배수공_토공_00-0.마포역 外 2개소 추가공사건(서울시단가)-호표정리-제출용(공단검토1)-실정보고용" xfId="7068" xr:uid="{00000000-0005-0000-0000-0000981B0000}"/>
    <cellStyle name="통_수량산출서(수정)_06-부대공_02-배수공_토공_00-1.계약내역 신규호표(서울시 단가)-호표 출력용-최종(공단검토)-표지-실정보고용" xfId="7069" xr:uid="{00000000-0005-0000-0000-0000991B0000}"/>
    <cellStyle name="通貨 [0.00]_laroux" xfId="7070" xr:uid="{00000000-0005-0000-0000-00009A1B0000}"/>
    <cellStyle name="통화 [0] 2" xfId="7071" xr:uid="{00000000-0005-0000-0000-00009B1B0000}"/>
    <cellStyle name="통화 [0] 2 2" xfId="7072" xr:uid="{00000000-0005-0000-0000-00009C1B0000}"/>
    <cellStyle name="통화 [0] 2 3" xfId="7073" xr:uid="{00000000-0005-0000-0000-00009D1B0000}"/>
    <cellStyle name="통화 [0] 2 4" xfId="7074" xr:uid="{00000000-0005-0000-0000-00009E1B0000}"/>
    <cellStyle name="통화 [0] 2 5" xfId="7075" xr:uid="{00000000-0005-0000-0000-00009F1B0000}"/>
    <cellStyle name="통화 [0] 2 6" xfId="7076" xr:uid="{00000000-0005-0000-0000-0000A01B0000}"/>
    <cellStyle name="통화 [0] 2 7" xfId="7077" xr:uid="{00000000-0005-0000-0000-0000A11B0000}"/>
    <cellStyle name="통화 [0] 3" xfId="7078" xr:uid="{00000000-0005-0000-0000-0000A21B0000}"/>
    <cellStyle name="통화 [0] 4" xfId="7079" xr:uid="{00000000-0005-0000-0000-0000A31B0000}"/>
    <cellStyle name="통화 [0㉝〸" xfId="7080" xr:uid="{00000000-0005-0000-0000-0000A41B0000}"/>
    <cellStyle name="통화 2" xfId="7081" xr:uid="{00000000-0005-0000-0000-0000A51B0000}"/>
    <cellStyle name="通貨_laroux" xfId="7082" xr:uid="{00000000-0005-0000-0000-0000A61B0000}"/>
    <cellStyle name="퍼센트" xfId="7083" xr:uid="{00000000-0005-0000-0000-0000A71B0000}"/>
    <cellStyle name="퍼센트 2" xfId="7084" xr:uid="{00000000-0005-0000-0000-0000A81B0000}"/>
    <cellStyle name="퍼센트 3" xfId="7085" xr:uid="{00000000-0005-0000-0000-0000A91B0000}"/>
    <cellStyle name="퍼센트_단가" xfId="7086" xr:uid="{00000000-0005-0000-0000-0000AA1B0000}"/>
    <cellStyle name="표" xfId="7087" xr:uid="{00000000-0005-0000-0000-0000AB1B0000}"/>
    <cellStyle name="표(가는선,가운데,중앙)" xfId="7088" xr:uid="{00000000-0005-0000-0000-0000AC1B0000}"/>
    <cellStyle name="표(가는선,왼쪽,중앙)" xfId="7089" xr:uid="{00000000-0005-0000-0000-0000AD1B0000}"/>
    <cellStyle name="표(세로쓰기)" xfId="7090" xr:uid="{00000000-0005-0000-0000-0000AE1B0000}"/>
    <cellStyle name="표_01-토공_02-배수공" xfId="7091" xr:uid="{00000000-0005-0000-0000-0000AF1B0000}"/>
    <cellStyle name="표_01-토공_02-배수공_00-0.마포역 外 2개소 추가공사건(서울시단가)-호표정리-제출용(공단검토1)-실정보고용" xfId="7092" xr:uid="{00000000-0005-0000-0000-0000B01B0000}"/>
    <cellStyle name="표_01-토공_02-배수공_00-1.계약내역 신규호표(서울시 단가)-호표 출력용-최종(공단검토)-표지-실정보고용" xfId="7093" xr:uid="{00000000-0005-0000-0000-0000B11B0000}"/>
    <cellStyle name="표_01-토공_02-배수공_토공" xfId="7094" xr:uid="{00000000-0005-0000-0000-0000B21B0000}"/>
    <cellStyle name="표_01-토공_02-배수공_토공_00-0.마포역 外 2개소 추가공사건(서울시단가)-호표정리-제출용(공단검토1)-실정보고용" xfId="7095" xr:uid="{00000000-0005-0000-0000-0000B31B0000}"/>
    <cellStyle name="표_01-토공_02-배수공_토공_00-1.계약내역 신규호표(서울시 단가)-호표 출력용-최종(공단검토)-표지-실정보고용" xfId="7096" xr:uid="{00000000-0005-0000-0000-0000B41B0000}"/>
    <cellStyle name="표_02-배수공" xfId="7097" xr:uid="{00000000-0005-0000-0000-0000B51B0000}"/>
    <cellStyle name="표_02-배수공_00-0.마포역 外 2개소 추가공사건(서울시단가)-호표정리-제출용(공단검토1)-실정보고용" xfId="7098" xr:uid="{00000000-0005-0000-0000-0000B61B0000}"/>
    <cellStyle name="표_02-배수공_00-1.계약내역 신규호표(서울시 단가)-호표 출력용-최종(공단검토)-표지-실정보고용" xfId="7099" xr:uid="{00000000-0005-0000-0000-0000B71B0000}"/>
    <cellStyle name="표_02-배수공_02-반중력식옹벽" xfId="7100" xr:uid="{00000000-0005-0000-0000-0000B81B0000}"/>
    <cellStyle name="표_02-배수공_02-반중력식옹벽_00-0.마포역 外 2개소 추가공사건(서울시단가)-호표정리-제출용(공단검토1)-실정보고용" xfId="7101" xr:uid="{00000000-0005-0000-0000-0000B91B0000}"/>
    <cellStyle name="표_02-배수공_02-반중력식옹벽_00-1.계약내역 신규호표(서울시 단가)-호표 출력용-최종(공단검토)-표지-실정보고용" xfId="7102" xr:uid="{00000000-0005-0000-0000-0000BA1B0000}"/>
    <cellStyle name="표_02-배수공_02-반중력식옹벽_토공" xfId="7103" xr:uid="{00000000-0005-0000-0000-0000BB1B0000}"/>
    <cellStyle name="표_02-배수공_02-반중력식옹벽_토공_00-0.마포역 外 2개소 추가공사건(서울시단가)-호표정리-제출용(공단검토1)-실정보고용" xfId="7104" xr:uid="{00000000-0005-0000-0000-0000BC1B0000}"/>
    <cellStyle name="표_02-배수공_02-반중력식옹벽_토공_00-1.계약내역 신규호표(서울시 단가)-호표 출력용-최종(공단검토)-표지-실정보고용" xfId="7105" xr:uid="{00000000-0005-0000-0000-0000BD1B0000}"/>
    <cellStyle name="표_02-배수공_02-배수공" xfId="7106" xr:uid="{00000000-0005-0000-0000-0000BE1B0000}"/>
    <cellStyle name="표_02-배수공_02-배수공_00-0.마포역 外 2개소 추가공사건(서울시단가)-호표정리-제출용(공단검토1)-실정보고용" xfId="7107" xr:uid="{00000000-0005-0000-0000-0000BF1B0000}"/>
    <cellStyle name="표_02-배수공_02-배수공_00-1.계약내역 신규호표(서울시 단가)-호표 출력용-최종(공단검토)-표지-실정보고용" xfId="7108" xr:uid="{00000000-0005-0000-0000-0000C01B0000}"/>
    <cellStyle name="표_02-배수공_02-배수공_토공" xfId="7109" xr:uid="{00000000-0005-0000-0000-0000C11B0000}"/>
    <cellStyle name="표_02-배수공_02-배수공_토공_00-0.마포역 外 2개소 추가공사건(서울시단가)-호표정리-제출용(공단검토1)-실정보고용" xfId="7110" xr:uid="{00000000-0005-0000-0000-0000C21B0000}"/>
    <cellStyle name="표_02-배수공_02-배수공_토공_00-1.계약내역 신규호표(서울시 단가)-호표 출력용-최종(공단검토)-표지-실정보고용" xfId="7111" xr:uid="{00000000-0005-0000-0000-0000C31B0000}"/>
    <cellStyle name="표_02-배수공_반중력" xfId="7112" xr:uid="{00000000-0005-0000-0000-0000C41B0000}"/>
    <cellStyle name="표_02-배수공_반중력_00-0.마포역 外 2개소 추가공사건(서울시단가)-호표정리-제출용(공단검토1)-실정보고용" xfId="7113" xr:uid="{00000000-0005-0000-0000-0000C51B0000}"/>
    <cellStyle name="표_02-배수공_반중력_00-1.계약내역 신규호표(서울시 단가)-호표 출력용-최종(공단검토)-표지-실정보고용" xfId="7114" xr:uid="{00000000-0005-0000-0000-0000C61B0000}"/>
    <cellStyle name="표_02-배수공_반중력_토공" xfId="7115" xr:uid="{00000000-0005-0000-0000-0000C71B0000}"/>
    <cellStyle name="표_02-배수공_반중력_토공_00-0.마포역 外 2개소 추가공사건(서울시단가)-호표정리-제출용(공단검토1)-실정보고용" xfId="7116" xr:uid="{00000000-0005-0000-0000-0000C81B0000}"/>
    <cellStyle name="표_02-배수공_반중력_토공_00-1.계약내역 신규호표(서울시 단가)-호표 출력용-최종(공단검토)-표지-실정보고용" xfId="7117" xr:uid="{00000000-0005-0000-0000-0000C91B0000}"/>
    <cellStyle name="표_02-배수공_토공" xfId="7118" xr:uid="{00000000-0005-0000-0000-0000CA1B0000}"/>
    <cellStyle name="표_02-배수공_토공_00-0.마포역 外 2개소 추가공사건(서울시단가)-호표정리-제출용(공단검토1)-실정보고용" xfId="7119" xr:uid="{00000000-0005-0000-0000-0000CB1B0000}"/>
    <cellStyle name="표_02-배수공_토공_00-1.계약내역 신규호표(서울시 단가)-호표 출력용-최종(공단검토)-표지-실정보고용" xfId="7120" xr:uid="{00000000-0005-0000-0000-0000CC1B0000}"/>
    <cellStyle name="표_04-포장공_02-배수공" xfId="7121" xr:uid="{00000000-0005-0000-0000-0000CD1B0000}"/>
    <cellStyle name="표_04-포장공_02-배수공_00-0.마포역 外 2개소 추가공사건(서울시단가)-호표정리-제출용(공단검토1)-실정보고용" xfId="7122" xr:uid="{00000000-0005-0000-0000-0000CE1B0000}"/>
    <cellStyle name="표_04-포장공_02-배수공_00-1.계약내역 신규호표(서울시 단가)-호표 출력용-최종(공단검토)-표지-실정보고용" xfId="7123" xr:uid="{00000000-0005-0000-0000-0000CF1B0000}"/>
    <cellStyle name="표_04-포장공_02-배수공_토공" xfId="7124" xr:uid="{00000000-0005-0000-0000-0000D01B0000}"/>
    <cellStyle name="표_04-포장공_02-배수공_토공_00-0.마포역 外 2개소 추가공사건(서울시단가)-호표정리-제출용(공단검토1)-실정보고용" xfId="7125" xr:uid="{00000000-0005-0000-0000-0000D11B0000}"/>
    <cellStyle name="표_04-포장공_02-배수공_토공_00-1.계약내역 신규호표(서울시 단가)-호표 출력용-최종(공단검토)-표지-실정보고용" xfId="7126" xr:uid="{00000000-0005-0000-0000-0000D21B0000}"/>
    <cellStyle name="표_06-부대공_02-배수공" xfId="7127" xr:uid="{00000000-0005-0000-0000-0000D31B0000}"/>
    <cellStyle name="표_06-부대공_02-배수공_00-0.마포역 外 2개소 추가공사건(서울시단가)-호표정리-제출용(공단검토1)-실정보고용" xfId="7128" xr:uid="{00000000-0005-0000-0000-0000D41B0000}"/>
    <cellStyle name="표_06-부대공_02-배수공_00-1.계약내역 신규호표(서울시 단가)-호표 출력용-최종(공단검토)-표지-실정보고용" xfId="7129" xr:uid="{00000000-0005-0000-0000-0000D51B0000}"/>
    <cellStyle name="표_06-부대공_02-배수공_토공" xfId="7130" xr:uid="{00000000-0005-0000-0000-0000D61B0000}"/>
    <cellStyle name="표_06-부대공_02-배수공_토공_00-0.마포역 外 2개소 추가공사건(서울시단가)-호표정리-제출용(공단검토1)-실정보고용" xfId="7131" xr:uid="{00000000-0005-0000-0000-0000D71B0000}"/>
    <cellStyle name="표_06-부대공_02-배수공_토공_00-1.계약내역 신규호표(서울시 단가)-호표 출력용-최종(공단검토)-표지-실정보고용" xfId="7132" xr:uid="{00000000-0005-0000-0000-0000D81B0000}"/>
    <cellStyle name="표_수량산출서(수정)_01-토공_02-배수공" xfId="7133" xr:uid="{00000000-0005-0000-0000-0000D91B0000}"/>
    <cellStyle name="표_수량산출서(수정)_01-토공_02-배수공_00-0.마포역 外 2개소 추가공사건(서울시단가)-호표정리-제출용(공단검토1)-실정보고용" xfId="7134" xr:uid="{00000000-0005-0000-0000-0000DA1B0000}"/>
    <cellStyle name="표_수량산출서(수정)_01-토공_02-배수공_00-1.계약내역 신규호표(서울시 단가)-호표 출력용-최종(공단검토)-표지-실정보고용" xfId="7135" xr:uid="{00000000-0005-0000-0000-0000DB1B0000}"/>
    <cellStyle name="표_수량산출서(수정)_01-토공_02-배수공_토공" xfId="7136" xr:uid="{00000000-0005-0000-0000-0000DC1B0000}"/>
    <cellStyle name="표_수량산출서(수정)_01-토공_02-배수공_토공_00-0.마포역 外 2개소 추가공사건(서울시단가)-호표정리-제출용(공단검토1)-실정보고용" xfId="7137" xr:uid="{00000000-0005-0000-0000-0000DD1B0000}"/>
    <cellStyle name="표_수량산출서(수정)_01-토공_02-배수공_토공_00-1.계약내역 신규호표(서울시 단가)-호표 출력용-최종(공단검토)-표지-실정보고용" xfId="7138" xr:uid="{00000000-0005-0000-0000-0000DE1B0000}"/>
    <cellStyle name="표_수량산출서(수정)_02-배수공" xfId="7139" xr:uid="{00000000-0005-0000-0000-0000DF1B0000}"/>
    <cellStyle name="표_수량산출서(수정)_02-배수공_00-0.마포역 外 2개소 추가공사건(서울시단가)-호표정리-제출용(공단검토1)-실정보고용" xfId="7140" xr:uid="{00000000-0005-0000-0000-0000E01B0000}"/>
    <cellStyle name="표_수량산출서(수정)_02-배수공_00-1.계약내역 신규호표(서울시 단가)-호표 출력용-최종(공단검토)-표지-실정보고용" xfId="7141" xr:uid="{00000000-0005-0000-0000-0000E11B0000}"/>
    <cellStyle name="표_수량산출서(수정)_02-배수공_02-반중력식옹벽" xfId="7142" xr:uid="{00000000-0005-0000-0000-0000E21B0000}"/>
    <cellStyle name="표_수량산출서(수정)_02-배수공_02-반중력식옹벽_00-0.마포역 外 2개소 추가공사건(서울시단가)-호표정리-제출용(공단검토1)-실정보고용" xfId="7143" xr:uid="{00000000-0005-0000-0000-0000E31B0000}"/>
    <cellStyle name="표_수량산출서(수정)_02-배수공_02-반중력식옹벽_00-1.계약내역 신규호표(서울시 단가)-호표 출력용-최종(공단검토)-표지-실정보고용" xfId="7144" xr:uid="{00000000-0005-0000-0000-0000E41B0000}"/>
    <cellStyle name="표_수량산출서(수정)_02-배수공_02-반중력식옹벽_토공" xfId="7145" xr:uid="{00000000-0005-0000-0000-0000E51B0000}"/>
    <cellStyle name="표_수량산출서(수정)_02-배수공_02-반중력식옹벽_토공_00-0.마포역 外 2개소 추가공사건(서울시단가)-호표정리-제출용(공단검토1)-실정보고용" xfId="7146" xr:uid="{00000000-0005-0000-0000-0000E61B0000}"/>
    <cellStyle name="표_수량산출서(수정)_02-배수공_02-반중력식옹벽_토공_00-1.계약내역 신규호표(서울시 단가)-호표 출력용-최종(공단검토)-표지-실정보고용" xfId="7147" xr:uid="{00000000-0005-0000-0000-0000E71B0000}"/>
    <cellStyle name="표_수량산출서(수정)_02-배수공_02-배수공" xfId="7148" xr:uid="{00000000-0005-0000-0000-0000E81B0000}"/>
    <cellStyle name="표_수량산출서(수정)_02-배수공_02-배수공_00-0.마포역 外 2개소 추가공사건(서울시단가)-호표정리-제출용(공단검토1)-실정보고용" xfId="7149" xr:uid="{00000000-0005-0000-0000-0000E91B0000}"/>
    <cellStyle name="표_수량산출서(수정)_02-배수공_02-배수공_00-1.계약내역 신규호표(서울시 단가)-호표 출력용-최종(공단검토)-표지-실정보고용" xfId="7150" xr:uid="{00000000-0005-0000-0000-0000EA1B0000}"/>
    <cellStyle name="표_수량산출서(수정)_02-배수공_02-배수공_토공" xfId="7151" xr:uid="{00000000-0005-0000-0000-0000EB1B0000}"/>
    <cellStyle name="표_수량산출서(수정)_02-배수공_02-배수공_토공_00-0.마포역 外 2개소 추가공사건(서울시단가)-호표정리-제출용(공단검토1)-실정보고용" xfId="7152" xr:uid="{00000000-0005-0000-0000-0000EC1B0000}"/>
    <cellStyle name="표_수량산출서(수정)_02-배수공_02-배수공_토공_00-1.계약내역 신규호표(서울시 단가)-호표 출력용-최종(공단검토)-표지-실정보고용" xfId="7153" xr:uid="{00000000-0005-0000-0000-0000ED1B0000}"/>
    <cellStyle name="표_수량산출서(수정)_02-배수공_반중력" xfId="7154" xr:uid="{00000000-0005-0000-0000-0000EE1B0000}"/>
    <cellStyle name="표_수량산출서(수정)_02-배수공_반중력_00-0.마포역 外 2개소 추가공사건(서울시단가)-호표정리-제출용(공단검토1)-실정보고용" xfId="7155" xr:uid="{00000000-0005-0000-0000-0000EF1B0000}"/>
    <cellStyle name="표_수량산출서(수정)_02-배수공_반중력_00-1.계약내역 신규호표(서울시 단가)-호표 출력용-최종(공단검토)-표지-실정보고용" xfId="7156" xr:uid="{00000000-0005-0000-0000-0000F01B0000}"/>
    <cellStyle name="표_수량산출서(수정)_02-배수공_반중력_토공" xfId="7157" xr:uid="{00000000-0005-0000-0000-0000F11B0000}"/>
    <cellStyle name="표_수량산출서(수정)_02-배수공_반중력_토공_00-0.마포역 外 2개소 추가공사건(서울시단가)-호표정리-제출용(공단검토1)-실정보고용" xfId="7158" xr:uid="{00000000-0005-0000-0000-0000F21B0000}"/>
    <cellStyle name="표_수량산출서(수정)_02-배수공_반중력_토공_00-1.계약내역 신규호표(서울시 단가)-호표 출력용-최종(공단검토)-표지-실정보고용" xfId="7159" xr:uid="{00000000-0005-0000-0000-0000F31B0000}"/>
    <cellStyle name="표_수량산출서(수정)_02-배수공_토공" xfId="7160" xr:uid="{00000000-0005-0000-0000-0000F41B0000}"/>
    <cellStyle name="표_수량산출서(수정)_02-배수공_토공_00-0.마포역 外 2개소 추가공사건(서울시단가)-호표정리-제출용(공단검토1)-실정보고용" xfId="7161" xr:uid="{00000000-0005-0000-0000-0000F51B0000}"/>
    <cellStyle name="표_수량산출서(수정)_02-배수공_토공_00-1.계약내역 신규호표(서울시 단가)-호표 출력용-최종(공단검토)-표지-실정보고용" xfId="7162" xr:uid="{00000000-0005-0000-0000-0000F61B0000}"/>
    <cellStyle name="표_수량산출서(수정)_04-포장공_02-배수공" xfId="7163" xr:uid="{00000000-0005-0000-0000-0000F71B0000}"/>
    <cellStyle name="표_수량산출서(수정)_04-포장공_02-배수공_00-0.마포역 外 2개소 추가공사건(서울시단가)-호표정리-제출용(공단검토1)-실정보고용" xfId="7164" xr:uid="{00000000-0005-0000-0000-0000F81B0000}"/>
    <cellStyle name="표_수량산출서(수정)_04-포장공_02-배수공_00-1.계약내역 신규호표(서울시 단가)-호표 출력용-최종(공단검토)-표지-실정보고용" xfId="7165" xr:uid="{00000000-0005-0000-0000-0000F91B0000}"/>
    <cellStyle name="표_수량산출서(수정)_04-포장공_02-배수공_토공" xfId="7166" xr:uid="{00000000-0005-0000-0000-0000FA1B0000}"/>
    <cellStyle name="표_수량산출서(수정)_04-포장공_02-배수공_토공_00-0.마포역 外 2개소 추가공사건(서울시단가)-호표정리-제출용(공단검토1)-실정보고용" xfId="7167" xr:uid="{00000000-0005-0000-0000-0000FB1B0000}"/>
    <cellStyle name="표_수량산출서(수정)_04-포장공_02-배수공_토공_00-1.계약내역 신규호표(서울시 단가)-호표 출력용-최종(공단검토)-표지-실정보고용" xfId="7168" xr:uid="{00000000-0005-0000-0000-0000FC1B0000}"/>
    <cellStyle name="표_수량산출서(수정)_06-부대공_02-배수공" xfId="7169" xr:uid="{00000000-0005-0000-0000-0000FD1B0000}"/>
    <cellStyle name="표_수량산출서(수정)_06-부대공_02-배수공_00-0.마포역 外 2개소 추가공사건(서울시단가)-호표정리-제출용(공단검토1)-실정보고용" xfId="7170" xr:uid="{00000000-0005-0000-0000-0000FE1B0000}"/>
    <cellStyle name="표_수량산출서(수정)_06-부대공_02-배수공_00-1.계약내역 신규호표(서울시 단가)-호표 출력용-최종(공단검토)-표지-실정보고용" xfId="7171" xr:uid="{00000000-0005-0000-0000-0000FF1B0000}"/>
    <cellStyle name="표_수량산출서(수정)_06-부대공_02-배수공_토공" xfId="7172" xr:uid="{00000000-0005-0000-0000-0000001C0000}"/>
    <cellStyle name="표_수량산출서(수정)_06-부대공_02-배수공_토공_00-0.마포역 外 2개소 추가공사건(서울시단가)-호표정리-제출용(공단검토1)-실정보고용" xfId="7173" xr:uid="{00000000-0005-0000-0000-0000011C0000}"/>
    <cellStyle name="표_수량산출서(수정)_06-부대공_02-배수공_토공_00-1.계약내역 신규호표(서울시 단가)-호표 출력용-최종(공단검토)-표지-실정보고용" xfId="7174" xr:uid="{00000000-0005-0000-0000-0000021C0000}"/>
    <cellStyle name="표10" xfId="7175" xr:uid="{00000000-0005-0000-0000-0000031C0000}"/>
    <cellStyle name="표13" xfId="7176" xr:uid="{00000000-0005-0000-0000-0000041C0000}"/>
    <cellStyle name="表示済みのハイパーリンク" xfId="7177" xr:uid="{00000000-0005-0000-0000-0000051C0000}"/>
    <cellStyle name="표준" xfId="0" builtinId="0"/>
    <cellStyle name="표준 10" xfId="7178" xr:uid="{00000000-0005-0000-0000-0000071C0000}"/>
    <cellStyle name="표준 11" xfId="7179" xr:uid="{00000000-0005-0000-0000-0000081C0000}"/>
    <cellStyle name="표준 12" xfId="7180" xr:uid="{00000000-0005-0000-0000-0000091C0000}"/>
    <cellStyle name="표준 13" xfId="7181" xr:uid="{00000000-0005-0000-0000-00000A1C0000}"/>
    <cellStyle name="표준 13 3" xfId="7534" xr:uid="{00000000-0005-0000-0000-00000B1C0000}"/>
    <cellStyle name="표준 14" xfId="7182" xr:uid="{00000000-0005-0000-0000-00000C1C0000}"/>
    <cellStyle name="표준 15" xfId="7183" xr:uid="{00000000-0005-0000-0000-00000D1C0000}"/>
    <cellStyle name="표준 16" xfId="7184" xr:uid="{00000000-0005-0000-0000-00000E1C0000}"/>
    <cellStyle name="표준 17" xfId="7185" xr:uid="{00000000-0005-0000-0000-00000F1C0000}"/>
    <cellStyle name="표준 17 10" xfId="7186" xr:uid="{00000000-0005-0000-0000-0000101C0000}"/>
    <cellStyle name="표준 17 10 2" xfId="7187" xr:uid="{00000000-0005-0000-0000-0000111C0000}"/>
    <cellStyle name="표준 17 11" xfId="7188" xr:uid="{00000000-0005-0000-0000-0000121C0000}"/>
    <cellStyle name="표준 17 12" xfId="7189" xr:uid="{00000000-0005-0000-0000-0000131C0000}"/>
    <cellStyle name="표준 17 2" xfId="7190" xr:uid="{00000000-0005-0000-0000-0000141C0000}"/>
    <cellStyle name="표준 17 2 2" xfId="7191" xr:uid="{00000000-0005-0000-0000-0000151C0000}"/>
    <cellStyle name="표준 17 2 2 2" xfId="7192" xr:uid="{00000000-0005-0000-0000-0000161C0000}"/>
    <cellStyle name="표준 17 2 2 2 2" xfId="7193" xr:uid="{00000000-0005-0000-0000-0000171C0000}"/>
    <cellStyle name="표준 17 2 2 2 3" xfId="7194" xr:uid="{00000000-0005-0000-0000-0000181C0000}"/>
    <cellStyle name="표준 17 2 2 3" xfId="7195" xr:uid="{00000000-0005-0000-0000-0000191C0000}"/>
    <cellStyle name="표준 17 2 2 4" xfId="7196" xr:uid="{00000000-0005-0000-0000-00001A1C0000}"/>
    <cellStyle name="표준 17 2 3" xfId="7197" xr:uid="{00000000-0005-0000-0000-00001B1C0000}"/>
    <cellStyle name="표준 17 2 3 2" xfId="7198" xr:uid="{00000000-0005-0000-0000-00001C1C0000}"/>
    <cellStyle name="표준 17 2 3 2 2" xfId="7199" xr:uid="{00000000-0005-0000-0000-00001D1C0000}"/>
    <cellStyle name="표준 17 2 3 2 3" xfId="7200" xr:uid="{00000000-0005-0000-0000-00001E1C0000}"/>
    <cellStyle name="표준 17 2 3 3" xfId="7201" xr:uid="{00000000-0005-0000-0000-00001F1C0000}"/>
    <cellStyle name="표준 17 2 3 4" xfId="7202" xr:uid="{00000000-0005-0000-0000-0000201C0000}"/>
    <cellStyle name="표준 17 2 4" xfId="7203" xr:uid="{00000000-0005-0000-0000-0000211C0000}"/>
    <cellStyle name="표준 17 2 4 2" xfId="7204" xr:uid="{00000000-0005-0000-0000-0000221C0000}"/>
    <cellStyle name="표준 17 2 4 3" xfId="7205" xr:uid="{00000000-0005-0000-0000-0000231C0000}"/>
    <cellStyle name="표준 17 2 5" xfId="7206" xr:uid="{00000000-0005-0000-0000-0000241C0000}"/>
    <cellStyle name="표준 17 2 5 2" xfId="7207" xr:uid="{00000000-0005-0000-0000-0000251C0000}"/>
    <cellStyle name="표준 17 2 6" xfId="7208" xr:uid="{00000000-0005-0000-0000-0000261C0000}"/>
    <cellStyle name="표준 17 2 7" xfId="7209" xr:uid="{00000000-0005-0000-0000-0000271C0000}"/>
    <cellStyle name="표준 17 3" xfId="7210" xr:uid="{00000000-0005-0000-0000-0000281C0000}"/>
    <cellStyle name="표준 17 3 2" xfId="7211" xr:uid="{00000000-0005-0000-0000-0000291C0000}"/>
    <cellStyle name="표준 17 3 2 2" xfId="7212" xr:uid="{00000000-0005-0000-0000-00002A1C0000}"/>
    <cellStyle name="표준 17 3 2 2 2" xfId="7213" xr:uid="{00000000-0005-0000-0000-00002B1C0000}"/>
    <cellStyle name="표준 17 3 2 2 3" xfId="7214" xr:uid="{00000000-0005-0000-0000-00002C1C0000}"/>
    <cellStyle name="표준 17 3 2 3" xfId="7215" xr:uid="{00000000-0005-0000-0000-00002D1C0000}"/>
    <cellStyle name="표준 17 3 2 4" xfId="7216" xr:uid="{00000000-0005-0000-0000-00002E1C0000}"/>
    <cellStyle name="표준 17 3 3" xfId="7217" xr:uid="{00000000-0005-0000-0000-00002F1C0000}"/>
    <cellStyle name="표준 17 3 3 2" xfId="7218" xr:uid="{00000000-0005-0000-0000-0000301C0000}"/>
    <cellStyle name="표준 17 3 3 3" xfId="7219" xr:uid="{00000000-0005-0000-0000-0000311C0000}"/>
    <cellStyle name="표준 17 3 4" xfId="7220" xr:uid="{00000000-0005-0000-0000-0000321C0000}"/>
    <cellStyle name="표준 17 3 5" xfId="7221" xr:uid="{00000000-0005-0000-0000-0000331C0000}"/>
    <cellStyle name="표준 17 4" xfId="7222" xr:uid="{00000000-0005-0000-0000-0000341C0000}"/>
    <cellStyle name="표준 17 4 2" xfId="7223" xr:uid="{00000000-0005-0000-0000-0000351C0000}"/>
    <cellStyle name="표준 17 4 2 2" xfId="7224" xr:uid="{00000000-0005-0000-0000-0000361C0000}"/>
    <cellStyle name="표준 17 4 2 3" xfId="7225" xr:uid="{00000000-0005-0000-0000-0000371C0000}"/>
    <cellStyle name="표준 17 4 3" xfId="7226" xr:uid="{00000000-0005-0000-0000-0000381C0000}"/>
    <cellStyle name="표준 17 4 4" xfId="7227" xr:uid="{00000000-0005-0000-0000-0000391C0000}"/>
    <cellStyle name="표준 17 5" xfId="7228" xr:uid="{00000000-0005-0000-0000-00003A1C0000}"/>
    <cellStyle name="표준 17 5 2" xfId="7229" xr:uid="{00000000-0005-0000-0000-00003B1C0000}"/>
    <cellStyle name="표준 17 5 2 2" xfId="7230" xr:uid="{00000000-0005-0000-0000-00003C1C0000}"/>
    <cellStyle name="표준 17 5 2 3" xfId="7231" xr:uid="{00000000-0005-0000-0000-00003D1C0000}"/>
    <cellStyle name="표준 17 5 3" xfId="7232" xr:uid="{00000000-0005-0000-0000-00003E1C0000}"/>
    <cellStyle name="표준 17 5 4" xfId="7233" xr:uid="{00000000-0005-0000-0000-00003F1C0000}"/>
    <cellStyle name="표준 17 6" xfId="7234" xr:uid="{00000000-0005-0000-0000-0000401C0000}"/>
    <cellStyle name="표준 17 6 2" xfId="7235" xr:uid="{00000000-0005-0000-0000-0000411C0000}"/>
    <cellStyle name="표준 17 6 2 2" xfId="7236" xr:uid="{00000000-0005-0000-0000-0000421C0000}"/>
    <cellStyle name="표준 17 6 2 3" xfId="7237" xr:uid="{00000000-0005-0000-0000-0000431C0000}"/>
    <cellStyle name="표준 17 6 3" xfId="7238" xr:uid="{00000000-0005-0000-0000-0000441C0000}"/>
    <cellStyle name="표준 17 6 4" xfId="7239" xr:uid="{00000000-0005-0000-0000-0000451C0000}"/>
    <cellStyle name="표준 17 7" xfId="7240" xr:uid="{00000000-0005-0000-0000-0000461C0000}"/>
    <cellStyle name="표준 17 7 2" xfId="7241" xr:uid="{00000000-0005-0000-0000-0000471C0000}"/>
    <cellStyle name="표준 17 7 2 2" xfId="7242" xr:uid="{00000000-0005-0000-0000-0000481C0000}"/>
    <cellStyle name="표준 17 7 2 3" xfId="7243" xr:uid="{00000000-0005-0000-0000-0000491C0000}"/>
    <cellStyle name="표준 17 7 3" xfId="7244" xr:uid="{00000000-0005-0000-0000-00004A1C0000}"/>
    <cellStyle name="표준 17 7 4" xfId="7245" xr:uid="{00000000-0005-0000-0000-00004B1C0000}"/>
    <cellStyle name="표준 17 8" xfId="7246" xr:uid="{00000000-0005-0000-0000-00004C1C0000}"/>
    <cellStyle name="표준 17 8 2" xfId="7247" xr:uid="{00000000-0005-0000-0000-00004D1C0000}"/>
    <cellStyle name="표준 17 8 2 2" xfId="7248" xr:uid="{00000000-0005-0000-0000-00004E1C0000}"/>
    <cellStyle name="표준 17 8 2 3" xfId="7249" xr:uid="{00000000-0005-0000-0000-00004F1C0000}"/>
    <cellStyle name="표준 17 8 3" xfId="7250" xr:uid="{00000000-0005-0000-0000-0000501C0000}"/>
    <cellStyle name="표준 17 8 4" xfId="7251" xr:uid="{00000000-0005-0000-0000-0000511C0000}"/>
    <cellStyle name="표준 17 9" xfId="7252" xr:uid="{00000000-0005-0000-0000-0000521C0000}"/>
    <cellStyle name="표준 17 9 2" xfId="7253" xr:uid="{00000000-0005-0000-0000-0000531C0000}"/>
    <cellStyle name="표준 17 9 3" xfId="7254" xr:uid="{00000000-0005-0000-0000-0000541C0000}"/>
    <cellStyle name="표준 18" xfId="7255" xr:uid="{00000000-0005-0000-0000-0000551C0000}"/>
    <cellStyle name="표준 18 10" xfId="7256" xr:uid="{00000000-0005-0000-0000-0000561C0000}"/>
    <cellStyle name="표준 18 10 2" xfId="7257" xr:uid="{00000000-0005-0000-0000-0000571C0000}"/>
    <cellStyle name="표준 18 11" xfId="7258" xr:uid="{00000000-0005-0000-0000-0000581C0000}"/>
    <cellStyle name="표준 18 12" xfId="7259" xr:uid="{00000000-0005-0000-0000-0000591C0000}"/>
    <cellStyle name="표준 18 2" xfId="7260" xr:uid="{00000000-0005-0000-0000-00005A1C0000}"/>
    <cellStyle name="표준 18 2 2" xfId="7261" xr:uid="{00000000-0005-0000-0000-00005B1C0000}"/>
    <cellStyle name="표준 18 2 2 2" xfId="7262" xr:uid="{00000000-0005-0000-0000-00005C1C0000}"/>
    <cellStyle name="표준 18 2 2 2 2" xfId="7263" xr:uid="{00000000-0005-0000-0000-00005D1C0000}"/>
    <cellStyle name="표준 18 2 2 2 3" xfId="7264" xr:uid="{00000000-0005-0000-0000-00005E1C0000}"/>
    <cellStyle name="표준 18 2 2 3" xfId="7265" xr:uid="{00000000-0005-0000-0000-00005F1C0000}"/>
    <cellStyle name="표준 18 2 2 4" xfId="7266" xr:uid="{00000000-0005-0000-0000-0000601C0000}"/>
    <cellStyle name="표준 18 2 3" xfId="7267" xr:uid="{00000000-0005-0000-0000-0000611C0000}"/>
    <cellStyle name="표준 18 2 3 2" xfId="7268" xr:uid="{00000000-0005-0000-0000-0000621C0000}"/>
    <cellStyle name="표준 18 2 3 2 2" xfId="7269" xr:uid="{00000000-0005-0000-0000-0000631C0000}"/>
    <cellStyle name="표준 18 2 3 2 3" xfId="7270" xr:uid="{00000000-0005-0000-0000-0000641C0000}"/>
    <cellStyle name="표준 18 2 3 3" xfId="7271" xr:uid="{00000000-0005-0000-0000-0000651C0000}"/>
    <cellStyle name="표준 18 2 3 4" xfId="7272" xr:uid="{00000000-0005-0000-0000-0000661C0000}"/>
    <cellStyle name="표준 18 2 4" xfId="7273" xr:uid="{00000000-0005-0000-0000-0000671C0000}"/>
    <cellStyle name="표준 18 2 4 2" xfId="7274" xr:uid="{00000000-0005-0000-0000-0000681C0000}"/>
    <cellStyle name="표준 18 2 4 3" xfId="7275" xr:uid="{00000000-0005-0000-0000-0000691C0000}"/>
    <cellStyle name="표준 18 2 5" xfId="7276" xr:uid="{00000000-0005-0000-0000-00006A1C0000}"/>
    <cellStyle name="표준 18 2 5 2" xfId="7277" xr:uid="{00000000-0005-0000-0000-00006B1C0000}"/>
    <cellStyle name="표준 18 2 6" xfId="7278" xr:uid="{00000000-0005-0000-0000-00006C1C0000}"/>
    <cellStyle name="표준 18 2 7" xfId="7279" xr:uid="{00000000-0005-0000-0000-00006D1C0000}"/>
    <cellStyle name="표준 18 3" xfId="7280" xr:uid="{00000000-0005-0000-0000-00006E1C0000}"/>
    <cellStyle name="표준 18 3 2" xfId="7281" xr:uid="{00000000-0005-0000-0000-00006F1C0000}"/>
    <cellStyle name="표준 18 3 2 2" xfId="7282" xr:uid="{00000000-0005-0000-0000-0000701C0000}"/>
    <cellStyle name="표준 18 3 2 2 2" xfId="7283" xr:uid="{00000000-0005-0000-0000-0000711C0000}"/>
    <cellStyle name="표준 18 3 2 2 3" xfId="7284" xr:uid="{00000000-0005-0000-0000-0000721C0000}"/>
    <cellStyle name="표준 18 3 2 3" xfId="7285" xr:uid="{00000000-0005-0000-0000-0000731C0000}"/>
    <cellStyle name="표준 18 3 2 4" xfId="7286" xr:uid="{00000000-0005-0000-0000-0000741C0000}"/>
    <cellStyle name="표준 18 3 3" xfId="7287" xr:uid="{00000000-0005-0000-0000-0000751C0000}"/>
    <cellStyle name="표준 18 3 3 2" xfId="7288" xr:uid="{00000000-0005-0000-0000-0000761C0000}"/>
    <cellStyle name="표준 18 3 3 3" xfId="7289" xr:uid="{00000000-0005-0000-0000-0000771C0000}"/>
    <cellStyle name="표준 18 3 4" xfId="7290" xr:uid="{00000000-0005-0000-0000-0000781C0000}"/>
    <cellStyle name="표준 18 3 5" xfId="7291" xr:uid="{00000000-0005-0000-0000-0000791C0000}"/>
    <cellStyle name="표준 18 4" xfId="7292" xr:uid="{00000000-0005-0000-0000-00007A1C0000}"/>
    <cellStyle name="표준 18 4 2" xfId="7293" xr:uid="{00000000-0005-0000-0000-00007B1C0000}"/>
    <cellStyle name="표준 18 4 2 2" xfId="7294" xr:uid="{00000000-0005-0000-0000-00007C1C0000}"/>
    <cellStyle name="표준 18 4 2 3" xfId="7295" xr:uid="{00000000-0005-0000-0000-00007D1C0000}"/>
    <cellStyle name="표준 18 4 3" xfId="7296" xr:uid="{00000000-0005-0000-0000-00007E1C0000}"/>
    <cellStyle name="표준 18 4 4" xfId="7297" xr:uid="{00000000-0005-0000-0000-00007F1C0000}"/>
    <cellStyle name="표준 18 5" xfId="7298" xr:uid="{00000000-0005-0000-0000-0000801C0000}"/>
    <cellStyle name="표준 18 5 2" xfId="7299" xr:uid="{00000000-0005-0000-0000-0000811C0000}"/>
    <cellStyle name="표준 18 5 2 2" xfId="7300" xr:uid="{00000000-0005-0000-0000-0000821C0000}"/>
    <cellStyle name="표준 18 5 2 3" xfId="7301" xr:uid="{00000000-0005-0000-0000-0000831C0000}"/>
    <cellStyle name="표준 18 5 3" xfId="7302" xr:uid="{00000000-0005-0000-0000-0000841C0000}"/>
    <cellStyle name="표준 18 5 4" xfId="7303" xr:uid="{00000000-0005-0000-0000-0000851C0000}"/>
    <cellStyle name="표준 18 6" xfId="7304" xr:uid="{00000000-0005-0000-0000-0000861C0000}"/>
    <cellStyle name="표준 18 6 2" xfId="7305" xr:uid="{00000000-0005-0000-0000-0000871C0000}"/>
    <cellStyle name="표준 18 6 2 2" xfId="7306" xr:uid="{00000000-0005-0000-0000-0000881C0000}"/>
    <cellStyle name="표준 18 6 2 3" xfId="7307" xr:uid="{00000000-0005-0000-0000-0000891C0000}"/>
    <cellStyle name="표준 18 6 3" xfId="7308" xr:uid="{00000000-0005-0000-0000-00008A1C0000}"/>
    <cellStyle name="표준 18 6 4" xfId="7309" xr:uid="{00000000-0005-0000-0000-00008B1C0000}"/>
    <cellStyle name="표준 18 7" xfId="7310" xr:uid="{00000000-0005-0000-0000-00008C1C0000}"/>
    <cellStyle name="표준 18 7 2" xfId="7311" xr:uid="{00000000-0005-0000-0000-00008D1C0000}"/>
    <cellStyle name="표준 18 7 2 2" xfId="7312" xr:uid="{00000000-0005-0000-0000-00008E1C0000}"/>
    <cellStyle name="표준 18 7 2 3" xfId="7313" xr:uid="{00000000-0005-0000-0000-00008F1C0000}"/>
    <cellStyle name="표준 18 7 3" xfId="7314" xr:uid="{00000000-0005-0000-0000-0000901C0000}"/>
    <cellStyle name="표준 18 7 4" xfId="7315" xr:uid="{00000000-0005-0000-0000-0000911C0000}"/>
    <cellStyle name="표준 18 8" xfId="7316" xr:uid="{00000000-0005-0000-0000-0000921C0000}"/>
    <cellStyle name="표준 18 8 2" xfId="7317" xr:uid="{00000000-0005-0000-0000-0000931C0000}"/>
    <cellStyle name="표준 18 8 2 2" xfId="7318" xr:uid="{00000000-0005-0000-0000-0000941C0000}"/>
    <cellStyle name="표준 18 8 2 3" xfId="7319" xr:uid="{00000000-0005-0000-0000-0000951C0000}"/>
    <cellStyle name="표준 18 8 3" xfId="7320" xr:uid="{00000000-0005-0000-0000-0000961C0000}"/>
    <cellStyle name="표준 18 8 4" xfId="7321" xr:uid="{00000000-0005-0000-0000-0000971C0000}"/>
    <cellStyle name="표준 18 9" xfId="7322" xr:uid="{00000000-0005-0000-0000-0000981C0000}"/>
    <cellStyle name="표준 18 9 2" xfId="7323" xr:uid="{00000000-0005-0000-0000-0000991C0000}"/>
    <cellStyle name="표준 18 9 3" xfId="7324" xr:uid="{00000000-0005-0000-0000-00009A1C0000}"/>
    <cellStyle name="표준 19" xfId="7325" xr:uid="{00000000-0005-0000-0000-00009B1C0000}"/>
    <cellStyle name="표준 2" xfId="7326" xr:uid="{00000000-0005-0000-0000-00009C1C0000}"/>
    <cellStyle name="표준 2 2" xfId="7327" xr:uid="{00000000-0005-0000-0000-00009D1C0000}"/>
    <cellStyle name="표준 2 2 2" xfId="6" xr:uid="{00000000-0005-0000-0000-00009E1C0000}"/>
    <cellStyle name="표준 2 2_00.설치공사원가계산서(진주마산)" xfId="7328" xr:uid="{00000000-0005-0000-0000-00009F1C0000}"/>
    <cellStyle name="표준 2 3" xfId="7" xr:uid="{00000000-0005-0000-0000-0000A01C0000}"/>
    <cellStyle name="표준 2 3 2" xfId="7329" xr:uid="{00000000-0005-0000-0000-0000A11C0000}"/>
    <cellStyle name="표준 2 4" xfId="7330" xr:uid="{00000000-0005-0000-0000-0000A21C0000}"/>
    <cellStyle name="표준 2 5" xfId="7331" xr:uid="{00000000-0005-0000-0000-0000A31C0000}"/>
    <cellStyle name="표준 2 6" xfId="7332" xr:uid="{00000000-0005-0000-0000-0000A41C0000}"/>
    <cellStyle name="표준 2_(주)코스틸공장전기,통신,소방견적서" xfId="7333" xr:uid="{00000000-0005-0000-0000-0000A51C0000}"/>
    <cellStyle name="표준 3" xfId="7334" xr:uid="{00000000-0005-0000-0000-0000A61C0000}"/>
    <cellStyle name="표준 3 10" xfId="7335" xr:uid="{00000000-0005-0000-0000-0000A71C0000}"/>
    <cellStyle name="표준 3 11" xfId="7336" xr:uid="{00000000-0005-0000-0000-0000A81C0000}"/>
    <cellStyle name="표준 3 12" xfId="7337" xr:uid="{00000000-0005-0000-0000-0000A91C0000}"/>
    <cellStyle name="표준 3 13" xfId="7338" xr:uid="{00000000-0005-0000-0000-0000AA1C0000}"/>
    <cellStyle name="표준 3 14" xfId="7339" xr:uid="{00000000-0005-0000-0000-0000AB1C0000}"/>
    <cellStyle name="표준 3 15" xfId="7340" xr:uid="{00000000-0005-0000-0000-0000AC1C0000}"/>
    <cellStyle name="표준 3 16" xfId="7341" xr:uid="{00000000-0005-0000-0000-0000AD1C0000}"/>
    <cellStyle name="표준 3 17" xfId="7342" xr:uid="{00000000-0005-0000-0000-0000AE1C0000}"/>
    <cellStyle name="표준 3 18" xfId="7343" xr:uid="{00000000-0005-0000-0000-0000AF1C0000}"/>
    <cellStyle name="표준 3 19" xfId="7344" xr:uid="{00000000-0005-0000-0000-0000B01C0000}"/>
    <cellStyle name="표준 3 2" xfId="7345" xr:uid="{00000000-0005-0000-0000-0000B11C0000}"/>
    <cellStyle name="표준 3 2 2" xfId="7346" xr:uid="{00000000-0005-0000-0000-0000B21C0000}"/>
    <cellStyle name="표준 3 2 3" xfId="7347" xr:uid="{00000000-0005-0000-0000-0000B31C0000}"/>
    <cellStyle name="표준 3 2 4" xfId="7348" xr:uid="{00000000-0005-0000-0000-0000B41C0000}"/>
    <cellStyle name="표준 3 2 5" xfId="7349" xr:uid="{00000000-0005-0000-0000-0000B51C0000}"/>
    <cellStyle name="표준 3 20" xfId="7350" xr:uid="{00000000-0005-0000-0000-0000B61C0000}"/>
    <cellStyle name="표준 3 21" xfId="7351" xr:uid="{00000000-0005-0000-0000-0000B71C0000}"/>
    <cellStyle name="표준 3 22" xfId="7352" xr:uid="{00000000-0005-0000-0000-0000B81C0000}"/>
    <cellStyle name="표준 3 23" xfId="7353" xr:uid="{00000000-0005-0000-0000-0000B91C0000}"/>
    <cellStyle name="표준 3 24" xfId="7354" xr:uid="{00000000-0005-0000-0000-0000BA1C0000}"/>
    <cellStyle name="표준 3 25" xfId="7355" xr:uid="{00000000-0005-0000-0000-0000BB1C0000}"/>
    <cellStyle name="표준 3 26" xfId="7356" xr:uid="{00000000-0005-0000-0000-0000BC1C0000}"/>
    <cellStyle name="표준 3 27" xfId="7357" xr:uid="{00000000-0005-0000-0000-0000BD1C0000}"/>
    <cellStyle name="표준 3 28" xfId="7358" xr:uid="{00000000-0005-0000-0000-0000BE1C0000}"/>
    <cellStyle name="표준 3 29" xfId="7359" xr:uid="{00000000-0005-0000-0000-0000BF1C0000}"/>
    <cellStyle name="표준 3 3" xfId="7360" xr:uid="{00000000-0005-0000-0000-0000C01C0000}"/>
    <cellStyle name="표준 3 3 2" xfId="7361" xr:uid="{00000000-0005-0000-0000-0000C11C0000}"/>
    <cellStyle name="표준 3 3 3" xfId="7362" xr:uid="{00000000-0005-0000-0000-0000C21C0000}"/>
    <cellStyle name="표준 3 3 4" xfId="7363" xr:uid="{00000000-0005-0000-0000-0000C31C0000}"/>
    <cellStyle name="표준 3 3 5" xfId="7364" xr:uid="{00000000-0005-0000-0000-0000C41C0000}"/>
    <cellStyle name="표준 3 30" xfId="7365" xr:uid="{00000000-0005-0000-0000-0000C51C0000}"/>
    <cellStyle name="표준 3 31" xfId="7366" xr:uid="{00000000-0005-0000-0000-0000C61C0000}"/>
    <cellStyle name="표준 3 32" xfId="7367" xr:uid="{00000000-0005-0000-0000-0000C71C0000}"/>
    <cellStyle name="표준 3 33" xfId="7368" xr:uid="{00000000-0005-0000-0000-0000C81C0000}"/>
    <cellStyle name="표준 3 34" xfId="7369" xr:uid="{00000000-0005-0000-0000-0000C91C0000}"/>
    <cellStyle name="표준 3 35" xfId="7370" xr:uid="{00000000-0005-0000-0000-0000CA1C0000}"/>
    <cellStyle name="표준 3 36" xfId="7371" xr:uid="{00000000-0005-0000-0000-0000CB1C0000}"/>
    <cellStyle name="표준 3 37" xfId="7372" xr:uid="{00000000-0005-0000-0000-0000CC1C0000}"/>
    <cellStyle name="표준 3 38" xfId="7373" xr:uid="{00000000-0005-0000-0000-0000CD1C0000}"/>
    <cellStyle name="표준 3 39" xfId="7374" xr:uid="{00000000-0005-0000-0000-0000CE1C0000}"/>
    <cellStyle name="표준 3 4" xfId="7375" xr:uid="{00000000-0005-0000-0000-0000CF1C0000}"/>
    <cellStyle name="표준 3 40" xfId="7376" xr:uid="{00000000-0005-0000-0000-0000D01C0000}"/>
    <cellStyle name="표준 3 41" xfId="7377" xr:uid="{00000000-0005-0000-0000-0000D11C0000}"/>
    <cellStyle name="표준 3 42" xfId="7378" xr:uid="{00000000-0005-0000-0000-0000D21C0000}"/>
    <cellStyle name="표준 3 43" xfId="7379" xr:uid="{00000000-0005-0000-0000-0000D31C0000}"/>
    <cellStyle name="표준 3 44" xfId="7380" xr:uid="{00000000-0005-0000-0000-0000D41C0000}"/>
    <cellStyle name="표준 3 45" xfId="7381" xr:uid="{00000000-0005-0000-0000-0000D51C0000}"/>
    <cellStyle name="표준 3 46" xfId="7382" xr:uid="{00000000-0005-0000-0000-0000D61C0000}"/>
    <cellStyle name="표준 3 47" xfId="7383" xr:uid="{00000000-0005-0000-0000-0000D71C0000}"/>
    <cellStyle name="표준 3 48" xfId="7384" xr:uid="{00000000-0005-0000-0000-0000D81C0000}"/>
    <cellStyle name="표준 3 49" xfId="7385" xr:uid="{00000000-0005-0000-0000-0000D91C0000}"/>
    <cellStyle name="표준 3 5" xfId="7386" xr:uid="{00000000-0005-0000-0000-0000DA1C0000}"/>
    <cellStyle name="표준 3 50" xfId="7387" xr:uid="{00000000-0005-0000-0000-0000DB1C0000}"/>
    <cellStyle name="표준 3 51" xfId="7388" xr:uid="{00000000-0005-0000-0000-0000DC1C0000}"/>
    <cellStyle name="표준 3 52" xfId="7389" xr:uid="{00000000-0005-0000-0000-0000DD1C0000}"/>
    <cellStyle name="표준 3 53" xfId="7390" xr:uid="{00000000-0005-0000-0000-0000DE1C0000}"/>
    <cellStyle name="표준 3 54" xfId="7391" xr:uid="{00000000-0005-0000-0000-0000DF1C0000}"/>
    <cellStyle name="표준 3 55" xfId="7392" xr:uid="{00000000-0005-0000-0000-0000E01C0000}"/>
    <cellStyle name="표준 3 56" xfId="7393" xr:uid="{00000000-0005-0000-0000-0000E11C0000}"/>
    <cellStyle name="표준 3 57" xfId="7394" xr:uid="{00000000-0005-0000-0000-0000E21C0000}"/>
    <cellStyle name="표준 3 58" xfId="7395" xr:uid="{00000000-0005-0000-0000-0000E31C0000}"/>
    <cellStyle name="표준 3 59" xfId="7396" xr:uid="{00000000-0005-0000-0000-0000E41C0000}"/>
    <cellStyle name="표준 3 6" xfId="7397" xr:uid="{00000000-0005-0000-0000-0000E51C0000}"/>
    <cellStyle name="표준 3 60" xfId="7398" xr:uid="{00000000-0005-0000-0000-0000E61C0000}"/>
    <cellStyle name="표준 3 61" xfId="7399" xr:uid="{00000000-0005-0000-0000-0000E71C0000}"/>
    <cellStyle name="표준 3 62" xfId="7400" xr:uid="{00000000-0005-0000-0000-0000E81C0000}"/>
    <cellStyle name="표준 3 63" xfId="7401" xr:uid="{00000000-0005-0000-0000-0000E91C0000}"/>
    <cellStyle name="표준 3 64" xfId="7402" xr:uid="{00000000-0005-0000-0000-0000EA1C0000}"/>
    <cellStyle name="표준 3 65" xfId="7403" xr:uid="{00000000-0005-0000-0000-0000EB1C0000}"/>
    <cellStyle name="표준 3 66" xfId="7404" xr:uid="{00000000-0005-0000-0000-0000EC1C0000}"/>
    <cellStyle name="표준 3 67" xfId="7405" xr:uid="{00000000-0005-0000-0000-0000ED1C0000}"/>
    <cellStyle name="표준 3 68" xfId="7406" xr:uid="{00000000-0005-0000-0000-0000EE1C0000}"/>
    <cellStyle name="표준 3 69" xfId="7407" xr:uid="{00000000-0005-0000-0000-0000EF1C0000}"/>
    <cellStyle name="표준 3 7" xfId="7408" xr:uid="{00000000-0005-0000-0000-0000F01C0000}"/>
    <cellStyle name="표준 3 70" xfId="7409" xr:uid="{00000000-0005-0000-0000-0000F11C0000}"/>
    <cellStyle name="표준 3 71" xfId="7410" xr:uid="{00000000-0005-0000-0000-0000F21C0000}"/>
    <cellStyle name="표준 3 72" xfId="7411" xr:uid="{00000000-0005-0000-0000-0000F31C0000}"/>
    <cellStyle name="표준 3 73" xfId="7412" xr:uid="{00000000-0005-0000-0000-0000F41C0000}"/>
    <cellStyle name="표준 3 74" xfId="7413" xr:uid="{00000000-0005-0000-0000-0000F51C0000}"/>
    <cellStyle name="표준 3 75" xfId="7414" xr:uid="{00000000-0005-0000-0000-0000F61C0000}"/>
    <cellStyle name="표준 3 76" xfId="7415" xr:uid="{00000000-0005-0000-0000-0000F71C0000}"/>
    <cellStyle name="표준 3 77" xfId="7416" xr:uid="{00000000-0005-0000-0000-0000F81C0000}"/>
    <cellStyle name="표준 3 78" xfId="7417" xr:uid="{00000000-0005-0000-0000-0000F91C0000}"/>
    <cellStyle name="표준 3 79" xfId="7418" xr:uid="{00000000-0005-0000-0000-0000FA1C0000}"/>
    <cellStyle name="표준 3 8" xfId="7419" xr:uid="{00000000-0005-0000-0000-0000FB1C0000}"/>
    <cellStyle name="표준 3 80" xfId="7420" xr:uid="{00000000-0005-0000-0000-0000FC1C0000}"/>
    <cellStyle name="표준 3 81" xfId="7421" xr:uid="{00000000-0005-0000-0000-0000FD1C0000}"/>
    <cellStyle name="표준 3 82" xfId="7422" xr:uid="{00000000-0005-0000-0000-0000FE1C0000}"/>
    <cellStyle name="표준 3 83" xfId="7423" xr:uid="{00000000-0005-0000-0000-0000FF1C0000}"/>
    <cellStyle name="표준 3 9" xfId="7424" xr:uid="{00000000-0005-0000-0000-0000001D0000}"/>
    <cellStyle name="표준 3_00-0.가로등 추가건(마포역 외 2개소)-제출용-실정보고용" xfId="7425" xr:uid="{00000000-0005-0000-0000-0000011D0000}"/>
    <cellStyle name="표준 33" xfId="7426" xr:uid="{00000000-0005-0000-0000-0000021D0000}"/>
    <cellStyle name="표준 4" xfId="7427" xr:uid="{00000000-0005-0000-0000-0000031D0000}"/>
    <cellStyle name="표준 4 2" xfId="7428" xr:uid="{00000000-0005-0000-0000-0000041D0000}"/>
    <cellStyle name="표준 4 3" xfId="7429" xr:uid="{00000000-0005-0000-0000-0000051D0000}"/>
    <cellStyle name="표준 4 4" xfId="7430" xr:uid="{00000000-0005-0000-0000-0000061D0000}"/>
    <cellStyle name="표준 4 4 10" xfId="7431" xr:uid="{00000000-0005-0000-0000-0000071D0000}"/>
    <cellStyle name="표준 4 4 10 2" xfId="7432" xr:uid="{00000000-0005-0000-0000-0000081D0000}"/>
    <cellStyle name="표준 4 4 11" xfId="7433" xr:uid="{00000000-0005-0000-0000-0000091D0000}"/>
    <cellStyle name="표준 4 4 12" xfId="7434" xr:uid="{00000000-0005-0000-0000-00000A1D0000}"/>
    <cellStyle name="표준 4 4 2" xfId="7435" xr:uid="{00000000-0005-0000-0000-00000B1D0000}"/>
    <cellStyle name="표준 4 4 2 2" xfId="7436" xr:uid="{00000000-0005-0000-0000-00000C1D0000}"/>
    <cellStyle name="표준 4 4 2 2 2" xfId="7437" xr:uid="{00000000-0005-0000-0000-00000D1D0000}"/>
    <cellStyle name="표준 4 4 2 2 2 2" xfId="7438" xr:uid="{00000000-0005-0000-0000-00000E1D0000}"/>
    <cellStyle name="표준 4 4 2 2 2 3" xfId="7439" xr:uid="{00000000-0005-0000-0000-00000F1D0000}"/>
    <cellStyle name="표준 4 4 2 2 3" xfId="7440" xr:uid="{00000000-0005-0000-0000-0000101D0000}"/>
    <cellStyle name="표준 4 4 2 2 4" xfId="7441" xr:uid="{00000000-0005-0000-0000-0000111D0000}"/>
    <cellStyle name="표준 4 4 2 3" xfId="7442" xr:uid="{00000000-0005-0000-0000-0000121D0000}"/>
    <cellStyle name="표준 4 4 2 3 2" xfId="7443" xr:uid="{00000000-0005-0000-0000-0000131D0000}"/>
    <cellStyle name="표준 4 4 2 3 2 2" xfId="7444" xr:uid="{00000000-0005-0000-0000-0000141D0000}"/>
    <cellStyle name="표준 4 4 2 3 2 3" xfId="7445" xr:uid="{00000000-0005-0000-0000-0000151D0000}"/>
    <cellStyle name="표준 4 4 2 3 3" xfId="7446" xr:uid="{00000000-0005-0000-0000-0000161D0000}"/>
    <cellStyle name="표준 4 4 2 3 4" xfId="7447" xr:uid="{00000000-0005-0000-0000-0000171D0000}"/>
    <cellStyle name="표준 4 4 2 4" xfId="7448" xr:uid="{00000000-0005-0000-0000-0000181D0000}"/>
    <cellStyle name="표준 4 4 2 4 2" xfId="7449" xr:uid="{00000000-0005-0000-0000-0000191D0000}"/>
    <cellStyle name="표준 4 4 2 4 3" xfId="7450" xr:uid="{00000000-0005-0000-0000-00001A1D0000}"/>
    <cellStyle name="표준 4 4 2 5" xfId="7451" xr:uid="{00000000-0005-0000-0000-00001B1D0000}"/>
    <cellStyle name="표준 4 4 2 5 2" xfId="7452" xr:uid="{00000000-0005-0000-0000-00001C1D0000}"/>
    <cellStyle name="표준 4 4 2 6" xfId="7453" xr:uid="{00000000-0005-0000-0000-00001D1D0000}"/>
    <cellStyle name="표준 4 4 2 7" xfId="7454" xr:uid="{00000000-0005-0000-0000-00001E1D0000}"/>
    <cellStyle name="표준 4 4 3" xfId="7455" xr:uid="{00000000-0005-0000-0000-00001F1D0000}"/>
    <cellStyle name="표준 4 4 3 2" xfId="7456" xr:uid="{00000000-0005-0000-0000-0000201D0000}"/>
    <cellStyle name="표준 4 4 3 2 2" xfId="7457" xr:uid="{00000000-0005-0000-0000-0000211D0000}"/>
    <cellStyle name="표준 4 4 3 2 2 2" xfId="7458" xr:uid="{00000000-0005-0000-0000-0000221D0000}"/>
    <cellStyle name="표준 4 4 3 2 2 3" xfId="7459" xr:uid="{00000000-0005-0000-0000-0000231D0000}"/>
    <cellStyle name="표준 4 4 3 2 3" xfId="7460" xr:uid="{00000000-0005-0000-0000-0000241D0000}"/>
    <cellStyle name="표준 4 4 3 2 4" xfId="7461" xr:uid="{00000000-0005-0000-0000-0000251D0000}"/>
    <cellStyle name="표준 4 4 3 3" xfId="7462" xr:uid="{00000000-0005-0000-0000-0000261D0000}"/>
    <cellStyle name="표준 4 4 3 3 2" xfId="7463" xr:uid="{00000000-0005-0000-0000-0000271D0000}"/>
    <cellStyle name="표준 4 4 3 3 3" xfId="7464" xr:uid="{00000000-0005-0000-0000-0000281D0000}"/>
    <cellStyle name="표준 4 4 3 4" xfId="7465" xr:uid="{00000000-0005-0000-0000-0000291D0000}"/>
    <cellStyle name="표준 4 4 3 5" xfId="7466" xr:uid="{00000000-0005-0000-0000-00002A1D0000}"/>
    <cellStyle name="표준 4 4 4" xfId="7467" xr:uid="{00000000-0005-0000-0000-00002B1D0000}"/>
    <cellStyle name="표준 4 4 4 2" xfId="7468" xr:uid="{00000000-0005-0000-0000-00002C1D0000}"/>
    <cellStyle name="표준 4 4 4 2 2" xfId="7469" xr:uid="{00000000-0005-0000-0000-00002D1D0000}"/>
    <cellStyle name="표준 4 4 4 2 3" xfId="7470" xr:uid="{00000000-0005-0000-0000-00002E1D0000}"/>
    <cellStyle name="표준 4 4 4 3" xfId="7471" xr:uid="{00000000-0005-0000-0000-00002F1D0000}"/>
    <cellStyle name="표준 4 4 4 4" xfId="7472" xr:uid="{00000000-0005-0000-0000-0000301D0000}"/>
    <cellStyle name="표준 4 4 5" xfId="7473" xr:uid="{00000000-0005-0000-0000-0000311D0000}"/>
    <cellStyle name="표준 4 4 5 2" xfId="7474" xr:uid="{00000000-0005-0000-0000-0000321D0000}"/>
    <cellStyle name="표준 4 4 5 2 2" xfId="7475" xr:uid="{00000000-0005-0000-0000-0000331D0000}"/>
    <cellStyle name="표준 4 4 5 2 3" xfId="7476" xr:uid="{00000000-0005-0000-0000-0000341D0000}"/>
    <cellStyle name="표준 4 4 5 3" xfId="7477" xr:uid="{00000000-0005-0000-0000-0000351D0000}"/>
    <cellStyle name="표준 4 4 5 4" xfId="7478" xr:uid="{00000000-0005-0000-0000-0000361D0000}"/>
    <cellStyle name="표준 4 4 6" xfId="7479" xr:uid="{00000000-0005-0000-0000-0000371D0000}"/>
    <cellStyle name="표준 4 4 6 2" xfId="7480" xr:uid="{00000000-0005-0000-0000-0000381D0000}"/>
    <cellStyle name="표준 4 4 6 2 2" xfId="7481" xr:uid="{00000000-0005-0000-0000-0000391D0000}"/>
    <cellStyle name="표준 4 4 6 2 3" xfId="7482" xr:uid="{00000000-0005-0000-0000-00003A1D0000}"/>
    <cellStyle name="표준 4 4 6 3" xfId="7483" xr:uid="{00000000-0005-0000-0000-00003B1D0000}"/>
    <cellStyle name="표준 4 4 6 4" xfId="7484" xr:uid="{00000000-0005-0000-0000-00003C1D0000}"/>
    <cellStyle name="표준 4 4 7" xfId="7485" xr:uid="{00000000-0005-0000-0000-00003D1D0000}"/>
    <cellStyle name="표준 4 4 7 2" xfId="7486" xr:uid="{00000000-0005-0000-0000-00003E1D0000}"/>
    <cellStyle name="표준 4 4 7 2 2" xfId="7487" xr:uid="{00000000-0005-0000-0000-00003F1D0000}"/>
    <cellStyle name="표준 4 4 7 2 3" xfId="7488" xr:uid="{00000000-0005-0000-0000-0000401D0000}"/>
    <cellStyle name="표준 4 4 7 3" xfId="7489" xr:uid="{00000000-0005-0000-0000-0000411D0000}"/>
    <cellStyle name="표준 4 4 7 4" xfId="7490" xr:uid="{00000000-0005-0000-0000-0000421D0000}"/>
    <cellStyle name="표준 4 4 8" xfId="7491" xr:uid="{00000000-0005-0000-0000-0000431D0000}"/>
    <cellStyle name="표준 4 4 8 2" xfId="7492" xr:uid="{00000000-0005-0000-0000-0000441D0000}"/>
    <cellStyle name="표준 4 4 8 2 2" xfId="7493" xr:uid="{00000000-0005-0000-0000-0000451D0000}"/>
    <cellStyle name="표준 4 4 8 2 3" xfId="7494" xr:uid="{00000000-0005-0000-0000-0000461D0000}"/>
    <cellStyle name="표준 4 4 8 3" xfId="7495" xr:uid="{00000000-0005-0000-0000-0000471D0000}"/>
    <cellStyle name="표준 4 4 8 4" xfId="7496" xr:uid="{00000000-0005-0000-0000-0000481D0000}"/>
    <cellStyle name="표준 4 4 9" xfId="7497" xr:uid="{00000000-0005-0000-0000-0000491D0000}"/>
    <cellStyle name="표준 4 4 9 2" xfId="7498" xr:uid="{00000000-0005-0000-0000-00004A1D0000}"/>
    <cellStyle name="표준 4 4 9 3" xfId="7499" xr:uid="{00000000-0005-0000-0000-00004B1D0000}"/>
    <cellStyle name="표준 5" xfId="7500" xr:uid="{00000000-0005-0000-0000-00004C1D0000}"/>
    <cellStyle name="표준 6" xfId="7501" xr:uid="{00000000-0005-0000-0000-00004D1D0000}"/>
    <cellStyle name="표준 6 2" xfId="7502" xr:uid="{00000000-0005-0000-0000-00004E1D0000}"/>
    <cellStyle name="표준 7" xfId="7503" xr:uid="{00000000-0005-0000-0000-00004F1D0000}"/>
    <cellStyle name="표준 7 2" xfId="7504" xr:uid="{00000000-0005-0000-0000-0000501D0000}"/>
    <cellStyle name="표준 8" xfId="7505" xr:uid="{00000000-0005-0000-0000-0000511D0000}"/>
    <cellStyle name="표준 9" xfId="7506" xr:uid="{00000000-0005-0000-0000-0000521D0000}"/>
    <cellStyle name="標準_ ｹ-ﾌﾞﾙ物量(B)" xfId="7507" xr:uid="{00000000-0005-0000-0000-0000531D0000}"/>
    <cellStyle name="표준_원가계산" xfId="4" xr:uid="{00000000-0005-0000-0000-0000541D0000}"/>
    <cellStyle name="표준_화곡동갑지" xfId="5" xr:uid="{00000000-0005-0000-0000-0000551D0000}"/>
    <cellStyle name="표준1" xfId="7508" xr:uid="{00000000-0005-0000-0000-0000561D0000}"/>
    <cellStyle name="표준1 2" xfId="7509" xr:uid="{00000000-0005-0000-0000-0000571D0000}"/>
    <cellStyle name="표준1_단가" xfId="7510" xr:uid="{00000000-0005-0000-0000-0000581D0000}"/>
    <cellStyle name="표준2" xfId="7511" xr:uid="{00000000-0005-0000-0000-0000591D0000}"/>
    <cellStyle name="표준2 2" xfId="7512" xr:uid="{00000000-0005-0000-0000-00005A1D0000}"/>
    <cellStyle name="표준℘Sheet8 (3)" xfId="7513" xr:uid="{00000000-0005-0000-0000-00005B1D0000}"/>
    <cellStyle name="표준날짜" xfId="7514" xr:uid="{00000000-0005-0000-0000-00005C1D0000}"/>
    <cellStyle name="표준숫자" xfId="7515" xr:uid="{00000000-0005-0000-0000-00005D1D0000}"/>
    <cellStyle name="표쥰" xfId="7516" xr:uid="{00000000-0005-0000-0000-00005E1D0000}"/>
    <cellStyle name="표쥰 2" xfId="7517" xr:uid="{00000000-0005-0000-0000-00005F1D0000}"/>
    <cellStyle name="표쥰 3" xfId="7518" xr:uid="{00000000-0005-0000-0000-0000601D0000}"/>
    <cellStyle name="합계" xfId="7519" xr:uid="{00000000-0005-0000-0000-0000611D0000}"/>
    <cellStyle name="합산" xfId="7520" xr:uid="{00000000-0005-0000-0000-0000621D0000}"/>
    <cellStyle name="桁区切り [0.00]_laroux" xfId="7521" xr:uid="{00000000-0005-0000-0000-0000631D0000}"/>
    <cellStyle name="桁区切り_laroux" xfId="7522" xr:uid="{00000000-0005-0000-0000-0000641D0000}"/>
    <cellStyle name="垓" xfId="7523" xr:uid="{00000000-0005-0000-0000-0000651D0000}"/>
    <cellStyle name="허윤정" xfId="7524" xr:uid="{00000000-0005-0000-0000-0000661D0000}"/>
    <cellStyle name="화폐기호" xfId="7525" xr:uid="{00000000-0005-0000-0000-0000671D0000}"/>
    <cellStyle name="화폐기호 2" xfId="7526" xr:uid="{00000000-0005-0000-0000-0000681D0000}"/>
    <cellStyle name="화폐기호 3" xfId="7527" xr:uid="{00000000-0005-0000-0000-0000691D0000}"/>
    <cellStyle name="화폐기호0" xfId="7528" xr:uid="{00000000-0005-0000-0000-00006A1D0000}"/>
    <cellStyle name="화폐기호0 2" xfId="7529" xr:uid="{00000000-0005-0000-0000-00006B1D0000}"/>
    <cellStyle name="화폐기호0 3" xfId="7530" xr:uid="{00000000-0005-0000-0000-00006C1D0000}"/>
    <cellStyle name="화폐기호0_단가" xfId="7531" xr:uid="{00000000-0005-0000-0000-00006D1D0000}"/>
    <cellStyle name="ㅡㅡ" xfId="7532" xr:uid="{00000000-0005-0000-0000-00006E1D0000}"/>
    <cellStyle name="ㅣ" xfId="7533" xr:uid="{00000000-0005-0000-0000-00006F1D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externalLink" Target="externalLinks/externalLink97.xml"/><Relationship Id="rId21" Type="http://schemas.openxmlformats.org/officeDocument/2006/relationships/externalLink" Target="externalLinks/externalLink1.xml"/><Relationship Id="rId42" Type="http://schemas.openxmlformats.org/officeDocument/2006/relationships/externalLink" Target="externalLinks/externalLink22.xml"/><Relationship Id="rId63" Type="http://schemas.openxmlformats.org/officeDocument/2006/relationships/externalLink" Target="externalLinks/externalLink43.xml"/><Relationship Id="rId84" Type="http://schemas.openxmlformats.org/officeDocument/2006/relationships/externalLink" Target="externalLinks/externalLink64.xml"/><Relationship Id="rId138" Type="http://schemas.openxmlformats.org/officeDocument/2006/relationships/externalLink" Target="externalLinks/externalLink118.xml"/><Relationship Id="rId159" Type="http://schemas.openxmlformats.org/officeDocument/2006/relationships/externalLink" Target="externalLinks/externalLink139.xml"/><Relationship Id="rId170" Type="http://schemas.openxmlformats.org/officeDocument/2006/relationships/externalLink" Target="externalLinks/externalLink150.xml"/><Relationship Id="rId107" Type="http://schemas.openxmlformats.org/officeDocument/2006/relationships/externalLink" Target="externalLinks/externalLink87.xml"/><Relationship Id="rId11" Type="http://schemas.openxmlformats.org/officeDocument/2006/relationships/worksheet" Target="worksheets/sheet11.xml"/><Relationship Id="rId32" Type="http://schemas.openxmlformats.org/officeDocument/2006/relationships/externalLink" Target="externalLinks/externalLink12.xml"/><Relationship Id="rId53" Type="http://schemas.openxmlformats.org/officeDocument/2006/relationships/externalLink" Target="externalLinks/externalLink33.xml"/><Relationship Id="rId74" Type="http://schemas.openxmlformats.org/officeDocument/2006/relationships/externalLink" Target="externalLinks/externalLink54.xml"/><Relationship Id="rId128" Type="http://schemas.openxmlformats.org/officeDocument/2006/relationships/externalLink" Target="externalLinks/externalLink108.xml"/><Relationship Id="rId149" Type="http://schemas.openxmlformats.org/officeDocument/2006/relationships/externalLink" Target="externalLinks/externalLink129.xml"/><Relationship Id="rId5" Type="http://schemas.openxmlformats.org/officeDocument/2006/relationships/worksheet" Target="worksheets/sheet5.xml"/><Relationship Id="rId95" Type="http://schemas.openxmlformats.org/officeDocument/2006/relationships/externalLink" Target="externalLinks/externalLink75.xml"/><Relationship Id="rId160" Type="http://schemas.openxmlformats.org/officeDocument/2006/relationships/externalLink" Target="externalLinks/externalLink140.xml"/><Relationship Id="rId181" Type="http://schemas.openxmlformats.org/officeDocument/2006/relationships/sharedStrings" Target="sharedStrings.xml"/><Relationship Id="rId22" Type="http://schemas.openxmlformats.org/officeDocument/2006/relationships/externalLink" Target="externalLinks/externalLink2.xml"/><Relationship Id="rId43" Type="http://schemas.openxmlformats.org/officeDocument/2006/relationships/externalLink" Target="externalLinks/externalLink23.xml"/><Relationship Id="rId64" Type="http://schemas.openxmlformats.org/officeDocument/2006/relationships/externalLink" Target="externalLinks/externalLink44.xml"/><Relationship Id="rId118" Type="http://schemas.openxmlformats.org/officeDocument/2006/relationships/externalLink" Target="externalLinks/externalLink98.xml"/><Relationship Id="rId139" Type="http://schemas.openxmlformats.org/officeDocument/2006/relationships/externalLink" Target="externalLinks/externalLink119.xml"/><Relationship Id="rId85" Type="http://schemas.openxmlformats.org/officeDocument/2006/relationships/externalLink" Target="externalLinks/externalLink65.xml"/><Relationship Id="rId150" Type="http://schemas.openxmlformats.org/officeDocument/2006/relationships/externalLink" Target="externalLinks/externalLink130.xml"/><Relationship Id="rId171" Type="http://schemas.openxmlformats.org/officeDocument/2006/relationships/externalLink" Target="externalLinks/externalLink151.xml"/><Relationship Id="rId12" Type="http://schemas.openxmlformats.org/officeDocument/2006/relationships/worksheet" Target="worksheets/sheet12.xml"/><Relationship Id="rId33" Type="http://schemas.openxmlformats.org/officeDocument/2006/relationships/externalLink" Target="externalLinks/externalLink13.xml"/><Relationship Id="rId108" Type="http://schemas.openxmlformats.org/officeDocument/2006/relationships/externalLink" Target="externalLinks/externalLink88.xml"/><Relationship Id="rId129" Type="http://schemas.openxmlformats.org/officeDocument/2006/relationships/externalLink" Target="externalLinks/externalLink109.xml"/><Relationship Id="rId54" Type="http://schemas.openxmlformats.org/officeDocument/2006/relationships/externalLink" Target="externalLinks/externalLink34.xml"/><Relationship Id="rId75" Type="http://schemas.openxmlformats.org/officeDocument/2006/relationships/externalLink" Target="externalLinks/externalLink55.xml"/><Relationship Id="rId96" Type="http://schemas.openxmlformats.org/officeDocument/2006/relationships/externalLink" Target="externalLinks/externalLink76.xml"/><Relationship Id="rId140" Type="http://schemas.openxmlformats.org/officeDocument/2006/relationships/externalLink" Target="externalLinks/externalLink120.xml"/><Relationship Id="rId161" Type="http://schemas.openxmlformats.org/officeDocument/2006/relationships/externalLink" Target="externalLinks/externalLink141.xml"/><Relationship Id="rId182" Type="http://schemas.openxmlformats.org/officeDocument/2006/relationships/calcChain" Target="calcChain.xml"/><Relationship Id="rId6" Type="http://schemas.openxmlformats.org/officeDocument/2006/relationships/worksheet" Target="worksheets/sheet6.xml"/><Relationship Id="rId23" Type="http://schemas.openxmlformats.org/officeDocument/2006/relationships/externalLink" Target="externalLinks/externalLink3.xml"/><Relationship Id="rId119" Type="http://schemas.openxmlformats.org/officeDocument/2006/relationships/externalLink" Target="externalLinks/externalLink99.xml"/><Relationship Id="rId44" Type="http://schemas.openxmlformats.org/officeDocument/2006/relationships/externalLink" Target="externalLinks/externalLink24.xml"/><Relationship Id="rId60" Type="http://schemas.openxmlformats.org/officeDocument/2006/relationships/externalLink" Target="externalLinks/externalLink40.xml"/><Relationship Id="rId65" Type="http://schemas.openxmlformats.org/officeDocument/2006/relationships/externalLink" Target="externalLinks/externalLink45.xml"/><Relationship Id="rId81" Type="http://schemas.openxmlformats.org/officeDocument/2006/relationships/externalLink" Target="externalLinks/externalLink61.xml"/><Relationship Id="rId86" Type="http://schemas.openxmlformats.org/officeDocument/2006/relationships/externalLink" Target="externalLinks/externalLink66.xml"/><Relationship Id="rId130" Type="http://schemas.openxmlformats.org/officeDocument/2006/relationships/externalLink" Target="externalLinks/externalLink110.xml"/><Relationship Id="rId135" Type="http://schemas.openxmlformats.org/officeDocument/2006/relationships/externalLink" Target="externalLinks/externalLink115.xml"/><Relationship Id="rId151" Type="http://schemas.openxmlformats.org/officeDocument/2006/relationships/externalLink" Target="externalLinks/externalLink131.xml"/><Relationship Id="rId156" Type="http://schemas.openxmlformats.org/officeDocument/2006/relationships/externalLink" Target="externalLinks/externalLink136.xml"/><Relationship Id="rId177" Type="http://schemas.openxmlformats.org/officeDocument/2006/relationships/externalLink" Target="externalLinks/externalLink157.xml"/><Relationship Id="rId172" Type="http://schemas.openxmlformats.org/officeDocument/2006/relationships/externalLink" Target="externalLinks/externalLink152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externalLink" Target="externalLinks/externalLink19.xml"/><Relationship Id="rId109" Type="http://schemas.openxmlformats.org/officeDocument/2006/relationships/externalLink" Target="externalLinks/externalLink89.xml"/><Relationship Id="rId34" Type="http://schemas.openxmlformats.org/officeDocument/2006/relationships/externalLink" Target="externalLinks/externalLink14.xml"/><Relationship Id="rId50" Type="http://schemas.openxmlformats.org/officeDocument/2006/relationships/externalLink" Target="externalLinks/externalLink30.xml"/><Relationship Id="rId55" Type="http://schemas.openxmlformats.org/officeDocument/2006/relationships/externalLink" Target="externalLinks/externalLink35.xml"/><Relationship Id="rId76" Type="http://schemas.openxmlformats.org/officeDocument/2006/relationships/externalLink" Target="externalLinks/externalLink56.xml"/><Relationship Id="rId97" Type="http://schemas.openxmlformats.org/officeDocument/2006/relationships/externalLink" Target="externalLinks/externalLink77.xml"/><Relationship Id="rId104" Type="http://schemas.openxmlformats.org/officeDocument/2006/relationships/externalLink" Target="externalLinks/externalLink84.xml"/><Relationship Id="rId120" Type="http://schemas.openxmlformats.org/officeDocument/2006/relationships/externalLink" Target="externalLinks/externalLink100.xml"/><Relationship Id="rId125" Type="http://schemas.openxmlformats.org/officeDocument/2006/relationships/externalLink" Target="externalLinks/externalLink105.xml"/><Relationship Id="rId141" Type="http://schemas.openxmlformats.org/officeDocument/2006/relationships/externalLink" Target="externalLinks/externalLink121.xml"/><Relationship Id="rId146" Type="http://schemas.openxmlformats.org/officeDocument/2006/relationships/externalLink" Target="externalLinks/externalLink126.xml"/><Relationship Id="rId167" Type="http://schemas.openxmlformats.org/officeDocument/2006/relationships/externalLink" Target="externalLinks/externalLink147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51.xml"/><Relationship Id="rId92" Type="http://schemas.openxmlformats.org/officeDocument/2006/relationships/externalLink" Target="externalLinks/externalLink72.xml"/><Relationship Id="rId162" Type="http://schemas.openxmlformats.org/officeDocument/2006/relationships/externalLink" Target="externalLinks/externalLink142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9.xml"/><Relationship Id="rId24" Type="http://schemas.openxmlformats.org/officeDocument/2006/relationships/externalLink" Target="externalLinks/externalLink4.xml"/><Relationship Id="rId40" Type="http://schemas.openxmlformats.org/officeDocument/2006/relationships/externalLink" Target="externalLinks/externalLink20.xml"/><Relationship Id="rId45" Type="http://schemas.openxmlformats.org/officeDocument/2006/relationships/externalLink" Target="externalLinks/externalLink25.xml"/><Relationship Id="rId66" Type="http://schemas.openxmlformats.org/officeDocument/2006/relationships/externalLink" Target="externalLinks/externalLink46.xml"/><Relationship Id="rId87" Type="http://schemas.openxmlformats.org/officeDocument/2006/relationships/externalLink" Target="externalLinks/externalLink67.xml"/><Relationship Id="rId110" Type="http://schemas.openxmlformats.org/officeDocument/2006/relationships/externalLink" Target="externalLinks/externalLink90.xml"/><Relationship Id="rId115" Type="http://schemas.openxmlformats.org/officeDocument/2006/relationships/externalLink" Target="externalLinks/externalLink95.xml"/><Relationship Id="rId131" Type="http://schemas.openxmlformats.org/officeDocument/2006/relationships/externalLink" Target="externalLinks/externalLink111.xml"/><Relationship Id="rId136" Type="http://schemas.openxmlformats.org/officeDocument/2006/relationships/externalLink" Target="externalLinks/externalLink116.xml"/><Relationship Id="rId157" Type="http://schemas.openxmlformats.org/officeDocument/2006/relationships/externalLink" Target="externalLinks/externalLink137.xml"/><Relationship Id="rId178" Type="http://schemas.openxmlformats.org/officeDocument/2006/relationships/externalLink" Target="externalLinks/externalLink158.xml"/><Relationship Id="rId61" Type="http://schemas.openxmlformats.org/officeDocument/2006/relationships/externalLink" Target="externalLinks/externalLink41.xml"/><Relationship Id="rId82" Type="http://schemas.openxmlformats.org/officeDocument/2006/relationships/externalLink" Target="externalLinks/externalLink62.xml"/><Relationship Id="rId152" Type="http://schemas.openxmlformats.org/officeDocument/2006/relationships/externalLink" Target="externalLinks/externalLink132.xml"/><Relationship Id="rId173" Type="http://schemas.openxmlformats.org/officeDocument/2006/relationships/externalLink" Target="externalLinks/externalLink153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externalLink" Target="externalLinks/externalLink10.xml"/><Relationship Id="rId35" Type="http://schemas.openxmlformats.org/officeDocument/2006/relationships/externalLink" Target="externalLinks/externalLink15.xml"/><Relationship Id="rId56" Type="http://schemas.openxmlformats.org/officeDocument/2006/relationships/externalLink" Target="externalLinks/externalLink36.xml"/><Relationship Id="rId77" Type="http://schemas.openxmlformats.org/officeDocument/2006/relationships/externalLink" Target="externalLinks/externalLink57.xml"/><Relationship Id="rId100" Type="http://schemas.openxmlformats.org/officeDocument/2006/relationships/externalLink" Target="externalLinks/externalLink80.xml"/><Relationship Id="rId105" Type="http://schemas.openxmlformats.org/officeDocument/2006/relationships/externalLink" Target="externalLinks/externalLink85.xml"/><Relationship Id="rId126" Type="http://schemas.openxmlformats.org/officeDocument/2006/relationships/externalLink" Target="externalLinks/externalLink106.xml"/><Relationship Id="rId147" Type="http://schemas.openxmlformats.org/officeDocument/2006/relationships/externalLink" Target="externalLinks/externalLink127.xml"/><Relationship Id="rId168" Type="http://schemas.openxmlformats.org/officeDocument/2006/relationships/externalLink" Target="externalLinks/externalLink148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31.xml"/><Relationship Id="rId72" Type="http://schemas.openxmlformats.org/officeDocument/2006/relationships/externalLink" Target="externalLinks/externalLink52.xml"/><Relationship Id="rId93" Type="http://schemas.openxmlformats.org/officeDocument/2006/relationships/externalLink" Target="externalLinks/externalLink73.xml"/><Relationship Id="rId98" Type="http://schemas.openxmlformats.org/officeDocument/2006/relationships/externalLink" Target="externalLinks/externalLink78.xml"/><Relationship Id="rId121" Type="http://schemas.openxmlformats.org/officeDocument/2006/relationships/externalLink" Target="externalLinks/externalLink101.xml"/><Relationship Id="rId142" Type="http://schemas.openxmlformats.org/officeDocument/2006/relationships/externalLink" Target="externalLinks/externalLink122.xml"/><Relationship Id="rId163" Type="http://schemas.openxmlformats.org/officeDocument/2006/relationships/externalLink" Target="externalLinks/externalLink143.xml"/><Relationship Id="rId3" Type="http://schemas.openxmlformats.org/officeDocument/2006/relationships/worksheet" Target="worksheets/sheet3.xml"/><Relationship Id="rId25" Type="http://schemas.openxmlformats.org/officeDocument/2006/relationships/externalLink" Target="externalLinks/externalLink5.xml"/><Relationship Id="rId46" Type="http://schemas.openxmlformats.org/officeDocument/2006/relationships/externalLink" Target="externalLinks/externalLink26.xml"/><Relationship Id="rId67" Type="http://schemas.openxmlformats.org/officeDocument/2006/relationships/externalLink" Target="externalLinks/externalLink47.xml"/><Relationship Id="rId116" Type="http://schemas.openxmlformats.org/officeDocument/2006/relationships/externalLink" Target="externalLinks/externalLink96.xml"/><Relationship Id="rId137" Type="http://schemas.openxmlformats.org/officeDocument/2006/relationships/externalLink" Target="externalLinks/externalLink117.xml"/><Relationship Id="rId158" Type="http://schemas.openxmlformats.org/officeDocument/2006/relationships/externalLink" Target="externalLinks/externalLink138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21.xml"/><Relationship Id="rId62" Type="http://schemas.openxmlformats.org/officeDocument/2006/relationships/externalLink" Target="externalLinks/externalLink42.xml"/><Relationship Id="rId83" Type="http://schemas.openxmlformats.org/officeDocument/2006/relationships/externalLink" Target="externalLinks/externalLink63.xml"/><Relationship Id="rId88" Type="http://schemas.openxmlformats.org/officeDocument/2006/relationships/externalLink" Target="externalLinks/externalLink68.xml"/><Relationship Id="rId111" Type="http://schemas.openxmlformats.org/officeDocument/2006/relationships/externalLink" Target="externalLinks/externalLink91.xml"/><Relationship Id="rId132" Type="http://schemas.openxmlformats.org/officeDocument/2006/relationships/externalLink" Target="externalLinks/externalLink112.xml"/><Relationship Id="rId153" Type="http://schemas.openxmlformats.org/officeDocument/2006/relationships/externalLink" Target="externalLinks/externalLink133.xml"/><Relationship Id="rId174" Type="http://schemas.openxmlformats.org/officeDocument/2006/relationships/externalLink" Target="externalLinks/externalLink154.xml"/><Relationship Id="rId179" Type="http://schemas.openxmlformats.org/officeDocument/2006/relationships/theme" Target="theme/theme1.xml"/><Relationship Id="rId15" Type="http://schemas.openxmlformats.org/officeDocument/2006/relationships/worksheet" Target="worksheets/sheet15.xml"/><Relationship Id="rId36" Type="http://schemas.openxmlformats.org/officeDocument/2006/relationships/externalLink" Target="externalLinks/externalLink16.xml"/><Relationship Id="rId57" Type="http://schemas.openxmlformats.org/officeDocument/2006/relationships/externalLink" Target="externalLinks/externalLink37.xml"/><Relationship Id="rId106" Type="http://schemas.openxmlformats.org/officeDocument/2006/relationships/externalLink" Target="externalLinks/externalLink86.xml"/><Relationship Id="rId127" Type="http://schemas.openxmlformats.org/officeDocument/2006/relationships/externalLink" Target="externalLinks/externalLink107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11.xml"/><Relationship Id="rId52" Type="http://schemas.openxmlformats.org/officeDocument/2006/relationships/externalLink" Target="externalLinks/externalLink32.xml"/><Relationship Id="rId73" Type="http://schemas.openxmlformats.org/officeDocument/2006/relationships/externalLink" Target="externalLinks/externalLink53.xml"/><Relationship Id="rId78" Type="http://schemas.openxmlformats.org/officeDocument/2006/relationships/externalLink" Target="externalLinks/externalLink58.xml"/><Relationship Id="rId94" Type="http://schemas.openxmlformats.org/officeDocument/2006/relationships/externalLink" Target="externalLinks/externalLink74.xml"/><Relationship Id="rId99" Type="http://schemas.openxmlformats.org/officeDocument/2006/relationships/externalLink" Target="externalLinks/externalLink79.xml"/><Relationship Id="rId101" Type="http://schemas.openxmlformats.org/officeDocument/2006/relationships/externalLink" Target="externalLinks/externalLink81.xml"/><Relationship Id="rId122" Type="http://schemas.openxmlformats.org/officeDocument/2006/relationships/externalLink" Target="externalLinks/externalLink102.xml"/><Relationship Id="rId143" Type="http://schemas.openxmlformats.org/officeDocument/2006/relationships/externalLink" Target="externalLinks/externalLink123.xml"/><Relationship Id="rId148" Type="http://schemas.openxmlformats.org/officeDocument/2006/relationships/externalLink" Target="externalLinks/externalLink128.xml"/><Relationship Id="rId164" Type="http://schemas.openxmlformats.org/officeDocument/2006/relationships/externalLink" Target="externalLinks/externalLink144.xml"/><Relationship Id="rId169" Type="http://schemas.openxmlformats.org/officeDocument/2006/relationships/externalLink" Target="externalLinks/externalLink14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80" Type="http://schemas.openxmlformats.org/officeDocument/2006/relationships/styles" Target="styles.xml"/><Relationship Id="rId26" Type="http://schemas.openxmlformats.org/officeDocument/2006/relationships/externalLink" Target="externalLinks/externalLink6.xml"/><Relationship Id="rId47" Type="http://schemas.openxmlformats.org/officeDocument/2006/relationships/externalLink" Target="externalLinks/externalLink27.xml"/><Relationship Id="rId68" Type="http://schemas.openxmlformats.org/officeDocument/2006/relationships/externalLink" Target="externalLinks/externalLink48.xml"/><Relationship Id="rId89" Type="http://schemas.openxmlformats.org/officeDocument/2006/relationships/externalLink" Target="externalLinks/externalLink69.xml"/><Relationship Id="rId112" Type="http://schemas.openxmlformats.org/officeDocument/2006/relationships/externalLink" Target="externalLinks/externalLink92.xml"/><Relationship Id="rId133" Type="http://schemas.openxmlformats.org/officeDocument/2006/relationships/externalLink" Target="externalLinks/externalLink113.xml"/><Relationship Id="rId154" Type="http://schemas.openxmlformats.org/officeDocument/2006/relationships/externalLink" Target="externalLinks/externalLink134.xml"/><Relationship Id="rId175" Type="http://schemas.openxmlformats.org/officeDocument/2006/relationships/externalLink" Target="externalLinks/externalLink155.xml"/><Relationship Id="rId16" Type="http://schemas.openxmlformats.org/officeDocument/2006/relationships/worksheet" Target="worksheets/sheet16.xml"/><Relationship Id="rId37" Type="http://schemas.openxmlformats.org/officeDocument/2006/relationships/externalLink" Target="externalLinks/externalLink17.xml"/><Relationship Id="rId58" Type="http://schemas.openxmlformats.org/officeDocument/2006/relationships/externalLink" Target="externalLinks/externalLink38.xml"/><Relationship Id="rId79" Type="http://schemas.openxmlformats.org/officeDocument/2006/relationships/externalLink" Target="externalLinks/externalLink59.xml"/><Relationship Id="rId102" Type="http://schemas.openxmlformats.org/officeDocument/2006/relationships/externalLink" Target="externalLinks/externalLink82.xml"/><Relationship Id="rId123" Type="http://schemas.openxmlformats.org/officeDocument/2006/relationships/externalLink" Target="externalLinks/externalLink103.xml"/><Relationship Id="rId144" Type="http://schemas.openxmlformats.org/officeDocument/2006/relationships/externalLink" Target="externalLinks/externalLink124.xml"/><Relationship Id="rId90" Type="http://schemas.openxmlformats.org/officeDocument/2006/relationships/externalLink" Target="externalLinks/externalLink70.xml"/><Relationship Id="rId165" Type="http://schemas.openxmlformats.org/officeDocument/2006/relationships/externalLink" Target="externalLinks/externalLink145.xml"/><Relationship Id="rId27" Type="http://schemas.openxmlformats.org/officeDocument/2006/relationships/externalLink" Target="externalLinks/externalLink7.xml"/><Relationship Id="rId48" Type="http://schemas.openxmlformats.org/officeDocument/2006/relationships/externalLink" Target="externalLinks/externalLink28.xml"/><Relationship Id="rId69" Type="http://schemas.openxmlformats.org/officeDocument/2006/relationships/externalLink" Target="externalLinks/externalLink49.xml"/><Relationship Id="rId113" Type="http://schemas.openxmlformats.org/officeDocument/2006/relationships/externalLink" Target="externalLinks/externalLink93.xml"/><Relationship Id="rId134" Type="http://schemas.openxmlformats.org/officeDocument/2006/relationships/externalLink" Target="externalLinks/externalLink114.xml"/><Relationship Id="rId80" Type="http://schemas.openxmlformats.org/officeDocument/2006/relationships/externalLink" Target="externalLinks/externalLink60.xml"/><Relationship Id="rId155" Type="http://schemas.openxmlformats.org/officeDocument/2006/relationships/externalLink" Target="externalLinks/externalLink135.xml"/><Relationship Id="rId176" Type="http://schemas.openxmlformats.org/officeDocument/2006/relationships/externalLink" Target="externalLinks/externalLink156.xml"/><Relationship Id="rId17" Type="http://schemas.openxmlformats.org/officeDocument/2006/relationships/worksheet" Target="worksheets/sheet17.xml"/><Relationship Id="rId38" Type="http://schemas.openxmlformats.org/officeDocument/2006/relationships/externalLink" Target="externalLinks/externalLink18.xml"/><Relationship Id="rId59" Type="http://schemas.openxmlformats.org/officeDocument/2006/relationships/externalLink" Target="externalLinks/externalLink39.xml"/><Relationship Id="rId103" Type="http://schemas.openxmlformats.org/officeDocument/2006/relationships/externalLink" Target="externalLinks/externalLink83.xml"/><Relationship Id="rId124" Type="http://schemas.openxmlformats.org/officeDocument/2006/relationships/externalLink" Target="externalLinks/externalLink104.xml"/><Relationship Id="rId70" Type="http://schemas.openxmlformats.org/officeDocument/2006/relationships/externalLink" Target="externalLinks/externalLink50.xml"/><Relationship Id="rId91" Type="http://schemas.openxmlformats.org/officeDocument/2006/relationships/externalLink" Target="externalLinks/externalLink71.xml"/><Relationship Id="rId145" Type="http://schemas.openxmlformats.org/officeDocument/2006/relationships/externalLink" Target="externalLinks/externalLink125.xml"/><Relationship Id="rId166" Type="http://schemas.openxmlformats.org/officeDocument/2006/relationships/externalLink" Target="externalLinks/externalLink146.xml"/><Relationship Id="rId1" Type="http://schemas.openxmlformats.org/officeDocument/2006/relationships/worksheet" Target="worksheets/sheet1.xml"/><Relationship Id="rId28" Type="http://schemas.openxmlformats.org/officeDocument/2006/relationships/externalLink" Target="externalLinks/externalLink8.xml"/><Relationship Id="rId49" Type="http://schemas.openxmlformats.org/officeDocument/2006/relationships/externalLink" Target="externalLinks/externalLink29.xml"/><Relationship Id="rId114" Type="http://schemas.openxmlformats.org/officeDocument/2006/relationships/externalLink" Target="externalLinks/externalLink9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73269</xdr:colOff>
      <xdr:row>16</xdr:row>
      <xdr:rowOff>102577</xdr:rowOff>
    </xdr:from>
    <xdr:to>
      <xdr:col>13</xdr:col>
      <xdr:colOff>2059568</xdr:colOff>
      <xdr:row>24</xdr:row>
      <xdr:rowOff>190499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DEA5296-2E64-442A-8098-3D6DD61F65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92944" y="4569802"/>
          <a:ext cx="6215399" cy="1764322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0</xdr:col>
      <xdr:colOff>1</xdr:colOff>
      <xdr:row>16</xdr:row>
      <xdr:rowOff>1</xdr:rowOff>
    </xdr:from>
    <xdr:to>
      <xdr:col>7</xdr:col>
      <xdr:colOff>148</xdr:colOff>
      <xdr:row>32</xdr:row>
      <xdr:rowOff>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350B4C06-2C12-46F8-85BC-30C130DDE9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" y="4467226"/>
          <a:ext cx="5019822" cy="335280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16</xdr:row>
      <xdr:rowOff>0</xdr:rowOff>
    </xdr:from>
    <xdr:to>
      <xdr:col>23</xdr:col>
      <xdr:colOff>147</xdr:colOff>
      <xdr:row>32</xdr:row>
      <xdr:rowOff>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3526C250-2F65-46F9-B8DA-8E12EA90BB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201650" y="4467225"/>
          <a:ext cx="5019822" cy="3352800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16</xdr:row>
      <xdr:rowOff>54428</xdr:rowOff>
    </xdr:from>
    <xdr:to>
      <xdr:col>29</xdr:col>
      <xdr:colOff>1986299</xdr:colOff>
      <xdr:row>25</xdr:row>
      <xdr:rowOff>27214</xdr:rowOff>
    </xdr:to>
    <xdr:pic>
      <xdr:nvPicPr>
        <xdr:cNvPr id="5" name="Picture 1">
          <a:extLst>
            <a:ext uri="{FF2B5EF4-FFF2-40B4-BE49-F238E27FC236}">
              <a16:creationId xmlns:a16="http://schemas.microsoft.com/office/drawing/2014/main" id="{9D8BA367-C4BE-4793-8852-78BE7082D1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221325" y="4521653"/>
          <a:ext cx="6215399" cy="1858736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640;&#51060;&#50896;\g\&#51089;&#50629;&#54028;&#51068;\2010%20-%2004%20-%2005%20&#45432;&#46041;&#48512;&#50872;&#49328;&#49888;&#52397;&#49324;\7&#52264;&#45236;&#50669;&#49436;%20&#48143;%20&#49328;&#52636;&#49436;(20110125)\&#45236;&#50669;&#49436;\&#45432;&#46041;&#48512;%20&#51333;&#54633;&#49345;&#45812;&#49468;&#53552;%20&#50872;&#49328;&#49888;&#52397;&#49324;%20&#49888;&#52629;&#44277;&#49324;(&#50896;&#44032;&#44228;&#49328;&#49436;)20110125-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49688;&#51652;\&#50500;&#47924;&#44144;&#45208;\My%20Documents\&#44204;&#51201;%20&#51088;&#47308;\&#44204;&#51201;&#44592;&#48376;FORM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2000file\&#49436;&#49885;file\2000&#44221;&#51452;EXPO\7&#50900;file\&#46020;&#47196;&#44277;&#49324;\&#49436;&#50872;&#49884;CCT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4600;&#50689;\KGY\2&#52264;&#54869;&#51109;\&#49892;&#54665;&#50696;&#49328;\&#44032;UTI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SEA&#49444;&#48320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428;&#45824;&#54801;\2001\&#51221;&#49457;&#54952;\&#53685;&#50689;&#44032;&#49444;\&#44032;&#49444;&#51204;&#44592;\&#44032;&#49444;&#54616;&#46020;&#50696;&#49328;(&#49457;&#51204;&#49324;&#44204;&#51201;&#50857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idori\c\SE0-DWG\&#52404;&#50977;\XLS\ALL-XLS\ULSAN\PRICE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428;&#45824;&#54801;\2001\&#51221;&#49457;&#54952;\2&#52264;&#54869;&#51109;\&#49892;&#54665;&#49436;&#47448;\&#54644;&#49688;&#52712;&#49688;&#51221;&#49328;&#49892;&#54665;(&#48376;&#49324;&#49849;&#51064;&#48376;)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50724;%20&#49437;&#54788;%20\D\DWG1\2008\1766\1790\1790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starchi-nas\MAIN-DATE-2\&#50724;%20&#49437;&#54788;%20\D\DWG1\2008\1766\1790\1790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44592;&#53440;\C\1766\1790\1790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starchi-nas\MAIN-DATE-2\&#44592;&#53440;\C\1766\1790\1790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1766\1790\1790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51089;&#50629;&#54028;&#51068;\2011%20-%2003%20-%2005%20&#45224;&#45817;&#54637;\&#44148;&#52629;&#45236;&#50669;&#49436;%20&#48143;%20&#49328;&#52636;&#49436;\10&#52264;&#45236;&#50669;&#49436;%20&#48143;%20&#49328;&#52636;&#49436;%2020110831\&#45236;&#50669;&#49436;\1766\1790\1790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starchi-nas\MAIN-DATE-2\&#51089;&#50629;&#54028;&#51068;\2011%20-%2003%20-%2005%20&#45224;&#45817;&#54637;\&#44148;&#52629;&#45236;&#50669;&#49436;%20&#48143;%20&#49328;&#52636;&#49436;\10&#52264;&#45236;&#50669;&#49436;%20&#48143;%20&#49328;&#52636;&#49436;%2020110831\&#45236;&#50669;&#49436;\1766\1790\1790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50724;&#49437;&#54788;\E\DWG1\2008\1766\1790\1790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starchi-nas\MAIN-DATE-2\&#50724;&#49437;&#54788;\E\DWG1\2008\1766\1790\1790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51089;&#50629;&#54028;&#51068;\2011%20-%2003%20-%2005%20&#45224;&#45817;&#54637;\&#44148;&#52629;&#45236;&#50669;&#49436;%20&#48143;%20&#49328;&#52636;&#49436;\10&#52264;&#45236;&#50669;&#49436;%20&#48143;%20&#49328;&#52636;&#49436;%2020110831\&#45236;&#50669;&#49436;\DWG1\2008\1766\1790\1790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starchi-nas\MAIN-DATE-2\&#51089;&#50629;&#54028;&#51068;\2011%20-%2003%20-%2005%20&#45224;&#45817;&#54637;\&#44148;&#52629;&#45236;&#50669;&#49436;%20&#48143;%20&#49328;&#52636;&#49436;\10&#52264;&#45236;&#50669;&#49436;%20&#48143;%20&#49328;&#52636;&#49436;%2020110831\&#45236;&#50669;&#49436;\DWG1\2008\1766\1790\1790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872;&#46980;&#46972;&#46497;\&#51096;&#50024;&#50556;&#46076;\&#46497;\dacom\&#50896;&#51452;~&#51228;&#52380;\&#50896;&#51452;&#52572;&#51333;\&#44277;&#53685;&#51088;&#47308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2027\inquiry\KELANITISSA-&#44148;&#49444;(mech)&#47932;&#47049;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kec_eb\eb_1\PROP\Z98147\ARCH\SUM-PLT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4480;&#49457;\C\work\&#50641;&#49472;&#47928;&#49436;_&#51076;&#49884;\&#45236;%20&#47928;&#49436;\My%20Documents\&#48177;&#51648;&#50672;\&#44204;&#51201;\&#46160;&#49328;&#44148;&#49444;\ryu\&#54028;&#51060;&#45240;&#49828;&#47532;&#47784;&#45944;&#47553;\08.&#49892;&#54665;&#50696;&#49328;&#44288;&#47532;\c.&#49892;&#54665;&#50696;&#49328;\DOOSAN\DSCGHM\PROJECT\FED\Fed0010\&#51061;&#49328;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1060;&#49324;&#45784;\&#47196;&#52972;%20&#46356;&#49828;&#53356;%20(d)\&#44608;&#48512;&#51109;&#45784;1\&#47924;&#45824;&#44592;&#44228;&#49444;&#48708;&#50629;&#52404;\&#45824;&#50500;&#44277;&#51204;\&#44400;&#54252;&#47928;&#54868;&#50640;&#49696;&#54924;&#44288;MAIN%20CURTAIN&#51204;&#44592;&#49444;&#48708;&#49444;&#44228;&#45236;&#50669;&#49436;(2006&#45380;8&#50900;16&#51068;)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rogram%20Files\AutoCAD%20R14\&#49892;&#49884;\&#49569;&#46972;&#52488;&#46321;&#54617;&#44368;\&#45236;&#50669;&#49436;\&#49569;&#46972;&#52488;&#51473;&#54617;&#44368;(final)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2000file\&#49436;&#49885;file\office%20&#50577;&#49885;\I&#19968;&#33324;&#27604;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640;&#51060;&#50896;\g\PROJECT\CN9642B\BACK-UP\01GENERL\EXL-SHET\CH-Y\WORK-96\AROMATIC\SAU-CHIY\DC-BKD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49457;&#45224;&#51068;&#50948;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324;&#50857;&#51088;109\c\My%20Documents\&#49444;&#44228;&#49436;\MSOFFICE\HEXCEL\&#49892;&#54665;\&#49328;&#52636;&#44540;&#44144;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256;&#50689;&#48176;\05&#45380;01&#50900;\My%20Documents\&#51068;&#48152;7(&#51077;&#52272;&#45236;&#50669;)\&#45824;&#51204;&#47928;&#54868;&#48169;&#49569;\&#48512;&#45824;&#51077;&#52272;\My%20Documents\&#51068;&#48152;7(&#51077;&#52272;&#45236;&#50669;)\&#51204;&#45224;&#53580;&#53356;&#45432;&#47560;&#53944;\&#48512;&#45824;&#51077;&#52272;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2280;&#44256;&#51088;&#47308;(&#49436;&#47448;)\&#48372;&#49688;\&#51221;&#49453;\2700\2776-&#49436;&#50872;&#45824;&#54617;&#44368;\&#51089;&#50629;\&#44284;&#52380;&#46020;&#49436;&#44288;\2-&#45236;&#50669;&#45796;&#49884;\&#45796;&#49884;&#50696;&#49328;&#45236;&#50669;&#49436;(&#50577;&#49885;)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617;&#51652;\C\&#45236;&#50669;&#49436;\&#54644;&#45224;\&#54644;&#45224;-&#52628;&#44032;&#48516;-&#45236;&#50669;&#49436;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4480;&#49457;\C\work\&#50641;&#49472;&#47928;&#49436;_&#51076;&#49884;\&#45236;%20&#47928;&#49436;\My%20Documents\&#48177;&#51648;&#50672;\&#44204;&#51201;\&#46160;&#49328;&#44148;&#49444;\ryu\&#54028;&#51060;&#45240;&#49828;&#47532;&#47784;&#45944;&#47553;\08.&#49892;&#54665;&#50696;&#49328;&#44288;&#47532;\c.&#49892;&#54665;&#50696;&#49328;\DOOSAN\DSCGHM\PROJECT\FED\Fed0010\costbreak%202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9849;&#44508;\C\MSOffice\Excel\APT\&#44060;&#49328;&#44204;&#51201;\WONMI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970471\d\job\WESTERN\&#55092;&#44172;&#49548;\&#51204;&#44592;\1&#49324;&#50629;&#49548;\2000\IC\2000\E-00C\4GONG\2&#44277;&#44396;(&#50504;&#50689;)&#45800;&#44032;&#49328;&#52636;-1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SOffice\99file\&#49436;&#50872;&#49884;&#49888;&#54840;-2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XLS_DATA\&#48516;&#45817;&#44036;&#48512;&#54924;&#51032;&#49892;\&#54788;&#45824;&#50672;&#49688;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572;&#49692;&#44592;\C\WOO\&#52384;&#44264;BM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1652;&#50864;\C\My%20Documents\&#50689;&#50629;3&#54016;\&#54532;&#47196;&#51229;&#53944;&#48324;&#44277;&#49324;&#45236;&#50669;\&#50669;&#49340;&#54616;&#51060;&#52768;&#47004;&#49444;&#44228;(3.2)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617;&#51652;\C\&#45236;&#50669;&#49436;\2001-&#49345;&#48152;&#44592;\&#49457;&#48712;&#49468;&#53944;-&#49328;&#52636;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644;&#51236;&#48512;\2001\2001\&#44204;&#51201;\&#49888;&#49464;&#44228;&#44148;&#49444;\10-03052(&#47215;&#45936;&#47560;&#44536;&#45367;&#44552;&#52380;&#51216;)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HEXCEL\XLS\XL_DATA\&#44204;&#51201;\&#50629;&#52404;\HIT\&#50500;&#49328;&#44277;&#51109;\&#50500;&#49328;&#51032;&#51204;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788;&#45824;12&#54840;\&#50508;&#48148;&#49373;\PROJECT2001\&#49345;&#49688;&#46020;\&#54868;&#47732;&#51221;&#49688;&#51109;\&#45236;&#50669;&#49436;\4&#50900;4&#51068;&#54868;&#47749;&#45236;&#50669;&#49436;&#52572;&#51333;\Yes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63.daum.net/&#50577;&#49885;%20&#54028;&#51068;/My%20Documents/SKT/4-47&#52264;/&#49444;&#44228;&#49436;(SKT4-47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1652;&#49437;\D\DATA\&#44033;&#51333;&#50577;&#49885;\&#44204;&#51201;\Program%20Files\AutoCAD%20R14\&#50896;&#44032;\&#50896;&#44032;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51652;&#49437;\C\WINDOWS\9605G\DS-LOAD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1999&#45380;\&#50696;&#49328;-&#45236;&#50669;&#49436;\&#50696;&#49328;&#44288;&#47144;&#49436;&#47448;\99-04-19-&#49436;&#50872;&#45824;&#44288;&#47144;\99-04-19-&#49436;&#50872;&#45824;&#44288;&#47144;(&#49688;&#51221;&#51473;)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1999&#45380;\&#50696;&#49328;-&#45236;&#50669;&#49436;\&#50696;&#49328;&#44288;&#47144;&#49436;&#47448;\99-05-&#49436;&#50872;&#45824;&#45236;&#50669;&#49436;\&#52572;&#51333;&#54028;&#51068;\1.&#47609;&#50516;&#44144;&#44288;&#47144;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4480;&#49457;\C\work\&#50641;&#49472;&#47928;&#49436;_&#51076;&#49884;\&#45236;%20&#47928;&#49436;\My%20Documents\&#48177;&#51648;&#50672;\&#44204;&#51201;\&#46160;&#49328;&#44148;&#49444;\ryu\&#54028;&#51060;&#45240;&#49828;&#47532;&#47784;&#45944;&#47553;\08.&#49892;&#54665;&#50696;&#49328;&#44288;&#47532;\c.&#49892;&#54665;&#50696;&#49328;\WINDOWS\TEMP\FEDR0007\FED%20R-0050\BID1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ATA_BAK\HUDA\&#51204;&#46972;\&#51204;&#46972;&#48512;&#45824;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0002\share\&#51221;&#49328;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syou\c\PJT-2000\R-6&#54840;&#49440;&#46020;&#47196;\Fin-5-4\&#50696;&#49328;&#49436;\&#45800;&#50948;&#49688;&#47049;\R-&#44305;&#51452;&#50948;&#49373;%20&#51652;&#51077;&#47196;\&#50696;&#49328;&#49436;\&#45800;&#50948;&#49688;&#47049;\UNIT-QT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syou\c\PJT-97\R-SUWONJ\REP\P7-5-31\LX-CAL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4\c\1\&#49884;&#47549;&#46020;&#49436;&#44288;&#44053;&#45817;\TOTAL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436;&#50689;&#49437;\D\Program%20Files\AutoCAD%20R14\&#49892;&#49884;\&#49569;&#46972;&#52488;&#46321;&#54617;&#44368;\&#45236;&#50669;&#49436;\&#49569;&#46972;&#52488;&#51473;&#54617;&#44368;(final)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starchi-nas\MAIN-DATE-2\&#44608;&#51652;&#50864;\E\BAKUP\OLD-E\1760\1766\1766-1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44608;&#51652;&#50864;\E\BAKUP\OLD-E\1760\1766\1766-1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51089;&#50629;&#54028;&#51068;\2011%20-%2003%20-%2005%20&#45224;&#45817;&#54637;\&#44148;&#52629;&#45236;&#50669;&#49436;%20&#48143;%20&#49328;&#52636;&#49436;\10&#52264;&#45236;&#50669;&#49436;%20&#48143;%20&#49328;&#52636;&#49436;%2020110831\&#45236;&#50669;&#49436;\BAKUP\OLD-E\1760\1766\1766-1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starchi-nas\MAIN-DATE-2\&#51089;&#50629;&#54028;&#51068;\2011%20-%2003%20-%2005%20&#45224;&#45817;&#54637;\&#44148;&#52629;&#45236;&#50669;&#49436;%20&#48143;%20&#49328;&#52636;&#49436;\10&#52264;&#45236;&#50669;&#49436;%20&#48143;%20&#49328;&#52636;&#49436;%2020110831\&#45236;&#50669;&#49436;\BAKUP\OLD-E\1760\1766\1766-1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microsoft.com/office/2006/relationships/xlExternalLinkPath/xlStartup" Target="6-6&#44277;&#44396;&#44032;&#47196;&#46321;/&#47560;&#54252;&#44396;/R-&#54633;&#51221;&#47196;/&#44228;&#49328;&#49436;/&#51312;&#46020;&#44228;&#49328;&#49436;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5141;&#49688;\&#44608;&#55141;&#49688;\DATA\&#49340;&#49457;%20&#49436;&#47448;\&#49688;&#50896;&#49444;&#48708;2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970471\d\job\WESTERN\&#55092;&#44172;&#49548;\&#51204;&#44592;\1&#49324;&#50629;&#49548;\2000\4GONG\2&#44277;&#44396;(&#50504;&#50689;)&#45800;&#44032;&#49328;&#52636;-1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syou\c\P-Iso\Calc-St2\LX-JU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8512;&#51109;&#45784;\&#47196;&#52972;&#46356;&#49828;&#53356;c\1766\1790\1790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XCEL\YESTER\&#44540;&#44144;&#49436;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116;&#54644;&#45824;&#52293;&#48376;&#48512;\C\LSY\&#49444;&#44228;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jpark\c\My%20Documents\esco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256;&#50689;&#48176;\05&#45380;01&#50900;\My%20Documents\Excel%20Data\&#50641;&#49472;&#51088;&#47308;\&#50641;&#49472;&#53952;\&#51652;&#51676;&#49688;&#54217;&#45236;&#50669;&#49436;&#53952;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X-FILE\c0%20&#45824;&#50500;&#44148;&#49444;&#44204;&#51201;&#49436;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256;&#50689;&#48176;\05&#45380;01&#50900;\C\&#48149;&#50857;&#44508;\&#50857;&#44508;%20Documents\03%20&#49340;&#49457;&#50644;&#51648;&#45768;&#50612;&#47553;\02-03-P002%20&#44396;&#48120;&#53076;&#45789;_I%20PJT_&#51204;&#44592;(0626)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324;&#50857;&#51088;109\c\My%20Documents\&#49444;&#44228;&#49436;\&#44608;&#55148;&#49688;\MSOFFICE\HEXCEL\&#49892;&#54665;\&#49328;&#52636;&#44540;&#44144;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4221;&#47564;\D\pjt-2002\&#54217;&#54868;&#51032;&#45840;\&#50696;&#49328;&#49436;(&#51068;&#50948;&#45824;&#44032;,&#45840;)\&#49444;&#44228;&#48320;&#44221;(&#44397;&#51088;)\&#44397;&#51088;&#48320;&#44221;&#53685;&#49888;\13&#52264;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976;\C\&#45236;&#50669;&#49436;\2001-&#49345;&#48152;&#44592;\&#49457;&#48712;&#49468;&#53944;-&#49328;&#52636;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572;&#44600;&#54840;\&#50629;&#52404;&#44204;&#51201;\My%20Documents\&#45796;&#50868;\2002-8\&#51221;&#51116;&#50865;\&#50577;&#49328;&#53076;&#49828;&#47784;&#44277;&#51109;%20&#49888;&#52629;&#44277;&#49324;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572;&#44600;&#54840;\&#50629;&#52404;&#44204;&#51201;\My%20Documents\&#45796;&#50868;\2002-8\(&#51452;)&#54028;&#53356;&#47004;&#46300;\&#44277;&#47924;&#48512;\My%20Documents\(&#51452;)&#54620;&#44397;&#49440;&#48149;&#49444;&#48708;\&#46041;&#54840;&#46041;%20&#54032;&#47588;&#49884;&#49444;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54644;&#50808;&#54788;&#51109;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46041;&#54840;&#46041;%20&#54032;&#47588;&#49884;&#49444;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49688;&#47785;&#51068;&#50948;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VIL_EST\EST\My%20Documents\&#51077;&#52272;\&#48264;&#50689;&#47196;\&#47924;&#50504;&#54616;&#49688;\&#49892;&#54665;(1)\&#45236;&#50669;&#49436;(1)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hjin\98\DOOSAN\DSCOHJ\&#54364;&#51456;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872;&#46980;&#46972;&#46497;\&#51096;&#50024;&#50556;&#46076;\&#46497;\dacom\&#50896;&#51452;~&#51228;&#52380;\&#50896;&#51452;&#52572;&#51333;\&#50696;&#49328;&#45236;~1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572;&#44600;&#54840;\&#50629;&#52404;&#44204;&#51201;\My%20Documents\&#45796;&#50868;\2002-8\My%20Documents\&#44277;&#47924;&#48512;\&#44277;&#47924;&#48512;\&#50577;&#49328;&#53076;&#49828;&#47784;&#44277;&#51109;%20&#49888;&#52629;&#44277;&#49324;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572;&#44600;&#54840;\&#50629;&#52404;&#44204;&#51201;\My%20Documents\&#45796;&#50868;\2002-8\My%20Documents\&#44277;&#47924;&#48512;\My%20Documents\&#49340;&#46993;&#51652;%20&#51473;&#183;&#44256;&#46321;&#54617;&#44368;%20&#44053;&#45817;\&#49340;&#46993;&#51652;-&#45236;&#50669;&#49436;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9324;&#45784;\D\&#54616;&#46020;&#44553;\&#44368;&#47049;&#48324;&#49688;&#47049;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640;&#51060;&#50896;\g\&#48149;&#49345;&#48120;\1.OSD&#54532;&#47196;&#51229;&#53944;\2007project\project%20A(&#44277;&#50672;&#51109;)\&#9733;&#50508;&#54172;&#49884;&#50500;_&#53080;&#49436;&#53944;&#54848;\&#45236;&#50669;\MW&#44277;&#49324;&#48708;\&#50896;%20&#48376;\&#51109;&#48708;\&#52384;&#53457;&#44277;&#49324;&#48708;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256;&#50689;&#48176;\05&#45380;01&#50900;\notebook%20data\A\HOAN\HOREV5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ABB\SEBANG\INCHON\ELEC\DATA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ew\d\SAM-Project\&#49464;&#51333;&#47196;\&#45236;&#50669;&#49436;\&#51652;&#54644;&#49437;&#46041;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microsoft.com/office/2006/relationships/xlExternalLinkPath/xlStartup" Target="Documents/&#53945;&#49688;/&#45224;&#49436;&#50872;&#50669;&#49324;/&#49892;&#54665;&#50696;&#49328;/WINDOWS/TEMP/GONG992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2280;&#44256;&#51088;&#47308;(&#49436;&#47448;)\&#48372;&#49688;\&#51221;&#49453;\2700\2776-&#49436;&#50872;&#45824;&#54617;&#44368;\&#51089;&#50629;\&#44284;&#52380;&#46020;&#49436;&#44288;\2-&#45236;&#50669;&#45796;&#49884;\&#44284;&#52380;&#49884;&#47549;&#46020;&#49436;&#44288;-1\&#50696;&#49328;&#45236;&#50669;&#49436;(LG).xls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L07\&#44277;&#50976;\My%20Documents\&#45236;&#50669;.XLS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617;&#48124;\&#48320;&#44221;&#49892;&#54665;\EXCEL\&#45824;&#54617;.XLS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ine2\d\&#45224;&#51008;&#55148;\&#51025;&#48393;&#49892;&#49884;\&#49444;&#44228;&#49436;\&#49444;&#44228;&#49436;\&#51060;&#49885;.xl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7928;&#49548;&#55148;\&#44277;&#50976;%20&#47928;&#49436;\Documents%20and%20Settings\All%20Users\Documents\04&#45380;02&#50900;\&#49444;&#48708;\WINDOWS\&#48148;&#53461;%20&#54868;&#47732;\&#51060;&#51012;&#51456;\K.L.G\&#50504;&#55141;&#52488;&#46321;\&#45236;&#50669;\K.L.G\00-15(&#44160;&#45800;&#44256;)-16\&#45236;&#50669;\&#51109;&#54617;&#44148;&#49444;(&#54616;&#46020;&#44553;).xls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896;&#50857;&#51652;\&#50896;&#50857;&#51652;&#51032;%20&#50896;\My%20Documents\&#50672;&#44208;.xls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53468;&#44397;\&#44277;&#50976;\CHOL2000\DOWN\&#47215;&#45936;&#49660;&#54609;(&#54252;&#54637;&#51216;).xls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idori\c\WORK\2000\&#50732;&#47548;&#54589;&#48120;&#49696;&#44288;\5&#50900;&#48320;&#44221;&#46020;&#47732;\&#52572;&#51333;&#46020;&#47732;\&#50732;&#47548;&#54589;&#48120;&#49696;&#44288;.xls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ka\d\DATA\XLS\SK&amp;C\DONGHAE\T6-2.XLS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Administrator\&#48148;&#53461;%20&#54868;&#47732;\&#51089;&#50629;&#54028;&#51068;\09-10-10&#50857;&#46160;&#47928;&#54868;&#52404;&#50977;&#49468;&#53440;%20&#44148;&#47549;&#44277;&#49324;\2&#52264;&#51089;&#50629;&#54028;&#51068;\&#45236;&#50669;&#49436;\&#51089;&#50629;&#54028;&#51068;\09-10-10&#50857;&#46160;&#47928;&#54868;&#52404;&#50977;&#49468;&#53440;%20&#44148;&#47549;&#44277;&#49324;\2&#52264;&#51089;&#50629;&#54028;&#51068;\&#50857;&#46160;&#46041;&#47928;&#54868;&#52404;&#50977;&#49468;&#53552;(&#51312;&#44221;&#45236;&#50669;&#49436;).xls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starchi-nas\MAIN-DATE-2\Documents%20and%20Settings\Administrator\&#48148;&#53461;%20&#54868;&#47732;\&#51089;&#50629;&#54028;&#51068;\09-10-10&#50857;&#46160;&#47928;&#54868;&#52404;&#50977;&#49468;&#53440;%20&#44148;&#47549;&#44277;&#49324;\2&#52264;&#51089;&#50629;&#54028;&#51068;\&#45236;&#50669;&#49436;\&#51089;&#50629;&#54028;&#51068;\09-10-10&#50857;&#46160;&#47928;&#54868;&#52404;&#50977;&#49468;&#53440;%20&#44148;&#47549;&#44277;&#49324;\2&#52264;&#51089;&#50629;&#54028;&#51068;\&#50857;&#46160;&#46041;&#47928;&#54868;&#52404;&#50977;&#49468;&#53552;(&#51312;&#44221;&#45236;&#50669;&#49436;).xls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KOR2\2&#52264;&#48320;&#44221;\2&#52264;1&#52264;.XLS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51652;&#49437;\C\MSOffice\Excel\9706F\IL-3.XLS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my\local\&#44221;&#52272;&#52397;&#49324;&#51060;&#48260;&#49688;&#49324;&#45824;&#50896;&#44032;&#48516;&#49437;&#51088;&#47308;.xls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my\local\&#51221;&#53685;&#48512;&#51068;&#50948;&#45824;&#44032;&#54364;.xls" TargetMode="External"/></Relationships>
</file>

<file path=xl/externalLinks/_rels/externalLink1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7928;&#49548;&#55148;\&#44277;&#50976;%20&#47928;&#49436;\&#47568;&#46629;&#44032;&#47532;\My%20Documents\&#44148;&#52629;\&#47560;&#44536;&#45367;&#51032;&#51221;&#48512;&#51216;\&#49888;-&#52572;&#51333;&#54869;&#51221;&#48169;&#54868;&#48169;&#48276;&#49492;&#53552;.xls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44256;&#50689;&#54840;\0558\&#50689;&#46321;&#54252;\SE0-DWG\&#52404;&#50977;\XLS\ALL-XLS\ULSAN\PRICE.XLS" TargetMode="External"/></Relationships>
</file>

<file path=xl/externalLinks/_rels/externalLink1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starchi-nas\MAIN-DATE-2\&#44256;&#50689;&#54840;\0558\&#50689;&#46321;&#54252;\SE0-DWG\&#52404;&#50977;\XLS\ALL-XLS\ULSAN\PRICE.XLS" TargetMode="External"/></Relationships>
</file>

<file path=xl/externalLinks/_rels/externalLink1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5-csm\c\P-Iso\Calc-St2\ILLU.XLS" TargetMode="External"/></Relationships>
</file>

<file path=xl/externalLinks/_rels/externalLink10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9849;&#44508;\C\MSOffice\Excel\KYEOUSAN.xls" TargetMode="External"/></Relationships>
</file>

<file path=xl/externalLinks/_rels/externalLink1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872;&#46980;&#46972;&#46497;\&#51096;&#50024;&#50556;&#46076;\&#46497;\dacom\&#50896;&#51452;~&#51228;&#52380;\&#50896;&#51452;&#52572;&#51333;\&#53685;&#51068;&#51068;&#50948;1.xls" TargetMode="External"/></Relationships>
</file>

<file path=xl/externalLinks/_rels/externalLink1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1456;&#50672;\C\EXCEL\&#54665;&#45817;&#50896;&#44032;.XLS" TargetMode="External"/></Relationships>
</file>

<file path=xl/externalLinks/_rels/externalLink1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starchi-nas\MAIN-DATE-2\BK-LEE\&#54801;&#50672;%20&#44148;&#52629;\&#50836;&#50629;&#44592;&#49696;&#50896;\2005&#45380;6&#50900;24&#51068;-&#54728;&#44032;&#50857;&#46020;&#49436;\&#44288;&#47144;&#49436;&#47448;\&#49688;&#47049;&#49328;&#52636;\&#50836;&#50629;-&#49688;&#47049;&#51665;&#44228;&#54364;0624.xls" TargetMode="External"/></Relationships>
</file>

<file path=xl/externalLinks/_rels/externalLink1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K-LEE\&#54801;&#50672;%20&#44148;&#52629;\&#50836;&#50629;&#44592;&#49696;&#50896;\2005&#45380;6&#50900;24&#51068;-&#54728;&#44032;&#50857;&#46020;&#49436;\&#44288;&#47144;&#49436;&#47448;\&#49688;&#47049;&#49328;&#52636;\&#50836;&#50629;-&#49688;&#47049;&#51665;&#44228;&#54364;0624.xls" TargetMode="External"/></Relationships>
</file>

<file path=xl/externalLinks/_rels/externalLink1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Book13" TargetMode="External"/></Relationships>
</file>

<file path=xl/externalLinks/_rels/externalLink1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640;&#51060;&#50896;\g\&#44204;&#51201;%209&#50900;\&#45824;&#44396;%20&#48120;&#47000;%20&#50668;&#49457;%20&#48337;&#50896;\WINDOWS\&#48148;&#53461;%20&#54868;&#47732;\st200.xls" TargetMode="External"/></Relationships>
</file>

<file path=xl/externalLinks/_rels/externalLink1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imsanagil\d\backup1\2001&#45380;\&#49888;&#50900;&#52397;&#49548;&#45380;&#47928;&#54868;&#49468;&#53552;\&#45236;&#50669;&#49436;.xls" TargetMode="External"/></Relationships>
</file>

<file path=xl/externalLinks/_rels/externalLink1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9849;&#44508;\C\MSOffice\Excel\APT\WONMI.XLS" TargetMode="External"/></Relationships>
</file>

<file path=xl/externalLinks/_rels/externalLink1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577;&#49345;&#44508;\D\&#44221;&#44228;&#49437;.&#46321;&#46321;.xls" TargetMode="External"/></Relationships>
</file>

<file path=xl/externalLinks/_rels/externalLink1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MK\&#44032;&#51256;&#44032;&#49464;&#50836;\office%20&#50577;&#49885;\I&#19968;&#33324;&#27604;.xls" TargetMode="External"/></Relationships>
</file>

<file path=xl/externalLinks/_rels/externalLink1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ESIGN\GHJY\GHJY316.XLS" TargetMode="External"/></Relationships>
</file>

<file path=xl/externalLinks/_rels/externalLink1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NALMA\kko\Nalma.xls" TargetMode="External"/></Relationships>
</file>

<file path=xl/externalLinks/_rels/externalLink1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572;&#44600;&#54840;\&#50629;&#52404;&#44204;&#51201;\My%20Documents\&#45796;&#50868;\2002-8\My%20Documents\&#44277;&#47924;&#48512;\&#44277;&#47924;&#48512;\My%20Documents\(&#51452;)&#54620;&#44397;&#49440;&#48149;&#49444;&#48708;\&#46041;&#54840;&#46041;%20&#54032;&#47588;&#49884;&#49444;.XLS" TargetMode="External"/></Relationships>
</file>

<file path=xl/externalLinks/_rels/externalLink1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sung\nasung\Documents%20and%20Settings\nasung\My%20Documents\My%20Pictures\mapipe\MPRO.xls" TargetMode="External"/></Relationships>
</file>

<file path=xl/externalLinks/_rels/externalLink1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970471\d\DBF\&#48372;&#44256;&#51088;&#47308;\&#47732;&#45812;&#48372;&#44256;\&#49900;&#51032;&#45812;&#45817;&#51088;&#48324;%20&#44368;&#49688;&#47749;&#45800;.xls" TargetMode="External"/></Relationships>
</file>

<file path=xl/externalLinks/_rels/externalLink1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324;&#49457;&#54984;\05&#45380;04&#50900;(&#44277;\2002&#51312;&#54805;&#50676;\&#54252;&#53076;&#53076;\&#49569;&#54028;&#51312;&#54805;&#47932;.xls" TargetMode="External"/></Relationships>
</file>

<file path=xl/externalLinks/_rels/externalLink1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24;&#49692;&#44592;\&#44277;&#50976;\&#51088;&#44032;&#50857;LNG\CABLE-SIZE.xls" TargetMode="External"/></Relationships>
</file>

<file path=xl/externalLinks/_rels/externalLink1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ata\&#44400;&#54252;\DATA\XLS\DONGA3.XLS" TargetMode="External"/></Relationships>
</file>

<file path=xl/externalLinks/_rels/externalLink1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644;&#51236;&#48512;\2002\&#51204;&#44592;DATA\&#44204;&#51201;\&#51204;&#44592;&#44277;&#49324;\&#44204;&#51201;\&#52404;&#47476;e&#48716;\&#52404;&#47532;&#48716;&#54788;&#49444;.xls" TargetMode="External"/></Relationships>
</file>

<file path=xl/externalLinks/_rels/externalLink1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569;&#50689;&#54984;\C\My%20Documents\&#50689;&#50629;&#49548;&#51068;&#50948;.xls" TargetMode="External"/></Relationships>
</file>

<file path=xl/externalLinks/_rels/externalLink1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1221;&#49453;\C\2000file\&#49436;&#49885;file\2000&#44221;&#51452;EXPO\7&#50900;file\&#46020;&#47196;&#44277;&#49324;\&#49436;&#50872;&#49884;CCTV.xls" TargetMode="External"/></Relationships>
</file>

<file path=xl/externalLinks/_rels/externalLink1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452;&#45824;&#47532;\&#51452;&#50689;&#51068;&#51089;&#50629;&#48169;\WINDOWS\&#48148;&#53461;%20&#54868;&#47732;\&#51452;&#50689;&#51068;&#51089;&#50629;&#48169;\&#49688;&#49353;2-2&#51648;&#44396;&#50500;&#54028;&#53944;.xls" TargetMode="External"/></Relationships>
</file>

<file path=xl/externalLinks/_rels/externalLink1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4480;&#49457;\C\work\&#50641;&#49472;&#47928;&#49436;_&#51076;&#49884;\&#45236;%20&#47928;&#49436;\My%20Documents\&#48177;&#51648;&#50672;\&#44204;&#51201;\&#46160;&#49328;&#44148;&#49444;\ryu\&#54028;&#51060;&#45240;&#49828;&#47532;&#47784;&#45944;&#47553;\08.&#49892;&#54665;&#50696;&#49328;&#44288;&#47532;\c.&#49892;&#54665;&#50696;&#49328;\&#52285;&#44256;\&#48372;&#45240;&#51088;&#47308;\&#45824;&#44396;&#44552;&#49549;.xls" TargetMode="External"/></Relationships>
</file>

<file path=xl/externalLinks/_rels/externalLink1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1652;&#50864;\C\WINDOWS\TEMP\&#49444;&#44228;&#52280;&#44256;&#51088;&#47308;ck-a4.xls" TargetMode="External"/></Relationships>
</file>

<file path=xl/externalLinks/_rels/externalLink1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4221;&#47564;\D\pjt-2002\&#54217;&#54868;&#51032;&#45840;\&#50696;&#49328;&#49436;(&#51068;&#50948;&#45824;&#44032;,&#45840;)\&#44048;&#47532;&#51089;&#50629;\&#49884;&#44277;&#44228;&#54925;.xls" TargetMode="External"/></Relationships>
</file>

<file path=xl/externalLinks/_rels/externalLink1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1)Psm\1)&#51652;&#54665;&#51473;\&#54872;&#44221;&#44060;&#49440;(&#54868;,&#49380;-&#53448;)\&#51228;&#50504;&#51088;&#47308;&#51217;&#49688;(030414)\&#51088;&#47308;&#51217;&#49688;check.xls" TargetMode="External"/></Relationships>
</file>

<file path=xl/externalLinks/_rels/externalLink1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872;&#46980;&#46972;&#46497;\&#51096;&#50024;&#50556;&#46076;\&#46497;\&#54620;&#49556;&#44397;&#49324;\&#45800;&#44032;&#49328;&#52636;.XLS" TargetMode="External"/></Relationships>
</file>

<file path=xl/externalLinks/_rels/externalLink1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work-form.xls" TargetMode="External"/></Relationships>
</file>

<file path=xl/externalLinks/_rels/externalLink138.xml.rels><?xml version="1.0" encoding="UTF-8" standalone="yes"?>
<Relationships xmlns="http://schemas.openxmlformats.org/package/2006/relationships"><Relationship Id="rId1" Type="http://schemas.microsoft.com/office/2006/relationships/xlExternalLinkPath/xlStartup" Target="6-6&#44277;&#44396;&#44032;&#47196;&#46321;/&#47560;&#54252;&#44396;/R-&#54633;&#51221;&#47196;/&#44228;&#49328;&#49436;/&#44228;&#49328;&#49436;4.xls" TargetMode="External"/></Relationships>
</file>

<file path=xl/externalLinks/_rels/externalLink1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JJS\KGCGJ102.XLS" TargetMode="External"/></Relationships>
</file>

<file path=xl/externalLinks/_rels/externalLink1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44305;&#49688;\&#48149;&#44305;&#49688;\&#51060;&#49884;&#54620;\excel%20data\&#54620;&#44397;&#51204;&#47141;&#44277;&#49324;\&#49436;&#52488;&#44396;catv\97&#49436;&#52488;&#44396;%20&#44305;&#51613;&#49444;\MSOFFICE\EXCEL\&#51648;&#51109;\&#51648;&#51109;&#51060;&#49444;.xls" TargetMode="External"/></Relationships>
</file>

<file path=xl/externalLinks/_rels/externalLink1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44305;&#49688;\&#48149;&#44305;&#49688;\My%20Documents\&#52384;&#53457;&#46020;&#51109;(&#54624;&#51613;).xls" TargetMode="External"/></Relationships>
</file>

<file path=xl/externalLinks/_rels/externalLink1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1652;&#50864;\C\&#44277;&#49324;&#44288;&#47144;(&#51652;&#54665;&#48516;)\&#50728;&#49464;13&#52264;\&#50728;&#49464;13&#52264;&#51456;&#44277;&#52384;.xls" TargetMode="External"/></Relationships>
</file>

<file path=xl/externalLinks/_rels/externalLink1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2027\inquiry\&#44277;&#50976;\abc.xls" TargetMode="External"/></Relationships>
</file>

<file path=xl/externalLinks/_rels/externalLink1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24;&#49692;&#44592;\&#44277;&#50976;\&#51088;&#44032;&#50857;LNG\TRY-SIZE.xls" TargetMode="External"/></Relationships>
</file>

<file path=xl/externalLinks/_rels/externalLink1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1068;&#50948;&#45824;&#44032;&#47784;&#51020;.xls" TargetMode="External"/></Relationships>
</file>

<file path=xl/externalLinks/_rels/externalLink1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577;&#49345;&#44508;\C\&#45236;&#47928;&#49436;\&#49345;&#44508;&#51089;&#50629;\&#44033;&#51333;&#44204;&#51201;\&#54224;&#44592;&#47932;&#44204;&#51201;.xls" TargetMode="External"/></Relationships>
</file>

<file path=xl/externalLinks/_rels/externalLink1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7928;&#49548;&#55148;\&#44277;&#50976;%20&#47928;&#49436;\&#47568;&#46629;&#44032;&#47532;\My%20Documents\&#44148;&#52629;\&#48177;&#54868;&#51216;&#54252;&#54637;&#51216;\&#49888;-&#52572;&#51333;&#48169;&#54868;&#48169;&#48276;&#49492;&#53552;.xls" TargetMode="External"/></Relationships>
</file>

<file path=xl/externalLinks/_rels/externalLink1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7784;&#48276;1\D\LO\EE\E5\&#44228;&#50557;\&#45813;&#49901;&#47532;APT\&#45813;&#49901;&#47532;&#44592;&#49457;(&#49888;).xls" TargetMode="External"/></Relationships>
</file>

<file path=xl/externalLinks/_rels/externalLink1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1221;&#49453;\C\&#45236;&#50669;&#49436;\2001-&#49345;&#48152;&#44592;\&#49457;&#48712;&#49468;&#53944;-&#49328;&#52636;.xls" TargetMode="External"/></Relationships>
</file>

<file path=xl/externalLinks/_rels/externalLink1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312;&#50857;&#49437;\&#45796;&#48148;\WINDOWS\Temporary%20Internet%20Files\Content.IE5\U0QUL6H1\data01\&#44592;&#51204;&#48512;\&#48512;&#49436;&#44277;&#53685;\&#44592;&#53440;\&#51452;&#51088;&#47308;&#49892;\&#44264;&#51312;&#51088;&#47308;.XLS" TargetMode="External"/></Relationships>
</file>

<file path=xl/externalLinks/_rels/externalLink1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312;&#50857;&#49437;\&#45796;&#48148;\WINDOWS\Temporary%20Internet%20Files\Content.IE5\U0QUL6H1\data01\&#44592;&#51204;&#48512;\&#48512;&#49436;&#44277;&#53685;\&#44592;&#53440;\&#51452;&#51088;&#47308;&#49892;\&#49892;&#54665;&#45824;&#48708;.XLS" TargetMode="External"/></Relationships>
</file>

<file path=xl/externalLinks/_rels/externalLink1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312;&#50857;&#49437;\&#45796;&#48148;\WINDOWS\Temporary%20Internet%20Files\Content.IE5\U0QUL6H1\data01\&#44592;&#51204;&#48512;\&#48512;&#49436;&#44277;&#53685;\&#44592;&#53440;\&#51452;&#51088;&#47308;&#49892;\&#44277;&#51333;&#45824;&#48708;.XLS" TargetMode="External"/></Relationships>
</file>

<file path=xl/externalLinks/_rels/externalLink1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724;&#48124;&#49437;\C\CON601L\MECHANIC\EXCEL\&#50577;&#49885;\EXCEL\&#51064;&#54868;&#48337;&#50896;.XLS" TargetMode="External"/></Relationships>
</file>

<file path=xl/externalLinks/_rels/externalLink1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640;&#51060;&#50896;\g\2001&#45380;&#44221;&#50896;\7,&#44221;&#50896;(&#44288;&#47532;&#48512;)\WIN95\&#48148;&#53461;%20&#54868;&#47732;\My%20Documents\&#50672;&#49845;.xls" TargetMode="External"/></Relationships>
</file>

<file path=xl/externalLinks/_rels/externalLink1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2001&#45380;&#44221;&#50896;\7,&#44221;&#50896;(&#44288;&#47532;&#48512;)\WIN95\&#48148;&#53461;%20&#54868;&#47732;\My%20Documents\&#50672;&#49845;.xls" TargetMode="External"/></Relationships>
</file>

<file path=xl/externalLinks/_rels/externalLink1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USER\AppData\Local\Microsoft\Windows\Temporary%20Internet%20Files\Content.IE5\B245RV0S\&#47928;&#49436;&#44288;&#47532;\20140919&#47928;&#49436;\&#47928;&#49436;&#44288;&#47532;\20140513&#47928;&#49436;\&#44256;&#50577;&#50612;&#47536;&#51060;&#48149;&#47932;&#44288;&#44148;&#47549;&#44277;&#49324;(140423a).xlsx" TargetMode="External"/></Relationships>
</file>

<file path=xl/externalLinks/_rels/externalLink1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starchi-nas\MAIN-DATE-2\Users\USER\AppData\Local\Microsoft\Windows\Temporary%20Internet%20Files\Content.IE5\B245RV0S\&#47928;&#49436;&#44288;&#47532;\20140919&#47928;&#49436;\&#47928;&#49436;&#44288;&#47532;\20140513&#47928;&#49436;\&#44256;&#50577;&#50612;&#47536;&#51060;&#48149;&#47932;&#44288;&#44148;&#47549;&#44277;&#49324;(140423a).xlsx" TargetMode="External"/></Relationships>
</file>

<file path=xl/externalLinks/_rels/externalLink1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IN-PC\main\61.%202021&#45380;%20&#52880;&#46300;%20&#45936;&#51060;&#53440;\210710%20&#45224;&#49328;%20&#50696;&#51109;&#51452;&#52264;&#51109;%20&#47532;&#47784;&#45944;&#47553;&#44277;&#49324;\01.&#45236;&#50669;(&#50896;&#44032;&#44228;&#49328;&#54252;&#54632;)\&#48156;&#49888;&#50857;%20&#45936;&#51060;&#53552;\210916A%20&#45224;&#49328;%20&#50696;&#51109;&#51452;&#52264;&#51109;%20&#49884;&#49444;&#44060;&#49440;%20&#44277;&#49324;(&#50896;&#44032;&#44228;&#49328;&#49436;%20&#48143;%20&#45236;&#50669;&#49436;+&#49328;&#52636;&#49436;+&#45936;&#51060;&#53552;)\210916%20&#45224;&#49328;%20&#50696;&#51109;&#51452;&#52264;&#51109;%20&#49884;&#49444;&#44060;&#49440;%20&#44277;&#49324;(&#50896;&#44032;&#44228;&#49328;&#49436;%20&#48143;%20&#45236;&#50669;&#49436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총괄집계표"/>
      <sheetName val="갑지"/>
      <sheetName val="원가"/>
      <sheetName val="총괄집계표 (건축,조경,토목,설비)"/>
      <sheetName val="공종별집계표"/>
      <sheetName val="공종별내역서"/>
      <sheetName val="일위대가목록"/>
      <sheetName val="일위대가"/>
      <sheetName val="중기단가목록"/>
      <sheetName val="중기단가산출서"/>
      <sheetName val="단가대비표"/>
      <sheetName val="공사설정"/>
      <sheetName val="工완성공사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EP0618"/>
      <sheetName val="제출갑지"/>
      <sheetName val="FAX 갑지"/>
      <sheetName val="견적서 갑지"/>
      <sheetName val="원가계산서"/>
      <sheetName val="SS-1"/>
      <sheetName val="총괄표"/>
      <sheetName val="제조원가계산서(SS-1)"/>
      <sheetName val="운반비원가계산"/>
      <sheetName val="조도계산"/>
      <sheetName val="#REF"/>
      <sheetName val="부대내역"/>
      <sheetName val="견적기본FORM"/>
      <sheetName val="2.대외공문"/>
      <sheetName val="빌딩 안내"/>
      <sheetName val="__MAIN"/>
      <sheetName val="일위대가"/>
      <sheetName val="SG"/>
      <sheetName val="단가산출"/>
      <sheetName val="일위목록"/>
      <sheetName val="요율"/>
      <sheetName val="도"/>
      <sheetName val="자재단가"/>
      <sheetName val="1~3월통계,정보"/>
      <sheetName val="정류기"/>
      <sheetName val="전략수주잔(3-31)"/>
      <sheetName val="갑지(추정)"/>
      <sheetName val="내역서"/>
      <sheetName val="내역"/>
      <sheetName val="일위(PN)"/>
      <sheetName val="일위"/>
      <sheetName val="교통대책내역"/>
      <sheetName val="IW-LIST"/>
      <sheetName val="표지 (2)"/>
      <sheetName val="I一般比"/>
      <sheetName val="단가사정"/>
      <sheetName val="MACRO(전선관)"/>
      <sheetName val="S0"/>
      <sheetName val="401"/>
      <sheetName val="HVAC"/>
      <sheetName val="천마갑지"/>
      <sheetName val="기성금내역서"/>
      <sheetName val="sw1"/>
      <sheetName val="NOMUBI"/>
      <sheetName val="공종별자재"/>
      <sheetName val="FAX_갑지"/>
      <sheetName val="견적서_갑지"/>
      <sheetName val="2_대외공문"/>
      <sheetName val="빌딩_안내"/>
      <sheetName val="표지_(2)"/>
      <sheetName val="노임"/>
      <sheetName val="목차"/>
      <sheetName val="설계명세서"/>
      <sheetName val="工완성공사율"/>
      <sheetName val="총괄"/>
      <sheetName val="일위대가(계측기설치)"/>
      <sheetName val="시설일위"/>
      <sheetName val="내역(을)"/>
      <sheetName val="견적조건"/>
      <sheetName val="과천MAIN"/>
      <sheetName val="MCC제원"/>
      <sheetName val="약품공급2"/>
      <sheetName val="노무비단가"/>
      <sheetName val="7.경제성결과"/>
      <sheetName val="단가표"/>
      <sheetName val="대로근거"/>
      <sheetName val="중로근거"/>
      <sheetName val="조내역"/>
      <sheetName val="지명송금"/>
      <sheetName val="공사노임"/>
      <sheetName val="불출요청"/>
      <sheetName val="단가대비표(SYS)"/>
      <sheetName val="제조노임"/>
      <sheetName val="환율"/>
      <sheetName val="여과지동"/>
      <sheetName val="기초자료"/>
      <sheetName val="가설공사비"/>
      <sheetName val="부하(성남)"/>
      <sheetName val="제진기"/>
      <sheetName val="주경기-오배수"/>
      <sheetName val="인건비 "/>
      <sheetName val="Macro(차단기)"/>
      <sheetName val="DI-ESTI"/>
      <sheetName val="DATASPEC(VT1)"/>
      <sheetName val="자료입력"/>
      <sheetName val="동해title"/>
      <sheetName val="화재 탐지 설비"/>
      <sheetName val="실행내역서 "/>
      <sheetName val="수량산출"/>
      <sheetName val="접지수량"/>
      <sheetName val="DATA"/>
      <sheetName val="물가시세"/>
      <sheetName val="가로등"/>
      <sheetName val="L1"/>
      <sheetName val="중기일위대가"/>
      <sheetName val="미드수량"/>
      <sheetName val="WORK"/>
      <sheetName val="날개벽수량표"/>
      <sheetName val="방송(체육관)"/>
      <sheetName val="8.PILE  (돌출)"/>
      <sheetName val="자재"/>
      <sheetName val="LANGUAGE"/>
      <sheetName val="노임단가"/>
      <sheetName val="설계산출표지"/>
      <sheetName val="일위대가표"/>
      <sheetName val="2000전체분"/>
      <sheetName val="2000년1차"/>
      <sheetName val="74,539,000 (2.22)"/>
      <sheetName val="정부노임단가"/>
      <sheetName val="단위수량"/>
      <sheetName val="BID"/>
      <sheetName val="6PILE  (돌출)"/>
      <sheetName val="공사원가계산서"/>
      <sheetName val="입출재고현황 (2)"/>
      <sheetName val="을"/>
      <sheetName val="공문"/>
      <sheetName val="POOM_MOTO"/>
      <sheetName val="POOM_MOTO2"/>
      <sheetName val="원가계산"/>
      <sheetName val="HV, LV, CONTROL CABLE"/>
      <sheetName val="데이타"/>
      <sheetName val="Sheet9"/>
      <sheetName val="전기자료"/>
      <sheetName val="Sheet14"/>
      <sheetName val="Sheet10"/>
      <sheetName val="Sheet13"/>
      <sheetName val="수출모델별원단위"/>
      <sheetName val="Sheet2"/>
      <sheetName val="식재인부"/>
      <sheetName val="토공"/>
      <sheetName val="표지"/>
      <sheetName val="노무비"/>
      <sheetName val="RCSPlan"/>
      <sheetName val="프랜트면허"/>
      <sheetName val="터널조도"/>
      <sheetName val="갑지"/>
      <sheetName val="견적을"/>
      <sheetName val="전기공사일위대가"/>
      <sheetName val="부하계산서"/>
      <sheetName val="수배전반 을지"/>
      <sheetName val="토목주소"/>
      <sheetName val="wall"/>
      <sheetName val="DATE"/>
      <sheetName val="인건-측정"/>
      <sheetName val="별표"/>
      <sheetName val="제품정보"/>
      <sheetName val="방송"/>
      <sheetName val="허용전류-IEC DATA"/>
      <sheetName val="공용정보"/>
      <sheetName val="전기일위목록"/>
      <sheetName val="05년"/>
      <sheetName val="노임기준"/>
      <sheetName val="IW_LIST"/>
      <sheetName val="(A)내역서"/>
      <sheetName val="노단"/>
      <sheetName val="산출근거"/>
      <sheetName val="suk(mac)"/>
      <sheetName val="1.설계기준"/>
      <sheetName val="건축내역"/>
      <sheetName val="FB25JN"/>
      <sheetName val="입찰결과보고"/>
      <sheetName val="기초일위"/>
      <sheetName val="조명일위"/>
      <sheetName val="예가표"/>
      <sheetName val="공통(20-91)"/>
      <sheetName val="산출내역서집계표"/>
      <sheetName val="A"/>
      <sheetName val="오억미만"/>
      <sheetName val="설계내역"/>
      <sheetName val="DATA1"/>
      <sheetName val="업무분장"/>
      <sheetName val="b_balju_cho"/>
      <sheetName val="실행내역서_"/>
      <sheetName val="설계명세서(선로)"/>
      <sheetName val="철근단면적"/>
      <sheetName val="통합"/>
      <sheetName val="통신내역서"/>
      <sheetName val="노임,재료비"/>
      <sheetName val="우수"/>
      <sheetName val="지급자재내역서"/>
      <sheetName val="설계예산내역서"/>
      <sheetName val="일 위 대 가 표"/>
      <sheetName val="일위대가목차"/>
      <sheetName val="단가조사"/>
      <sheetName val="교각계산"/>
      <sheetName val="Sheet6"/>
      <sheetName val="실행간접비용"/>
      <sheetName val="목표세부명세"/>
      <sheetName val="설변내역서"/>
      <sheetName val="6동"/>
      <sheetName val="ilch"/>
      <sheetName val="ABUT수량-A1"/>
      <sheetName val="교각(P1)수량"/>
      <sheetName val="98지급계획"/>
      <sheetName val="타견적(을)"/>
      <sheetName val="수량이동"/>
      <sheetName val="샘플표지"/>
      <sheetName val="기초자료입력"/>
      <sheetName val="설계조건"/>
      <sheetName val="재료값"/>
      <sheetName val="예산대비"/>
      <sheetName val="INSTR"/>
      <sheetName val="일반60"/>
      <sheetName val="충주"/>
      <sheetName val="기둥(원형)"/>
      <sheetName val="순환펌프"/>
      <sheetName val="저수조"/>
      <sheetName val="급,배기팬"/>
      <sheetName val="급탕순환펌프"/>
      <sheetName val="이름"/>
      <sheetName val="건강보험료"/>
      <sheetName val="고용보험료"/>
      <sheetName val="시중노임"/>
      <sheetName val="품목별 지수"/>
      <sheetName val="연금보험료"/>
      <sheetName val="퇴직공제부금비"/>
      <sheetName val="직접공사비집계표_7"/>
      <sheetName val="공통가설_8"/>
      <sheetName val="판매시설"/>
      <sheetName val="아파트_9"/>
      <sheetName val="주민복지관"/>
      <sheetName val="지하주차장"/>
      <sheetName val="세부내역서"/>
      <sheetName val="수량산출서"/>
      <sheetName val="Component Description"/>
      <sheetName val="REDUCER"/>
      <sheetName val="WE'T"/>
      <sheetName val="주식"/>
      <sheetName val="Sheet1 (2)"/>
      <sheetName val="DT매출"/>
      <sheetName val="MEXICO-C"/>
      <sheetName val="간접비"/>
      <sheetName val="일위대가양식"/>
      <sheetName val="시중노임단가"/>
      <sheetName val="MOTOR"/>
      <sheetName val="SLAB"/>
      <sheetName val="실행철강하도"/>
      <sheetName val="남양시작동010313100%"/>
      <sheetName val="견적서"/>
      <sheetName val="시설물일위"/>
      <sheetName val="가설공사"/>
      <sheetName val="단가결정"/>
      <sheetName val="내역아"/>
      <sheetName val="울타리"/>
      <sheetName val="목도급"/>
      <sheetName val="공량산출근거서_일위대가"/>
      <sheetName val=" 내역"/>
      <sheetName val="TARGET"/>
      <sheetName val="노무비산출"/>
      <sheetName val="0001new"/>
      <sheetName val="M"/>
      <sheetName val="단가"/>
      <sheetName val="XXXXXX"/>
      <sheetName val="TRE TABLE"/>
      <sheetName val="내역전기"/>
      <sheetName val="입력"/>
      <sheetName val="자재대"/>
      <sheetName val="98수문일위"/>
      <sheetName val="터파기및재료"/>
      <sheetName val="조립비"/>
      <sheetName val="FAX_갑지1"/>
      <sheetName val="견적서_갑지1"/>
      <sheetName val="2_대외공문1"/>
      <sheetName val="빌딩_안내1"/>
      <sheetName val="표지_(2)1"/>
      <sheetName val="구조물철거타공정이월"/>
      <sheetName val="조건표"/>
      <sheetName val="산출집계표1"/>
      <sheetName val="우성교간선"/>
      <sheetName val="갑지1"/>
      <sheetName val="부하LOAD"/>
      <sheetName val="총괄집계표"/>
      <sheetName val="일위대가목록"/>
      <sheetName val="단가조사서"/>
      <sheetName val="견적서(보문)"/>
      <sheetName val="견적서(광영)"/>
      <sheetName val="인사자료총집계"/>
      <sheetName val="할증 "/>
      <sheetName val="총 원가계산"/>
      <sheetName val="KHEATEX"/>
      <sheetName val="손익분석"/>
      <sheetName val="CODE"/>
      <sheetName val="7_경제성결과"/>
      <sheetName val="화재_탐지_설비"/>
      <sheetName val="74,539,000_(2_22)"/>
      <sheetName val="인건비_"/>
      <sheetName val="S058FL01"/>
      <sheetName val="화전내"/>
      <sheetName val="일위목록-기"/>
      <sheetName val="cross beam"/>
      <sheetName val="연돌일위집계"/>
      <sheetName val="참조"/>
      <sheetName val="케이블류 OLD"/>
      <sheetName val="차액보증"/>
      <sheetName val="월별수입"/>
      <sheetName val="Macro(전기)"/>
      <sheetName val="콘크리트"/>
      <sheetName val="자동제어"/>
      <sheetName val="rate"/>
      <sheetName val="FORM-0"/>
      <sheetName val="1동조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/>
      <sheetData sheetId="262"/>
      <sheetData sheetId="263"/>
      <sheetData sheetId="264"/>
      <sheetData sheetId="265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/>
      <sheetData sheetId="281" refreshError="1"/>
      <sheetData sheetId="282" refreshError="1"/>
      <sheetData sheetId="283"/>
      <sheetData sheetId="284"/>
      <sheetData sheetId="285"/>
      <sheetData sheetId="286"/>
      <sheetData sheetId="287" refreshError="1"/>
      <sheetData sheetId="288" refreshError="1"/>
      <sheetData sheetId="289" refreshError="1"/>
      <sheetData sheetId="290" refreshError="1"/>
      <sheetData sheetId="29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자료업체"/>
      <sheetName val="결과"/>
      <sheetName val="총괄"/>
      <sheetName val="재료계"/>
      <sheetName val="직재"/>
      <sheetName val="간재"/>
      <sheetName val="노무"/>
      <sheetName val="일위"/>
      <sheetName val="EP0618"/>
      <sheetName val="내역서"/>
      <sheetName val="I一般比"/>
      <sheetName val="J直材4"/>
      <sheetName val="노임-컨벤션 Audio"/>
      <sheetName val="노임-컨벤션 Video"/>
      <sheetName val="RESOURCE"/>
      <sheetName val="갑지"/>
      <sheetName val="수압집계"/>
      <sheetName val="CTEMCOST"/>
      <sheetName val="서울시CCTV"/>
      <sheetName val="Sheet13"/>
      <sheetName val="Sheet14"/>
      <sheetName val="발전기"/>
      <sheetName val="간선"/>
      <sheetName val="#REF"/>
      <sheetName val="GEN"/>
      <sheetName val="S0"/>
      <sheetName val="Macro1"/>
      <sheetName val="부하계산서"/>
      <sheetName val="설직재-1"/>
      <sheetName val="ABUT수량-A1"/>
      <sheetName val="감가상각"/>
      <sheetName val="유기공정"/>
      <sheetName val="과천MAIN"/>
      <sheetName val="목표세부명세"/>
      <sheetName val="DATA"/>
      <sheetName val="제-노임"/>
      <sheetName val="제직재"/>
      <sheetName val="工완성공사율"/>
      <sheetName val="工관리비율"/>
      <sheetName val="내역"/>
      <sheetName val="01"/>
      <sheetName val="단면 (2)"/>
      <sheetName val="표지"/>
      <sheetName val="현장관리비 산출내역"/>
      <sheetName val="유림콘도"/>
      <sheetName val="Sheet4"/>
      <sheetName val="유림골조"/>
      <sheetName val="결과조달"/>
      <sheetName val="단가대비표"/>
      <sheetName val="DATA 입력란"/>
      <sheetName val="1. 설계조건 2.단면가정 3. 하중계산"/>
      <sheetName val="단가산출"/>
      <sheetName val="입출재고현황 (2)"/>
      <sheetName val="부속동"/>
      <sheetName val="일위목록"/>
      <sheetName val="TOWER 12TON"/>
      <sheetName val="TOWER 10T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갑지TI"/>
      <sheetName val="내역"/>
      <sheetName val="cable견적"/>
      <sheetName val="품"/>
      <sheetName val="소운반"/>
      <sheetName val="기계경비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직재"/>
      <sheetName val="EP0618"/>
      <sheetName val="소비자가"/>
      <sheetName val="갑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자재비"/>
      <sheetName val="노무비"/>
      <sheetName val="집계"/>
      <sheetName val="품셈"/>
      <sheetName val="품"/>
      <sheetName val="직재"/>
      <sheetName val="I一般比"/>
      <sheetName val="N賃率-職"/>
      <sheetName val="일위대가"/>
      <sheetName val="내역"/>
      <sheetName val="Y-WORK"/>
      <sheetName val="Activity(new)"/>
      <sheetName val="Total(new)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일위대가(여기까지)"/>
      <sheetName val="일위대가표"/>
      <sheetName val="신품"/>
      <sheetName val="직영"/>
      <sheetName val="품셈"/>
      <sheetName val="품"/>
    </sheetNames>
    <sheetDataSet>
      <sheetData sheetId="0"/>
      <sheetData sheetId="1"/>
      <sheetData sheetId="2"/>
      <sheetData sheetId="3"/>
      <sheetData sheetId="4" refreshError="1"/>
      <sheetData sheetId="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금액내역서"/>
      <sheetName val="수목표준대가"/>
      <sheetName val="일위대가(여기까지)"/>
      <sheetName val="품셈"/>
      <sheetName val="현장관리비 산출내역"/>
      <sheetName val="총괄"/>
      <sheetName val="을"/>
      <sheetName val="내역서01"/>
      <sheetName val="원내역"/>
      <sheetName val="설계개요"/>
      <sheetName val="시설일위"/>
      <sheetName val="상 부"/>
      <sheetName val="집수정(600-700)"/>
      <sheetName val="입찰안"/>
      <sheetName val="토공실행"/>
      <sheetName val="SG"/>
      <sheetName val="001"/>
      <sheetName val="cable-data"/>
      <sheetName val="일위대가(가설)"/>
      <sheetName val="노무"/>
      <sheetName val="노단"/>
      <sheetName val="해전배수"/>
      <sheetName val="0226"/>
      <sheetName val="낙찰표"/>
      <sheetName val="BID"/>
      <sheetName val="S0"/>
      <sheetName val="계정"/>
      <sheetName val="#REF"/>
      <sheetName val="토공사"/>
      <sheetName val="PRICE"/>
      <sheetName val="토공집계표"/>
      <sheetName val="DATA"/>
      <sheetName val="연돌일위집계"/>
      <sheetName val="경산"/>
      <sheetName val="터파기및재료"/>
      <sheetName val="9GNG운반"/>
      <sheetName val="일위대가(계측기설치)"/>
      <sheetName val="woo(mac)"/>
      <sheetName val="하수급견적대비"/>
      <sheetName val="현장관리비_산출내역"/>
      <sheetName val="상_부"/>
      <sheetName val="현장관리비_산출내역1"/>
      <sheetName val="상_부1"/>
      <sheetName val="목표세부명세"/>
      <sheetName val="Eq. Mobilization"/>
      <sheetName val="갑지"/>
      <sheetName val="EQ-R1"/>
      <sheetName val="냉천부속동"/>
      <sheetName val="건축내역"/>
      <sheetName val="교각계산"/>
      <sheetName val="이름표지정"/>
      <sheetName val="결과조달"/>
      <sheetName val="GI-LIST"/>
      <sheetName val="1.설계조건"/>
      <sheetName val="수목데이타 "/>
      <sheetName val="부대공Ⅱ"/>
      <sheetName val="설계가"/>
      <sheetName val="01"/>
      <sheetName val="내역서"/>
      <sheetName val="가락화장을지"/>
      <sheetName val="충돌 내용"/>
      <sheetName val="PAD TR보호대기초"/>
      <sheetName val="가로등기초"/>
      <sheetName val="HANDHOLE(2)"/>
      <sheetName val="유림골조"/>
      <sheetName val="공통비(전체)"/>
      <sheetName val="토목공사"/>
      <sheetName val="새공통(96임금인상기준)"/>
      <sheetName val="비교1"/>
      <sheetName val="유림총괄"/>
      <sheetName val="단가표"/>
      <sheetName val="Sheet1"/>
      <sheetName val="기기리스트"/>
      <sheetName val="약품공급2"/>
      <sheetName val="제출내역 (2)"/>
      <sheetName val="수로단위수량"/>
      <sheetName val="Sheet1 (2)"/>
      <sheetName val="내역"/>
      <sheetName val="Pier 3"/>
      <sheetName val="2.대외공문"/>
      <sheetName val="A-4"/>
      <sheetName val="예가표"/>
      <sheetName val="조명시설"/>
      <sheetName val="입찰내역 발주처 양식"/>
      <sheetName val="노임단가"/>
      <sheetName val="실행대비"/>
      <sheetName val="인건비"/>
      <sheetName val="Sheet4"/>
      <sheetName val="6PILE  (돌출)"/>
      <sheetName val="계수시트"/>
      <sheetName val="원가계산서"/>
      <sheetName val="MAT_N048"/>
      <sheetName val="대전21토목내역서"/>
      <sheetName val="전차선로 물량표"/>
      <sheetName val="제수변수량"/>
      <sheetName val="일위대가목차"/>
      <sheetName val="ExcelObject"/>
      <sheetName val="96노임기준"/>
      <sheetName val="1.경관조명산출"/>
      <sheetName val="1.경관조명산출집계"/>
      <sheetName val="배수내역(98년도분)"/>
      <sheetName val="Total"/>
      <sheetName val="P.M 별"/>
      <sheetName val="1ST"/>
      <sheetName val="타견적(을)"/>
      <sheetName val="대비"/>
      <sheetName val="차액보증"/>
      <sheetName val="투찰"/>
      <sheetName val="COVER"/>
      <sheetName val="경비실"/>
      <sheetName val="특수선일위대가"/>
      <sheetName val="단면 (2)"/>
      <sheetName val="공사비증감"/>
      <sheetName val="집계표"/>
      <sheetName val="설계"/>
      <sheetName val="구조물철거타공정이월"/>
      <sheetName val="1TL종점(1)"/>
      <sheetName val="예정(3)"/>
      <sheetName val="바닥판"/>
      <sheetName val="무근깨기"/>
      <sheetName val="원형1호맨홀토공수량"/>
      <sheetName val="일위대가"/>
      <sheetName val="●내역"/>
      <sheetName val="건축단가"/>
      <sheetName val="일위목록"/>
      <sheetName val="공문"/>
      <sheetName val="ⴭⴭⴭⴭⴭ"/>
      <sheetName val="총괄내역서"/>
      <sheetName val="list"/>
      <sheetName val="건축2"/>
      <sheetName val="공종별자재"/>
      <sheetName val="설계조건"/>
      <sheetName val="단면가정"/>
      <sheetName val="데이타"/>
      <sheetName val="신규일위대가"/>
      <sheetName val="설계산출표지"/>
      <sheetName val="CAL"/>
      <sheetName val="DATE"/>
      <sheetName val="산출2-기기동력"/>
      <sheetName val="일위대가 (PM)"/>
      <sheetName val="충주"/>
      <sheetName val="IW-LIST"/>
      <sheetName val="대로근거"/>
      <sheetName val="우수공"/>
      <sheetName val="PAINT"/>
      <sheetName val="Sheet9"/>
      <sheetName val="전기자료"/>
      <sheetName val="Sheet14"/>
      <sheetName val="Sheet10"/>
      <sheetName val="Sheet13"/>
      <sheetName val="기계경비일람"/>
      <sheetName val="노임"/>
      <sheetName val="수량산출서LP-GA"/>
      <sheetName val="산출서집계LP-GA"/>
      <sheetName val="수량산출서LP-GB"/>
      <sheetName val=" 내역"/>
      <sheetName val="기성내역1"/>
      <sheetName val="U-TYPE(1)"/>
      <sheetName val="방음벽기초"/>
      <sheetName val="일위대가표"/>
      <sheetName val="일위(PN)"/>
      <sheetName val="견적990322"/>
      <sheetName val="기둥강재집계"/>
      <sheetName val="예산변경사항"/>
      <sheetName val="날개벽"/>
      <sheetName val="설계명세서"/>
      <sheetName val="예산명세서"/>
      <sheetName val="자료입력"/>
      <sheetName val="archi(본사)"/>
      <sheetName val="DATA-UPS"/>
      <sheetName val="Sheet1_(2)"/>
      <sheetName val="Eq__Mobilization"/>
      <sheetName val="1_설계조건"/>
      <sheetName val="수목데이타_"/>
      <sheetName val="정부노임단가"/>
      <sheetName val="소일위대가코드표"/>
      <sheetName val="단위단가"/>
      <sheetName val="식재인부"/>
      <sheetName val="빗물받이(910-510-410)"/>
      <sheetName val="실행내역(현대)"/>
      <sheetName val="아울렛박스"/>
      <sheetName val="토공수량"/>
      <sheetName val="J直材4"/>
      <sheetName val="중기산출근거"/>
      <sheetName val="일위대가_목록"/>
      <sheetName val="공통가설"/>
      <sheetName val="database"/>
      <sheetName val="현장경비"/>
      <sheetName val="방배동내역(리라)"/>
      <sheetName val="현장관리비"/>
      <sheetName val="건축원가"/>
      <sheetName val="건축공사실행"/>
      <sheetName val="건축공사집계표"/>
      <sheetName val="방배동내역 (총괄)"/>
      <sheetName val="부대공사총괄"/>
      <sheetName val="특별교실"/>
      <sheetName val="가격조사서"/>
      <sheetName val="동원(3)"/>
      <sheetName val="SUB"/>
      <sheetName val="소분류목록"/>
      <sheetName val="loading"/>
      <sheetName val="자재단가"/>
      <sheetName val="실행내역"/>
      <sheetName val="실행내역 "/>
      <sheetName val="최적단면"/>
      <sheetName val="자재단가비교표"/>
      <sheetName val="가공비"/>
      <sheetName val="지장물C"/>
      <sheetName val="산출내역서"/>
      <sheetName val="ABUT수량-A1"/>
      <sheetName val="공사비예산서(토목분)"/>
      <sheetName val="품셈TABLE"/>
      <sheetName val="HVAC"/>
      <sheetName val="건축집계"/>
      <sheetName val="맨홀수량산출"/>
      <sheetName val="1호맨홀토공"/>
      <sheetName val="공종단가"/>
      <sheetName val="견적의뢰"/>
      <sheetName val="TARGET"/>
      <sheetName val="조경"/>
      <sheetName val="건축"/>
      <sheetName val="적용노임"/>
      <sheetName val="단가산출목록"/>
      <sheetName val="공사비증감대비표"/>
      <sheetName val="5월"/>
      <sheetName val="Sheet2"/>
      <sheetName val="단위수량"/>
      <sheetName val="직재"/>
      <sheetName val="인부노임"/>
      <sheetName val="수량산출"/>
      <sheetName val="설계내역"/>
      <sheetName val="부하계산서"/>
      <sheetName val="시중노임(공사)"/>
      <sheetName val="실행철강하도"/>
      <sheetName val="손익현황"/>
      <sheetName val="현황CODE"/>
      <sheetName val="O-단가조사서"/>
      <sheetName val="말고개터널조명전압강하"/>
      <sheetName val="간접경상비"/>
      <sheetName val="대치판정"/>
      <sheetName val="사업분석"/>
      <sheetName val="해평견적"/>
      <sheetName val="본선 토공 분배표"/>
      <sheetName val="9월"/>
      <sheetName val="배수내역"/>
      <sheetName val="금융"/>
      <sheetName val="10월"/>
      <sheetName val="Config"/>
      <sheetName val="EQT-ESTN"/>
      <sheetName val="주요공사"/>
      <sheetName val="실행"/>
      <sheetName val="변경집계표"/>
      <sheetName val="DHEQSUPT"/>
      <sheetName val="단중"/>
      <sheetName val="품셈표"/>
      <sheetName val="재고AR"/>
      <sheetName val="부속동"/>
      <sheetName val="토목주소"/>
      <sheetName val="프랜트면허"/>
      <sheetName val="BOX-1510"/>
      <sheetName val="교대"/>
      <sheetName val="날개벽(시점좌측)"/>
      <sheetName val="ELECTRIC"/>
      <sheetName val="CTEMCOST"/>
      <sheetName val="SCHEDULE"/>
      <sheetName val="금융비용"/>
      <sheetName val="G.R300경비"/>
      <sheetName val="FAB별"/>
      <sheetName val="EP0618"/>
      <sheetName val="5)수리분석내역 "/>
      <sheetName val="직접경비"/>
      <sheetName val="직접인건비"/>
      <sheetName val="식당동(010424)"/>
      <sheetName val="항목(1)"/>
      <sheetName val="BOOK4"/>
      <sheetName val="주beam"/>
      <sheetName val="Requirement(Work Crew)"/>
      <sheetName val="지수"/>
      <sheetName val="금액총괄표"/>
      <sheetName val="laroux"/>
      <sheetName val="단가조사서"/>
      <sheetName val="장비단가비교표"/>
      <sheetName val="산출서"/>
      <sheetName val="SUPPORT산출서"/>
      <sheetName val="support집계"/>
      <sheetName val="WALKWAY 집계"/>
      <sheetName val="HOISTRAIL집계"/>
      <sheetName val="2공구관급"/>
      <sheetName val="2공구도급"/>
      <sheetName val="VXXXXXX"/>
      <sheetName val="산출내역"/>
      <sheetName val="토목"/>
      <sheetName val="품질관리비"/>
      <sheetName val="기계 "/>
      <sheetName val="기자재단가"/>
      <sheetName val="배관단가"/>
      <sheetName val="단가구분"/>
      <sheetName val="PCODE"/>
      <sheetName val="XXXXXX"/>
      <sheetName val="년차사용내역"/>
      <sheetName val="전기1과자료"/>
      <sheetName val="각서(교통사고)"/>
      <sheetName val="개별계획서"/>
      <sheetName val="공사내용"/>
      <sheetName val="증설CM보수"/>
      <sheetName val="용접기현황"/>
      <sheetName val="무전기"/>
      <sheetName val="경위서"/>
      <sheetName val="작업일지"/>
      <sheetName val="일지"/>
      <sheetName val="월간공정"/>
      <sheetName val="계측관리(가로)"/>
      <sheetName val="당직표"/>
      <sheetName val="안전관리과일지"/>
      <sheetName val="공사현황보고"/>
      <sheetName val="배관자재 단가조사서"/>
      <sheetName val="설치공사"/>
      <sheetName val="000000"/>
      <sheetName val="VXXXX"/>
      <sheetName val="사급자재대"/>
      <sheetName val="단가비교"/>
      <sheetName val="4. 배관공사"/>
      <sheetName val="3.시운전비"/>
      <sheetName val="원가계산"/>
      <sheetName val="총괄내역"/>
      <sheetName val="수량산출서"/>
      <sheetName val="침출배관"/>
      <sheetName val="시운전비(계약직)"/>
      <sheetName val="WORK"/>
      <sheetName val="밸브설치"/>
      <sheetName val="지수결과표-3"/>
      <sheetName val="견적서"/>
      <sheetName val="2000년1차"/>
      <sheetName val="?????"/>
      <sheetName val="¿ø°¡°è»ê¼­"/>
      <sheetName val="±Ý¾×ÃÑ°ýÇ¥"/>
      <sheetName val="±Ý¾×³»¿ª¼­"/>
      <sheetName val="´Ü°¡Á¶»ç¼­"/>
      <sheetName val="Àåºñ´Ü°¡ºñ±³Ç¥"/>
      <sheetName val="ÀÏÀ§´ë°¡¸ñÂ÷"/>
      <sheetName val="ÀÏÀ§´ë°¡"/>
      <sheetName val="»êÃâ¼­"/>
      <sheetName val="Áý°èÇ¥"/>
      <sheetName val="SUPPORT»êÃâ¼­"/>
      <sheetName val="supportÁý°è"/>
      <sheetName val="WALKWAY Áý°è"/>
      <sheetName val="HOISTRAILÁý°è"/>
      <sheetName val="2°ø±¸°ü±Þ"/>
      <sheetName val="2°ø±¸µµ±Þ"/>
      <sheetName val="³»¿ª¼­"/>
      <sheetName val="±âÀÚÀç´Ü°¡"/>
      <sheetName val="¹è°ü´Ü°¡"/>
      <sheetName val="ÀÏÀ§´ë°¡Ç¥"/>
      <sheetName val="´Ü°¡Ç¥"/>
      <sheetName val="´Ü°¡±¸ºÐ"/>
      <sheetName val="³âÂ÷»ç¿ë³»¿ª"/>
      <sheetName val="Àü±â1°úÀÚ·á"/>
      <sheetName val="°¢¼­(±³Åë»ç°í)"/>
      <sheetName val="°³º°°èÈ¹¼­"/>
      <sheetName val="°ø»ç³»¿ë"/>
      <sheetName val="Áõ¼³CMº¸¼ö"/>
      <sheetName val="¿ëÁ¢±âÇöÈ²"/>
      <sheetName val="¹«Àü±â"/>
      <sheetName val="°æÀ§¼­"/>
      <sheetName val="ÀÛ¾÷ÀÏÁö"/>
      <sheetName val="ÀÏÁö"/>
      <sheetName val="¿ù°£°øÁ¤"/>
      <sheetName val="°èÃø°ü¸®(°¡·Î)"/>
      <sheetName val="´çÁ÷Ç¥"/>
      <sheetName val="¾ÈÀü°ü¸®°úÀÏÁö"/>
      <sheetName val="°ø»çÇöÈ²º¸°í"/>
      <sheetName val="ÀÎ°Çºñ"/>
      <sheetName val="¹è°üÀÚÀç ´Ü°¡Á¶»ç¼­"/>
      <sheetName val="¼ö·®»êÃâ¼­"/>
      <sheetName val="»êÃâ³»¿ª"/>
      <sheetName val="Åä¸ñ"/>
      <sheetName val="Ç°Áú°ü¸®ºñ"/>
      <sheetName val="°ÇÃà"/>
      <sheetName val="±â°è "/>
      <sheetName val="¼³Ä¡°ø»ç"/>
      <sheetName val="»ç±ÞÀÚÀç´ë"/>
      <sheetName val="´Ü°¡ºñ±³"/>
      <sheetName val="4. ¹è°ü°ø»ç"/>
      <sheetName val="3.½Ã¿îÀüºñ"/>
      <sheetName val="¿ø°¡°è»ê"/>
      <sheetName val="ÃÑ°ý³»¿ª"/>
      <sheetName val="½Ã¿îÀüºñ(°è¾àÁ÷)"/>
      <sheetName val="Ä§Ãâ¹è°ü"/>
      <sheetName val="°á°úÁ¶´Þ"/>
      <sheetName val="½ÇÇàÃ¶°­ÇÏµµ"/>
      <sheetName val="¼³°è"/>
      <sheetName val="°ßÀû¼­"/>
      <sheetName val="¿¬µ¹ÀÏÀ§Áý°è"/>
      <sheetName val="IMP(MAIN)"/>
      <sheetName val="IMP (REACTOR)"/>
      <sheetName val="CIVIL4"/>
      <sheetName val="전기공사"/>
      <sheetName val="AHU집계"/>
      <sheetName val="공조기휀"/>
      <sheetName val="공조기"/>
      <sheetName val="가도공"/>
      <sheetName val="중기일위대가"/>
      <sheetName val="침사지재료단위"/>
      <sheetName val="말뚝지지력산정"/>
      <sheetName val="안산기계장치"/>
      <sheetName val="D-3109"/>
      <sheetName val="NOMUBI"/>
      <sheetName val="단가 및 재료비"/>
      <sheetName val="중기사용료산출근거"/>
      <sheetName val="sw1"/>
      <sheetName val="단가비교표"/>
      <sheetName val="골막이(야매)"/>
      <sheetName val="간접비"/>
      <sheetName val="주공 갑지"/>
      <sheetName val="BOX"/>
      <sheetName val="역T형"/>
      <sheetName val="사통"/>
      <sheetName val="SLAB근거-1"/>
      <sheetName val="깨기"/>
      <sheetName val="코드표"/>
      <sheetName val="_x0002__x0000__x0000__x0000__x0010_ü"/>
      <sheetName val="_x0000__x0000__x0000__x0001__x0000__x0000__x0008_¬©º(Ì_x000b__x0000__x0000_ExcelObject_x0008__x0000__x0001_1_x0000_"/>
      <sheetName val="상_부2"/>
      <sheetName val="현장관리비_산출내역2"/>
      <sheetName val="1_설계조건1"/>
      <sheetName val="수목데이타_1"/>
      <sheetName val="Pier_3"/>
      <sheetName val="2_대외공문"/>
      <sheetName val="Sheet1_(2)1"/>
      <sheetName val="입찰내역_발주처_양식"/>
      <sheetName val="6PILE__(돌출)"/>
      <sheetName val="일위대가_(PM)"/>
      <sheetName val="1_경관조명산출"/>
      <sheetName val="1_경관조명산출집계"/>
      <sheetName val="Eq__Mobilization1"/>
      <sheetName val="전차선로_물량표"/>
      <sheetName val="제출내역_(2)"/>
      <sheetName val="P_M_별"/>
      <sheetName val="충돌_내용"/>
      <sheetName val="PAD_TR보호대기초"/>
      <sheetName val="_내역"/>
      <sheetName val="실행내역_"/>
      <sheetName val="단면_(2)"/>
      <sheetName val="방배동내역_(총괄)"/>
      <sheetName val="주공_갑지"/>
      <sheetName val="산출근거"/>
      <sheetName val="부하(성남)"/>
      <sheetName val="표지"/>
      <sheetName val="방배동내역(한영)"/>
      <sheetName val="안정계산"/>
      <sheetName val="단면검토"/>
      <sheetName val="input"/>
      <sheetName val="1호인버트수량"/>
      <sheetName val="석축설면"/>
      <sheetName val="법면단"/>
      <sheetName val="관로수량집계표"/>
      <sheetName val="관로수량총괄집계표"/>
      <sheetName val="2.군관리계획-개요"/>
      <sheetName val="8.PILE  (돌출)"/>
      <sheetName val="중로근거"/>
      <sheetName val="경상직원"/>
      <sheetName val="가시설흙막이"/>
      <sheetName val="일위"/>
      <sheetName val="참고자료"/>
      <sheetName val="내 역 서(총괄)"/>
      <sheetName val="LOPCALC"/>
      <sheetName val="evaluate"/>
      <sheetName val="견적조건"/>
      <sheetName val="unitpric"/>
      <sheetName val="교각1"/>
      <sheetName val="단위중량"/>
      <sheetName val="단가조사표"/>
      <sheetName val="TOP"/>
      <sheetName val="C3"/>
      <sheetName val="단가"/>
      <sheetName val="첨부1-1"/>
      <sheetName val="감액총괄표"/>
      <sheetName val="수입"/>
      <sheetName val="바닥판(1)"/>
      <sheetName val="횡배수관토공수량"/>
      <sheetName val="일위(시설)"/>
      <sheetName val="노무비목록표"/>
      <sheetName val="자재단가대비표"/>
      <sheetName val="중기목록표"/>
      <sheetName val="기계경비"/>
      <sheetName val="단가산출근거목록표"/>
      <sheetName val="내역산근"/>
      <sheetName val="총괄내역서 (2)"/>
      <sheetName val="내역서 (2)"/>
      <sheetName val="일위대가목록표"/>
      <sheetName val="일위대가 (2)"/>
      <sheetName val="내역산근 (2)"/>
      <sheetName val="세대내부"/>
      <sheetName val="PROJECT BRIEF"/>
      <sheetName val="골조시행"/>
      <sheetName val="전신환매도율"/>
      <sheetName val="misc"/>
      <sheetName val="Sheet3"/>
      <sheetName val="Sheet5"/>
      <sheetName val="Sheet6"/>
      <sheetName val="물가자료"/>
      <sheetName val="3.공통공사대비"/>
      <sheetName val="9-1차이내역."/>
      <sheetName val="H腏ISTRAIL집계"/>
      <sheetName val="2공구도급_x0007_嘀塘塘塘_x0003_됁᳅ׁĀ기자재단가_x0004_、¼²֬Ā일위대"/>
      <sheetName val="손익분석"/>
      <sheetName val="예산대비"/>
      <sheetName val="연습"/>
      <sheetName val="소방"/>
      <sheetName val="총괄표"/>
      <sheetName val="집계"/>
      <sheetName val="SEC 1-D850"/>
      <sheetName val="각종손료"/>
      <sheetName val="G2설비도급"/>
      <sheetName val="물집"/>
      <sheetName val="배관단가조사서"/>
      <sheetName val="기자재비"/>
      <sheetName val="기준FACTOR"/>
      <sheetName val="1단계"/>
      <sheetName val="대림경상68억"/>
      <sheetName val="공량산출서"/>
      <sheetName val="_____"/>
      <sheetName val="WALKWAY_집계"/>
      <sheetName val="4__배관공사"/>
      <sheetName val="3_시운전비"/>
      <sheetName val="배관자재_단가조사서"/>
      <sheetName val="기계_"/>
      <sheetName val="3_공통공사대비"/>
      <sheetName val="WALKWAY_Áý°è"/>
      <sheetName val="¹è°üÀÚÀç_´Ü°¡Á¶»ç¼­"/>
      <sheetName val="±â°è_"/>
      <sheetName val="4__¹è°ü°ø»ç"/>
      <sheetName val="3_½Ã¿îÀüºñ"/>
      <sheetName val="9-1차이내역_"/>
      <sheetName val="2공구도급嘀塘塘塘됁᳅ׁĀ기자재단가、¼²֬Ā일위대"/>
      <sheetName val="IMP_(REACTOR)"/>
      <sheetName val="단가산출"/>
      <sheetName val="기성2"/>
      <sheetName val="106C0300"/>
      <sheetName val="Baby일위대가"/>
      <sheetName val="철집"/>
      <sheetName val="공사개요(사업승인)"/>
      <sheetName val="산출조서1"/>
      <sheetName val="설계예산서"/>
      <sheetName val="오억미만"/>
      <sheetName val="아파트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 refreshError="1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 refreshError="1"/>
      <sheetData sheetId="310" refreshError="1"/>
      <sheetData sheetId="311"/>
      <sheetData sheetId="312" refreshError="1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갑지(정산)"/>
      <sheetName val="총괄표"/>
      <sheetName val="자재비"/>
      <sheetName val="노무비"/>
      <sheetName val="경비"/>
      <sheetName val="기계경비(첨부1)"/>
      <sheetName val="소운반(첨부2)"/>
      <sheetName val="bus임대료(첨부3)"/>
      <sheetName val="신품"/>
      <sheetName val="일위대가"/>
      <sheetName val="신규"/>
      <sheetName val="cable견적"/>
      <sheetName val="금액내역서"/>
      <sheetName val="일위대가(여기까지)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"/>
      <sheetName val="일위대가"/>
      <sheetName val="工완성공사율"/>
      <sheetName val="금액내역서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"/>
      <sheetName val="일위대가"/>
      <sheetName val="工완성공사율"/>
      <sheetName val="금액내역서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"/>
      <sheetName val="일위대가"/>
    </sheetNames>
    <sheetDataSet>
      <sheetData sheetId="0"/>
      <sheetData sheetId="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"/>
      <sheetName val="일위대가"/>
    </sheetNames>
    <sheetDataSet>
      <sheetData sheetId="0"/>
      <sheetData sheetId="1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신우"/>
      <sheetName val="laroux"/>
      <sheetName val="갑지"/>
      <sheetName val="강 당"/>
      <sheetName val="신우갑지"/>
      <sheetName val="천우갑지"/>
      <sheetName val="천우"/>
      <sheetName val="__"/>
      <sheetName val="원본(갑지)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"/>
    </sheetNames>
    <sheetDataSet>
      <sheetData sheetId="0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"/>
    </sheetNames>
    <sheetDataSet>
      <sheetData sheetId="0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"/>
    </sheetNames>
    <sheetDataSet>
      <sheetData sheetId="0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"/>
    </sheetNames>
    <sheetDataSet>
      <sheetData sheetId="0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"/>
    </sheetNames>
    <sheetDataSet>
      <sheetData sheetId="0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"/>
    </sheetNames>
    <sheetDataSet>
      <sheetData sheetId="0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일위대가"/>
      <sheetName val="__"/>
      <sheetName val="설직재-1"/>
      <sheetName val="단가표"/>
      <sheetName val="내역_FILE"/>
      <sheetName val="일위_FILE"/>
      <sheetName val="일위대가_수정"/>
      <sheetName val="공정"/>
      <sheetName val="산출계산"/>
      <sheetName val="계산"/>
      <sheetName val="양식_일위대가"/>
      <sheetName val="양식_자재"/>
      <sheetName val="양식_동원인원"/>
      <sheetName val="양식_공구손료"/>
      <sheetName val="양식_내역서"/>
      <sheetName val="목차"/>
      <sheetName val="설계설명"/>
      <sheetName val="예정공정"/>
      <sheetName val="동원"/>
      <sheetName val="총(관로+케이블)"/>
      <sheetName val="총공사"/>
      <sheetName val="공사원가"/>
      <sheetName val="준공내역서(총괄)"/>
      <sheetName val="준공내역서"/>
      <sheetName val="사급자재"/>
      <sheetName val="지입자재"/>
      <sheetName val="일위대가 (2)"/>
      <sheetName val="자재근거"/>
      <sheetName val="일위대가산출근거"/>
      <sheetName val="공구손료"/>
      <sheetName val="소요노력"/>
      <sheetName val="간지"/>
      <sheetName val="MdlSul"/>
      <sheetName val="Baby일위대가"/>
      <sheetName val="수량산출"/>
      <sheetName val="I一般比"/>
      <sheetName val="아파트기별"/>
      <sheetName val="공리일"/>
      <sheetName val="Sheet1"/>
      <sheetName val="Sheet2"/>
      <sheetName val="Sheet3"/>
      <sheetName val="N賃率-職"/>
      <sheetName val="골조시행"/>
      <sheetName val="예정(3)"/>
      <sheetName val="동원(3)"/>
      <sheetName val="재료"/>
      <sheetName val="단면 (2)"/>
      <sheetName val="준검 내역서"/>
      <sheetName val="공정코드"/>
      <sheetName val="9.2단가산출서"/>
      <sheetName val="손료"/>
      <sheetName val="노임단가"/>
      <sheetName val="시설일위"/>
      <sheetName val="식재수량표"/>
      <sheetName val="식재일위"/>
      <sheetName val="자재단가"/>
      <sheetName val="철거산출근거"/>
      <sheetName val="1차사업FS"/>
      <sheetName val="산출기초"/>
      <sheetName val="archi(본사)"/>
      <sheetName val="램머"/>
      <sheetName val="재료-CODE"/>
      <sheetName val="C-직노1"/>
      <sheetName val="신우"/>
      <sheetName val="직재"/>
      <sheetName val="부대"/>
      <sheetName val="일위CODE"/>
      <sheetName val="물가"/>
      <sheetName val="손익분석"/>
      <sheetName val="하조서"/>
      <sheetName val="증감대비"/>
      <sheetName val="내역서"/>
      <sheetName val="저"/>
      <sheetName val="(포장)BOQ-실적공사"/>
      <sheetName val="SG"/>
      <sheetName val="일위산출"/>
      <sheetName val="257A1"/>
      <sheetName val="토목단가"/>
      <sheetName val="적용단가"/>
      <sheetName val="9GNG운반"/>
      <sheetName val="기계내역"/>
      <sheetName val="40총괄"/>
      <sheetName val="40집계"/>
      <sheetName val="표지"/>
      <sheetName val="설계명세서"/>
      <sheetName val="CTEMCOST"/>
      <sheetName val="단가"/>
      <sheetName val="일위대가(계측기설치)"/>
      <sheetName val="정산내역서"/>
      <sheetName val="목_xdc28_"/>
      <sheetName val="산출(열차무선)"/>
      <sheetName val="산출(역무통신)"/>
      <sheetName val="양수장내역"/>
      <sheetName val="c_balju"/>
      <sheetName val="내역표지"/>
      <sheetName val="금액내역서"/>
      <sheetName val="발주내역"/>
      <sheetName val="Consolidated"/>
      <sheetName val="Sources &amp; Uses + PF Cap"/>
      <sheetName val="양수장(기계)"/>
      <sheetName val="교각1"/>
      <sheetName val="개요"/>
      <sheetName val="부속동"/>
      <sheetName val="Total"/>
      <sheetName val="BID"/>
      <sheetName val="연돌일위집계"/>
      <sheetName val="경비실"/>
      <sheetName val="가격조사서"/>
      <sheetName val="COVER"/>
      <sheetName val="내역서 "/>
      <sheetName val="산출-설비"/>
      <sheetName val="공통자료"/>
      <sheetName val="Sheet5"/>
      <sheetName val="1호맨홀토공"/>
      <sheetName val="수량이동"/>
      <sheetName val="252K444"/>
      <sheetName val="MOTOR"/>
      <sheetName val="BOX 본체"/>
      <sheetName val="계화총괄"/>
      <sheetName val="계화배수(3대)"/>
      <sheetName val="공사비예산서(토목분)"/>
      <sheetName val="장비"/>
      <sheetName val="노무"/>
      <sheetName val="U-TYPE(1)"/>
      <sheetName val="환경기계공정표 (3)"/>
      <sheetName val="공사비집계"/>
      <sheetName val="날개벽(시점좌측)"/>
      <sheetName val="출자한도"/>
      <sheetName val="공사비"/>
      <sheetName val="설비원가"/>
      <sheetName val="mcc일위대가"/>
      <sheetName val="단가산출_목록"/>
      <sheetName val="실적공사 단가"/>
      <sheetName val="일위대가_목록"/>
      <sheetName val="96까지"/>
      <sheetName val="97년"/>
      <sheetName val="98이후"/>
      <sheetName val="교각토공"/>
      <sheetName val="수목단가"/>
      <sheetName val="시설수량표"/>
      <sheetName val="일위목록"/>
      <sheetName val="총인원"/>
      <sheetName val="직급인원"/>
      <sheetName val="1"/>
      <sheetName val="#REF"/>
      <sheetName val="산출2-기기동력"/>
      <sheetName val="Sheet1 (2)"/>
      <sheetName val="당진1,2호기전선관설치및접지4차공사내역서-을지"/>
      <sheetName val="관로토공집계표"/>
      <sheetName val="토적표"/>
      <sheetName val="배수유공블럭"/>
      <sheetName val="40단가산출서"/>
      <sheetName val="집계"/>
      <sheetName val="기본일위"/>
      <sheetName val="직노"/>
      <sheetName val="중기사용료"/>
      <sheetName val="수질정화시설"/>
      <sheetName val="포장공"/>
      <sheetName val="횡배날개"/>
      <sheetName val="6PILE  (돌출)"/>
      <sheetName val="JUCKEYK"/>
      <sheetName val="일반전기C"/>
      <sheetName val="부대내역"/>
      <sheetName val="전기일위대가"/>
      <sheetName val="당초"/>
      <sheetName val="공통가설"/>
      <sheetName val="간접비"/>
      <sheetName val="현장관리비데이타"/>
      <sheetName val="국공유지및사유지"/>
      <sheetName val="차액보증"/>
      <sheetName val="내역5"/>
      <sheetName val="예산내역"/>
      <sheetName val="총괄수지표"/>
      <sheetName val="사업수지"/>
      <sheetName val="단가조사"/>
      <sheetName val="코드표"/>
      <sheetName val="예가표"/>
      <sheetName val="도기류"/>
      <sheetName val="대비"/>
      <sheetName val="지중자재단가"/>
      <sheetName val="연결관암거"/>
      <sheetName val="2공구산출내역"/>
      <sheetName val="부대공"/>
      <sheetName val="토공"/>
      <sheetName val="설계제원"/>
      <sheetName val="자재단가비교표"/>
      <sheetName val="금융"/>
      <sheetName val="공문"/>
      <sheetName val="설산1.나"/>
      <sheetName val="본사S"/>
      <sheetName val="변경내역대비표(2)"/>
      <sheetName val="내역"/>
      <sheetName val="설계예산서"/>
      <sheetName val="프랜트면허"/>
      <sheetName val="토목주소"/>
      <sheetName val="guard(mac)"/>
      <sheetName val="일위대가목차"/>
      <sheetName val="총괄내역서"/>
      <sheetName val="대조표(0108)"/>
      <sheetName val="INPUT"/>
      <sheetName val="변경내역"/>
      <sheetName val="기술조건"/>
      <sheetName val="가로등내역서"/>
      <sheetName val="변경집계표"/>
      <sheetName val="기초일위"/>
      <sheetName val="BOQ(전체)"/>
      <sheetName val="경영상태"/>
      <sheetName val="3.공통공사대비"/>
      <sheetName val="관급"/>
      <sheetName val="목�"/>
      <sheetName val="설계서표지"/>
      <sheetName val="1.설계설명서"/>
      <sheetName val="2.예정공정표"/>
      <sheetName val="예산"/>
      <sheetName val="3.물품제조부문내역서(FTMS)"/>
      <sheetName val="4.설치원가계산서"/>
      <sheetName val="5.설치공사 내역서"/>
      <sheetName val="5-1.설비설치공사 부문 내역서"/>
      <sheetName val="6.수량산출서(제조)"/>
      <sheetName val="6.수량산출서(전송실,제조)"/>
      <sheetName val="6.수량산출서(설치공사)"/>
      <sheetName val="6.수량산출서(전송실,설치)"/>
      <sheetName val="7.단가산출서"/>
      <sheetName val="8.산출근거-1"/>
      <sheetName val="8.산출근거-2"/>
      <sheetName val="8.산출근거-3"/>
      <sheetName val="별첨-기계경비 산출목록"/>
      <sheetName val="한전수탁비"/>
      <sheetName val="지급자재"/>
      <sheetName val="공사비증감"/>
      <sheetName val="Y-WORK"/>
      <sheetName val="단면치수"/>
      <sheetName val="단위수량"/>
      <sheetName val="COPING"/>
      <sheetName val="기둥(원형)"/>
      <sheetName val="공량산출서"/>
      <sheetName val="경산"/>
      <sheetName val="본사공가현황"/>
      <sheetName val="일위대가_(2)"/>
      <sheetName val="단면_(2)"/>
      <sheetName val="준검_내역서"/>
      <sheetName val="9_2단가산출서"/>
      <sheetName val="BOX_본체"/>
      <sheetName val="환경기계공정표_(3)"/>
      <sheetName val="실적공사_단가"/>
      <sheetName val="Sheet1_(2)"/>
      <sheetName val="6PILE__(돌출)"/>
      <sheetName val="내역서_"/>
      <sheetName val="DATE"/>
      <sheetName val="여과지동"/>
      <sheetName val="기초자료"/>
      <sheetName val="전계가"/>
      <sheetName val="터파기및재료"/>
      <sheetName val="단가(1)"/>
      <sheetName val="1.설계조건"/>
      <sheetName val="결과조달"/>
      <sheetName val="기별"/>
      <sheetName val="Ⅴ-2.공종별내역"/>
      <sheetName val="산거각호표"/>
      <sheetName val="공사내역"/>
      <sheetName val="구조물철거타공정이월"/>
      <sheetName val="관개"/>
      <sheetName val="지중(관로)"/>
      <sheetName val="계측기"/>
      <sheetName val="4-3 보온 기본물량집계"/>
      <sheetName val="ERL_TBL"/>
      <sheetName val="97년추정손익계산서"/>
      <sheetName val="공종별내역서"/>
      <sheetName val="방배동내역(리라)"/>
      <sheetName val="부대공사총괄"/>
      <sheetName val="현장경비"/>
      <sheetName val="건축공사집계표"/>
      <sheetName val="방배동내역 (총괄)"/>
      <sheetName val="포장복구집계"/>
      <sheetName val="2F 회의실견적(5_14 일대)"/>
      <sheetName val="할증 "/>
      <sheetName val="대운산출"/>
      <sheetName val="SCHEDULE"/>
      <sheetName val="INPUT(덕도방향-시점)"/>
      <sheetName val="인수공총괄"/>
      <sheetName val="내역서2안"/>
      <sheetName val="패널"/>
      <sheetName val="실행내역"/>
      <sheetName val="갑지"/>
      <sheetName val="개산공사비"/>
      <sheetName val="A-4"/>
      <sheetName val="터널조도"/>
      <sheetName val="예상"/>
      <sheetName val="명세서"/>
      <sheetName val="집계표"/>
      <sheetName val="제직재"/>
      <sheetName val="기계경비(시간당)"/>
      <sheetName val="대극장-상부단가"/>
      <sheetName val="H-PILE 박기"/>
      <sheetName val="전기변내역"/>
      <sheetName val="CAT_5"/>
      <sheetName val="Upgrades pricing"/>
      <sheetName val="고창방향"/>
      <sheetName val="수문보고"/>
      <sheetName val="아파트건축"/>
      <sheetName val="단면상수 및 주빔설계"/>
      <sheetName val="DATA98"/>
      <sheetName val="청천내"/>
      <sheetName val="평가데이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/>
      <sheetData sheetId="234"/>
      <sheetData sheetId="235" refreshError="1"/>
      <sheetData sheetId="236" refreshError="1"/>
      <sheetData sheetId="237" refreshError="1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.J.LEE"/>
      <sheetName val="복기물량"/>
      <sheetName val="Sheet2"/>
      <sheetName val="Sheet3"/>
      <sheetName val="일위대가"/>
      <sheetName val="__"/>
      <sheetName val="#REF"/>
      <sheetName val="예총"/>
      <sheetName val="대로근거"/>
      <sheetName val="중로근거"/>
      <sheetName val="KELANITISSA-건설(mech)물량"/>
      <sheetName val="실행내역서 "/>
      <sheetName val="수주현황2월"/>
      <sheetName val="EQUIPMENT -2"/>
      <sheetName val="공사원가계산서"/>
      <sheetName val="FAB별"/>
      <sheetName val="PARAMETER"/>
      <sheetName val="LEGEND"/>
      <sheetName val="터파기및재료"/>
      <sheetName val="DATA"/>
      <sheetName val="일위_파일"/>
      <sheetName val="내   역"/>
      <sheetName val="중기일위대가"/>
      <sheetName val="방화샷다,제연커텐"/>
      <sheetName val="전열공사"/>
      <sheetName val="D.C조명공사"/>
      <sheetName val="갑지"/>
      <sheetName val="카렌스센터계량기설치공사"/>
      <sheetName val="총괄표"/>
      <sheetName val="원가"/>
      <sheetName val="#REF!"/>
      <sheetName val="Sheet6"/>
      <sheetName val="REDUCER"/>
      <sheetName val="WE'T"/>
      <sheetName val="투찰(하수)"/>
      <sheetName val="내역서"/>
      <sheetName val="주소록"/>
      <sheetName val="내역"/>
      <sheetName val="마산월령동골조물량변경"/>
      <sheetName val="Sheet4"/>
      <sheetName val="현장관리비"/>
      <sheetName val="C1ㅇ"/>
      <sheetName val="국내조달(통합-1)"/>
      <sheetName val="공사개요"/>
      <sheetName val="Sheet1"/>
      <sheetName val="수량 산출서(당초)"/>
      <sheetName val="교통대책내역"/>
      <sheetName val="Sheet13"/>
      <sheetName val="간선"/>
      <sheetName val="발전기"/>
      <sheetName val="Sheet14"/>
      <sheetName val="GEN"/>
      <sheetName val="견적"/>
      <sheetName val="입찰안"/>
      <sheetName val="수량산출1"/>
      <sheetName val="자재단가표"/>
      <sheetName val="을지"/>
      <sheetName val="유림골조"/>
      <sheetName val="견적율"/>
      <sheetName val="WORK"/>
      <sheetName val="FORM-0"/>
      <sheetName val="도근좌표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AEYO"/>
      <sheetName val="견적조건"/>
      <sheetName val="갑지(추정)"/>
      <sheetName val="SUMDO"/>
      <sheetName val="ENDDO"/>
      <sheetName val="PLDB"/>
      <sheetName val="AAA"/>
      <sheetName val="M-HOUR"/>
      <sheetName val="공기"/>
      <sheetName val="소요자재"/>
      <sheetName val="노무산출서"/>
      <sheetName val="설계조건"/>
      <sheetName val="#REF"/>
      <sheetName val="SUM-PLT"/>
      <sheetName val="가설건물"/>
      <sheetName val="단면가정"/>
      <sheetName val="데이타"/>
      <sheetName val="부대내역"/>
      <sheetName val="ITEM"/>
      <sheetName val="DATA"/>
      <sheetName val="Sheet1"/>
      <sheetName val="터널조도"/>
      <sheetName val="식재인부"/>
      <sheetName val="제잡비집계"/>
      <sheetName val="1,2공구원가계산서"/>
      <sheetName val="2공구산출내역"/>
      <sheetName val="1공구산출내역서"/>
      <sheetName val="조명율표"/>
      <sheetName val="Sheet5"/>
      <sheetName val="CABLE"/>
      <sheetName val="갑지"/>
      <sheetName val="2공구수량"/>
      <sheetName val="봉양~조차장간고하개명(신설)"/>
      <sheetName val="Sheet1 (2)"/>
      <sheetName val="인건비"/>
      <sheetName val="F4-F7"/>
      <sheetName val="내역서"/>
      <sheetName val="대비"/>
      <sheetName val="뚝토공"/>
      <sheetName val="일위대가"/>
      <sheetName val="공사비예산서(토목분)"/>
      <sheetName val="부하계산서"/>
      <sheetName val="집계표"/>
      <sheetName val="노임단가"/>
      <sheetName val="정부노임단가"/>
      <sheetName val="금액내역서"/>
      <sheetName val="전화및랜"/>
      <sheetName val="CCTV"/>
      <sheetName val="TV"/>
      <sheetName val="방송"/>
      <sheetName val="복합"/>
      <sheetName val="역무"/>
      <sheetName val="열무"/>
      <sheetName val="음성"/>
      <sheetName val="전화및랜(집계)"/>
      <sheetName val="안내"/>
      <sheetName val="PILOT품"/>
      <sheetName val="M96현황-동아"/>
      <sheetName val="경비대가표"/>
      <sheetName val="경비단가"/>
      <sheetName val="경비산출"/>
      <sheetName val="부하(성남)"/>
      <sheetName val="BSD (2)"/>
      <sheetName val="아파트 "/>
      <sheetName val="일위대가목차"/>
      <sheetName val="허용전류-IEC"/>
      <sheetName val="허용전류-IEC DATA"/>
      <sheetName val="??(??)"/>
      <sheetName val="토목-물가"/>
      <sheetName val="조명시설"/>
      <sheetName val="찍기"/>
      <sheetName val="노임이"/>
      <sheetName val="토목주소"/>
      <sheetName val="프랜트면허"/>
      <sheetName val="구조물공1"/>
      <sheetName val="배수및구조물공1"/>
      <sheetName val="계약"/>
      <sheetName val="재료비"/>
      <sheetName val="할증 "/>
      <sheetName val="Sheet4"/>
      <sheetName val="영동(D)"/>
      <sheetName val="자동-입고"/>
      <sheetName val="단가비교표"/>
      <sheetName val="guard(mac)"/>
      <sheetName val="VXXXXXXX"/>
      <sheetName val="tggwan(mac)"/>
      <sheetName val="갑지1"/>
      <sheetName val="공사내역"/>
      <sheetName val="단면 (2)"/>
      <sheetName val="°©Áö(ÃßÁ¤)"/>
      <sheetName val="전기"/>
      <sheetName val="EQUIP LIST"/>
      <sheetName val="BID"/>
      <sheetName val="인사자료총집계"/>
      <sheetName val="사용성검토"/>
      <sheetName val="조도계산서 (도서)"/>
      <sheetName val="자재단가"/>
      <sheetName val="연돌일위집계"/>
      <sheetName val="집 계 표"/>
      <sheetName val="설계내역서"/>
      <sheetName val="직원인원"/>
      <sheetName val="Sheet17"/>
      <sheetName val="FUEL FILLER"/>
      <sheetName val="건물현황"/>
      <sheetName val="실행내역"/>
      <sheetName val="9GNG운반"/>
      <sheetName val="단중표"/>
      <sheetName val="토목품셈"/>
      <sheetName val="Sheet3"/>
      <sheetName val="구성비"/>
      <sheetName val="간접경상비"/>
      <sheetName val="산거각호표"/>
      <sheetName val="실험동"/>
      <sheetName val="연구동"/>
      <sheetName val="업무동"/>
      <sheetName val="COVER-P"/>
      <sheetName val="수량명세서"/>
      <sheetName val="data2"/>
      <sheetName val="기성금내역서"/>
      <sheetName val="기초단면설계"/>
      <sheetName val="물가대비표"/>
      <sheetName val="일위목록"/>
      <sheetName val="요율"/>
      <sheetName val="실행예산서"/>
      <sheetName val="토공"/>
      <sheetName val="단위중기"/>
      <sheetName val="CONCRETE"/>
      <sheetName val="Sheet2"/>
      <sheetName val="기성내역"/>
      <sheetName val="1,2,3,4,5단위수량"/>
      <sheetName val="교각계산"/>
      <sheetName val="시공계획"/>
      <sheetName val="ABUT수량-A1"/>
      <sheetName val="우각부보강"/>
      <sheetName val="주형"/>
      <sheetName val="U_TYPE_1_"/>
      <sheetName val="성곽내역서"/>
      <sheetName val="일위대가(계측기설치)"/>
      <sheetName val="EQUIP-H"/>
      <sheetName val="투자비"/>
      <sheetName val="조성원가DATA"/>
      <sheetName val="사업비"/>
      <sheetName val="내역"/>
      <sheetName val="내역표지"/>
      <sheetName val="ASALTOTA"/>
      <sheetName val="중기일위대가"/>
      <sheetName val="ENE-CAL 1"/>
      <sheetName val="공종"/>
      <sheetName val="항목지정"/>
      <sheetName val="Y-WORK"/>
      <sheetName val="산출"/>
      <sheetName val="TOTAL"/>
      <sheetName val="단가조사"/>
      <sheetName val="설계개요"/>
      <sheetName val="주요설비계산"/>
      <sheetName val="일위대가-1"/>
      <sheetName val="4.단락전류"/>
      <sheetName val="동력부하계산"/>
      <sheetName val="손익"/>
      <sheetName val="설치공사"/>
      <sheetName val="PROCURE"/>
      <sheetName val="수지계산"/>
      <sheetName val="IW-LIST"/>
      <sheetName val="118.세금과공과"/>
      <sheetName val="108.수선비"/>
      <sheetName val="부속동"/>
      <sheetName val="품셈기준"/>
      <sheetName val="000000"/>
      <sheetName val="데리네이타현황"/>
      <sheetName val="산출근거"/>
      <sheetName val="양식3"/>
      <sheetName val="외자배분"/>
      <sheetName val="외자내역"/>
      <sheetName val="Pier 3"/>
      <sheetName val="건축_물가변동"/>
      <sheetName val="건축-물가변동"/>
      <sheetName val="잡비"/>
      <sheetName val="내화구조체FTA"/>
      <sheetName val="BOX(1.5X1.5)"/>
      <sheetName val="7.1유효폭"/>
      <sheetName val="기계경비일람"/>
      <sheetName val="영업2"/>
      <sheetName val="영업3"/>
      <sheetName val="배명(단가)"/>
      <sheetName val="H-PILE 박기"/>
      <sheetName val="단면치수"/>
      <sheetName val="포설list원본"/>
      <sheetName val="2.2 띠장의 설계"/>
      <sheetName val="터파기,기초"/>
      <sheetName val="수량단가일위"/>
      <sheetName val="배수문"/>
      <sheetName val="주식"/>
      <sheetName val="총괄표"/>
      <sheetName val="예가표"/>
      <sheetName val="조내역"/>
      <sheetName val="U-TYPE(1)"/>
      <sheetName val="단"/>
      <sheetName val="Man Hole-2"/>
      <sheetName val="asd"/>
      <sheetName val="가격조사서"/>
      <sheetName val="SRC-B3U2"/>
      <sheetName val="TYPE-A"/>
      <sheetName val="견적대비"/>
      <sheetName val="교각1"/>
      <sheetName val="출입자명단"/>
      <sheetName val="주관사업"/>
      <sheetName val="산근"/>
      <sheetName val="표지(해동)"/>
      <sheetName val="집계표(해동)"/>
      <sheetName val="갑지(해동)"/>
      <sheetName val="내역서(해동)"/>
      <sheetName val="전계가"/>
      <sheetName val="실행"/>
      <sheetName val="Detail"/>
      <sheetName val="현장지지물물량"/>
      <sheetName val="공통부대비"/>
      <sheetName val="JOKUN"/>
      <sheetName val="허용전류_IEC"/>
      <sheetName val="허용전류_IEC DATA"/>
      <sheetName val="수전기기DATA"/>
      <sheetName val="대비표"/>
      <sheetName val="IDONG"/>
      <sheetName val="송전기본"/>
      <sheetName val="VL"/>
      <sheetName val="TN"/>
      <sheetName val="ND"/>
      <sheetName val="중동공구"/>
      <sheetName val="예산작성기준(전기)"/>
      <sheetName val="추가예산"/>
      <sheetName val="밸브설치"/>
      <sheetName val="S12"/>
      <sheetName val="기둥(원형)"/>
      <sheetName val="음료실행"/>
      <sheetName val="CAPVC"/>
      <sheetName val="프린트(을지)"/>
      <sheetName val="냉천부속동"/>
      <sheetName val="노무비"/>
      <sheetName val=".xls"/>
      <sheetName val="6PILE  (돌출)"/>
      <sheetName val="날개벽수량표"/>
      <sheetName val="대로근거"/>
      <sheetName val="중로근거"/>
      <sheetName val="bldg list"/>
      <sheetName val="자재단가(관로공사)"/>
      <sheetName val="수량집계표(관로공사)"/>
      <sheetName val="수량산출서(관로공사)"/>
      <sheetName val="일위단가부표총괄표(관로공사)"/>
      <sheetName val="일위대가표(관로공사)"/>
      <sheetName val="산출근거_전선관부속품비"/>
      <sheetName val="산출근거_잡자재비"/>
      <sheetName val="단가조사서"/>
      <sheetName val="노무비(DB)-출력xxxx"/>
      <sheetName val="일위집계"/>
      <sheetName val="sort"/>
      <sheetName val="수량 및 수질"/>
      <sheetName val="용량계산(2006)"/>
      <sheetName val="1단계"/>
      <sheetName val="S1"/>
      <sheetName val="wind-s"/>
      <sheetName val="D111"/>
      <sheetName val="방송(체육관)"/>
      <sheetName val="PI"/>
      <sheetName val="현황분석"/>
      <sheetName val="내역서(기성청구)"/>
      <sheetName val="대운산출"/>
      <sheetName val="FORM-0"/>
      <sheetName val="결과조달"/>
      <sheetName val="조건표"/>
      <sheetName val="01"/>
      <sheetName val="SG"/>
      <sheetName val="양수장(기계)"/>
      <sheetName val="단가산출"/>
      <sheetName val="HX"/>
      <sheetName val="소방현물"/>
      <sheetName val="단가비교표_공통1"/>
      <sheetName val="INPU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1"/>
      <sheetName val="갑지(추정)"/>
      <sheetName val="소요자재"/>
      <sheetName val="노무산출서"/>
      <sheetName val="ABUT수량-A1"/>
      <sheetName val="날개벽"/>
      <sheetName val="집계표"/>
      <sheetName val="주차구획선수량"/>
      <sheetName val="98지급계획"/>
      <sheetName val="익산"/>
      <sheetName val="INPUT"/>
      <sheetName val="woo(mac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내역집계"/>
      <sheetName val="전기내역 "/>
      <sheetName val="인건비산출(전기) "/>
      <sheetName val="견적비교표(전기) "/>
      <sheetName val="단가조사표(전기)"/>
      <sheetName val="01"/>
      <sheetName val="갑지(추정)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타견적1"/>
      <sheetName val="타견적2"/>
      <sheetName val="타견적3"/>
      <sheetName val="견적대비표"/>
      <sheetName val="내역서"/>
      <sheetName val="단가대비표"/>
      <sheetName val="PANEL 중량산출"/>
      <sheetName val="중량산출"/>
      <sheetName val="수량산출"/>
      <sheetName val="일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一般比"/>
      <sheetName val="EQUIPMENT -2"/>
      <sheetName val="낙찰표"/>
      <sheetName val="설직재-1"/>
      <sheetName val="내역서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QUIPMENT -2"/>
      <sheetName val="EQUIPMENT -1"/>
      <sheetName val="bm내역서(B공구)"/>
      <sheetName val="변경내역"/>
      <sheetName val="견적조건보고서"/>
      <sheetName val="견적갑지"/>
      <sheetName val="을지"/>
      <sheetName val="낙찰표"/>
      <sheetName val="신우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 refreshError="1"/>
      <sheetData sheetId="8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대-산출"/>
      <sheetName val="대-전기인건"/>
      <sheetName val="중-기계산출"/>
      <sheetName val="중-전기인건"/>
      <sheetName val="표준일위"/>
      <sheetName val="물가조사"/>
      <sheetName val="임률"/>
      <sheetName val="대가정리"/>
      <sheetName val="#REF"/>
      <sheetName val="표지"/>
      <sheetName val="원가계산서 "/>
      <sheetName val="집계표 (1)"/>
      <sheetName val="집계표(2)"/>
      <sheetName val="내역서(1차공사분)"/>
      <sheetName val="Sheet1"/>
      <sheetName val="DATA"/>
      <sheetName val="수량산출"/>
      <sheetName val="현장일보"/>
      <sheetName val="총괄표"/>
      <sheetName val="I一般比"/>
      <sheetName val="견적대비표"/>
      <sheetName val="INPUT"/>
      <sheetName val="일위대가"/>
      <sheetName val="ABUT수량-A1"/>
      <sheetName val="도배공사언고"/>
      <sheetName val="포장복구집계"/>
      <sheetName val="청천내"/>
      <sheetName val="집수정"/>
      <sheetName val="NEGO"/>
      <sheetName val="공사수행방안"/>
      <sheetName val="자재단가비교표"/>
      <sheetName val="견적율"/>
      <sheetName val="내역서"/>
      <sheetName val="데이타"/>
      <sheetName val="내역서1999.8최종"/>
      <sheetName val="인건비"/>
      <sheetName val="CTEMCOST"/>
      <sheetName val="건축-물가변동"/>
      <sheetName val="노임단가"/>
      <sheetName val="전차선로 물량표"/>
      <sheetName val="일위대가-1"/>
      <sheetName val="Front"/>
      <sheetName val="wall"/>
      <sheetName val="간접"/>
      <sheetName val="ETC"/>
      <sheetName val="성남일위"/>
      <sheetName val="을"/>
      <sheetName val="POL6차-PIPING"/>
      <sheetName val="Curves"/>
      <sheetName val="Tables"/>
      <sheetName val="N賃率-職"/>
      <sheetName val="산출금액내역"/>
      <sheetName val="상수도토공집계표"/>
      <sheetName val="평균높이산출근거"/>
      <sheetName val="횡배수관위치조서"/>
      <sheetName val="지우지마세요"/>
      <sheetName val="단가조사"/>
      <sheetName val="직재"/>
      <sheetName val="영1"/>
      <sheetName val="1.설계조건"/>
      <sheetName val="안정검토(온1)"/>
      <sheetName val="설직재-1"/>
      <sheetName val="별표 "/>
      <sheetName val="Option"/>
      <sheetName val="SP-B1"/>
      <sheetName val="손익분석"/>
      <sheetName val="중갑지"/>
      <sheetName val="사급자재"/>
      <sheetName val="노임"/>
      <sheetName val="단가 "/>
      <sheetName val="내역"/>
      <sheetName val="환율"/>
      <sheetName val="일위대가 (100%)"/>
      <sheetName val="과천MAIN"/>
      <sheetName val="IMPEADENCE MAP 취수장"/>
      <sheetName val="플랜트 설치"/>
      <sheetName val="단가"/>
      <sheetName val="반중력식옹벽3.5"/>
      <sheetName val="일위목록"/>
      <sheetName val="일위_파일"/>
      <sheetName val="입찰안"/>
      <sheetName val="암거단위-1련"/>
      <sheetName val="화산경계"/>
      <sheetName val="귀래 설계 공내역서"/>
      <sheetName val="소비자가"/>
      <sheetName val="식재가격"/>
      <sheetName val="식재총괄"/>
      <sheetName val="const."/>
      <sheetName val="일위대가(계측기설치)"/>
      <sheetName val="부안일위"/>
      <sheetName val="내역서-전체낙찰율"/>
      <sheetName val="날개벽"/>
      <sheetName val="암거단위"/>
      <sheetName val="전기일위대가"/>
      <sheetName val="인건-측정"/>
      <sheetName val="수량산출서"/>
      <sheetName val="예비품"/>
      <sheetName val="수목표준대가"/>
      <sheetName val="제수"/>
      <sheetName val="공기"/>
      <sheetName val="단가산출"/>
      <sheetName val="전기일위목록"/>
      <sheetName val="빙장비사양"/>
      <sheetName val="장비사양"/>
      <sheetName val="집계표"/>
      <sheetName val="Sheet6"/>
      <sheetName val="일위"/>
      <sheetName val="설비내역서"/>
      <sheetName val="건축내역서"/>
      <sheetName val="전기내역서"/>
      <sheetName val="단가대비표"/>
      <sheetName val="일위대가(가설)"/>
      <sheetName val="5.모델링"/>
      <sheetName val="2.단면가정"/>
      <sheetName val="신우"/>
      <sheetName val="갑지1"/>
      <sheetName val="설계명세서"/>
      <sheetName val="공사"/>
      <sheetName val="시행후면적"/>
      <sheetName val="Sheet2"/>
      <sheetName val="건축내역"/>
      <sheetName val="자재단가표"/>
      <sheetName val="조명시설"/>
      <sheetName val="Total"/>
      <sheetName val="표지 (2)"/>
      <sheetName val="NEYOK"/>
      <sheetName val="FRP내역서"/>
      <sheetName val="금액"/>
      <sheetName val="원가계산서"/>
      <sheetName val="7단가"/>
      <sheetName val="내역서-CCTV"/>
      <sheetName val="WEIGHT LIST"/>
      <sheetName val="계산근거"/>
      <sheetName val="DATE"/>
      <sheetName val="외주"/>
      <sheetName val="기준"/>
      <sheetName val="9811"/>
      <sheetName val="목표세부명세"/>
      <sheetName val="원하대비"/>
      <sheetName val="원도급"/>
      <sheetName val="하도급"/>
      <sheetName val="현장관리비"/>
      <sheetName val="직노"/>
      <sheetName val="노임이"/>
      <sheetName val="견"/>
      <sheetName val="횡배수관집현황(2공구)"/>
      <sheetName val="작성기준"/>
      <sheetName val="관급단가"/>
      <sheetName val="FD"/>
      <sheetName val="LD"/>
      <sheetName val="GAEYO"/>
      <sheetName val="연동내역"/>
      <sheetName val="노 무 비"/>
      <sheetName val="내역서1"/>
      <sheetName val="노무비"/>
      <sheetName val="__"/>
      <sheetName val="반중력식옹벽"/>
      <sheetName val="copy"/>
      <sheetName val="토목내역서"/>
      <sheetName val="예가표"/>
      <sheetName val="공사원가계산서"/>
      <sheetName val="횡배수관토공수량"/>
      <sheetName val="1단계"/>
      <sheetName val="토목"/>
      <sheetName val="기계설비-물가변동"/>
      <sheetName val="한강운반비"/>
      <sheetName val="J형측구단위수량"/>
      <sheetName val="YES-T"/>
      <sheetName val="평가내역"/>
      <sheetName val="연결임시"/>
      <sheetName val="SUN 2000. 10 가격"/>
      <sheetName val="단위중량표"/>
      <sheetName val="Sheet3"/>
      <sheetName val="입력"/>
      <sheetName val="인건비 "/>
      <sheetName val="부하LOAD"/>
      <sheetName val="중기사용료"/>
      <sheetName val="XXXXXX"/>
      <sheetName val="원가계산"/>
      <sheetName val="견적"/>
      <sheetName val="기본DATA"/>
      <sheetName val="계약내력"/>
      <sheetName val="ES조서출력하기"/>
      <sheetName val="노원열병합  건축공사기성내역서"/>
      <sheetName val="AV시스템"/>
      <sheetName val="조도계산"/>
      <sheetName val="갑지"/>
      <sheetName val="P.M 별"/>
      <sheetName val="현대물량"/>
      <sheetName val="품셈TABLE"/>
      <sheetName val="노무비 "/>
      <sheetName val="집계"/>
      <sheetName val="요율"/>
      <sheetName val="터파기및재료"/>
      <sheetName val="직접인건비"/>
      <sheetName val="Y-WORK"/>
      <sheetName val="변압기 및 발전기 용량"/>
      <sheetName val="전기"/>
      <sheetName val="매립"/>
      <sheetName val="Sheet13"/>
      <sheetName val="발전기"/>
      <sheetName val="Sheet14"/>
      <sheetName val="현장관리비집계표"/>
      <sheetName val="실행철강하도"/>
      <sheetName val="COST"/>
      <sheetName val="조건입력"/>
      <sheetName val="조건입력(2)"/>
      <sheetName val="장비선정"/>
      <sheetName val="냉천부속동"/>
      <sheetName val="일위(PN)"/>
      <sheetName val="MCC제원"/>
      <sheetName val="b_balju_cho"/>
      <sheetName val="98수문일위"/>
      <sheetName val="약품설비"/>
      <sheetName val="여수토공사비"/>
      <sheetName val="가설공사내역"/>
      <sheetName val="401"/>
      <sheetName val="Sheet4"/>
      <sheetName val="갑지(추정)"/>
      <sheetName val="자재단가"/>
      <sheetName val="전신환매도율"/>
      <sheetName val="H-PILE수량집계"/>
      <sheetName val="A-4"/>
      <sheetName val="차선도색현황"/>
      <sheetName val="실행대비"/>
      <sheetName val="경비"/>
      <sheetName val="공사개요"/>
      <sheetName val="시중노임단가"/>
      <sheetName val="코드표"/>
      <sheetName val="COVER"/>
      <sheetName val="횡배수관"/>
      <sheetName val="대비"/>
      <sheetName val="집수정(600-700)"/>
      <sheetName val="전계가"/>
      <sheetName val="설계내역서"/>
      <sheetName val="APT"/>
      <sheetName val="건축공사 집계표"/>
      <sheetName val="골조"/>
      <sheetName val="본공사"/>
      <sheetName val="소방"/>
      <sheetName val="대치판정"/>
      <sheetName val="Working(wo WTs)"/>
      <sheetName val="송전기본"/>
      <sheetName val="노단"/>
      <sheetName val="R&amp;D"/>
      <sheetName val="총괄"/>
      <sheetName val="인수공"/>
      <sheetName val="공사비"/>
      <sheetName val="일위대가목록"/>
      <sheetName val="샘플표지"/>
      <sheetName val="교각계산"/>
      <sheetName val="단중표"/>
      <sheetName val="CAT_5"/>
      <sheetName val="교통대책내역"/>
      <sheetName val="일위대가표"/>
      <sheetName val="공조기"/>
      <sheetName val="산출"/>
      <sheetName val="FB25JN"/>
      <sheetName val="예산서표지"/>
      <sheetName val="일위목차"/>
      <sheetName val="돈암사업"/>
      <sheetName val="SYS별 부하목록"/>
      <sheetName val="cable data"/>
      <sheetName val="장비부하"/>
      <sheetName val="기존단가 (2)"/>
      <sheetName val="단위단가"/>
      <sheetName val="부하"/>
      <sheetName val="J直材4"/>
      <sheetName val="별표집계"/>
      <sheetName val="guard(mac)"/>
      <sheetName val="경산"/>
      <sheetName val="홍보비디오"/>
      <sheetName val="내역서2안"/>
      <sheetName val="정렬"/>
      <sheetName val="일반부표"/>
      <sheetName val="MixBed"/>
      <sheetName val="CondPol"/>
      <sheetName val=" 냉각수펌프"/>
      <sheetName val="6호기"/>
      <sheetName val="SAM"/>
      <sheetName val="프랜트면허"/>
      <sheetName val="시화점실행"/>
      <sheetName val="원가"/>
      <sheetName val="982월원안"/>
      <sheetName val="원효펌프교체020812"/>
      <sheetName val="수리결과"/>
      <sheetName val="전기 원가계산서"/>
      <sheetName val="용지매수"/>
      <sheetName val="BQ"/>
      <sheetName val="구천"/>
      <sheetName val="공내역"/>
      <sheetName val="단가비교표"/>
      <sheetName val="단"/>
      <sheetName val="제경비율"/>
      <sheetName val="배수내역 (2)"/>
      <sheetName val="SCHEDULE"/>
      <sheetName val="2원료가나다."/>
      <sheetName val="단가표"/>
      <sheetName val="2002상반기노임기준"/>
      <sheetName val="자료"/>
      <sheetName val="토사(PE)"/>
      <sheetName val="수량산출1"/>
      <sheetName val="입출재고현황 (2)"/>
      <sheetName val="변수"/>
      <sheetName val="dV&amp;Cl"/>
      <sheetName val="CAP"/>
      <sheetName val="R"/>
      <sheetName val="합천내역"/>
      <sheetName val="TRE TABLE"/>
      <sheetName val="목창호"/>
      <sheetName val="설 계"/>
      <sheetName val="인제내역"/>
      <sheetName val="철거산출근거"/>
      <sheetName val="약품공급2"/>
      <sheetName val="실행내역"/>
      <sheetName val="1안"/>
      <sheetName val="배수통관토공수량"/>
      <sheetName val="노임변동률"/>
      <sheetName val="9."/>
      <sheetName val="부대공"/>
      <sheetName val="포장공"/>
      <sheetName val="토공"/>
      <sheetName val="소일위대가코드표"/>
      <sheetName val="설계조건"/>
      <sheetName val="2.대외공문"/>
      <sheetName val="BID"/>
      <sheetName val="하부철근수량"/>
      <sheetName val="건축집계표"/>
      <sheetName val="토목집계표"/>
      <sheetName val="집계표(설비)"/>
      <sheetName val="SUMMARY"/>
      <sheetName val="PAINT"/>
      <sheetName val="내역서(기성청구)"/>
      <sheetName val="신표지1"/>
      <sheetName val="중기(목록)"/>
      <sheetName val="일위대가(목록)"/>
      <sheetName val="산근(목록)"/>
      <sheetName val="재료비"/>
      <sheetName val="대,유,램"/>
      <sheetName val="기계상세"/>
      <sheetName val="P-J"/>
      <sheetName val="È£Ç¥"/>
      <sheetName val="제-노임"/>
      <sheetName val="미드수량"/>
      <sheetName val="가로내역"/>
      <sheetName val="자 110% &amp; 노 70%"/>
      <sheetName val="제경집계"/>
      <sheetName val="재료"/>
      <sheetName val="설치자재"/>
      <sheetName val="목차"/>
      <sheetName val="제품"/>
      <sheetName val="견적계산"/>
      <sheetName val="재고현황"/>
      <sheetName val="Activity(new)"/>
      <sheetName val="Total(new)"/>
      <sheetName val="견적대비 견적서"/>
      <sheetName val="전통건설"/>
      <sheetName val="분석가정"/>
      <sheetName val="원가계산서_"/>
      <sheetName val="집계표_(1)"/>
      <sheetName val="별표_"/>
      <sheetName val="1_설계조건"/>
      <sheetName val="전차선로_물량표"/>
      <sheetName val="귀래_설계_공내역서"/>
      <sheetName val="건축공사"/>
      <sheetName val="6동"/>
      <sheetName val="20관리비율"/>
      <sheetName val="도급"/>
      <sheetName val="하남내역"/>
      <sheetName val="수토공단위당"/>
      <sheetName val="비탈면보호공수량산출"/>
      <sheetName val="산_3_2"/>
      <sheetName val="산_3_1"/>
      <sheetName val="_REF"/>
      <sheetName val="산_3_2_2"/>
      <sheetName val="역T형"/>
      <sheetName val="말뚝설계"/>
      <sheetName val="예산명세서"/>
      <sheetName val="자료입력"/>
      <sheetName val="FACTOR"/>
      <sheetName val="서울1"/>
      <sheetName val="NAI"/>
      <sheetName val="(관급)수량산출서"/>
      <sheetName val="(도급)수량산출서"/>
      <sheetName val="일위대가목록표"/>
      <sheetName val="제품목록"/>
      <sheetName val="측량요율"/>
      <sheetName val="패널"/>
      <sheetName val="설비"/>
      <sheetName val="설계기준"/>
      <sheetName val="내역1"/>
      <sheetName val="예총"/>
      <sheetName val="9GNG운반"/>
      <sheetName val="자재"/>
      <sheetName val="철근총괄집계표"/>
      <sheetName val="빗물받이(910-510-410)"/>
      <sheetName val="우수"/>
      <sheetName val="Sheet1 (2)"/>
      <sheetName val="일위대가서식"/>
      <sheetName val="조경"/>
      <sheetName val="포장재료집계표"/>
      <sheetName val="-몰탈콘크리트"/>
      <sheetName val="-배수구조물공토공"/>
      <sheetName val="횡배수관재료-"/>
      <sheetName val="계산서(직선부)"/>
      <sheetName val="콘크리트측구연장"/>
      <sheetName val="SLAB"/>
      <sheetName val="부하계산서"/>
      <sheetName val="설계서(1)"/>
      <sheetName val="C1ㅇ"/>
      <sheetName val="단가결정"/>
      <sheetName val="내역서(교량)전체"/>
      <sheetName val="기자재대비표"/>
      <sheetName val="4-7.중앙전기실(노임단가)"/>
      <sheetName val="버스운행안내"/>
      <sheetName val="근태계획서"/>
      <sheetName val="예방접종계획"/>
      <sheetName val="대로근거"/>
      <sheetName val="사  업  비  수  지  예  산  서"/>
      <sheetName val="관급"/>
      <sheetName val="inputarea_ref"/>
      <sheetName val="J01"/>
      <sheetName val="전기혼잡제경비(45)"/>
      <sheetName val="BSD (2)"/>
      <sheetName val="안정검토"/>
      <sheetName val="케이블및전선관규격표"/>
      <sheetName val="도"/>
      <sheetName val="산출기준자료"/>
      <sheetName val="입력값"/>
      <sheetName val="재집"/>
      <sheetName val="전체"/>
      <sheetName val="COVER-P"/>
      <sheetName val="도급갑지"/>
      <sheetName val="수량산출(1)"/>
      <sheetName val="A갑지"/>
      <sheetName val="음료실행"/>
      <sheetName val="JUCKEYK"/>
      <sheetName val="실행"/>
      <sheetName val="도급정산"/>
      <sheetName val="하조서"/>
      <sheetName val="수용가조서"/>
      <sheetName val="수리보고서비"/>
      <sheetName val="중로근거"/>
      <sheetName val="토적계산"/>
      <sheetName val="제품정보"/>
      <sheetName val="교각토공"/>
      <sheetName val="가압장(토목)"/>
      <sheetName val="2회내역"/>
      <sheetName val="일위대가(4층원격)"/>
      <sheetName val="변경비교-을"/>
      <sheetName val="EQ_R1"/>
      <sheetName val="BOQ건축"/>
      <sheetName val="일위대가(당초)"/>
      <sheetName val="사용성검토"/>
      <sheetName val="공문"/>
      <sheetName val="맨홀조서"/>
      <sheetName val="eq_data"/>
      <sheetName val="식재인부"/>
      <sheetName val="총갑지"/>
      <sheetName val="공통가설"/>
      <sheetName val="지사인원사무실"/>
      <sheetName val="예산내역서"/>
      <sheetName val="설계예산서"/>
      <sheetName val="서식"/>
      <sheetName val="견적990322"/>
      <sheetName val="96노임기준"/>
      <sheetName val="조달청적격심사"/>
      <sheetName val="분전함신설"/>
      <sheetName val="접지1종"/>
      <sheetName val="시멘트"/>
      <sheetName val="물가시세"/>
      <sheetName val="당초"/>
      <sheetName val="신규DEP"/>
      <sheetName val="공사비SUM"/>
      <sheetName val="제출"/>
      <sheetName val="단락전류-A"/>
      <sheetName val="내역표지"/>
      <sheetName val="EQT-ESTN"/>
      <sheetName val="단가보완"/>
      <sheetName val="단위가격"/>
      <sheetName val="공사내역"/>
      <sheetName val="내역(한신APT)"/>
      <sheetName val="WORK"/>
      <sheetName val="견적서"/>
      <sheetName val="국공유지및사유지"/>
      <sheetName val="내역서1999_8최종"/>
      <sheetName val="단가_"/>
      <sheetName val="일위대가_(100%)"/>
      <sheetName val="IMPEADENCE_MAP_취수장"/>
      <sheetName val="플랜트_설치"/>
      <sheetName val="반중력식옹벽3_5"/>
      <sheetName val="const_"/>
      <sheetName val="노무비_"/>
      <sheetName val="표지_(2)"/>
      <sheetName val="P_M_별"/>
      <sheetName val="노원열병합__건축공사기성내역서"/>
      <sheetName val="MOTOR"/>
      <sheetName val="배선DATA"/>
      <sheetName val="2-1. 경관조명 내역총괄표"/>
      <sheetName val="9.단가조사서"/>
      <sheetName val="6.일위목록"/>
      <sheetName val="깨기"/>
      <sheetName val="개소별수량산출"/>
      <sheetName val="품셈"/>
      <sheetName val="choose"/>
      <sheetName val="일위대가표 (기본)"/>
      <sheetName val="토공일위대가표"/>
      <sheetName val="98비정기소모"/>
      <sheetName val="EP0618"/>
      <sheetName val="배수설비"/>
      <sheetName val="간지"/>
      <sheetName val="3BL공동구 수량"/>
      <sheetName val="3F"/>
      <sheetName val="정공공사"/>
      <sheetName val="제직재"/>
      <sheetName val="9509"/>
      <sheetName val="차액보증"/>
      <sheetName val="공사비명세서"/>
      <sheetName val="3CHBDC"/>
      <sheetName val="아래"/>
      <sheetName val="2. 공원조도(전통공원)"/>
      <sheetName val="조명율표"/>
      <sheetName val="물가단가"/>
      <sheetName val="가로등기초"/>
      <sheetName val="6PILE  (돌출)"/>
      <sheetName val="처리단락"/>
      <sheetName val="49일위"/>
      <sheetName val="입고장부 (4)"/>
      <sheetName val="일위(통합 기존)"/>
      <sheetName val="자재대"/>
      <sheetName val="정부노임단가"/>
      <sheetName val="Data Base"/>
      <sheetName val="Linkage Quote"/>
      <sheetName val="Racking"/>
      <sheetName val="사정단가표(시스템)"/>
      <sheetName val="일위대가집계표(시스템)"/>
      <sheetName val="기본일위"/>
      <sheetName val="총괄내역단가"/>
      <sheetName val="4.Footing Design"/>
      <sheetName val="2.Load Calculation"/>
      <sheetName val="3.Check For Stability"/>
      <sheetName val="BLR-S"/>
      <sheetName val="성곽내역서"/>
      <sheetName val="예정공정표"/>
      <sheetName val="도체종-상수표"/>
      <sheetName val="10.25"/>
      <sheetName val="말뚝지지력산정"/>
      <sheetName val="거래처입력"/>
      <sheetName val="견적관리대장"/>
      <sheetName val="제원및단가표"/>
      <sheetName val="DB"/>
      <sheetName val="견적서-자재"/>
      <sheetName val="예시문"/>
      <sheetName val="노임단가표"/>
      <sheetName val="총괄 CCTV수량"/>
      <sheetName val="지급자재조서"/>
      <sheetName val="설계명세서(선로)"/>
      <sheetName val="03상노임단가"/>
      <sheetName val="TEL"/>
      <sheetName val="2.설계 예산서 및 일위대가표"/>
      <sheetName val="기계관급기자재비"/>
      <sheetName val="건축관급공사비"/>
      <sheetName val="토목관급공사비"/>
      <sheetName val="2000년1차"/>
      <sheetName val="누계11"/>
      <sheetName val="을지"/>
      <sheetName val="DAN"/>
      <sheetName val="횡배수관집현황_2공구_"/>
      <sheetName val="수량산출기초(케블등)"/>
      <sheetName val="sw1"/>
      <sheetName val="NOMUBI"/>
      <sheetName val="양식_자재단가조사표"/>
      <sheetName val="합의경상"/>
      <sheetName val="기계경비산출"/>
      <sheetName val="노무비 근거"/>
      <sheetName val="심사계산"/>
      <sheetName val="심사물량"/>
      <sheetName val="공통"/>
      <sheetName val="EQUIPMENT -2"/>
      <sheetName val="수습"/>
      <sheetName val="우,오수"/>
      <sheetName val="배수내역"/>
      <sheetName val="DATA 입력란"/>
      <sheetName val="FAB별"/>
      <sheetName val="에너지동"/>
      <sheetName val="EACT10"/>
      <sheetName val="연습"/>
      <sheetName val="중기일위대가"/>
      <sheetName val="설산1.나"/>
      <sheetName val="본사S"/>
      <sheetName val="내역서(실)"/>
      <sheetName val="전체분 내역서(전북도) 최종"/>
      <sheetName val="건축"/>
      <sheetName val="금액내역서"/>
      <sheetName val="가격조사서"/>
      <sheetName val="costing_CV"/>
      <sheetName val="개산공사비"/>
      <sheetName val="기초도면제작"/>
      <sheetName val="주출입구조사"/>
      <sheetName val="식재"/>
      <sheetName val="시설물"/>
      <sheetName val="유지관리"/>
      <sheetName val="기초단가"/>
      <sheetName val="1월"/>
      <sheetName val="4)유동표"/>
      <sheetName val="XZLC004_PART2"/>
      <sheetName val="비교1"/>
      <sheetName val="교각1"/>
      <sheetName val="전산망"/>
      <sheetName val="D111"/>
      <sheetName val="갈현동"/>
      <sheetName val="기본단가표"/>
      <sheetName val="토목주소"/>
      <sheetName val="4월"/>
      <sheetName val="8월"/>
      <sheetName val="12월"/>
      <sheetName val="2월"/>
      <sheetName val="7월"/>
      <sheetName val="6월"/>
      <sheetName val="3월"/>
      <sheetName val="5월"/>
      <sheetName val="11월"/>
      <sheetName val="10월"/>
      <sheetName val="9월"/>
      <sheetName val="철거단가"/>
      <sheetName val="부하(성남)"/>
      <sheetName val="측량노임단가"/>
      <sheetName val="단가일람"/>
      <sheetName val="조경일람"/>
      <sheetName val="공종별예산조서"/>
      <sheetName val="중기손료"/>
      <sheetName val="BEND LOSS"/>
      <sheetName val="씨피유"/>
      <sheetName val="원가 (2)"/>
      <sheetName val="8.수량산출 (2)"/>
      <sheetName val="간접비계산"/>
      <sheetName val="원가계산서(기계)"/>
      <sheetName val="집계표(총괄표)"/>
      <sheetName val="제품 사양서LG"/>
      <sheetName val="공사집계"/>
      <sheetName val="총계"/>
      <sheetName val="48전력선로일위"/>
      <sheetName val="ENG추진실행개통16개시"/>
      <sheetName val="손익"/>
      <sheetName val="3.설계예산내역서(예산서)"/>
      <sheetName val="2.예정공정표"/>
      <sheetName val="증감내역서"/>
      <sheetName val="자단"/>
      <sheetName val="5.소재"/>
      <sheetName val="Danga"/>
      <sheetName val="토공수량산출"/>
      <sheetName val="토적계산서"/>
      <sheetName val=""/>
      <sheetName val="성남일위.XLS"/>
      <sheetName val="CC16-내역서"/>
      <sheetName val="전체도급"/>
      <sheetName val="가설개략"/>
      <sheetName val="증감대비"/>
      <sheetName val="TABLE DB"/>
      <sheetName val="쌍용 data base"/>
      <sheetName val="자재(원원+원대)"/>
      <sheetName val="FORM-0"/>
      <sheetName val="단위수량"/>
      <sheetName val="배관"/>
      <sheetName val="내역서 (2)"/>
      <sheetName val="토목내역"/>
      <sheetName val="수목데이타 "/>
      <sheetName val="간선계산"/>
      <sheetName val="LKVL-CK-HT-GD1"/>
      <sheetName val="TONGKE-HT"/>
      <sheetName val="工관리비율"/>
      <sheetName val="工완성공사율"/>
      <sheetName val="공종별수량집계"/>
      <sheetName val="토적표"/>
      <sheetName val="토목공사"/>
      <sheetName val="TABLE"/>
      <sheetName val="LEGEND"/>
      <sheetName val="PARAMETER"/>
      <sheetName val="1동"/>
      <sheetName val="대총괄표"/>
      <sheetName val="hvac(제어동)"/>
      <sheetName val="인상효1"/>
      <sheetName val="산출내역서집계표"/>
      <sheetName val="2001년 건설노임"/>
      <sheetName val="1.설계기준"/>
      <sheetName val="접속도로1"/>
      <sheetName val="시설물기초"/>
      <sheetName val="[성남일위.XLS][성남일위.XLS]\\4\c\1999\"/>
      <sheetName val="B"/>
      <sheetName val="울산시산표"/>
      <sheetName val="수량산출서(가로등)"/>
      <sheetName val="산출집계(가로등)"/>
      <sheetName val="일위대가집계표"/>
      <sheetName val="내역서-도급공사(가로등)"/>
      <sheetName val="부록단가비교표"/>
      <sheetName val="각종기초산출"/>
      <sheetName val="적용기준"/>
      <sheetName val="계산서(곡선부)"/>
      <sheetName val="-치수표(곡선부)"/>
      <sheetName val="목재훈증"/>
      <sheetName val="밸브설치"/>
      <sheetName val="내 역 서(강당)"/>
      <sheetName val="수량(강당)"/>
      <sheetName val="중량(강당)"/>
      <sheetName val="판넬,전기(무대기계)"/>
      <sheetName val="전기산출(1)"/>
      <sheetName val="전기산출(2)"/>
      <sheetName val="전기산출(강당)"/>
      <sheetName val="물가대비표"/>
      <sheetName val="견적가"/>
      <sheetName val="볼트 너트 와셔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/>
      <sheetData sheetId="180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/>
      <sheetData sheetId="654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산출근거"/>
      <sheetName val="철거산출근거"/>
      <sheetName val="설직재-1"/>
      <sheetName val="NEYOK"/>
      <sheetName val="I一般比"/>
      <sheetName val="정부노임단가"/>
      <sheetName val="저"/>
      <sheetName val="갑지(추정)"/>
      <sheetName val="단가조사"/>
      <sheetName val="Sheet1"/>
      <sheetName val="전선 및 전선관"/>
      <sheetName val="쌍송교"/>
      <sheetName val="1안"/>
      <sheetName val="수량산출"/>
      <sheetName val=""/>
      <sheetName val="_____109_c_My_Documents_____M_2"/>
      <sheetName val="_____109_c_My_Documents_____M_3"/>
      <sheetName val="실행내역"/>
      <sheetName val="J直材4"/>
      <sheetName val="직노"/>
      <sheetName val="Sheet5"/>
    </sheetNames>
    <definedNames>
      <definedName name="Macro10"/>
      <definedName name="Macro13"/>
      <definedName name="Macro14"/>
      <definedName name="Macro2"/>
      <definedName name="Macro5"/>
      <definedName name="Macro6"/>
      <definedName name="Macro7"/>
      <definedName name="Macro8"/>
      <definedName name="Macro9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 refreshError="1"/>
      <sheetData sheetId="2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안내서"/>
      <sheetName val="부대입찰현장설명서"/>
      <sheetName val="부대입찰공종"/>
      <sheetName val="현설첨부"/>
      <sheetName val="부대입찰지침"/>
      <sheetName val="내역작성안내서"/>
      <sheetName val="공사개요"/>
      <sheetName val="토목공사(부대)"/>
      <sheetName val="건축공사 (부대)"/>
      <sheetName val="잡철창호"/>
      <sheetName val="유리"/>
      <sheetName val="단열"/>
      <sheetName val="지급자재"/>
      <sheetName val="파일항타"/>
      <sheetName val="타일공사"/>
      <sheetName val="유리공사"/>
      <sheetName val="Sheet6"/>
      <sheetName val="I一般比"/>
      <sheetName val="백호우계수"/>
      <sheetName val="부대입찰"/>
    </sheetNames>
    <sheetDataSet>
      <sheetData sheetId="0"/>
      <sheetData sheetId="1"/>
      <sheetData sheetId="2"/>
      <sheetData sheetId="3"/>
      <sheetData sheetId="4"/>
      <sheetData sheetId="5"/>
      <sheetData sheetId="6">
        <row r="5">
          <cell r="B5" t="str">
            <v>(재) 광주,전남 테크노파크 건립공사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"/>
      <sheetName val="INPUTBOX"/>
      <sheetName val="요율금액"/>
      <sheetName val="갑지"/>
      <sheetName val="집계표"/>
      <sheetName val="전자정보관"/>
      <sheetName val="일반행정업무 서비스"/>
      <sheetName val="대민업무 서비스"/>
      <sheetName val="멀티미디어 서비스"/>
      <sheetName val="검색서비스"/>
      <sheetName val="전화교환서비스"/>
      <sheetName val="LAN"/>
      <sheetName val="AV서비스"/>
      <sheetName val="통합배선"/>
      <sheetName val="CATV"/>
      <sheetName val="Security"/>
      <sheetName val="CCTV서비스"/>
      <sheetName val="change"/>
      <sheetName val="표지"/>
      <sheetName val="수량산출"/>
      <sheetName val="Sheet6"/>
      <sheetName val="단가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갑지"/>
      <sheetName val="총괄 "/>
      <sheetName val="내역서"/>
      <sheetName val="물가"/>
      <sheetName val="노임단가-공사"/>
      <sheetName val="노임단가-제조"/>
      <sheetName val="일위대가"/>
      <sheetName val="견적대비"/>
      <sheetName val="산출물량-기계"/>
      <sheetName val="산출자재-전기"/>
      <sheetName val="산출노무-전기 "/>
      <sheetName val="실행내역서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단가"/>
      <sheetName val="단위표 (2)"/>
      <sheetName val="1-1"/>
      <sheetName val="1-2"/>
      <sheetName val="Sheet1"/>
      <sheetName val="비교표"/>
      <sheetName val="S1-1"/>
      <sheetName val="S1-2"/>
      <sheetName val="S2-1"/>
      <sheetName val="S2-2"/>
      <sheetName val="S3"/>
      <sheetName val="S4"/>
      <sheetName val="S5"/>
      <sheetName val="집계"/>
      <sheetName val="FED노임단가"/>
      <sheetName val="자재"/>
      <sheetName val="01"/>
      <sheetName val="CODE"/>
      <sheetName val="costbreak 2"/>
      <sheetName val="EQUIPMENT -2"/>
      <sheetName val="내역서"/>
      <sheetName val="SQ-FDN"/>
      <sheetName val="노임단가"/>
      <sheetName val="물가자료"/>
      <sheetName val="돌담교 상부수량"/>
      <sheetName val="기본"/>
      <sheetName val="LEGEND"/>
      <sheetName val="직노"/>
      <sheetName val="실행내역"/>
      <sheetName val="인공(케이블100P)"/>
      <sheetName val="06 일위대가목록"/>
      <sheetName val=""/>
      <sheetName val="guard(mac)"/>
      <sheetName val="포장복구집계"/>
      <sheetName val="Macro(전선)"/>
      <sheetName val="조작대(1연)"/>
      <sheetName val="설계변경원가계산총괄표"/>
      <sheetName val="맨홀수량산출"/>
      <sheetName val="input"/>
      <sheetName val="단위수량"/>
      <sheetName val="Imp-Data"/>
      <sheetName val="송라터널총괄"/>
      <sheetName val="통합"/>
      <sheetName val="인건비 "/>
      <sheetName val="LIST"/>
      <sheetName val="단가조사서"/>
      <sheetName val="일 위 대 가 표"/>
      <sheetName val="일 위 목 록 표"/>
      <sheetName val="설계서갑지"/>
      <sheetName val="암거공"/>
      <sheetName val="말뚝물량"/>
      <sheetName val="날개벽수량표"/>
      <sheetName val="덕전리"/>
      <sheetName val="품목"/>
      <sheetName val="기계내역"/>
      <sheetName val="부대비율"/>
      <sheetName val="건축내역"/>
      <sheetName val="직공비"/>
      <sheetName val="단위집계표"/>
      <sheetName val="CLAUSE"/>
      <sheetName val="매원개착터널총괄"/>
      <sheetName val="교각1"/>
      <sheetName val="ABUT수량-A1"/>
      <sheetName val="낙찰표"/>
      <sheetName val="별표집계"/>
      <sheetName val="말뚝지지력산정"/>
      <sheetName val="001"/>
      <sheetName val="금융비용"/>
      <sheetName val="Sheet2"/>
      <sheetName val="Sheet3"/>
      <sheetName val="단위표_(2)"/>
      <sheetName val="기둥"/>
      <sheetName val="저판(버림100)"/>
      <sheetName val="SG"/>
      <sheetName val="단가 및 재료비"/>
      <sheetName val="데이타"/>
      <sheetName val="식재인부"/>
      <sheetName val="공사개요"/>
      <sheetName val="공통가설"/>
      <sheetName val="원형1호맨홀토공수량"/>
      <sheetName val="슬래브(유곡)"/>
      <sheetName val="제수"/>
      <sheetName val="공기"/>
      <sheetName val="총괄표"/>
      <sheetName val="입찰안"/>
      <sheetName val="Sheet6"/>
      <sheetName val="COA-17"/>
      <sheetName val="C-18"/>
      <sheetName val="식재총괄"/>
      <sheetName val="1.설계조건"/>
      <sheetName val="설계조건"/>
      <sheetName val="중량산출"/>
      <sheetName val="DANGA"/>
      <sheetName val="ilch"/>
      <sheetName val="교각계산"/>
      <sheetName val="용수개거 내역수량집계표"/>
      <sheetName val="진주방향"/>
      <sheetName val="COPING-1"/>
      <sheetName val="역T형교대-2수량"/>
      <sheetName val="Regenerator  Concrete Structure"/>
      <sheetName val="______C_work______________My__2"/>
      <sheetName val="______C_work______________My__3"/>
    </sheetNames>
    <definedNames>
      <definedName name="CODESUM3"/>
      <definedName name="SUM_A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/>
      <sheetData sheetId="10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공통가설"/>
      <sheetName val="공종집계"/>
      <sheetName val="건축집계"/>
      <sheetName val="실행예산 (2)"/>
      <sheetName val="실행예산"/>
      <sheetName val="현장관리비"/>
      <sheetName val="원미내역"/>
      <sheetName val="현장추가분"/>
      <sheetName val="1-1"/>
      <sheetName val="WONMI"/>
      <sheetName val="방송일위대가"/>
      <sheetName val="Breakdown"/>
      <sheetName val="UnitRate"/>
      <sheetName val="COPING"/>
      <sheetName val="내역"/>
      <sheetName val="성남여성복지내역"/>
      <sheetName val="시멘트"/>
      <sheetName val="Sheet1"/>
      <sheetName val="CCC"/>
      <sheetName val="관기성공.내"/>
      <sheetName val="Sheet5"/>
      <sheetName val="전기"/>
      <sheetName val="#REF"/>
      <sheetName val="백암비스타내역"/>
      <sheetName val="작성기준"/>
      <sheetName val="물가자료"/>
      <sheetName val="SILICATE"/>
      <sheetName val="Bia"/>
      <sheetName val="So lieu"/>
      <sheetName val="TH VL, NC, DDHT Thanhphuoc"/>
      <sheetName val="SLAB&quot;1&quot;"/>
      <sheetName val="CODE"/>
      <sheetName val="APT"/>
      <sheetName val="노임단가"/>
      <sheetName val="간선계산"/>
      <sheetName val="Tables"/>
      <sheetName val="PBS"/>
      <sheetName val="Project Brief"/>
      <sheetName val="11.자재단가"/>
      <sheetName val="COPING-1"/>
      <sheetName val="역T형교대-2수량"/>
      <sheetName val="사급자재"/>
      <sheetName val="MTL$-INTER"/>
      <sheetName val="BSD (2)"/>
      <sheetName val="단가조사서"/>
      <sheetName val="삼성전기"/>
      <sheetName val="Sheet1 (2)"/>
      <sheetName val="Summary Sheets"/>
      <sheetName val="001"/>
      <sheetName val="GM 000"/>
      <sheetName val="PROJECT BRIEF(EX.NEW)"/>
      <sheetName val="CAT_5"/>
      <sheetName val="실행예산_(2)"/>
      <sheetName val="관기성공_내"/>
      <sheetName val="So_lieu"/>
      <sheetName val="TH_VL,_NC,_DDHT_Thanhphuoc"/>
      <sheetName val="실행예산_(2)1"/>
      <sheetName val="관기성공_내1"/>
      <sheetName val="So_lieu1"/>
      <sheetName val="TH_VL,_NC,_DDHT_Thanhphuoc1"/>
      <sheetName val="J01"/>
      <sheetName val="부산4"/>
      <sheetName val="원가계산"/>
      <sheetName val="갑지1"/>
      <sheetName val="품목"/>
      <sheetName val="적용률"/>
      <sheetName val="인테리어내역"/>
      <sheetName val="단가표"/>
      <sheetName val="CON"/>
      <sheetName val="CABLE"/>
      <sheetName val="TG9504"/>
      <sheetName val="960318-1"/>
      <sheetName val="내역서"/>
      <sheetName val="F5"/>
      <sheetName val="금액내역서"/>
      <sheetName val="점수계산1-2"/>
      <sheetName val="노임이"/>
      <sheetName val="sw1"/>
      <sheetName val="NOMUBI"/>
      <sheetName val="조건표"/>
      <sheetName val="교각1"/>
      <sheetName val="건축공사실행"/>
      <sheetName val="설계내역서"/>
      <sheetName val="01"/>
      <sheetName val="간접비내역-1"/>
      <sheetName val="건축원가"/>
      <sheetName val="기본"/>
      <sheetName val="FOB발"/>
      <sheetName val="BID"/>
      <sheetName val="별표 "/>
      <sheetName val="오억미만"/>
      <sheetName val="토공사"/>
      <sheetName val="자료입력"/>
      <sheetName val="200"/>
      <sheetName val="실행내역"/>
      <sheetName val="2000년1차"/>
      <sheetName val="원가계산서"/>
      <sheetName val="실행철강하도"/>
      <sheetName val="수량산출"/>
      <sheetName val="원하대비"/>
      <sheetName val="원도급"/>
      <sheetName val="하도급"/>
      <sheetName val="예산명세서"/>
      <sheetName val="설계명세서"/>
      <sheetName val="차액보증"/>
      <sheetName val="부안일위"/>
      <sheetName val="입출재고현황 (2)"/>
      <sheetName val="비용"/>
      <sheetName val="직공비"/>
      <sheetName val="빌딩 안내"/>
      <sheetName val="DESIGN CRITERIA"/>
      <sheetName val="Dette"/>
      <sheetName val="Sheet2"/>
      <sheetName val="바.한일양산"/>
      <sheetName val="AHU 산출"/>
      <sheetName val="제-노임"/>
      <sheetName val="제직재"/>
      <sheetName val="Calc V1.2"/>
      <sheetName val="Calc V1.2 (2)"/>
      <sheetName val="교통대책내역"/>
      <sheetName val="산출근거"/>
      <sheetName val="LEGEND"/>
      <sheetName val="샘플표지"/>
      <sheetName val="일위대가시트"/>
      <sheetName val="도장수량(하1)"/>
      <sheetName val="주형"/>
      <sheetName val="돌담교 상부수량"/>
      <sheetName val="Sheet6"/>
      <sheetName val="제수"/>
      <sheetName val="공기"/>
      <sheetName val="포장복구집계"/>
      <sheetName val="CPM챠트"/>
      <sheetName val="단위수량"/>
      <sheetName val="맨홀수량산출"/>
      <sheetName val="ABUT수량-A1"/>
      <sheetName val="DATA"/>
      <sheetName val="input"/>
      <sheetName val="중량산출"/>
      <sheetName val="암거공"/>
      <sheetName val="말뚝물량"/>
      <sheetName val="Macro(전선)"/>
      <sheetName val="대치판정"/>
      <sheetName val="06 일위대가목록"/>
      <sheetName val="하중계산"/>
      <sheetName val="조명시설"/>
      <sheetName val="진주방향"/>
      <sheetName val="VXXX"/>
      <sheetName val="VXXXXX"/>
      <sheetName val="II손익관리"/>
      <sheetName val="1.종합손익(도급)"/>
      <sheetName val="1.종합손익(주택,개발)"/>
      <sheetName val="2.실행예산"/>
      <sheetName val="2.2과부족"/>
      <sheetName val="2.3원가절감"/>
      <sheetName val="8.외주비집행현황"/>
      <sheetName val="9.자재비"/>
      <sheetName val="10.현장집행"/>
      <sheetName val="3.추가원가"/>
      <sheetName val="3.추가원가 (2)"/>
      <sheetName val="4.사전공사"/>
      <sheetName val="5.추정공사비"/>
      <sheetName val="6.금융비용"/>
      <sheetName val="7.공사비집행현황(총괄)"/>
      <sheetName val="11.1생산성"/>
      <sheetName val="인력대비(정직)"/>
      <sheetName val="11.2인원산출"/>
      <sheetName val="Sheet18"/>
      <sheetName val="Sheet19"/>
      <sheetName val="Sheet20"/>
      <sheetName val="Sheet21"/>
      <sheetName val="Sheet22"/>
      <sheetName val="Sheet23"/>
      <sheetName val="Sheet24"/>
      <sheetName val="Sheet25"/>
      <sheetName val="Sheet26"/>
      <sheetName val="Sheet27"/>
      <sheetName val="Sheet28"/>
      <sheetName val="Sheet29"/>
      <sheetName val="Sheet30"/>
      <sheetName val="Sheet31"/>
      <sheetName val="Sheet32"/>
      <sheetName val="Sheet33"/>
      <sheetName val="Sheet34"/>
      <sheetName val="Sheet35"/>
      <sheetName val="Sheet36"/>
      <sheetName val="Sheet37"/>
      <sheetName val="Sheet38"/>
      <sheetName val="Sheet39"/>
      <sheetName val="Sheet40"/>
      <sheetName val="부대공Ⅱ"/>
      <sheetName val="노임"/>
      <sheetName val=" FURNACE현설"/>
      <sheetName val="준검 내역서"/>
      <sheetName val="작성개요"/>
      <sheetName val="공사비"/>
      <sheetName val="공사비비교"/>
      <sheetName val="견적조건"/>
      <sheetName val="사내공문"/>
      <sheetName val="PILE"/>
      <sheetName val="b_gs"/>
      <sheetName val="일위대가목록"/>
      <sheetName val="단가"/>
      <sheetName val="내역변"/>
      <sheetName val="MixBed"/>
      <sheetName val="CondPol"/>
      <sheetName val="직노"/>
      <sheetName val="공사수행방안"/>
      <sheetName val="입찰안"/>
      <sheetName val="낙찰표"/>
      <sheetName val="입찰내역"/>
      <sheetName val="정부노임단가"/>
      <sheetName val="목표세부명세"/>
      <sheetName val="열린교실"/>
      <sheetName val="사통"/>
      <sheetName val="Assumption"/>
      <sheetName val="원가입력"/>
      <sheetName val="수안보-MBR1"/>
      <sheetName val="터널조도"/>
      <sheetName val="CLAUSE"/>
      <sheetName val="재집"/>
      <sheetName val="직재"/>
      <sheetName val="교량전기"/>
      <sheetName val="자판실행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/>
      <sheetData sheetId="54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/>
      <sheetData sheetId="185"/>
      <sheetData sheetId="186"/>
      <sheetData sheetId="187"/>
      <sheetData sheetId="188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일위대가1"/>
      <sheetName val="일위대가2"/>
      <sheetName val="감독차량비"/>
      <sheetName val="단가조사서"/>
      <sheetName val="노무단가 (할증제외)"/>
      <sheetName val="노무단가(15%할증) "/>
      <sheetName val="안영(지명표지판일위대가)"/>
      <sheetName val="공종별집계표"/>
      <sheetName val="외부산출서"/>
      <sheetName val="단가대비표"/>
      <sheetName val="노무비(참고)"/>
      <sheetName val="방송일위대가"/>
      <sheetName val="공통가설"/>
      <sheetName val="1-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신호기일지"/>
      <sheetName val="자료업체"/>
      <sheetName val="설비목비율"/>
      <sheetName val="요청목록"/>
      <sheetName val="표지"/>
      <sheetName val="비율"/>
      <sheetName val="신호결과"/>
      <sheetName val="Sheet1"/>
      <sheetName val="설-총괄"/>
      <sheetName val="설재료집"/>
      <sheetName val="설직재-1"/>
      <sheetName val="설직재-2"/>
      <sheetName val="설간재"/>
      <sheetName val="설노무"/>
      <sheetName val="설일위"/>
      <sheetName val="공-노임"/>
      <sheetName val="工간노율"/>
      <sheetName val="설-경비"/>
      <sheetName val="工경비율"/>
      <sheetName val="工완성공사율"/>
      <sheetName val="工완성공사율(2)"/>
      <sheetName val="工산재율"/>
      <sheetName val="工안전관리율"/>
      <sheetName val="설운반"/>
      <sheetName val="설-폐기"/>
      <sheetName val="설감가"/>
      <sheetName val="工관리비율"/>
      <sheetName val="제비목비율 "/>
      <sheetName val="제총괄"/>
      <sheetName val="제-직재집"/>
      <sheetName val="제직재"/>
      <sheetName val="Y-WORK"/>
      <sheetName val="공통가설"/>
      <sheetName val="I一般比"/>
      <sheetName val="N賃率-職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설직재-1"/>
      <sheetName val="Y-WORK"/>
      <sheetName val="견적대비 견적서"/>
      <sheetName val="I一般比"/>
      <sheetName val="NEYOK"/>
      <sheetName val="N賃率-職"/>
      <sheetName val="말뚝지지력산정"/>
      <sheetName val="현대연수"/>
      <sheetName val="20관리비율"/>
      <sheetName val="원형맨홀수량"/>
      <sheetName val="총괄표"/>
      <sheetName val="방송일위대가"/>
      <sheetName val="직노"/>
      <sheetName val="토 적 표"/>
      <sheetName val="DATA"/>
      <sheetName val="포장절단"/>
      <sheetName val="직재"/>
      <sheetName val="노임단가 (2)"/>
      <sheetName val="정류기"/>
      <sheetName val="내역서"/>
      <sheetName val="工완성공사율"/>
      <sheetName val="내력서"/>
      <sheetName val="1.우편집중내역서"/>
      <sheetName val="토공"/>
      <sheetName val="LOAD-46"/>
      <sheetName val="전기일위목록"/>
      <sheetName val="교각1"/>
      <sheetName val="표지"/>
      <sheetName val="일위대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내역"/>
      <sheetName val="설직재-1"/>
      <sheetName val="내역서"/>
      <sheetName val="입찰안"/>
      <sheetName val="공사내역"/>
      <sheetName val="49일위"/>
      <sheetName val="건축"/>
      <sheetName val="Sheet5"/>
      <sheetName val="NYS"/>
      <sheetName val="노원열병합  건축공사기성내역서"/>
      <sheetName val="적용환율"/>
      <sheetName val="일위대가"/>
      <sheetName val="12호기내역서(건축분)"/>
      <sheetName val="eq_data"/>
      <sheetName val="철골BM"/>
      <sheetName val="내역서 "/>
      <sheetName val="대비"/>
      <sheetName val="전기"/>
      <sheetName val="주경기-오배수"/>
      <sheetName val="당초"/>
      <sheetName val="Database"/>
      <sheetName val="SUMMARY"/>
      <sheetName val="노무비"/>
      <sheetName val="전기일위대가"/>
      <sheetName val="Data"/>
      <sheetName val="Sheet1"/>
      <sheetName val="hvac(제어동)"/>
      <sheetName val="단면가정"/>
      <sheetName val="공통가설"/>
      <sheetName val="소비자가"/>
      <sheetName val="BOQ건축"/>
      <sheetName val="가설개략"/>
      <sheetName val="을지"/>
      <sheetName val="물량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예산서"/>
      <sheetName val="구성도"/>
      <sheetName val="설계명세서"/>
      <sheetName val="품셈"/>
      <sheetName val="요율"/>
      <sheetName val="수량산출"/>
      <sheetName val="터널조도"/>
      <sheetName val="실행내역서 "/>
      <sheetName val="내역"/>
      <sheetName val="설계조건"/>
      <sheetName val="단가표"/>
      <sheetName val="정부노임단가"/>
      <sheetName val="FAB별"/>
      <sheetName val="DATE"/>
      <sheetName val="BID"/>
      <sheetName val="대비"/>
      <sheetName val="6동"/>
      <sheetName val="INPUT(1)"/>
      <sheetName val="97기지국"/>
      <sheetName val="1.봉천근생"/>
      <sheetName val="산출"/>
      <sheetName val="예산M12A"/>
      <sheetName val="내역서"/>
    </sheetNames>
    <sheetDataSet>
      <sheetData sheetId="0" refreshError="1"/>
      <sheetData sheetId="1" refreshError="1"/>
      <sheetData sheetId="2">
        <row r="25">
          <cell r="H25">
            <v>9061950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노무비 산출근거"/>
      <sheetName val="노무비 산출근거-조명"/>
      <sheetName val="DATA"/>
      <sheetName val="데이타"/>
      <sheetName val="노임단가표"/>
      <sheetName val="단가조사서"/>
      <sheetName val="수량산출"/>
      <sheetName val="I一般比"/>
      <sheetName val="내역서"/>
      <sheetName val="정부노임단가"/>
      <sheetName val="직재"/>
      <sheetName val="설직재-1"/>
      <sheetName val="일위대가목록"/>
      <sheetName val="N賃率-職"/>
      <sheetName val="Y-WORK"/>
      <sheetName val="20관리비율"/>
      <sheetName val="노임단가"/>
      <sheetName val="일위_파일"/>
      <sheetName val="1안"/>
      <sheetName val="철거산출근거"/>
      <sheetName val="2000년1차"/>
      <sheetName val="단"/>
      <sheetName val="단가조사"/>
      <sheetName val="sheet1"/>
      <sheetName val="접지수량"/>
      <sheetName val="냉천부속동"/>
      <sheetName val="변압기 및 발전기 용량"/>
      <sheetName val="작업금지"/>
      <sheetName val="견적서"/>
      <sheetName val="전기일위목록"/>
      <sheetName val="단가산출"/>
      <sheetName val="요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견적갑지(금천점)"/>
      <sheetName val="견적조건보고서(금천점)"/>
      <sheetName val="마그넷 금천일반"/>
      <sheetName val="설계명세서"/>
      <sheetName val="수량산출"/>
      <sheetName val="EQT-ESTN"/>
      <sheetName val="을"/>
      <sheetName val="Proposal"/>
      <sheetName val="실행내역서 "/>
      <sheetName val="TEL"/>
      <sheetName val="내역서"/>
      <sheetName val="소요자재"/>
      <sheetName val="노무산출서"/>
      <sheetName val="Cal"/>
      <sheetName val="데이타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F 회의실견적(5_14 일대)"/>
      <sheetName val="직노"/>
      <sheetName val="민속촌메뉴"/>
      <sheetName val="20관리비율"/>
      <sheetName val="아산의전"/>
      <sheetName val="2F 회의실견적_5_14 일대_"/>
      <sheetName val="N賃率-職"/>
      <sheetName val="TABLE"/>
      <sheetName val="일위대가(가설)"/>
      <sheetName val="외주가공"/>
      <sheetName val="정부노임단가"/>
      <sheetName val="기초공"/>
      <sheetName val="기둥(원형)"/>
      <sheetName val="J直材4"/>
      <sheetName val="I一般比"/>
      <sheetName val="내역서"/>
      <sheetName val="Galaxy 소비자가격표"/>
      <sheetName val="수량산출"/>
      <sheetName val="제-노임"/>
      <sheetName val="제직재"/>
      <sheetName val="9GNG운반"/>
      <sheetName val="Total"/>
      <sheetName val="일위"/>
      <sheetName val="일위대가"/>
      <sheetName val="COPING"/>
      <sheetName val="Proposal"/>
      <sheetName val="직재"/>
      <sheetName val="토목내역"/>
      <sheetName val="남양시작동자105노65기1.3화1.2"/>
      <sheetName val="을"/>
      <sheetName val="실행내역"/>
      <sheetName val="손익분석"/>
      <sheetName val="단가표 "/>
      <sheetName val="Customer Databas"/>
      <sheetName val="전기일위대가"/>
      <sheetName val="Sheet1"/>
      <sheetName val="DATA(BAC)"/>
      <sheetName val="데이타"/>
      <sheetName val="DATA"/>
      <sheetName val="TEL"/>
      <sheetName val="노임단가 (2)"/>
      <sheetName val="기본일위"/>
      <sheetName val="설계명세서"/>
      <sheetName val="예산명세서"/>
      <sheetName val="자료입력"/>
      <sheetName val="3BL공동구 수량"/>
      <sheetName val="공통부대비"/>
      <sheetName val="예산서"/>
      <sheetName val="변화치수"/>
      <sheetName val="설계조건"/>
      <sheetName val="안정계산"/>
      <sheetName val="원형맨홀수량"/>
      <sheetName val="GRDBS"/>
      <sheetName val="견적대비 견적서"/>
      <sheetName val="CONCRETE"/>
      <sheetName val="공사내역"/>
      <sheetName val="간접재료비산출표-27-30"/>
      <sheetName val="옹벽"/>
      <sheetName val="실행철강하도"/>
      <sheetName val="보차도경계석"/>
      <sheetName val="일위대가목록"/>
      <sheetName val="ABUT수량-A1"/>
      <sheetName val="차액보증"/>
      <sheetName val="재1"/>
      <sheetName val="Sheet6"/>
      <sheetName val="XL4Poppy"/>
      <sheetName val="dt0301"/>
      <sheetName val="dtt0301"/>
      <sheetName val="부대내역"/>
      <sheetName val="치수표"/>
      <sheetName val="공사원가계산서"/>
      <sheetName val="일위_파일"/>
      <sheetName val="기타 정보통신공사"/>
      <sheetName val="원가"/>
      <sheetName val="BID"/>
      <sheetName val="단가표"/>
      <sheetName val="UserData"/>
      <sheetName val="11.단가비교표_"/>
      <sheetName val="16.기계경비산출내역_"/>
      <sheetName val="단면검토"/>
      <sheetName val="금액"/>
      <sheetName val="목차"/>
      <sheetName val="관람석제출"/>
      <sheetName val="금액집계"/>
      <sheetName val="2F_회의실견적(5_14_일대)"/>
      <sheetName val="2F_회의실견적_5_14_일대_"/>
      <sheetName val="깨기"/>
      <sheetName val="보도경계블럭"/>
      <sheetName val="건축내역"/>
      <sheetName val="danga"/>
      <sheetName val="ilch"/>
      <sheetName val="2F_회의실견적(5_14_일대)1"/>
      <sheetName val="2F_회의실견적_5_14_일대_1"/>
      <sheetName val="Galaxy_소비자가격표"/>
      <sheetName val="FAB별"/>
      <sheetName val="설직재-1"/>
      <sheetName val="민감도"/>
      <sheetName val="단가"/>
      <sheetName val="시설물일위"/>
      <sheetName val="96수출"/>
      <sheetName val="3. 규모산정(간이)"/>
      <sheetName val="C-노임단가"/>
      <sheetName val="투찰"/>
      <sheetName val="MOTOR"/>
      <sheetName val="순수개발"/>
      <sheetName val="FPA"/>
      <sheetName val="Sheet3"/>
      <sheetName val="EACT10"/>
      <sheetName val="Sheet2"/>
      <sheetName val="1.관로"/>
      <sheetName val="말뚝물량"/>
      <sheetName val="개요"/>
      <sheetName val="L형옹벽"/>
      <sheetName val=" 견적서"/>
      <sheetName val="L형옹벽(key)"/>
      <sheetName val="04상노임"/>
      <sheetName val="신우"/>
      <sheetName val="단락전류-A"/>
      <sheetName val="CTEMCOST"/>
      <sheetName val="매크로"/>
      <sheetName val="현장관리비"/>
      <sheetName val=""/>
      <sheetName val="#REF"/>
      <sheetName val="첨부파일"/>
      <sheetName val="기계실주위배관"/>
      <sheetName val="천공배관"/>
      <sheetName val="노임(2010상)"/>
      <sheetName val="기타"/>
      <sheetName val="견적서"/>
      <sheetName val="내역"/>
      <sheetName val="자재"/>
      <sheetName val="C-직노1"/>
      <sheetName val="wall"/>
      <sheetName val="Front"/>
      <sheetName val="노원열병합  건축공사기성내역서"/>
      <sheetName val="공사현황"/>
      <sheetName val="공비대비"/>
      <sheetName val="2.설계제원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-WORK"/>
      <sheetName val="철거산출근거"/>
      <sheetName val="XXXXXX"/>
      <sheetName val="표지"/>
      <sheetName val="1.수변전설비공사"/>
      <sheetName val="2. 동력설비 공사"/>
      <sheetName val="3. 조명설비공사"/>
      <sheetName val="4. 접지설비공사"/>
      <sheetName val="5. 통신설비 공사"/>
      <sheetName val="6. 전기방식설비공사"/>
      <sheetName val="6.전기방식 설비공사(2)"/>
      <sheetName val="7.방호설비공사"/>
      <sheetName val="8.가설전기공사"/>
      <sheetName val="산출근거"/>
      <sheetName val="ITEM"/>
      <sheetName val="단가비교표"/>
      <sheetName val="Module1"/>
      <sheetName val="Module2"/>
      <sheetName val="Module3"/>
      <sheetName val="Module4"/>
      <sheetName val="Module5"/>
      <sheetName val="Module6"/>
      <sheetName val="Module8"/>
      <sheetName val="Module9"/>
      <sheetName val="Module7"/>
      <sheetName val="Module11"/>
      <sheetName val="STORAGE"/>
      <sheetName val="수량집계"/>
      <sheetName val="총괄집계표"/>
      <sheetName val="고창터널(고창방향)"/>
      <sheetName val="YES"/>
      <sheetName val="Sheet1"/>
      <sheetName val="터널조도"/>
      <sheetName val="설계예산서"/>
      <sheetName val="가로등내역서"/>
      <sheetName val="총괄"/>
      <sheetName val="토목"/>
      <sheetName val="수량산출서"/>
      <sheetName val="DATA"/>
      <sheetName val="일위대가"/>
      <sheetName val="2000.11월설계내역"/>
      <sheetName val="#REF"/>
      <sheetName val="집계표"/>
      <sheetName val="터파기및재료"/>
      <sheetName val="전선 및 전선관"/>
      <sheetName val="단가"/>
      <sheetName val="총괄표"/>
      <sheetName val="말뚝지지력산정"/>
      <sheetName val="조명율표"/>
      <sheetName val="실행철강하도"/>
      <sheetName val="내역서2안"/>
      <sheetName val="내역서"/>
      <sheetName val="단가산출"/>
      <sheetName val="소야공정계획표"/>
      <sheetName val="입찰안"/>
      <sheetName val="6호기"/>
      <sheetName val="일위대가표"/>
      <sheetName val="수량산출"/>
      <sheetName val="봉양~조차장간고하개명(신설)"/>
      <sheetName val="내역"/>
      <sheetName val="보증수수료산출"/>
      <sheetName val="bid"/>
      <sheetName val="준검 내역서"/>
      <sheetName val="하조서"/>
      <sheetName val="공사비예산서(토목분)"/>
      <sheetName val="각형맨홀"/>
      <sheetName val="수목단가"/>
      <sheetName val="시설수량표"/>
      <sheetName val="식재수량표"/>
      <sheetName val="일위목록"/>
      <sheetName val="자재단가"/>
      <sheetName val="1.수인터널"/>
      <sheetName val="2000년1차"/>
      <sheetName val="기계경비"/>
      <sheetName val="INPUT"/>
      <sheetName val="가로등"/>
      <sheetName val="단가 및 재료비"/>
      <sheetName val="JUCK"/>
      <sheetName val="주상도"/>
      <sheetName val="부대내역"/>
      <sheetName val="수목데이타 "/>
      <sheetName val="변압기 및 발전기 용량"/>
      <sheetName val="ASP포장"/>
      <sheetName val="일위집계표"/>
      <sheetName val="단가조사"/>
      <sheetName val="정부노임단가"/>
      <sheetName val="3BL공동구 수량"/>
      <sheetName val="CABLE SIZE-3"/>
      <sheetName val="EQUIP-H"/>
      <sheetName val="노임단가"/>
      <sheetName val="경비_원본"/>
      <sheetName val="내역서(전기)"/>
      <sheetName val="표지 (2)"/>
      <sheetName val="단가산출서(기계)"/>
      <sheetName val="점수계산1-2"/>
      <sheetName val="Sheet2"/>
      <sheetName val="Total"/>
      <sheetName val="원가계산"/>
      <sheetName val="특별교실"/>
      <sheetName val="기숙사"/>
      <sheetName val="화장실"/>
      <sheetName val="총집계-1"/>
      <sheetName val="총집계-2"/>
      <sheetName val="원가-1"/>
      <sheetName val="원가-2"/>
      <sheetName val="총물량표"/>
      <sheetName val="정산물량표"/>
      <sheetName val="정산세부물량1차분실적"/>
      <sheetName val="정산복구량"/>
      <sheetName val="일위대가표(1)"/>
      <sheetName val="일위대가표(2)"/>
      <sheetName val="자재단가비교표"/>
      <sheetName val="복구량산정 및 전용회선 사용"/>
      <sheetName val="기안"/>
      <sheetName val="갑지"/>
      <sheetName val="견적서"/>
      <sheetName val="호계"/>
      <sheetName val="제암"/>
      <sheetName val="월마트"/>
      <sheetName val="월드컵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변경사유"/>
      <sheetName val="가옥조명원가계"/>
      <sheetName val="가옥조명내역서"/>
      <sheetName val="산출집계"/>
      <sheetName val="산출근거서"/>
      <sheetName val="신규품목"/>
      <sheetName val="수량표지"/>
      <sheetName val="공구손료"/>
      <sheetName val="4월 실적추정(건축+토목)"/>
      <sheetName val="4월 실적추정(건축)"/>
      <sheetName val="내역(설계)"/>
      <sheetName val="부대공사비"/>
      <sheetName val="현장관리비집계표"/>
      <sheetName val="Macro1"/>
      <sheetName val="에너지동"/>
      <sheetName val="연습"/>
      <sheetName val="코드표"/>
      <sheetName val="Sheet1 (2)"/>
      <sheetName val="MOTOR"/>
      <sheetName val="예산변경사항"/>
      <sheetName val="ETC"/>
      <sheetName val="¼³°è¿¹»ê¼­"/>
      <sheetName val="¼ö·®Áý°è"/>
      <sheetName val="ÃÑ°ý"/>
      <sheetName val="Åä¸ñ"/>
      <sheetName val="°¡·Îµî³»¿ª¼­"/>
      <sheetName val="¼ö·®»êÃâ¼­"/>
      <sheetName val="2000.11¿ù¼³°è³»¿ª"/>
      <sheetName val="ÀÏÀ§´ë°¡"/>
      <sheetName val="´Ü°¡"/>
      <sheetName val="ÃÑ°ýÇ¥"/>
      <sheetName val="¸»¶ÒÁöÁö·Â»êÁ¤"/>
      <sheetName val="ÅÍÆÄ±â¹×Àç·á"/>
      <sheetName val="Áý°èÇ¥"/>
      <sheetName val="¼ö·®»êÃâ"/>
      <sheetName val="Àü¼± ¹× Àü¼±°ü"/>
      <sheetName val="½ÇÇàÃ¶°­ÇÏµµ"/>
      <sheetName val="³»¿ª¼­2¾È"/>
      <sheetName val="Á¶¸íÀ²Ç¥"/>
      <sheetName val="6È£±â"/>
      <sheetName val="³»¿ª¼­"/>
      <sheetName val="´Ü°¡»êÃâ"/>
      <sheetName val="¼Ò¾ß°øÁ¤°èÈ¹Ç¥"/>
      <sheetName val="ÀÔÂû¾È"/>
      <sheetName val="ÇÏÁ¶¼­"/>
      <sheetName val="³»¿ª"/>
      <sheetName val="º¸Áõ¼ö¼ö·á»êÃâ"/>
      <sheetName val="ÁØ°Ë ³»¿ª¼­"/>
      <sheetName val="ºÀ¾ç~Á¶Â÷Àå°£°íÇÏ°³¸í(½Å¼³)"/>
      <sheetName val="¼ö¸ñµ¥ÀÌÅ¸ "/>
      <sheetName val="º¯¾Ð±â ¹× ¹ßÀü±â ¿ë·®"/>
      <sheetName val="ASPÆ÷Àå"/>
      <sheetName val="±â°è°æºñ"/>
      <sheetName val="1.¼öÀÎÅÍ³Î"/>
      <sheetName val="¿¹»êº¯°æ»çÇ×"/>
      <sheetName val="기계경비시간당손료목록"/>
      <sheetName val="동력부하(도산)"/>
      <sheetName val="일위대가(목록)"/>
      <sheetName val="재료비"/>
      <sheetName val="소요자재"/>
      <sheetName val="노무산출서"/>
      <sheetName val="요율"/>
      <sheetName val="자재대"/>
      <sheetName val="교각1"/>
      <sheetName val="간접1"/>
      <sheetName val="설계내역서"/>
      <sheetName val="- INFORMATION -"/>
      <sheetName val="공사원가계산서"/>
      <sheetName val="총내역서"/>
      <sheetName val="관급내역서"/>
      <sheetName val="이전비내역서"/>
      <sheetName val="물량"/>
      <sheetName val="배선설계"/>
      <sheetName val="부하계산"/>
      <sheetName val="기초산출서"/>
      <sheetName val="장비단가산출"/>
      <sheetName val="t형"/>
      <sheetName val="대비"/>
      <sheetName val="대치판정"/>
      <sheetName val="입찰결과(DATA)"/>
      <sheetName val="일위대가표(유단가)"/>
      <sheetName val="AS포장복구 "/>
      <sheetName val="일반공사"/>
      <sheetName val="을"/>
      <sheetName val="FILE1"/>
      <sheetName val="VXXXX"/>
      <sheetName val="VXXXXX"/>
      <sheetName val="1.수변전설비"/>
      <sheetName val="2.전력간선"/>
      <sheetName val="3.동력"/>
      <sheetName val="4.전등"/>
      <sheetName val="5.전열"/>
      <sheetName val="6.약전"/>
      <sheetName val="7.소방"/>
      <sheetName val="8.방송"/>
      <sheetName val="9.조명제어"/>
      <sheetName val="10.철거공사"/>
      <sheetName val="남양시작동자105노65기1.3화1.2"/>
      <sheetName val="직노"/>
      <sheetName val="실행내역"/>
      <sheetName val="200"/>
      <sheetName val="데이타"/>
      <sheetName val="참고"/>
      <sheetName val="공사개요"/>
      <sheetName val="기계경비(시간당)"/>
      <sheetName val="램머"/>
      <sheetName val="기계내역"/>
      <sheetName val=" 상부공통집계(총괄)"/>
      <sheetName val="토공"/>
      <sheetName val="신우"/>
      <sheetName val="돌망태단위수량"/>
      <sheetName val="말뚝물량"/>
      <sheetName val="산출내역서집계표"/>
      <sheetName val="우수맨홀공제단위수량"/>
      <sheetName val="본선차로수량집계표"/>
      <sheetName val="스톱로그내역"/>
      <sheetName val="수주현황2월"/>
      <sheetName val="타공종이기"/>
      <sheetName val="5호광장(낙찰)"/>
      <sheetName val="5호광장"/>
      <sheetName val="5호광장 (만점)"/>
      <sheetName val="인천국제 (만점) (2)"/>
      <sheetName val="선거교가설공사"/>
      <sheetName val="선거교가설공사(만점)"/>
      <sheetName val="낙동강하구둑"/>
      <sheetName val="낙동강하구둑(만점)"/>
      <sheetName val="공원로-우남로"/>
      <sheetName val="공원로-우남로(만점)"/>
      <sheetName val="보림사우회도로"/>
      <sheetName val="보림사우회도로(만점)"/>
      <sheetName val="수입"/>
      <sheetName val="단면 (2)"/>
      <sheetName val="토공유동표"/>
      <sheetName val="교각계산"/>
      <sheetName val="공사원가계산서)"/>
      <sheetName val="내역집계표"/>
      <sheetName val="전기내역"/>
      <sheetName val="대가집계표"/>
      <sheetName val="대가전기"/>
      <sheetName val="자료"/>
      <sheetName val="집계표(관급)"/>
      <sheetName val="전기내역관급"/>
      <sheetName val="laroux"/>
      <sheetName val="도급예정1199"/>
      <sheetName val="외주대비"/>
      <sheetName val="수정실행"/>
      <sheetName val="단가산출근거"/>
      <sheetName val="현장인원투입"/>
      <sheetName val="장비투입계획"/>
      <sheetName val="현황사진"/>
      <sheetName val="옹벽"/>
      <sheetName val="외주대비-구조물"/>
      <sheetName val="외주대비 -석축"/>
      <sheetName val="외주대비-구조물 (2)"/>
      <sheetName val="견적표지 (3)"/>
      <sheetName val="정태현"/>
      <sheetName val="JUCKEYK"/>
      <sheetName val="공구원가계산"/>
      <sheetName val="2000전체분"/>
      <sheetName val="일반수량"/>
      <sheetName val="VA_code"/>
      <sheetName val="20관리비율"/>
      <sheetName val="물량표"/>
      <sheetName val="가감수량"/>
      <sheetName val="맨홀수량산출"/>
      <sheetName val="통장출금액"/>
      <sheetName val="자재목록"/>
      <sheetName val="연결관산출조서"/>
      <sheetName val="BOX전기내역"/>
      <sheetName val="상수도토공집계표"/>
      <sheetName val="말고개터널조명전압강하"/>
      <sheetName val="옹벽수량집계"/>
      <sheetName val="적용(기계)"/>
      <sheetName val="Baby일위대가"/>
      <sheetName val="DATA1"/>
      <sheetName val="점검총괄"/>
      <sheetName val="2006기계경비산출표"/>
      <sheetName val="부속동"/>
      <sheetName val="Macro(차단기)"/>
      <sheetName val="1차증가원가계산"/>
      <sheetName val="간선계산"/>
      <sheetName val="단가조사서"/>
      <sheetName val="관로"/>
      <sheetName val="A-4"/>
      <sheetName val="조건표"/>
      <sheetName val="JJ"/>
      <sheetName val="설계"/>
      <sheetName val="설 계"/>
      <sheetName val="부하계산서"/>
      <sheetName val="견적조건"/>
      <sheetName val="견적조건(을지)"/>
      <sheetName val="식생블럭단위수량"/>
      <sheetName val="BQ"/>
      <sheetName val="전기일위대가"/>
      <sheetName val="단면(RW1)"/>
      <sheetName val="WORK"/>
      <sheetName val="시설물일위"/>
      <sheetName val="비교표"/>
      <sheetName val="소비자가"/>
      <sheetName val="ilch"/>
      <sheetName val="예정(3)"/>
      <sheetName val="동원(3)"/>
      <sheetName val="을지"/>
      <sheetName val="1.전차선조정"/>
      <sheetName val="2.조가선조정"/>
      <sheetName val="3.급전선신설"/>
      <sheetName val="4.급전선철거"/>
      <sheetName val="5.고배선철거"/>
      <sheetName val="6.고압케이블신설"/>
      <sheetName val="7.비절연선조정"/>
      <sheetName val="8.가동브래키트이설"/>
      <sheetName val="9.H형강주신설(9m)"/>
      <sheetName val="10.강관주신설(9m)"/>
      <sheetName val="11.H강주철거(11m)"/>
      <sheetName val="11.H형강기초"/>
      <sheetName val="13.강관주기초"/>
      <sheetName val="14.장력조정장치신설"/>
      <sheetName val="15.장력조정장치철거   "/>
      <sheetName val="16.콘주철거(9m)"/>
      <sheetName val="17.지선신설(보통)"/>
      <sheetName val="18.지선신설(v형)"/>
      <sheetName val="19.지선철거"/>
      <sheetName val="20.기중개폐기신설"/>
      <sheetName val="기초단가"/>
      <sheetName val="대구실행"/>
      <sheetName val="0.집계"/>
      <sheetName val="N賃率-職"/>
      <sheetName val="가로등부표"/>
      <sheetName val="조도계산서 (도서)"/>
      <sheetName val="LOPCALC"/>
      <sheetName val="재료"/>
      <sheetName val="매립"/>
      <sheetName val="MAIN_TABLE"/>
      <sheetName val="1.설계조건"/>
      <sheetName val="일위대가목차"/>
      <sheetName val="제경비율"/>
      <sheetName val="아산추가1220"/>
      <sheetName val="3-1.CB"/>
      <sheetName val="XL4Poppy"/>
      <sheetName val="98지급계획"/>
      <sheetName val="당초"/>
      <sheetName val="본공사"/>
      <sheetName val="DANGA"/>
      <sheetName val="IMP(MAIN)"/>
      <sheetName val="IMP (REACTOR)"/>
      <sheetName val="차액보증"/>
      <sheetName val="오산갈곳"/>
      <sheetName val="맨홀수량집계"/>
      <sheetName val="설계조건"/>
      <sheetName val="날개벽(TYPE3)"/>
      <sheetName val="1.설계기준"/>
      <sheetName val="노임"/>
      <sheetName val="현황CODE"/>
      <sheetName val="손익현황"/>
      <sheetName val="3차설계"/>
      <sheetName val="기둥(원형)"/>
      <sheetName val="ABUT수량-A1"/>
      <sheetName val="주형"/>
      <sheetName val="밸브설치"/>
      <sheetName val="3.바닥판설계"/>
      <sheetName val="안정계산"/>
      <sheetName val="단면검토"/>
      <sheetName val="원가"/>
      <sheetName val="EACT10"/>
      <sheetName val="공종별원가계산"/>
      <sheetName val="물가자료"/>
      <sheetName val="품의서"/>
      <sheetName val="물가시세"/>
      <sheetName val="SG"/>
      <sheetName val="전신환매도율"/>
      <sheetName val="원가계산서 (총괄)"/>
      <sheetName val="원가계산서 (건축)"/>
      <sheetName val="(총괄집계)"/>
      <sheetName val="건축공사"/>
      <sheetName val="방음벽기초(H=4m)"/>
      <sheetName val="예산갑지"/>
      <sheetName val="제수변수량"/>
      <sheetName val="공기변수량"/>
      <sheetName val="가격조사서"/>
      <sheetName val="단가일람"/>
      <sheetName val="조경일람"/>
      <sheetName val="일위대가목록"/>
      <sheetName val="참조-(1)"/>
      <sheetName val="AILC004"/>
      <sheetName val="아파트기별"/>
      <sheetName val="공리일"/>
      <sheetName val="9-1차이내역"/>
      <sheetName val="BASIC (2)"/>
      <sheetName val="외주"/>
      <sheetName val="구조물철거타공정이월"/>
      <sheetName val="의왕내역"/>
      <sheetName val="LP-S"/>
      <sheetName val="°ø»çºñ¿¹»ê¼­(Åä¸ñºÐ)"/>
      <sheetName val="°¢Çü¸ÇÈ¦"/>
      <sheetName val="¼ö¸ñ´Ü°¡"/>
      <sheetName val="½Ã¼³¼ö·®Ç¥"/>
      <sheetName val="½ÄÀç¼ö·®Ç¥"/>
      <sheetName val="ÀÏÀ§¸ñ·Ï"/>
      <sheetName val="ÀÚÀç´Ü°¡"/>
      <sheetName val="°¡·Îµî"/>
      <sheetName val="하수급견적대비"/>
      <sheetName val="간접비"/>
      <sheetName val="단가표"/>
      <sheetName val="인수공총괄"/>
      <sheetName val="1SPAN"/>
      <sheetName val="경산(을)"/>
      <sheetName val="22단가(철거)"/>
      <sheetName val="49단가"/>
      <sheetName val="49단가(철거)"/>
      <sheetName val="22단가"/>
      <sheetName val="인건비"/>
      <sheetName val="9GNG운반"/>
      <sheetName val="백호우계수"/>
      <sheetName val="약품설비"/>
      <sheetName val="일위대가(가설)"/>
      <sheetName val="몰탈재료산출"/>
      <sheetName val="단위목록"/>
      <sheetName val="기계경비목록"/>
      <sheetName val="관급"/>
      <sheetName val="포장공"/>
      <sheetName val="가설건물"/>
      <sheetName val="DATE"/>
      <sheetName val="출력X"/>
      <sheetName val="실행갑지"/>
      <sheetName val="실행내역서"/>
      <sheetName val="견적990322"/>
      <sheetName val="2000,9월 일위"/>
      <sheetName val="금액결정"/>
      <sheetName val="일반수량총괄"/>
      <sheetName val="5.정산서"/>
      <sheetName val="직공비"/>
      <sheetName val="주관사업"/>
      <sheetName val="수문일1"/>
      <sheetName val="1차설계변경내역"/>
      <sheetName val="발주설계서(당초)"/>
      <sheetName val="노무비"/>
      <sheetName val="노무비단가"/>
      <sheetName val="입찰보고"/>
      <sheetName val="선정요령"/>
      <sheetName val="토목원가계산서"/>
      <sheetName val="토목원가"/>
      <sheetName val="집계장"/>
      <sheetName val="설계내역"/>
      <sheetName val="제외공종"/>
      <sheetName val="기계원가계산서"/>
      <sheetName val="기계원가"/>
      <sheetName val="집계"/>
      <sheetName val="가설내역"/>
      <sheetName val="갑지(가로)"/>
      <sheetName val="표지목차간지"/>
      <sheetName val="예산조서-총괄"/>
      <sheetName val="예산조서-신공항1"/>
      <sheetName val="가설물"/>
      <sheetName val="K"/>
      <sheetName val="내역구성"/>
      <sheetName val="4원가"/>
      <sheetName val="임시급식"/>
      <sheetName val="옥외가스"/>
      <sheetName val="임시급식 (2)"/>
      <sheetName val="목차"/>
      <sheetName val="구역화물"/>
      <sheetName val="unit 4"/>
      <sheetName val="Summary Sheets"/>
      <sheetName val="일위목록-기"/>
      <sheetName val="6동"/>
      <sheetName val="부대공Ⅱ"/>
      <sheetName val="Chart1"/>
      <sheetName val="단위내역목록"/>
      <sheetName val="단위내역서"/>
      <sheetName val="원가(1)"/>
      <sheetName val="원가(2)"/>
      <sheetName val="공량산출서"/>
      <sheetName val="기성"/>
      <sheetName val="기성내역 진짜"/>
      <sheetName val="기성갑지"/>
      <sheetName val="2회기성사정"/>
      <sheetName val="3회기성갑지"/>
      <sheetName val="3회총괄"/>
      <sheetName val="3회기성"/>
      <sheetName val="관급총괄"/>
      <sheetName val="2007일위 "/>
      <sheetName val="토목일위 (83~)"/>
      <sheetName val="표지판일위(105~"/>
      <sheetName val="장비일위"/>
      <sheetName val="재료1월호"/>
      <sheetName val="노무비 "/>
      <sheetName val="00000000"/>
      <sheetName val="견적대비"/>
      <sheetName val="48일위"/>
      <sheetName val="48수량"/>
      <sheetName val="22수량"/>
      <sheetName val="49일위"/>
      <sheetName val="22일위"/>
      <sheetName val="49수량"/>
      <sheetName val="금액내역서"/>
      <sheetName val="001"/>
      <sheetName val="총계"/>
      <sheetName val="BID-도로"/>
      <sheetName val="내력서"/>
      <sheetName val="대창(함평)-창열"/>
      <sheetName val="대창(장성)"/>
      <sheetName val="경비2내역"/>
      <sheetName val="현장관리비내역서"/>
      <sheetName val="포장복구집계"/>
      <sheetName val="공사비"/>
      <sheetName val="가드레일산근"/>
      <sheetName val="수량집계표"/>
      <sheetName val="수량"/>
      <sheetName val="단가비교"/>
      <sheetName val="적용2002"/>
      <sheetName val="중기"/>
      <sheetName val="교대(A1-A2)"/>
      <sheetName val="정화조동내역"/>
      <sheetName val="45,46"/>
      <sheetName val="교대(A1)"/>
      <sheetName val="단위수량"/>
      <sheetName val="관리사무소"/>
      <sheetName val="대구-교대(A1-A2)"/>
      <sheetName val="원형1호맨홀토공수량"/>
      <sheetName val="REACTION(USD지진시)"/>
      <sheetName val="안정검토"/>
      <sheetName val="REACTION(USE평시)"/>
      <sheetName val="일위대가표 (2)"/>
      <sheetName val="단가대비표"/>
      <sheetName val="Testing"/>
      <sheetName val="계화배수"/>
      <sheetName val="I一般比"/>
      <sheetName val="조명시설"/>
      <sheetName val="방음벽 기초 일반수량"/>
      <sheetName val="I.설계조건"/>
      <sheetName val="단면가정"/>
      <sheetName val="부재력정리"/>
      <sheetName val="BLOCK(1)"/>
      <sheetName val="단면치수"/>
      <sheetName val="NEYOK"/>
      <sheetName val="토목내역"/>
      <sheetName val="수안보-MBR1"/>
      <sheetName val="입력DATA"/>
      <sheetName val="°©Áö"/>
      <sheetName val="°ø»ç¿ø°¡°è»ê¼­"/>
      <sheetName val="ÃÑ³»¿ª¼­"/>
      <sheetName val="°ü±Þ³»¿ª¼­"/>
      <sheetName val="ÀÌÀüºñ³»¿ª¼­"/>
      <sheetName val="¹°·®"/>
      <sheetName val="¹è¼±¼³°è"/>
      <sheetName val="ºÎÇÏ°è»ê"/>
      <sheetName val="±âÃÊ»êÃâ¼­"/>
      <sheetName val="Àåºñ´Ü°¡»êÃâ"/>
      <sheetName val="µ¿¿ø(3)"/>
      <sheetName val="¿¹Á¤(3)"/>
      <sheetName val="ÁÖÇü"/>
      <sheetName val="8. 안정검토"/>
      <sheetName val="건축"/>
      <sheetName val="단가산출서 (2)"/>
      <sheetName val="단가산출서"/>
      <sheetName val="Sheet17"/>
      <sheetName val="재정비직인"/>
      <sheetName val="재정비내역"/>
      <sheetName val="지적고시내역"/>
      <sheetName val="단위단가"/>
      <sheetName val="금리계산"/>
      <sheetName val="98NS-N"/>
      <sheetName val="3.공통공사대비"/>
      <sheetName val="90.03실행 "/>
      <sheetName val="자료입력"/>
      <sheetName val="제-노임"/>
      <sheetName val="제직재"/>
      <sheetName val="96보완계획7.12"/>
      <sheetName val="지진시"/>
      <sheetName val="6PILE  (돌출)"/>
      <sheetName val="토량산출서"/>
      <sheetName val="부대시설"/>
      <sheetName val="Apt내역"/>
      <sheetName val="인건비 "/>
      <sheetName val="일위산출"/>
      <sheetName val="설직재-1"/>
      <sheetName val="2공구수량"/>
      <sheetName val="cost"/>
      <sheetName val="sw1"/>
      <sheetName val="품셈(기초)"/>
      <sheetName val="48전력선로일위"/>
      <sheetName val="손익분석"/>
      <sheetName val="ITB COST"/>
      <sheetName val="CTEMCOST"/>
      <sheetName val="중기일위대가"/>
      <sheetName val="³ëÀÓ"/>
      <sheetName val="노원열병합  건축공사기성내역서"/>
      <sheetName val="총괄내역서"/>
      <sheetName val="간접"/>
      <sheetName val="과천MAIN"/>
      <sheetName val="노무비 근거"/>
      <sheetName val="효성CB 1P기초"/>
      <sheetName val="EQ-R1"/>
      <sheetName val="품목"/>
      <sheetName val="검사원"/>
      <sheetName val="중총괄"/>
      <sheetName val="소총괄"/>
      <sheetName val="사용내역"/>
      <sheetName val="안전세부"/>
      <sheetName val="총급여"/>
      <sheetName val="급여"/>
      <sheetName val="안전사진"/>
      <sheetName val="계좌"/>
      <sheetName val="사진"/>
      <sheetName val="작업일지"/>
      <sheetName val="계획"/>
      <sheetName val="계획세부"/>
      <sheetName val="사용내역서"/>
      <sheetName val="항목별내역서"/>
      <sheetName val="안전담당자"/>
      <sheetName val="유도원"/>
      <sheetName val="일용노임단가"/>
      <sheetName val="전선"/>
      <sheetName val="CABLE"/>
      <sheetName val="한강운반비"/>
      <sheetName val="적용공정"/>
      <sheetName val="L_RPTB02_01"/>
      <sheetName val="원가계산서"/>
      <sheetName val="우배수"/>
      <sheetName val="맨홀"/>
      <sheetName val="금호"/>
      <sheetName val="부하(성남)"/>
      <sheetName val="증감대비"/>
      <sheetName val="AIR SHOWER(3인용)"/>
      <sheetName val="철거집계"/>
      <sheetName val="율촌법률사무소2내역"/>
      <sheetName val="Æ¯º°±³½Ç"/>
      <sheetName val="±â¼÷»ç"/>
      <sheetName val="È­Àå½Ç"/>
      <sheetName val="ÃÑÁý°è-1"/>
      <sheetName val="ÃÑÁý°è-2"/>
      <sheetName val="¿ø°¡-1"/>
      <sheetName val="¿ø°¡-2"/>
      <sheetName val="ÃÑ¹°·®Ç¥"/>
      <sheetName val="Á¤»ê¹°·®Ç¥"/>
      <sheetName val="Á¤»ê¼¼ºÎ¹°·®1Â÷ºÐ½ÇÀû"/>
      <sheetName val="Á¤»êº¹±¸·®"/>
      <sheetName val="ÀÏÀ§´ë°¡Ç¥(1)"/>
      <sheetName val="ÀÏÀ§´ë°¡Ç¥(2)"/>
      <sheetName val="ÀÚÀç´Ü°¡ºñ±³Ç¥"/>
      <sheetName val="º¹±¸·®»êÁ¤ ¹× Àü¿ëÈ¸¼± »ç¿ë"/>
      <sheetName val="³ëÀÓ´Ü°¡"/>
      <sheetName val="±â¾È"/>
      <sheetName val="°ßÀû¼­"/>
      <sheetName val="Ç¥Áö"/>
      <sheetName val="º¯°æ»çÀ¯"/>
      <sheetName val="°¡¿ÁÁ¶¸í¿ø°¡°è"/>
      <sheetName val="°¡¿ÁÁ¶¸í³»¿ª¼­"/>
      <sheetName val="»êÃâÁý°è"/>
      <sheetName val="»êÃâ±Ù°Å¼­"/>
      <sheetName val="½Å±ÔÇ°¸ñ"/>
      <sheetName val="¼ö·®Ç¥Áö"/>
      <sheetName val="°ø±¸¼Õ·á"/>
      <sheetName val="4¿ù ½ÇÀûÃßÁ¤(°ÇÃà+Åä¸ñ)"/>
      <sheetName val="4¿ù ½ÇÀûÃßÁ¤(°ÇÃà)"/>
      <sheetName val="È£°è"/>
      <sheetName val="Á¦¾Ï"/>
      <sheetName val="¿ù¸¶Æ®"/>
      <sheetName val="¿ùµåÄÅ"/>
      <sheetName val="ÀÏ¹Ý°ø»ç"/>
      <sheetName val="49-119"/>
      <sheetName val="2F 회의실견적(5_14 일대)"/>
      <sheetName val="공종별내역서"/>
      <sheetName val="보차도경계석"/>
      <sheetName val="Macro(전선)"/>
      <sheetName val="C3"/>
      <sheetName val="지급자재"/>
      <sheetName val="자동 철거"/>
      <sheetName val="자동 설치"/>
      <sheetName val="토목 철주"/>
      <sheetName val="철거 일위대가(1-19)"/>
      <sheetName val="철거 일위대가(20-22)"/>
      <sheetName val="설치 일위대가(23-45호)"/>
      <sheetName val="설치 일위대가(46~78호)"/>
      <sheetName val="부하LOAD"/>
      <sheetName val="내역서 (2)"/>
      <sheetName val="시중노임단가"/>
      <sheetName val="건축내역"/>
      <sheetName val="기본DATA"/>
      <sheetName val="재집"/>
      <sheetName val="직재"/>
      <sheetName val="U-TYPE(1)"/>
      <sheetName val="99총공사내역서"/>
      <sheetName val="전차선로 물량표"/>
      <sheetName val="자재"/>
      <sheetName val="공통(20-91)"/>
      <sheetName val="계수시트"/>
      <sheetName val="TABLE"/>
      <sheetName val="pbs_lambda"/>
      <sheetName val="Matériel embarqué PVC"/>
      <sheetName val="CONCRETE"/>
      <sheetName val="전압강하계산"/>
      <sheetName val="D-3503"/>
      <sheetName val="SORCE1"/>
      <sheetName val="가시설단위수량"/>
      <sheetName val="우각부보강"/>
      <sheetName val="2월"/>
      <sheetName val="3월"/>
      <sheetName val="원본"/>
      <sheetName val="4월"/>
      <sheetName val="5월"/>
      <sheetName val="공종단가"/>
      <sheetName val="결과조달"/>
      <sheetName val="경상비"/>
      <sheetName val="부안일위"/>
      <sheetName val="정공공사"/>
      <sheetName val="실행대비"/>
      <sheetName val="청천내"/>
      <sheetName val="1공구 건정토건 철콘"/>
      <sheetName val="2공구하도급내역서"/>
      <sheetName val="도급내역"/>
      <sheetName val="세부내역"/>
      <sheetName val="연결임시"/>
      <sheetName val="구조물공"/>
      <sheetName val="투찰추정"/>
      <sheetName val="도급내역5+800"/>
      <sheetName val="수목표준대가"/>
      <sheetName val="토량1-1"/>
      <sheetName val="부대공"/>
      <sheetName val="도급금액"/>
      <sheetName val="재노경"/>
      <sheetName val="적현로"/>
      <sheetName val="배수공"/>
      <sheetName val="변경내역서"/>
      <sheetName val="1공구 건정토건 토공"/>
      <sheetName val="식재인부"/>
      <sheetName val="경상직원"/>
      <sheetName val="조건"/>
      <sheetName val="일위대가(1)"/>
      <sheetName val="전체"/>
      <sheetName val="관급자재"/>
      <sheetName val="제경비"/>
      <sheetName val="초기화면"/>
      <sheetName val="총공사내역서"/>
      <sheetName val="토공사"/>
      <sheetName val="정렬"/>
      <sheetName val="계약내역서"/>
      <sheetName val="전체도급"/>
      <sheetName val="CODE"/>
      <sheetName val="전기"/>
      <sheetName val="부대대비"/>
      <sheetName val="냉연집계"/>
      <sheetName val="충주"/>
      <sheetName val="입출재고현황 (2)"/>
      <sheetName val="LD일"/>
      <sheetName val="FA설치명세"/>
      <sheetName val="FD"/>
      <sheetName val="수로교총재료집계"/>
      <sheetName val="교통량조사"/>
      <sheetName val="b_balju_cho"/>
      <sheetName val="단가목록"/>
      <sheetName val="노임이"/>
      <sheetName val="명세서"/>
      <sheetName val="시멘트"/>
      <sheetName val="15"/>
      <sheetName val="현장설명서"/>
      <sheetName val="견적조건서"/>
      <sheetName val="시공일반사항"/>
      <sheetName val="현장설명서갑지"/>
      <sheetName val="UNIT"/>
      <sheetName val="48신설수량"/>
      <sheetName val="하도급선정의뢰桑〒_x0005__x0000__x0000__x0000_"/>
      <sheetName val="인건-측정"/>
      <sheetName val="지주목시비량산출서"/>
      <sheetName val="설비내역서"/>
      <sheetName val="건축내역서"/>
      <sheetName val="전기내역서"/>
      <sheetName val="L_RPTA05_목록"/>
      <sheetName val="설계명세서"/>
      <sheetName val="예산명세서"/>
      <sheetName val="COVER"/>
      <sheetName val="역T형교대(말뚝기초)"/>
      <sheetName val="J直材4"/>
      <sheetName val="CA지입"/>
      <sheetName val="입적표"/>
      <sheetName val="발신정보"/>
      <sheetName val="연부97-1"/>
      <sheetName val="갑지1"/>
      <sheetName val="단"/>
      <sheetName val="본부소개"/>
      <sheetName val="주사무실종합"/>
      <sheetName val="기초자료"/>
      <sheetName val="여과지동"/>
      <sheetName val="내역표지"/>
      <sheetName val="가시설흙막이"/>
      <sheetName val="고등학교"/>
      <sheetName val="기자재비"/>
      <sheetName val="세목전체"/>
      <sheetName val="세부견적서(DAS Call Back)"/>
      <sheetName val="OPGW기별"/>
      <sheetName val="전기2005"/>
      <sheetName val="통신2005"/>
      <sheetName val="TOT"/>
      <sheetName val="99 조정금액"/>
      <sheetName val="36신설수량"/>
      <sheetName val="투찰내역"/>
      <sheetName val="9811"/>
      <sheetName val="기자재대비표"/>
      <sheetName val="인사자료총집계"/>
      <sheetName val="1단계"/>
      <sheetName val="자재단가표"/>
      <sheetName val="PO-BOQ"/>
      <sheetName val="변경비교-을"/>
      <sheetName val="BJJIN"/>
      <sheetName val="시공계획"/>
      <sheetName val="제품별"/>
      <sheetName val="견적의뢰서"/>
      <sheetName val="Mc1"/>
      <sheetName val="목동1절주.bh01"/>
      <sheetName val="기초코드"/>
      <sheetName val="하도급선정의뢰서(습식공사)"/>
      <sheetName val="검사조서"/>
      <sheetName val="날개벽"/>
      <sheetName val="guard(mac)"/>
      <sheetName val="예산서"/>
      <sheetName val="월선수금"/>
      <sheetName val="woo(mac)"/>
      <sheetName val="NOMUBI"/>
      <sheetName val="물량산출근거"/>
      <sheetName val="sum1 (2)"/>
      <sheetName val="계산근거"/>
      <sheetName val="토공계산서(부체도로)"/>
      <sheetName val="집1"/>
      <sheetName val="설산1.나"/>
      <sheetName val="본사S"/>
      <sheetName val="차도조도계산"/>
      <sheetName val="지장물C"/>
      <sheetName val="General Data"/>
      <sheetName val="Site Expenses"/>
      <sheetName val="TYPE-A"/>
      <sheetName val="공사비집계"/>
      <sheetName val="IP좌표"/>
      <sheetName val="단위세대"/>
      <sheetName val="TEL"/>
      <sheetName val="단가산출집계"/>
      <sheetName val="노무"/>
      <sheetName val="방송노임"/>
      <sheetName val="SE-611"/>
      <sheetName val="단가표 "/>
      <sheetName val="일집"/>
      <sheetName val="일위"/>
      <sheetName val="소업1교"/>
      <sheetName val="일위대가 집계표"/>
      <sheetName val="횡배수관토공수량"/>
      <sheetName val="품셈TABLE"/>
      <sheetName val="DATA(BAC)"/>
      <sheetName val="제원.설계조건"/>
      <sheetName val="기초공"/>
      <sheetName val="연령현황"/>
      <sheetName val="BSD (2)"/>
      <sheetName val="공통부대비"/>
      <sheetName val="가공비"/>
      <sheetName val="내역서(총)"/>
      <sheetName val="투자효율분석"/>
      <sheetName val="관람석제출"/>
      <sheetName val="건축원가계산서"/>
      <sheetName val="플랜트 설치"/>
      <sheetName val="type-F"/>
      <sheetName val="SLAB"/>
      <sheetName val="변화치수"/>
      <sheetName val="2002계약현황"/>
      <sheetName val="Macro2"/>
      <sheetName val="고분전시관"/>
      <sheetName val="설비"/>
      <sheetName val="집계(총괄)"/>
      <sheetName val="구성비"/>
      <sheetName val="실적보고"/>
      <sheetName val="표준안전집계"/>
      <sheetName val="표준안전내역"/>
      <sheetName val="wall"/>
      <sheetName val="12월31일"/>
      <sheetName val="BOQ"/>
      <sheetName val="계산식"/>
      <sheetName val="가도공"/>
      <sheetName val="48평단가"/>
      <sheetName val="57단가"/>
      <sheetName val="54평단가"/>
      <sheetName val="66평단가"/>
      <sheetName val="61단가"/>
      <sheetName val="89평단가"/>
      <sheetName val="84평단가"/>
      <sheetName val="유첨#2"/>
      <sheetName val="펌프장수량산출(토)"/>
      <sheetName val="내역서(토목)"/>
      <sheetName val="대외공문"/>
      <sheetName val="ELECTRIC"/>
      <sheetName val="SCHEDULE"/>
      <sheetName val="보합"/>
      <sheetName val="접지수량"/>
      <sheetName val="날개벽수량표"/>
      <sheetName val="사전공사"/>
      <sheetName val="1.¼öº¯Àü¼³ºñ"/>
      <sheetName val="2.Àü·Â°£¼±"/>
      <sheetName val="3.µ¿·Â"/>
      <sheetName val="4.Àüµî"/>
      <sheetName val="5.Àü¿­"/>
      <sheetName val="6.¾àÀü"/>
      <sheetName val="7.¼Ò¹æ"/>
      <sheetName val="8.¹æ¼Û"/>
      <sheetName val="9.Á¶¸íÁ¦¾î"/>
      <sheetName val="10.Ã¶°Å°ø»ç"/>
      <sheetName val="³²¾ç½ÃÀÛµ¿ÀÚ105³ë65±â1.3È­1.2"/>
      <sheetName val="À»"/>
      <sheetName val="ºÎÇÏ°è»ê¼­"/>
      <sheetName val="À»Áö"/>
      <sheetName val="Á¶µµ°è»ê¼­ (µµ¼­)"/>
      <sheetName val="°ßÀûÁ¶°Ç"/>
      <sheetName val="°ßÀûÁ¶°Ç(À»Áö)"/>
      <sheetName val="Á÷³ë"/>
      <sheetName val="½ÇÇà³»¿ª"/>
      <sheetName val="2000년 공정표"/>
      <sheetName val="교각별철근수량집계표"/>
      <sheetName val="개요"/>
      <sheetName val="EP0618"/>
      <sheetName val="단  가  대  비  표"/>
      <sheetName val="일  위  대  가  목  록"/>
      <sheetName val="암거날개벽재료집계"/>
      <sheetName val="3련 BOX"/>
      <sheetName val="NYS"/>
      <sheetName val="총수량집계표"/>
      <sheetName val="기계경비일람"/>
      <sheetName val="별표"/>
      <sheetName val="적상기초자료"/>
      <sheetName val="현장지지물물량"/>
      <sheetName val="MIJIBI"/>
      <sheetName val="건축직"/>
      <sheetName val="노무비산출"/>
      <sheetName val="DWPM"/>
      <sheetName val=" 견적서"/>
      <sheetName val="토목주소"/>
      <sheetName val="프랜트면허"/>
      <sheetName val="WEON"/>
      <sheetName val="경상"/>
      <sheetName val="가설"/>
      <sheetName val="품셈"/>
      <sheetName val="여흥"/>
      <sheetName val="A갑지"/>
      <sheetName val="대림산업"/>
      <sheetName val="우수"/>
      <sheetName val="TYPE-1"/>
      <sheetName val="위치조서"/>
      <sheetName val="단가 "/>
      <sheetName val="건축공사실행"/>
      <sheetName val="Customer Databas"/>
      <sheetName val="변경내역을"/>
      <sheetName val="중기사용료"/>
      <sheetName val="차수공개요"/>
      <sheetName val="경산"/>
      <sheetName val="교대"/>
      <sheetName val="설계예시"/>
      <sheetName val="마산방향"/>
      <sheetName val="진주방향"/>
      <sheetName val="관리,공감"/>
      <sheetName val="캔개발배경"/>
      <sheetName val="시장"/>
      <sheetName val="일정표"/>
      <sheetName val="세부내역서"/>
      <sheetName val="SLAB&quot;1&quot;"/>
      <sheetName val="빌딩 안내"/>
      <sheetName val="데리네이타현황"/>
      <sheetName val="집수정(600-700)"/>
      <sheetName val="등록자료"/>
      <sheetName val="입력정보"/>
      <sheetName val="현관"/>
      <sheetName val="케이블"/>
      <sheetName val="백암비스타내역"/>
      <sheetName val="대림경상68억"/>
      <sheetName val="MBR9"/>
      <sheetName val="산출(전주P7)"/>
      <sheetName val="건설장비기초단가"/>
      <sheetName val="합천내역"/>
      <sheetName val="1공구(을)"/>
      <sheetName val="교통대책내역"/>
      <sheetName val="대공종"/>
      <sheetName val="보할공정"/>
      <sheetName val="BOQ(전체)"/>
      <sheetName val="내역총괄"/>
      <sheetName val="내역총괄2"/>
      <sheetName val="내역총괄3"/>
      <sheetName val="공비대비"/>
      <sheetName val="EQUIPMENT -2"/>
      <sheetName val="기지국"/>
      <sheetName val="산출내역서"/>
      <sheetName val="변경총괄지(1)"/>
      <sheetName val="3.내역서"/>
      <sheetName val="L형옹벽측구"/>
      <sheetName val="재료집계"/>
      <sheetName val="일위대가(계측기설치)"/>
      <sheetName val="설계기준 및 하중계산"/>
      <sheetName val="입력값"/>
      <sheetName val="공문"/>
      <sheetName val="항목별사용내역"/>
      <sheetName val="항목별사용금액"/>
      <sheetName val="급여명세서(한국)"/>
      <sheetName val="1.노무비명세서(해동)"/>
      <sheetName val="1.노무비명세서(토목)"/>
      <sheetName val="2.노무비명세서(해동)"/>
      <sheetName val="2.노무비명세서(수직보호망)"/>
      <sheetName val="2.노무비명세서(난간대)"/>
      <sheetName val="2.사진대지"/>
      <sheetName val="3.사진대지"/>
      <sheetName val="개소별수량산출"/>
      <sheetName val="사각맨홀"/>
      <sheetName val="종합기별"/>
      <sheetName val="노무비명세서"/>
      <sheetName val="소요자재명세서"/>
      <sheetName val="피벗테이블데이터분석"/>
      <sheetName val="적용단위길이"/>
      <sheetName val="MACRO(MCC)"/>
      <sheetName val="MFAB"/>
      <sheetName val="MFRT"/>
      <sheetName val="MPKG"/>
      <sheetName val="MPRD"/>
      <sheetName val="약전닥트"/>
      <sheetName val="건축부하"/>
      <sheetName val="const."/>
      <sheetName val="동해title"/>
      <sheetName val="연결관암거"/>
      <sheetName val="COPING"/>
      <sheetName val="c_balju"/>
      <sheetName val="IMPEADENCE MAP 취수장"/>
      <sheetName val="원형맨홀수량"/>
      <sheetName val="모델링"/>
      <sheetName val="하중계산"/>
      <sheetName val="출력-내역서"/>
      <sheetName val="골조시행"/>
      <sheetName val="96수출"/>
      <sheetName val="단중표"/>
      <sheetName val="가설공사"/>
      <sheetName val="견적내용입력"/>
      <sheetName val="견적서세부내용"/>
      <sheetName val="투찰"/>
      <sheetName val="설계내역(2001)"/>
      <sheetName val="EUPDAT2"/>
      <sheetName val="hvac내역서(제어동)"/>
      <sheetName val="단락전류-A"/>
      <sheetName val="DPRKMHDT"/>
      <sheetName val="날개벽(TYPE1)"/>
      <sheetName val="공종"/>
      <sheetName val="토공(완충)"/>
      <sheetName val="가설공사내역"/>
      <sheetName val="401"/>
      <sheetName val="6공구(당초)"/>
      <sheetName val="CAL"/>
      <sheetName val="FRT_O"/>
      <sheetName val="FAB_I"/>
      <sheetName val="설계변경내역서"/>
      <sheetName val="소방사항"/>
      <sheetName val="eq_data"/>
      <sheetName val="전기설계변경"/>
      <sheetName val="실행내역서 "/>
      <sheetName val="SKETCH"/>
      <sheetName val="산근"/>
      <sheetName val="송전재료비"/>
      <sheetName val="CALCULATION"/>
      <sheetName val="plan&amp;section of foundation"/>
      <sheetName val="working load at the btm ft."/>
      <sheetName val="COMPRESSOR"/>
      <sheetName val="stability check"/>
      <sheetName val="design criteria"/>
      <sheetName val="Main"/>
      <sheetName val="4차원가계산서"/>
      <sheetName val="노임변동률"/>
      <sheetName val="할증 "/>
      <sheetName val="FIN TUBE"/>
      <sheetName val="HED. &amp; PIPE"/>
      <sheetName val="도급양식"/>
      <sheetName val="LEGEND"/>
      <sheetName val="loading"/>
      <sheetName val="Proposal"/>
      <sheetName val="EQT-ESTN"/>
      <sheetName val="토사(PE)"/>
      <sheetName val="구리토평1전기"/>
      <sheetName val="품종별-이름"/>
      <sheetName val=" 갑  지 "/>
      <sheetName val="Y_WORK"/>
      <sheetName val="개보수공사BM"/>
      <sheetName val="Macro3"/>
      <sheetName val="회사99"/>
      <sheetName val="mcc일위대가"/>
      <sheetName val="환률"/>
      <sheetName val="한전고리-을"/>
      <sheetName val="입찰견적보고서"/>
      <sheetName val="설명서 "/>
      <sheetName val="내부부하"/>
      <sheetName val="일위_파일"/>
      <sheetName val="다이꾸"/>
      <sheetName val="배수문수량산출(3)"/>
      <sheetName val="제수"/>
      <sheetName val="공기"/>
      <sheetName val="기본단가"/>
      <sheetName val="전기혼잡제경비(45)"/>
      <sheetName val="MEXICO-C"/>
      <sheetName val="진우+대광"/>
      <sheetName val="옥외"/>
      <sheetName val="본선토량운반계산서(1)0"/>
      <sheetName val="신공항A-9(원가수정)"/>
      <sheetName val="분전함신설"/>
      <sheetName val="일반맨홀수량집계"/>
      <sheetName val="주경기-오배수"/>
      <sheetName val="공사비내역서"/>
      <sheetName val="공사비 내역 (가)"/>
      <sheetName val="갑지(추정)"/>
      <sheetName val="횡배수관"/>
      <sheetName val="IMF Code"/>
      <sheetName val="Top PO"/>
      <sheetName val="특수선일위대가"/>
      <sheetName val="맨홀토공수량"/>
      <sheetName val="날개벽(좌,우=45도,75도)"/>
      <sheetName val="협조전"/>
      <sheetName val="3BL공동구_수량"/>
      <sheetName val="IMP_(REACTOR)"/>
      <sheetName val="NAI"/>
      <sheetName val="내역(전체)"/>
      <sheetName val="견"/>
      <sheetName val="design load"/>
      <sheetName val="보도경계블럭"/>
      <sheetName val="자탐수량산출서"/>
      <sheetName val="영구청"/>
      <sheetName val="영구청이설"/>
      <sheetName val="사당2"/>
      <sheetName val="사당4"/>
      <sheetName val="사당4이설"/>
      <sheetName val="교대2"/>
      <sheetName val="교대2이설"/>
      <sheetName val="교대3"/>
      <sheetName val="교대3이설"/>
      <sheetName val="수서3"/>
      <sheetName val="수서3이설"/>
      <sheetName val="영구청afc"/>
      <sheetName val="ⴭⴭⴭⴭ"/>
      <sheetName val="ATS단가"/>
      <sheetName val="사급자재"/>
      <sheetName val="1-1"/>
      <sheetName val="1.우편집중내역서"/>
      <sheetName val="제1장"/>
      <sheetName val="제2장"/>
      <sheetName val="제3장"/>
      <sheetName val="제4장"/>
      <sheetName val="5장공내역서"/>
      <sheetName val="제6장"/>
      <sheetName val="직불동의서"/>
      <sheetName val="확약서"/>
      <sheetName val="전자입찰"/>
      <sheetName val="7작업장인수인계서"/>
      <sheetName val="3특기시방서"/>
      <sheetName val="1"/>
      <sheetName val="COL"/>
      <sheetName val="안양1공구_건축"/>
      <sheetName val="노원열병합  건축︀ᇕ԰_x0000_缀_x0000__x0000_"/>
      <sheetName val="노원열병합  건축ﻕᇕ԰_x0000_缀_x0000__x0000_"/>
      <sheetName val="내역서(건축)"/>
      <sheetName val="공통가설"/>
      <sheetName val="견적내역"/>
      <sheetName val="Tot-sum"/>
      <sheetName val="FACTOR"/>
      <sheetName val="자료(통합)"/>
      <sheetName val="대상공사(조달청)"/>
      <sheetName val="PUMP"/>
      <sheetName val="적용환율"/>
      <sheetName val="REINF."/>
      <sheetName val="BREAKDOWN"/>
      <sheetName val="목록"/>
      <sheetName val="1.범위"/>
      <sheetName val="2.편성"/>
      <sheetName val="3개요"/>
      <sheetName val="5내역"/>
      <sheetName val="6.GAS"/>
      <sheetName val="7임급실"/>
      <sheetName val="미제출"/>
      <sheetName val="소방1"/>
      <sheetName val="소방2"/>
      <sheetName val="왜UP"/>
      <sheetName val="기본단가표"/>
      <sheetName val="샤워실위생"/>
      <sheetName val="현장경비"/>
      <sheetName val="full (2)"/>
      <sheetName val="11.자재단가"/>
      <sheetName val="2.펌프장(사급자재)"/>
      <sheetName val="P.M 별"/>
      <sheetName val="노원열병합  건축렀䡟ԯ_x0000_缀_x0000__x0000_"/>
      <sheetName val="YES.XLS"/>
      <sheetName val="설계가"/>
      <sheetName val="일위대가목록(1)"/>
      <sheetName val="단가대비표(1)"/>
      <sheetName val="수질정화시설"/>
      <sheetName val="현금"/>
      <sheetName val="도급FORM"/>
      <sheetName val="경비"/>
      <sheetName val="정산내역서"/>
      <sheetName val="1F"/>
      <sheetName val="노원열병합  건축렀こ렀䡟ԯ_x0000_缀"/>
      <sheetName val="단위별 일위대가표"/>
      <sheetName val="L형옹벽"/>
      <sheetName val="차수"/>
      <sheetName val="내역1"/>
      <sheetName val="리터팬내장형"/>
      <sheetName val="준공조서"/>
      <sheetName val="공사준공계"/>
      <sheetName val="준공검사보고서"/>
      <sheetName val="KMT물량"/>
      <sheetName val="통합"/>
      <sheetName val="형식별 개략공사비"/>
      <sheetName val="설계명세서(선로)"/>
      <sheetName val="현장관리비 "/>
      <sheetName val="총집계표"/>
      <sheetName val="COVER-P"/>
      <sheetName val="영업소실적"/>
      <sheetName val="(2)"/>
      <sheetName val="예산M12A"/>
      <sheetName val="2공구산출내역"/>
      <sheetName val="RING WALL"/>
      <sheetName val="옹벽1"/>
      <sheetName val="저"/>
      <sheetName val="품셈표"/>
      <sheetName val="CC16-내역서"/>
      <sheetName val="기타시설"/>
      <sheetName val="판매시설"/>
      <sheetName val="아파트"/>
      <sheetName val="주민복지관"/>
      <sheetName val="지하주차장"/>
      <sheetName val="문학간접"/>
      <sheetName val="매입세"/>
      <sheetName val="투입(관수_건축)"/>
      <sheetName val="투입(APT500)"/>
      <sheetName val="투입(분당)"/>
      <sheetName val="작성지침서2)"/>
      <sheetName val="투입스케쥴양식"/>
      <sheetName val="투입(APT1200)"/>
      <sheetName val="투입(평촌)"/>
      <sheetName val="투입(APT1000)"/>
      <sheetName val="별표 "/>
      <sheetName val="관접합및부설"/>
      <sheetName val="계약내역서(을지)"/>
      <sheetName val="주방환기"/>
      <sheetName val="건축개요"/>
      <sheetName val="지수"/>
      <sheetName val="기계설비"/>
      <sheetName val="내역."/>
      <sheetName val="부대"/>
      <sheetName val="장비"/>
      <sheetName val="SRC-B3U2"/>
      <sheetName val="현대물량"/>
      <sheetName val="2000_11월설계내역"/>
      <sheetName val="이름정의"/>
      <sheetName val="초기화면1"/>
      <sheetName val="금액"/>
      <sheetName val="(A)내역서"/>
      <sheetName val="약품공급2"/>
      <sheetName val="13LPMCC"/>
      <sheetName val="sub"/>
      <sheetName val="전력구구조물산근"/>
      <sheetName val="토공(우물통,기타) "/>
      <sheetName val="마장"/>
      <sheetName val="투찰가"/>
      <sheetName val="첨부1"/>
      <sheetName val="3.하중산정4.지지력"/>
      <sheetName val="일위목차"/>
      <sheetName val="저리조양"/>
      <sheetName val="간지"/>
      <sheetName val="주차구획선수량"/>
      <sheetName val="접속도로1"/>
      <sheetName val="공사별 가중치 산출근거(토목)"/>
      <sheetName val="가중치근거(조경)"/>
      <sheetName val="공사별 가중치 산출근거(건축)"/>
      <sheetName val="집수A"/>
      <sheetName val="FAX"/>
      <sheetName val="접속슬라브"/>
      <sheetName val="탑(을지)"/>
      <sheetName val="AS복구"/>
      <sheetName val="중기터파기"/>
      <sheetName val="변수값"/>
      <sheetName val="중기상차"/>
      <sheetName val="Data&amp;Result"/>
      <sheetName val="일위대가(출입)"/>
      <sheetName val="담장산출"/>
      <sheetName val="콘센트신설"/>
      <sheetName val="중기사용료산출근거"/>
      <sheetName val="부표총괄"/>
      <sheetName val="내역서(전체)"/>
      <sheetName val="TRE TABLE"/>
      <sheetName val="기계경비및산출근거서"/>
      <sheetName val="차종별"/>
      <sheetName val="구동"/>
      <sheetName val="화재 탐지 설비"/>
      <sheetName val="사원등록"/>
      <sheetName val="견적"/>
      <sheetName val="조명율데이타"/>
      <sheetName val="교각별수량"/>
      <sheetName val="원가산출서"/>
      <sheetName val="Dae_Jiju"/>
      <sheetName val="Sikje_ingun"/>
      <sheetName val="TREE_D"/>
      <sheetName val="품셈집계표"/>
      <sheetName val="자재조사표(참고용)"/>
      <sheetName val="일반부표집계표"/>
      <sheetName val="FOOTING단면력"/>
      <sheetName val="접지1종"/>
      <sheetName val="호봉 (2)"/>
      <sheetName val="1._x0018_변전설비"/>
      <sheetName val="기본설계도급항목"/>
      <sheetName val="CB"/>
      <sheetName val="CS2"/>
      <sheetName val="통신물량"/>
      <sheetName val="지하1층"/>
      <sheetName val="실행"/>
      <sheetName val="단가조사-1"/>
      <sheetName val="단가조사-2"/>
      <sheetName val="2000.11¿ù¼³餀㢘ԯ_x0000_缀_x0000_"/>
      <sheetName val="날개벽(시점좌측)"/>
      <sheetName val="단양 00 아파트-세부내역"/>
      <sheetName val="바닥판"/>
      <sheetName val="s"/>
      <sheetName val="EKOG10건축"/>
      <sheetName val="실행간접비용"/>
      <sheetName val="5.공종별예산내역서"/>
      <sheetName val="입고장부 (4)"/>
      <sheetName val="Vari by Vendor"/>
      <sheetName val="220 (2)"/>
      <sheetName val="총인원"/>
      <sheetName val="직급인원"/>
      <sheetName val="유동표(변경)"/>
      <sheetName val="Man Power &amp; Comp"/>
      <sheetName val="PIPE"/>
      <sheetName val="VALVE"/>
      <sheetName val="년도별노임표"/>
      <sheetName val="중기목록표"/>
      <sheetName val="96정변2"/>
      <sheetName val="01AC"/>
      <sheetName val="내역서(삼호)"/>
      <sheetName val="주beam"/>
      <sheetName val="하도급변경대비표"/>
      <sheetName val="2000용수잠관-수량집계"/>
      <sheetName val="공사내역"/>
      <sheetName val="승용"/>
      <sheetName val="inputdata"/>
      <sheetName val="경율산정"/>
      <sheetName val="효동"/>
      <sheetName val="일위대가서식"/>
      <sheetName val="일위대가양식"/>
      <sheetName val="골재산출"/>
      <sheetName val="MANUFACTORY"/>
      <sheetName val="강북라우터"/>
      <sheetName val="예산조서(무선)"/>
      <sheetName val="토적표"/>
      <sheetName val="직원동원SCH"/>
      <sheetName val="2002하반기노임기준"/>
      <sheetName val="본부장"/>
      <sheetName val="샘플표지"/>
      <sheetName val="단가대비"/>
      <sheetName val="전류"/>
      <sheetName val="포장절단"/>
      <sheetName val="일위단가"/>
      <sheetName val="일위(설)"/>
      <sheetName val="A 견적"/>
      <sheetName val="전기공사일위대가"/>
      <sheetName val="실행(1)"/>
      <sheetName val="DB"/>
      <sheetName val="산#2-1 (2)"/>
      <sheetName val="70%"/>
      <sheetName val="기초자료입력"/>
      <sheetName val="일위산출근거"/>
      <sheetName val="4월_실적추정(건축+토목)"/>
      <sheetName val="4월_실적추정(건축)"/>
      <sheetName val="복구량산정_및_전용회선_사용"/>
      <sheetName val="1_수변전설비"/>
      <sheetName val="2_전력간선"/>
      <sheetName val="3_동력"/>
      <sheetName val="4_전등"/>
      <sheetName val="5_전열"/>
      <sheetName val="6_약전"/>
      <sheetName val="7_소방"/>
      <sheetName val="8_방송"/>
      <sheetName val="9_조명제어"/>
      <sheetName val="10_철거공사"/>
      <sheetName val="남양시작동자105노65기1_3화1_2"/>
      <sheetName val="0_집계"/>
      <sheetName val="1_수변전설비공사"/>
      <sheetName val="표지_(2)"/>
      <sheetName val="1_전차선조정"/>
      <sheetName val="2_조가선조정"/>
      <sheetName val="3_급전선신설"/>
      <sheetName val="4_급전선철거"/>
      <sheetName val="5_고배선철거"/>
      <sheetName val="6_고압케이블신설"/>
      <sheetName val="7_비절연선조정"/>
      <sheetName val="8_가동브래키트이설"/>
      <sheetName val="9_H형강주신설(9m)"/>
      <sheetName val="10_강관주신설(9m)"/>
      <sheetName val="11_H강주철거(11m)"/>
      <sheetName val="11_H형강기초"/>
      <sheetName val="13_강관주기초"/>
      <sheetName val="14_장력조정장치신설"/>
      <sheetName val="15_장력조정장치철거___"/>
      <sheetName val="16_콘주철거(9m)"/>
      <sheetName val="17_지선신설(보통)"/>
      <sheetName val="18_지선신설(v형)"/>
      <sheetName val="19_지선철거"/>
      <sheetName val="20_기중개폐기신설"/>
      <sheetName val="3-1_CB"/>
      <sheetName val=" 총괄표"/>
      <sheetName val="자재집계"/>
      <sheetName val="대비내역"/>
      <sheetName val="1,2공구원가계산서"/>
      <sheetName val="1공구산출내역서"/>
      <sheetName val="단면"/>
      <sheetName val="PROJECT BRIEF"/>
      <sheetName val="현장관리비"/>
      <sheetName val="단가비교표_공통1"/>
      <sheetName val="일(4)"/>
      <sheetName val="기본일위"/>
      <sheetName val="제품"/>
      <sheetName val="실행예산서"/>
      <sheetName val="토공산출(주차장)"/>
      <sheetName val="토목공사"/>
      <sheetName val="급명"/>
      <sheetName val="암거단위"/>
      <sheetName val="오동"/>
      <sheetName val="대조"/>
      <sheetName val="나한"/>
      <sheetName val="INPUT(덕도방향-시점)"/>
      <sheetName val="BOX 본체"/>
      <sheetName val="102역사"/>
      <sheetName val="공사비증감"/>
      <sheetName val="2.대외공문"/>
      <sheetName val="ATM기초철가"/>
      <sheetName val="세동별비상"/>
      <sheetName val="시화점실행"/>
      <sheetName val="총괄분 설계서용지"/>
      <sheetName val="위성"/>
      <sheetName val="식재일위대가"/>
      <sheetName val="표층포설및다짐"/>
      <sheetName val="1차 내역서"/>
      <sheetName val="단중표-ST"/>
      <sheetName val="남양구조시험동"/>
      <sheetName val="DATA-UPS"/>
      <sheetName val="굴착현장"/>
      <sheetName val="BabyÀÏÀ§´ë°¡"/>
      <sheetName val="NìüëÒ-òÅ"/>
      <sheetName val="°£¼±°è»ê"/>
      <sheetName val="´ë±¸½ÇÇà"/>
      <sheetName val="0.Áý°è"/>
      <sheetName val="1.¼öº¯Àü¼³ºñ°ø»ç"/>
      <sheetName val="Ç¥Áö (2)"/>
      <sheetName val="¸Å¸³"/>
      <sheetName val="¿ø°¡°è»ê"/>
      <sheetName val="1.ÀüÂ÷¼±Á¶Á¤"/>
      <sheetName val="2.Á¶°¡¼±Á¶Á¤"/>
      <sheetName val="3.±ÞÀü¼±½Å¼³"/>
      <sheetName val="4.±ÞÀü¼±Ã¶°Å"/>
      <sheetName val="골재丵〒"/>
      <sheetName val="일위1"/>
      <sheetName val="내역총渀腷"/>
      <sheetName val="소운반"/>
      <sheetName val="공종구간"/>
      <sheetName val="산출0"/>
      <sheetName val="WIND-EQ"/>
      <sheetName val="FEXS"/>
      <sheetName val="PUMP SHT"/>
      <sheetName val="대가단최종"/>
      <sheetName val="부丵〒"/>
      <sheetName val="부司2"/>
      <sheetName val="성원계약"/>
      <sheetName val="도급"/>
      <sheetName val="97 사업추정(WEKI)"/>
      <sheetName val="프로젝트"/>
      <sheetName val="WING3"/>
      <sheetName val="계획금액"/>
      <sheetName val="실행예산"/>
      <sheetName val="소포내역 (2)"/>
      <sheetName val="3련 B_x0005__x0000_"/>
      <sheetName val="평가데이터"/>
      <sheetName val="기성수금(단단위)"/>
      <sheetName val="원가매출(단단위)"/>
      <sheetName val="기간등록"/>
      <sheetName val="아수배전(1회)"/>
      <sheetName val="인건비_조사"/>
      <sheetName val="적용건축"/>
      <sheetName val="설치 일위대가(4԰_x0000_缀_x0000__x0000__x0000_"/>
      <sheetName val="H-PILE수량집계"/>
      <sheetName val="99년신청"/>
      <sheetName val="중동상가"/>
      <sheetName val="콘_재료분리(1)"/>
      <sheetName val="내역서 "/>
      <sheetName val="변경품셈총괄"/>
      <sheetName val="UR2-Calculation"/>
      <sheetName val="★도급내역"/>
      <sheetName val="업체별기성내역"/>
      <sheetName val="성내동"/>
      <sheetName val="구분자"/>
      <sheetName val="그림"/>
      <sheetName val="구성1"/>
      <sheetName val="구성2"/>
      <sheetName val="구성3"/>
      <sheetName val="구성4"/>
      <sheetName val="그림2"/>
      <sheetName val="69.03%"/>
      <sheetName val="변경내역100%"/>
      <sheetName val="변경내역98%"/>
      <sheetName val="변경내역96%"/>
      <sheetName val="변경내역92%"/>
      <sheetName val="변경내역88%"/>
      <sheetName val="변경내역84.52%"/>
      <sheetName val="공조기"/>
      <sheetName val=" 냉각수펌프"/>
      <sheetName val="2002상반기노임기준"/>
      <sheetName val="기초일위"/>
      <sheetName val="시설일위"/>
      <sheetName val="조명일위"/>
      <sheetName val="내역(토목)"/>
      <sheetName val="토공정보"/>
      <sheetName val="2"/>
      <sheetName val="두앙"/>
      <sheetName val="원내역서3"/>
      <sheetName val="3도로"/>
      <sheetName val="과세내역(세부)"/>
      <sheetName val="101동"/>
      <sheetName val="POOM_MOTO"/>
      <sheetName val="밀양노선별공사비명세서"/>
      <sheetName val="1안"/>
      <sheetName val="테이블"/>
      <sheetName val="MACRO(전선관)"/>
      <sheetName val="현장"/>
      <sheetName val="Piping Design Data"/>
      <sheetName val="종배수관"/>
      <sheetName val="工완성공사율"/>
      <sheetName val="H PILE수량"/>
      <sheetName val="TC표지"/>
      <sheetName val="2003상반기노임기준"/>
      <sheetName val="중기조종사 단위단가"/>
      <sheetName val="제3장 기술업무"/>
      <sheetName val="수량산출서-2"/>
      <sheetName val="변압기"/>
      <sheetName val="발전기용량-1"/>
      <sheetName val="발전기용량-2"/>
      <sheetName val="출력전에보세요"/>
      <sheetName val="전력간선(일반)"/>
      <sheetName val="전력간선(동력)"/>
      <sheetName val="MCC-B-A"/>
      <sheetName val="MCC-B-B"/>
      <sheetName val="MCC-B-C"/>
      <sheetName val="ACCOUNT(RECEP)"/>
      <sheetName val="부하(동력)"/>
      <sheetName val="ILLUMINANCE"/>
      <sheetName val="설명"/>
      <sheetName val="계산DATA"/>
      <sheetName val="데이터북"/>
      <sheetName val="조명참고자료"/>
      <sheetName val="Cable schedule"/>
      <sheetName val="V-data"/>
      <sheetName val="L-data"/>
      <sheetName val="P-data"/>
      <sheetName val="PARAMETER"/>
      <sheetName val="세부내역(직접인건비)"/>
      <sheetName val="일위대가(건축)"/>
      <sheetName val="단면별연장"/>
      <sheetName val="기기리스트"/>
      <sheetName val="사급자재총괄"/>
      <sheetName val="지입집계"/>
      <sheetName val="공종별 집계"/>
      <sheetName val="용역비내역-진짜"/>
      <sheetName val="인원"/>
      <sheetName val="접속도로"/>
      <sheetName val="평교-내역"/>
      <sheetName val="HRSG SMALL07220"/>
      <sheetName val="버스운행안내"/>
      <sheetName val="예방접종계획"/>
      <sheetName val="근태계획서"/>
      <sheetName val="basic"/>
      <sheetName val="4)유동표"/>
      <sheetName val="계림(함평)"/>
      <sheetName val="계림(장성)"/>
      <sheetName val="실행(표지,갑,을)"/>
      <sheetName val="정화조방수미장"/>
      <sheetName val="감액총괄표"/>
      <sheetName val="내역전기"/>
      <sheetName val="연동내역서"/>
      <sheetName val="공내역"/>
      <sheetName val="부서현황"/>
      <sheetName val="일별1"/>
      <sheetName val="집행(2-1)"/>
      <sheetName val="11+040(통로)"/>
      <sheetName val="하중산정"/>
      <sheetName val="기성부분검사원"/>
      <sheetName val="업체별기성금액"/>
      <sheetName val="2회기성각사별배분표"/>
      <sheetName val="기성공문 (2)"/>
      <sheetName val="기성공문"/>
      <sheetName val="계좌입금의뢰서"/>
      <sheetName val="도급각서"/>
      <sheetName val="철콘기성청구서 (2)"/>
      <sheetName val="공종별집계표(건축) (2)"/>
      <sheetName val="형틀공사기성 (2)"/>
      <sheetName val="철콘기성청구서"/>
      <sheetName val="공종별집계표(건축)"/>
      <sheetName val="형틀공사기성"/>
      <sheetName val="조적기성청구서  "/>
      <sheetName val="공종별집계표(조적) "/>
      <sheetName val="조적공사"/>
      <sheetName val="미장기성청구서 "/>
      <sheetName val="공종별집계표(미장.방수)"/>
      <sheetName val="미장공사"/>
      <sheetName val="하도급각서 (2)"/>
      <sheetName val="하도급계좌입금의뢰서 "/>
      <sheetName val="용산3(영광)"/>
      <sheetName val="대전-교대(A1-A2)"/>
      <sheetName val="기본사항"/>
      <sheetName val="건축내역서 (경제상무실)"/>
      <sheetName val="CIVIL"/>
      <sheetName val="DATA 입력란"/>
      <sheetName val="1. 설계조건 2.단면가정 3. 하중계산"/>
      <sheetName val="총괄서"/>
      <sheetName val="Languages"/>
      <sheetName val="01"/>
      <sheetName val="Recovered_Sheet1"/>
      <sheetName val="원가상세내역"/>
      <sheetName val="2004경영(비목별)"/>
      <sheetName val="2004경영"/>
      <sheetName val="W-현원가"/>
      <sheetName val="평3"/>
      <sheetName val="DATA 입력부"/>
      <sheetName val="매매"/>
      <sheetName val="전신"/>
      <sheetName val="깨기수량"/>
      <sheetName val="토공집계표"/>
      <sheetName val="공용시설내역"/>
      <sheetName val="공사내역서(을)실행"/>
      <sheetName val="E총"/>
      <sheetName val="공조기(삭제)"/>
      <sheetName val="준공평가"/>
      <sheetName val="화설내"/>
      <sheetName val="SULKEA"/>
      <sheetName val="아파트건축"/>
      <sheetName val="5.°í¹è¼±Ã¶°Å"/>
      <sheetName val="6.°í¾ÐÄÉÀÌºí½Å¼³"/>
      <sheetName val="전력"/>
      <sheetName val="7.ºñÀý¿¬¼±Á¶Á¤"/>
      <sheetName val="8.°¡µ¿ºê·¡Å°Æ®ÀÌ¼³"/>
      <sheetName val="9.HÇü°­ÁÖ½Å¼³(9m)"/>
      <sheetName val="10.°­°üÁÖ½Å¼³(9m)"/>
      <sheetName val="11.H°­ÁÖÃ¶°Å(11m)"/>
      <sheetName val="11.HÇü°­±âÃÊ"/>
      <sheetName val="13.°­°üÁÖ±âÃÊ"/>
      <sheetName val="14.Àå·ÂÁ¶Á¤ÀåÄ¡½Å¼³"/>
      <sheetName val="15.Àå·ÂÁ¶Á¤ÀåÄ¡Ã¶°Å   "/>
      <sheetName val="16.ÄÜÁÖÃ¶°Å(9m)"/>
      <sheetName val="17.Áö¼±½Å¼³(º¸Åë)"/>
      <sheetName val="18.Áö¼±½Å¼³(vÇü)"/>
      <sheetName val="19.Áö¼±Ã¶°Å"/>
      <sheetName val="20.±âÁß°³Æó±â½Å¼³"/>
      <sheetName val="´Ü°¡ºñ±³Ç¥"/>
      <sheetName val="±âÃÊ´Ü°¡"/>
      <sheetName val="배수관토공"/>
      <sheetName val="송우내역서"/>
      <sheetName val="웅진교-S2"/>
      <sheetName val="의정부문예회관변경내역"/>
      <sheetName val="POL6차-PIPING"/>
      <sheetName val="¾Æ»êÃß°¡1220"/>
      <sheetName val="98Áö±Þ°èÈ¹"/>
      <sheetName val="´çÃÊ"/>
      <sheetName val="1.¼³°èÁ¶°Ç"/>
      <sheetName val="Àç·á"/>
      <sheetName val="°¡·ÎµîºÎÇ¥"/>
      <sheetName val="Á¦°æºñÀ²"/>
      <sheetName val="³»¿ª(¼³°è)"/>
      <sheetName val="½Ä»ýºí·°´ÜÀ§¼ö·®"/>
      <sheetName val="Á¤ºÎ³ëÀÓ´Ü°¡"/>
      <sheetName val="Pricelist TAC AB"/>
      <sheetName val="물가정보자료"/>
      <sheetName val="적용토목"/>
      <sheetName val="萀⅜"/>
      <sheetName val="물墸᎟鰀"/>
      <sheetName val="화재 탐지_x0005__x0000_"/>
      <sheetName val="자재테이블"/>
      <sheetName val="가중치"/>
      <sheetName val="예산M11A"/>
      <sheetName val="3본사"/>
      <sheetName val="자  재"/>
      <sheetName val="토공A"/>
      <sheetName val="7.1유효폭"/>
      <sheetName val="기존단가 (2)"/>
      <sheetName val="대로근거"/>
      <sheetName val="OZ049E"/>
      <sheetName val="견적서(대외) (2)"/>
      <sheetName val="참조M"/>
      <sheetName val="토공 total"/>
      <sheetName val="단가(반정1교-원주)"/>
      <sheetName val="음봉방향"/>
      <sheetName val="발주내역"/>
      <sheetName val="단위량당중기"/>
      <sheetName val="자재 단가표"/>
      <sheetName val="변경후-SHEET"/>
      <sheetName val="우수공"/>
      <sheetName val="가공2원도"/>
      <sheetName val="재료집계표3"/>
      <sheetName val="범용개발순소요비용"/>
      <sheetName val="품종별월계"/>
      <sheetName val="설계서"/>
      <sheetName val="견적서1"/>
      <sheetName val="전신환매도徸"/>
      <sheetName val="5.공종별尜_x0013_層_x0013_闰"/>
      <sheetName val="금액내㔀቎"/>
      <sheetName val="청하배수"/>
      <sheetName val="예산"/>
      <sheetName val="내역서비교"/>
      <sheetName val="현장예산"/>
      <sheetName val="특수기호강도거푸집"/>
      <sheetName val="종배수관면벽신"/>
      <sheetName val="종배수관(신)"/>
      <sheetName val="수량산출1"/>
      <sheetName val="CAT_5"/>
      <sheetName val="2터널시점"/>
      <sheetName val="기본"/>
      <sheetName val="Oper Amount"/>
      <sheetName val="차도부연장현황"/>
      <sheetName val="국도접속 차도부수량"/>
      <sheetName val="원곡IC교 내진성능보강공사 실시설계 용역.xlsx"/>
      <sheetName val="9."/>
      <sheetName val="자재표"/>
      <sheetName val="청구내역(9807)"/>
      <sheetName val="1,2,3,4,5단위수량"/>
      <sheetName val="사다리"/>
      <sheetName val="일반전기C"/>
      <sheetName val="REACTION芨.헾⿁_x0005__x0000_"/>
      <sheetName val="REACTION鴘E鵜E헾⼼_x0005_"/>
      <sheetName val="7단가"/>
      <sheetName val="용산1(해보)"/>
      <sheetName val="정산내역"/>
      <sheetName val="#3_일위대가목록"/>
      <sheetName val="#2_일위대가목록"/>
      <sheetName val="내역서01"/>
      <sheetName val="덕소내역"/>
      <sheetName val="tggwan(mac)"/>
      <sheetName val="물량집계"/>
      <sheetName val="P-산#1-1(WOWA1)"/>
      <sheetName val="횡배수관집현황(2공구)"/>
      <sheetName val="역T형"/>
      <sheetName val="w't table"/>
      <sheetName val="환율-LIBOR"/>
      <sheetName val="Param"/>
      <sheetName val="Personnaliser..."/>
      <sheetName val="Takt Time"/>
      <sheetName val="간선"/>
      <sheetName val="입력변수"/>
      <sheetName val="타견적(을)"/>
      <sheetName val="갈현동"/>
      <sheetName val="산출목록표"/>
      <sheetName val="수원공"/>
      <sheetName val="적격심사표"/>
      <sheetName val="3.자재비(총괄)"/>
      <sheetName val="세부내역서(전기)"/>
      <sheetName val="PIPING"/>
      <sheetName val="건축토목내역"/>
      <sheetName val="205동"/>
      <sheetName val="개별직종노임단가(2005.1)"/>
      <sheetName val="맨홀수량"/>
      <sheetName val="노임,자재"/>
      <sheetName val="기계경비(맨홀)"/>
      <sheetName val="인수공규격"/>
      <sheetName val="INMD1198"/>
      <sheetName val="INFG1198"/>
      <sheetName val="표준ፙ렀ᑟ"/>
      <sheetName val="물가대비표"/>
      <sheetName val="예총"/>
      <sheetName val="보호"/>
      <sheetName val="성남여성복지내역"/>
      <sheetName val="교대시점"/>
      <sheetName val="예산내역서"/>
      <sheetName val="5."/>
      <sheetName val="11"/>
      <sheetName val="12."/>
      <sheetName val="14."/>
      <sheetName val="13"/>
      <sheetName val="7."/>
      <sheetName val="8."/>
      <sheetName val="10."/>
      <sheetName val="전기단가조사서"/>
      <sheetName val="APT"/>
      <sheetName val="PI蒨9"/>
      <sheetName val="영창26"/>
      <sheetName val="공종목록표"/>
      <sheetName val="내역서적용수량"/>
      <sheetName val="8.PILE  (돌출)"/>
      <sheetName val="오억미만"/>
      <sheetName val="직원자료입력"/>
      <sheetName val="성서방향-교대(A2)"/>
      <sheetName val="메서,변+증"/>
      <sheetName val="MixBed"/>
      <sheetName val="CondPol"/>
      <sheetName val="장비당단가 (1)"/>
      <sheetName val="O＆P"/>
      <sheetName val="결재판(삭제하지말아주세요)"/>
      <sheetName val="본사인상전"/>
      <sheetName val="단가산출-기,교"/>
      <sheetName val="Cost bd-&quot;A&quot;"/>
      <sheetName val="IBASE"/>
      <sheetName val="당사"/>
      <sheetName val="유첨䈀ᅪ"/>
      <sheetName val="토공,기초"/>
      <sheetName val="FAB별"/>
      <sheetName val="주간계획"/>
      <sheetName val="선택"/>
      <sheetName val="총괄원가 "/>
      <sheetName val="가CP"/>
      <sheetName val="노임(1차)"/>
      <sheetName val="TG9504"/>
      <sheetName val="1995년 섹터별 매출"/>
      <sheetName val="ROOF(ALKALI)"/>
      <sheetName val="역T형옹벽(3.0)"/>
      <sheetName val="master(total)"/>
      <sheetName val="실행(ALT1)"/>
      <sheetName val="전자"/>
      <sheetName val="납부서"/>
      <sheetName val="환산"/>
      <sheetName val="입력"/>
      <sheetName val="현지검측내역"/>
      <sheetName val="구주,중아,CIS"/>
      <sheetName val="EL90"/>
      <sheetName val="기준"/>
      <sheetName val="전압"/>
      <sheetName val="조도"/>
      <sheetName val="동력"/>
      <sheetName val="노임,재료비"/>
      <sheetName val="과세표준율-2"/>
      <sheetName val="면적분양가"/>
      <sheetName val="분양면적(1123)"/>
      <sheetName val="출력소스"/>
      <sheetName val="계정"/>
      <sheetName val="절감계산"/>
      <sheetName val="000000"/>
      <sheetName val="조도계산(가로등NEW)"/>
      <sheetName val="ML"/>
      <sheetName val="기초"/>
      <sheetName val="대,유,램"/>
      <sheetName val="중간부"/>
      <sheetName val="전선_및_전선관"/>
      <sheetName val="2__동력설비_공사"/>
      <sheetName val="3__조명설비공사"/>
      <sheetName val="4__접지설비공사"/>
      <sheetName val="5__통신설비_공사"/>
      <sheetName val="6__전기방식설비공사"/>
      <sheetName val="6_전기방식_설비공사(2)"/>
      <sheetName val="7_방호설비공사"/>
      <sheetName val="8_가설전기공사"/>
      <sheetName val="준검_내역서"/>
      <sheetName val="1_수인터널"/>
      <sheetName val="수목데이타_"/>
      <sheetName val="변압기_및_발전기_용량"/>
      <sheetName val="단가_및_재료비"/>
      <sheetName val="-_INFORMATION_-"/>
      <sheetName val="전체내역서"/>
      <sheetName val="제진기"/>
      <sheetName val="견적대비표"/>
      <sheetName val="수량이동"/>
      <sheetName val="BEND LOSS"/>
      <sheetName val="archi(본사)"/>
      <sheetName val="단가대조"/>
      <sheetName val="유첨_x0005__x0000_"/>
      <sheetName val="유첨헾】"/>
      <sheetName val="Option"/>
      <sheetName val="수량BOQ"/>
      <sheetName val="단가조사표"/>
      <sheetName val="설계내역서(기계)"/>
      <sheetName val="POWER"/>
      <sheetName val="미지급내역"/>
      <sheetName val="매입내역 "/>
      <sheetName val="거래처별지출내역"/>
      <sheetName val="총(철거)"/>
      <sheetName val="전부인쇄"/>
      <sheetName val="9-1차이내역."/>
      <sheetName val="1.외주공사"/>
      <sheetName val="2.직영공사"/>
      <sheetName val="원가계산서(남측)"/>
      <sheetName val="첨부"/>
      <sheetName val="설계개요"/>
      <sheetName val="계산DATA입력"/>
      <sheetName val="공사비총괄표"/>
      <sheetName val="제잡비"/>
      <sheetName val="집계(세부총괄)"/>
      <sheetName val="전력구구조물산근2구간"/>
      <sheetName val="현황산출서"/>
      <sheetName val="C.배수관공"/>
      <sheetName val="식재-외주 (2)"/>
      <sheetName val="잔수량(작성)"/>
      <sheetName val="전체철근집계"/>
      <sheetName val="유효폭의 계산"/>
      <sheetName val="내역서단가산출용"/>
      <sheetName val="상행-교대(A1)"/>
      <sheetName val="공주-교대(A1)"/>
      <sheetName val="구조     ."/>
      <sheetName val="1)fs"/>
      <sheetName val="기초및구체공"/>
      <sheetName val="유림골조"/>
      <sheetName val="Sheet16 (2)"/>
      <sheetName val="쌍송교"/>
      <sheetName val="기준액"/>
      <sheetName val="공통비"/>
      <sheetName val="시초1교"/>
      <sheetName val="GI-LIST"/>
      <sheetName val="대구-교대(A1)"/>
      <sheetName val="설계기준"/>
      <sheetName val="구조물터파기수량집계"/>
      <sheetName val="배수공 시멘트 및 골재량 산출"/>
      <sheetName val="J01"/>
      <sheetName val="내역(중앙)"/>
      <sheetName val="내역(창신)"/>
      <sheetName val="집수정"/>
      <sheetName val="본선 토공 분배표"/>
      <sheetName val="1.토공"/>
      <sheetName val="제출내역 (2)"/>
      <sheetName val="산근1"/>
      <sheetName val="입찰"/>
      <sheetName val="현경"/>
      <sheetName val="전화번호DATA (2001)"/>
      <sheetName val="자압"/>
      <sheetName val="106C0300"/>
      <sheetName val="공내ᰖ"/>
      <sheetName val="기초자료입력및 K치 확인"/>
      <sheetName val="단면설계"/>
      <sheetName val="열린교실"/>
      <sheetName val="경산锼_x0013_閄"/>
      <sheetName val="합의경상"/>
      <sheetName val="단면瑌)"/>
      <sheetName val="22단"/>
      <sheetName val="22단锼"/>
      <sheetName val="건축내역(진해석동)"/>
      <sheetName val="AS_x0005__x0000_"/>
      <sheetName val="신표지1"/>
      <sheetName val="98수문일위"/>
      <sheetName val="전선_및_전선ࠝ"/>
      <sheetName val="관리,부대비"/>
      <sheetName val="기성내역서표지"/>
      <sheetName val="통합내역"/>
      <sheetName val="일위대가 "/>
      <sheetName val="제"/>
      <sheetName val="교량하부공"/>
      <sheetName val="대,怀፵"/>
      <sheetName val="Piping(Methanol)"/>
      <sheetName val="NAMES"/>
      <sheetName val="산근(목록)"/>
      <sheetName val="이형관중량"/>
      <sheetName val="판"/>
      <sheetName val="장문교(대전)"/>
      <sheetName val="기자재׃"/>
      <sheetName val="갑지(0_x0000_"/>
      <sheetName val="단0_x0000_退"/>
      <sheetName val="갑지(렀뚣瘉"/>
      <sheetName val="갑지(_x0000_뎰瘇"/>
      <sheetName val="분수공별 면적"/>
      <sheetName val="관로조직표"/>
      <sheetName val="기자재_x0000_"/>
      <sheetName val="전기 원가계산서"/>
      <sheetName val="단0_x0000__x0000_"/>
      <sheetName val="단ူ_x0000_䠀"/>
      <sheetName val="기자재_x0010_"/>
      <sheetName val="기자재壸"/>
      <sheetName val="기자재嬨"/>
      <sheetName val="기자재蔈"/>
      <sheetName val="견적대ﱀ"/>
      <sheetName val="견적대₨"/>
      <sheetName val="기자재游"/>
      <sheetName val="기자재೨"/>
      <sheetName val="기자재箘"/>
      <sheetName val="기자재"/>
      <sheetName val="기자재à"/>
      <sheetName val="기자재灰"/>
      <sheetName val="스케즐"/>
      <sheetName val="PAINT"/>
      <sheetName val="집계표(공종별)"/>
      <sheetName val="시운전연료"/>
      <sheetName val="22단헾"/>
      <sheetName val="상 부"/>
      <sheetName val="차선도색현황"/>
      <sheetName val="단가적용(터널)"/>
      <sheetName val="단위가격"/>
      <sheetName val="단위가격_할증"/>
      <sheetName val="물가"/>
      <sheetName val="총괄집䠄ᡏ"/>
      <sheetName val="수성페인트도장 내역서"/>
      <sheetName val="산출및내역"/>
      <sheetName val="전기공사"/>
      <sheetName val="통로box전기"/>
      <sheetName val="적용(기尜_x0013_"/>
      <sheetName val="2.1  노무비 평균단가산출"/>
      <sheetName val="CLAUSE"/>
      <sheetName val="약품설︀"/>
      <sheetName val="3CHBDC"/>
      <sheetName val="1-11조직표"/>
      <sheetName val="96.12"/>
      <sheetName val="G.R300경비"/>
      <sheetName val="01상노임"/>
      <sheetName val="22단丵"/>
      <sheetName val="화해(함평)"/>
      <sheetName val="화해(장성)"/>
      <sheetName val="광혁기성"/>
      <sheetName val="1공구(입찰내역)"/>
      <sheetName val="역집계1"/>
      <sheetName val="예산M6-B"/>
      <sheetName val="SLIDES"/>
      <sheetName val="정산입력"/>
      <sheetName val="Instruction"/>
      <sheetName val="4.2.1 마루높이 검토"/>
      <sheetName val="이토변실(A3-LINE)"/>
      <sheetName val="견적단가"/>
      <sheetName val="개산공사비"/>
      <sheetName val="BOX"/>
      <sheetName val="유기공정"/>
      <sheetName val="철근량 검토"/>
      <sheetName val="STBOX"/>
      <sheetName val="공사진행"/>
      <sheetName val="와동25-3(변경)"/>
      <sheetName val="기계"/>
      <sheetName val="공사기본자료"/>
      <sheetName val="__MAIN"/>
      <sheetName val="본체"/>
      <sheetName val="°úÃµMAIN"/>
      <sheetName val="ÅÍ³ÎÁ¶µµ"/>
      <sheetName val="1.¼³°è±âÁØ"/>
      <sheetName val="3Â÷¼³°è"/>
      <sheetName val="ÇöÈ²CODE"/>
      <sheetName val="¼ÕÀÍÇöÈ²"/>
      <sheetName val="±âµÕ(¿øÇü)"/>
      <sheetName val="¿Ëº®"/>
      <sheetName val="ABUT¼ö·®-A1"/>
      <sheetName val="¹ëºê¼³Ä¡"/>
      <sheetName val="3.¹Ù´ÚÆÇ¼³°è"/>
      <sheetName val="Á¶°Ç"/>
      <sheetName val="¿©Èï"/>
      <sheetName val="tÇü"/>
      <sheetName val="2. µ¿·Â¼³ºñ °ø»ç"/>
      <sheetName val="3. Á¶¸í¼³ºñ°ø»ç"/>
      <sheetName val="4. Á¢Áö¼³ºñ°ø»ç"/>
      <sheetName val="5. Åë½Å¼³ºñ °ø»ç"/>
      <sheetName val="6. Àü±â¹æ½Ä¼³ºñ°ø»ç"/>
      <sheetName val="6.Àü±â¹æ½Ä ¼³ºñ°ø»ç(2)"/>
      <sheetName val="7.¹æÈ£¼³ºñ°ø»ç"/>
      <sheetName val="8.°¡¼³Àü±â°ø»ç"/>
      <sheetName val="»êÃâ±Ù°Å"/>
      <sheetName val="Á¡¼ö°è»ê1-2"/>
      <sheetName val="ÃÑ°è"/>
      <sheetName val="¼ö¾Èº¸-MBR1"/>
      <sheetName val="ÀÔ·ÂDATA"/>
      <sheetName val="8. ¾ÈÁ¤°ËÅä"/>
      <sheetName val="ÇöÀåÁöÁö¹°¹°·®"/>
      <sheetName val="9GNG¿î¹Ý"/>
      <sheetName val="¿µ¾÷¼Ò½ÇÀû"/>
      <sheetName val="°ø»çÁøÇà"/>
      <sheetName val="°ßÀû¼­(´ë¿Ü) (2)"/>
      <sheetName val="ÀÎ°Ç-ÃøÁ¤"/>
      <sheetName val="6PILE  (µ¹Ãâ)"/>
      <sheetName val="Ampecity Data"/>
      <sheetName val="MCC제원"/>
      <sheetName val="T6-6(2)"/>
      <sheetName val="Upgrades pricing"/>
      <sheetName val="3_바닥판설계"/>
      <sheetName val="변경서식"/>
      <sheetName val="변품8-37"/>
      <sheetName val="참조(2)"/>
      <sheetName val="참조"/>
      <sheetName val="현장일보"/>
      <sheetName val="LAB"/>
      <sheetName val="9509"/>
      <sheetName val="금융비용"/>
      <sheetName val="명단원자료(이전)"/>
      <sheetName val="Inquiry"/>
      <sheetName val="AS포장복구_"/>
      <sheetName val="기성내역서"/>
      <sheetName val="전체공내역서"/>
      <sheetName val="우,오수"/>
      <sheetName val="삼보지질"/>
      <sheetName val="7.전산해석결과"/>
      <sheetName val="4.하중"/>
      <sheetName val="우각부검토"/>
      <sheetName val="단가산출1"/>
      <sheetName val="팔당터널(1공구)"/>
      <sheetName val="재료표"/>
      <sheetName val="969910( R)"/>
      <sheetName val="용소리교"/>
      <sheetName val="현금흐름"/>
      <sheetName val="공정코드"/>
      <sheetName val="card1"/>
      <sheetName val="흙쌓기도수로설치현황(1)"/>
      <sheetName val="대비표"/>
      <sheetName val="아산경희980422"/>
      <sheetName val="총괄집桶青"/>
      <sheetName val="E.P.T수량산출서"/>
      <sheetName val="조경"/>
      <sheetName val="22단가(철完9"/>
      <sheetName val="지질조사"/>
      <sheetName val="T1"/>
      <sheetName val="단가결정"/>
      <sheetName val="총체보활공정표"/>
      <sheetName val="Front"/>
      <sheetName val="포쐀䑣"/>
      <sheetName val="포䠟⥏"/>
      <sheetName val="포䠠⥏"/>
      <sheetName val="포䈀㙪"/>
      <sheetName val="Á¡°ËÃÑ°ý"/>
      <sheetName val="»ó¼öµµÅä°øÁý°èÇ¥"/>
      <sheetName val="°ßÀû´ëºñ"/>
      <sheetName val="ÀÏÀ§´ë°¡Ç¥(À¯´Ü°¡)"/>
      <sheetName val="ÀÚÀç¸ñ·Ï"/>
      <sheetName val="20°ü¸®ºñÀ²"/>
      <sheetName val="aa"/>
      <sheetName val="Rates"/>
      <sheetName val="기흥하도용"/>
      <sheetName val="토 적 표"/>
      <sheetName val="data2"/>
      <sheetName val="진주䈀ᅪ"/>
      <sheetName val="조명투자및환수계획"/>
      <sheetName val="제조중간결과"/>
      <sheetName val="BOX(1.5X1.5)"/>
      <sheetName val="2BOX본체"/>
      <sheetName val="도장수량(하1)"/>
      <sheetName val="사업수지"/>
      <sheetName val="기계경비단가"/>
      <sheetName val="栍ᾆ"/>
      <sheetName val="96작생능"/>
      <sheetName val="도로경계블럭단위수량"/>
      <sheetName val="도로경계블럭단위토공"/>
      <sheetName val="L형측구단위수량"/>
      <sheetName val="L형측구연장조서"/>
      <sheetName val="부하"/>
      <sheetName val="도체종-상수표"/>
      <sheetName val="동원인원"/>
      <sheetName val="자재 집계표"/>
      <sheetName val="b_balju"/>
      <sheetName val="총공사비"/>
      <sheetName val="첨부파일"/>
      <sheetName val="신공"/>
      <sheetName val="균열"/>
      <sheetName val="단가및재료비"/>
      <sheetName val="노᠀⁷"/>
      <sheetName val="CHITIET VL-NC-TT -1p"/>
      <sheetName val="TDTKP1"/>
      <sheetName val="bearing"/>
      <sheetName val="현장별계약현황('98.10.31)"/>
      <sheetName val="현장관리비데이타"/>
      <sheetName val="북방3터널"/>
      <sheetName val="포장공자재집계표"/>
      <sheetName val="3련 B姨#"/>
      <sheetName val="경로,구간현황"/>
      <sheetName val="시가지우회도로공내역서"/>
      <sheetName val="1_설계기준"/>
      <sheetName val="Sheet1_(2)"/>
      <sheetName val="Pier 3"/>
      <sheetName val="설계변경내역 98"/>
      <sheetName val="진접"/>
      <sheetName val="공제구간조서"/>
      <sheetName val="퍼스트"/>
      <sheetName val="연습장소"/>
      <sheetName val="상세내역,전력산출서"/>
      <sheetName val="TYPE-B 평균H"/>
      <sheetName val="증감분석"/>
      <sheetName val="산재 안전"/>
      <sheetName val="노무비 경비"/>
      <sheetName val="산정표"/>
      <sheetName val="BQ(실행)"/>
      <sheetName val="내역(가지)"/>
      <sheetName val="LIST"/>
      <sheetName val="빗물받이(910-510-410)"/>
      <sheetName val="관기성공.내"/>
      <sheetName val="평균높이산출근거"/>
      <sheetName val="횡배수관위치조서"/>
      <sheetName val="8.현장관리비"/>
      <sheetName val="7.안전관리비"/>
      <sheetName val="연돌일위집계"/>
      <sheetName val="견적율"/>
      <sheetName val="장비집계"/>
      <sheetName val="손익집계(공장별)"/>
      <sheetName val="Working(wo WTs)"/>
      <sheetName val="주조정실"/>
      <sheetName val="Requirements"/>
      <sheetName val="단가보완"/>
      <sheetName val="인공(100P,배선반)"/>
      <sheetName val="설내역서 "/>
      <sheetName val="일위대가(여기까지)"/>
      <sheetName val="J"/>
      <sheetName val="단위_xdc00_ὗ␀"/>
      <sheetName val="인상효1"/>
      <sheetName val="밧데리"/>
      <sheetName val="사급자재(1단계)"/>
      <sheetName val="지주설치제원"/>
      <sheetName val="CON'C"/>
      <sheetName val="경영상태"/>
      <sheetName val="영동(D)"/>
      <sheetName val="원가서"/>
      <sheetName val="기초입력"/>
      <sheetName val="기술자료 (연수)"/>
      <sheetName val="등록업체"/>
      <sheetName val="esc"/>
      <sheetName val="도급예산내역서봉투"/>
      <sheetName val="설계산출표지"/>
      <sheetName val="도급예산내역서총괄표"/>
      <sheetName val="을부담운반비"/>
      <sheetName val="운반비산출"/>
      <sheetName val="영흥TL(UP,DOWN) "/>
      <sheetName val="sheets"/>
      <sheetName val="GAEYO"/>
      <sheetName val="토목내역서 (도급단가)"/>
      <sheetName val="금긋기 및 절단"/>
      <sheetName val="비목군분류일위"/>
      <sheetName val="순공사비"/>
      <sheetName val="도장 및 용접 수량"/>
      <sheetName val="음성방향"/>
      <sheetName val="현장관리비 산출내역"/>
      <sheetName val="토목검측서"/>
      <sheetName val="VENDOR LIST"/>
      <sheetName val="설계일반"/>
      <sheetName val="수압집계"/>
      <sheetName val="SP-B1"/>
      <sheetName val="결합부검토"/>
      <sheetName val="유림총괄"/>
      <sheetName val="신규 품"/>
      <sheetName val="단산"/>
      <sheetName val="변수데이타"/>
      <sheetName val="INDEX"/>
      <sheetName val="15100"/>
      <sheetName val="MAT"/>
      <sheetName val="동원인원산출"/>
      <sheetName val="품셈기준"/>
      <sheetName val="총(신설)"/>
      <sheetName val="적용기준"/>
      <sheetName val="산출2-기기동력"/>
      <sheetName val="통신단가조사"/>
      <sheetName val="105,106,107동"/>
      <sheetName val="수로교총재료齘_x0013_"/>
      <sheetName val="자재조사표"/>
      <sheetName val="매출단가"/>
      <sheetName val="M-EQPT-Z"/>
      <sheetName val="현장대리인계"/>
      <sheetName val="2000,_x0010__x0000_退˘踇"/>
      <sheetName val="2000,_x0010__x0000_蒘Ȭ踇"/>
      <sheetName val="2000,_x0000__x0000_ᓐ_x0000__x0000_"/>
      <sheetName val="2000,_x0000__x0000_︸_x0000__x0000_"/>
      <sheetName val="2000,_x0000__x0000_Ẩ_x0000__x0000_"/>
      <sheetName val="2000,到_x0016_剼_x0016_徸"/>
      <sheetName val="2000,徸⽝_x0005__x0000_"/>
      <sheetName val="1호인버트수량"/>
      <sheetName val="석축설면"/>
      <sheetName val="법면단"/>
      <sheetName val="copy"/>
      <sheetName val="서식"/>
      <sheetName val="2000,咘೿踇⽟_x0000_"/>
      <sheetName val="2000,ﳨǬ踇⾣_x0000_"/>
      <sheetName val="실행변경(1차)"/>
      <sheetName val="2000,缈,罌,헾"/>
      <sheetName val="2000,薸!藼!헾"/>
      <sheetName val="2000,螨_x0013_蟬_x0013_헾"/>
      <sheetName val="2000,午_x0013_꾈ૂ䡲"/>
      <sheetName val="2000,午_x0013_ॢ䡲"/>
      <sheetName val="SANBAISU"/>
      <sheetName val="전체내저፺"/>
      <sheetName val="인건비堀"/>
      <sheetName val="전체내堀᎟"/>
      <sheetName val="전체내︀ᇕ"/>
      <sheetName val="전체내怀፵"/>
      <sheetName val="변경비鰀፰"/>
      <sheetName val="㰀"/>
      <sheetName val="전체내ᓈባ"/>
      <sheetName val="전체내죃፺"/>
      <sheetName val="주관锼_x0013_"/>
      <sheetName val="전체내쀀ፐ"/>
      <sheetName val="堀"/>
      <sheetName val="주관사堀"/>
      <sheetName val="전체내壈᎟"/>
      <sheetName val="전체내惇፵"/>
      <sheetName val="주관사저"/>
      <sheetName val="견적ꀀፐ"/>
      <sheetName val="전체내惈፵"/>
      <sheetName val="일위대가(계측ꀀፐቇ"/>
      <sheetName val="경ꀀፐ"/>
      <sheetName val="전체내죈፺"/>
      <sheetName val="교육종류"/>
      <sheetName val="단위집계표"/>
      <sheetName val="견적堀᎟"/>
      <sheetName val="4렀቟԰"/>
      <sheetName val="4︀ᇕ԰"/>
      <sheetName val="2.주요계수총괄"/>
      <sheetName val="명세"/>
      <sheetName val="견적서(1)"/>
      <sheetName val="2234"/>
      <sheetName val="조립1부실적"/>
      <sheetName val="능률"/>
      <sheetName val="Despacho (c.civil)"/>
      <sheetName val="1을"/>
      <sheetName val="감가상각"/>
      <sheetName val="자판실행"/>
      <sheetName val="D16"/>
      <sheetName val="D25"/>
      <sheetName val="D22"/>
      <sheetName val="단위세대물량"/>
      <sheetName val="낙찰표"/>
      <sheetName val="설-원가"/>
      <sheetName val="전체_1설계"/>
      <sheetName val="자재일람"/>
      <sheetName val="사업계획1안"/>
      <sheetName val="코드"/>
      <sheetName val="월별수입"/>
      <sheetName val="기준비용"/>
      <sheetName val="계약표지"/>
      <sheetName val="현장설က_x0000_蠀ᛟ"/>
      <sheetName val="학생내역"/>
      <sheetName val="참조자료"/>
      <sheetName val="자재목록표"/>
      <sheetName val="단중聀"/>
      <sheetName val="당정동경상이수"/>
      <sheetName val="당정동공통이수"/>
      <sheetName val=" 토목 처리장도급내역서 "/>
      <sheetName val="기초코徸"/>
      <sheetName val="Macro(부하)"/>
      <sheetName val="상가지급현황"/>
      <sheetName val="증栀ᙿ가"/>
      <sheetName val="공정"/>
      <sheetName val="배"/>
      <sheetName val="1호맨홀토공"/>
      <sheetName val="환"/>
      <sheetName val="N頀ᚃ"/>
      <sheetName val="N"/>
      <sheetName val="공사직종별노임"/>
      <sheetName val="선우통상(을)"/>
      <sheetName val="견적서-골조공사"/>
      <sheetName val="대가목록"/>
      <sheetName val="목록1"/>
      <sheetName val="목록2"/>
      <sheetName val="L-type"/>
      <sheetName val="부산4"/>
      <sheetName val="파이프"/>
      <sheetName val="원가집계"/>
      <sheetName val="견적시담(송포2공구)"/>
      <sheetName val="0.갑지"/>
      <sheetName val="구의33고"/>
      <sheetName val="귀래방향"/>
      <sheetName val="셀명"/>
      <sheetName val="수지표"/>
      <sheetName val="일반수량집계"/>
      <sheetName val="FCU (2)"/>
      <sheetName val="장비분석"/>
      <sheetName val="적용기준표(98년상반기)"/>
      <sheetName val="¼ö·®»êÃX"/>
      <sheetName val="壈᎟"/>
      <sheetName val="꣈፺"/>
      <sheetName val="¼ö·®»êÃÈ"/>
      <sheetName val="저፺"/>
      <sheetName val="쀀ፐ"/>
      <sheetName val="죈፺"/>
      <sheetName val="惈፵"/>
      <sheetName val="︀ᇕ"/>
      <sheetName val="怀፵"/>
      <sheetName val="자단"/>
      <sheetName val="공사착공계"/>
      <sheetName val="주사무실︀ᇕ"/>
      <sheetName val="주사무실ꠀ፺"/>
      <sheetName val="BOX ꠀ፺"/>
      <sheetName val="㗈቎"/>
      <sheetName val="¼ö·®»êÃ¨"/>
      <sheetName val="주사무실ֳ_x0000_"/>
      <sheetName val="新철폐복2"/>
      <sheetName val="新철폐복3"/>
      <sheetName val="¼ö·®»êÃ_x0005_"/>
      <sheetName val="¼ö·®»êÃ "/>
      <sheetName val="TYPE1"/>
      <sheetName val="철근량"/>
      <sheetName val="䋈ᅪ"/>
      <sheetName val="거실통로등"/>
      <sheetName val="주사무실墳᎟"/>
      <sheetName val="BOX ︀ᇕ"/>
      <sheetName val="BOX 저፺"/>
      <sheetName val="일위대가1"/>
      <sheetName val="8.석축단위(H=1.5M)"/>
      <sheetName val="주사무실԰_x0000_"/>
      <sheetName val="ﻈ䓕"/>
      <sheetName val="BOX ︀釕"/>
      <sheetName val="위치︀釕"/>
      <sheetName val="BOX ᢝ"/>
      <sheetName val="ꠀ፺"/>
      <sheetName val="︀動"/>
      <sheetName val="BOX ᠀ᶛ"/>
      <sheetName val="위치᠀ᶛ"/>
      <sheetName val="0217상가미분양자산"/>
      <sheetName val="단위중량"/>
      <sheetName val="BOQ-Summary_Form A1"/>
      <sheetName val="BOQ-Summary_Form A2"/>
      <sheetName val="BOQ-Summary_Form A3"/>
      <sheetName val="Attachment_A"/>
      <sheetName val="elect QC"/>
      <sheetName val="Quezon"/>
      <sheetName val="bulcan"/>
      <sheetName val="Bulacan"/>
      <sheetName val="자재비"/>
      <sheetName val="10현장조직"/>
      <sheetName val="3-1-12"/>
      <sheetName val="3-1-3"/>
      <sheetName val="21301동"/>
      <sheetName val="TB-내역서"/>
      <sheetName val="costing_CV"/>
      <sheetName val="costing_ESDV"/>
      <sheetName val="costing_FE"/>
      <sheetName val="Condition"/>
      <sheetName val="costing_Misc"/>
      <sheetName val="costing_MOV"/>
      <sheetName val="costing_Press"/>
      <sheetName val="choose"/>
      <sheetName val="별표(48~75)"/>
      <sheetName val="공사내역(2003년)"/>
      <sheetName val="본댐설계"/>
      <sheetName val="2.2.2입적표"/>
      <sheetName val="D"/>
      <sheetName val="기성내역"/>
      <sheetName val="저ᚙ"/>
      <sheetName val="ꠀ᪘"/>
      <sheetName val="위치ꠀ᪘"/>
      <sheetName val="BOX ︀鷕"/>
      <sheetName val="주사무실頀▀"/>
      <sheetName val="BOX 頀▀"/>
      <sheetName val="주사무실蠀⮂"/>
      <sheetName val="위치蠀⮂"/>
      <sheetName val="BOX 蠀⮂"/>
      <sheetName val="︀嗕"/>
      <sheetName val="위치︀㓕"/>
      <sheetName val="주사무실︀㓕"/>
      <sheetName val="위치_xd800_ᢘ"/>
      <sheetName val="특기사항"/>
      <sheetName val="하도내역 (철콘)"/>
      <sheetName val="Change rate"/>
      <sheetName val="B3.PERSONEL-Ucret"/>
      <sheetName val="nomi "/>
      <sheetName val="ᓈባ"/>
      <sheetName val="︀盕"/>
      <sheetName val="壈▞"/>
      <sheetName val="용수간선"/>
      <sheetName val="노무비(첨부4-4)"/>
      <sheetName val="일반부표"/>
      <sheetName val="집계표(육상)"/>
      <sheetName val="평균환율-USD"/>
      <sheetName val="인원동원계획"/>
      <sheetName val="내역서1"/>
      <sheetName val="왕십리방향"/>
      <sheetName val="일목"/>
      <sheetName val="뚝토공"/>
      <sheetName val="05년"/>
      <sheetName val="사  업  비  수  지  예  산  서"/>
      <sheetName val="내역서(총괄)"/>
      <sheetName val="공통가설_8"/>
      <sheetName val="아파트_9"/>
      <sheetName val="직접공사비집계표_7"/>
      <sheetName val="공종별 집계표"/>
      <sheetName val="L_RPTB03_01"/>
      <sheetName val="배수내역(총수량)"/>
      <sheetName val="gvl"/>
      <sheetName val="단위수량산출"/>
      <sheetName val="조도계산서_(도서)"/>
      <sheetName val="1_설계조건"/>
      <sheetName val="단__가__대__비__표"/>
      <sheetName val="일__위__대__가__목__록"/>
      <sheetName val="90_03실행_"/>
      <sheetName val="3_공통공사대비"/>
      <sheetName val="지하"/>
      <sheetName val="총괄-1"/>
      <sheetName val="홈통받이수량"/>
      <sheetName val="공통가설공사"/>
      <sheetName val="공사수행방안"/>
      <sheetName val="2000년하반기"/>
      <sheetName val="물가변동잔여물량세부내역서"/>
      <sheetName val="신규(방류시설)"/>
      <sheetName val="소방"/>
      <sheetName val="덤프트럭계수"/>
      <sheetName val="카메라"/>
      <sheetName val="CPM챠트"/>
      <sheetName val="05 BOX"/>
      <sheetName val="02 SLAB"/>
      <sheetName val="도급내역서"/>
      <sheetName val="합의서"/>
      <sheetName val="hvac(제어동)"/>
      <sheetName val="노임목록"/>
      <sheetName val="산출명세서"/>
      <sheetName val="2.노무비명세서(수직보垰7埼"/>
      <sheetName val="전체내ꀀፐ"/>
      <sheetName val="ꀀ"/>
      <sheetName val="교대(A1挔"/>
      <sheetName val="각종장비전압강하계산"/>
      <sheetName val="횡배위치"/>
      <sheetName val="계산중"/>
      <sheetName val="부대헾】"/>
      <sheetName val="교대(A1窨"/>
      <sheetName val="부대窨_x0013_"/>
      <sheetName val="하수급견적대窨"/>
      <sheetName val="하수급견적대_x0005_"/>
      <sheetName val="교대(A1_x0005_"/>
      <sheetName val="부대_x0005__x0000_"/>
      <sheetName val="전체내㗈቎"/>
      <sheetName val="식재가격"/>
      <sheetName val="식재총괄"/>
      <sheetName val="전체내׃_x0000_"/>
      <sheetName val="9-1㔀቎԰_x0000_"/>
      <sheetName val="9-1԰_x0000_缀_x0000_"/>
      <sheetName val="전체내㠀ᎍ"/>
      <sheetName val="하수급견적대齘"/>
      <sheetName val="교대(A1竈"/>
      <sheetName val="하수급견적대헾"/>
      <sheetName val="하수급견적대竈"/>
      <sheetName val="전체내䋈ᅪ"/>
      <sheetName val="전체내ꠀ፺"/>
      <sheetName val="2호맨홀공제수량"/>
      <sheetName val="전체내԰_x0000_"/>
      <sheetName val="전체내֬_x0000_"/>
      <sheetName val="전체내ﰀ⁗"/>
      <sheetName val="전체내ﻈ䓕"/>
      <sheetName val="교대(A1헾"/>
      <sheetName val="하수급견적대鷸"/>
      <sheetName val="케이블트레이"/>
      <sheetName val="전체내棈᎜"/>
      <sheetName val="전체내䠀ᖞ"/>
      <sheetName val="하수급견적대鬘"/>
      <sheetName val="차압계산"/>
      <sheetName val="전체내저ᚙ"/>
      <sheetName val="전체내ꠀ᪘"/>
      <sheetName val="하수급견적대風"/>
      <sheetName val="하수급견적대肘"/>
      <sheetName val="부대芈+"/>
      <sheetName val="하수급견적대芈"/>
      <sheetName val="전체내︀嗕"/>
      <sheetName val="부대헾⼴"/>
      <sheetName val="하수급견적대飘"/>
      <sheetName val="전체내蠀ᒗ"/>
      <sheetName val="암거치수표"/>
      <sheetName val="재료집계표빽업"/>
      <sheetName val="암거수리계산서"/>
      <sheetName val="◀암거위치"/>
      <sheetName val="최종단면▶"/>
      <sheetName val="◀평균높이▶"/>
      <sheetName val="전체내︀盕"/>
      <sheetName val="일위대가(계측︩盕ԯ_x0000_"/>
      <sheetName val="전체내壈▞"/>
      <sheetName val="토공총괄집계"/>
      <sheetName val="B부대공"/>
      <sheetName val="조정내역"/>
      <sheetName val="토공총괄표"/>
      <sheetName val="하부철근수량"/>
      <sheetName val="맨홀물량"/>
      <sheetName val="내역아"/>
      <sheetName val="울타리"/>
      <sheetName val="단가표 (2)"/>
      <sheetName val="안양동교 1안"/>
      <sheetName val="자금청구"/>
      <sheetName val="소각장스케줄"/>
      <sheetName val="중기목록"/>
      <sheetName val="중로근거"/>
      <sheetName val="단가견적조사표"/>
      <sheetName val="구조대가"/>
      <sheetName val="포설대가1"/>
      <sheetName val="부대대가"/>
      <sheetName val="공종코드"/>
      <sheetName val="방호벽"/>
      <sheetName val="낙석방지책"/>
      <sheetName val="거푸집물량"/>
      <sheetName val="D-3109"/>
      <sheetName val="변경품셈"/>
      <sheetName val="평가내역"/>
      <sheetName val="대창(함평)"/>
      <sheetName val="암거공"/>
      <sheetName val="직접인건비"/>
      <sheetName val="-15.0"/>
      <sheetName val="해평견적"/>
      <sheetName val="사리부설"/>
      <sheetName val="1월"/>
      <sheetName val="임대견적서"/>
      <sheetName val="36신丵〒_x0005_"/>
      <sheetName val="금액︀⣕"/>
      <sheetName val="외천교"/>
      <sheetName val="철콘집계"/>
      <sheetName val="5회기성03월"/>
      <sheetName val="목표세부명세"/>
      <sheetName val="견적사양비교표"/>
      <sheetName val="소일위대가코드표"/>
      <sheetName val="당진1,2호기전선관설치및접지4차공사내역서-을지"/>
      <sheetName val="토목공사일반"/>
      <sheetName val="교실"/>
      <sheetName val="추가예산"/>
      <sheetName val=" ｹ-ﾌﾞﾙ"/>
      <sheetName val="A"/>
      <sheetName val="공사설계서"/>
      <sheetName val="을지로철거"/>
      <sheetName val="설계수량"/>
      <sheetName val="貭♘"/>
      <sheetName val="기계실"/>
      <sheetName val="과세면세표"/>
      <sheetName val="금액집계"/>
      <sheetName val="공사비명세서"/>
      <sheetName val="사용성검토"/>
      <sheetName val="일위대가내역"/>
      <sheetName val="작성"/>
      <sheetName val="만수배관단가"/>
      <sheetName val="FRP배관단가(만수)"/>
      <sheetName val="행거,슈,볼트,펌프,잡재"/>
      <sheetName val="을-ATYPE"/>
      <sheetName val="선수금"/>
      <sheetName val="예비품"/>
      <sheetName val="건축원가"/>
      <sheetName val="AIR_SHOWER(3인용)"/>
      <sheetName val="적정성평가표(8번)(1순위)"/>
      <sheetName val="적정성평가표(12번)(6순위)"/>
      <sheetName val="기별(종합)"/>
      <sheetName val="옹벽기초자료"/>
      <sheetName val="비탈면보호공수량산출"/>
      <sheetName val="수안보-_x0005__x0000__x0000_"/>
      <sheetName val="Macro"/>
      <sheetName val="산출"/>
      <sheetName val="PANEL 내역"/>
      <sheetName val="단가비교표 (계측제어)"/>
      <sheetName val="바이오"/>
      <sheetName val="잡철물"/>
      <sheetName val="2000_x0005__x0000__x0000_"/>
      <sheetName val="AHU집계"/>
      <sheetName val="공조기휀"/>
      <sheetName val="계양가시설"/>
      <sheetName val="PREFACE"/>
      <sheetName val="남대문빌딩"/>
      <sheetName val="원본(갑지)"/>
      <sheetName val="전등부하"/>
      <sheetName val="간접경상비"/>
      <sheetName val="입찰사유서 제4공종 (흙깎기)"/>
      <sheetName val="공리공제"/>
      <sheetName val="8월"/>
      <sheetName val="12월"/>
      <sheetName val="7월"/>
      <sheetName val="6월"/>
      <sheetName val="11월"/>
      <sheetName val="10월"/>
      <sheetName val="9월"/>
      <sheetName val="도근좌표"/>
      <sheetName val="발전기"/>
      <sheetName val="GEN"/>
      <sheetName val="1.동력공사"/>
      <sheetName val="도장"/>
      <sheetName val="공사"/>
      <sheetName val="진행 DATA (2)"/>
      <sheetName val="외화계약"/>
      <sheetName val="본사공가현황"/>
      <sheetName val="J直_x0004__x0005_"/>
      <sheetName val="ༀༀ̀ఀЀ"/>
      <sheetName val="동력부하계산"/>
      <sheetName val="수량산출서 갑지"/>
      <sheetName val="손료기준-공사부구두문의"/>
      <sheetName val="추천서"/>
      <sheetName val="층"/>
      <sheetName val="대포2교접속"/>
      <sheetName val="예산조서(︀ᇕ԰"/>
      <sheetName val="인제내역"/>
      <sheetName val="사통"/>
      <sheetName val="현장지䀀ኀ㠀ኃ"/>
      <sheetName val="파형강관집계"/>
      <sheetName val="1.취수장"/>
      <sheetName val="상-교대(A1-A2)"/>
      <sheetName val="PART_DISCOUNT"/>
      <sheetName val="적점"/>
      <sheetName val="금액결揄"/>
      <sheetName val="공사비 내역"/>
      <sheetName val="T13(P68~72,78)"/>
      <sheetName val="㩷"/>
      <sheetName val="렀ⵘ"/>
      <sheetName val="֭_x0000_"/>
      <sheetName val="성곽내역서"/>
      <sheetName val="16-1"/>
      <sheetName val="Ⅴ-2.공종별내역"/>
      <sheetName val="날개수량1.5"/>
      <sheetName val="(전체발주,금회3차공사)내역서"/>
      <sheetName val="국공유지및사유지"/>
      <sheetName val="0"/>
      <sheetName val="평균터파기고(1-2,ASP)"/>
      <sheetName val="부총"/>
      <sheetName val="암거단위-1련"/>
      <sheetName val="수안보-墰5壼5"/>
      <sheetName val="파일의이용"/>
      <sheetName val="2.조명기구철거(일괄철거분)"/>
      <sheetName val="박스토공"/>
      <sheetName val="자재수량"/>
      <sheetName val="Macro(AT)"/>
      <sheetName val="PW3"/>
      <sheetName val="PW4"/>
      <sheetName val="SC1"/>
      <sheetName val="PE"/>
      <sheetName val="PM"/>
      <sheetName val="TR"/>
      <sheetName val="기존구조물철거집계계표"/>
      <sheetName val="신공항A-9헾】_x0005__x0000__x0000_"/>
      <sheetName val="수주실적0709"/>
      <sheetName val="제4절-1"/>
      <sheetName val="5호광장_(만점)"/>
      <sheetName val="인천국제_(만점)_(2)"/>
      <sheetName val="설_계"/>
      <sheetName val="단면_(2)"/>
      <sheetName val="외주대비_-석축"/>
      <sheetName val="외주대비-구조물_(2)"/>
      <sheetName val="견적표지_(3)"/>
      <sheetName val="펌프장수량䈀嵪ԯ_x0000_缀"/>
      <sheetName val="펌프장수량㔀቎԰_x0000_缀"/>
      <sheetName val="펌프장수량ԯ_x0000_缀_x0000__x0000_"/>
      <sheetName val="변경내역"/>
      <sheetName val="실내건축일위대가"/>
      <sheetName val="변수2"/>
      <sheetName val="저항"/>
      <sheetName val="basic_info"/>
      <sheetName val="9GN邷㭘"/>
      <sheetName val="shtOpr"/>
      <sheetName val="정거장"/>
      <sheetName val="길내기"/>
      <sheetName val="(C)원내역"/>
      <sheetName val="겉장"/>
      <sheetName val="기성검사원"/>
      <sheetName val="율림"/>
      <sheetName val="화진"/>
      <sheetName val="가설(내부수평비계)"/>
      <sheetName val="건축물현장정리"/>
      <sheetName val="공통가설공사(공통)"/>
      <sheetName val="골재대"/>
      <sheetName val="운반비"/>
      <sheetName val="폐기물"/>
      <sheetName val="폐기물 (2)"/>
      <sheetName val="경로당내역건축"/>
      <sheetName val="노임단가(08.01)"/>
      <sheetName val="몰탈단가"/>
      <sheetName val="기능공인적사항"/>
      <sheetName val="ALINE"/>
      <sheetName val="공사기본내용입력"/>
      <sheetName val="화산경계"/>
      <sheetName val="CT "/>
      <sheetName val="ꢭ፺"/>
      <sheetName val="5공철탑검토표"/>
      <sheetName val="4공철탑검토"/>
      <sheetName val="배수관접합및부설  "/>
      <sheetName val="S0"/>
      <sheetName val="설계내"/>
      <sheetName val="설치 일위대가(46~԰_x0000_缀_x0000_"/>
      <sheetName val="4.일위대가목차"/>
      <sheetName val="적격점수&lt;300억미만&gt;"/>
      <sheetName val="철탑공사"/>
      <sheetName val="원가계산서 "/>
      <sheetName val="강관산출"/>
      <sheetName val="갑(전기)"/>
      <sheetName val="원하도급내역서(당초)"/>
      <sheetName val="비교1"/>
      <sheetName val="12_xd8b7_⭎ጀ鮂"/>
      <sheetName val="12좷⭘ጀ鮂"/>
      <sheetName val="품셈총괄표"/>
      <sheetName val="AH-1 "/>
      <sheetName val="OHU"/>
      <sheetName val="건축집계"/>
      <sheetName val="계좌번호"/>
      <sheetName val="가로등제어반 설치공사(수량)"/>
      <sheetName val="가시설"/>
      <sheetName val="99노임기준"/>
      <sheetName val="48산출"/>
      <sheetName val="품목납기"/>
      <sheetName val="투찰금액"/>
      <sheetName val="0001(arch)"/>
      <sheetName val="금호산업"/>
      <sheetName val="표 지"/>
      <sheetName val="총괄갑 "/>
      <sheetName val="토공대가"/>
      <sheetName val="토공실행"/>
      <sheetName val="B.O.M"/>
      <sheetName val="화전내"/>
      <sheetName val="기준표"/>
      <sheetName val="보호공"/>
      <sheetName val="Ext. Stone-P"/>
      <sheetName val="건축공사 집계표"/>
      <sheetName val="골조"/>
      <sheetName val="구간산출"/>
      <sheetName val="빙축열"/>
      <sheetName val="견적정보"/>
      <sheetName val="RE9604"/>
      <sheetName val="노임단가표"/>
      <sheetName val="5.동별횡주관경"/>
      <sheetName val="일위(시설)"/>
      <sheetName val="154TW"/>
      <sheetName val="원내역서 그대로"/>
      <sheetName val="실행비교"/>
      <sheetName val="회로내역(승인)"/>
      <sheetName val="공통대가"/>
      <sheetName val="민감도"/>
      <sheetName val="일반맨홀수량집계(A-7 LINE)"/>
      <sheetName val="Sheet22"/>
      <sheetName val="가시설수량"/>
      <sheetName val="암센터"/>
      <sheetName val="인부임"/>
      <sheetName val="제丵"/>
      <sheetName val="설계산출기초"/>
      <sheetName val="분양가격표"/>
      <sheetName val="원가계산하도"/>
      <sheetName val="단위_x0000__x0000_尀"/>
      <sheetName val="단위ࠀᎄ䰀"/>
      <sheetName val="단위倀❹缀"/>
      <sheetName val="단위耀ὡ"/>
      <sheetName val="설변물량"/>
      <sheetName val="사각맨0"/>
      <sheetName val="견적의ᰀ፜"/>
      <sheetName val="사각맨᠜"/>
      <sheetName val="공기԰_x0000_缀"/>
      <sheetName val="설계睮め_x0005_"/>
      <sheetName val="CF"/>
      <sheetName val="전기일위목록"/>
      <sheetName val="가계부"/>
      <sheetName val="제품목록"/>
      <sheetName val="매입매출관리"/>
      <sheetName val="UPDATA"/>
      <sheetName val="5사남"/>
      <sheetName val="시중노임(공사)"/>
      <sheetName val="석재장조사"/>
      <sheetName val="유동표"/>
      <sheetName val="견적접수"/>
      <sheetName val="견적내역서"/>
      <sheetName val="PANEL"/>
      <sheetName val="덕전리"/>
      <sheetName val="조건입력"/>
      <sheetName val="조건입력(2)"/>
      <sheetName val="장비선정"/>
      <sheetName val="금광1터널"/>
      <sheetName val="º¯°æ»çÀþ"/>
      <sheetName val="제수변︀ᇕ"/>
      <sheetName val="º¯°æ»çÀ_x0000_"/>
      <sheetName val="결과조Ⴚ"/>
      <sheetName val="결과조º"/>
      <sheetName val="º¯°æ»çÀ¸"/>
      <sheetName val="º¯°æ»çÀ5"/>
      <sheetName val="º¯°æ»çÀ "/>
      <sheetName val="제수변﹔ᇕ"/>
      <sheetName val="º¯°æ»çÀB"/>
      <sheetName val="단가일䊱"/>
      <sheetName val="K1자재(3차등)"/>
      <sheetName val="제수변䊱ᅪ"/>
      <sheetName val="물塠"/>
      <sheetName val="물徸"/>
      <sheetName val="guard(mac¸"/>
      <sheetName val="물嬼"/>
      <sheetName val="물闰"/>
      <sheetName val="guard(macð"/>
      <sheetName val="물呈"/>
      <sheetName val="guard(macH"/>
      <sheetName val="KSHAHU-6"/>
      <sheetName val="대가 (보완)"/>
      <sheetName val="토목원가계窨_x0013_"/>
      <sheetName val="백호헾】_x0005_"/>
      <sheetName val="36신설수翇"/>
      <sheetName val="36신설수︀"/>
      <sheetName val="견적꓀᥻"/>
      <sheetName val="36신설수Ç"/>
      <sheetName val="36신설수資"/>
      <sheetName val="정화조"/>
      <sheetName val="A(Rev.3)"/>
      <sheetName val="내역서(교량)전체"/>
      <sheetName val="장비경비"/>
      <sheetName val="원가계墬ᥓ"/>
      <sheetName val="원가계Ⴌ_x0000_"/>
      <sheetName val="관로토공집계표"/>
      <sheetName val="3회기성헾】"/>
      <sheetName val="변경비교헾】"/>
      <sheetName val="3회기성䃸〒"/>
      <sheetName val="3회기성_x0005__x0000_"/>
      <sheetName val="3회기성吸("/>
      <sheetName val="3회기성ⱂ⿌"/>
      <sheetName val="3회기성埀0"/>
      <sheetName val="제철"/>
      <sheetName val="건공실"/>
      <sheetName val="배관단가조사서"/>
      <sheetName val="상반기손익차2총괄"/>
      <sheetName val="DRAIN DRUM PIT D-301"/>
      <sheetName val="TYPE집계표"/>
      <sheetName val="PAD TR보호대기초"/>
      <sheetName val="가로등기초"/>
      <sheetName val="HANDHOLE(2)"/>
      <sheetName val="MW-BM"/>
      <sheetName val="96노임기준"/>
      <sheetName val="간이연락"/>
      <sheetName val="CRUDE RE-bar"/>
      <sheetName val="C1ㅇ"/>
      <sheetName val="base"/>
      <sheetName val="STD"/>
      <sheetName val="연면적"/>
      <sheetName val="991029UTP용 M.D.F"/>
      <sheetName val="현장점검 1"/>
      <sheetName val="상가을 "/>
      <sheetName val="3.사용전검사(1000KW이상)(본동-수정)"/>
      <sheetName val="결재갑지"/>
      <sheetName val="계획예산입력자료"/>
      <sheetName val="수전기기DATA"/>
      <sheetName val="치수표"/>
      <sheetName val="기둥"/>
      <sheetName val="저판(버림100)"/>
      <sheetName val="재료-CODE"/>
      <sheetName val="내역_FILE"/>
      <sheetName val="9.2단가산출서"/>
      <sheetName val="손료"/>
      <sheetName val="단가산출목록표"/>
      <sheetName val="분뇨"/>
      <sheetName val="천방교접속"/>
      <sheetName val="하남내역"/>
      <sheetName val="공사비예산서"/>
      <sheetName val="관리비"/>
      <sheetName val="2006기계䈌ᅪ԰_x0000_缀"/>
      <sheetName val="960318-1"/>
      <sheetName val="직원자료"/>
      <sheetName val="업종분류"/>
      <sheetName val="장비분류"/>
      <sheetName val=" 소방공사 산출근거"/>
      <sheetName val="각종양식"/>
      <sheetName val="가시설(TYPE-A)"/>
      <sheetName val="1호맨홀가감수량"/>
      <sheetName val="1-1평균터파기고(1)"/>
      <sheetName val="1호맨홀수량산출"/>
      <sheetName val="교통惨У԰_x0000_"/>
      <sheetName val="6.¾㉀ᩴ蛀"/>
      <sheetName val="ࠀ᎚"/>
      <sheetName val="업체별 금액"/>
      <sheetName val="참조용쉬트"/>
      <sheetName val="청구서"/>
      <sheetName val="공동_집계표"/>
      <sheetName val="분담_집계표"/>
      <sheetName val="분담_대보"/>
      <sheetName val="분담_DB"/>
      <sheetName val="분담_동우"/>
      <sheetName val="대총괄내역서"/>
      <sheetName val="중총괄내역서"/>
      <sheetName val="소총괄내역서"/>
      <sheetName val="내역서_영상검지기"/>
      <sheetName val="내역서_레이더"/>
      <sheetName val="내역서_AVI"/>
      <sheetName val="내역서_CCTV"/>
      <sheetName val="내역서_지하차도CCTV"/>
      <sheetName val="내역서_VMS"/>
      <sheetName val="내역서_신호"/>
      <sheetName val="내역서_광통신장비"/>
      <sheetName val="내역서_주정차단속"/>
      <sheetName val="내역서_교통"/>
      <sheetName val="내역서_예비품"/>
      <sheetName val="내역서_전산"/>
      <sheetName val="내역서_정보통신"/>
      <sheetName val="내역서_전기"/>
      <sheetName val="내역서_토목"/>
      <sheetName val="내역서_기타(건축,소방)"/>
      <sheetName val="내역서_설계비및부대임대료"/>
      <sheetName val="세부내역_영상"/>
      <sheetName val="세부내역_레이더"/>
      <sheetName val="세부내역_AVI"/>
      <sheetName val="세부내역_CCTV"/>
      <sheetName val="세부내역_지하CCTV"/>
      <sheetName val="세부내역_VMS"/>
      <sheetName val="세부내역_신호"/>
      <sheetName val="세부내역_광통신"/>
      <sheetName val="세부내역_주정차"/>
      <sheetName val="세부내역_교통"/>
      <sheetName val="세부내역_예비품"/>
      <sheetName val="세부내역_전산"/>
      <sheetName val="세부내역_통신"/>
      <sheetName val="세부내역_전기"/>
      <sheetName val="세부내역_토목"/>
      <sheetName val="일위대가_건축구조(1)"/>
      <sheetName val="일위대가_건축토목(1)"/>
      <sheetName val="일위대가_SW"/>
      <sheetName val="SW개발비_산정기준"/>
      <sheetName val="세부내역_건축"/>
      <sheetName val="CABdata"/>
      <sheetName val="방송일위대가"/>
      <sheetName val="준공내역서(을)"/>
      <sheetName val="월말"/>
      <sheetName val="49-11g"/>
      <sheetName val="49-11H"/>
      <sheetName val="PI_x0000__x0000_"/>
      <sheetName val="ASEM내역"/>
      <sheetName val="in"/>
      <sheetName val="청주(철골발주의뢰서)"/>
      <sheetName val="Price List"/>
      <sheetName val="5정거장"/>
      <sheetName val="1-3길내기"/>
      <sheetName val="단위목헾"/>
      <sheetName val="산출내역(K2)"/>
      <sheetName val="전체제잡비"/>
      <sheetName val="자재ᰀ፜搀"/>
      <sheetName val="건0_x0000_蠀"/>
      <sheetName val="금0_x0000_䠀"/>
      <sheetName val="금蠣㡎耀"/>
      <sheetName val="삼성전기"/>
      <sheetName val="7.경제성결과"/>
      <sheetName val="투입비"/>
      <sheetName val="손익계산서"/>
      <sheetName val="대차대조표"/>
      <sheetName val="폐토수익화 "/>
      <sheetName val="열차제어동"/>
      <sheetName val="전기성능동"/>
      <sheetName val="차량시스템인자"/>
      <sheetName val="차량부품동"/>
      <sheetName val="신.분"/>
      <sheetName val="피스표"/>
      <sheetName val="OCT.FDN"/>
      <sheetName val="기성공제요청서"/>
      <sheetName val="하도기성내역 수정"/>
      <sheetName val="기성공제 동의서"/>
      <sheetName val="기성공제 합의서(쓰레기처리비)"/>
      <sheetName val="전장품(관리용)"/>
      <sheetName val="수안보-헾】_x0005__x0000_"/>
      <sheetName val="준공조서갑지"/>
      <sheetName val="시설물기초"/>
      <sheetName val="»êÃ렀䡟ԯ_x0000_缀"/>
      <sheetName val="»êÃ︀ᇕ԰_x0000_缀"/>
      <sheetName val="예산대비"/>
      <sheetName val="4/_x0000_䠀"/>
      <sheetName val="4쌇栅/"/>
      <sheetName val="4က_x0000_က"/>
      <sheetName val="방음벽 기초 일반헾】"/>
      <sheetName val="몰탈㔀቎԰_x0000_"/>
      <sheetName val="몰탈䠊ፓ倀놡"/>
      <sheetName val="몰탈䠋ፓ頀뫻"/>
      <sheetName val="몰탈䠠ፓ瀀멗"/>
      <sheetName val="몰탈䠊ፓ "/>
      <sheetName val="몰탈䠉ፓ退"/>
      <sheetName val="몰탈䠉ፓ退ꠍ"/>
      <sheetName val="몰탈䠑ፓ뀀짅"/>
      <sheetName val="TOEC"/>
      <sheetName val="내역서(기성청구)"/>
      <sheetName val="위치"/>
      <sheetName val="공작물조직표(용배수)"/>
      <sheetName val="몰탈䠊ፓ㠀擞"/>
      <sheetName val="bdata-출력안함"/>
      <sheetName val="준공정산"/>
      <sheetName val="부대공집계표"/>
      <sheetName val="관일"/>
      <sheetName val="노무비(DB)_이후 출력XXXXXX"/>
      <sheetName val="카렌스센터계량기설치공사"/>
      <sheetName val="수안보-徸〒_x0005__x0000_"/>
      <sheetName val="입출재고현⩿〚_x0005__x0000_"/>
      <sheetName val="수안보-娐&gt;闰⿑"/>
      <sheetName val="수안보-ꮸ⿥_x0005__x0000_"/>
      <sheetName val="백호丵〒_x0005_"/>
      <sheetName val="철근총괄집계표"/>
      <sheetName val="참조 DATA"/>
      <sheetName val="EJ"/>
      <sheetName val="앉음벽 (2)"/>
      <sheetName val="선로정수계산"/>
      <sheetName val="지입자재"/>
      <sheetName val="공정량산출내역서 "/>
      <sheetName val="내역서(당초변경)"/>
      <sheetName val="인원계획"/>
      <sheetName val="시행예산"/>
      <sheetName val="자압1"/>
      <sheetName val="고창방향"/>
      <sheetName val="역삼"/>
      <sheetName val="구조물공집계"/>
      <sheetName val="부대집계"/>
      <sheetName val="요약"/>
      <sheetName val="총괄집렇♑"/>
      <sheetName val="총괄집㸁䧾"/>
      <sheetName val="일위대가-1"/>
      <sheetName val="36+45-113-18+19+20I"/>
      <sheetName val="5.3 단면가정"/>
      <sheetName val="시추주상도"/>
      <sheetName val="변경실행(2차) "/>
      <sheetName val="호표"/>
      <sheetName val="VXXXXXXX"/>
      <sheetName val="기초ա_x0000_"/>
      <sheetName val="물량尜"/>
      <sheetName val="토공,철콘"/>
      <sheetName val="변경비丵〒_x0005_"/>
      <sheetName val="물량丵"/>
      <sheetName val="AILC005"/>
      <sheetName val="AILC00_x0000_"/>
      <sheetName val="AILC00_x0010_"/>
      <sheetName val="공무공A"/>
      <sheetName val="배전반용량계산"/>
      <sheetName val="세정탑 설계"/>
      <sheetName val="건축-물가변동"/>
      <sheetName val="기계설비-물가변동"/>
      <sheetName val="강교(Sub)"/>
      <sheetName val="일반토공견적"/>
      <sheetName val="원형측구(B-type)"/>
      <sheetName val="spec"/>
      <sheetName val="program"/>
      <sheetName val="studbolt no."/>
      <sheetName val="studbolt size"/>
      <sheetName val="item sort no"/>
      <sheetName val="개봉3동하수관"/>
      <sheetName val="8. 안_x0000__x0000__x0005_"/>
      <sheetName val="조견표"/>
      <sheetName val="미드수량"/>
      <sheetName val="±âÀÚÀç´ëºñÇ¥"/>
      <sheetName val="¿¬°áÀÓ½Ã"/>
      <sheetName val="°ü±Þ"/>
      <sheetName val="옥내소화전계산서"/>
      <sheetName val="운반비산정"/>
      <sheetName val="심사계산"/>
      <sheetName val="심사물량"/>
      <sheetName val="일위대가(원본)"/>
      <sheetName val="지급자재대"/>
      <sheetName val="2.노무비명欐_x0016_歜_x0016_丵⽃"/>
      <sheetName val="2.노무비명烨$橂⽲_x0005__x0000_"/>
      <sheetName val="조명율"/>
      <sheetName val="보집계표"/>
      <sheetName val="집수정(1)"/>
      <sheetName val="교사기준면적(초등)"/>
      <sheetName val="집수정단"/>
      <sheetName val="倀ᑙ"/>
      <sheetName val="1x"/>
      <sheetName val="栈᲋"/>
      <sheetName val="_xd810_᱓"/>
      <sheetName val="ꠀ"/>
      <sheetName val="자(3.0m)"/>
      <sheetName val="장비명"/>
      <sheetName val="2000.05"/>
      <sheetName val="97노임단가"/>
      <sheetName val="입력란"/>
      <sheetName val="재료단가"/>
      <sheetName val="내역서-전체낙찰율"/>
      <sheetName val="물량증감"/>
      <sheetName val="9902"/>
      <sheetName val="환율"/>
      <sheetName val="적격"/>
      <sheetName val="안정검토(온1)"/>
      <sheetName val="DT"/>
      <sheetName val="롤러"/>
      <sheetName val="BH"/>
      <sheetName val="펌프차타설"/>
      <sheetName val="방음벽 기초_x0005__x0000__x0000__x0000_"/>
      <sheetName val="foxz"/>
      <sheetName val="실㔀቎԰"/>
      <sheetName val="실︀껕ԯ"/>
      <sheetName val="실ԯ_x0000_缀"/>
      <sheetName val="금리׉"/>
      <sheetName val="실頀▀_xdc00_"/>
      <sheetName val="제㗇"/>
      <sheetName val="주차구丵〒_x0005__x0000_"/>
      <sheetName val="배수관연장산출서"/>
      <sheetName val="옹벽수량萘_x0013_"/>
      <sheetName val="수"/>
      <sheetName val="관리_x0000__x0000_Ԁ"/>
      <sheetName val="관리ﻇᇕ԰"/>
      <sheetName val="관리᠀㹓㔀"/>
      <sheetName val="관리Ç_x0000_Ԁ"/>
      <sheetName val="관리裇⁒㔀"/>
      <sheetName val="관리㗇ぎԯ"/>
      <sheetName val="관리㔀ぎԯ"/>
      <sheetName val="관리㉓Ⰰ"/>
      <sheetName val="신표鎐)"/>
      <sheetName val="신표司/"/>
      <sheetName val="신표丵⾒"/>
      <sheetName val="신표丵⽀"/>
      <sheetName val="신표錰!"/>
      <sheetName val="신표鋐_x0014_"/>
      <sheetName val="신표丵⼣"/>
      <sheetName val="신표鍀#"/>
      <sheetName val="신표_x0000__x0000_"/>
      <sheetName val="신표丵⾲"/>
      <sheetName val="신표券&quot;"/>
      <sheetName val="작용하중산정"/>
      <sheetName val="인부신상자료"/>
      <sheetName val="6차2회변경내역서"/>
      <sheetName val="자재단가_x0005_"/>
      <sheetName val="변경비_x0000__x0000_Ѡ"/>
      <sheetName val="가제당공사비"/>
      <sheetName val="기초처리공사비"/>
      <sheetName val="복통공사비"/>
      <sheetName val="본제당공사비"/>
      <sheetName val="시험비"/>
      <sheetName val="중기운반비"/>
      <sheetName val="진입도로공사비"/>
      <sheetName val="취수탑공사비"/>
      <sheetName val="토취장복구"/>
      <sheetName val="°ø»ç¿ø°¡°è牨-犬-"/>
      <sheetName val="전체내역갑지"/>
      <sheetName val="측구터파기공수량집계"/>
      <sheetName val="※참고자료※"/>
      <sheetName val="실행내역서 (조경)"/>
      <sheetName val="구조물"/>
      <sheetName val="형틀공사"/>
      <sheetName val="주소록"/>
      <sheetName val="무전표"/>
      <sheetName val="자재노임단가"/>
      <sheetName val="크레인5ton"/>
      <sheetName val="단가산출-2"/>
      <sheetName val="기초수량-1"/>
      <sheetName val="단가산출-1"/>
      <sheetName val="단가 (2)"/>
      <sheetName val="??????"/>
      <sheetName val="LKVL-CK-HT-GD1"/>
      <sheetName val="도면자료제출일정"/>
      <sheetName val="검색"/>
      <sheetName val="9-1차_x0005__x0000_"/>
      <sheetName val="토공및부대2차"/>
      <sheetName val="새공통"/>
      <sheetName val="3절_CheckList_구분"/>
      <sheetName val="허용전류-IEC DATA"/>
      <sheetName val="지중자재단가"/>
      <sheetName val="[YES.XLS]신표司/"/>
      <sheetName val="주관⩿〚"/>
      <sheetName val="1þ"/>
      <sheetName val="1ð"/>
      <sheetName val="배수내역"/>
      <sheetName val="1¨"/>
      <sheetName val="1¸"/>
      <sheetName val="골재및자재집계표"/>
      <sheetName val="배수통관(좌)"/>
      <sheetName val="[YES.XLS][YES.XLS]신표司/"/>
      <sheetName val="¹׃】_x0000_"/>
      <sheetName val="특2호하천산근"/>
      <sheetName val="특2호부관하천산근"/>
      <sheetName val="금액결醐"/>
      <sheetName val="일위대가표(무)"/>
      <sheetName val="일위대가산출기초"/>
      <sheetName val="제조 경영"/>
      <sheetName val="일반수량총괄집계"/>
      <sheetName val="증감䈀ᅪ"/>
      <sheetName val="전체총괄"/>
      <sheetName val="관헾"/>
      <sheetName val="원가(1︀"/>
      <sheetName val="원가(1䠀"/>
      <sheetName val="관聈"/>
      <sheetName val="관_x0005_"/>
      <sheetName val="지불내역1"/>
      <sheetName val="PAC"/>
      <sheetName val="직접비"/>
      <sheetName val="페인트"/>
      <sheetName val="30신설일위대가"/>
      <sheetName val="30집계표"/>
      <sheetName val="지구단위계획"/>
      <sheetName val="00노임기준"/>
      <sheetName val="일위대가(가설԰"/>
      <sheetName val="원가계산(2)"/>
      <sheetName val="철거산출헾】"/>
      <sheetName val="철거산출午_x0013_"/>
      <sheetName val="VS P-Q"/>
      <sheetName val="법면"/>
      <sheetName val="배수공1"/>
      <sheetName val="도급단가-아파트"/>
      <sheetName val="cable-data"/>
      <sheetName val="dongia (2)"/>
      <sheetName val="gtrinh"/>
      <sheetName val="lam-moi"/>
      <sheetName val="chitiet"/>
      <sheetName val="giathanh1"/>
      <sheetName val="DONGIA"/>
      <sheetName val="thao-go"/>
      <sheetName val="TH XL"/>
      <sheetName val="VC"/>
      <sheetName val="Tiepdia"/>
      <sheetName val="CHITIET VL-NC"/>
      <sheetName val="LANGUAGE"/>
      <sheetName val="인공산출"/>
      <sheetName val="전기내역서(총계)"/>
      <sheetName val="일위(PN)"/>
      <sheetName val="keyword"/>
      <sheetName val="다곡2교"/>
      <sheetName val="1._x005f_x0018_변전설비"/>
      <sheetName val="Summary"/>
      <sheetName val="입렀"/>
      <sheetName val="입栀"/>
      <sheetName val="입ꠀ"/>
      <sheetName val="입︀"/>
      <sheetName val="BIDDING-SUM"/>
      <sheetName val="경비공통"/>
      <sheetName val="세목별"/>
      <sheetName val="소개"/>
      <sheetName val="#REF!"/>
      <sheetName val="계열사현황종합"/>
      <sheetName val="INS-SHEET"/>
      <sheetName val="제품橂"/>
      <sheetName val="일위집계(기존)"/>
      <sheetName val="북제주-표지"/>
      <sheetName val="COVERSHEET"/>
      <sheetName val="설계명세_x0000_"/>
      <sheetName val="설계명세揄"/>
      <sheetName val="설계명세䡲"/>
      <sheetName val="설계명세_x0005_"/>
      <sheetName val="DATA 입᠒ᎍ"/>
      <sheetName val="기계경비산출"/>
      <sheetName val="거래명세서"/>
      <sheetName val="[YES.XLS][YES.XLS][YES.XLS]4/_x0000_䠀"/>
      <sheetName val="[YES.XLS][YES.XLS][YES.XLS]4쌇栅/"/>
      <sheetName val="[YES.XLS][YES.XLS]4/_x0000_䠀"/>
      <sheetName val="[YES.XLS][YES.XLS]4쌇栅/"/>
      <sheetName val="FB25JN"/>
      <sheetName val="동원인원계획표"/>
      <sheetName val="/_x0000_"/>
      <sheetName val="က_x0000_"/>
      <sheetName val="포장쌅"/>
      <sheetName val="예산내역"/>
      <sheetName val="총괄수지표"/>
      <sheetName val="가옥조"/>
      <sheetName val="Summar헾】_x0005__x0000__x0000__x0000__x0000_"/>
      <sheetName val="Summar"/>
      <sheetName val="Summar䡲ぞ_x0000_"/>
      <sheetName val="SHUTDOWN VALVE"/>
      <sheetName val="수량산출내역1115"/>
      <sheetName val="°¡·Îµî⸀朋ԯ_x0000_缀_x0000_"/>
      <sheetName val="°¡·Îµî耀퓬縺"/>
      <sheetName val="sheet"/>
      <sheetName val="UB2"/>
      <sheetName val="변경후원본2"/>
      <sheetName val="LABTOTAL"/>
      <sheetName val="COA-17"/>
      <sheetName val="C-18"/>
      <sheetName val="경성자금"/>
      <sheetName val="SUB일위대가"/>
      <sheetName val="사용자정의"/>
      <sheetName val="평자재단가"/>
      <sheetName val="95년12월말"/>
      <sheetName val="교량전기"/>
      <sheetName val="토목(용인)"/>
      <sheetName val="40총괄"/>
      <sheetName val="40집계"/>
      <sheetName val="집"/>
      <sheetName val="기성청구현황"/>
      <sheetName val="심의대상"/>
      <sheetName val="돈암사업"/>
      <sheetName val="단면A-A(TR)"/>
      <sheetName val="스포회원매출"/>
      <sheetName val="역T형교대栄⿇_x0000__x0000_庨_x0000_"/>
      <sheetName val="역T형교대栄⿇_x0000__x0000__x0000_"/>
      <sheetName val="역T형교대舨&quot;헾⾪_x0005__x0000_"/>
      <sheetName val="Tiburon"/>
      <sheetName val="배출수지B"/>
      <sheetName val="J__LOTUS_9605P_BB_C_BD_OUT_YE_2"/>
      <sheetName val="변경ᛅ⾒_x0005_"/>
      <sheetName val="월별"/>
      <sheetName val="EQUIP LIST"/>
      <sheetName val="소상 &quot;1&quot;"/>
      <sheetName val="도"/>
      <sheetName val="빙장비사양"/>
      <sheetName val="FAB4생산"/>
      <sheetName val="HVAC"/>
      <sheetName val="총괄표(1)"/>
      <sheetName val="정보매체A동"/>
      <sheetName val="22전선(P)"/>
      <sheetName val="22전선(L)"/>
      <sheetName val="22전선(R)"/>
      <sheetName val="22신설수량"/>
      <sheetName val="청 구"/>
      <sheetName val="YES-T"/>
      <sheetName val="흄관수량"/>
      <sheetName val="주재료비"/>
      <sheetName val="설계요율"/>
      <sheetName val="4.전기"/>
      <sheetName val="TYPE-U800"/>
      <sheetName val="일_x0007__x0006__x0003__x0004__x0007_"/>
      <sheetName val="_x0000__x0005__x0000__x0004__x0000__x0008__x0000__x0005__x0000__x0008_"/>
      <sheetName val="견적대비 견적서"/>
      <sheetName val="한화 둔산 내역서"/>
      <sheetName val="4.2유효폭의 계산"/>
      <sheetName val="98수금사업"/>
      <sheetName val="암거"/>
      <sheetName val="정보"/>
      <sheetName val="간이영수증"/>
      <sheetName val="내역총괄표"/>
      <sheetName val="내역5"/>
      <sheetName val="동력배선"/>
      <sheetName val="본선동력배선"/>
      <sheetName val="본선조명"/>
      <sheetName val="전력간선배선"/>
      <sheetName val="전열배선"/>
      <sheetName val="배관배선 단가조사"/>
      <sheetName val="당사실시1"/>
      <sheetName val="세부狇譈"/>
      <sheetName val="사각맨퀀"/>
      <sheetName val="사각맨堀"/>
      <sheetName val="사각맨䈀"/>
      <sheetName val="사각맨ﻇ"/>
      <sheetName val="몰탈재븧܊"/>
      <sheetName val="견적의"/>
      <sheetName val="견적의烇彰"/>
      <sheetName val="B767"/>
      <sheetName val="하도급선정의뢰서(습식공_x0000__x0000_"/>
      <sheetName val="남양주부대"/>
      <sheetName val="RangeObject"/>
      <sheetName val="등록׃】"/>
      <sheetName val="등록_x0010__x0000_"/>
      <sheetName val="RAHMEN"/>
      <sheetName val="등록_x0000__x0000_"/>
      <sheetName val="원가총괄"/>
      <sheetName val="금액내렀቟"/>
      <sheetName val="금액내԰_x0000_"/>
      <sheetName val="조경내역"/>
      <sheetName val="A1_본체_수량산출서"/>
      <sheetName val="8. 내진해석"/>
      <sheetName val="공비대䠚"/>
      <sheetName val="09년실적"/>
      <sheetName val="중사"/>
      <sheetName val="단가(1)"/>
      <sheetName val="##내역서##"/>
      <sheetName val="식재"/>
      <sheetName val="시설물"/>
      <sheetName val="식재출력용"/>
      <sheetName val="유지관리"/>
      <sheetName val="내부수지예산"/>
      <sheetName val="1단계_견적내역서"/>
      <sheetName val="합계"/>
      <sheetName val="7.3.1 전력간선 굵기"/>
      <sheetName val="DAILY"/>
      <sheetName val="농로수량집계"/>
      <sheetName val="OCT"/>
      <sheetName val="ISOP"/>
      <sheetName val="N0_x0000_"/>
      <sheetName val="MdBase"/>
      <sheetName val="전등수량산출"/>
      <sheetName val="수정"/>
      <sheetName val="금강견적"/>
      <sheetName val="기초대가"/>
      <sheetName val="복구량산정_및_전용회선_사용1"/>
      <sheetName val="4월_실적추정(건축+토목)1"/>
      <sheetName val="4월_실적추정(건축)1"/>
      <sheetName val="1_수변전설비1"/>
      <sheetName val="2_전력간선1"/>
      <sheetName val="3_동력1"/>
      <sheetName val="4_전등1"/>
      <sheetName val="5_전열1"/>
      <sheetName val="6_약전1"/>
      <sheetName val="7_소방1"/>
      <sheetName val="8_방송1"/>
      <sheetName val="9_조명제어1"/>
      <sheetName val="10_철거공사1"/>
      <sheetName val="AIR_SHOWER(3인용)1"/>
      <sheetName val="1_전차선조정1"/>
      <sheetName val="2_조가선조정1"/>
      <sheetName val="3_급전선신설1"/>
      <sheetName val="4_급전선철거1"/>
      <sheetName val="5_고배선철거1"/>
      <sheetName val="6_고압케이블신설1"/>
      <sheetName val="7_비절연선조정1"/>
      <sheetName val="8_가동브래키트이설1"/>
      <sheetName val="9_H형강주신설(9m)1"/>
      <sheetName val="10_강관주신설(9m)1"/>
      <sheetName val="11_H강주철거(11m)1"/>
      <sheetName val="11_H형강기초1"/>
      <sheetName val="13_강관주기초1"/>
      <sheetName val="14_장력조정장치신설1"/>
      <sheetName val="15_장력조정장치철거___1"/>
      <sheetName val="16_콘주철거(9m)1"/>
      <sheetName val="17_지선신설(보통)1"/>
      <sheetName val="18_지선신설(v형)1"/>
      <sheetName val="19_지선철거1"/>
      <sheetName val="20_기중개폐기신설1"/>
      <sheetName val="남양시작동자105노65기1_3화1_21"/>
      <sheetName val="0_집계1"/>
      <sheetName val="1_수변전설비공사1"/>
      <sheetName val="표지_(2)1"/>
      <sheetName val="조도계산서_(도서)1"/>
      <sheetName val="3-1_CB1"/>
      <sheetName val="2F_회의실견적(5_14_일대)"/>
      <sheetName val="unit_4"/>
      <sheetName val="3_내역서"/>
      <sheetName val="원가계산서_(총괄)"/>
      <sheetName val="원가계산서_(건축)"/>
      <sheetName val="임시급식_(2)"/>
      <sheetName val="Summary_Sheets"/>
      <sheetName val="96보완계획7_12"/>
      <sheetName val="전차선로_물량표"/>
      <sheetName val="ITB_COST"/>
      <sheetName val="º¹±¸·®»êÁ¤_¹×_Àü¿ëÈ¸¼±_»ç¿ë"/>
      <sheetName val="4¿ù_½ÇÀûÃßÁ¤(°ÇÃà+Åä¸ñ)"/>
      <sheetName val="4¿ù_½ÇÀûÃßÁ¤(°ÇÃà)"/>
      <sheetName val="빌딩_안내"/>
      <sheetName val="EQUIPMENT_-2"/>
      <sheetName val="1_변전설비"/>
      <sheetName val="1_¼öº¯Àü¼³ºñ"/>
      <sheetName val="2_Àü·Â°£¼±"/>
      <sheetName val="3_µ¿·Â"/>
      <sheetName val="4_Àüµî"/>
      <sheetName val="5_Àü¿­"/>
      <sheetName val="6_¾àÀü"/>
      <sheetName val="7_¼Ò¹æ"/>
      <sheetName val="8_¹æ¼Û"/>
      <sheetName val="9_Á¶¸íÁ¦¾î"/>
      <sheetName val="10_Ã¶°Å°ø»ç"/>
      <sheetName val="³²¾ç½ÃÀÛµ¿ÀÚ105³ë65±â1_3È­1_2"/>
      <sheetName val="Á¶µµ°è»ê¼­_(µµ¼­)"/>
      <sheetName val="6PILE__(돌출)"/>
      <sheetName val="Man_Power_&amp;_Comp"/>
      <sheetName val="노원열병합__건축공사기성내역서"/>
      <sheetName val="자동_철거"/>
      <sheetName val="자동_설치"/>
      <sheetName val="토목_철주"/>
      <sheetName val="철거_일위대가(1-19)"/>
      <sheetName val="철거_일위대가(20-22)"/>
      <sheetName val="설치_일위대가(23-45호)"/>
      <sheetName val="설치_일위대가(46~78호)"/>
      <sheetName val="노무비_근거"/>
      <sheetName val="효성CB_1P기초"/>
      <sheetName val="const_"/>
      <sheetName val="내역서_(2)"/>
      <sheetName val="220_(2)"/>
      <sheetName val="플랜트_설치"/>
      <sheetName val="1공구_건정토건_토공"/>
      <sheetName val="TRE_TABLE"/>
      <sheetName val="3련_BOX"/>
      <sheetName val="2000년_공정표"/>
      <sheetName val="화재_탐지_설비"/>
      <sheetName val="호봉_(2)"/>
      <sheetName val="2000,9월_일위"/>
      <sheetName val="CABLE_SIZE-3"/>
      <sheetName val="2000_11¿ù¼³°è³»¿ª"/>
      <sheetName val="Àü¼±_¹×_Àü¼±°ü"/>
      <sheetName val="ÁØ°Ë_³»¿ª¼­"/>
      <sheetName val="¼ö¸ñµ¥ÀÌÅ¸_"/>
      <sheetName val="º¯¾Ð±â_¹×_¹ßÀü±â_¿ë·®"/>
      <sheetName val="1_¼öÀÎÅÍ³Î"/>
      <sheetName val="8_PILE__(돌출)"/>
      <sheetName val="69_03%"/>
      <sheetName val="변경내역84_52%"/>
      <sheetName val="PROJECT_BRIEF"/>
      <sheetName val="BSD_(2)"/>
      <sheetName val="_견적서"/>
      <sheetName val="5_공종별예산내역서"/>
      <sheetName val="97_사업추정(WEKI)"/>
      <sheetName val="단가_"/>
      <sheetName val="총괄원가_"/>
      <sheetName val="_갑__지_"/>
      <sheetName val="기성내역_진짜"/>
      <sheetName val="설산1_나"/>
      <sheetName val="실행내역서_"/>
      <sheetName val="plan&amp;section_of_foundation"/>
      <sheetName val="working_load_at_the_btm_ft_"/>
      <sheetName val="stability_check"/>
      <sheetName val="design_criteria"/>
      <sheetName val="할증_"/>
      <sheetName val="PUMP_SHT"/>
      <sheetName val="FIN_TUBE"/>
      <sheetName val="HED__&amp;_PIPE"/>
      <sheetName val="_총괄표"/>
      <sheetName val="0_Áý°è"/>
      <sheetName val="1_¼öº¯Àü¼³ºñ°ø»ç"/>
      <sheetName val="Ç¥Áö_(2)"/>
      <sheetName val="DATA_입력부"/>
      <sheetName val="Customer_Databas"/>
      <sheetName val="기존단가_(2)"/>
      <sheetName val="9_"/>
      <sheetName val="세부견적서(DAS_Call_Back)"/>
      <sheetName val="2_펌프장(사급자재)"/>
      <sheetName val="입고장부_(4)"/>
      <sheetName val="1차_내역서"/>
      <sheetName val="5_"/>
      <sheetName val="12_"/>
      <sheetName val="14_"/>
      <sheetName val="7_"/>
      <sheetName val="8_"/>
      <sheetName val="10_"/>
      <sheetName val="토공(우물통,기타)_"/>
      <sheetName val="내역 (2)"/>
      <sheetName val="건축2"/>
      <sheetName val="매입세율"/>
      <sheetName val="표지판현황"/>
      <sheetName val="총괄원가  (2)"/>
      <sheetName val="변경공종별집계표"/>
      <sheetName val="변경공종별내역서"/>
      <sheetName val="변경공종별집계표(관급)"/>
      <sheetName val="변경공종별내역서(관급)"/>
      <sheetName val="재료비내역서"/>
      <sheetName val="사업성분석"/>
      <sheetName val="계약원가"/>
      <sheetName val="3.설계예산내역서(예산서)"/>
      <sheetName val="2.예정공정표"/>
      <sheetName val="4.설계예산내역서"/>
      <sheetName val="6.관급자재조서"/>
      <sheetName val="22-1소단"/>
      <sheetName val="22-2M단"/>
      <sheetName val="_____________d__My_Documents__2"/>
      <sheetName val="위치�ᢘ"/>
      <sheetName val="산출서집계"/>
      <sheetName val="대우단가(풍산)"/>
      <sheetName val="48전력선_x0002__x0000_㣸"/>
      <sheetName val="관세,통관수수료,운반비"/>
      <sheetName val="KS-301_WBS"/>
      <sheetName val="Piping Cost"/>
      <sheetName val="N閞㋁"/>
    </sheetNames>
    <sheetDataSet>
      <sheetData sheetId="0">
        <row r="22">
          <cell r="F22">
            <v>148</v>
          </cell>
        </row>
      </sheetData>
      <sheetData sheetId="1" refreshError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 refreshError="1"/>
      <sheetData sheetId="44" refreshError="1"/>
      <sheetData sheetId="45"/>
      <sheetData sheetId="46"/>
      <sheetData sheetId="47" refreshError="1"/>
      <sheetData sheetId="48" refreshError="1"/>
      <sheetData sheetId="49"/>
      <sheetData sheetId="50" refreshError="1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 refreshError="1"/>
      <sheetData sheetId="81" refreshError="1"/>
      <sheetData sheetId="82"/>
      <sheetData sheetId="83" refreshError="1"/>
      <sheetData sheetId="84" refreshError="1"/>
      <sheetData sheetId="85" refreshError="1"/>
      <sheetData sheetId="86"/>
      <sheetData sheetId="87"/>
      <sheetData sheetId="88" refreshError="1"/>
      <sheetData sheetId="89"/>
      <sheetData sheetId="90" refreshError="1"/>
      <sheetData sheetId="91"/>
      <sheetData sheetId="92"/>
      <sheetData sheetId="93"/>
      <sheetData sheetId="94" refreshError="1"/>
      <sheetData sheetId="95"/>
      <sheetData sheetId="96"/>
      <sheetData sheetId="97" refreshError="1"/>
      <sheetData sheetId="98" refreshError="1"/>
      <sheetData sheetId="99" refreshError="1"/>
      <sheetData sheetId="100"/>
      <sheetData sheetId="101"/>
      <sheetData sheetId="102"/>
      <sheetData sheetId="103"/>
      <sheetData sheetId="104"/>
      <sheetData sheetId="105">
        <row r="22">
          <cell r="F22">
            <v>148</v>
          </cell>
        </row>
      </sheetData>
      <sheetData sheetId="106">
        <row r="22">
          <cell r="F22">
            <v>148</v>
          </cell>
        </row>
      </sheetData>
      <sheetData sheetId="107">
        <row r="22">
          <cell r="F22">
            <v>148</v>
          </cell>
        </row>
      </sheetData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 refreshError="1"/>
      <sheetData sheetId="145" refreshError="1"/>
      <sheetData sheetId="146" refreshError="1"/>
      <sheetData sheetId="147" refreshError="1"/>
      <sheetData sheetId="148"/>
      <sheetData sheetId="149" refreshError="1"/>
      <sheetData sheetId="150"/>
      <sheetData sheetId="15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/>
      <sheetData sheetId="192"/>
      <sheetData sheetId="193" refreshError="1"/>
      <sheetData sheetId="194" refreshError="1"/>
      <sheetData sheetId="195" refreshError="1"/>
      <sheetData sheetId="196" refreshError="1"/>
      <sheetData sheetId="197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/>
      <sheetData sheetId="239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/>
      <sheetData sheetId="249" refreshError="1"/>
      <sheetData sheetId="250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/>
      <sheetData sheetId="263"/>
      <sheetData sheetId="264" refreshError="1"/>
      <sheetData sheetId="265"/>
      <sheetData sheetId="266" refreshError="1"/>
      <sheetData sheetId="267" refreshError="1"/>
      <sheetData sheetId="268" refreshError="1"/>
      <sheetData sheetId="269" refreshError="1"/>
      <sheetData sheetId="270"/>
      <sheetData sheetId="271"/>
      <sheetData sheetId="272"/>
      <sheetData sheetId="273"/>
      <sheetData sheetId="274"/>
      <sheetData sheetId="275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/>
      <sheetData sheetId="310" refreshError="1"/>
      <sheetData sheetId="311" refreshError="1"/>
      <sheetData sheetId="312" refreshError="1"/>
      <sheetData sheetId="313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/>
      <sheetData sheetId="386" refreshError="1"/>
      <sheetData sheetId="387"/>
      <sheetData sheetId="388" refreshError="1"/>
      <sheetData sheetId="389"/>
      <sheetData sheetId="390"/>
      <sheetData sheetId="391" refreshError="1"/>
      <sheetData sheetId="392"/>
      <sheetData sheetId="393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/>
      <sheetData sheetId="539"/>
      <sheetData sheetId="540"/>
      <sheetData sheetId="541" refreshError="1"/>
      <sheetData sheetId="542"/>
      <sheetData sheetId="543"/>
      <sheetData sheetId="544"/>
      <sheetData sheetId="545" refreshError="1"/>
      <sheetData sheetId="546" refreshError="1"/>
      <sheetData sheetId="547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/>
      <sheetData sheetId="580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/>
      <sheetData sheetId="596" refreshError="1"/>
      <sheetData sheetId="597" refreshError="1"/>
      <sheetData sheetId="598" refreshError="1"/>
      <sheetData sheetId="599"/>
      <sheetData sheetId="600" refreshError="1"/>
      <sheetData sheetId="601" refreshError="1"/>
      <sheetData sheetId="602" refreshError="1"/>
      <sheetData sheetId="603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/>
      <sheetData sheetId="647"/>
      <sheetData sheetId="648"/>
      <sheetData sheetId="649"/>
      <sheetData sheetId="650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/>
      <sheetData sheetId="661"/>
      <sheetData sheetId="662"/>
      <sheetData sheetId="663"/>
      <sheetData sheetId="664"/>
      <sheetData sheetId="665"/>
      <sheetData sheetId="666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/>
      <sheetData sheetId="739" refreshError="1"/>
      <sheetData sheetId="740" refreshError="1"/>
      <sheetData sheetId="741" refreshError="1"/>
      <sheetData sheetId="742"/>
      <sheetData sheetId="743"/>
      <sheetData sheetId="744"/>
      <sheetData sheetId="745" refreshError="1"/>
      <sheetData sheetId="746" refreshError="1"/>
      <sheetData sheetId="747" refreshError="1"/>
      <sheetData sheetId="748"/>
      <sheetData sheetId="749"/>
      <sheetData sheetId="750"/>
      <sheetData sheetId="751" refreshError="1"/>
      <sheetData sheetId="752" refreshError="1"/>
      <sheetData sheetId="753"/>
      <sheetData sheetId="754"/>
      <sheetData sheetId="755" refreshError="1"/>
      <sheetData sheetId="756" refreshError="1"/>
      <sheetData sheetId="757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/>
      <sheetData sheetId="783" refreshError="1"/>
      <sheetData sheetId="784" refreshError="1"/>
      <sheetData sheetId="785" refreshError="1"/>
      <sheetData sheetId="786" refreshError="1"/>
      <sheetData sheetId="787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/>
      <sheetData sheetId="798"/>
      <sheetData sheetId="799"/>
      <sheetData sheetId="800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/>
      <sheetData sheetId="1170"/>
      <sheetData sheetId="1171"/>
      <sheetData sheetId="1172"/>
      <sheetData sheetId="1173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/>
      <sheetData sheetId="1202"/>
      <sheetData sheetId="1203"/>
      <sheetData sheetId="1204"/>
      <sheetData sheetId="1205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/>
      <sheetData sheetId="1416"/>
      <sheetData sheetId="1417"/>
      <sheetData sheetId="1418"/>
      <sheetData sheetId="1419"/>
      <sheetData sheetId="1420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/>
      <sheetData sheetId="1502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/>
      <sheetData sheetId="1745"/>
      <sheetData sheetId="1746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/>
      <sheetData sheetId="1784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 refreshError="1"/>
      <sheetData sheetId="1886"/>
      <sheetData sheetId="1887"/>
      <sheetData sheetId="1888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/>
      <sheetData sheetId="1942"/>
      <sheetData sheetId="1943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/>
      <sheetData sheetId="2406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/>
      <sheetData sheetId="2622"/>
      <sheetData sheetId="2623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/>
      <sheetData sheetId="3019" refreshError="1"/>
      <sheetData sheetId="3020" refreshError="1"/>
      <sheetData sheetId="3021" refreshError="1"/>
      <sheetData sheetId="3022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/>
      <sheetData sheetId="307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/>
      <sheetData sheetId="3402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/>
      <sheetData sheetId="3451" refreshError="1"/>
      <sheetData sheetId="3452" refreshError="1"/>
      <sheetData sheetId="3453"/>
      <sheetData sheetId="3454"/>
      <sheetData sheetId="3455"/>
      <sheetData sheetId="3456"/>
      <sheetData sheetId="3457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/>
      <sheetData sheetId="3478" refreshError="1"/>
      <sheetData sheetId="3479"/>
      <sheetData sheetId="3480"/>
      <sheetData sheetId="3481"/>
      <sheetData sheetId="3482"/>
      <sheetData sheetId="3483" refreshError="1"/>
      <sheetData sheetId="3484" refreshError="1"/>
      <sheetData sheetId="3485" refreshError="1"/>
      <sheetData sheetId="3486" refreshError="1"/>
      <sheetData sheetId="3487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ule1"/>
      <sheetName val="시작"/>
      <sheetName val="투자효율분석"/>
      <sheetName val="공사설명서"/>
      <sheetName val="공사계획서"/>
      <sheetName val="공사비예산서"/>
      <sheetName val="케이블피스표"/>
      <sheetName val="기별(종합)"/>
      <sheetName val="기별(수궁)"/>
      <sheetName val="기별(중앙상가)"/>
      <sheetName val="기별(대림1)"/>
      <sheetName val="기별(신정교)"/>
      <sheetName val="기별(개포4)"/>
      <sheetName val="기별(동해역)"/>
      <sheetName val="기별(풍동)"/>
      <sheetName val="기별(교현3)"/>
      <sheetName val="기별(방축2)"/>
      <sheetName val="기안"/>
      <sheetName val="투자효율"/>
      <sheetName val="기별(교동)"/>
      <sheetName val="기별(다리안)"/>
      <sheetName val="공사지시서(감)"/>
      <sheetName val="공사지시서 (시)"/>
      <sheetName val="계통도"/>
      <sheetName val="설계명세서(선로)"/>
      <sheetName val="주자재내역"/>
      <sheetName val="설계명세서 (장비)"/>
      <sheetName val="공사계획서류"/>
      <sheetName val="기본요율"/>
      <sheetName val="cost9801"/>
      <sheetName val="2F 회의실견적(5_14 일대)"/>
      <sheetName val="OCT.FDN"/>
      <sheetName val="D-3503"/>
      <sheetName val="정부노임단가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원가계산"/>
      <sheetName val="1안"/>
      <sheetName val="2안"/>
      <sheetName val="3안"/>
      <sheetName val="일위대가목록"/>
      <sheetName val="일위대가"/>
      <sheetName val="설계명세서(선로)"/>
      <sheetName val="원가"/>
      <sheetName val="일위목록"/>
      <sheetName val="수량산출"/>
      <sheetName val="일위대가(4층원격)"/>
      <sheetName val="노임단가"/>
      <sheetName val="일위_파일"/>
      <sheetName val="내역서"/>
      <sheetName val="2F 회의실견적(5_14 일대)"/>
      <sheetName val="N賃率-職"/>
      <sheetName val="단가조사"/>
      <sheetName val="단가"/>
      <sheetName val="#REF"/>
      <sheetName val="Sheet3"/>
      <sheetName val="수지예산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부하"/>
      <sheetName val="TR용량"/>
      <sheetName val="BATT"/>
      <sheetName val="GENCALC"/>
      <sheetName val="CABLE SIZE CALCULATION SHEET"/>
      <sheetName val="IMPEADENCE MAP "/>
      <sheetName val="IMPEADENCE "/>
      <sheetName val="등가거리"/>
      <sheetName val="MCCCALC"/>
      <sheetName val="CABLECALC"/>
      <sheetName val="DATA"/>
      <sheetName val="DATA1"/>
      <sheetName val="MOTOR"/>
      <sheetName val="표지"/>
      <sheetName val="원가계산"/>
      <sheetName val="원가계산기준"/>
      <sheetName val="집계표"/>
      <sheetName val="단가산출서"/>
      <sheetName val="수량산출-재료"/>
      <sheetName val="수량산출-노무"/>
      <sheetName val="산출1-전력"/>
      <sheetName val="산출1-분전반"/>
      <sheetName val="산출2-기기동력"/>
      <sheetName val="산출3-동력"/>
      <sheetName val="산출4-접지"/>
      <sheetName val="산출5-피뢰침"/>
      <sheetName val="산출6-전등"/>
      <sheetName val="산출-전등(TRAY)"/>
      <sheetName val="산출7-전열"/>
      <sheetName val="산출8-조명제어"/>
      <sheetName val="산출9-TRAY"/>
      <sheetName val="단가조사-1"/>
      <sheetName val="단가조사-2"/>
      <sheetName val="일위집계"/>
      <sheetName val="일위대가"/>
      <sheetName val="노임단가"/>
      <sheetName val="견적갑지"/>
      <sheetName val="입찰참가보고 (2)"/>
      <sheetName val="내역"/>
      <sheetName val="부대공II"/>
      <sheetName val="가설사무실"/>
      <sheetName val="조직도"/>
      <sheetName val="카메라"/>
      <sheetName val="000000"/>
      <sheetName val="조명율표"/>
      <sheetName val="CABLE"/>
      <sheetName val="전동기수정"/>
      <sheetName val="전동기적용"/>
      <sheetName val="전동기"/>
      <sheetName val="PACKAGE"/>
      <sheetName val="전선"/>
      <sheetName val="전선관"/>
      <sheetName val="허용전류"/>
      <sheetName val="선로정수"/>
      <sheetName val="전선관(1)"/>
      <sheetName val="부하산정"/>
      <sheetName val="케이블선정"/>
      <sheetName val="Sheet9"/>
      <sheetName val="Sheet10"/>
      <sheetName val="Sheet12"/>
      <sheetName val="Sheet11"/>
      <sheetName val="Sheet13"/>
      <sheetName val="Sheet14"/>
      <sheetName val="Sheet15"/>
      <sheetName val="Sheet16"/>
      <sheetName val="토목원가계산서"/>
      <sheetName val="토목원가"/>
      <sheetName val="집계장"/>
      <sheetName val="설계내역"/>
      <sheetName val="제외공종"/>
      <sheetName val="공정현황보고(3.20) (2)"/>
      <sheetName val="추진공정(법인)3.20"/>
      <sheetName val="공정현황보고(3.27) (2)"/>
      <sheetName val="추진공정(법인)3.27"/>
      <sheetName val="공정현황보고(4.2)"/>
      <sheetName val="단가비교표"/>
      <sheetName val="Chart1"/>
      <sheetName val="내역서"/>
      <sheetName val="단위내역목록"/>
      <sheetName val="단위내역서"/>
      <sheetName val="총괄표"/>
      <sheetName val="원가(1)"/>
      <sheetName val="원가(2)"/>
      <sheetName val="공량산출서"/>
      <sheetName val="설계참고목차"/>
      <sheetName val="수량조서"/>
      <sheetName val="1.철주신설"/>
      <sheetName val="2.철주신설"/>
      <sheetName val="3.철주신설"/>
      <sheetName val="4.비임신설"/>
      <sheetName val="5.기기가대"/>
      <sheetName val="6.철주기초"/>
      <sheetName val="7.기기기초"/>
      <sheetName val="8.기기기초"/>
      <sheetName val="9.기기기초"/>
      <sheetName val="10.단권변압기"/>
      <sheetName val="11.가스절연"/>
      <sheetName val="12.전자식제어반"/>
      <sheetName val="13.고장점표정반"/>
      <sheetName val="14.GP"/>
      <sheetName val="15.전철용RTU"/>
      <sheetName val="16.R-C BANK"/>
      <sheetName val="17.모선배선"/>
      <sheetName val="18.제어및전력케이블"/>
      <sheetName val="19.핏트"/>
      <sheetName val="20.배수로"/>
      <sheetName val="21.스틸그레이팅"/>
      <sheetName val="22.접지장치"/>
      <sheetName val="23.옥외전선관"/>
      <sheetName val="24.옥외외등"/>
      <sheetName val="25.무인화설비"/>
      <sheetName val="26.콘크리트포장"/>
      <sheetName val="27.자갈부설"/>
      <sheetName val="28.휀스"/>
      <sheetName val="29.소내용TR"/>
      <sheetName val="30.고배용VCB"/>
      <sheetName val="31.고배용RTU"/>
      <sheetName val="32.기기기초"/>
      <sheetName val="33.지중케이블"/>
      <sheetName val="34.전력용관로"/>
      <sheetName val="35.장주신설"/>
      <sheetName val="36.맨홀"/>
      <sheetName val="37.운반비"/>
      <sheetName val="운반비(철재류)"/>
      <sheetName val="운반비(전선관)"/>
      <sheetName val="운반비(전선류)"/>
      <sheetName val="호표"/>
      <sheetName val="시중노임표"/>
      <sheetName val="견적단가"/>
      <sheetName val="재료단가"/>
      <sheetName val="목차"/>
      <sheetName val="도급내역서"/>
      <sheetName val="1.공사집행계획서"/>
      <sheetName val="2.예산내역검토서"/>
      <sheetName val="3.실행원가내역서"/>
      <sheetName val="4.실행예산단가산출서(단가)"/>
      <sheetName val="4.실행예산단가산출서(금액)"/>
      <sheetName val="5.현장관리비"/>
      <sheetName val="6.공사예정공정표"/>
      <sheetName val="7.인원동원현황"/>
      <sheetName val="8.장비투입현황"/>
      <sheetName val="9.문제점 및 대책"/>
      <sheetName val="10.설계변경 및 추가공사"/>
      <sheetName val="공사수행범위"/>
      <sheetName val="자재투입계획"/>
      <sheetName val="사급자재구입량"/>
      <sheetName val="산출근거"/>
      <sheetName val="사급자재재료표"/>
      <sheetName val="Sheet1"/>
      <sheetName val="공사비"/>
      <sheetName val="단가산출"/>
      <sheetName val="가드레일산근"/>
      <sheetName val="수량집계표"/>
      <sheetName val="수량"/>
      <sheetName val="단가비교"/>
      <sheetName val="적용2002"/>
      <sheetName val="중기"/>
      <sheetName val="총물량표"/>
      <sheetName val="정산물량표"/>
      <sheetName val="정산세부물량1차분실적"/>
      <sheetName val="정산복구량"/>
      <sheetName val="일위대가표(1)"/>
      <sheetName val="일위대가표(2)"/>
      <sheetName val="자재단가비교표"/>
      <sheetName val="복구량산정 및 전용회선 사용"/>
      <sheetName val="Module1"/>
      <sheetName val="ilch"/>
      <sheetName val="2F 회의실견적(5_14 일대)"/>
      <sheetName val="원가계산서"/>
      <sheetName val="설계내역서"/>
      <sheetName val="제어반공량"/>
      <sheetName val="가격조사"/>
      <sheetName val="제어반견적"/>
      <sheetName val="주요물량"/>
      <sheetName val="DS-LOAD"/>
      <sheetName val="공문"/>
      <sheetName val="갑지"/>
      <sheetName val="항목별사용내역"/>
      <sheetName val="항목별사용금액"/>
      <sheetName val="급여명세서(한국)"/>
      <sheetName val="1.노무비명세서(해동)"/>
      <sheetName val="1.노무비명세서(토목)"/>
      <sheetName val="2.노무비명세서(해동)"/>
      <sheetName val="2.노무비명세서(수직보호망)"/>
      <sheetName val="2.노무비명세서(난간대)"/>
      <sheetName val="2.사진대지"/>
      <sheetName val="3.사진대지"/>
      <sheetName val="Sheet3"/>
      <sheetName val="적쒩2002"/>
      <sheetName val="단위내엍목록"/>
      <sheetName val="P礔CKAGE"/>
      <sheetName val="남양시작동자105노65기1.3화1.2"/>
      <sheetName val="WORK"/>
      <sheetName val="일반공사"/>
      <sheetName val="CONCRETE"/>
      <sheetName val="대비"/>
      <sheetName val="안영판암원가계산서"/>
      <sheetName val="안영-판암간집계표"/>
      <sheetName val="안영복개집계표"/>
      <sheetName val="안영복개터널옥외변전"/>
      <sheetName val="안영복개터널가로등"/>
      <sheetName val="안영복개터널케이블(할증제외)"/>
      <sheetName val="안영복개터널케이블(할증)"/>
      <sheetName val="안영복개터널조명(할증제외)"/>
      <sheetName val="안영복개터널조명(할증)"/>
      <sheetName val="안영복개터널방재(할증제외)"/>
      <sheetName val="안영복개터널방재(할증)"/>
      <sheetName val="안영복개터널소화기(할증제외)"/>
      <sheetName val="안영복개터널소화기(할증)"/>
      <sheetName val="구완집계표"/>
      <sheetName val="구완터널옥외변전"/>
      <sheetName val="구완터널가로등"/>
      <sheetName val="구완터널케이블(할증제외)"/>
      <sheetName val="구완터널케이블(할증)"/>
      <sheetName val="구완터널조명(할증제외)"/>
      <sheetName val="구완터널조명(할증)"/>
      <sheetName val="구완터널방재(할증제외)"/>
      <sheetName val="구완터널방재(할증)"/>
      <sheetName val="구완터널소화기(할증제외)"/>
      <sheetName val="구완터널소화기(할증)"/>
      <sheetName val="안영영업소집계표"/>
      <sheetName val="안영옥외전기"/>
      <sheetName val="안영옥내전기"/>
      <sheetName val="안영옥내약전설비공사"/>
      <sheetName val="안영소방"/>
      <sheetName val="안영TG설비공사"/>
      <sheetName val="안영지명표지판총괄"/>
      <sheetName val="안영지명표지판"/>
      <sheetName val="안영지명표지판2"/>
      <sheetName val="안영IC집계표"/>
      <sheetName val="안영IC"/>
      <sheetName val="안영IC신호등집계표"/>
      <sheetName val="안영IC신호등"/>
      <sheetName val="남대전JC집계표"/>
      <sheetName val="남대전JC"/>
      <sheetName val="교량집계표(안영-판암감)"/>
      <sheetName val="교량점검등(안영-판암간)"/>
      <sheetName val="지급자재집계표"/>
      <sheetName val="안영복개터널지급자재"/>
      <sheetName val="구완터널지급자재"/>
      <sheetName val="안영영업소지급자재"/>
      <sheetName val="안영IC가로등지급자재"/>
      <sheetName val="남대전JC가로등지급자재"/>
      <sheetName val="공구손료 산출내역"/>
      <sheetName val="정부노임단가"/>
      <sheetName val="ITEM"/>
      <sheetName val="데이타"/>
      <sheetName val="터널조도"/>
      <sheetName val="지급자재"/>
      <sheetName val="D-3503"/>
      <sheetName val="운반비(전선륐)"/>
      <sheetName val="A-4"/>
      <sheetName val="토공계산서(부체도로)"/>
      <sheetName val="Sheet1 (2)"/>
      <sheetName val="경비"/>
      <sheetName val="자재단가"/>
      <sheetName val="차액보증"/>
      <sheetName val="출근부"/>
      <sheetName val="타공종이기"/>
      <sheetName val="SG"/>
      <sheetName val="내역분기"/>
      <sheetName val="노원열병합  건축공사기성내역서"/>
      <sheetName val="공통가설"/>
      <sheetName val="소비자가"/>
      <sheetName val="결과조달"/>
      <sheetName val="공통비"/>
      <sheetName val="전기일위대가"/>
      <sheetName val="Y-WORK"/>
      <sheetName val="날개벽"/>
      <sheetName val="건축내역"/>
      <sheetName val="BLOCK(1)"/>
      <sheetName val="투찰"/>
      <sheetName val="CTEMCOST"/>
      <sheetName val="BQ"/>
      <sheetName val="간선계산"/>
      <sheetName val="c_balju"/>
      <sheetName val="코드"/>
      <sheetName val="금액내역서"/>
      <sheetName val="토공"/>
      <sheetName val="001"/>
      <sheetName val="기계내역"/>
      <sheetName val="부대내역"/>
      <sheetName val="일위대가서"/>
      <sheetName val="MCC,분전반"/>
      <sheetName val="PANEL"/>
      <sheetName val="신규단가-00.11.30"/>
      <sheetName val="원가계산서-계약"/>
      <sheetName val="계약내역서"/>
      <sheetName val="단가조서"/>
      <sheetName val="견적단가(조명제어)"/>
      <sheetName val="견적단가(등기구)"/>
      <sheetName val="견적단가(수배전반)"/>
      <sheetName val="sw1"/>
      <sheetName val="NOMUBI"/>
      <sheetName val="I.설계조건"/>
      <sheetName val="TEL"/>
      <sheetName val="전차선로 물량표"/>
      <sheetName val="CODE"/>
      <sheetName val="공사비집계"/>
      <sheetName val="31.고_x0000_RTU"/>
      <sheetName val="VXXXXX"/>
      <sheetName val="전도금청구서"/>
      <sheetName val="전도금청구서 (2)"/>
      <sheetName val="자금분계"/>
      <sheetName val="미지급"/>
      <sheetName val="직영노"/>
      <sheetName val="금전출납 "/>
      <sheetName val="현금출납부"/>
      <sheetName val="식대 "/>
      <sheetName val="장비사용료"/>
      <sheetName val="장비대"/>
      <sheetName val="유류대"/>
      <sheetName val="자재대"/>
      <sheetName val="기성고조서(폐기물) (2)"/>
      <sheetName val="기성고조서(순성토)"/>
      <sheetName val="기성고조서(배수)"/>
      <sheetName val="배수외주내역서"/>
      <sheetName val="Sheet3 (5)"/>
      <sheetName val="Sheet3 (6)"/>
      <sheetName val="설계예산내역서"/>
      <sheetName val="98지급계획"/>
      <sheetName val="단위중량"/>
      <sheetName val="수량산출"/>
      <sheetName val="토공(완충)"/>
      <sheetName val="L형옹벽(key)"/>
      <sheetName val="연결임시"/>
      <sheetName val="현금"/>
      <sheetName val="집1"/>
      <sheetName val="8.PILE  (돌출)"/>
      <sheetName val="자재집계"/>
      <sheetName val="6호기"/>
      <sheetName val="판"/>
      <sheetName val="견적시담(송포2공구)"/>
      <sheetName val="노무비"/>
      <sheetName val="11.자재단가"/>
      <sheetName val="중기일위대가"/>
      <sheetName val="관람석제출"/>
      <sheetName val="중기사용료"/>
      <sheetName val="구조물철거타공정이월"/>
      <sheetName val="노임"/>
      <sheetName val="환률"/>
      <sheetName val="입력DATA"/>
      <sheetName val="바닥판"/>
      <sheetName val="수목단가"/>
      <sheetName val="시설수량표"/>
      <sheetName val="식재수량표"/>
      <sheetName val="일위목록"/>
      <sheetName val="인건비"/>
      <sheetName val="기초공"/>
      <sheetName val="기둥(원형)"/>
      <sheetName val="한강운반비"/>
      <sheetName val="단가조사서"/>
      <sheetName val="DATE"/>
      <sheetName val="백호우계수"/>
      <sheetName val="#REF"/>
      <sheetName val="내역서(총)"/>
      <sheetName val="횡배위치"/>
      <sheetName val="공사개요"/>
      <sheetName val="BID"/>
      <sheetName val="Sheet4"/>
      <sheetName val="BJJIN"/>
      <sheetName val="단가"/>
      <sheetName val="시설물일위"/>
      <sheetName val="계산근거"/>
      <sheetName val="현장지지물물량"/>
      <sheetName val="품목"/>
      <sheetName val="토 적 표"/>
      <sheetName val="TOTAL"/>
      <sheetName val="fitting"/>
      <sheetName val="총계"/>
      <sheetName val="내역서 "/>
      <sheetName val="준검 내역서"/>
      <sheetName val="품질 및 특성 보정계수"/>
      <sheetName val="K1자재(3차등)"/>
      <sheetName val="32.銅기기초"/>
      <sheetName val="일위대가목록"/>
      <sheetName val="단가대비표"/>
      <sheetName val="보합"/>
      <sheetName val="플랜트 설치"/>
      <sheetName val="맨홀수량집계"/>
      <sheetName val="ABUT수량-A1"/>
      <sheetName val="건축"/>
      <sheetName val="STORAGE"/>
      <sheetName val="수량집계"/>
      <sheetName val="총괄집계표"/>
      <sheetName val="설계조건"/>
      <sheetName val="안정계산"/>
      <sheetName val="단면검토"/>
      <sheetName val="화재 탐지 설비"/>
      <sheetName val="조도계산서 (도서)"/>
      <sheetName val="COST"/>
      <sheetName val="겉장"/>
      <sheetName val="기성검사원"/>
      <sheetName val="원가"/>
      <sheetName val="토목"/>
      <sheetName val="TABLE"/>
      <sheetName val="DATA(BAC)"/>
      <sheetName val="총괄내역서"/>
      <sheetName val="조경"/>
      <sheetName val="March"/>
      <sheetName val="공통부대비"/>
      <sheetName val="최초침전지집계표"/>
      <sheetName val="정렬"/>
      <sheetName val="danga"/>
      <sheetName val="B"/>
      <sheetName val="전신환매도율"/>
      <sheetName val="단가산출2"/>
      <sheetName val="토목주소"/>
      <sheetName val="프랜트면허"/>
      <sheetName val="실행예산"/>
      <sheetName val="실행철강하도"/>
      <sheetName val="IMP(MAIN)"/>
      <sheetName val="IMP (REACTOR)"/>
      <sheetName val="8.자재단가"/>
      <sheetName val="NEWDRAW"/>
      <sheetName val="신공"/>
      <sheetName val="난방열교"/>
      <sheetName val="급탕열교"/>
      <sheetName val="FACTOR"/>
      <sheetName val="손익분석"/>
      <sheetName val="가공비"/>
      <sheetName val="산거각호표"/>
      <sheetName val="TYPE-B 평균H"/>
      <sheetName val="총집계표"/>
      <sheetName val="을"/>
      <sheetName val="산업개발안내서"/>
      <sheetName val="몰탈재료산출"/>
      <sheetName val="말뚝물량"/>
      <sheetName val="일위대가표"/>
      <sheetName val="일위대가목차"/>
      <sheetName val="실행내역"/>
      <sheetName val="설변물량"/>
      <sheetName val="3BL공동구 수량"/>
      <sheetName val="JUCK"/>
      <sheetName val="7.1유효폭"/>
      <sheetName val="계획"/>
      <sheetName val="계획세부"/>
      <sheetName val="사용내역서"/>
      <sheetName val="항목별내역서"/>
      <sheetName val="안전담당자"/>
      <sheetName val="유도원"/>
      <sheetName val="안전사진"/>
      <sheetName val="TYPE1"/>
      <sheetName val="(2)"/>
      <sheetName val="FRP배관단가(만수)"/>
      <sheetName val="만수배관단가"/>
      <sheetName val="교각1"/>
      <sheetName val="Site Expenses"/>
      <sheetName val="점수계산1-2"/>
      <sheetName val="소업1교"/>
      <sheetName val="토공총괄집계"/>
      <sheetName val="년"/>
      <sheetName val="귀래 설계 공내역서"/>
      <sheetName val="원형맨홀수량"/>
      <sheetName val="35_x000e_장주신설"/>
      <sheetName val="UNIT"/>
      <sheetName val="1.수인터널"/>
      <sheetName val="철거수량"/>
      <sheetName val="표지 (2)"/>
      <sheetName val="대비2"/>
      <sheetName val="자재단가표"/>
      <sheetName val="동원인원산출"/>
      <sheetName val="31.고"/>
      <sheetName val="회사99"/>
      <sheetName val="J直材4"/>
      <sheetName val="2000년1차"/>
      <sheetName val="2000전체분"/>
      <sheetName val="교각계산"/>
      <sheetName val="입찰"/>
      <sheetName val="현경"/>
      <sheetName val="공종별 집계"/>
      <sheetName val="eq_data"/>
      <sheetName val="골조시행"/>
      <sheetName val="경비2내역"/>
      <sheetName val="설계예산서"/>
      <sheetName val="Dae_Jiju"/>
      <sheetName val="Sikje_ingun"/>
      <sheetName val="TREE_D"/>
      <sheetName val="일위대가 (목록)"/>
      <sheetName val="EUPDAT2"/>
      <sheetName val="GIS재"/>
      <sheetName val="MTR재(한기)"/>
      <sheetName val="GIS.Ry재"/>
      <sheetName val="설계산출표지"/>
      <sheetName val="공사원가계산서"/>
      <sheetName val="설계산출기초"/>
      <sheetName val="도급예산내역서총괄표"/>
      <sheetName val="을부담운반비"/>
      <sheetName val="운반비산출"/>
      <sheetName val="명세서"/>
      <sheetName val="여흥"/>
      <sheetName val="Customer Databas"/>
      <sheetName val="단면가정"/>
      <sheetName val="Explanation for Page 17"/>
      <sheetName val="견적서"/>
      <sheetName val="dtxl"/>
      <sheetName val="대비표"/>
      <sheetName val="수량산출서"/>
      <sheetName val="unit 4"/>
      <sheetName val="단중표"/>
      <sheetName val="2.예산냴역검토서"/>
      <sheetName val="woo(mac)"/>
      <sheetName val="총투자비산정"/>
      <sheetName val="ROE(FI)"/>
      <sheetName val="Sens&amp;Anal"/>
      <sheetName val="장문교(대전)"/>
      <sheetName val="건축(충일분)"/>
      <sheetName val="단면(RW1)"/>
      <sheetName val="9GNG운반"/>
      <sheetName val="현장"/>
      <sheetName val="Sheet2"/>
      <sheetName val="기계실"/>
      <sheetName val="금액집계"/>
      <sheetName val="내역1"/>
      <sheetName val="Sheet5"/>
      <sheetName val="토목내역"/>
      <sheetName val="한전고리-을"/>
      <sheetName val="공틀공사"/>
      <sheetName val="전기일위목록"/>
      <sheetName val="2.대외공문"/>
      <sheetName val="내역총괄표"/>
      <sheetName val="단면 (2)"/>
      <sheetName val="변화치수"/>
      <sheetName val="사용성검토"/>
      <sheetName val="단위세대"/>
      <sheetName val="터파기및재료"/>
      <sheetName val="#230,#235"/>
      <sheetName val="U-TYPE(1)"/>
      <sheetName val="Macro1"/>
      <sheetName val="장비집계"/>
      <sheetName val="제경비"/>
      <sheetName val="검색"/>
      <sheetName val="연수동"/>
      <sheetName val="건축원가계산서"/>
      <sheetName val="기계경비"/>
      <sheetName val="조건표"/>
      <sheetName val="hvac(제어동)"/>
      <sheetName val="예산서"/>
      <sheetName val="45,46"/>
      <sheetName val="아파트건축"/>
      <sheetName val="실시설계"/>
      <sheetName val="1을"/>
      <sheetName val="하수급견적대비"/>
      <sheetName val="C &amp; G RHS"/>
      <sheetName val="studio"/>
      <sheetName val="비대칭계수"/>
      <sheetName val="전동기 SPEC"/>
      <sheetName val="설계명세서(선로)"/>
      <sheetName val=" 견적서"/>
      <sheetName val="진주방향"/>
      <sheetName val="부대대비"/>
      <sheetName val="냉연집계"/>
      <sheetName val="관리비"/>
      <sheetName val="토사(PE)"/>
      <sheetName val="오산갈곳"/>
      <sheetName val="SE-611"/>
      <sheetName val="을지"/>
      <sheetName val="예산변경사항"/>
      <sheetName val="dg"/>
      <sheetName val="부대공집계표"/>
      <sheetName val="장비당단가 (1)"/>
      <sheetName val="전체총괄표"/>
      <sheetName val="요소별"/>
      <sheetName val="전기요금"/>
      <sheetName val="도급대비"/>
      <sheetName val="조건"/>
      <sheetName val="한전위탁공사비2"/>
      <sheetName val="구리토평1전기"/>
      <sheetName val="계화배수"/>
      <sheetName val="설계명세서"/>
      <sheetName val="물량표"/>
      <sheetName val="06-BATCH "/>
      <sheetName val="Model"/>
      <sheetName val="Ⅱ1-0타"/>
      <sheetName val="직노"/>
      <sheetName val="개요"/>
      <sheetName val="자료"/>
      <sheetName val="구왤집계표"/>
      <sheetName val="Ⅴ-2.공종별내역"/>
      <sheetName val="공사설명서"/>
      <sheetName val="초"/>
      <sheetName val="산근"/>
      <sheetName val="코드표"/>
      <sheetName val="현장관리비집계표"/>
      <sheetName val="견적조건"/>
      <sheetName val="예산M12A"/>
      <sheetName val="공종분류"/>
      <sheetName val="별표"/>
      <sheetName val="봉방동근생"/>
      <sheetName val="전기"/>
      <sheetName val="설계서"/>
      <sheetName val="일위대가(계측기설치)"/>
      <sheetName val="관거공사비"/>
      <sheetName val="Budget 2005(DW)"/>
      <sheetName val="입찰안"/>
      <sheetName val="ins"/>
      <sheetName val="배수관공"/>
      <sheetName val="내역표지"/>
      <sheetName val="NEYOK"/>
      <sheetName val="보도경계블럭"/>
      <sheetName val="Indirect Cost"/>
      <sheetName val="P.M 별"/>
      <sheetName val="실행내역서"/>
      <sheetName val="major"/>
      <sheetName val="DS-최종"/>
      <sheetName val="배수공토공"/>
      <sheetName val="골재집계"/>
      <sheetName val="단가조정"/>
      <sheetName val="단위수량"/>
      <sheetName val="CIVIL"/>
      <sheetName val="설산1.나"/>
      <sheetName val="5공철탑검토표"/>
      <sheetName val="4공철탑검토"/>
      <sheetName val="총누계"/>
      <sheetName val="남ꌀ전JC"/>
      <sheetName val="단면치수"/>
      <sheetName val="Proposal"/>
      <sheetName val="5. COST SCHEDULE PER EXPENSE"/>
      <sheetName val="D040416"/>
      <sheetName val="CS2"/>
      <sheetName val="Despacho (c.civil)"/>
      <sheetName val="CALCULATION"/>
      <sheetName val="원가계산서(남측)"/>
      <sheetName val="DIAPHRAGM"/>
      <sheetName val="물량산출근거"/>
      <sheetName val="Qheet3"/>
      <sheetName val="본사S"/>
      <sheetName val="쵽괄표"/>
      <sheetName val="쵽물량표"/>
      <sheetName val="정산민량표"/>
      <sheetName val="4.실행예산단가삼출서(단갌)"/>
      <sheetName val="4.실행예산단가삼출서(금액)"/>
      <sheetName val="5.현잣관리비"/>
      <sheetName val="일"/>
      <sheetName val="FAB별"/>
      <sheetName val="96수출"/>
      <sheetName val="설계내역(2001)"/>
      <sheetName val="입적표"/>
      <sheetName val="BSD (2)"/>
      <sheetName val="물가"/>
      <sheetName val="수량산출근거"/>
      <sheetName val="양식"/>
      <sheetName val="단가비교표_공통1"/>
      <sheetName val="방음벽 기초 일반수량"/>
      <sheetName val="SLAB"/>
      <sheetName val="BOQ-Summary_Form A2"/>
      <sheetName val="국공유지및사유지"/>
      <sheetName val="예산내역서"/>
      <sheetName val="건물현황"/>
      <sheetName val="재무가정"/>
      <sheetName val="원가집계"/>
      <sheetName val="sum1 (2)"/>
      <sheetName val="6동"/>
      <sheetName val="단가조사표"/>
      <sheetName val="말뚝지지력산정"/>
      <sheetName val="VXXX"/>
      <sheetName val="EP0618"/>
      <sheetName val="내역전기"/>
      <sheetName val="배수공"/>
      <sheetName val="암거"/>
      <sheetName val="포장공"/>
      <sheetName val="DESIGN_CRETERIA"/>
      <sheetName val="Base_Data"/>
      <sheetName val="원본"/>
      <sheetName val="입력1"/>
      <sheetName val="98수금사업"/>
      <sheetName val="Page 1A - Proposal Strategy "/>
      <sheetName val="작성"/>
      <sheetName val="dt0301"/>
      <sheetName val="dtt0301"/>
      <sheetName val="부재리스트"/>
      <sheetName val="가설건물"/>
      <sheetName val="IP좌표"/>
      <sheetName val="세부내역서(전기)"/>
      <sheetName val="기타 정보통신공사"/>
      <sheetName val="b_balju_cho"/>
      <sheetName val="단가조사"/>
      <sheetName val="조도"/>
      <sheetName val="Breakdown"/>
      <sheetName val="투찰내역"/>
      <sheetName val="부재력정리"/>
      <sheetName val="재집"/>
      <sheetName val="직재"/>
      <sheetName val="백암비스타내역"/>
      <sheetName val="20관리비율"/>
      <sheetName val="방송노임"/>
      <sheetName val="월선수금"/>
      <sheetName val="일용노임단가"/>
      <sheetName val="전압강하계산"/>
      <sheetName val="토&amp;흙"/>
      <sheetName val="보차도경계석"/>
      <sheetName val="118.세금과공과"/>
      <sheetName val="안정검토"/>
      <sheetName val="비교표"/>
      <sheetName val="LOPCALC"/>
      <sheetName val="CABLE_SIZE_CALCULATION_SHEET"/>
      <sheetName val="IMPEADENCE_MAP_"/>
      <sheetName val="IMPEADENCE_"/>
      <sheetName val="입찰참가보고_(2)"/>
      <sheetName val="공정현황보고(3_20)_(2)"/>
      <sheetName val="추진공정(법인)3_20"/>
      <sheetName val="공정현황보고(3_27)_(2)"/>
      <sheetName val="추진공정(법인)3_27"/>
      <sheetName val="부하LOAD"/>
      <sheetName val="부하계산서"/>
      <sheetName val="품셈(기초)"/>
      <sheetName val="기계경비(시간당)"/>
      <sheetName val="심사계산"/>
      <sheetName val="심사물량"/>
      <sheetName val="표지1"/>
      <sheetName val="교통대책내역"/>
      <sheetName val="배"/>
      <sheetName val="재료집계"/>
      <sheetName val="200"/>
      <sheetName val="설변내역1"/>
      <sheetName val="가설공사내역"/>
      <sheetName val="FILE1"/>
      <sheetName val="ATS단가"/>
      <sheetName val="31.고_x005f_x0000_RTU"/>
      <sheetName val="35_x005f_x000e_장주신설"/>
      <sheetName val="DS_3Q"/>
      <sheetName val="Main"/>
      <sheetName val="KP1590_E"/>
      <sheetName val="본부소개"/>
      <sheetName val="공정현황보고(4_2)"/>
      <sheetName val="1_공사집행계획서"/>
      <sheetName val="2_예산내역검토서"/>
      <sheetName val="3_실행원가내역서"/>
      <sheetName val="4_실행예산단가산출서(단가)"/>
      <sheetName val="4_실행예산단가산출서(금액)"/>
      <sheetName val="5_현장관리비"/>
      <sheetName val="6_공사예정공정표"/>
      <sheetName val="7_인원동원현황"/>
      <sheetName val="8_장비투입현황"/>
      <sheetName val="9_문제점_및_대책"/>
      <sheetName val="10_설계변경_및_추가공사"/>
      <sheetName val="1_철주신설"/>
      <sheetName val="2_철주신설"/>
      <sheetName val="3_철주신설"/>
      <sheetName val="4_비임신설"/>
      <sheetName val="5_기기가대"/>
      <sheetName val="EQUIPMENT -2"/>
      <sheetName val="날개벽(시점좌측)"/>
      <sheetName val="운반비정산"/>
      <sheetName val="정산"/>
      <sheetName val="도장수량"/>
      <sheetName val="倀Ṙ"/>
      <sheetName val="정산입력"/>
      <sheetName val="CAPVC"/>
      <sheetName val="순공사비총괄"/>
      <sheetName val="INPUT"/>
      <sheetName val="1.설계조건"/>
      <sheetName val="EACT10"/>
      <sheetName val="Ⰰὖ"/>
      <sheetName val="䀀⹛"/>
      <sheetName val="국내조달(통합-1)"/>
      <sheetName val=""/>
      <sheetName val="/_x0000_"/>
      <sheetName val="당초수량"/>
      <sheetName val="사진"/>
      <sheetName val="RAHMEN"/>
      <sheetName val="현장관리비내역서"/>
      <sheetName val="효성CB 1P기초"/>
      <sheetName val="က_x0000_"/>
      <sheetName val="SORCE1"/>
      <sheetName val="가시설단위수량"/>
      <sheetName val="가시설수량"/>
      <sheetName val="도급및 실행내역"/>
      <sheetName val="3.건축(현장안)"/>
      <sheetName val="사급자재"/>
      <sheetName val="　ፙ"/>
      <sheetName val="참고"/>
      <sheetName val="쀀ፐ"/>
      <sheetName val="缀ᨎ"/>
      <sheetName val="TRE TABLE"/>
      <sheetName val="BASIC (2)"/>
      <sheetName val="#2_일위대가목록"/>
      <sheetName val=" ㇆"/>
      <sheetName val="_x0000_㇇"/>
      <sheetName val="︀ᇕ"/>
      <sheetName val="공사원가_x0005__x0000_"/>
      <sheetName val="총공사비"/>
      <sheetName val="부대공Ⅱ"/>
      <sheetName val="남양내역"/>
      <sheetName val="적용 기준(환율)-1"/>
      <sheetName val="적용 기준(환율)"/>
      <sheetName val="자재단가 "/>
      <sheetName val="단가산출3"/>
      <sheetName val="단가산출_목록"/>
      <sheetName val="가격조사서"/>
      <sheetName val="구의33고"/>
      <sheetName val="#4DUCT SUPPORT 체크LIST"/>
      <sheetName val="견적"/>
      <sheetName val="CAT_5"/>
      <sheetName val="B토목"/>
      <sheetName val="합계"/>
      <sheetName val="TB-내역서"/>
      <sheetName val="L형옹벽"/>
      <sheetName val="건설성적"/>
      <sheetName val="대림경상68억"/>
      <sheetName val="Testing"/>
      <sheetName val="6_철주기초"/>
      <sheetName val="7_기기기초"/>
      <sheetName val="8_기기기초"/>
      <sheetName val="9_기기기초"/>
      <sheetName val="10_단권변압기"/>
      <sheetName val="11_가스절연"/>
      <sheetName val="12_전자식제어반"/>
      <sheetName val="13_고장점표정반"/>
      <sheetName val="14_GP"/>
      <sheetName val="15_전철용RTU"/>
      <sheetName val="16_R-C_BANK"/>
      <sheetName val="17_모선배선"/>
      <sheetName val="18_제어및전력케이블"/>
      <sheetName val="19_핏트"/>
      <sheetName val="20_배수로"/>
      <sheetName val="21_스틸그레이팅"/>
      <sheetName val="22_접지장치"/>
      <sheetName val="23_옥외전선관"/>
      <sheetName val="24_옥외외등"/>
      <sheetName val="25_무인화설비"/>
      <sheetName val="26_콘크리트포장"/>
      <sheetName val="27_자갈부설"/>
      <sheetName val="28_휀스"/>
      <sheetName val="29_소내용TR"/>
      <sheetName val="30_고배용VCB"/>
      <sheetName val="31_고배용RTU"/>
      <sheetName val="32_기기기초"/>
      <sheetName val="33_지중케이블"/>
      <sheetName val="34_전력용관로"/>
      <sheetName val="35_장주신설"/>
      <sheetName val="36_맨홀"/>
      <sheetName val="37_운반비"/>
      <sheetName val="복구량산정_및_전용회선_사용"/>
      <sheetName val="공구손료_산출내역"/>
      <sheetName val="2F_회의실견적(5_14_일대)"/>
      <sheetName val="남양시작동자105노65기1_3화1_2"/>
      <sheetName val="1_노무비명세서(해동)"/>
      <sheetName val="1_노무비명세서(토목)"/>
      <sheetName val="2_노무비명세서(해동)"/>
      <sheetName val="2_노무비명세서(수직보호망)"/>
      <sheetName val="2_노무비명세서(난간대)"/>
      <sheetName val="2_사진대지"/>
      <sheetName val="3_사진대지"/>
      <sheetName val="신규단가-00_11_30"/>
      <sheetName val="전차선로_물량표"/>
      <sheetName val="노원열병합__건축공사기성내역서"/>
      <sheetName val="I_설계조건"/>
      <sheetName val="31_고RTU"/>
      <sheetName val="전도금청구서_(2)"/>
      <sheetName val="금전출납_"/>
      <sheetName val="식대_"/>
      <sheetName val="기성고조서(폐기물)_(2)"/>
      <sheetName val="Sheet3_(5)"/>
      <sheetName val="Sheet3_(6)"/>
      <sheetName val="Sheet1_(2)"/>
      <sheetName val="8_PILE__(돌출)"/>
      <sheetName val="11_자재단가"/>
      <sheetName val="내역서_"/>
      <sheetName val="준검_내역서"/>
      <sheetName val="화재_탐지_설비"/>
      <sheetName val="3BL공동구_수량"/>
      <sheetName val="Site_Expenses"/>
      <sheetName val="조도계산서_(도서)"/>
      <sheetName val="7_1유효폭"/>
      <sheetName val="32_銅기기초"/>
      <sheetName val="FLANGE"/>
      <sheetName val="VALVE"/>
      <sheetName val="토공 토적표"/>
      <sheetName val="가시설(TYPE-A)"/>
      <sheetName val="1-1평균터파기고(1)"/>
      <sheetName val="타워기초"/>
      <sheetName val="1.우편집중내역서"/>
      <sheetName val="BQ-Offsite"/>
      <sheetName val="PipWT"/>
      <sheetName val="갑지(추정)"/>
      <sheetName val="내역(전체)"/>
      <sheetName val="착공내역"/>
      <sheetName val="1NYS(당)"/>
      <sheetName val="토류판설치(t=60)"/>
      <sheetName val="세목별"/>
      <sheetName val="재료"/>
      <sheetName val="裁"/>
      <sheetName val="쏁"/>
      <sheetName val="怀"/>
      <sheetName val="기성내역서표지"/>
      <sheetName val="단가표 "/>
      <sheetName val="Construction"/>
      <sheetName val="䈀ᅪ"/>
      <sheetName val="직勨"/>
      <sheetName val="요율"/>
      <sheetName val="단가(1)"/>
      <sheetName val="3.현장배치"/>
      <sheetName val="기본자료"/>
      <sheetName val="자료(통합)"/>
      <sheetName val="Coeffiecient"/>
      <sheetName val="투자효율분석"/>
      <sheetName val="현대물량"/>
      <sheetName val="설비내역서"/>
      <sheetName val="건축내역서"/>
      <sheetName val="전기내역서"/>
      <sheetName val="봉방_x0000__x0000_沰"/>
      <sheetName val="99.6"/>
      <sheetName val="대전21토목내역서"/>
      <sheetName val="봉방䡲る_x0000_"/>
      <sheetName val="정보매체A동"/>
      <sheetName val="자탐수량산출서"/>
      <sheetName val="건축공사"/>
      <sheetName val="자판실행"/>
      <sheetName val="안전사尀"/>
      <sheetName val="구조물공"/>
      <sheetName val="일반맨홀수량집계"/>
      <sheetName val="일위단가"/>
      <sheetName val="신천교(음성)"/>
      <sheetName val="C1ㅇ"/>
      <sheetName val="전체헾】_x0005_"/>
      <sheetName val="3헾】_x0005_"/>
      <sheetName val="견적정보"/>
      <sheetName val="현장경비"/>
      <sheetName val="일위대가(가설)"/>
      <sheetName val="통합"/>
      <sheetName val="공통"/>
      <sheetName val="토공(우물통,기타) "/>
      <sheetName val="T진도"/>
      <sheetName val="을 2"/>
      <sheetName val="CC16-내역서"/>
      <sheetName val="도체종-상수표"/>
      <sheetName val="COPING"/>
      <sheetName val="Parts 1 Feb 2004"/>
      <sheetName val="부대공"/>
      <sheetName val="방호벽"/>
      <sheetName val="교통표지"/>
      <sheetName val="낙석방지책"/>
      <sheetName val="원형䀀ኀ㠀ኃ"/>
      <sheetName val="원형︀ᇕ԰_x0000_"/>
      <sheetName val="전동기 SP︀ᇕ"/>
      <sheetName val="적聀_x0012_"/>
      <sheetName val="환율"/>
      <sheetName val="list price"/>
      <sheetName val="1호맨홀가감수량"/>
      <sheetName val="1호맨홀수량산출"/>
      <sheetName val="월선︀ᇕ"/>
      <sheetName val="공사내역"/>
      <sheetName val="8.자재단가비교표"/>
      <sheetName val="5.수량집계"/>
      <sheetName val="3.일위대가표"/>
      <sheetName val="언어보정"/>
      <sheetName val="품질보정"/>
      <sheetName val="CRUDE RE-bar"/>
      <sheetName val="기본DATA"/>
      <sheetName val="연습"/>
      <sheetName val="신우"/>
      <sheetName val="TCA"/>
      <sheetName val="IMPEADENC_x0000__x0000_"/>
      <sheetName val=""/>
      <sheetName val="치수표"/>
      <sheetName val="단가址&quot;垌"/>
      <sheetName val="적현로"/>
      <sheetName val="FLA"/>
      <sheetName val="슬래브(유곡)"/>
      <sheetName val="전기簀፰쐀፰"/>
      <sheetName val="토공,기초"/>
      <sheetName val="물량산〒_x0005_"/>
      <sheetName val="시행예산"/>
      <sheetName val="3.하중산정4.지지력"/>
      <sheetName val="DRAIN DRUM PIT D-301"/>
      <sheetName val="L_RPTA05_목록"/>
      <sheetName val="공사비총괄표"/>
      <sheetName val="견적을지"/>
      <sheetName val="대상공사(조달청)"/>
      <sheetName val="실행내역서 "/>
      <sheetName val="Mp-team 1"/>
      <sheetName val="부대"/>
      <sheetName val="RING WALL"/>
      <sheetName val="SUMMARY"/>
      <sheetName val="PAINT"/>
      <sheetName val="6공구전체"/>
      <sheetName val="DESIGN CRETERIA"/>
      <sheetName val="D01"/>
      <sheetName val="1.취수장"/>
      <sheetName val="성토도수로현황"/>
      <sheetName val="내역서(1)"/>
      <sheetName val="내역서(기성청구)"/>
      <sheetName val="crude.SLAB RE-bar"/>
      <sheetName val="공사비명세서"/>
      <sheetName val="품질 및 특성 쌞ᄅ0_x0000_"/>
      <sheetName val="공통가설공사"/>
      <sheetName val="별䠍"/>
      <sheetName val="배수공1"/>
      <sheetName val="공주-교대(A1)"/>
      <sheetName val="인사자료총집계"/>
      <sheetName val="d_x0010_"/>
      <sheetName val="월별자금계획"/>
      <sheetName val="예산변ﻔᇕ԰"/>
      <sheetName val="전기단가조사서"/>
      <sheetName val="하조서"/>
      <sheetName val="차수"/>
      <sheetName val="2공구산출내역"/>
      <sheetName val="도급예산내역᐀ባ搀腳"/>
      <sheetName val="101동"/>
      <sheetName val="6PILE  (돌출)"/>
      <sheetName val="3련 BOX"/>
      <sheetName val="업무처리전"/>
      <sheetName val="건축마감(E)"/>
      <sheetName val="BOX"/>
      <sheetName val="B767"/>
      <sheetName val="99총공사내역서"/>
      <sheetName val="단가표"/>
      <sheetName val="보집계표"/>
      <sheetName val="시공측량-을"/>
      <sheetName val="공사기본내용입력"/>
      <sheetName val="L형옹๿"/>
      <sheetName val="L형옹_x0005_"/>
      <sheetName val="봉방동근_x0005_"/>
      <sheetName val="L형옹尜"/>
      <sheetName val="s"/>
      <sheetName val="SUB일위대가"/>
      <sheetName val="POL6차-PIPING"/>
      <sheetName val="2002년요약"/>
      <sheetName val="예산M5A"/>
      <sheetName val="CAL"/>
      <sheetName val="포장복구집계"/>
      <sheetName val="대우단가(풍산)"/>
      <sheetName val="BOM-Form A.1.III"/>
      <sheetName val="BOQ건축"/>
      <sheetName val="DNW"/>
      <sheetName val="견ԯ_x0000_缀"/>
      <sheetName val="총누_x0005_"/>
      <sheetName val="전기공사"/>
      <sheetName val="4.말뚝설계"/>
      <sheetName val="Galaxy 소비자가격표"/>
      <sheetName val="산출내역서집계표"/>
      <sheetName val="산๿"/>
      <sheetName val="-15.0"/>
      <sheetName val="기타공"/>
      <sheetName val="배수집계"/>
      <sheetName val="archi(본사)"/>
      <sheetName val=" 閍"/>
      <sheetName val="실행๿〚_x0005_"/>
      <sheetName val="변경내역"/>
      <sheetName val="말뚝지ᴀᨈ԰_x0000_"/>
      <sheetName val="표지판현황"/>
      <sheetName val="편입토지조서"/>
      <sheetName val="1-1"/>
      <sheetName val="단가조๿"/>
      <sheetName val="가감수량"/>
      <sheetName val="맨홀수량산출"/>
      <sheetName val="내역(원안-대안)"/>
      <sheetName val="design criteria"/>
      <sheetName val="working load at the btm ft."/>
      <sheetName val="plan&amp;section of foundation"/>
      <sheetName val="토사԰_x0000_缀_x0000_"/>
      <sheetName val="비대缀ᨎ԰"/>
      <sheetName val="개԰"/>
      <sheetName val="산尜"/>
      <sheetName val="저"/>
      <sheetName val="맨홀수량"/>
      <sheetName val="세부내역"/>
      <sheetName val="현장별계약현황('98.10.31)"/>
      <sheetName val="Condition"/>
      <sheetName val="기초견적가"/>
      <sheetName val="MW-S"/>
      <sheetName val="NYS"/>
      <sheetName val="MW-BM"/>
      <sheetName val="Data&amp;Result"/>
      <sheetName val="오산︀폕"/>
      <sheetName val="stability check"/>
      <sheetName val="design load"/>
      <sheetName val="type-F"/>
      <sheetName val="총공사내역서"/>
      <sheetName val="총누_x0000_"/>
      <sheetName val="일위대가(1)"/>
      <sheetName val="공사비예산서(토목분)"/>
      <sheetName val="00내역서"/>
      <sheetName val="기초일위"/>
      <sheetName val="갑지1"/>
      <sheetName val="내역서(우)"/>
      <sheetName val="sheets"/>
      <sheetName val="입_x0005__x0000_"/>
      <sheetName val="입헾】"/>
      <sheetName val="우각부보강"/>
      <sheetName val="Code-&gt;No"/>
      <sheetName val="sc0314 Index"/>
      <sheetName val="EQUIP-H"/>
      <sheetName val="별첨1"/>
      <sheetName val="아파트1"/>
      <sheetName val="1호맨홀토공"/>
      <sheetName val="토공사"/>
      <sheetName val="물량 산출 통신 맨홀"/>
      <sheetName val="M1"/>
      <sheetName val="간접비내역-1"/>
      <sheetName val="Architecture Work"/>
      <sheetName val="Wt of Mod."/>
      <sheetName val="JOINT1"/>
      <sheetName val="Sitec120"/>
      <sheetName val="입찰견적보고서"/>
      <sheetName val="일반전기"/>
      <sheetName val="공조생기"/>
      <sheetName val="입출재고현황 (2)"/>
      <sheetName val="경비_원본"/>
      <sheetName val="기준자료"/>
      <sheetName val="재료缀ᨎ"/>
      <sheetName val="품질 및 缀ᨎ԰_x0000_缀_x0000__x0000_"/>
      <sheetName val="명헾】"/>
      <sheetName val="BQ(실행)"/>
      <sheetName val="항목별내԰_x0000_"/>
      <sheetName val="방음벽 기초 尜_x0013_層_x0013_"/>
      <sheetName val="ᰀ፜"/>
      <sheetName val="계화배尜"/>
      <sheetName val="옹벽"/>
      <sheetName val="안㔀቎԰"/>
      <sheetName val="기초부재력검토"/>
      <sheetName val="Proposa_x0005_"/>
      <sheetName val="비교尜"/>
      <sheetName val="원가계산 (2)"/>
      <sheetName val="총 원가계산"/>
      <sheetName val="구왤집계徸"/>
      <sheetName val="154TW"/>
      <sheetName val="공사원가계산㔀"/>
      <sheetName val="㗇቎"/>
      <sheetName val="방음벽 기초 丵〒_x0005__x0000_"/>
      <sheetName val="장비"/>
      <sheetName val="노무"/>
      <sheetName val="자재"/>
      <sheetName val="118.세금과丵〒"/>
      <sheetName val="경상비내역서"/>
      <sheetName val="명단"/>
      <sheetName val="AS복구"/>
      <sheetName val="중기터파기"/>
      <sheetName val="변수값"/>
      <sheetName val="중기상차"/>
      <sheetName val="연령현황"/>
      <sheetName val="부표총괄"/>
      <sheetName val="견֮_x0000_缀"/>
      <sheetName val="1.설계기준"/>
      <sheetName val="N賃率-職"/>
      <sheetName val="종합"/>
      <sheetName val="COVER"/>
      <sheetName val="기계"/>
      <sheetName val="I一般比"/>
      <sheetName val="Studiþ"/>
      <sheetName val="XL4Poppy"/>
      <sheetName val="PRO_DCI"/>
      <sheetName val="INST_DCI"/>
      <sheetName val="HVAC_DCI"/>
      <sheetName val="PIPE_DCI"/>
      <sheetName val="공사비 내역 (가)"/>
      <sheetName val="제조98"/>
      <sheetName val="7내역"/>
      <sheetName val="계렀቟԰"/>
      <sheetName val="항목별내역헾"/>
      <sheetName val="토공A"/>
      <sheetName val="코드猂"/>
      <sheetName val="코드蚘"/>
      <sheetName val="표지頀ᎆ뤀ᨇ"/>
      <sheetName val="내역頀ᎆ뤀"/>
      <sheetName val="내역︀ᇕ԰"/>
      <sheetName val="전동기 SP԰_x0000_"/>
      <sheetName val="을 1"/>
      <sheetName val="방배동내역(리라)"/>
      <sheetName val="부대공사총괄"/>
      <sheetName val="건축공사집계표"/>
      <sheetName val="방배동내역 (총괄)"/>
      <sheetName val="Id"/>
      <sheetName val="Intro2"/>
      <sheetName val="2004SS"/>
      <sheetName val="2004CJ"/>
      <sheetName val="전선 및 전선관"/>
      <sheetName val="문학간접"/>
      <sheetName val="단가조건(02년)"/>
      <sheetName val="각종장비전압강하계산"/>
      <sheetName val="기자재비"/>
      <sheetName val="자재총집계"/>
      <sheetName val="토공정보"/>
      <sheetName val="PIPE"/>
      <sheetName val="자료입력"/>
      <sheetName val="호표산출내역"/>
      <sheetName val="제잡비계산"/>
      <sheetName val="국공유԰_x0000_缀_x0000__x0000_"/>
      <sheetName val="MFAB"/>
      <sheetName val="MFRT"/>
      <sheetName val="MPKG"/>
      <sheetName val="MPRD"/>
      <sheetName val="단가산출집계"/>
      <sheetName val="5.정산서"/>
      <sheetName val="guard(mac)"/>
      <sheetName val="부대헾】"/>
      <sheetName val="Baby일위대가"/>
      <sheetName val="중기사용료산출근거"/>
      <sheetName val="단가 및 재료비"/>
      <sheetName val="일반맨홀수량집계(A-7 LINE)"/>
      <sheetName val="개별직종노임단가(2003.9)"/>
      <sheetName val="FRT_O"/>
      <sheetName val="FAB_I"/>
      <sheetName val="내역서01"/>
      <sheetName val="조명시설"/>
      <sheetName val="공구원가계산"/>
      <sheetName val="설계밇譤0_x0000_"/>
      <sheetName val="조경일람"/>
      <sheetName val="부대廠_x0013_"/>
      <sheetName val="골재헾】"/>
      <sheetName val="AP1"/>
      <sheetName val="실행철강矨_x001e_"/>
      <sheetName val="품셈TABLE"/>
      <sheetName val="품의서"/>
      <sheetName val="실행철헾】_x0005_"/>
      <sheetName val="계획세_x0005_"/>
      <sheetName val="계획세喀"/>
      <sheetName val="J直材_x0005_"/>
      <sheetName val=" ԰_x0000_缀"/>
      <sheetName val="콘크리트타설집계표"/>
      <sheetName val="부紀ዱ԰"/>
      <sheetName val="날개벽(좌,우=45도,75도)"/>
      <sheetName val="123"/>
      <sheetName val="dg-VTu"/>
      <sheetName val="APT내역"/>
      <sheetName val="부대시설"/>
      <sheetName val="물︀"/>
      <sheetName val="GL연결용"/>
      <sheetName val="Ⅴ-2.공ᛇ᨜԰_x0000_"/>
      <sheetName val="오산갈醜"/>
      <sheetName val="단위헾】"/>
      <sheetName val="S1"/>
      <sheetName val="신축수량"/>
      <sheetName val="1.설계설명서"/>
      <sheetName val="안က_x0000_瀀"/>
      <sheetName val="안/_x0000_ "/>
      <sheetName val="전등"/>
      <sheetName val="부대공헾】_x0005_"/>
      <sheetName val="계획세헾"/>
      <sheetName val="보렀቟԰"/>
      <sheetName val="자재집계표"/>
      <sheetName val="물량산출근䡲"/>
      <sheetName val="보ᰀ፜搀"/>
      <sheetName val="40총괄"/>
      <sheetName val="40집계"/>
      <sheetName val="토 _x0000__x0000__x0005_"/>
      <sheetName val="KSTAR-M"/>
      <sheetName val="조도계산"/>
      <sheetName val="목차 "/>
      <sheetName val="Modeþ"/>
      <sheetName val="Mode_x0000_"/>
      <sheetName val="Macro(전선)"/>
      <sheetName val="광속"/>
      <sheetName val="Macro(전등)"/>
      <sheetName val="포장공사"/>
      <sheetName val="B부대공"/>
      <sheetName val="재해-호표"/>
      <sheetName val="5지구단위"/>
      <sheetName val="견적990322"/>
      <sheetName val="노임(1차)"/>
      <sheetName val="횡배수관토공수량"/>
      <sheetName val="부대浜_x0015_"/>
      <sheetName val="DPRKMHDT"/>
      <sheetName val="지장물C"/>
      <sheetName val="쵽괄墌"/>
      <sheetName val="MAT"/>
      <sheetName val="말뚝지ᘀ᨜԰_x0000_"/>
      <sheetName val="말뚝지怀፵∀ᩃ"/>
      <sheetName val="부대_x0005__x0000_"/>
      <sheetName val="견적_x0005__x0000_"/>
      <sheetName val="말뚝지怀፵ን"/>
      <sheetName val="2001예정공정표 "/>
      <sheetName val="맨홀토공수량"/>
      <sheetName val="총괄-1"/>
      <sheetName val="일반부하"/>
      <sheetName val="전체"/>
      <sheetName val="개ᰀ"/>
      <sheetName val="부하(성남)"/>
      <sheetName val="내역(자100%,노100%)기아화성UD동"/>
      <sheetName val="자재단䈀Ὢ"/>
      <sheetName val="비교缀"/>
      <sheetName val="화산경계"/>
      <sheetName val="을부담_x0000__x0000_頀"/>
      <sheetName val="견적서-을지"/>
      <sheetName val="기본입력"/>
      <sheetName val="제품목록"/>
      <sheetName val="8.자재_x0000__x0000_"/>
      <sheetName val="wall"/>
      <sheetName val="설계산출기䀀"/>
      <sheetName val="부翇ᨎ԰"/>
      <sheetName val="부缀ᨎ԰"/>
      <sheetName val="예산M︀ᇕ԰"/>
      <sheetName val="ASEM내역"/>
      <sheetName val="데리네이타현황"/>
      <sheetName val="코鰀፰"/>
      <sheetName val="direct"/>
      <sheetName val="wage"/>
      <sheetName val="1,2공구원가계산서"/>
      <sheetName val="1공구산출내역서"/>
      <sheetName val="단면炜_x0013_"/>
      <sheetName val="부Ç_x0000_Ԁ"/>
      <sheetName val="Ⅴ-2.缀ᨎ԰_x0000_缀"/>
      <sheetName val="Ⅴ-2.ᰀ፜搀፜"/>
      <sheetName val="일반맨԰_x0000_缀_x0000__x0000_"/>
      <sheetName val="비목군단가비교표"/>
      <sheetName val="분석"/>
      <sheetName val="Ⅴ-2.԰_x0000_缀_x0000__x0000_"/>
      <sheetName val="집수정단"/>
      <sheetName val="총괄내역԰"/>
      <sheetName val="계丵"/>
      <sheetName val="유도0"/>
      <sheetName val="유도렀"/>
      <sheetName val="유도_x0000_"/>
      <sheetName val="오산갈׃"/>
      <sheetName val="Ⅴ-2.공종별0_x0000_"/>
      <sheetName val="안전쌎ᄅ0"/>
      <sheetName val="오산갈_x0010_"/>
      <sheetName val="입력"/>
      <sheetName val="단︀ᇕ԰"/>
      <sheetName val="부쌔ᄅ0"/>
      <sheetName val="단က_x0000_　"/>
      <sheetName val="Ԁ"/>
      <sheetName val="96보완계획7.12"/>
      <sheetName val="산_x0005_"/>
      <sheetName val="배수贘_x0013_릠"/>
      <sheetName val="배수午_x0013_ᡐ"/>
      <sheetName val="총누怸"/>
      <sheetName val="총누_x0010_"/>
      <sheetName val="청제공기계일위대가"/>
      <sheetName val="지계"/>
      <sheetName val="내역서(total)"/>
      <sheetName val="118.세금丵⼞_x0005_"/>
      <sheetName val="증감내역서"/>
      <sheetName val="부ﻇᇕ԰"/>
      <sheetName val="안᐀ባ혀"/>
      <sheetName val="구왤_x0000__x0000_⯐"/>
      <sheetName val="날개벽(TYPE3)"/>
      <sheetName val="보԰_x0000_缀"/>
      <sheetName val="말뚝지지0_x0000_怀"/>
      <sheetName val="오산갈墨"/>
      <sheetName val="96작생능"/>
      <sheetName val="공통(20-91)"/>
      <sheetName val="직공비"/>
      <sheetName val="코헾⿾"/>
      <sheetName val="산출"/>
      <sheetName val="내역총헾】"/>
      <sheetName val="예가표"/>
      <sheetName val="PILE길이산출(DRA)"/>
      <sheetName val="현장유지관리비"/>
      <sheetName val="사급자재총괄"/>
      <sheetName val="견頀⢀_xdc00_"/>
      <sheetName val="118.세금Ԉ_x0000_缀"/>
      <sheetName val="조달요청서"/>
      <sheetName val="일위산출"/>
      <sheetName val="인건비 "/>
      <sheetName val="현장코드"/>
      <sheetName val="해외코드"/>
      <sheetName val="RH-BEAM"/>
      <sheetName val="우석문틀"/>
      <sheetName val="공정코드"/>
      <sheetName val="가설_x0005__x0000_"/>
      <sheetName val="안전사֬"/>
      <sheetName val="안전사ԯ"/>
      <sheetName val="안전사堀"/>
      <sheetName val="MEXICO-C"/>
      <sheetName val="단讬ᨪ԰"/>
      <sheetName val="단㔀቎԰"/>
      <sheetName val="일위대가(계측_x0005__x0000__x0000_"/>
      <sheetName val="일위대가(계측垀*闰⼯"/>
      <sheetName val="일위대가(계측闰⽌_x0005__x0000_"/>
      <sheetName val="일위대가(계측埬_x0012_場_x0012_"/>
      <sheetName val="일위대가(계측徸⿚_x0005__x0000_"/>
      <sheetName val="설산1⥸"/>
      <sheetName val="설산1⠀ᡶ"/>
      <sheetName val="설산1찀᎔"/>
      <sheetName val="설산1倀⮓"/>
      <sheetName val="설산1저ᱵ"/>
      <sheetName val="안ᰀ፜搀"/>
      <sheetName val="예산ᰀ፜搀"/>
      <sheetName val="안蠱⥐蠀"/>
      <sheetName val="안頴⥞ꠀ"/>
      <sheetName val="설계명세서丵〒_x0005__x0000_"/>
      <sheetName val="4)유동표"/>
      <sheetName val="시설일위"/>
      <sheetName val="식재일위"/>
      <sheetName val="직_x0005_"/>
      <sheetName val="118.세금과공簀"/>
      <sheetName val="118.세금과공缀"/>
      <sheetName val="118.세금과공ꠀ"/>
      <sheetName val="기계경비일람"/>
      <sheetName val="단0_x0000_"/>
      <sheetName val="단0_x0000_砀"/>
      <sheetName val="단堀᎟鰀"/>
      <sheetName val="공사입력"/>
      <sheetName val="설계산㔀቎԰"/>
      <sheetName val="11"/>
      <sheetName val="오산갈漰"/>
      <sheetName val="오산갈_x0005_"/>
      <sheetName val="식재"/>
      <sheetName val="시설물"/>
      <sheetName val="식재출력용"/>
      <sheetName val="유지관리"/>
      <sheetName val="설계산砊ⵍ堀"/>
      <sheetName val="설계산砷ⵍ쀀"/>
      <sheetName val="설계산硁ⵍꠀ"/>
      <sheetName val="설계산砊ⵍࠀ"/>
      <sheetName val="c.s"/>
      <sheetName val="투︀ᇕ԰"/>
      <sheetName val="암거공"/>
      <sheetName val="전기︀ᇕ"/>
      <sheetName val="명԰_x0000_"/>
      <sheetName val="설계가"/>
      <sheetName val="짬뽕최종2-2"/>
      <sheetName val="각형맨홀"/>
      <sheetName val="예산"/>
      <sheetName val="CAL."/>
      <sheetName val="SILICATE"/>
      <sheetName val="일위대가㢸"/>
      <sheetName val="계摠"/>
      <sheetName val="Ⅴ-2.砀鹅瘂/"/>
      <sheetName val="J︀ᇕ԰"/>
      <sheetName val="Parameter"/>
      <sheetName val="비교_x0005_"/>
      <sheetName val="수량산출근窨"/>
      <sheetName val="6-3차"/>
      <sheetName val="별鰀"/>
      <sheetName val="산揄"/>
      <sheetName val="쵽괄_x0005_"/>
      <sheetName val="MRS세부"/>
      <sheetName val="노임변동률"/>
      <sheetName val="Sheet17"/>
      <sheetName val="채권(하반기)"/>
      <sheetName val="CONTENTS"/>
      <sheetName val="Ⅴ-2.︀ᇕ԰_x0000_缀"/>
      <sheetName val="대로근거"/>
      <sheetName val="주경기-오배수"/>
      <sheetName val="ꀀፐ"/>
      <sheetName val="1F"/>
      <sheetName val="2선재"/>
      <sheetName val="작성방법"/>
      <sheetName val="물가대비표"/>
      <sheetName val="GI_x0010__x0000_"/>
      <sheetName val="1"/>
      <sheetName val="Facility Information"/>
      <sheetName val="General"/>
      <sheetName val="Instructions"/>
      <sheetName val="People"/>
      <sheetName val="Quality"/>
      <sheetName val="Risk"/>
      <sheetName val="Training"/>
      <sheetName val="Calcs"/>
      <sheetName val="96수︀"/>
      <sheetName val="토사(᐀ባ切"/>
      <sheetName val="토사(ꃈፐ"/>
      <sheetName val="JUCKEYK"/>
      <sheetName val="J直԰_x0000_"/>
      <sheetName val="1_철주신_x0005_"/>
      <sheetName val="현장관리비๿〚_x0005_"/>
      <sheetName val="현장관리비_x0005__x0000_"/>
      <sheetName val="현장관리비헾】_x0005_"/>
      <sheetName val="1_철주신尜"/>
      <sheetName val="1_철주신徸"/>
      <sheetName val="개렀"/>
      <sheetName val="총괄내역렀"/>
      <sheetName val="입적헾"/>
      <sheetName val="Mode¸"/>
      <sheetName val="Modex"/>
      <sheetName val="RAHME"/>
      <sheetName val="예산Mꠀ⹿"/>
      <sheetName val="예산Mᕙ렀"/>
      <sheetName val="예산Mԯ_x0000_缀"/>
      <sheetName val="예산MㅾⰀ"/>
      <sheetName val="예산M룇졟ԯ"/>
      <sheetName val="예산M㠀㑔렀"/>
      <sheetName val="예산M᠀㙖렀"/>
      <sheetName val="깨기"/>
      <sheetName val="사진대지"/>
      <sheetName val="공종"/>
      <sheetName val="총괄내역㔀"/>
      <sheetName val="1_철주신丵"/>
      <sheetName val="개㔀"/>
      <sheetName val="전기㔀቎԰_x0000_"/>
      <sheetName val="수량산출서-2"/>
      <sheetName val="일석"/>
      <sheetName val="오산갈橂"/>
      <sheetName val="9호관로"/>
      <sheetName val="사통"/>
      <sheetName val="찍기"/>
      <sheetName val="전체실적"/>
      <sheetName val="물缀ᨎ"/>
      <sheetName val="계缀ᨎ԰"/>
      <sheetName val="입사시직위"/>
      <sheetName val="8월현금흐름표"/>
      <sheetName val="Ⅴ-2.공尜_x0013_層_x0013_"/>
      <sheetName val="Ⅴ-2.공徸〒_x0005__x0000_"/>
      <sheetName val="미지급이자(분쟁대상)"/>
      <sheetName val="JUYO"/>
      <sheetName val="오산԰"/>
      <sheetName val="오산缀"/>
      <sheetName val="오산缀_xdf0e_"/>
      <sheetName val="오산"/>
      <sheetName val="오산뀀⵺"/>
      <sheetName val="오산缀뤎"/>
      <sheetName val="오산　"/>
      <sheetName val="오산뭇"/>
      <sheetName val="감가상각"/>
      <sheetName val="B76_x0005_"/>
      <sheetName val="산怀"/>
      <sheetName val="B76_x001c_"/>
      <sheetName val="설계서을"/>
      <sheetName val="물ᘀ᨜"/>
      <sheetName val="오산ꈀ"/>
      <sheetName val="오산Ⰰⵕ"/>
      <sheetName val="견적내용입력"/>
      <sheetName val="발신정보"/>
      <sheetName val="8&amp;장비투입현황"/>
      <sheetName val="ꕬ완터널조명(할증제외)"/>
      <sheetName val="굤완터널소화기(할증)"/>
      <sheetName val="일밐공사"/>
      <sheetName val="소요자재명세서"/>
      <sheetName val="노무비명세서"/>
      <sheetName val="단가_x0005__x0000_"/>
      <sheetName val="송중자재"/>
      <sheetName val="_견적서"/>
      <sheetName val="증감대비"/>
      <sheetName val="Manual Valve List"/>
      <sheetName val="D-ELECT"/>
      <sheetName val="계화徸〒"/>
      <sheetName val="KP1590__x0005_"/>
      <sheetName val="BOM"/>
      <sheetName val="Data Vol"/>
      <sheetName val="계화_x0005__x0000_"/>
      <sheetName val="계화髜_x0013_"/>
      <sheetName val="물량"/>
      <sheetName val="파일의이용"/>
      <sheetName val="소요자재"/>
      <sheetName val="방송丵〒"/>
      <sheetName val="자재㔀቎԰"/>
      <sheetName val="미드수량"/>
      <sheetName val="DS-최尜"/>
      <sheetName val="현장관리비참조"/>
      <sheetName val="기초"/>
      <sheetName val="05년5월"/>
      <sheetName val="자재㔰቎԰"/>
      <sheetName val="계화㔀቎"/>
      <sheetName val="자재㗇቎԰"/>
      <sheetName val="자재㗈቎԰"/>
      <sheetName val="자재㕑቎԰"/>
      <sheetName val="수문일1"/>
      <sheetName val="IO LIST"/>
      <sheetName val="DATA-UPS"/>
      <sheetName val="물가시세"/>
      <sheetName val="지표"/>
      <sheetName val="48일위"/>
      <sheetName val="22일위"/>
      <sheetName val="49일위"/>
      <sheetName val="SRC CLOUMN 설계"/>
      <sheetName val="3) 클레임 반영시"/>
      <sheetName val="남원(내)"/>
      <sheetName val="고려단가"/>
      <sheetName val="일위대가표-3"/>
      <sheetName val="UR2-Calculation"/>
      <sheetName val="재1"/>
      <sheetName val="문산방향-교대(A2)"/>
      <sheetName val="역T형"/>
      <sheetName val="부재치수입력"/>
      <sheetName val="철거수_x0000_"/>
      <sheetName val="진행 DATA (2)"/>
      <sheetName val="부안일위"/>
      <sheetName val="EE-PROP"/>
      <sheetName val="횡배수관"/>
      <sheetName val="전체_x0005__x0000_"/>
      <sheetName val="전체헾⼝_x0005_"/>
      <sheetName val="경비실"/>
      <sheetName val="총누헾"/>
      <sheetName val="전체내역서"/>
      <sheetName val="Mobilization"/>
      <sheetName val="Input Table"/>
      <sheetName val="unit_4"/>
      <sheetName val="TYPE-B_평균H"/>
      <sheetName val="35장주신설"/>
      <sheetName val="31_고"/>
      <sheetName val="일위대가_(목록)"/>
      <sheetName val="단면_(2)"/>
      <sheetName val="공종별_집계"/>
      <sheetName val="Explanation_for_Page_17"/>
      <sheetName val="06-BATCH_"/>
      <sheetName val="Customer_Databas"/>
      <sheetName val="토_적_표"/>
      <sheetName val="귀래_설계_공내역서"/>
      <sheetName val="2_예산냴역검토서"/>
      <sheetName val="Indirect_Cost"/>
      <sheetName val="플랜트_설치"/>
      <sheetName val="1_수인터널"/>
      <sheetName val="8_자재단가"/>
      <sheetName val="Ⅴ-2_공종별내역"/>
      <sheetName val="품질_및_특성_보정계수"/>
      <sheetName val="P_M_별"/>
      <sheetName val="IMP_(REACTOR)"/>
      <sheetName val="장비당단가_(1)"/>
      <sheetName val="2_대외공문"/>
      <sheetName val="Inquiry"/>
      <sheetName val="다이꾸"/>
      <sheetName val="A-11 Steel Str (2)"/>
      <sheetName val="IPL_SCHEDULE"/>
      <sheetName val="Material"/>
      <sheetName val="구왤집︀ᇕ"/>
      <sheetName val="FB25JN"/>
      <sheetName val="단가디비"/>
      <sheetName val="ᰀЀࠀ܀ЀԀЀ؀̀"/>
      <sheetName val="하도금액분계"/>
      <sheetName val=" 견徸〒"/>
      <sheetName val=" 견헾】"/>
      <sheetName val=" 견丵〒"/>
      <sheetName val="운반헾】_x0005_"/>
      <sheetName val="예산M렀቟԰"/>
      <sheetName val="U-TYPE(15"/>
      <sheetName val="전신환매︀ᇕ"/>
      <sheetName val="간접비"/>
      <sheetName val="계화㠀⡿"/>
      <sheetName val="ꠀ፺"/>
      <sheetName val="견적대비표"/>
      <sheetName val="노무비계"/>
      <sheetName val="물량산출_x0005__x0000_"/>
      <sheetName val="주요항목별"/>
      <sheetName val="모델링"/>
      <sheetName val="하중계산"/>
      <sheetName val="원가서"/>
      <sheetName val="Macro2"/>
      <sheetName val="P.԰_x0000_缀"/>
      <sheetName val="광주광역시신청사"/>
      <sheetName val="문정동3차조합"/>
      <sheetName val="연세대국제대학원"/>
      <sheetName val="기안"/>
      <sheetName val="건축원恽べ_x0000__x0000_"/>
      <sheetName val="건축원_x0000__x0000_Ἐ_x0000_"/>
      <sheetName val="건축원_x0000__x0000_혠_x0000_"/>
      <sheetName val="건축원_x0000__x0000_᫰_x0000_"/>
      <sheetName val="건축원懇⿔_x0000__x0000_"/>
      <sheetName val="을부담운반헾"/>
      <sheetName val="연부97-1"/>
      <sheetName val="DATA (EPS)"/>
      <sheetName val="DATA (TRAY)"/>
      <sheetName val="부대시설-부하계산서"/>
      <sheetName val="2.입력"/>
      <sheetName val="평당"/>
      <sheetName val="비대ⴀ癆顶"/>
      <sheetName val="단위傡"/>
      <sheetName val="단위_x0000__x0000_"/>
      <sheetName val="견"/>
      <sheetName val="기본(98)"/>
      <sheetName val="J直材㥨"/>
      <sheetName val="J直材_x0010_"/>
      <sheetName val="예산변︽ᇕ԰"/>
      <sheetName val="수량산๿〚_x0005_"/>
      <sheetName val="비교硐"/>
      <sheetName val="계Ԁ "/>
      <sheetName val="구왤집계甌"/>
      <sheetName val="계0_x0000_砀"/>
      <sheetName val="96_x0005__x0000_"/>
      <sheetName val="9က_x0000_堀"/>
      <sheetName val="9က_x0000_倀"/>
      <sheetName val="9က_x0000_退"/>
      <sheetName val="118.세금과_x0000__x0000_"/>
      <sheetName val="9-1차이내역"/>
      <sheetName val="해평견적"/>
      <sheetName val="SE-退ꩽ܁"/>
      <sheetName val="협조전"/>
      <sheetName val="코徸〒"/>
      <sheetName val="4.동력"/>
      <sheetName val="YES-T"/>
      <sheetName val="설계산렀ꮫԯ"/>
      <sheetName val="입丵⼳"/>
      <sheetName val="입啨/"/>
      <sheetName val="Tot-sum"/>
      <sheetName val="HORI. VESSEL"/>
      <sheetName val="2.설계제원"/>
      <sheetName val="Manpower"/>
      <sheetName val="변䈀ᅪ԰"/>
      <sheetName val="과천MAIN"/>
      <sheetName val="0"/>
      <sheetName val="일반맨홀鲕ԯ_x0000_"/>
      <sheetName val=""/>
      <sheetName val="관경별우수관집계"/>
      <sheetName val="대차대조표"/>
      <sheetName val="손익계산서"/>
      <sheetName val="설계예시"/>
      <sheetName val="C &amp; G RH_x0000_"/>
      <sheetName val="설계缀ᨪ԰_x0000_"/>
      <sheetName val="입〒"/>
      <sheetName val="구왤렀቟԰"/>
      <sheetName val="경영상태"/>
      <sheetName val="예산Mꠀᕗ䈀"/>
      <sheetName val="예산Mࠀ⩗䈀"/>
      <sheetName val="예산M䈀뉪ԯ"/>
      <sheetName val="예산M栀⡓䈀"/>
      <sheetName val="U-TYPE(1ø"/>
      <sheetName val="실행_x0005__x0000_"/>
      <sheetName val="수량산唈&amp;橂"/>
      <sheetName val="96수헾"/>
      <sheetName val="설계명세서က_x0000_ꠀ"/>
      <sheetName val="수목데이타"/>
      <sheetName val="개쌈"/>
      <sheetName val="산徸"/>
      <sheetName val="FILE¸"/>
      <sheetName val="FILE_x0000_"/>
      <sheetName val="c._x0010_"/>
      <sheetName val="c.¨"/>
      <sheetName val="산_x0010_"/>
      <sheetName val="건԰_x0000_缀"/>
      <sheetName val="건ᰀ፜搀"/>
      <sheetName val="설산㔀቎԰"/>
      <sheetName val="Languages"/>
      <sheetName val="조명투자및환수계획"/>
      <sheetName val="제조중간결과"/>
      <sheetName val="General Data"/>
      <sheetName val="맨홀공 수량집계표"/>
      <sheetName val="항목별蠀᝙㔀"/>
      <sheetName val="항목별㔀艎ԯ"/>
      <sheetName val="항목별ㅊ䈀"/>
      <sheetName val="항목별䈀Ꝫԯ"/>
      <sheetName val="총누䟣"/>
      <sheetName val="도급대԰"/>
      <sheetName val="4.2유효폭의 계산"/>
      <sheetName val="가로등기초"/>
      <sheetName val="쌌ᄅ"/>
      <sheetName val="날개벽수량표"/>
      <sheetName val="토적표"/>
      <sheetName val="건축외주"/>
      <sheetName val="자  재"/>
      <sheetName val="도"/>
      <sheetName val="총괄내_x0000__x0000_"/>
      <sheetName val="버스운행안내"/>
      <sheetName val="단가԰_x0000_缀"/>
      <sheetName val="새공통"/>
      <sheetName val="총괄내畠_x0013_"/>
      <sheetName val="사용자정의"/>
      <sheetName val="제품표준규격"/>
      <sheetName val="점공통경비배부"/>
      <sheetName val="설산1ꠀᑶ"/>
      <sheetName val="설산1ꠀᡳ"/>
      <sheetName val="설산1⠀ᙵ"/>
      <sheetName val="설산1Ⰰ⊎"/>
      <sheetName val="설산1⠀❴"/>
      <sheetName val="설산1蠀⍶"/>
      <sheetName val="설산1ࠀṴ"/>
      <sheetName val="설산1ᵈ"/>
      <sheetName val="부재泬#洴"/>
      <sheetName val="설산1⍬"/>
      <sheetName val="부재_x0005__x0000_"/>
      <sheetName val="설산1谀❳"/>
      <sheetName val="설산1ԯ_x0000_"/>
      <sheetName val="설산1_xdc00_ㅭ"/>
      <sheetName val="설산1氀ᥰ"/>
      <sheetName val="설계명세서韈.헾⿓"/>
      <sheetName val="부재韈.헾"/>
      <sheetName val="설산1저⺗"/>
      <sheetName val="설산1䠀ⅷ"/>
      <sheetName val="설산1렀⑙"/>
      <sheetName val="TYPE-A"/>
      <sheetName val="계墨"/>
      <sheetName val="설산1䈀潪"/>
      <sheetName val="계橂"/>
      <sheetName val="계唸"/>
      <sheetName val="계_x0005_"/>
      <sheetName val="계勠"/>
      <sheetName val="설산1_x0000_艭"/>
      <sheetName val="J直材崀"/>
      <sheetName val="설산1餀"/>
      <sheetName val="설계명세서_x0005__x0000__x0000_"/>
      <sheetName val="철거丵〒"/>
      <sheetName val="대치판정"/>
      <sheetName val="말뚝지㰀᎕萀᎕"/>
      <sheetName val="산丵"/>
      <sheetName val="발주설계서(당초)"/>
      <sheetName val="2차공사"/>
      <sheetName val="설산1က፭"/>
      <sheetName val="H-pile(298x299)"/>
      <sheetName val="H-pile(250x250)"/>
      <sheetName val="설산1蠀᥮"/>
      <sheetName val="Ⅴ-2.︀ԯ_x0000_缀"/>
      <sheetName val="부대僰_x0013_"/>
      <sheetName val="토사(僰_x0013_闰"/>
      <sheetName val="7단가"/>
      <sheetName val="총누荈"/>
      <sheetName val="건㔀቎԰"/>
      <sheetName val="DS-최_x0005_"/>
      <sheetName val="DS-최畠"/>
      <sheetName val="부대tu"/>
      <sheetName val="M-EQPT-Z"/>
      <sheetName val="명_x0005__x0000_"/>
      <sheetName val="장비당단가֬_x0000_缀_x0000_"/>
      <sheetName val="member design"/>
      <sheetName val="soil bearing check"/>
      <sheetName val="STRUCTURAL STEEL"/>
      <sheetName val="개0"/>
      <sheetName val="품셈"/>
      <sheetName val="검사현황"/>
      <sheetName val="5월"/>
      <sheetName val="근태"/>
      <sheetName val="E총15"/>
      <sheetName val="00하노임"/>
      <sheetName val="Input Names"/>
      <sheetName val="뚝토공"/>
      <sheetName val="사업부배부A"/>
      <sheetName val="전체도급"/>
      <sheetName val="SUMMARY(S)"/>
      <sheetName val="단위䈳牪"/>
      <sheetName val="단위䈳奪"/>
      <sheetName val="지질조사"/>
      <sheetName val="봉방동근︀"/>
      <sheetName val="견적업체"/>
      <sheetName val="단위竀7"/>
      <sheetName val="䠾㥿"/>
      <sheetName val="TIE-IN"/>
      <sheetName val="공사비내역서"/>
      <sheetName val="부대᐀፣"/>
      <sheetName val="D-3109"/>
      <sheetName val="비용"/>
      <sheetName val="BKDN"/>
      <sheetName val="배수공炕"/>
      <sheetName val="보차도경계석수량"/>
      <sheetName val="현장설명서"/>
      <sheetName val="산근1"/>
      <sheetName val="도로구조공사비"/>
      <sheetName val="도로토공공사비"/>
      <sheetName val="여수토공사비"/>
      <sheetName val="수지표"/>
      <sheetName val="셀명"/>
      <sheetName val="Ⅴ-2.공종별_x0005__x0000_"/>
      <sheetName val="롤러"/>
      <sheetName val="Recording,Phone,Headset,PC"/>
      <sheetName val="운반_x0000__x0000_㚐"/>
      <sheetName val="별㔀"/>
      <sheetName val="물량내역"/>
      <sheetName val="[DS-LOAD.XLS]안/_x0000_ "/>
      <sheetName val="[DS-LOAD.XLS]Ⅴ-2.砀鹅瘂/"/>
      <sheetName val="[DS-LOAD.XLS]/_x0000_"/>
      <sheetName val="[DS-LOAD.XLS]입啨/"/>
      <sheetName val="예산礊"/>
      <sheetName val="견적쌐똅"/>
      <sheetName val="도급예산내역서총괄_x0005_"/>
      <sheetName val="도급예산내역서총괄罸"/>
      <sheetName val="ITEMLIST990101"/>
      <sheetName val="비대_x0001__x0000_䀀"/>
      <sheetName val="비대ﴀ汅恵"/>
      <sheetName val="적용률"/>
      <sheetName val="DS적용내역서"/>
      <sheetName val="DATE2001"/>
      <sheetName val="평가데이터"/>
      <sheetName val="HRSG SMALL07220"/>
      <sheetName val="일위집계표"/>
      <sheetName val="계획세_x0010_"/>
      <sheetName val="jan"/>
      <sheetName val="2월"/>
      <sheetName val="LKVL-CK-HT-GD1"/>
      <sheetName val="TONGKE-HT"/>
      <sheetName val="증감분석"/>
      <sheetName val="노무자도장2"/>
      <sheetName val="기계내역서"/>
      <sheetName val="Motor Data"/>
      <sheetName val="단가¬⽘"/>
      <sheetName val="단가֬_x0000_"/>
      <sheetName val="연돌일위집계"/>
      <sheetName val="설산_x0000__x0000_嬜"/>
      <sheetName val="계정"/>
      <sheetName val="도급예산내역서ᰖ〚_x0005_"/>
      <sheetName val="45,4H"/>
      <sheetName val="국공유지및사︀ᇕ"/>
      <sheetName val="배수관헾"/>
      <sheetName val="P.M猂⿻"/>
      <sheetName val="P.M塈_x0016_"/>
      <sheetName val="BM"/>
      <sheetName val="GR"/>
      <sheetName val="OCT.FDN"/>
      <sheetName val="단면ᘀ᨜"/>
      <sheetName val="20"/>
      <sheetName val="관리사무소"/>
      <sheetName val="계԰"/>
      <sheetName val="가시_x0005__x0000_"/>
      <sheetName val="장비당단가 ︀ᇕ԰"/>
      <sheetName val="구왤헾】_x0005_"/>
      <sheetName val="구왤집계闰"/>
      <sheetName val="Macro(전기)"/>
      <sheetName val="주요업체"/>
      <sheetName val="풍하중1"/>
      <sheetName val="AC-01-원본"/>
      <sheetName val="명鉈0"/>
      <sheetName val="Constant"/>
      <sheetName val="일위대가(계측기설㔀቎"/>
      <sheetName val="일위대가(계측기설︀ᇕ"/>
      <sheetName val="1.2.1 마루높이결정"/>
      <sheetName val="TABLE3"/>
      <sheetName val="조도계산서 _도서_"/>
      <sheetName val="동해title"/>
      <sheetName val="물량산출ᣇẞ"/>
      <sheetName val="관尜_x0013_"/>
      <sheetName val="6공구_x0005__x0000_"/>
      <sheetName val="오산쀀♖"/>
      <sheetName val="9ԯ_x0000_缀"/>
      <sheetName val="오산ᰀ፜"/>
      <sheetName val="9ᰀ፜搀"/>
      <sheetName val="을헾"/>
      <sheetName val="단위별 일위대가표"/>
      <sheetName val="계화배׃"/>
      <sheetName val="C &amp; Ô_x0000_Ԁ_x0000_耀"/>
      <sheetName val="C &amp; Ô_x0000_Ԁ_x0000__x0000_"/>
      <sheetName val="ASP"/>
      <sheetName val="운영및유지보수"/>
      <sheetName val="총사업비명세"/>
      <sheetName val="DSRA"/>
      <sheetName val="재원조달계획"/>
      <sheetName val="유지관리비외"/>
      <sheetName val="도급양식"/>
      <sheetName val="건축원가계산懊"/>
      <sheetName val="건축원가계산懇"/>
      <sheetName val="건축원가계산㡨"/>
      <sheetName val="건축원가계산㛘"/>
      <sheetName val="건축원가계산㧨"/>
      <sheetName val="건축원가계산㏈"/>
      <sheetName val="건축원가계산㒸"/>
      <sheetName val="관리대장(2001장비)"/>
      <sheetName val="견적조ᰀ"/>
      <sheetName val="118.세금과공᳇"/>
      <sheetName val="오산︀ᇕ"/>
      <sheetName val="조헾"/>
      <sheetName val="조竈"/>
      <sheetName val="설계︀"/>
      <sheetName val="장비당단가 (︀ᇕ"/>
      <sheetName val="단면헾】"/>
      <sheetName val="물헾】"/>
      <sheetName val="구왤집䈀ᑪ"/>
      <sheetName val="118.세금劈,橂"/>
      <sheetName val="특수선일위대가"/>
      <sheetName val="예산爋ⱈ0"/>
      <sheetName val="안전壠6"/>
      <sheetName val="입缀蜎"/>
      <sheetName val="입 ⭷"/>
      <sheetName val="입倀᩵"/>
      <sheetName val="1.수인터翇"/>
      <sheetName val="구왤집Ⰰ⭸"/>
      <sheetName val="계԰_x0000_缀"/>
      <sheetName val="공종분尜"/>
      <sheetName val="차량한계11M (2)"/>
      <sheetName val="전기일ԯ_x0000_缀"/>
      <sheetName val="공종분徸"/>
      <sheetName val="95WBS"/>
      <sheetName val="국공유지및԰_x0000_缀"/>
      <sheetName val="안전԰_x0000_缀"/>
      <sheetName val="부ԯ_x0000_缀"/>
      <sheetName val="당초Ȁ腳"/>
      <sheetName val="공틀⡀"/>
      <sheetName val="외주"/>
      <sheetName val="단락전류-A"/>
      <sheetName val="노무비(DB)"/>
      <sheetName val="BOX규격및 설계조건입력"/>
      <sheetName val="다각결합형"/>
      <sheetName val="A-8 PD(도로중앙)"/>
      <sheetName val="부䕇ԯ"/>
      <sheetName val="공정현황보고(3_27呐/䟣⿏_x0005_"/>
      <sheetName val="부倀⽔"/>
      <sheetName val="부僇⽔"/>
      <sheetName val="부က_x0000_렀"/>
      <sheetName val="Construction Schedule"/>
      <sheetName val="공사비산출내역"/>
      <sheetName val="수량이동"/>
      <sheetName val="수목데이타 "/>
      <sheetName val="안전사Ԁ"/>
      <sheetName val="입적橂"/>
      <sheetName val="안_x0000__x0000__x0005_"/>
      <sheetName val="유_x0010__x0000_"/>
      <sheetName val="단위਀魉"/>
      <sheetName val="산헾"/>
      <sheetName val="오ԯ_x0000_缀"/>
      <sheetName val="오砀⦁︀"/>
      <sheetName val="근고 블록 유형별 수량"/>
      <sheetName val="설산岘_x001b_幌"/>
      <sheetName val="설산嗸0丵"/>
      <sheetName val="工완성공사율"/>
      <sheetName val="적용환율"/>
      <sheetName val="예산변경_x0000__x0000_"/>
      <sheetName val="연동 내역서"/>
      <sheetName val="계양가시설"/>
      <sheetName val="계화丵〒"/>
      <sheetName val="설비운영"/>
      <sheetName val="쵽午_x0013_"/>
      <sheetName val="쵽䡲る"/>
      <sheetName val="dH"/>
      <sheetName val="3.CCTV설비공사"/>
      <sheetName val="입력값1"/>
      <sheetName val="DS-LOAD.XLS"/>
      <sheetName val="조직"/>
      <sheetName val="MEMBER"/>
      <sheetName val="목창호"/>
      <sheetName val="금액"/>
      <sheetName val="경영혁신본부"/>
      <sheetName val="BOJUNGGM"/>
      <sheetName val="SLAB&quot;1&quot;"/>
      <sheetName val="토목공사"/>
      <sheetName val="1_철주신圠"/>
      <sheetName val="계᐀ባ切"/>
      <sheetName val="밸브설치"/>
      <sheetName val="효성CB︀ᇕ԰_x0000_缀"/>
      <sheetName val="안정검토(온1)"/>
      <sheetName val="중로근거"/>
      <sheetName val="BID9697"/>
      <sheetName val="배수공Ô澾"/>
      <sheetName val="유도"/>
      <sheetName val="오산갈_x0000_"/>
      <sheetName val="오산갈헾"/>
      <sheetName val="Ⅴ-2.က_x0000_⠀밴쌏"/>
      <sheetName val="설계산출기Ç"/>
      <sheetName val="오산갈壸"/>
      <sheetName val="오산갈嬨"/>
      <sheetName val="오산갈蔈"/>
      <sheetName val="䀀"/>
      <sheetName val="ꠀ蘒"/>
      <sheetName val="안전Ç_x0000_ꠀ"/>
      <sheetName val="안전Ç_x0000_"/>
      <sheetName val="유도栀"/>
      <sheetName val="DOGI"/>
      <sheetName val="2-2.매출분석"/>
      <sheetName val="d"/>
      <sheetName val="공종분_x0005_"/>
      <sheetName val="배수공토婜"/>
      <sheetName val="배수공토_x0005_"/>
      <sheetName val="확약서"/>
      <sheetName val="분류표"/>
      <sheetName val="IMPEADENCE MAP 취수장"/>
      <sheetName val="건축일위"/>
      <sheetName val="그라우팅일위"/>
      <sheetName val="건︀ᇕ԰"/>
      <sheetName val="디자이너"/>
      <sheetName val="이익영"/>
      <sheetName val="GAEYO"/>
      <sheetName val="계장ANAL"/>
      <sheetName val="계획세׃"/>
      <sheetName val="내역_ver1.0"/>
      <sheetName val="유도ֹ"/>
      <sheetName val="유도㔀"/>
      <sheetName val="정읍농소"/>
      <sheetName val="관거공︀࿕"/>
      <sheetName val="구왤䈀ԯ"/>
      <sheetName val="구왤瀀ፒ밀"/>
      <sheetName val="구왤ꀀᙒ"/>
      <sheetName val="구왤ԯ_x0000_缀"/>
      <sheetName val="구왤씀䰖ԯ"/>
      <sheetName val="평균물량산출서"/>
      <sheetName val="기본"/>
      <sheetName val="PREFACE"/>
      <sheetName val="하수급㥝〒_x0005__x0000_"/>
      <sheetName val="표지 렔ጺ頀"/>
      <sheetName val="CABLE_SIZE_CALCULATION_SHEET2"/>
      <sheetName val="IMPEADENCE_MAP_2"/>
      <sheetName val="IMPEADENCE_2"/>
      <sheetName val="입찰참가보고_(2)2"/>
      <sheetName val="공정현황보고(3_20)_(2)2"/>
      <sheetName val="추진공정(법인)3_202"/>
      <sheetName val="공정현황보고(3_27)_(2)2"/>
      <sheetName val="추진공정(법인)3_272"/>
      <sheetName val="공정현황보고(4_2)2"/>
      <sheetName val="1_공사집행계획서2"/>
      <sheetName val="2_예산내역검토서2"/>
      <sheetName val="3_실행원가내역서2"/>
      <sheetName val="4_실행예산단가산출서(단가)2"/>
      <sheetName val="4_실행예산단가산출서(금액)2"/>
      <sheetName val="5_현장관리비2"/>
      <sheetName val="6_공사예정공정표2"/>
      <sheetName val="7_인원동원현황2"/>
      <sheetName val="8_장비투입현황2"/>
      <sheetName val="9_문제점_및_대책2"/>
      <sheetName val="10_설계변경_및_추가공사2"/>
      <sheetName val="1_철주신설2"/>
      <sheetName val="2_철주신설2"/>
      <sheetName val="3_철주신설2"/>
      <sheetName val="4_비임신설2"/>
      <sheetName val="5_기기가대2"/>
      <sheetName val="6_철주기초2"/>
      <sheetName val="7_기기기초2"/>
      <sheetName val="8_기기기초2"/>
      <sheetName val="9_기기기초2"/>
      <sheetName val="10_단권변압기2"/>
      <sheetName val="11_가스절연2"/>
      <sheetName val="12_전자식제어반2"/>
      <sheetName val="13_고장점표정반2"/>
      <sheetName val="14_GP2"/>
      <sheetName val="15_전철용RTU2"/>
      <sheetName val="16_R-C_BANK2"/>
      <sheetName val="17_모선배선2"/>
      <sheetName val="18_제어및전력케이블2"/>
      <sheetName val="19_핏트2"/>
      <sheetName val="20_배수로2"/>
      <sheetName val="21_스틸그레이팅2"/>
      <sheetName val="22_접지장치2"/>
      <sheetName val="23_옥외전선관2"/>
      <sheetName val="24_옥외외등2"/>
      <sheetName val="25_무인화설비2"/>
      <sheetName val="26_콘크리트포장2"/>
      <sheetName val="27_자갈부설2"/>
      <sheetName val="28_휀스2"/>
      <sheetName val="29_소내용TR2"/>
      <sheetName val="30_고배용VCB2"/>
      <sheetName val="31_고배용RTU2"/>
      <sheetName val="32_기기기초2"/>
      <sheetName val="33_지중케이블2"/>
      <sheetName val="34_전력용관로2"/>
      <sheetName val="35_장주신설2"/>
      <sheetName val="36_맨홀2"/>
      <sheetName val="37_운반비2"/>
      <sheetName val="복구량산정_및_전용회선_사용2"/>
      <sheetName val="공구손료_산출내역2"/>
      <sheetName val="2F_회의실견적(5_14_일대)2"/>
      <sheetName val="1_노무비명세서(해동)2"/>
      <sheetName val="1_노무비명세서(토목)2"/>
      <sheetName val="2_노무비명세서(해동)2"/>
      <sheetName val="2_노무비명세서(수직보호망)2"/>
      <sheetName val="2_노무비명세서(난간대)2"/>
      <sheetName val="2_사진대지2"/>
      <sheetName val="3_사진대지2"/>
      <sheetName val="남양시작동자105노65기1_3화1_22"/>
      <sheetName val="전차선로_물량표2"/>
      <sheetName val="노원열병합__건축공사기성내역서2"/>
      <sheetName val="신규단가-00_11_302"/>
      <sheetName val="Sheet1_(2)2"/>
      <sheetName val="11_자재단가2"/>
      <sheetName val="I_설계조건2"/>
      <sheetName val="전도금청구서_(2)2"/>
      <sheetName val="금전출납_2"/>
      <sheetName val="식대_2"/>
      <sheetName val="기성고조서(폐기물)_(2)2"/>
      <sheetName val="Sheet3_(5)2"/>
      <sheetName val="Sheet3_(6)2"/>
      <sheetName val="내역서_2"/>
      <sheetName val="준검_내역서2"/>
      <sheetName val="8_PILE__(돌출)2"/>
      <sheetName val="3BL공동구_수량2"/>
      <sheetName val="32_銅기기초2"/>
      <sheetName val="화재_탐지_설비2"/>
      <sheetName val="조도계산서_(도서)2"/>
      <sheetName val="Site_Expenses2"/>
      <sheetName val="7_1유효폭2"/>
      <sheetName val="TYPE-B_평균H2"/>
      <sheetName val="장비당단가_(1)2"/>
      <sheetName val="품질_및_특성_보정계수2"/>
      <sheetName val="31_고2"/>
      <sheetName val="C_&amp;_G_RHS2"/>
      <sheetName val="Customer_Databas2"/>
      <sheetName val="Explanation_for_Page_172"/>
      <sheetName val="단면_(2)2"/>
      <sheetName val="토_적_표2"/>
      <sheetName val="공종별_집계2"/>
      <sheetName val="일위대가_(목록)2"/>
      <sheetName val="귀래_설계_공내역서2"/>
      <sheetName val="unit_42"/>
      <sheetName val="2_예산냴역검토서2"/>
      <sheetName val="토공(우물통,기타)_2"/>
      <sheetName val="1_수인터널2"/>
      <sheetName val="플랜트_설치2"/>
      <sheetName val="BOQ-Summary_Form_A22"/>
      <sheetName val="06-BATCH_2"/>
      <sheetName val="P_M_별2"/>
      <sheetName val="IMP_(REACTOR)2"/>
      <sheetName val="방음벽_기초_일반수량2"/>
      <sheetName val="설산1_나2"/>
      <sheetName val="8_자재단가2"/>
      <sheetName val="5__COST_SCHEDULE_PER_EXPENSE2"/>
      <sheetName val="C_&amp;_G_RHS"/>
      <sheetName val="토공(우물통,기타)_"/>
      <sheetName val="BOQ-Summary_Form_A2"/>
      <sheetName val="방음벽_기초_일반수량"/>
      <sheetName val="설산1_나"/>
      <sheetName val="5__COST_SCHEDULE_PER_EXPENSE"/>
      <sheetName val="CABLE_SIZE_CALCULATION_SHEET1"/>
      <sheetName val="IMPEADENCE_MAP_1"/>
      <sheetName val="IMPEADENCE_1"/>
      <sheetName val="입찰참가보고_(2)1"/>
      <sheetName val="공정현황보고(3_20)_(2)1"/>
      <sheetName val="추진공정(법인)3_201"/>
      <sheetName val="공정현황보고(3_27)_(2)1"/>
      <sheetName val="추진공정(법인)3_271"/>
      <sheetName val="공정현황보고(4_2)1"/>
      <sheetName val="1_공사집행계획서1"/>
      <sheetName val="2_예산내역검토서1"/>
      <sheetName val="3_실행원가내역서1"/>
      <sheetName val="4_실행예산단가산출서(단가)1"/>
      <sheetName val="4_실행예산단가산출서(금액)1"/>
      <sheetName val="5_현장관리비1"/>
      <sheetName val="6_공사예정공정표1"/>
      <sheetName val="7_인원동원현황1"/>
      <sheetName val="8_장비투입현황1"/>
      <sheetName val="9_문제점_및_대책1"/>
      <sheetName val="10_설계변경_및_추가공사1"/>
      <sheetName val="1_철주신설1"/>
      <sheetName val="2_철주신설1"/>
      <sheetName val="3_철주신설1"/>
      <sheetName val="4_비임신설1"/>
      <sheetName val="5_기기가대1"/>
      <sheetName val="6_철주기초1"/>
      <sheetName val="7_기기기초1"/>
      <sheetName val="8_기기기초1"/>
      <sheetName val="9_기기기초1"/>
      <sheetName val="10_단권변압기1"/>
      <sheetName val="11_가스절연1"/>
      <sheetName val="12_전자식제어반1"/>
      <sheetName val="13_고장점표정반1"/>
      <sheetName val="14_GP1"/>
      <sheetName val="15_전철용RTU1"/>
      <sheetName val="16_R-C_BANK1"/>
      <sheetName val="17_모선배선1"/>
      <sheetName val="18_제어및전력케이블1"/>
      <sheetName val="19_핏트1"/>
      <sheetName val="20_배수로1"/>
      <sheetName val="21_스틸그레이팅1"/>
      <sheetName val="22_접지장치1"/>
      <sheetName val="23_옥외전선관1"/>
      <sheetName val="24_옥외외등1"/>
      <sheetName val="25_무인화설비1"/>
      <sheetName val="26_콘크리트포장1"/>
      <sheetName val="27_자갈부설1"/>
      <sheetName val="28_휀스1"/>
      <sheetName val="29_소내용TR1"/>
      <sheetName val="30_고배용VCB1"/>
      <sheetName val="31_고배용RTU1"/>
      <sheetName val="32_기기기초1"/>
      <sheetName val="33_지중케이블1"/>
      <sheetName val="34_전력용관로1"/>
      <sheetName val="35_장주신설1"/>
      <sheetName val="36_맨홀1"/>
      <sheetName val="37_운반비1"/>
      <sheetName val="복구량산정_및_전용회선_사용1"/>
      <sheetName val="공구손료_산출내역1"/>
      <sheetName val="2F_회의실견적(5_14_일대)1"/>
      <sheetName val="1_노무비명세서(해동)1"/>
      <sheetName val="1_노무비명세서(토목)1"/>
      <sheetName val="2_노무비명세서(해동)1"/>
      <sheetName val="2_노무비명세서(수직보호망)1"/>
      <sheetName val="2_노무비명세서(난간대)1"/>
      <sheetName val="2_사진대지1"/>
      <sheetName val="3_사진대지1"/>
      <sheetName val="남양시작동자105노65기1_3화1_21"/>
      <sheetName val="전차선로_물량표1"/>
      <sheetName val="노원열병합__건축공사기성내역서1"/>
      <sheetName val="신규단가-00_11_301"/>
      <sheetName val="Sheet1_(2)1"/>
      <sheetName val="11_자재단가1"/>
      <sheetName val="I_설계조건1"/>
      <sheetName val="전도금청구서_(2)1"/>
      <sheetName val="금전출납_1"/>
      <sheetName val="식대_1"/>
      <sheetName val="기성고조서(폐기물)_(2)1"/>
      <sheetName val="Sheet3_(5)1"/>
      <sheetName val="Sheet3_(6)1"/>
      <sheetName val="내역서_1"/>
      <sheetName val="준검_내역서1"/>
      <sheetName val="8_PILE__(돌출)1"/>
      <sheetName val="3BL공동구_수량1"/>
      <sheetName val="32_銅기기초1"/>
      <sheetName val="화재_탐지_설비1"/>
      <sheetName val="조도계산서_(도서)1"/>
      <sheetName val="Site_Expenses1"/>
      <sheetName val="7_1유효폭1"/>
      <sheetName val="TYPE-B_평균H1"/>
      <sheetName val="장비당단가_(1)1"/>
      <sheetName val="품질_및_특성_보정계수1"/>
      <sheetName val="31_고1"/>
      <sheetName val="C_&amp;_G_RHS1"/>
      <sheetName val="Customer_Databas1"/>
      <sheetName val="Explanation_for_Page_171"/>
      <sheetName val="단면_(2)1"/>
      <sheetName val="토_적_표1"/>
      <sheetName val="공종별_집계1"/>
      <sheetName val="일위대가_(목록)1"/>
      <sheetName val="귀래_설계_공내역서1"/>
      <sheetName val="unit_41"/>
      <sheetName val="2_예산냴역검토서1"/>
      <sheetName val="토공(우물통,기타)_1"/>
      <sheetName val="1_수인터널1"/>
      <sheetName val="플랜트_설치1"/>
      <sheetName val="BOQ-Summary_Form_A21"/>
      <sheetName val="06-BATCH_1"/>
      <sheetName val="P_M_별1"/>
      <sheetName val="IMP_(REACTOR)1"/>
      <sheetName val="방음벽_기초_일반수량1"/>
      <sheetName val="설산1_나1"/>
      <sheetName val="8_자재단가1"/>
      <sheetName val="5__COST_SCHEDULE_PER_EXPENSE1"/>
      <sheetName val="약품공급2"/>
      <sheetName val="철거산출근거"/>
      <sheetName val="노단"/>
      <sheetName val="36단가"/>
      <sheetName val="운반비집계"/>
      <sheetName val="공사착공계"/>
      <sheetName val="설계내역(2_x0005__x0000__x0000_"/>
      <sheetName val="ASALTOTA"/>
      <sheetName val="견적서을2"/>
      <sheetName val="용수간선"/>
      <sheetName val="CB"/>
      <sheetName val="표지(도서)"/>
      <sheetName val="변압기용량"/>
      <sheetName val="발전기"/>
      <sheetName val="발전기부하"/>
      <sheetName val="축전지"/>
      <sheetName val="전압조건(도서)"/>
      <sheetName val="전압(도서)"/>
      <sheetName val="부하조건(도서)"/>
      <sheetName val="케이블"/>
      <sheetName val="현황산출서"/>
      <sheetName val="산#3-1"/>
      <sheetName val="별표 "/>
      <sheetName val="자재테이블"/>
      <sheetName val="외자배분"/>
      <sheetName val="조인트"/>
      <sheetName val="노임단가(0.3)"/>
      <sheetName val="콘크리트 블록 유형별 수량"/>
      <sheetName val="내력서"/>
      <sheetName val="spec1"/>
      <sheetName val="단가표 (2)"/>
      <sheetName val="하수실행"/>
      <sheetName val="단가대비"/>
      <sheetName val="壓降計算基本資料"/>
      <sheetName val="견적접수"/>
      <sheetName val="견적내역서"/>
      <sheetName val="비대칭ׇ_x0000_"/>
      <sheetName val="현장관리비聀_x0012_茸"/>
      <sheetName val="명세헾"/>
      <sheetName val="현장관리비⩿〚_x0005_"/>
      <sheetName val="공사설ᰀ፜"/>
      <sheetName val="공사설렀቟"/>
      <sheetName val="수로단위수량"/>
      <sheetName val="재료-CODE"/>
      <sheetName val="9.2단가산출서"/>
      <sheetName val="손료"/>
      <sheetName val="예산䠀ད䰁"/>
      <sheetName val="수량산출근헾"/>
      <sheetName val="총누㠀"/>
      <sheetName val="수량산출근_xdaa2_"/>
      <sheetName val="계_x0000_ፓ䰀"/>
      <sheetName val="계_xd800_ᙘ儀"/>
      <sheetName val="단԰_x0000_缀"/>
      <sheetName val="산㔀"/>
      <sheetName val="단栀፿㔀"/>
      <sheetName val="예산_x0000__x0000_Ԁ"/>
      <sheetName val="수량산출서 (2)"/>
      <sheetName val="98수문일위"/>
      <sheetName val="기초코드"/>
      <sheetName val="전산output"/>
      <sheetName val="단면_x0005__x0000_"/>
      <sheetName val="예산䠀⥖䈀"/>
      <sheetName val="Indirect Cosþ"/>
      <sheetName val="봉방동헾】"/>
      <sheetName val="품셈1-17"/>
      <sheetName val="주빔의 설계"/>
      <sheetName val="설계명세서(怀፵"/>
      <sheetName val="부대공ԯ_x0000_缀"/>
      <sheetName val="설계명세서(԰_x0000_缀"/>
      <sheetName val="총누᠀"/>
      <sheetName val="기계경縸"/>
      <sheetName val="DS-장비"/>
      <sheetName val="NW-장비"/>
      <sheetName val="J直丵〒"/>
      <sheetName val="입찰참가㖬቎԰_x0000_缀_x0000_"/>
      <sheetName val="입찰참가㗇቎԰_x0000_缀_x0000_"/>
      <sheetName val="J直_x0005__x0000_"/>
      <sheetName val="입찰참가ׇ_x0000_缀_x0000__x0000__x0000_"/>
      <sheetName val="96냇ᕓ"/>
      <sheetName val="별ԯ"/>
      <sheetName val="별䋌"/>
      <sheetName val="자재԰_x0000_缀"/>
      <sheetName val="변경비교-을"/>
      <sheetName val="BSD_(2)"/>
      <sheetName val="Despacho_(c_civil)"/>
      <sheetName val="위치조서"/>
      <sheetName val="별ꠀ"/>
      <sheetName val="예산蔘_x001c_蕜_x001c_"/>
      <sheetName val="예산诘_x001c_谜_x001c_"/>
      <sheetName val="(자가망)일위대가표"/>
      <sheetName val="쵽_x0005__x0000_"/>
      <sheetName val="장비분석"/>
      <sheetName val="#3E1_GCR"/>
      <sheetName val="2001년 MCC 집계"/>
      <sheetName val="공사원가계산헾"/>
      <sheetName val="공사원가계산丵"/>
      <sheetName val="각종양식"/>
      <sheetName val="3CHBDC"/>
      <sheetName val="명芘'"/>
      <sheetName val="일위대가표(유단가)"/>
      <sheetName val="부채상환계획"/>
      <sheetName val="[DS-LOAD.XLS][DS-LOAD.XLS]안/_x0000_ "/>
      <sheetName val="입喸)"/>
      <sheetName val="원하대비"/>
      <sheetName val="원도급"/>
      <sheetName val="하도급"/>
      <sheetName val="주소록"/>
      <sheetName val="인원계획-미화"/>
      <sheetName val="3_2_집기비품교체주기"/>
      <sheetName val="을橂"/>
      <sheetName val="Macro(차단기)"/>
      <sheetName val="자재砀⪜︀"/>
      <sheetName val="4_실행예산단가산출서(단壅Ꮕ"/>
      <sheetName val="중연"/>
      <sheetName val="LOPCAL_x0005_"/>
      <sheetName val="GI_x0000__x0000_"/>
      <sheetName val="GI0_x0000_"/>
      <sheetName val="코헾】"/>
      <sheetName val="코_x0005__x0000_"/>
      <sheetName val="철거︀ᇕ"/>
      <sheetName val="철거ᰀ፜"/>
      <sheetName val="철거렀቟"/>
      <sheetName val="철거㔀቎"/>
      <sheetName val="현장관리비집계㔀"/>
      <sheetName val="준공조서갑지"/>
      <sheetName val="식재인부"/>
      <sheetName val="96수_x0005_"/>
      <sheetName val="방음벽 기초 怀፵ꈀᇚ"/>
      <sheetName val="118.세금과丵⼼"/>
      <sheetName val="118.세금과_x0005__x0000_"/>
      <sheetName val="WIND-EQ"/>
      <sheetName val="BQLIST"/>
      <sheetName val="EQUIPMENT"/>
      <sheetName val="Piping"/>
      <sheetName val="WORKING"/>
      <sheetName val="BQ List MNHRS"/>
      <sheetName val="BQ_Equip_Pipe"/>
      <sheetName val="insulation"/>
      <sheetName val="PBS"/>
      <sheetName val="GROUNDING SYSTEM"/>
      <sheetName val="구왤집䈀ᅪ"/>
      <sheetName val="오산갈㥝"/>
      <sheetName val="7.PILE  (돌출)"/>
      <sheetName val="1근거"/>
      <sheetName val="9_문제점_및_대저"/>
      <sheetName val="9_문제점_및_대밅"/>
      <sheetName val="정산표"/>
      <sheetName val="년차계산분"/>
      <sheetName val="비교丵"/>
      <sheetName val="Q827"/>
      <sheetName val="Noname 1"/>
      <sheetName val="PROJECT"/>
      <sheetName val="공사원가계산_x0005_"/>
      <sheetName val="계화배_x0005_"/>
      <sheetName val="Ⅴ-2.공종별헾】"/>
      <sheetName val="일위대가-1"/>
      <sheetName val="보도경계블Ç"/>
      <sheetName val="ModeÄ"/>
      <sheetName val="Moder"/>
      <sheetName val="Mode_x0010_"/>
      <sheetName val="횡배수관 토공량 산출"/>
      <sheetName val="FORM7"/>
      <sheetName val="장비당단가ԯ_x0000_缀_x0000_"/>
      <sheetName val="MCC제원"/>
      <sheetName val="1차 내역서"/>
      <sheetName val="중기조종사 단위단가"/>
      <sheetName val="안ﺬ_xd9d5_ԯ"/>
      <sheetName val="안⢬㢂氀"/>
      <sheetName val="입合¾"/>
      <sheetName val="물가단가"/>
      <sheetName val="부대단위수량"/>
      <sheetName val="전동기 ⹠敇"/>
      <sheetName val="전동기 ԯ_x0000_缀_x0000_"/>
      <sheetName val="전동기 밀ⱙЀⱚ"/>
      <sheetName val="전동기 퀀Ⱡ袕"/>
      <sheetName val="전동기 축ԯ_x0000_"/>
      <sheetName val="전동기 ԯ_x0000_"/>
      <sheetName val="전동기 _xdc00_⡘␀⡙"/>
      <sheetName val="전동기 ⍡辕"/>
      <sheetName val="전동기 㔀ݎ԰_x0000_"/>
      <sheetName val="전동기 塴㍒렀륟"/>
      <sheetName val="전동기 ︀ԯ_x0000_"/>
      <sheetName val="전동기 㕴㥎ԯ_x0000_"/>
      <sheetName val="전동기 倀䅒鰀䅒"/>
      <sheetName val="Int'l_Price_List"/>
      <sheetName val="전동기 㔀畎ԯ_x0000_"/>
      <sheetName val="전동기 爂版0_x0000_"/>
      <sheetName val="부산"/>
      <sheetName val="고객상담실"/>
      <sheetName val="서부산"/>
      <sheetName val="양산"/>
      <sheetName val="부품기술(1)"/>
      <sheetName val="상용부품"/>
      <sheetName val="상용정비"/>
      <sheetName val="서대구"/>
      <sheetName val="서울서부"/>
      <sheetName val="서울정비"/>
      <sheetName val="승용부품"/>
      <sheetName val="광주정비"/>
      <sheetName val="정비교육"/>
      <sheetName val="인천정비"/>
      <sheetName val="정비기술"/>
      <sheetName val="정비운영팀"/>
      <sheetName val="조달팀"/>
      <sheetName val="기획및경리팀"/>
      <sheetName val="중부부품물류"/>
      <sheetName val="해외서비스담당"/>
      <sheetName val="전주정비"/>
      <sheetName val="관리팀"/>
      <sheetName val="구로"/>
      <sheetName val="국민차"/>
      <sheetName val="대전"/>
      <sheetName val="신탄진"/>
      <sheetName val="동서울"/>
      <sheetName val="원주"/>
      <sheetName val="전동기 렀慟ԯ_x0000_"/>
      <sheetName val="오㠀ⶀ簀"/>
      <sheetName val="20_배_x0005__x0000_"/>
      <sheetName val="단가견적조사표"/>
      <sheetName val="을부담_xd800_⑖턀"/>
      <sheetName val="1.수인터ﻇ"/>
      <sheetName val="단0_x0000_倀"/>
      <sheetName val="관급"/>
      <sheetName val="재료ⵓ"/>
      <sheetName val="관⩿〚"/>
      <sheetName val="설비"/>
      <sheetName val="S0"/>
      <sheetName val="본공사"/>
      <sheetName val="전체현황"/>
      <sheetName val="단면치缙"/>
      <sheetName val="기본사항"/>
      <sheetName val="Front"/>
      <sheetName val="사무실1"/>
      <sheetName val="118.세금删%剬"/>
      <sheetName val="2000.11월설계내역"/>
      <sheetName val="특별교실"/>
      <sheetName val="P.M _x0000_"/>
      <sheetName val="공문(신)"/>
      <sheetName val="6공구ମ⽝"/>
      <sheetName val="제경᠀"/>
      <sheetName val="제경렀"/>
      <sheetName val="구왤집ԯ_x0000_"/>
      <sheetName val="예산Mἀ膦ԯ"/>
      <sheetName val="예산Mⵗ㰀"/>
      <sheetName val="안정缀䜎"/>
      <sheetName val="계緇"/>
      <sheetName val="산"/>
      <sheetName val="자㠅"/>
      <sheetName val="Ⅴ-2.공종별내렃"/>
      <sheetName val="일︀ᇕ԰"/>
      <sheetName val="Sh丵⼺_x0005__x0000_"/>
      <sheetName val="동력부하(도산)"/>
      <sheetName val="majo԰"/>
      <sheetName val="C &amp; G _x0000__x0000__x0005_"/>
      <sheetName val="C &amp; G "/>
      <sheetName val="2006기계경비산출표"/>
      <sheetName val="5공철탑ⶅ︀"/>
      <sheetName val="IMP (REACTO헾⽴"/>
      <sheetName val="국공유԰"/>
      <sheetName val="31.䈌"/>
      <sheetName val="집계"/>
      <sheetName val="항목蠀㑗䈀ᝪ"/>
      <sheetName val="항목簀䐼ᨱ"/>
      <sheetName val="방음벽 기초䈀㉪ԯ_x0000_缀"/>
      <sheetName val="을齘"/>
      <sheetName val="1.수인터䋇"/>
      <sheetName val="제잡비"/>
      <sheetName val="P.M_x0005__x0000_"/>
      <sheetName val="첨부파일"/>
      <sheetName val="수로BOX"/>
      <sheetName val="안䈀ᅪ԰"/>
      <sheetName val="설계산출표︀"/>
      <sheetName val="분야별 집계표"/>
      <sheetName val="인테리어"/>
      <sheetName val="원가계산서(인테리어)"/>
      <sheetName val="공종별집계표(인테리어)"/>
      <sheetName val="공종별내역서(인테리어)"/>
      <sheetName val="기계설비"/>
      <sheetName val="원가계산서(기계설비)"/>
      <sheetName val="공종별집계표(기계설비)"/>
      <sheetName val="공종별내역서(기계설비)"/>
      <sheetName val="원가(전기)"/>
      <sheetName val="총괄표(전기)"/>
      <sheetName val="내역서(전기)"/>
      <sheetName val="통신"/>
      <sheetName val="원가(통신)"/>
      <sheetName val="총괄표(통신)"/>
      <sheetName val="내역서(통신)"/>
      <sheetName val="소방설비"/>
      <sheetName val="원가계산서(소방설비)"/>
      <sheetName val="공종별집계표(소방설비)"/>
      <sheetName val="공종별내역서(소방설비)"/>
      <sheetName val="소방전기"/>
      <sheetName val="원가(소방전기)"/>
      <sheetName val="총괄표(소방전기)"/>
      <sheetName val="내역서(소방전기)"/>
      <sheetName val="중기단가목록"/>
      <sheetName val="중기단가산출서"/>
      <sheetName val=" 공사설정 "/>
      <sheetName val="아파薸(藼"/>
      <sheetName val="구왤집ꠧ᭑"/>
      <sheetName val="장비작업내용"/>
      <sheetName val="기초단가"/>
      <sheetName val="99년신청"/>
      <sheetName val="P.쀀⊒缀"/>
      <sheetName val="P.尀⊓ꐀ"/>
      <sheetName val="쵽괄夰"/>
      <sheetName val="물⩿〚"/>
      <sheetName val="재무가Ç"/>
      <sheetName val="렀"/>
      <sheetName val="㔀"/>
      <sheetName val="ꠋ"/>
      <sheetName val="砌"/>
      <sheetName val="예산ᛅ⼝_x0005_"/>
      <sheetName val=""/>
      <sheetName val="밃"/>
      <sheetName val="노무산출서"/>
      <sheetName val="堇"/>
      <sheetName val="踂"/>
      <sheetName val="단위세萸"/>
      <sheetName val="단위세_x0005_"/>
      <sheetName val="내역_FILE"/>
      <sheetName val="설변내渀荷"/>
      <sheetName val="설변내≖"/>
      <sheetName val="철근량"/>
      <sheetName val="단"/>
      <sheetName val="etc"/>
      <sheetName val="DJ1"/>
      <sheetName val="ERL_TBL"/>
      <sheetName val="내︀ᇕ԰"/>
      <sheetName val="집"/>
      <sheetName val="포장직선구간"/>
      <sheetName val="E01-02(EV-1-LBS)"/>
      <sheetName val="IMP (REAC罈_x001e_羌_x001e_"/>
      <sheetName val="기별수량산출서"/>
      <sheetName val="bearing"/>
      <sheetName val="별က"/>
      <sheetName val="배수공_x0005__x0000_"/>
      <sheetName val="배수공橂】"/>
      <sheetName val="70%"/>
      <sheetName val="Assumptions"/>
      <sheetName val="우배수"/>
      <sheetName val="개략"/>
      <sheetName val="IN"/>
      <sheetName val="제품(수출)매출"/>
      <sheetName val="상품보조수불"/>
      <sheetName val="제조원가계산서 (2)"/>
      <sheetName val="제품입고(생산)"/>
      <sheetName val="bm-marine"/>
      <sheetName val="o현장경비"/>
      <sheetName val="적용단위길이"/>
      <sheetName val="변수"/>
      <sheetName val="[DS-LOAD.XLS][DS-LOAD.XLS]/_x0000_"/>
      <sheetName val="하도급업체"/>
      <sheetName val="형상"/>
      <sheetName val="1단계"/>
      <sheetName val="구왤_x0000__x0000_㶐"/>
      <sheetName val="관거공ԯ_x0000_"/>
      <sheetName val="3.자재비(총괄)"/>
      <sheetName val="요⋞"/>
      <sheetName val="자怀"/>
      <sheetName val="일반부표"/>
      <sheetName val="부_x0000__x0000_Ԁ"/>
      <sheetName val="방음벽 기초䈀ｪԯ_x0000_缀"/>
      <sheetName val="전선(IEC)"/>
      <sheetName val="L형옹丵"/>
      <sheetName val="PRE"/>
      <sheetName val="설계׃"/>
      <sheetName val="설계_x0005_"/>
      <sheetName val="Indirect Cos_x0005_"/>
      <sheetName val="철거ᨀꍙ"/>
      <sheetName val="[DS-LOAD.XLS]공정현황보고(3_27呐/䟣⿏_x0005_"/>
      <sheetName val="BOQ-Summary_F袹㛿㤂彩ᰀ樼"/>
      <sheetName val="전신환︀ᇕ԰"/>
      <sheetName val="Ⅴ-2.공ﻇᇕ԰_x0000_"/>
      <sheetName val="2.대외_x0010__x0000_"/>
      <sheetName val="Parameters"/>
      <sheetName val="영업점별목표산출"/>
      <sheetName val="연평잔"/>
      <sheetName val="안전담당"/>
      <sheetName val="방음벽 기초 일반纘$"/>
      <sheetName val="설계명세서렀቟԰_x0000_"/>
      <sheetName val="을부담ԯ_x0000_缀"/>
      <sheetName val="공璈ã瓌"/>
      <sheetName val="전 기"/>
      <sheetName val="12.3P"/>
      <sheetName val="criteria"/>
      <sheetName val="L형옹呸"/>
      <sheetName val="기기리스트"/>
      <sheetName val="MACS-COIL(CW)"/>
      <sheetName val="Modeø"/>
      <sheetName val="Modeè"/>
      <sheetName val="sum_x0000__x0000_〸_x0000__x0000_"/>
      <sheetName val="건물︀ᇕ"/>
      <sheetName val="실행간접비용"/>
      <sheetName val="예산M㄀抣ԯ"/>
      <sheetName val="예산M蠊⸴"/>
      <sheetName val="예산M蠑⸴"/>
      <sheetName val="공정 (총괄) (2)"/>
      <sheetName val="계頀塔攀"/>
      <sheetName val="계Ç_x0000_"/>
      <sheetName val="유도쐂"/>
      <sheetName val="계Ç_x0000_렀"/>
      <sheetName val="안缀ᨎ԰"/>
      <sheetName val="안/_x0000_"/>
      <sheetName val="안ࠋ቎蠀"/>
      <sheetName val="안/_x0000_뀀"/>
      <sheetName val="인건-측정"/>
      <sheetName val="조橂"/>
      <sheetName val="오산䈀"/>
      <sheetName val="P&amp;L01-02GR"/>
      <sheetName val="오산/"/>
      <sheetName val="기별"/>
      <sheetName val="[DS-LOAD.XLS]오산/"/>
      <sheetName val="전기䀀⒑"/>
      <sheetName val="전기↏"/>
      <sheetName val="전기退ろ"/>
      <sheetName val="Ⅴ-2.공㔀቎԰_x0000_"/>
      <sheetName val="개산공사비"/>
      <sheetName val="민속촌메뉴"/>
      <sheetName val="유림골조"/>
      <sheetName val="계怀⽍렀"/>
      <sheetName val="여과지동"/>
      <sheetName val="내역(중앙)"/>
      <sheetName val="상촌2교-일반수량집계"/>
      <sheetName val="투찰가"/>
      <sheetName val="역T형교대(말뚝기초)"/>
      <sheetName val="가로등내역서"/>
      <sheetName val="9811"/>
      <sheetName val="118_세금과공과"/>
      <sheetName val="별표총괄표"/>
      <sheetName val="구왤집炬⭯"/>
      <sheetName val="전_x0005_"/>
      <sheetName val="조명율데이타"/>
      <sheetName val="직簀"/>
      <sheetName val="직谀"/>
      <sheetName val="직Ⰰ"/>
      <sheetName val="직_xdc00_"/>
      <sheetName val="아산추가1220"/>
      <sheetName val="건축집계표"/>
      <sheetName val="구왤집계謀"/>
      <sheetName val="8.릐̖Ā"/>
      <sheetName val="Boq"/>
      <sheetName val="p"/>
      <sheetName val="명세厀"/>
      <sheetName val="출력X"/>
      <sheetName val="입哨_x0013_"/>
      <sheetName val="오산ፔ"/>
      <sheetName val="건축원가계산呠"/>
      <sheetName val="입呠&amp;"/>
      <sheetName val="A-General"/>
      <sheetName val="템플릿"/>
      <sheetName val="설계산출ᰀ፜"/>
      <sheetName val="가설공사"/>
      <sheetName val="단가결정"/>
      <sheetName val="내역아"/>
      <sheetName val="울타리"/>
      <sheetName val="단위︀ᇕ"/>
      <sheetName val="관집계"/>
      <sheetName val="내역총_x0001__x0000_"/>
      <sheetName val="도장수량(하1)"/>
      <sheetName val="주형"/>
      <sheetName val="◀-▶"/>
      <sheetName val="구왤֮"/>
      <sheetName val="구왤룠቟԰"/>
      <sheetName val="구왤㗇ԯ"/>
      <sheetName val="구왤낼㝗ﰀ"/>
      <sheetName val="IW-LIST"/>
      <sheetName val="우수"/>
      <sheetName val="단위단가"/>
      <sheetName val="C &amp; Ô"/>
      <sheetName val="토사԰"/>
      <sheetName val="견֮"/>
      <sheetName val="공사원가_x0005_"/>
      <sheetName val="전기일ԯ"/>
      <sheetName val="품질 및 缀ᨎ԰"/>
      <sheetName val="단က"/>
      <sheetName val="견䋉ᅪ԰"/>
      <sheetName val="䋇ᅪ"/>
      <sheetName val="구왤 ⩘氀"/>
      <sheetName val="하수급_x0005__x0000__x0000_"/>
      <sheetName val=" 총괄표"/>
      <sheetName val="조԰"/>
      <sheetName val="조_x0005_"/>
      <sheetName val="VXXp"/>
      <sheetName val="sum"/>
      <sheetName val="자동제어"/>
      <sheetName val="남대문빌딩"/>
      <sheetName val="부대頀ኗ"/>
      <sheetName val="DS-최怀"/>
      <sheetName val="관거공⠏᜶"/>
      <sheetName val="관거공䈀ᅪ"/>
      <sheetName val="관거공耀⩩"/>
      <sheetName val="J"/>
      <sheetName val="설계산출기纘"/>
      <sheetName val="퀀⡖"/>
      <sheetName val="㔀ｎ"/>
      <sheetName val="간접비(1)"/>
      <sheetName val="Jꠀ⢄︀"/>
      <sheetName val="J0_x0000__x0000_"/>
      <sheetName val="J0_x0000_⠀"/>
      <sheetName val="물_x0005__x0000_"/>
      <sheetName val="상수보호"/>
      <sheetName val="수량산출(음암)"/>
      <sheetName val="참조일람"/>
      <sheetName val="sum1_(2)"/>
      <sheetName val="3_건축(현장안)"/>
      <sheetName val="GIS_Ry재"/>
      <sheetName val="전동기_SPEC"/>
      <sheetName val="4_실행예산단가삼출서(단갌)"/>
      <sheetName val="4_실행예산단가삼출서(금액)"/>
      <sheetName val="5_현잣관리비"/>
      <sheetName val="단가표_"/>
      <sheetName val="1_취수장"/>
      <sheetName val="표지_(2)"/>
      <sheetName val="Page_1A_-_Proposal_Strategy_"/>
      <sheetName val="3_현장배치"/>
      <sheetName val="1_우편집중내역서"/>
      <sheetName val="토공_토적표"/>
      <sheetName val="DESIGN_CRETERIA1"/>
      <sheetName val="1_설계조건"/>
      <sheetName val="3_하중산정4_지지력"/>
      <sheetName val="EQUIPMENT_-2"/>
      <sheetName val="-15_0"/>
      <sheetName val="BOM-Form_A_1_III"/>
      <sheetName val="3련_BOX"/>
      <sheetName val="효성CB_1P기초"/>
      <sheetName val="품질_및_缀ᨎ԰缀"/>
      <sheetName val="적용_기준(환율)-1"/>
      <sheetName val="적용_기준(환율)"/>
      <sheetName val="자재단가_"/>
      <sheetName val="을_2"/>
      <sheetName val="Budget_2005(DW)"/>
      <sheetName val="기타_정보통신공사"/>
      <sheetName val="99_6"/>
      <sheetName val="RING_WALL"/>
      <sheetName val="일위㦐ͨ_xda0b_"/>
      <sheetName val="예산M1_x0005__x0000_"/>
      <sheetName val="현장관리비집尜_x0013_"/>
      <sheetName val="부대Ç_x0000_退="/>
      <sheetName val="표지 (_x0005__x0000_"/>
      <sheetName val="표지 (嫐0"/>
      <sheetName val="표지 (垼+"/>
      <sheetName val="표지 (寠-"/>
      <sheetName val="표지 (妼_x001b_"/>
      <sheetName val="표지 (嚀#"/>
      <sheetName val="DB"/>
      <sheetName val="원가계산서(남측_x0000_"/>
      <sheetName val="F4-F7"/>
      <sheetName val="장비당단가 _x0005__x0000__x0000_"/>
      <sheetName val="검ﺬ"/>
      <sheetName val="계怀"/>
      <sheetName val="계餀"/>
      <sheetName val="4_실행예산단가산԰_x0000_缀_x0000__x0000__x0000_"/>
      <sheetName val="1_공사집๿〚_x0005__x0000_"/>
      <sheetName val="4_실행예산단가산缀ᨎ԰_x0000_缀_x0000_"/>
      <sheetName val="Ⅴ-2.Ԁ_x0000_缀_x0000__x0000_"/>
      <sheetName val="계֬"/>
      <sheetName val="계ᰀ"/>
      <sheetName val="계뢬"/>
      <sheetName val="계퀀"/>
      <sheetName val="계㔀"/>
      <sheetName val="계䀀"/>
      <sheetName val="계ﺬ"/>
      <sheetName val="계뀀"/>
      <sheetName val="계⠀"/>
      <sheetName val="품질 및 특성 보_xdcf0_®"/>
      <sheetName val="정산입ᰀ"/>
      <sheetName val="정산입툀"/>
      <sheetName val="정산입㔀"/>
      <sheetName val="하수급︀ᇕ԰_x0000_"/>
      <sheetName val="실행_x0000_Ԁ"/>
      <sheetName val="실행Ԕ_x0000_缀"/>
      <sheetName val="실행"/>
      <sheetName val="dÃ"/>
      <sheetName val="봉방_x0000__x0000_"/>
      <sheetName val="설계爏譈0_x0000_"/>
      <sheetName val="원형1호맨홀토공수량"/>
      <sheetName val="일위대가표(DEEP)"/>
      <sheetName val="PUMP"/>
      <sheetName val="목표세부명세"/>
      <sheetName val="투찰내缀"/>
      <sheetName val="단가 (2)"/>
      <sheetName val="FOOTING단면력"/>
      <sheetName val="추가및 공제(방파제)"/>
      <sheetName val="수문보고"/>
      <sheetName val="착공계"/>
      <sheetName val="근생APT-신마감"/>
      <sheetName val="복지관_FIART"/>
      <sheetName val="근생APT-FIART"/>
      <sheetName val="근생-FIART"/>
      <sheetName val="반중력식옹벽3.5"/>
      <sheetName val="J형측구단위수량"/>
      <sheetName val="D25"/>
      <sheetName val="D16"/>
      <sheetName val="D22"/>
      <sheetName val="Sheet3 (2)"/>
      <sheetName val="2002계약현황"/>
      <sheetName val="자재단가 산출근거"/>
      <sheetName val="도급정산"/>
      <sheetName val="오산헾】"/>
      <sheetName val="명일작업계획 (3)"/>
      <sheetName val="단위昀⭝"/>
      <sheetName val="단위3_x0000_"/>
      <sheetName val="비대甂㘼_x0001_"/>
      <sheetName val="비대_x0001__x0000_퀀"/>
      <sheetName val="비대저᥻԰"/>
      <sheetName val="토사(闰⾘_x0005_"/>
      <sheetName val="118.세금과공䀀"/>
      <sheetName val="1차분내역-2"/>
      <sheetName val="입丵〒"/>
      <sheetName val="입墐 "/>
      <sheetName val="입啐'"/>
      <sheetName val="입ꮸ⾚"/>
      <sheetName val="입呠0"/>
      <sheetName val="입牘!"/>
      <sheetName val="입ꮸ「"/>
      <sheetName val="입盀_x001d_"/>
      <sheetName val="입疰_x001e_"/>
      <sheetName val="오산"/>
      <sheetName val="유통망계획"/>
      <sheetName val="오산픀"/>
      <sheetName val="오산ን"/>
      <sheetName val="오산Ⰰ"/>
      <sheetName val="오산餀ኘ"/>
      <sheetName val="일위대가(계측기설쀀᝹"/>
      <sheetName val="오산げ"/>
      <sheetName val="토류판설치(t=60׈"/>
      <sheetName val="토류판설치(t=60磈"/>
      <sheetName val="국공유翇ᨎ԰_x0000_缀"/>
      <sheetName val="국공유ﻇᇕ԰_x0000_缀"/>
      <sheetName val="지사인원"/>
      <sheetName val="계장 품셈표"/>
      <sheetName val="설계명세서(선尜_x0013_"/>
      <sheetName val="공사원가丵〒_x0005_"/>
      <sheetName val="안전က_x0000_"/>
      <sheetName val="안전က_x0000_砀"/>
      <sheetName val="관거午_x0013_ὐ"/>
      <sheetName val="관거午_x0013_㐨"/>
      <sheetName val="관거午_x0013_떰"/>
      <sheetName val="보0_x0000_蠀"/>
      <sheetName val="보0_x0000_堀"/>
      <sheetName val="보0_x0000_倀"/>
      <sheetName val="보0_x0000_"/>
      <sheetName val="보0_x0000_⠀"/>
      <sheetName val="물량산출근헾"/>
      <sheetName val="입찰헾"/>
      <sheetName val="물량산출근窨"/>
      <sheetName val="입찰窨"/>
      <sheetName val="실행내ﻔᇕ"/>
      <sheetName val="GIS._x0005__x0000__x0000_"/>
      <sheetName val="8. 내진해석"/>
      <sheetName val="공사원가헾】_x0005_"/>
      <sheetName val="입׃⽾"/>
      <sheetName val="부_x0000__x0000_杻"/>
      <sheetName val="부郯"/>
      <sheetName val="공사蠀㑬턀"/>
      <sheetName val="공사ᒎ_x0000_"/>
      <sheetName val="공사倀Ẓ_x0000_"/>
      <sheetName val="공사큁Ợ_x0000_"/>
      <sheetName val="공사偁Ẓ_x0000_"/>
      <sheetName val="공사灁ẋ_x0000_"/>
      <sheetName val="공사衁㑬턀"/>
      <sheetName val="공사ԯ_x0000_缀"/>
      <sheetName val="공사㡁䙱턀"/>
      <sheetName val=" ︀ו԰"/>
      <sheetName val=" ︀Õ԰"/>
      <sheetName val=" 䠀嚚谀"/>
      <sheetName val=" ꠀ筊가"/>
      <sheetName val=" 䅰㰀"/>
      <sheetName val="공사ࠗ欀"/>
      <sheetName val="공사頀欀"/>
      <sheetName val="장비당단가 (ﺳ諕"/>
      <sheetName val="2. 공원조도"/>
      <sheetName val="토 닑⿭_x0005_"/>
      <sheetName val="H-PILE수량집계"/>
      <sheetName val="FUSE_MCB"/>
      <sheetName val="공사원가계산_x0000_"/>
      <sheetName val="공사설_x0010__x0000_"/>
      <sheetName val="공사설_x0000__x0000_"/>
      <sheetName val="45,_x0000__x0000_"/>
      <sheetName val="瀀"/>
      <sheetName val="하수급_x0000__x0000__x0005__x0000_"/>
      <sheetName val="사방수량근거"/>
      <sheetName val="재료비"/>
      <sheetName val="변전소+TIE POST"/>
      <sheetName val="전차선설비공사"/>
      <sheetName val="옥내아파트(전기)"/>
      <sheetName val="세부내역서"/>
      <sheetName val="참고(2)"/>
      <sheetName val="전㨰ኈ_x0000_"/>
      <sheetName val="오산갈"/>
      <sheetName val="오산갈䈀"/>
      <sheetName val="주beam"/>
      <sheetName val="단༃_xdb6c_/"/>
      <sheetName val="1_x0005_"/>
      <sheetName val="계화⪔"/>
      <sheetName val="설계⪔堀"/>
      <sheetName val="NAI"/>
      <sheetName val="매출"/>
      <sheetName val="부대尜_x0013_"/>
      <sheetName val="1.관로"/>
      <sheetName val="표지 ︀ᇕ԰"/>
      <sheetName val="표지 저፺ఀ"/>
      <sheetName val="내역서(삼호)"/>
      <sheetName val="특2호하천산근"/>
      <sheetName val="특2호부관하천산근"/>
      <sheetName val="일위대가호표"/>
      <sheetName val="구리토헾】_x0005__x0000_"/>
      <sheetName val="그림"/>
      <sheetName val="무정전통보"/>
      <sheetName val="인계"/>
      <sheetName val="지입재료비"/>
      <sheetName val="적요"/>
      <sheetName val="산출명세서"/>
      <sheetName val="안정검_x0000_"/>
      <sheetName val="실행대비"/>
      <sheetName val="dÉ"/>
      <sheetName val="유도헾"/>
      <sheetName val="ᩓ"/>
      <sheetName val="기본단가표"/>
      <sheetName val="비대︀Ǖ԰"/>
      <sheetName val="관거공렀靟"/>
      <sheetName val="공사원가계산坨"/>
      <sheetName val="3.1.4 F-FR8"/>
      <sheetName val="구왤睮め_x0005_"/>
      <sheetName val="구왤丵〒_x0005_"/>
      <sheetName val="전력구구조물산근"/>
      <sheetName val="종배수관면벽구"/>
      <sheetName val="쌍송교"/>
      <sheetName val="b_gunmul"/>
      <sheetName val="b_balju (2)"/>
      <sheetName val="ᰰ"/>
      <sheetName val="아파트½_x0000_"/>
      <sheetName val="예산변경䈀ᅪ"/>
      <sheetName val="P.駮ኘ԰"/>
      <sheetName val="전산망"/>
      <sheetName val="MANUFACTORY"/>
      <sheetName val="수량계산서"/>
      <sheetName val="진주방¬"/>
      <sheetName val="35 장주신설"/>
      <sheetName val="개정1의 갑"/>
      <sheetName val="213"/>
      <sheetName val="공종별 집䀀"/>
      <sheetName val="IMP (REAC䕝瘙蚰ɡ"/>
      <sheetName val="기초헾】_x0005_"/>
      <sheetName val="부대徸〒"/>
      <sheetName val="요Հ陭"/>
      <sheetName val="공사원가Â"/>
      <sheetName val="개발운영비청구"/>
      <sheetName val="RAHME¨"/>
      <sheetName val="입적齘"/>
      <sheetName val="예산窨_x0013_竬"/>
      <sheetName val="È"/>
      <sheetName val="보_x0005__x0000__x0000__x0000__x0000_"/>
      <sheetName val="도급ø_x0000_"/>
      <sheetName val="일위대가표 (2)"/>
      <sheetName val="þ"/>
      <sheetName val="BOX(상시)"/>
      <sheetName val="ML"/>
      <sheetName val="VXXB"/>
      <sheetName val="_x0005_"/>
      <sheetName val="8"/>
      <sheetName val="¸"/>
      <sheetName val="setup"/>
      <sheetName val="hvac(제어동腘"/>
      <sheetName val="hvac(제어동헾"/>
      <sheetName val="hvac(제어동_x0005_"/>
      <sheetName val="INSTR"/>
      <sheetName val="내역및총괄"/>
      <sheetName val="[DS-LOAD.XLS][DS-LOAD.XLS]입啨/"/>
      <sheetName val="ITB COST"/>
      <sheetName val="암거단위"/>
      <sheetName val="예산변턂붵尀"/>
      <sheetName val="3B"/>
      <sheetName val="오산ᗂ恭"/>
      <sheetName val="조洕"/>
      <sheetName val="경비산출"/>
      <sheetName val="전기자료"/>
      <sheetName val="산耀"/>
      <sheetName val="전기일위헾⿕"/>
      <sheetName val="NEGO"/>
      <sheetName val="유도쐃"/>
      <sheetName val="유도쐎"/>
      <sheetName val="부대공က_x0000_"/>
      <sheetName val="물량표S"/>
      <sheetName val="관거공사_x0001_"/>
      <sheetName val="관거공사_x000c_"/>
      <sheetName val="관거공사ð"/>
      <sheetName val="BREAKDOWN(철거설치)"/>
      <sheetName val="본׃⿇"/>
      <sheetName val="도급예산내역서총橂】"/>
      <sheetName val="소상 &quot;1&quot;"/>
      <sheetName val="옹벽기초자료"/>
      <sheetName val="구왤집계︀"/>
      <sheetName val="구왤집계䈀"/>
      <sheetName val="1호맨홀䈀ᅪ"/>
      <sheetName val="건축원가계산齘"/>
      <sheetName val="오산렀"/>
      <sheetName val="북방3터널"/>
      <sheetName val="별쌐"/>
      <sheetName val="99노임기준"/>
      <sheetName val="계화膸)"/>
      <sheetName val="형강류 단가 CODE"/>
      <sheetName val="견적을"/>
      <sheetName val="APT"/>
      <sheetName val="hvac(헾⽯_x0005__x0000_"/>
      <sheetName val="Ⅴ-2.공종별헾⾓"/>
      <sheetName val="조작대(1연)"/>
      <sheetName val="견적서세부내용"/>
      <sheetName val="한전위탁공사頀គ"/>
      <sheetName val="hvac(제어동徸"/>
      <sheetName val="원老㎿耜"/>
      <sheetName val="원态᣽_x001b_"/>
      <sheetName val="예산ﺻ叕ԯ_x0000_"/>
      <sheetName val="내역조적"/>
      <sheetName val="현장관리비집계Á"/>
      <sheetName val="2.내역서"/>
      <sheetName val="사각맨홀"/>
      <sheetName val="계약내력"/>
      <sheetName val="경산"/>
      <sheetName val="년도별시공"/>
      <sheetName val="공정"/>
      <sheetName val="업무연락"/>
      <sheetName val="CFLOW"/>
      <sheetName val="관거_x0000__x0000_篬"/>
      <sheetName val="관거薘$藜"/>
      <sheetName val="관거헾⾅_x0005_"/>
      <sheetName val="변_x0005__x0000__x0000_"/>
      <sheetName val="봉양~조차장간고하개명(신설)"/>
      <sheetName val="KP1590_B"/>
      <sheetName val="구리토평ᬂ௓_x0001_"/>
      <sheetName val="토공 토䐀໰"/>
      <sheetName val="본사ᰖ"/>
      <sheetName val="단가︀ᇕ԰"/>
      <sheetName val="을부/_x0000_퀀¤"/>
      <sheetName val="을부က_x0000_᠀蘸"/>
      <sheetName val="2_대외공문1"/>
      <sheetName val="118_세금과공과1"/>
      <sheetName val="단가표_1"/>
      <sheetName val="Ⅴ-2_공종별내역1"/>
      <sheetName val="PLCAL"/>
      <sheetName val="CJE"/>
      <sheetName val="총괄내_x0005__x0000_"/>
      <sheetName val="총괄내誀걜"/>
      <sheetName val="총괄내紴"/>
      <sheetName val="총괄내跀"/>
      <sheetName val="단가LIST(8.16)"/>
      <sheetName val="견적대비"/>
      <sheetName val="C &amp; G R_x0000__x0000_"/>
      <sheetName val="SE-⠀⎃氀"/>
      <sheetName val="보정계수산정(1)"/>
      <sheetName val="보정계수산정(2)"/>
      <sheetName val="보정계수산정(3)"/>
      <sheetName val="당초"/>
      <sheetName val="Man Power &amp; Comp"/>
      <sheetName val="산출서집계"/>
      <sheetName val="Indirect_Cost1"/>
      <sheetName val="sum1_(2)1"/>
      <sheetName val="Despacho_(c_civil)1"/>
      <sheetName val="사업개요"/>
      <sheetName val="관거損Ø稐"/>
      <sheetName val="관거뚸⒳_x0000_"/>
      <sheetName val="관거ᾏRꞨ"/>
      <sheetName val="관거ᾏRȰ"/>
      <sheetName val="설산1丵⾾"/>
      <sheetName val="설산1爸_x0017_"/>
      <sheetName val="설산1浘_x0019_"/>
      <sheetName val="설산1_x0005__x0000_"/>
      <sheetName val="설산1橂⿇"/>
      <sheetName val=" 견적뀀"/>
      <sheetName val=" 견적瀀"/>
      <sheetName val="신설개소별 총집계표(동해-배전)"/>
      <sheetName val="안평역사 총집계"/>
      <sheetName val="견적내역"/>
      <sheetName val="1_철주신"/>
      <sheetName val="현장관리비๿〚"/>
      <sheetName val="현장관리비"/>
      <sheetName val="현장관리비헾】"/>
      <sheetName val="도급및_실행내역"/>
      <sheetName val="6PILE__(돌출)"/>
      <sheetName val="#4DUCT_SUPPORT_체크LIST"/>
      <sheetName val="입출재고현황_(2)"/>
      <sheetName val="전선_및_전선관"/>
      <sheetName val="단가蔨_x001b_᪸"/>
      <sheetName val="단가䶸!ﻠ"/>
      <sheetName val="단가懇⾢_x0000_"/>
      <sheetName val="예산׃⿢_x0000__x0000_"/>
      <sheetName val="예산_x0010__x0000_뻠ɂ"/>
      <sheetName val="예산׃⽞_x0000__x0000_"/>
      <sheetName val="예산_x0010__x0000_ꛈЦ"/>
      <sheetName val="정류기"/>
      <sheetName val="[DS-LOAD.XLS][DS-LOAD.XLS]오산/"/>
      <sheetName val="중간"/>
      <sheetName val="단_x0005__x0004__x0004_"/>
      <sheetName val="_x0000__x0005__x0000__x0005__x0000__x0013__x0000_"/>
      <sheetName val="ȀЀԀ؀Ԁ̀ЀऀЀ"/>
      <sheetName val="_x0009__x0000__x0005__x0000_"/>
      <sheetName val="̀Ȁ̀"/>
      <sheetName val=" _x0000__x0005__x0000_"/>
      <sheetName val="Ⅱ1蠀燿㤂"/>
      <sheetName val="Ⅱ1聵ᕹ蠀"/>
      <sheetName val="Ⅱ1蠀矿㤂"/>
      <sheetName val="Ⅱ1蠀盿㤁"/>
      <sheetName val="Ⅱ1퐀㬸⠀"/>
      <sheetName val="Ⅱ1퐁㜸"/>
      <sheetName val="오산叀&gt;"/>
      <sheetName val="관거㮀⡯_x0000_"/>
      <sheetName val="1공구(을)"/>
      <sheetName val="철거ﺬ鿕"/>
      <sheetName val="한전위탁_x0000__x0000_倀1"/>
      <sheetName val="steam table"/>
      <sheetName val="MP MOB"/>
      <sheetName val="Table_1"/>
      <sheetName val="MH_Data"/>
      <sheetName val="Name_ID"/>
      <sheetName val="예산변_x0000__x0000__x0005_"/>
      <sheetName val="EXPENSE"/>
      <sheetName val="BAU-ITEMLIST"/>
      <sheetName val="시산"/>
      <sheetName val="WBS98"/>
      <sheetName val="Köpfe"/>
      <sheetName val="원_VL"/>
      <sheetName val="입埰_x0015_"/>
      <sheetName val="입奐'"/>
      <sheetName val="입坈_x001c_"/>
      <sheetName val="입嘨%"/>
      <sheetName val="봉방동근単"/>
      <sheetName val="봉방동근呐"/>
      <sheetName val="봉방동근丵"/>
      <sheetName val="봉방동근夘"/>
      <sheetName val="총_x0000__x0000_"/>
      <sheetName val="총쀀"/>
      <sheetName val="총迬"/>
      <sheetName val="총耀埭"/>
      <sheetName val="설계내역(㠵£_x0000_該"/>
      <sheetName val="총_x0000_问"/>
      <sheetName val="총뀀駪"/>
      <sheetName val="설계내역(豯V_x0000_萢"/>
      <sheetName val="총怀俬"/>
      <sheetName val="총Ⴭ㛭"/>
      <sheetName val="총⃅飫"/>
      <sheetName val="총瀀룯"/>
      <sheetName val="총耀ᷮ"/>
      <sheetName val="총࿟"/>
      <sheetName val="도_x0000__x0000__x0005_"/>
      <sheetName val="내역 (2)"/>
      <sheetName val="예산변경사Z"/>
      <sheetName val="작성기준"/>
      <sheetName val="GIS԰"/>
      <sheetName val="설계개요"/>
      <sheetName val="원형맨홀_x0010__x0000_"/>
      <sheetName val="원형맨홀㡶"/>
      <sheetName val="원형_x0000__x0000__x0005__x0000_"/>
      <sheetName val="5. COST SCHEDULE PER E=_x0000_砀%_x0000__x0000_"/>
      <sheetName val="마산방향"/>
      <sheetName val="직䣈"/>
      <sheetName val="BOX 본체"/>
      <sheetName val="계산표지"/>
      <sheetName val="IMP "/>
      <sheetName val="공사원가계산닑"/>
      <sheetName val="내역총괄妌"/>
      <sheetName val="DESIGN_Cჳ굲1_x0000__x0000__x0000__x0000_"/>
      <sheetName val="2002상반기노임기준"/>
      <sheetName val="신표지1"/>
      <sheetName val="샘플표지"/>
      <sheetName val="ET2TOT"/>
      <sheetName val="단가塸_x001e_娬"/>
      <sheetName val="G㑈ď鎀"/>
      <sheetName val="제주노형(금액)"/>
      <sheetName val="토목내역서 (도급단가)"/>
      <sheetName val="______C_WINDOWS_9605G_DS_LOAD_2"/>
      <sheetName val="허용전류-IEC"/>
      <sheetName val="허용전류-IEC DATA"/>
      <sheetName val="범용개발순소요비용"/>
      <sheetName val="제직재"/>
      <sheetName val="관로공내역서"/>
      <sheetName val="물량산출근_x0000_"/>
      <sheetName val="G.R300경비"/>
      <sheetName val="G_x0000__x0000__x0005_"/>
      <sheetName val="추가예산"/>
      <sheetName val="실행(표지,갑,을)"/>
      <sheetName val="연수_x0000_"/>
      <sheetName val="예산ᑛꈀ꣚"/>
      <sheetName val="5. COST SCHEDULE PER E绸o헾⾧_x0005__x0000_"/>
      <sheetName val="유도ԋ"/>
      <sheetName val="공Ö_x0000_Ԁ"/>
      <sheetName val="DS︀ᇕ԰"/>
      <sheetName val="내역서1"/>
      <sheetName val="입橂】"/>
      <sheetName val="INP킬❨"/>
      <sheetName val="소운반"/>
      <sheetName val="물량산출근氐"/>
      <sheetName val="PAY"/>
      <sheetName val="96ׇ_x0000_"/>
      <sheetName val="별Ⴓ"/>
      <sheetName val="팬찰내역"/>
      <sheetName val="_xdbec_장공"/>
      <sheetName val="법면"/>
      <sheetName val="공감비"/>
      <sheetName val="준검 내엩서"/>
      <sheetName val="4_실행예산단가산㠀ᱫ鬀ﰓԯ_x0000_"/>
      <sheetName val="BOX복구단위수량"/>
      <sheetName val="요︀훕"/>
      <sheetName val="덕전리"/>
      <sheetName val="실행철⑴䀀"/>
      <sheetName val="VXXXXXXX"/>
      <sheetName val="공사원가계산牰"/>
      <sheetName val="요소"/>
      <sheetName val="철거³_x0000_"/>
      <sheetName val="단면鰀፰"/>
      <sheetName val="단면쀀ፐ"/>
      <sheetName val="TH-Dien"/>
      <sheetName val="현장관리비집계헾"/>
      <sheetName val="수안보-MBR1"/>
      <sheetName val="계縸"/>
      <sheetName val="계興"/>
      <sheetName val="계蔈"/>
      <sheetName val="공종분_x0000_"/>
      <sheetName val="노무자DB"/>
      <sheetName val="VENDOR LIST"/>
      <sheetName val="오　聽԰"/>
      <sheetName val="오怀ⱔ가"/>
      <sheetName val="오餀侘ԯ"/>
      <sheetName val="소산진입"/>
      <sheetName val="전산품의"/>
      <sheetName val="공정현황보고(3_20)_(徸〒"/>
      <sheetName val="예산M㠀ᎍ簀"/>
      <sheetName val="사용내역喜"/>
      <sheetName val="자재단暷⾒"/>
      <sheetName val="자재단_x0010__x0000_"/>
      <sheetName val="관거_x0005__x0000_"/>
      <sheetName val="관리_xdb40_"/>
      <sheetName val="노임이"/>
      <sheetName val="운반_x0010__x0000_ⓐ"/>
      <sheetName val="__"/>
      <sheetName val="______C_WINDOWS_9605G_DS_LOAD_3"/>
      <sheetName val="______C_WINDOWS_9605G_DS_LOAD_4"/>
      <sheetName val="공종별 집耀"/>
      <sheetName val="hvac(제_x0000__x0000_⫰"/>
      <sheetName val="hvac(제_x0000__x0000_逸"/>
      <sheetName val="hvac(제_x0000__x0000_退"/>
      <sheetName val="hvac(제䑲⿷_x0000_"/>
      <sheetName val="hvac(제箘৓䑲"/>
      <sheetName val="hvac(제_x0000__x0000_"/>
      <sheetName val="예산변鋠࣯ë"/>
      <sheetName val="1.수인터Æ"/>
      <sheetName val="조午"/>
      <sheetName val="Ⅴ-2.翇ᨎ԰_x0000_缀"/>
      <sheetName val="Ⅴ-2.᳇፜搀፜"/>
      <sheetName val="명세쎮"/>
      <sheetName val="전체총_x0000__x0000_"/>
      <sheetName val="전체총地+"/>
      <sheetName val="설계명세䑲〆_x0000__x0000_"/>
      <sheetName val="사  업  비  수  지  예  산  서"/>
      <sheetName val="GIS_x0005_"/>
      <sheetName val="8.자재茸·"/>
      <sheetName val="8.자재蒨ÿ"/>
      <sheetName val="8.자재繘®"/>
      <sheetName val="8.자재_x0005__x0000_"/>
      <sheetName val="견적_x0010_"/>
      <sheetName val="견적༨ʹ"/>
      <sheetName val="건축토목내역"/>
      <sheetName val="내역서(2)"/>
      <sheetName val="오산鯆ሓ"/>
      <sheetName val="ELECTRIC"/>
      <sheetName val="5직접"/>
      <sheetName val="편성절차"/>
      <sheetName val="WORK-VOL"/>
      <sheetName val="직접공사비 집계표"/>
      <sheetName val="보԰"/>
      <sheetName val="말뚝지지0"/>
      <sheetName val="부Ç"/>
      <sheetName val="안က"/>
      <sheetName val="안/"/>
      <sheetName val="Ⅴ-2.缀ᨎ԰"/>
      <sheetName val="일반맨԰"/>
      <sheetName val="Ⅴ-2.԰"/>
      <sheetName val="118.세금Ԉ"/>
      <sheetName val="일위대가(계측_x0005_"/>
      <sheetName val="단0"/>
      <sheetName val="Ⅴ-2.︀ᇕ԰"/>
      <sheetName val=" ԰"/>
      <sheetName val="현장관리비_x0005_"/>
      <sheetName val="예산Mԯ"/>
      <sheetName val="부재_x0005_"/>
      <sheetName val="가시_x0005_"/>
      <sheetName val="계0"/>
      <sheetName val="9က"/>
      <sheetName val="P.԰"/>
      <sheetName val="국공유지및԰"/>
      <sheetName val="을부담"/>
      <sheetName val="전체_x0005_"/>
      <sheetName val="실행_x0005_"/>
      <sheetName val="설계명세서က"/>
      <sheetName val="안전԰"/>
      <sheetName val="부ԯ"/>
      <sheetName val="설계명세서_x0005_"/>
      <sheetName val="부က"/>
      <sheetName val="[DS-LOAD.XLS]안/"/>
      <sheetName val="봉방"/>
      <sheetName val="Ⅴ-2.︀ԯ"/>
      <sheetName val="9ԯ"/>
      <sheetName val="[DS-LOAD.XLS][DS-LOAD.XLS]안/"/>
      <sheetName val="비대_x0001_"/>
      <sheetName val="장비당단가֬"/>
      <sheetName val="건԰"/>
      <sheetName val="설계명세서(԰"/>
      <sheetName val="방음벽 기초䈀㉪ԯ"/>
      <sheetName val="운반"/>
      <sheetName val="안"/>
      <sheetName val="설산"/>
      <sheetName val="예산변경攭⾵"/>
      <sheetName val="I-KAMAR"/>
      <sheetName val="오ԯ"/>
      <sheetName val="설계내역(2_x0005_"/>
      <sheetName val="Ⅴ-2.က"/>
      <sheetName val="안전Ç"/>
      <sheetName val="장비당단가ԯ"/>
      <sheetName val="L-type"/>
      <sheetName val="품질 및 특성 보정계碱"/>
      <sheetName val="품질 및 특성 보정계ֱ"/>
      <sheetName val="자본금99(수)"/>
      <sheetName val="효성CB︀ᇕ԰"/>
      <sheetName val="EQT-ESTN"/>
      <sheetName val="Base Model"/>
      <sheetName val="7.5 재질별 수율"/>
      <sheetName val="Control Sheet"/>
      <sheetName val="일위대가(계측기설㶃"/>
      <sheetName val="예산M렋ⴲ᠀"/>
      <sheetName val="장비당단가 (ᰀ፜"/>
      <sheetName val="조徸"/>
      <sheetName val="설계堀"/>
      <sheetName val="장비당단가 (렀቟"/>
      <sheetName val="Ⅴ-2.공종별ﻇᇕ"/>
      <sheetName val="CBS"/>
      <sheetName val="Pipe ID"/>
      <sheetName val="총렐䌴"/>
      <sheetName val="총耀쿟"/>
      <sheetName val="보차도경渀腷"/>
      <sheetName val="보차도경Ç_x0000_"/>
      <sheetName val="보차도경︀ᇕ"/>
      <sheetName val="보차도경ﻇᇕ"/>
      <sheetName val="입찰참가보고_(2_x0000_"/>
      <sheetName val="SE-6︀ᇕ"/>
      <sheetName val="관거_x0002__x0000_"/>
      <sheetName val="관거_x0001__x0000_"/>
      <sheetName val="관거_x0000__x0000__xdd28_"/>
      <sheetName val="관거밽"/>
      <sheetName val="관거밽á鿨"/>
      <sheetName val="Balance Sheet"/>
      <sheetName val="산출3ƭ동력"/>
      <sheetName val="산출Ƶƭ피뢰침"/>
      <sheetName val="단가_x0005_"/>
      <sheetName val="입찰참가㖬቎԰"/>
      <sheetName val="입찰참가㗇቎԰"/>
      <sheetName val="입찰참가ׇ"/>
      <sheetName val="예산_x0010_"/>
      <sheetName val="부대Ç"/>
      <sheetName val="방음벽 기초䈀ｪԯ"/>
      <sheetName val="철거ღ⯟"/>
      <sheetName val="오산갈쳐"/>
      <sheetName val="총사업비현황"/>
      <sheetName val="가격정보"/>
      <sheetName val="아파트_x0000__x0000_"/>
      <sheetName val="국사현황"/>
      <sheetName val="2011년상반기노임단가"/>
      <sheetName val="장비당단가탕᭎_x0000_"/>
      <sheetName val="COA-17"/>
      <sheetName val="C-18"/>
      <sheetName val="건축공사이월"/>
      <sheetName val="[DS-LOAD.XLS][DS-LOAD.XLS]_DS_2"/>
      <sheetName val="[DS-LOAD.XLS][DS-LOAD.XLS]__2_2"/>
      <sheetName val="철골공사"/>
      <sheetName val="항목堐_x001c_塜_x001c_"/>
      <sheetName val="항목ሧ⿯_x0005__x0000_"/>
      <sheetName val="9؀_x0001__x0000_"/>
      <sheetName val="관기성공.내"/>
      <sheetName val="_견적서1"/>
      <sheetName val="2_입력"/>
      <sheetName val="실행내역서_"/>
      <sheetName val="총_원가계산"/>
      <sheetName val="31_고_x005f_x0000_RTU"/>
      <sheetName val="공사비_내역_(가)"/>
      <sheetName val="[DS-LOAD_XLS]입啨/"/>
      <sheetName val="[DS-LOAD_XLS][DS-LOAD_XLS]입啨/"/>
      <sheetName val="물량_산출_통신_맨홀"/>
      <sheetName val="plan&amp;section_of_foundation"/>
      <sheetName val="design_criteria"/>
      <sheetName val="쵽午"/>
      <sheetName val="2001예정공정표_"/>
      <sheetName val="설계명세서丵〒"/>
      <sheetName val="4_말뚝설계"/>
      <sheetName val="Galaxy_소비자가격표"/>
      <sheetName val="입"/>
      <sheetName val="working_load_at_the_btm_ft_"/>
      <sheetName val="현장별계약현황('98_10_31)"/>
      <sheetName val="stability_check"/>
      <sheetName val="design_load"/>
      <sheetName val="sc0314_Index"/>
      <sheetName val="직"/>
      <sheetName val="General_Data"/>
      <sheetName val="8_자재"/>
      <sheetName val="쵽"/>
      <sheetName val="견頀⢀"/>
      <sheetName val="Motor_Data"/>
      <sheetName val="내역_ver1_0"/>
      <sheetName val="설산岘幌"/>
      <sheetName val="Ⅴ-2_砀鹅瘂/"/>
      <sheetName val="Ⅴ-2_ᰀ፜搀፜"/>
      <sheetName val="진행_DATA_(2)"/>
      <sheetName val="실행철강矨"/>
      <sheetName val="실행철헾】"/>
      <sheetName val="계획세"/>
      <sheetName val="Ⅴ-2_공ᛇ᨜԰"/>
      <sheetName val="1_설계설명서"/>
      <sheetName val="부대공헾】"/>
      <sheetName val="물량산〒"/>
      <sheetName val="비교"/>
      <sheetName val="일반맨홀수량집계(A-7_LINE)"/>
      <sheetName val="Mp-team_1"/>
      <sheetName val="_견徸〒"/>
      <sheetName val="_견헾】"/>
      <sheetName val="_견丵〒"/>
      <sheetName val="운반헾】"/>
      <sheetName val="1_설계기준"/>
      <sheetName val="CRUDE_RE-bar"/>
      <sheetName val="96보완계획7_12"/>
      <sheetName val="c_s"/>
      <sheetName val="Ⅴ-2_԰缀"/>
      <sheetName val="CAL_"/>
      <sheetName val="부대浜"/>
      <sheetName val="배수贘릠"/>
      <sheetName val="배수午ᡐ"/>
      <sheetName val="c_"/>
      <sheetName val="c_¨"/>
      <sheetName val="Parts_1_Feb_2004"/>
      <sheetName val="list_price"/>
      <sheetName val="Wt_of_Mod_"/>
      <sheetName val="DRAIN_DRUM_PIT_D-301"/>
      <sheetName val="118_세금Ԉ缀"/>
      <sheetName val="SRC_CLOUMN_설계"/>
      <sheetName val="3)_클레임_반영시"/>
      <sheetName val="단가_및_재료비"/>
      <sheetName val="단면炜"/>
      <sheetName val="Ⅴ-2_缀ᨎ԰缀"/>
      <sheetName val="Ⅴ-2_공종별0"/>
      <sheetName val="부대廠"/>
      <sheetName val="개별직종노임단가(2003_9)"/>
      <sheetName val="Ⅴ-2_︀ᇕ԰缀"/>
      <sheetName val="STRUCTURAL_STEEL"/>
      <sheetName val="가설"/>
      <sheetName val="Facility_Information"/>
      <sheetName val="방음벽_기초_尜層"/>
      <sheetName val="Proposa"/>
      <sheetName val="원가계산_(2)"/>
      <sheetName val="방음벽_기초_丵〒"/>
      <sheetName val="118_세금과丵〒"/>
      <sheetName val="공사원가"/>
      <sheetName val="J直材"/>
      <sheetName val="_԰缀"/>
      <sheetName val="인건비_"/>
      <sheetName val="전체"/>
      <sheetName val="전체헾⼝"/>
      <sheetName val="을_1"/>
      <sheetName val="Input_Table"/>
      <sheetName val="A-11_Steel_Str_(2)"/>
      <sheetName val="118_세금丵⼞"/>
      <sheetName val="crude_SLAB_RE-bar"/>
      <sheetName val="품질_및_특성_쌞ᄅ0"/>
      <sheetName val="TRE_TABLE"/>
      <sheetName val="BASIC_(2)"/>
      <sheetName val="물량산출"/>
      <sheetName val="P_԰缀"/>
      <sheetName val="DATA_(EPS)"/>
      <sheetName val="DATA_(TRAY)"/>
      <sheetName val="수량산๿〚"/>
      <sheetName val="96"/>
      <sheetName val="118_세금과"/>
      <sheetName val="Input_Names"/>
      <sheetName val="부재"/>
      <sheetName val="설산1ㅭ"/>
      <sheetName val="설계명세서韈_헾⿓"/>
      <sheetName val="부재韈_헾"/>
      <sheetName val="맨홀공_수량집계표"/>
      <sheetName val="HORI__VESSEL"/>
      <sheetName val="2_설계제원"/>
      <sheetName val="실행"/>
      <sheetName val="4_2유효폭의_계산"/>
      <sheetName val="C_&amp;_G_RH"/>
      <sheetName val="4_동력"/>
      <sheetName val="KP1590_"/>
      <sheetName val="방배동내역_(총괄)"/>
      <sheetName val="Data_Vol"/>
      <sheetName val="계화"/>
      <sheetName val="계화髜"/>
      <sheetName val="Ⅴ-2_공종별"/>
      <sheetName val="Ⅴ-2_︀ԯ缀"/>
      <sheetName val="부대僰"/>
      <sheetName val="토사(僰闰"/>
      <sheetName val="DS-최"/>
      <sheetName val="설계명세서"/>
      <sheetName val="자__재"/>
      <sheetName val="설계鍠支÷"/>
      <sheetName val="목차_"/>
      <sheetName val="예산ᛅ⼝"/>
      <sheetName val="단위세"/>
      <sheetName val="단위별_일위대가표"/>
      <sheetName val="준공내역"/>
      <sheetName val="기본일위"/>
      <sheetName val="1.기타원가(BA)"/>
      <sheetName val="1.손익(CP)"/>
      <sheetName val="1.기타(CP)"/>
      <sheetName val="저콙"/>
      <sheetName val="Ⅴ-2.공종별내_x0005_"/>
      <sheetName val="데리네이타_x0000__x0000_"/>
      <sheetName val="J直埰_x0012_"/>
      <sheetName val="건축원가계芘)"/>
      <sheetName val="요소³"/>
      <sheetName val="hvac(제어동닑"/>
      <sheetName val="국공유지및사碌,"/>
      <sheetName val="국공유지및사_x0000__x0000_"/>
      <sheetName val="물가자료"/>
      <sheetName val="을부담운텐ꆲ"/>
      <sheetName val="ꠀគ"/>
      <sheetName val="유_x0000__x0000_"/>
      <sheetName val="유慨_x0013_"/>
      <sheetName val="유丵〒"/>
      <sheetName val="유睮め"/>
      <sheetName val="유鏠_x0013_"/>
      <sheetName val="유趐)"/>
      <sheetName val="유奈_x001b_"/>
      <sheetName val="설산1Ç_x0000_"/>
      <sheetName val="하수급݈╯͔"/>
      <sheetName val="장비당단가怀倣԰_x0000_"/>
      <sheetName val="적용기준"/>
      <sheetName val="구조물철거타공정이웜"/>
      <sheetName val="admin"/>
      <sheetName val="자재/_x0000_"/>
      <sheetName val="자재/_x0000_쀀"/>
      <sheetName val="자재␸蠀"/>
      <sheetName val="견䈀浪ԯ"/>
      <sheetName val="[DS-LOAD.XLS]자재/_x0000_"/>
      <sheetName val="[DS-LOAD.XLS]자재/_x0000_쀀"/>
      <sheetName val="요䈀ᅪ"/>
      <sheetName val="공사원가계_x0000_"/>
      <sheetName val="공사원가계_x0010__x0000_"/>
      <sheetName val="보건노"/>
      <sheetName val="검뢬"/>
      <sheetName val="말뚝지_x0000__x0000_Ԁ_x0000_"/>
      <sheetName val="118.세금뜈ǻ囉"/>
      <sheetName val="118._x0000__x0000_Ԁ_x0000_䀀"/>
      <sheetName val="5. COST SCHEDULE럇ㅦ0_x0000_倀/_x0000__x0000_저耱䴆텳"/>
      <sheetName val="5. COST SCHEDULE랜❦0_x0000_㠀÷_x0000__x0000_က痸䠆얀"/>
      <sheetName val="RAHME¸"/>
      <sheetName val="RAHME5"/>
      <sheetName val="자단"/>
      <sheetName val="본관"/>
      <sheetName val="B76"/>
      <sheetName val="Ⅴ-2_공尜層"/>
      <sheetName val="Ⅴ-2_공徸〒"/>
      <sheetName val="인월수표"/>
      <sheetName val="back-data"/>
      <sheetName val="전동기_SPEC1"/>
      <sheetName val="GIS_Ry재1"/>
      <sheetName val="표지_(2)1"/>
      <sheetName val="1_설계조건1"/>
      <sheetName val="EQUIPMENT_-21"/>
      <sheetName val="RING_WALL1"/>
      <sheetName val="4_실행예산단가삼출서(단갌)1"/>
      <sheetName val="4_실행예산단가삼출서(금액)1"/>
      <sheetName val="5_현잣관리비1"/>
      <sheetName val="효성CB_1P기초1"/>
      <sheetName val="BSD_(2)1"/>
      <sheetName val="Budget_2005(DW)1"/>
      <sheetName val="토공_토적표1"/>
      <sheetName val="기타_정보통신공사1"/>
      <sheetName val="-15_01"/>
      <sheetName val="3_현장배치1"/>
      <sheetName val="3련_BOX1"/>
      <sheetName val="Page_1A_-_Proposal_Strategy_1"/>
      <sheetName val="3_하중산정4_지지력1"/>
      <sheetName val="CAL_1"/>
      <sheetName val="plan&amp;section_of_foundation1"/>
      <sheetName val="design_criteria1"/>
      <sheetName val="Ⅴ-2_砀鹅瘂/1"/>
      <sheetName val="Ⅴ-2_ᰀ፜搀፜1"/>
      <sheetName val="DESIGN_CRETERIA2"/>
      <sheetName val="실행내역서_1"/>
      <sheetName val="99_61"/>
      <sheetName val="3_건축(현장안)1"/>
      <sheetName val="#4DUCT_SUPPORT_체크LIST1"/>
      <sheetName val="5CHBDC"/>
      <sheetName val="입찰蔨"/>
      <sheetName val="계산중"/>
      <sheetName val="규격"/>
      <sheetName val="실행BOQ"/>
      <sheetName val="실행礊め_x0005_"/>
      <sheetName val="계�ᙘ儀"/>
      <sheetName val="을부담�⑖턀"/>
      <sheetName val="화설내"/>
      <sheetName val="터널-1"/>
      <sheetName val="설산1︀ᇕ"/>
      <sheetName val="설산1ꠊₒ"/>
      <sheetName val="안전담당쿚"/>
      <sheetName val="지구단위계획"/>
      <sheetName val="8.자재_xdee0_⪏"/>
      <sheetName val="8.자재賐⪏"/>
      <sheetName val="8.자재㳏"/>
      <sheetName val="8.자재"/>
      <sheetName val="내역劬_x0010__x0000_"/>
      <sheetName val="교대(A1-A2)"/>
      <sheetName val="2.대외_x0005__x0000_"/>
      <sheetName val="118.세금과迠ዘ"/>
      <sheetName val="118.세금과鐠寑"/>
      <sheetName val="비대칭계ԯ"/>
      <sheetName val="하수급_xdc58_⍻_x0000__x0000_"/>
      <sheetName val="Charts"/>
      <sheetName val="수선비분석"/>
      <sheetName val="도급예산내/_x0000_ꠀp_x0000_"/>
      <sheetName val="도급예산내/"/>
      <sheetName val="전동기 ԯ"/>
      <sheetName val="토 "/>
      <sheetName val="공사ԯ"/>
      <sheetName val="계Ç"/>
      <sheetName val="국공유翇ᨎ԰"/>
      <sheetName val="국공유ﻇᇕ԰"/>
      <sheetName val="안전က"/>
      <sheetName val="부대공က"/>
      <sheetName val="을부/"/>
      <sheetName val="을부က"/>
      <sheetName val="보0"/>
      <sheetName val="관거"/>
      <sheetName val="4_실행예산단가산԰"/>
      <sheetName val="4_실행예산단가산缀ᨎ԰"/>
      <sheetName val="Ⅴ-2.Ԁ"/>
      <sheetName val="실행"/>
      <sheetName val="실행Ԕ"/>
      <sheetName val="예산변"/>
      <sheetName val="설계내역(㠵£"/>
      <sheetName val="설계내역(豯V"/>
      <sheetName val="물량ׯ_x0000_缀_x0000_"/>
      <sheetName val="물량䣯╷谀╷"/>
      <sheetName val="열교환기"/>
      <sheetName val="수량계산"/>
      <sheetName val="물량_x0000__x0000_Ā_x0000_"/>
      <sheetName val="물량_x0000__x0000__x0005__x0000_"/>
      <sheetName val="물량_x0000__x0000_ȭ_x0000_"/>
      <sheetName val="안전사㡃"/>
      <sheetName val="한전위탁缀稪ԯ_x0000_"/>
      <sheetName val="예산변鰀㵺"/>
      <sheetName val="예산헾⽕_x0005_"/>
      <sheetName val="C &amp; GÇ_x0000__x0000__x0001_"/>
      <sheetName val="관거공사켁"/>
      <sheetName val="예산변­"/>
      <sheetName val="sum1 (2橂"/>
      <sheetName val="sum1 (2洅"/>
      <sheetName val="도급예산내역_x0000_㉕䰀㉕"/>
      <sheetName val="C &amp; G 䕝瞐"/>
      <sheetName val="제출내역 (2)"/>
      <sheetName val="도급대®"/>
      <sheetName val="관거_x0010__x0000_"/>
      <sheetName val="관거_x0010__x0000_㣀"/>
      <sheetName val="관거_x0010_"/>
      <sheetName val="1. 설계조건 2.단면가정 3. 하중계산"/>
      <sheetName val="IMP(MAIN"/>
      <sheetName val="가도공"/>
      <sheetName val="토 적 _x0000_"/>
      <sheetName val="철거缤ᨎ"/>
      <sheetName val="Ⅴ-2.공종별내_x0000_"/>
      <sheetName val="재무가䣇"/>
      <sheetName val="재무가ﻇ"/>
      <sheetName val="지수"/>
      <sheetName val="Ⅴ-2.공o_x0000_Ԁ_x0000_"/>
      <sheetName val="안전담_xdb00_ᆅ"/>
      <sheetName val="안전담텷ᆲ"/>
      <sheetName val="안전담_x0000__x0000_"/>
      <sheetName val="영동(D)"/>
      <sheetName val="이름표"/>
      <sheetName val="자재_x0005__x0000__x0000_"/>
      <sheetName val="입啨_"/>
      <sheetName val="Content"/>
      <sheetName val="GLOBAL"/>
      <sheetName val="제출계산서"/>
      <sheetName val="수량3"/>
      <sheetName val="BOQ-Summary_For_x0000__x0000__x0000__x0000_"/>
      <sheetName val="군남내역서"/>
      <sheetName val="일위목차"/>
      <sheetName val="품질 및 _x0000_∖_x0002__x0000__x0000__x0000_"/>
      <sheetName val="5_정산서"/>
      <sheetName val="일위대가(계측"/>
      <sheetName val="일위대가(계측闰⽌"/>
      <sheetName val="일위대가(계측埬場"/>
      <sheetName val="일위대가(계측徸⿚"/>
      <sheetName val="118_세금과공簀"/>
      <sheetName val="118_세금과공缀"/>
      <sheetName val="118_세금과공ꠀ"/>
      <sheetName val="쵽괄"/>
      <sheetName val="Architecture_Work"/>
      <sheetName val="2-2_매출분석"/>
      <sheetName val="전동기_SP԰"/>
      <sheetName val="제_x0003__x0000_"/>
      <sheetName val="음료실행"/>
      <sheetName val="전_xda90_堏*"/>
      <sheetName val="전뽠⭖T"/>
      <sheetName val="노무비(첨부4-4)"/>
      <sheetName val="단가대_x0000__x0000_"/>
      <sheetName val="전기ⶌ"/>
      <sheetName val="토 적 羸"/>
      <sheetName val="CABLE_SIZE_CALCULATION_SHEET3"/>
      <sheetName val="IMPEADENCE_MAP_3"/>
      <sheetName val="IMPEADENCE_3"/>
      <sheetName val="1_철주신설3"/>
      <sheetName val="2_철주신설3"/>
      <sheetName val="3_철주신설3"/>
      <sheetName val="4_비임신설3"/>
      <sheetName val="5_기기가대3"/>
      <sheetName val="6_철주기초3"/>
      <sheetName val="7_기기기초3"/>
      <sheetName val="8_기기기초3"/>
      <sheetName val="9_기기기초3"/>
      <sheetName val="10_단권변압기3"/>
      <sheetName val="11_가스절연3"/>
      <sheetName val="12_전자식제어반3"/>
      <sheetName val="13_고장점표정반3"/>
      <sheetName val="14_GP3"/>
      <sheetName val="15_전철용RTU3"/>
      <sheetName val="16_R-C_BANK3"/>
      <sheetName val="17_모선배선3"/>
      <sheetName val="18_제어및전력케이블3"/>
      <sheetName val="19_핏트3"/>
      <sheetName val="20_배수로3"/>
      <sheetName val="21_스틸그레이팅3"/>
      <sheetName val="22_접지장치3"/>
      <sheetName val="23_옥외전선관3"/>
      <sheetName val="24_옥외외등3"/>
      <sheetName val="25_무인화설비3"/>
      <sheetName val="26_콘크리트포장3"/>
      <sheetName val="27_자갈부설3"/>
      <sheetName val="28_휀스3"/>
      <sheetName val="29_소내용TR3"/>
      <sheetName val="30_고배용VCB3"/>
      <sheetName val="31_고배용RTU3"/>
      <sheetName val="32_기기기초3"/>
      <sheetName val="33_지중케이블3"/>
      <sheetName val="34_전력용관로3"/>
      <sheetName val="35_장주신설3"/>
      <sheetName val="36_맨홀3"/>
      <sheetName val="37_운반비3"/>
      <sheetName val="입찰참가보고_(2)3"/>
      <sheetName val="공정현황보고(3_20)_(2)3"/>
      <sheetName val="추진공정(법인)3_203"/>
      <sheetName val="공정현황보고(3_27)_(2)3"/>
      <sheetName val="추진공정(법인)3_273"/>
      <sheetName val="공정현황보고(4_2)3"/>
      <sheetName val="복구량산정_및_전용회선_사용3"/>
      <sheetName val="1_공사집행계획서3"/>
      <sheetName val="2_예산내역검토서3"/>
      <sheetName val="3_실행원가내역서3"/>
      <sheetName val="4_실행예산단가산출서(단가)3"/>
      <sheetName val="4_실행예산단가산출서(금액)3"/>
      <sheetName val="5_현장관리비3"/>
      <sheetName val="6_공사예정공정표3"/>
      <sheetName val="7_인원동원현황3"/>
      <sheetName val="8_장비투입현황3"/>
      <sheetName val="9_문제점_및_대책3"/>
      <sheetName val="10_설계변경_및_추가공사3"/>
      <sheetName val="1_노무비명세서(해동)3"/>
      <sheetName val="1_노무비명세서(토목)3"/>
      <sheetName val="2_노무비명세서(해동)3"/>
      <sheetName val="2_노무비명세서(수직보호망)3"/>
      <sheetName val="2_노무비명세서(난간대)3"/>
      <sheetName val="2_사진대지3"/>
      <sheetName val="3_사진대지3"/>
      <sheetName val="2F_회의실견적(5_14_일대)3"/>
      <sheetName val="남양시작동자105노65기1_3화1_23"/>
      <sheetName val="공구손료_산출내역3"/>
      <sheetName val="11_자재단가3"/>
      <sheetName val="신규단가-00_11_303"/>
      <sheetName val="노원열병합__건축공사기성내역서3"/>
      <sheetName val="전차선로_물량표3"/>
      <sheetName val="전도금청구서_(2)3"/>
      <sheetName val="금전출납_3"/>
      <sheetName val="식대_3"/>
      <sheetName val="기성고조서(폐기물)_(2)3"/>
      <sheetName val="Sheet3_(5)3"/>
      <sheetName val="Sheet3_(6)3"/>
      <sheetName val="I_설계조건3"/>
      <sheetName val="Sheet1_(2)3"/>
      <sheetName val="8_PILE__(돌출)3"/>
      <sheetName val="화재_탐지_설비3"/>
      <sheetName val="내역서_3"/>
      <sheetName val="준검_내역서3"/>
      <sheetName val="Site_Expenses3"/>
      <sheetName val="조도계산서_(도서)3"/>
      <sheetName val="3BL공동구_수량3"/>
      <sheetName val="31_고3"/>
      <sheetName val="Customer_Databas3"/>
      <sheetName val="32_銅기기초3"/>
      <sheetName val="Explanation_for_Page_173"/>
      <sheetName val="TYPE-B_평균H3"/>
      <sheetName val="7_1유효폭3"/>
      <sheetName val="일위대가_(목록)3"/>
      <sheetName val="1_수인터널3"/>
      <sheetName val="플랜트_설치3"/>
      <sheetName val="2_예산냴역검토서3"/>
      <sheetName val="P_M_별3"/>
      <sheetName val="단면_(2)3"/>
      <sheetName val="귀래_설계_공내역서3"/>
      <sheetName val="C_&amp;_G_RHS3"/>
      <sheetName val="06-BATCH_3"/>
      <sheetName val="공종별_집계3"/>
      <sheetName val="unit_43"/>
      <sheetName val="토_적_표3"/>
      <sheetName val="8_자재단가3"/>
      <sheetName val="품질_및_특성_보정계수3"/>
      <sheetName val="IMP_(REACTOR)3"/>
      <sheetName val="BOQ-Summary_Form_A23"/>
      <sheetName val="5__COST_SCHEDULE_PER_EXPENSE3"/>
      <sheetName val="방음벽_기초_일반수량3"/>
      <sheetName val="장비당단가_(1)3"/>
      <sheetName val="설산1_나3"/>
      <sheetName val="1_우편집중내역서1"/>
      <sheetName val="전선_및_전선관1"/>
      <sheetName val="토공(우물통,기타)_3"/>
      <sheetName val="6PILE__(돌출)1"/>
      <sheetName val="Galaxy_소비자가격표1"/>
      <sheetName val="working_load_at_the_btm_ft_1"/>
      <sheetName val="현장별계약현황('98_10_31)1"/>
      <sheetName val="stability_check1"/>
      <sheetName val="design_load1"/>
      <sheetName val="공사비_내역_(가)1"/>
      <sheetName val="입출재고현황_(2)1"/>
      <sheetName val="1_취수장1"/>
      <sheetName val="Mp-team_11"/>
      <sheetName val="일반맨홀수량집계(A-7_LINE)1"/>
      <sheetName val="1_설계설명서1"/>
      <sheetName val="BOM-Form_A_1_III1"/>
      <sheetName val="도급및_실행내역1"/>
      <sheetName val="4_말뚝설계1"/>
      <sheetName val="DRAIN_DRUM_PIT_D-3011"/>
      <sheetName val="을_21"/>
      <sheetName val="단가_및_재료비1"/>
      <sheetName val="적용_기준(환율)-11"/>
      <sheetName val="적용_기준(환율)1"/>
      <sheetName val="자재단가_1"/>
      <sheetName val="총_원가계산1"/>
      <sheetName val="TRE_TABLE1"/>
      <sheetName val="BASIC_(2)1"/>
      <sheetName val="SRC_CLOUMN_설계1"/>
      <sheetName val="1_설계기준1"/>
      <sheetName val="CRUDE_RE-bar1"/>
      <sheetName val="96보완계획7_121"/>
      <sheetName val="Wt_of_Mod_1"/>
      <sheetName val="31_고_x005f_x0000_RTU1"/>
      <sheetName val="3)_클레임_반영시1"/>
      <sheetName val="을_11"/>
      <sheetName val="c_s1"/>
      <sheetName val="2001예정공정표_1"/>
      <sheetName val="Facility_Information1"/>
      <sheetName val="Parts_1_Feb_20041"/>
      <sheetName val="list_price1"/>
      <sheetName val="개별직종노임단가(2003_9)1"/>
      <sheetName val="crude_SLAB_RE-bar1"/>
      <sheetName val="sc0314_Index1"/>
      <sheetName val="인건비_1"/>
      <sheetName val="DATA_(EPS)1"/>
      <sheetName val="DATA_(TRAY)1"/>
      <sheetName val="도급예산내역서총괄"/>
      <sheetName val="1_수인터翇"/>
      <sheetName val="차량한계11M_(2)"/>
      <sheetName val="4_동력1"/>
      <sheetName val="비대䀀"/>
      <sheetName val="HRSG_SMALL07220"/>
      <sheetName val="주빔의_설계"/>
      <sheetName val="OCT_FDN"/>
      <sheetName val="Architecture_Work1"/>
      <sheetName val="방배동내역_(총괄)1"/>
      <sheetName val="Data_Vol1"/>
      <sheetName val="전체헾】"/>
      <sheetName val="3헾】"/>
      <sheetName val="member_design"/>
      <sheetName val="soil_bearing_check"/>
      <sheetName val="118_세금劈,橂"/>
      <sheetName val="118_세금과공᳇"/>
      <sheetName val="장비당단가_(︀ᇕ"/>
      <sheetName val="118_세금과공簀1"/>
      <sheetName val="118_세금과공缀1"/>
      <sheetName val="118_세금과공ꠀ1"/>
      <sheetName val="가시"/>
      <sheetName val="장비당단가_︀ᇕ԰"/>
      <sheetName val="구왤헾】"/>
      <sheetName val="5_정산서1"/>
      <sheetName val="C_&amp;_ÔԀ耀"/>
      <sheetName val="C_&amp;_ÔԀ"/>
      <sheetName val="BOX규격및_설계조건입력"/>
      <sheetName val="A-8_PD(도로중앙)"/>
      <sheetName val="공정현황보고(3_27呐/䟣⿏"/>
      <sheetName val="IO_LIST"/>
      <sheetName val="Construction_Schedule"/>
      <sheetName val="수목데이타_"/>
      <sheetName val="연동_내역서"/>
      <sheetName val="2-2_매출분석1"/>
      <sheetName val="배수공토"/>
      <sheetName val="총괄내畠"/>
      <sheetName val="조도계산서__도서_"/>
      <sheetName val="별표_"/>
      <sheetName val="노임단가(0_3)"/>
      <sheetName val="콘크리트_블록_유형별_수량"/>
      <sheetName val="단가표_(2)"/>
      <sheetName val="8_자재단가비교표"/>
      <sheetName val="5_수량집계"/>
      <sheetName val="3_일위대가표"/>
      <sheetName val="관尜"/>
      <sheetName val="6공구"/>
      <sheetName val="[DS-LOAD_XLS]안/ "/>
      <sheetName val="[DS-LOAD_XLS]Ⅴ-2_砀鹅瘂/"/>
      <sheetName val="[DS-LOAD_XLS]/"/>
      <sheetName val="현장관리비聀茸"/>
      <sheetName val="현장관리비⩿〚"/>
      <sheetName val="9_2단가산출서"/>
      <sheetName val="수량산출서_(2)"/>
      <sheetName val="단면"/>
      <sheetName val="Indirect_Cosþ"/>
      <sheetName val="2001년_MCC_집계"/>
      <sheetName val="예산蔘蕜"/>
      <sheetName val="예산诘谜"/>
      <sheetName val="설계내역(2"/>
      <sheetName val="20_배"/>
      <sheetName val="도급예산내역서ᰖ〚"/>
      <sheetName val="[DS-LOAD_XLS][DS-LOAD_XLS]안/ "/>
      <sheetName val="[DS-LOAD_XLS][DS-LOAD_XLS]/"/>
      <sheetName val="3_CCTV설비공사"/>
      <sheetName val="실행๿〚"/>
      <sheetName val="IMPEADENCE_MAP_취수장"/>
      <sheetName val="DS-LOAD_XLS"/>
      <sheetName val="118_세금과丵⼼"/>
      <sheetName val="BQ_List_MNHRS"/>
      <sheetName val="GROUNDING_SYSTEM"/>
      <sheetName val="7_PILE__(돌출)"/>
      <sheetName val="1_수인터ﻇ"/>
      <sheetName val="P_M猂⿻"/>
      <sheetName val="P_M塈"/>
      <sheetName val="1_2_1_마루높이결정"/>
      <sheetName val="방음벽_기초䈀㉪ԯ缀"/>
      <sheetName val="Ⅴ-2_က⠀밴쌏"/>
      <sheetName val="방음벽_기초_일반纘$"/>
      <sheetName val="하수급㥝〒"/>
      <sheetName val="표지_렔ጺ頀"/>
      <sheetName val="P_쀀⊒缀"/>
      <sheetName val="P_尀⊓ꐀ"/>
      <sheetName val="Sh丵⼺"/>
      <sheetName val="1_수인터䋇"/>
      <sheetName val="Indirect_Cos"/>
      <sheetName val="Ⅴ-2_공ﻇᇕ԰"/>
      <sheetName val="[DS-LOAD_XLS]공정현황보고(3_27呐/䟣⿏"/>
      <sheetName val="P_M"/>
      <sheetName val="입哨"/>
      <sheetName val="예산M1"/>
      <sheetName val="현장관리비집尜"/>
      <sheetName val="표지_("/>
      <sheetName val="표지_(嫐0"/>
      <sheetName val="표지_(垼+"/>
      <sheetName val="표지_(寠-"/>
      <sheetName val="표지_(妼"/>
      <sheetName val="표지_(嚀#"/>
      <sheetName val="1차_내역서"/>
      <sheetName val="3_자재비(총괄)"/>
      <sheetName val="방음벽_기초䈀ｪԯ缀"/>
      <sheetName val="근고_블록_유형별_수량"/>
      <sheetName val="Ⅴ-2_공종별헾】"/>
      <sheetName val="장비당단가_"/>
      <sheetName val="IMP_(REAC罈羌"/>
      <sheetName val="중기조종사_단위단가"/>
      <sheetName val="전"/>
      <sheetName val="Manual_Valve_List"/>
      <sheetName val="12_3P"/>
      <sheetName val="LOPCAL"/>
      <sheetName val="단가"/>
      <sheetName val="전동기_SP︀ᇕ"/>
      <sheetName val="적聀"/>
      <sheetName val="118_세금删%剬"/>
      <sheetName val="2000_11월설계내역"/>
      <sheetName val="2_대외"/>
      <sheetName val="단가_(2)"/>
      <sheetName val="추가및_공제(방파제)"/>
      <sheetName val="반중력식옹벽3_5"/>
      <sheetName val="Sheet3_(2)"/>
      <sheetName val="자재단가_산출근거"/>
      <sheetName val="코"/>
      <sheetName val="명일작업계획_(3)"/>
      <sheetName val="비대甂㘼"/>
      <sheetName val="비대퀀"/>
      <sheetName val="제조원가계산서_(2)"/>
      <sheetName val="토사(闰⾘"/>
      <sheetName val="P_M_"/>
      <sheetName val="Ⅴ-2_공종별내렃"/>
      <sheetName val="Noname_1"/>
      <sheetName val="1_공사집๿〚"/>
      <sheetName val="Ⅴ-2_Ԁ缀"/>
      <sheetName val="품질_및_특성_보®"/>
      <sheetName val="전동기_⹠敇"/>
      <sheetName val="전동기_ԯ缀"/>
      <sheetName val="전동기_밀ⱙЀⱚ"/>
      <sheetName val="전동기_퀀Ⱡ袕"/>
      <sheetName val="전동기_축ԯ"/>
      <sheetName val="전동기_ԯ"/>
      <sheetName val="전동기_⡘␀⡙"/>
      <sheetName val="전동기_⍡辕"/>
      <sheetName val="전동기_㔀ݎ԰"/>
      <sheetName val="전동기_塴㍒렀륟"/>
      <sheetName val="전동기_︀ԯ"/>
      <sheetName val="전동기_㕴㥎ԯ"/>
      <sheetName val="전동기_倀䅒鰀䅒"/>
      <sheetName val="전동기_㔀畎ԯ"/>
      <sheetName val="전동기_爂版0"/>
      <sheetName val="전동기_렀慟ԯ"/>
      <sheetName val="118_세금과공䀀"/>
      <sheetName val="입墐_"/>
      <sheetName val="입盀"/>
      <sheetName val="입疰"/>
      <sheetName val="계장_품셈표"/>
      <sheetName val="설계명세서(선尜"/>
      <sheetName val="공사원가丵〒"/>
      <sheetName val="관거午ὐ"/>
      <sheetName val="관거午㐨"/>
      <sheetName val="관거午떰"/>
      <sheetName val="GIS_"/>
      <sheetName val="8__내진해석"/>
      <sheetName val="공사원가헾】"/>
      <sheetName val="공정_(총괄)_(2)"/>
      <sheetName val="계화배"/>
      <sheetName val="방음벽_기초_怀፵ꈀᇚ"/>
      <sheetName val="횡배수관_토공량_산출"/>
      <sheetName val="C_&amp;_G_"/>
      <sheetName val="하수급"/>
      <sheetName val="[DS-LOAD_XLS]오산/"/>
      <sheetName val="3_1_4_F-FR8"/>
      <sheetName val="구왤睮め"/>
      <sheetName val="구왤丵〒"/>
      <sheetName val="형강류_단가_CODE"/>
      <sheetName val="관거공사"/>
      <sheetName val="Man_Power_&amp;_Comp"/>
      <sheetName val="전_기"/>
      <sheetName val="관거헾⾅"/>
      <sheetName val="8_릐̖Ā"/>
      <sheetName val="_견적뀀"/>
      <sheetName val="_견적瀀"/>
      <sheetName val="분야별_집계표"/>
      <sheetName val="_공사설정_"/>
      <sheetName val="[DS-LOAD_XLS][DS-LOAD_XLS]오산/"/>
      <sheetName val="토_적_羸"/>
      <sheetName val="2_내역서"/>
      <sheetName val="hvac(헾⽯"/>
      <sheetName val="b_balju_(2)"/>
      <sheetName val="일위대가표_(2)"/>
      <sheetName val="1_수인터Æ"/>
      <sheetName val="원态᣽"/>
      <sheetName val="_"/>
      <sheetName val="내역총"/>
      <sheetName val="Ⅴ-2_공㔀቎԰"/>
      <sheetName val="토_"/>
      <sheetName val="부대尜"/>
      <sheetName val="변"/>
      <sheetName val="구리토평ᬂ௓"/>
      <sheetName val="토공_토䐀໰"/>
      <sheetName val="118_세금Ԉ"/>
      <sheetName val="품질_및_缀ᨎ԰"/>
      <sheetName val="공사원가"/>
      <sheetName val="현장관리비"/>
      <sheetName val="Ⅴ-2_԰"/>
      <sheetName val="Ⅴ-2_缀ᨎ԰"/>
      <sheetName val="일위대가(계측"/>
      <sheetName val="[DS-LOAD_XLS]안/"/>
      <sheetName val="P_԰"/>
      <sheetName val="Ⅴ-2_︀ԯ"/>
      <sheetName val="부재"/>
      <sheetName val="Ⅴ-2_︀ᇕ԰"/>
      <sheetName val="방음벽_기초䈀㉪ԯ"/>
      <sheetName val="[DS-LOAD_XLS][DS-LOAD_XLS]안/"/>
      <sheetName val="비대"/>
      <sheetName val="C_&amp;_Ô"/>
      <sheetName val="예산窨竬"/>
      <sheetName val="hvac(제어동"/>
      <sheetName val="1_관로"/>
      <sheetName val="ITB_COST"/>
      <sheetName val="Ⅴ-2_공종별헾⾓"/>
      <sheetName val="단가蔨᪸"/>
      <sheetName val="예산뻠ɂ"/>
      <sheetName val="예산ꛈЦ"/>
      <sheetName val="31_䈌"/>
      <sheetName val="IMP_(REACTO헾⽴"/>
      <sheetName val="BOQ-Summary_x0000__x0000__x0005__x0000_Ⴐ헐ĭ_x0000_"/>
      <sheetName val="석축설면"/>
      <sheetName val="계화배跐"/>
      <sheetName val="예É_x0000_"/>
      <sheetName val="Indirect C_x0000__x0000__x0005_"/>
      <sheetName val="내역총茨3"/>
      <sheetName val="sum1 _x0000_꾒樱"/>
      <sheetName val="[DS-LOAD.XLS][DS-LOAD.XLS]_DS_3"/>
      <sheetName val="[DS-LOAD.XLS][DS-LOAD.XLS]____2"/>
      <sheetName val="기계¾_x0000_"/>
      <sheetName val="현장관리비집계_x0000_"/>
      <sheetName val="부대栨ǥ"/>
      <sheetName val="부대栨ǂ"/>
      <sheetName val="부대栨ǭ"/>
      <sheetName val="5공철厰?叼?"/>
      <sheetName val="현장관리蠁滿㤁㊄"/>
      <sheetName val="간접경상비"/>
      <sheetName val="견_x0000__x0000_Ԁ"/>
      <sheetName val="견⠦┏휂"/>
      <sheetName val="Indirect C닑"/>
      <sheetName val="Apps"/>
      <sheetName val="철"/>
      <sheetName val="철က_x0000__x0000_"/>
      <sheetName val="설계설명서 (2)"/>
      <sheetName val="C_d"/>
      <sheetName val="sum萹_x0000__x0000__x0005__x0000_"/>
      <sheetName val="돈암사업"/>
      <sheetName val="C &amp; ׀_x0000_缀_x0000__x0000_"/>
      <sheetName val="C &amp; 飀፺_xdc00_፺︀"/>
      <sheetName val="배관"/>
      <sheetName val="spinning1"/>
      <sheetName val="계ꨀᄞ԰"/>
      <sheetName val="계䈀ᅪ԰"/>
      <sheetName val="계਀腹԰"/>
      <sheetName val="토목검측서"/>
      <sheetName val="부대공狇၄0"/>
      <sheetName val="GIS.ᨇ彬0"/>
      <sheetName val="난간벽단위"/>
      <sheetName val="을부담운脂ꆙ"/>
      <sheetName val="명세밀"/>
      <sheetName val="BOQ-Summary닑⽜_x0005__x0000__x0000__x0000__x0000_"/>
      <sheetName val="BOQ-Summary刘v닑⿎_x0005__x0000__x0000_"/>
      <sheetName val="BOQ-Summary唐o啜o닑⼠_x0005__x0000_"/>
      <sheetName val="단위중기"/>
      <sheetName val="아파트건ﱁ"/>
      <sheetName val="TYԀ"/>
      <sheetName val="31.䃁"/>
      <sheetName val="TYԀ_x0000_缀"/>
      <sheetName val="2.대외공飈"/>
      <sheetName val="예정공정표(도급)"/>
      <sheetName val="보도︀ᇕ԰_x0000_"/>
      <sheetName val="ﻇᇕ"/>
      <sheetName val="계획세Ȁ"/>
      <sheetName val="Ⅴ-2.공碙᲎瀀摠"/>
      <sheetName val="Ⅴ-2.공킙Ű0_x0000_"/>
      <sheetName val="Ⅴ-2.공֙_x0000_缀_x0000_"/>
      <sheetName val="P.M 릘"/>
      <sheetName val="한전위탁_x0000__x0000_Ԁ_x0000_"/>
      <sheetName val="설계산출표ퟰ"/>
      <sheetName val="설계산贠㡯"/>
      <sheetName val="설계산_xdad0_㡯"/>
      <sheetName val="단가산출퀀"/>
      <sheetName val="Controls"/>
      <sheetName val="요소_xdf88_"/>
      <sheetName val="일위대가Â"/>
      <sheetName val="플랜트 설_x0005_"/>
      <sheetName val="광산내역"/>
      <sheetName val="빌딩 안내"/>
      <sheetName val="06.04.28물량내역"/>
      <sheetName val="SS"/>
      <sheetName val="전신환매헾⽁"/>
      <sheetName val="전신환매脘:"/>
      <sheetName val="전신환매莈:"/>
      <sheetName val="전신환매肘0"/>
      <sheetName val="대공종"/>
      <sheetName val="목차_1"/>
      <sheetName val="2_대외공문2"/>
      <sheetName val="118_세금과공과2"/>
      <sheetName val="표지_(2)2"/>
      <sheetName val="전동기_SPEC2"/>
      <sheetName val="Ⅴ-2_공종별내역2"/>
      <sheetName val="Despacho_(c_civil)2"/>
      <sheetName val="sum1_(2)2"/>
      <sheetName val="Indirect_Cost2"/>
      <sheetName val="_견적서2"/>
      <sheetName val="GIS_Ry재2"/>
      <sheetName val="Page_1A_-_Proposal_Strategy_2"/>
      <sheetName val="-15_02"/>
      <sheetName val="개별직종노임단가(2003_9)2"/>
      <sheetName val="1_설계조건2"/>
      <sheetName val="토공_토적표2"/>
      <sheetName val="EQUIPMENT_-22"/>
      <sheetName val="목차_2"/>
      <sheetName val="BASIC_(2)2"/>
      <sheetName val="효성CB_1P기초2"/>
      <sheetName val="3_현장배치2"/>
      <sheetName val="Budget_2005(DW)2"/>
      <sheetName val="기타_정보통신공사2"/>
      <sheetName val="CABLE_SIZE_CALCULATION_SHEET4"/>
      <sheetName val="IMPEADENCE_MAP_4"/>
      <sheetName val="IMPEADENCE_4"/>
      <sheetName val="복구량산정_및_전용회선_사용4"/>
      <sheetName val="입찰참가보고_(2)4"/>
      <sheetName val="공정현황보고(3_20)_(2)4"/>
      <sheetName val="추진공정(법인)3_204"/>
      <sheetName val="공정현황보고(3_27)_(2)4"/>
      <sheetName val="추진공정(법인)3_274"/>
      <sheetName val="공정현황보고(4_2)4"/>
      <sheetName val="1_공사집행계획서4"/>
      <sheetName val="2_예산내역검토서4"/>
      <sheetName val="3_실행원가내역서4"/>
      <sheetName val="4_실행예산단가산출서(단가)4"/>
      <sheetName val="4_실행예산단가산출서(금액)4"/>
      <sheetName val="5_현장관리비4"/>
      <sheetName val="6_공사예정공정표4"/>
      <sheetName val="7_인원동원현황4"/>
      <sheetName val="8_장비투입현황4"/>
      <sheetName val="9_문제점_및_대책4"/>
      <sheetName val="10_설계변경_및_추가공사4"/>
      <sheetName val="1_철주신설4"/>
      <sheetName val="2_철주신설4"/>
      <sheetName val="3_철주신설4"/>
      <sheetName val="4_비임신설4"/>
      <sheetName val="5_기기가대4"/>
      <sheetName val="6_철주기초4"/>
      <sheetName val="7_기기기초4"/>
      <sheetName val="8_기기기초4"/>
      <sheetName val="9_기기기초4"/>
      <sheetName val="10_단권변압기4"/>
      <sheetName val="11_가스절연4"/>
      <sheetName val="12_전자식제어반4"/>
      <sheetName val="13_고장점표정반4"/>
      <sheetName val="14_GP4"/>
      <sheetName val="15_전철용RTU4"/>
      <sheetName val="16_R-C_BANK4"/>
      <sheetName val="17_모선배선4"/>
      <sheetName val="18_제어및전력케이블4"/>
      <sheetName val="19_핏트4"/>
      <sheetName val="20_배수로4"/>
      <sheetName val="21_스틸그레이팅4"/>
      <sheetName val="22_접지장치4"/>
      <sheetName val="23_옥외전선관4"/>
      <sheetName val="24_옥외외등4"/>
      <sheetName val="25_무인화설비4"/>
      <sheetName val="26_콘크리트포장4"/>
      <sheetName val="27_자갈부설4"/>
      <sheetName val="28_휀스4"/>
      <sheetName val="29_소내용TR4"/>
      <sheetName val="30_고배용VCB4"/>
      <sheetName val="31_고배용RTU4"/>
      <sheetName val="32_기기기초4"/>
      <sheetName val="33_지중케이블4"/>
      <sheetName val="34_전력용관로4"/>
      <sheetName val="35_장주신설4"/>
      <sheetName val="36_맨홀4"/>
      <sheetName val="37_운반비4"/>
      <sheetName val="공구손료_산출내역4"/>
      <sheetName val="2F_회의실견적(5_14_일대)4"/>
      <sheetName val="남양시작동자105노65기1_3화1_24"/>
      <sheetName val="1_노무비명세서(해동)4"/>
      <sheetName val="1_노무비명세서(토목)4"/>
      <sheetName val="2_노무비명세서(해동)4"/>
      <sheetName val="2_노무비명세서(수직보호망)4"/>
      <sheetName val="2_노무비명세서(난간대)4"/>
      <sheetName val="2_사진대지4"/>
      <sheetName val="3_사진대지4"/>
      <sheetName val="전차선로_물량표4"/>
      <sheetName val="노원열병합__건축공사기성내역서4"/>
      <sheetName val="신규단가-00_11_304"/>
      <sheetName val="Sheet1_(2)4"/>
      <sheetName val="3BL공동구_수량4"/>
      <sheetName val="11_자재단가4"/>
      <sheetName val="전도금청구서_(2)4"/>
      <sheetName val="금전출납_4"/>
      <sheetName val="식대_4"/>
      <sheetName val="기성고조서(폐기물)_(2)4"/>
      <sheetName val="Sheet3_(5)4"/>
      <sheetName val="Sheet3_(6)4"/>
      <sheetName val="I_설계조건4"/>
      <sheetName val="8_PILE__(돌출)4"/>
      <sheetName val="내역서_4"/>
      <sheetName val="준검_내역서4"/>
      <sheetName val="7_1유효폭4"/>
      <sheetName val="조도계산서_(도서)4"/>
      <sheetName val="Site_Expenses4"/>
      <sheetName val="화재_탐지_설비4"/>
      <sheetName val="32_銅기기초4"/>
      <sheetName val="2_대외공문3"/>
      <sheetName val="118_세금과공과3"/>
      <sheetName val="표지_(2)3"/>
      <sheetName val="전동기_SPEC3"/>
      <sheetName val="Ⅴ-2_공종별내역3"/>
      <sheetName val="Despacho_(c_civil)3"/>
      <sheetName val="sum1_(2)3"/>
      <sheetName val="Indirect_Cost3"/>
      <sheetName val="_견적서3"/>
      <sheetName val="GIS_Ry재3"/>
      <sheetName val="Page_1A_-_Proposal_Strategy_3"/>
      <sheetName val="-15_03"/>
      <sheetName val="개별직종노임단가(2003_9)3"/>
      <sheetName val="1_설계조건3"/>
      <sheetName val="토공_토적표3"/>
      <sheetName val="EQUIPMENT_-23"/>
      <sheetName val="목차_3"/>
      <sheetName val="BASIC_(2)3"/>
      <sheetName val="효성CB_1P기초3"/>
      <sheetName val="3_현장배치3"/>
      <sheetName val="Budget_2005(DW)3"/>
      <sheetName val="기타_정보통신공사3"/>
      <sheetName val="실행N"/>
      <sheetName val="실행Á"/>
      <sheetName val="1.설계丵⿏"/>
      <sheetName val="1.설계_x0005__x0000_"/>
      <sheetName val="부대공수량산출"/>
      <sheetName val="T13(P68~72,78)"/>
      <sheetName val="도_x0000__x0000_Ā"/>
      <sheetName val="연수헾"/>
      <sheetName val="MOPS"/>
      <sheetName val="도급예산내역서_x0004__x0000_Ą"/>
      <sheetName val="도급예산내역서_x0006__x0005__x000d_"/>
      <sheetName val="_x0000__x000a__x0000__x0005_"/>
      <sheetName val="설계산출."/>
      <sheetName val="설계산출쐃"/>
      <sheetName val="대비표(토공1안)"/>
      <sheetName val="토 _x0000__x0000_Ԁ"/>
      <sheetName val="토 က_x0000_蠀"/>
      <sheetName val="토 _x0000__x0000_"/>
      <sheetName val="토 _x0000__x0000_가"/>
      <sheetName val="BOQ-Summary"/>
      <sheetName val="전_x0013__x0000_"/>
      <sheetName val="31.고?RTU"/>
      <sheetName val="대가근거_입력"/>
      <sheetName val="을부담운ࢭ麀"/>
      <sheetName val="蠀"/>
      <sheetName val="︰"/>
      <sheetName val="ﻒ"/>
      <sheetName val="한전위_x0000__x0000__x0005__x0000_栀"/>
      <sheetName val="한전위_x0000__x0000__x0005__x0000_⣀"/>
      <sheetName val="한전위"/>
      <sheetName val="한전위_x0000__x0000__x0005__x0000_螀"/>
      <sheetName val="한전위_x0000__x0000__x0005__x0000_拀"/>
      <sheetName val="한전위_x0000__x0000__x0005__x0000__xdfc0_"/>
      <sheetName val="한전위_x0000__x0000__x0005__x0000_뜀"/>
      <sheetName val="한전위_x0000__x0000__x0005__x0000_局"/>
      <sheetName val="한전위_x0000__x0000__x0005__x0000_挀"/>
      <sheetName val="한전위_x0000__x0000__x0005__x0000_䔀"/>
      <sheetName val="한전위_x0000__x0000__x0005__x0000_뭀"/>
      <sheetName val="한전위_x0000__x0000__x0005__x0000_⩀"/>
      <sheetName val="한전위_x0000__x0000__x0005__x0000_﹀"/>
      <sheetName val="한전위_x0000__x0000__x0005__x0000_␀"/>
      <sheetName val="한전위_x0000__x0000__x0005__x0000_䋀"/>
      <sheetName val="한전위_x0000__x0000__x0005__x0000_貀"/>
      <sheetName val="한전위_x0000__x0000__x0005__x0000_䇀"/>
      <sheetName val="한전위_x0000__x0000__x0005__x0000_娀"/>
      <sheetName val="한전위_x0000__x0000__x0005__x0000_➀"/>
      <sheetName val="한전위_x0000__x0000__x0005__x0000_⛀"/>
      <sheetName val="한전위_x0000__x0000__x0005__x0000_㨀"/>
      <sheetName val="한전위_x0000__x0000__x0005__x0000_⊀"/>
      <sheetName val="한전위_x0000__x0000__x0005__x0000_嘀"/>
      <sheetName val="한전위_x0000__x0000__x0005__x0000_址"/>
      <sheetName val="한전위_x0000__x0000__x0005__x0000_唀"/>
      <sheetName val="한전위_x0000__x0000__x0005__x0000_꼀"/>
      <sheetName val="부대공ヿ邌䉄"/>
      <sheetName val="공틀_x0000__x0000_"/>
      <sheetName val="한전위탁d_x0000_Ԁ_x0000_"/>
      <sheetName val="한전위탁³_x0000_Ԁ_x0000_"/>
      <sheetName val="한전위탁d"/>
      <sheetName val="31.d"/>
      <sheetName val="일위대가勀"/>
      <sheetName val="전동기 ᡙ렀筟"/>
      <sheetName val="총괄㠸|⇸"/>
      <sheetName val="투㠀ㆄ簀"/>
      <sheetName val="전압강닑⽿_x0005_"/>
      <sheetName val="한전위_x0000__x0000_Ā_x0000__x0005_"/>
      <sheetName val="LeadSchedule"/>
      <sheetName val="汇总"/>
      <sheetName val="철거_x0000__x0000_"/>
      <sheetName val="C &amp; G _x0000__x0000_ȶ"/>
      <sheetName val="C &amp; G _x0000__x0000_ɔ"/>
      <sheetName val="C &amp; G _x0000_彩_x0000_"/>
      <sheetName val="C &amp; G _x0000__x0000_Ȳ"/>
      <sheetName val="C &amp; G _x0000__x0000_ŏ"/>
      <sheetName val="C &amp; G 渨믎½"/>
      <sheetName val="전체헾〄_x0005_"/>
      <sheetName val="전채분"/>
      <sheetName val="1.수인터餰"/>
      <sheetName val="1.수인터슠"/>
      <sheetName val="5. COST SCHEDULE PERࠀ鰣_x001e__x0000__x0000__x0000_吀讀"/>
      <sheetName val="관거羘᚝_x0000_"/>
      <sheetName val="5. COST SCHEDULE PER䠀ᛥᐃ⨑堀%_x0000_"/>
      <sheetName val="5. COST SCHEDULE PER저᐀ᄑ傐&quot;_x0000_"/>
      <sheetName val="관거_x0000__x0000__x0005_"/>
      <sheetName val="관거讀ɋ뺱"/>
      <sheetName val="gyun"/>
      <sheetName val="1차증가원가계산"/>
      <sheetName val="Mac䖇ñ땘"/>
      <sheetName val="예산M12_x0000_"/>
      <sheetName val="Mac"/>
      <sheetName val="C_&amp;_G_R"/>
      <sheetName val="자재단"/>
      <sheetName val="C_&amp;_G_䕝瞐"/>
      <sheetName val="신설개소별_총집계표(동해-배전)"/>
      <sheetName val="안평역사_총집계"/>
      <sheetName val="steam_table"/>
      <sheetName val="MP_MOB"/>
      <sheetName val="허용전류-IEC_DATA"/>
      <sheetName val="전기ᰀ፜"/>
      <sheetName val="Daily summary "/>
      <sheetName val="HOC"/>
      <sheetName val="Home Office"/>
      <sheetName val="개소별수량산출"/>
      <sheetName val="계ꃈ늒傡"/>
      <sheetName val="3.공통공사대비"/>
      <sheetName val="총괄 _x0000__x0000_"/>
      <sheetName val="31.Á"/>
      <sheetName val="실행Á_x0000_Ԁ"/>
      <sheetName val="03.01.11"/>
      <sheetName val="전신환매_x0000__x0000_"/>
      <sheetName val="CABLE_SIZE_CALCULATION_SHEET7"/>
      <sheetName val="IMPEADENCE_MAP_7"/>
      <sheetName val="IMPEADENCE_7"/>
      <sheetName val="입찰참가보고_(2)7"/>
      <sheetName val="공정현황보고(3_20)_(2)7"/>
      <sheetName val="추진공정(법인)3_207"/>
      <sheetName val="공정현황보고(3_27)_(2)7"/>
      <sheetName val="추진공정(법인)3_277"/>
      <sheetName val="공정현황보고(4_2)7"/>
      <sheetName val="1_공사집행계획서7"/>
      <sheetName val="2_예산내역검토서7"/>
      <sheetName val="3_실행원가내역서7"/>
      <sheetName val="4_실행예산단가산출서(단가)7"/>
      <sheetName val="4_실행예산단가산출서(금액)7"/>
      <sheetName val="5_현장관리비7"/>
      <sheetName val="6_공사예정공정표7"/>
      <sheetName val="7_인원동원현황7"/>
      <sheetName val="8_장비투입현황7"/>
      <sheetName val="9_문제점_및_대책7"/>
      <sheetName val="10_설계변경_및_추가공사7"/>
      <sheetName val="1_철주신설7"/>
      <sheetName val="2_철주신설7"/>
      <sheetName val="3_철주신설7"/>
      <sheetName val="4_비임신설7"/>
      <sheetName val="5_기기가대7"/>
      <sheetName val="6_철주기초7"/>
      <sheetName val="7_기기기초7"/>
      <sheetName val="8_기기기초7"/>
      <sheetName val="9_기기기초7"/>
      <sheetName val="10_단권변압기7"/>
      <sheetName val="11_가스절연7"/>
      <sheetName val="12_전자식제어반7"/>
      <sheetName val="13_고장점표정반7"/>
      <sheetName val="14_GP7"/>
      <sheetName val="15_전철용RTU7"/>
      <sheetName val="16_R-C_BANK7"/>
      <sheetName val="17_모선배선7"/>
      <sheetName val="18_제어및전력케이블7"/>
      <sheetName val="19_핏트7"/>
      <sheetName val="20_배수로7"/>
      <sheetName val="21_스틸그레이팅7"/>
      <sheetName val="22_접지장치7"/>
      <sheetName val="23_옥외전선관7"/>
      <sheetName val="24_옥외외등7"/>
      <sheetName val="25_무인화설비7"/>
      <sheetName val="26_콘크리트포장7"/>
      <sheetName val="27_자갈부설7"/>
      <sheetName val="28_휀스7"/>
      <sheetName val="29_소내용TR7"/>
      <sheetName val="30_고배용VCB7"/>
      <sheetName val="31_고배용RTU7"/>
      <sheetName val="32_기기기초7"/>
      <sheetName val="33_지중케이블7"/>
      <sheetName val="34_전력용관로7"/>
      <sheetName val="35_장주신설7"/>
      <sheetName val="36_맨홀7"/>
      <sheetName val="37_운반비7"/>
      <sheetName val="복구량산정_및_전용회선_사용7"/>
      <sheetName val="1_노무비명세서(해동)7"/>
      <sheetName val="1_노무비명세서(토목)7"/>
      <sheetName val="2_노무비명세서(해동)7"/>
      <sheetName val="2_노무비명세서(수직보호망)7"/>
      <sheetName val="2_노무비명세서(난간대)7"/>
      <sheetName val="2_사진대지7"/>
      <sheetName val="3_사진대지7"/>
      <sheetName val="공구손료_산출내역7"/>
      <sheetName val="2F_회의실견적(5_14_일대)7"/>
      <sheetName val="남양시작동자105노65기1_3화1_27"/>
      <sheetName val="Sheet1_(2)7"/>
      <sheetName val="신규단가-00_11_307"/>
      <sheetName val="노원열병합__건축공사기성내역서7"/>
      <sheetName val="전차선로_물량표7"/>
      <sheetName val="I_설계조건7"/>
      <sheetName val="전도금청구서_(2)7"/>
      <sheetName val="금전출납_7"/>
      <sheetName val="식대_7"/>
      <sheetName val="기성고조서(폐기물)_(2)7"/>
      <sheetName val="Sheet3_(5)7"/>
      <sheetName val="Sheet3_(6)7"/>
      <sheetName val="11_자재단가7"/>
      <sheetName val="8_PILE__(돌출)7"/>
      <sheetName val="TYPE-B_평균H7"/>
      <sheetName val="내역서_7"/>
      <sheetName val="준검_내역서7"/>
      <sheetName val="7_1유효폭7"/>
      <sheetName val="2_대외공문7"/>
      <sheetName val="3BL공동구_수량7"/>
      <sheetName val="Site_Expenses7"/>
      <sheetName val="화재_탐지_설비7"/>
      <sheetName val="조도계산서_(도서)7"/>
      <sheetName val="31_고7"/>
      <sheetName val="32_銅기기초7"/>
      <sheetName val="일위대가_(목록)7"/>
      <sheetName val="Explanation_for_Page_177"/>
      <sheetName val="06-BATCH_7"/>
      <sheetName val="공종별_집계7"/>
      <sheetName val="귀래_설계_공내역서7"/>
      <sheetName val="단면_(2)7"/>
      <sheetName val="Customer_Databas7"/>
      <sheetName val="2_예산냴역검토서7"/>
      <sheetName val="플랜트_설치7"/>
      <sheetName val="Indirect_Cost7"/>
      <sheetName val="토_적_표7"/>
      <sheetName val="1_수인터널7"/>
      <sheetName val="unit_47"/>
      <sheetName val="Ⅴ-2_공종별내역7"/>
      <sheetName val="장비당단가_(1)7"/>
      <sheetName val="현장관리비집계萹"/>
      <sheetName val="Qhe?_x0000_Ԁ"/>
      <sheetName val="장비당단가Õ_x0000_Ԁ_x0000_"/>
      <sheetName val="장비당단가Õ"/>
      <sheetName val="가로수분설치현황"/>
      <sheetName val="CPM챠트"/>
      <sheetName val="도급예산/_x0000__x0000__x0000_"/>
      <sheetName val="도급예산/_x0000_ꠀP_x0000__x0000_"/>
      <sheetName val="도급예산렀⿓܁Ⲏ/_x0000_"/>
      <sheetName val="도급예산/_x0000_뀀_x0015__x0000__x0000_"/>
      <sheetName val="도급예산/_x0000_蠀_x0000__x0000_"/>
      <sheetName val="도급예산/_x0000_᠀Ñ_x0000__x0000_"/>
      <sheetName val="도급예산က_x0000__xd800_ﶹ쌉_xdc05_"/>
      <sheetName val="도급예산쌅ꄅ/_x0000_砀\"/>
      <sheetName val="도급예산/_x0000__x0000_î_x0000__x0000_"/>
      <sheetName val="도급예산က_x0000_퀀瓫܆㊎"/>
      <sheetName val="도급예산က_x0000_栀ݩ쌂씅"/>
      <sheetName val="도급예산紁쁠/_x0000_倀q"/>
      <sheetName val="도급예산䠏ፓ᠀鱁爇譈"/>
      <sheetName val="도급예산䠈ፓ렀넳爀譈"/>
      <sheetName val="도급예산䠈ፓ⠀爀譈"/>
      <sheetName val="도급예산䠈ፓ瀀怐爌譈"/>
      <sheetName val="도급예산䠌ፓ瀀쐌譣"/>
      <sheetName val="도급예산ᵏ　䎉紀"/>
      <sheetName val="합천내역"/>
      <sheetName val="hvac(제어동昸"/>
      <sheetName val="C &amp; G ၒ_x0000__x0000_"/>
      <sheetName val="C &amp; G _x0000_ㅦ_x0000_"/>
      <sheetName val="C &amp; G _x0000_퇧_x0000_"/>
      <sheetName val="C &amp; G Ć_x0000__x0000_"/>
      <sheetName val="C &amp; G _x0000__x0000_Ā"/>
      <sheetName val="C &amp; G _x0000_㙌_x0000_"/>
      <sheetName val="C &amp; G _x0000_셡_x0000_"/>
      <sheetName val="C &amp; G _x0000_骻_x0000_"/>
      <sheetName val="_x0009_"/>
      <sheetName val="도급예산내역"/>
      <sheetName val="C &amp; ׀"/>
      <sheetName val="말뚝지_xdea6_蘁몽"/>
      <sheetName val="Ⅴ-2.공종별내餀"/>
      <sheetName val="구왤집颙⽛"/>
      <sheetName val="예산내ԯ_x0000_"/>
      <sheetName val="16-1"/>
      <sheetName val="5공철濬8瀴8"/>
      <sheetName val="5공철潬4澴4"/>
      <sheetName val="sum萹ĮⰴA"/>
      <sheetName val="용산1(해보)"/>
      <sheetName val="장비당단가 (ីĢ"/>
      <sheetName val="C &amp; G RH_x0010_"/>
      <sheetName val="물량산출翨4"/>
      <sheetName val="물량산출磨8"/>
      <sheetName val="단위氚⾽"/>
      <sheetName val="파이프류"/>
      <sheetName val="31.고_x005f_x005f_x005f_x0000_RTU"/>
      <sheetName val="35_x005f_x005f_x005f_x000e_장주신설"/>
      <sheetName val="수입"/>
      <sheetName val="31.고_x005f_x005f_x005f_x005f_x005f_x005f_x005f_x0000_R"/>
      <sheetName val="35_x005f_x005f_x005f_x005f_x005f_x005f_x005f_x000e_장주신설"/>
      <sheetName val="G"/>
      <sheetName val="6.INTER CONNECTING"/>
      <sheetName val="장비당단가 (壈."/>
      <sheetName val="가설개략"/>
      <sheetName val="전계가"/>
      <sheetName val="시중노임(공사)"/>
      <sheetName val="아파트건_x0000_"/>
      <sheetName val="내역총0_x0000_"/>
      <sheetName val="한전위탁퀀蠊혁敧"/>
      <sheetName val="전기일위목ം"/>
      <sheetName val="단_x0000__x0000_Ԁ"/>
      <sheetName val="J直材가"/>
      <sheetName val="J直材⠀"/>
      <sheetName val="화전내"/>
      <sheetName val="전동기 S"/>
      <sheetName val="전동기 S_x0000__x0000__x0005_"/>
      <sheetName val="금융비용"/>
      <sheetName val="품종_품명"/>
      <sheetName val="오산单"/>
      <sheetName val="품질 및 특성 보정_x0000__x0000_"/>
      <sheetName val="전기Հ_x0000_"/>
      <sheetName val="품질 및 _x0000_욚_x0000__x0000_Ā꥜K"/>
      <sheetName val="Ⅱ1䁶⹸蠀"/>
      <sheetName val="방음벽 기䈀ᅪ԰_x0000_缀_x0000_"/>
      <sheetName val="총괄내역䃠"/>
      <sheetName val="내역서2안"/>
      <sheetName val="예산내역Ç"/>
      <sheetName val="신규품셈목차"/>
      <sheetName val="시중노임단가"/>
      <sheetName val="별표집계"/>
      <sheetName val="단가劐0勜"/>
      <sheetName val="hvac(제어동刈"/>
      <sheetName val="C &amp; G_x0000__x0000__x0000__x0000_"/>
      <sheetName val="P.M 匈"/>
      <sheetName val="3臨N般"/>
      <sheetName val="안영볷개터널조명(할증제외)"/>
      <sheetName val="안영볷개터널소화기(할증제외)"/>
      <sheetName val="45︀ᇕ԰"/>
      <sheetName val="변화치ި"/>
      <sheetName val="c_¨1"/>
      <sheetName val="Input_Table1"/>
      <sheetName val="A-11_Steel_Str_(2)1"/>
      <sheetName val="HORI__VESSEL1"/>
      <sheetName val="2_설계제원1"/>
      <sheetName val="설계명세서韈_헾⿓1"/>
      <sheetName val="부재韈_헾1"/>
      <sheetName val="진행_DATA_(2)1"/>
      <sheetName val="원가계산_(2)1"/>
      <sheetName val="118_세금과丵〒1"/>
      <sheetName val="4_2유효폭의_계산1"/>
      <sheetName val="맨홀공_수량집계표1"/>
      <sheetName val="2_입력1"/>
      <sheetName val="Construction_Schedule1"/>
      <sheetName val="물량_산출_통신_맨홀1"/>
      <sheetName val="General_Data1"/>
      <sheetName val="8_자재단가비교표1"/>
      <sheetName val="5_수량집계1"/>
      <sheetName val="3_일위대가표1"/>
      <sheetName val="[DS-LOAD_XLS]Ⅴ-2_砀鹅瘂/1"/>
      <sheetName val="자__재1"/>
      <sheetName val="1_2_1_마루높이결정1"/>
      <sheetName val="장비당단가_︀ᇕ԰1"/>
      <sheetName val="_견徸〒1"/>
      <sheetName val="_견헾】1"/>
      <sheetName val="_견丵〒1"/>
      <sheetName val="주빔의_설계1"/>
      <sheetName val="IO_LIST1"/>
      <sheetName val="[DS-LOAD_XLS]입啨/1"/>
      <sheetName val="조도계산서__도서_1"/>
      <sheetName val="전동기_SP︀ᇕ1"/>
      <sheetName val="member_design1"/>
      <sheetName val="soil_bearing_check1"/>
      <sheetName val="3_CCTV설비공사1"/>
      <sheetName val="Motor_Data1"/>
      <sheetName val="내역_ver1_01"/>
      <sheetName val="전동기_⹠敇1"/>
      <sheetName val="전동기_밀ⱙЀⱚ1"/>
      <sheetName val="전동기_퀀Ⱡ袕1"/>
      <sheetName val="전동기_⍡辕1"/>
      <sheetName val="전동기_塴㍒렀륟1"/>
      <sheetName val="전동기_倀䅒鰀䅒1"/>
      <sheetName val="118_세금劈,橂1"/>
      <sheetName val="장비당단가_(︀ᇕ1"/>
      <sheetName val="BOX규격및_설계조건입력1"/>
      <sheetName val="A-8_PD(도로중앙)1"/>
      <sheetName val="9_2단가산출서1"/>
      <sheetName val="1_수인터翇1"/>
      <sheetName val="차량한계11M_(2)1"/>
      <sheetName val="수량산출서_(2)1"/>
      <sheetName val="Indirect_Cosþ1"/>
      <sheetName val="별표_1"/>
      <sheetName val="노임단가(0_3)1"/>
      <sheetName val="콘크리트_블록_유형별_수량1"/>
      <sheetName val="단가표_(2)1"/>
      <sheetName val="STRUCTURAL_STEEL1"/>
      <sheetName val="HRSG_SMALL072201"/>
      <sheetName val="7_PILE__(돌출)1"/>
      <sheetName val="P_M猂⿻1"/>
      <sheetName val="Input_Names1"/>
      <sheetName val="118_세금과공䀀1"/>
      <sheetName val="입墐_1"/>
      <sheetName val="수목데이타_1"/>
      <sheetName val="공정_(총괄)_(2)1"/>
      <sheetName val="OCT_FDN1"/>
      <sheetName val="118_세금删%剬1"/>
      <sheetName val="2000_11월설계내역1"/>
      <sheetName val="8__내진해석1"/>
      <sheetName val="4_실행예산단가삼출서(단갌)2"/>
      <sheetName val="4_실행예산단가삼출서(금액)2"/>
      <sheetName val="5_현잣관리비2"/>
      <sheetName val="#4DUCT_SUPPORT_체크LIST2"/>
      <sheetName val="BSD_(2)2"/>
      <sheetName val="3_건축(현장안)2"/>
      <sheetName val="1_우편집중내역서2"/>
      <sheetName val="3_하중산정4_지지력2"/>
      <sheetName val="BOM-Form_A_1_III2"/>
      <sheetName val="단가표_2"/>
      <sheetName val="3련_BOX2"/>
      <sheetName val="RING_WALL2"/>
      <sheetName val="6PILE__(돌출)2"/>
      <sheetName val="DRAIN_DRUM_PIT_D-3012"/>
      <sheetName val="99_62"/>
      <sheetName val="도급및_실행내역2"/>
      <sheetName val="1_취수장2"/>
      <sheetName val="DESIGN_CRETERIA3"/>
      <sheetName val="c_s2"/>
      <sheetName val="c_¨2"/>
      <sheetName val="Parts_1_Feb_20042"/>
      <sheetName val="list_price2"/>
      <sheetName val="현장별계약현황('98_10_31)2"/>
      <sheetName val="1_설계기준2"/>
      <sheetName val="design_criteria2"/>
      <sheetName val="working_load_at_the_btm_ft_2"/>
      <sheetName val="plan&amp;section_of_foundation2"/>
      <sheetName val="공사비_내역_(가)2"/>
      <sheetName val="적용_기준(환율)-12"/>
      <sheetName val="적용_기준(환율)2"/>
      <sheetName val="자재단가_2"/>
      <sheetName val="stability_check2"/>
      <sheetName val="design_load2"/>
      <sheetName val="Galaxy_소비자가격표2"/>
      <sheetName val="전선_및_전선관2"/>
      <sheetName val="실행내역서_2"/>
      <sheetName val="31_고_x005f_x0000_RTU2"/>
      <sheetName val="Wt_of_Mod_2"/>
      <sheetName val="일반맨홀수량집계(A-7_LINE)2"/>
      <sheetName val="총_원가계산2"/>
      <sheetName val="SRC_CLOUMN_설계2"/>
      <sheetName val="3)_클레임_반영시2"/>
      <sheetName val="CRUDE_RE-bar2"/>
      <sheetName val="96보완계획7_122"/>
      <sheetName val="입출재고현황_(2)2"/>
      <sheetName val="단가_및_재료비2"/>
      <sheetName val="Ⅴ-2_ᰀ፜搀፜2"/>
      <sheetName val="Mp-team_12"/>
      <sheetName val="을_22"/>
      <sheetName val="2001예정공정표_2"/>
      <sheetName val="4_말뚝설계2"/>
      <sheetName val="1_설계설명서2"/>
      <sheetName val="Ⅴ-2_砀鹅瘂/2"/>
      <sheetName val="Input_Table2"/>
      <sheetName val="CAL_2"/>
      <sheetName val="A-11_Steel_Str_(2)2"/>
      <sheetName val="을_12"/>
      <sheetName val="TRE_TABLE2"/>
      <sheetName val="Facility_Information2"/>
      <sheetName val="HORI__VESSEL2"/>
      <sheetName val="2_설계제원2"/>
      <sheetName val="설계명세서韈_헾⿓2"/>
      <sheetName val="부재韈_헾2"/>
      <sheetName val="진행_DATA_(2)2"/>
      <sheetName val="원가계산_(2)2"/>
      <sheetName val="118_세금과丵〒2"/>
      <sheetName val="4_2유효폭의_계산2"/>
      <sheetName val="맨홀공_수량집계표2"/>
      <sheetName val="2_입력2"/>
      <sheetName val="Construction_Schedule2"/>
      <sheetName val="물량_산출_통신_맨홀2"/>
      <sheetName val="General_Data2"/>
      <sheetName val="8_자재단가비교표2"/>
      <sheetName val="5_수량집계2"/>
      <sheetName val="3_일위대가표2"/>
      <sheetName val="[DS-LOAD_XLS]Ⅴ-2_砀鹅瘂/2"/>
      <sheetName val="Data_Vol2"/>
      <sheetName val="sc0314_Index2"/>
      <sheetName val="자__재2"/>
      <sheetName val="1_2_1_마루높이결정2"/>
      <sheetName val="장비당단가_︀ᇕ԰2"/>
      <sheetName val="crude_SLAB_RE-bar2"/>
      <sheetName val="Architecture_Work2"/>
      <sheetName val="_견徸〒2"/>
      <sheetName val="_견헾】2"/>
      <sheetName val="_견丵〒2"/>
      <sheetName val="주빔의_설계2"/>
      <sheetName val="IO_LIST2"/>
      <sheetName val="방배동내역_(총괄)2"/>
      <sheetName val="인건비_2"/>
      <sheetName val="DATA_(EPS)2"/>
      <sheetName val="DATA_(TRAY)2"/>
      <sheetName val="4_동력2"/>
      <sheetName val="[DS-LOAD_XLS]입啨/2"/>
      <sheetName val="조도계산서__도서_2"/>
      <sheetName val="2-2_매출분석2"/>
      <sheetName val="전동기_SP︀ᇕ2"/>
      <sheetName val="member_design2"/>
      <sheetName val="soil_bearing_check2"/>
      <sheetName val="3_CCTV설비공사2"/>
      <sheetName val="Motor_Data2"/>
      <sheetName val="내역_ver1_02"/>
      <sheetName val="전동기_⹠敇2"/>
      <sheetName val="전동기_밀ⱙЀⱚ2"/>
      <sheetName val="전동기_퀀Ⱡ袕2"/>
      <sheetName val="전동기_⍡辕2"/>
      <sheetName val="전동기_塴㍒렀륟2"/>
      <sheetName val="전동기_倀䅒鰀䅒2"/>
      <sheetName val="118_세금劈,橂2"/>
      <sheetName val="장비당단가_(︀ᇕ2"/>
      <sheetName val="BOX규격및_설계조건입력2"/>
      <sheetName val="A-8_PD(도로중앙)2"/>
      <sheetName val="9_2단가산출서2"/>
      <sheetName val="1_수인터翇2"/>
      <sheetName val="차량한계11M_(2)2"/>
      <sheetName val="수량산출서_(2)2"/>
      <sheetName val="Indirect_Cosþ2"/>
      <sheetName val="별표_2"/>
      <sheetName val="노임단가(0_3)2"/>
      <sheetName val="콘크리트_블록_유형별_수량2"/>
      <sheetName val="단가표_(2)2"/>
      <sheetName val="118_세금과공簀2"/>
      <sheetName val="118_세금과공缀2"/>
      <sheetName val="118_세금과공ꠀ2"/>
      <sheetName val="STRUCTURAL_STEEL2"/>
      <sheetName val="HRSG_SMALL072202"/>
      <sheetName val="5_정산서2"/>
      <sheetName val="7_PILE__(돌출)2"/>
      <sheetName val="P_M猂⿻2"/>
      <sheetName val="Input_Names2"/>
      <sheetName val="118_세금과공䀀2"/>
      <sheetName val="입墐_2"/>
      <sheetName val="수목데이타_2"/>
      <sheetName val="공정_(총괄)_(2)2"/>
      <sheetName val="OCT_FDN2"/>
      <sheetName val="118_세금删%剬2"/>
      <sheetName val="2000_11월설계내역2"/>
      <sheetName val="8__내진해석2"/>
      <sheetName val="총¬_x0000_"/>
      <sheetName val="5. COST SCHEDULE PER E٘̔毅⾺_x0000__x0000_"/>
      <sheetName val="요킭"/>
      <sheetName val="蠉㲅"/>
      <sheetName val="운반_x0010_"/>
      <sheetName val="관거_x0002_"/>
      <sheetName val="관거_x0001_"/>
      <sheetName val="5. COST SCHEDULE럇ㅦ0"/>
      <sheetName val="5. COST SCHEDULE랜❦0"/>
      <sheetName val="C &amp; GÇ"/>
      <sheetName val="설계명세䑲〆"/>
      <sheetName val="재료⠑厉"/>
      <sheetName val="재료堍礪"/>
      <sheetName val="일위대가^"/>
      <sheetName val="참조"/>
      <sheetName val="물량_x0000__x0000_Ԁ_x0000_"/>
      <sheetName val="플랜勉_x0010__x0000__x0000_"/>
      <sheetName val="노임단가표"/>
      <sheetName val="물량_x0005__x0000__x0000_"/>
      <sheetName val="품질 및 _x0000__x0000_Ԁ_x0000__x0000_퐚_x0008_"/>
      <sheetName val="2000.05"/>
      <sheetName val="cost9702"/>
      <sheetName val="명세_x0000_"/>
      <sheetName val="아파트⃊"/>
      <sheetName val="한전위_x0000__x0000__x0005__x0000_邀"/>
      <sheetName val="8.수량산출 (2)"/>
      <sheetName val="인명부"/>
      <sheetName val="BOQ-Summary_For_xd8d0_⽾ᰁ⽿"/>
      <sheetName val="배수공헾⿐"/>
      <sheetName val="오산ↅ"/>
      <sheetName val="%관리보수계산내역"/>
      <sheetName val="Raw Data"/>
      <sheetName val="�장공"/>
      <sheetName val="______C_WINDOWS_9605G_DS_LOAD_5"/>
      <sheetName val="______C_WINDOWS_9605G_DS_LOAD_6"/>
      <sheetName val="______C_WINDOWS_9605G_DS_LOAD_7"/>
      <sheetName val="______C_WINDOWS_9605G_DS_LOAD_8"/>
      <sheetName val="______C_WINDOWS_9605G_DS_LOAD_9"/>
      <sheetName val="______C_WINDOWS_9605G_DS_LOA_10"/>
      <sheetName val="______C_WINDOWS_9605G_DS_LOA_11"/>
      <sheetName val="______C_WINDOWS_9605G_DS_LOA_12"/>
      <sheetName val="설 계"/>
      <sheetName val="공조"/>
      <sheetName val="관거渀腷԰"/>
      <sheetName val="31._x0000_"/>
      <sheetName val="majo琀"/>
      <sheetName val="품질 및 특Ā考ᜈ̮業؀"/>
      <sheetName val="A"/>
      <sheetName val="물량ၒ_x0000__x0000__x0000_"/>
      <sheetName val="실시_x0000_僊"/>
      <sheetName val="설炠「"/>
      <sheetName val="Summary Sheets"/>
      <sheetName val="월별생산"/>
      <sheetName val="실행_x0000__x0000__x0000__x0001_"/>
      <sheetName val="인버터"/>
      <sheetName val="LEGEND"/>
      <sheetName val="공사원가계산毐"/>
      <sheetName val="공사원가계산牨"/>
      <sheetName val="하수급견적툀ᩘ"/>
      <sheetName val="하수급견적ⶁ"/>
      <sheetName val="변수2"/>
      <sheetName val="저항"/>
      <sheetName val="단면(RW_x0000_"/>
      <sheetName val="계섅ꅬ/"/>
      <sheetName val="SE-6À_x0000_"/>
    </sheetNames>
    <sheetDataSet>
      <sheetData sheetId="0">
        <row r="61">
          <cell r="B61">
            <v>2.5</v>
          </cell>
        </row>
      </sheetData>
      <sheetData sheetId="1"/>
      <sheetData sheetId="2">
        <row r="61">
          <cell r="B61">
            <v>2.5</v>
          </cell>
        </row>
      </sheetData>
      <sheetData sheetId="3">
        <row r="61">
          <cell r="B61">
            <v>2.5</v>
          </cell>
        </row>
      </sheetData>
      <sheetData sheetId="4">
        <row r="61">
          <cell r="B61">
            <v>2.5</v>
          </cell>
        </row>
      </sheetData>
      <sheetData sheetId="5"/>
      <sheetData sheetId="6"/>
      <sheetData sheetId="7">
        <row r="61">
          <cell r="B61">
            <v>2.5</v>
          </cell>
        </row>
      </sheetData>
      <sheetData sheetId="8">
        <row r="61">
          <cell r="B61">
            <v>2.5</v>
          </cell>
        </row>
      </sheetData>
      <sheetData sheetId="9"/>
      <sheetData sheetId="10"/>
      <sheetData sheetId="11"/>
      <sheetData sheetId="12" refreshError="1"/>
      <sheetData sheetId="13">
        <row r="61">
          <cell r="B61" t="str">
            <v>BC 1.6m</v>
          </cell>
        </row>
      </sheetData>
      <sheetData sheetId="14">
        <row r="61">
          <cell r="B61" t="str">
            <v>BC 1.6m</v>
          </cell>
        </row>
      </sheetData>
      <sheetData sheetId="15">
        <row r="61">
          <cell r="B61" t="str">
            <v>BC 1.6m</v>
          </cell>
        </row>
      </sheetData>
      <sheetData sheetId="16"/>
      <sheetData sheetId="17">
        <row r="61">
          <cell r="B61" t="str">
            <v>BC 1.6m</v>
          </cell>
        </row>
      </sheetData>
      <sheetData sheetId="18">
        <row r="61">
          <cell r="B61" t="str">
            <v>BC 1.6m</v>
          </cell>
        </row>
      </sheetData>
      <sheetData sheetId="19">
        <row r="61">
          <cell r="B61" t="str">
            <v>BC 1.6m</v>
          </cell>
        </row>
      </sheetData>
      <sheetData sheetId="20">
        <row r="61">
          <cell r="B61" t="str">
            <v>BC 1.6m</v>
          </cell>
        </row>
      </sheetData>
      <sheetData sheetId="21">
        <row r="61">
          <cell r="B61" t="str">
            <v>BC 1.6m</v>
          </cell>
        </row>
      </sheetData>
      <sheetData sheetId="22">
        <row r="61">
          <cell r="B61" t="str">
            <v>BC 1.6m</v>
          </cell>
        </row>
      </sheetData>
      <sheetData sheetId="23">
        <row r="61">
          <cell r="B61" t="str">
            <v>BC 1.6m</v>
          </cell>
        </row>
      </sheetData>
      <sheetData sheetId="24">
        <row r="61">
          <cell r="B61" t="str">
            <v>BC 1.6m</v>
          </cell>
        </row>
      </sheetData>
      <sheetData sheetId="25">
        <row r="61">
          <cell r="B61" t="str">
            <v>BC 1.6m</v>
          </cell>
        </row>
      </sheetData>
      <sheetData sheetId="26">
        <row r="61">
          <cell r="B61" t="str">
            <v>BC 1.6m</v>
          </cell>
        </row>
      </sheetData>
      <sheetData sheetId="27">
        <row r="61">
          <cell r="B61" t="str">
            <v>BC 1.6m</v>
          </cell>
        </row>
      </sheetData>
      <sheetData sheetId="28">
        <row r="61">
          <cell r="B61" t="str">
            <v>BC 1.6m</v>
          </cell>
        </row>
      </sheetData>
      <sheetData sheetId="29">
        <row r="61">
          <cell r="B61" t="str">
            <v>BC 1.6m</v>
          </cell>
        </row>
      </sheetData>
      <sheetData sheetId="30">
        <row r="61">
          <cell r="B61" t="str">
            <v>BC 1.6m</v>
          </cell>
        </row>
      </sheetData>
      <sheetData sheetId="31">
        <row r="61">
          <cell r="B61" t="str">
            <v>BC 1.6m</v>
          </cell>
        </row>
      </sheetData>
      <sheetData sheetId="32">
        <row r="61">
          <cell r="B61" t="str">
            <v>BC 1.6m</v>
          </cell>
        </row>
      </sheetData>
      <sheetData sheetId="33">
        <row r="61">
          <cell r="B61" t="str">
            <v>BC 1.6m</v>
          </cell>
        </row>
      </sheetData>
      <sheetData sheetId="34">
        <row r="61">
          <cell r="B61" t="str">
            <v>BC 1.6m</v>
          </cell>
        </row>
      </sheetData>
      <sheetData sheetId="35">
        <row r="61">
          <cell r="B61" t="str">
            <v>BC 1.6m</v>
          </cell>
        </row>
      </sheetData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>
        <row r="61">
          <cell r="B61" t="str">
            <v>BC 1.6m</v>
          </cell>
        </row>
      </sheetData>
      <sheetData sheetId="44">
        <row r="61">
          <cell r="B61" t="str">
            <v>BC 1.6m</v>
          </cell>
        </row>
      </sheetData>
      <sheetData sheetId="45">
        <row r="61">
          <cell r="B61" t="str">
            <v>BC 1.6m</v>
          </cell>
        </row>
      </sheetData>
      <sheetData sheetId="46">
        <row r="61">
          <cell r="B61" t="str">
            <v>BC 1.6m</v>
          </cell>
        </row>
      </sheetData>
      <sheetData sheetId="47">
        <row r="61">
          <cell r="B61" t="str">
            <v>BC 1.6m</v>
          </cell>
        </row>
      </sheetData>
      <sheetData sheetId="48">
        <row r="61">
          <cell r="B61" t="str">
            <v>BC 1.6m</v>
          </cell>
        </row>
      </sheetData>
      <sheetData sheetId="49">
        <row r="61">
          <cell r="B61" t="str">
            <v>BC 1.6m</v>
          </cell>
        </row>
      </sheetData>
      <sheetData sheetId="50">
        <row r="61">
          <cell r="B61" t="str">
            <v>BC 1.6m</v>
          </cell>
        </row>
      </sheetData>
      <sheetData sheetId="51">
        <row r="61">
          <cell r="B61" t="str">
            <v>BC 1.6m</v>
          </cell>
        </row>
      </sheetData>
      <sheetData sheetId="52">
        <row r="61">
          <cell r="B61" t="str">
            <v>BC 1.6m</v>
          </cell>
        </row>
      </sheetData>
      <sheetData sheetId="53">
        <row r="61">
          <cell r="B61" t="str">
            <v>BC 1.6m</v>
          </cell>
        </row>
      </sheetData>
      <sheetData sheetId="54">
        <row r="61">
          <cell r="B61" t="str">
            <v>BC 1.6m</v>
          </cell>
        </row>
      </sheetData>
      <sheetData sheetId="55">
        <row r="61">
          <cell r="B61" t="str">
            <v>BC 1.6m</v>
          </cell>
        </row>
      </sheetData>
      <sheetData sheetId="56">
        <row r="61">
          <cell r="B61" t="str">
            <v>BC 1.6m</v>
          </cell>
        </row>
      </sheetData>
      <sheetData sheetId="57">
        <row r="61">
          <cell r="B61" t="str">
            <v>BC 1.6m</v>
          </cell>
        </row>
      </sheetData>
      <sheetData sheetId="58">
        <row r="61">
          <cell r="B61" t="str">
            <v>BC 1.6m</v>
          </cell>
        </row>
      </sheetData>
      <sheetData sheetId="59">
        <row r="61">
          <cell r="B61" t="str">
            <v>BC 1.6m</v>
          </cell>
        </row>
      </sheetData>
      <sheetData sheetId="60">
        <row r="61">
          <cell r="B61" t="str">
            <v>BC 1.6m</v>
          </cell>
        </row>
      </sheetData>
      <sheetData sheetId="61">
        <row r="61">
          <cell r="B61" t="str">
            <v>BC 1.6m</v>
          </cell>
        </row>
      </sheetData>
      <sheetData sheetId="62">
        <row r="61">
          <cell r="B61" t="str">
            <v>BC 1.6m</v>
          </cell>
        </row>
      </sheetData>
      <sheetData sheetId="63">
        <row r="61">
          <cell r="B61" t="str">
            <v>BC 1.6m</v>
          </cell>
        </row>
      </sheetData>
      <sheetData sheetId="64">
        <row r="61">
          <cell r="B61" t="str">
            <v>BC 1.6m</v>
          </cell>
        </row>
      </sheetData>
      <sheetData sheetId="65">
        <row r="61">
          <cell r="B61" t="str">
            <v>BC 1.6m</v>
          </cell>
        </row>
      </sheetData>
      <sheetData sheetId="66">
        <row r="61">
          <cell r="B61" t="str">
            <v>BC 1.6m</v>
          </cell>
        </row>
      </sheetData>
      <sheetData sheetId="67">
        <row r="61">
          <cell r="B61" t="str">
            <v>BC 1.6m</v>
          </cell>
        </row>
      </sheetData>
      <sheetData sheetId="68">
        <row r="61">
          <cell r="B61" t="str">
            <v>BC 1.6m</v>
          </cell>
        </row>
      </sheetData>
      <sheetData sheetId="69">
        <row r="61">
          <cell r="B61" t="str">
            <v>BC 1.6m</v>
          </cell>
        </row>
      </sheetData>
      <sheetData sheetId="70" refreshError="1"/>
      <sheetData sheetId="71" refreshError="1"/>
      <sheetData sheetId="72" refreshError="1"/>
      <sheetData sheetId="73" refreshError="1"/>
      <sheetData sheetId="74" refreshError="1"/>
      <sheetData sheetId="75">
        <row r="61">
          <cell r="B61" t="str">
            <v>BC 1.6m</v>
          </cell>
        </row>
      </sheetData>
      <sheetData sheetId="76" refreshError="1"/>
      <sheetData sheetId="77">
        <row r="61">
          <cell r="B61" t="str">
            <v>BC 1.6m</v>
          </cell>
        </row>
      </sheetData>
      <sheetData sheetId="78">
        <row r="61">
          <cell r="B61" t="str">
            <v>BC 1.6m</v>
          </cell>
        </row>
      </sheetData>
      <sheetData sheetId="79">
        <row r="61">
          <cell r="B61" t="str">
            <v>BC 1.6m</v>
          </cell>
        </row>
      </sheetData>
      <sheetData sheetId="80">
        <row r="61">
          <cell r="B61" t="str">
            <v>BC 1.6m</v>
          </cell>
        </row>
      </sheetData>
      <sheetData sheetId="81">
        <row r="61">
          <cell r="B61" t="str">
            <v>BC 1.6m</v>
          </cell>
        </row>
      </sheetData>
      <sheetData sheetId="82">
        <row r="61">
          <cell r="B61" t="str">
            <v>BC 1.6m</v>
          </cell>
        </row>
      </sheetData>
      <sheetData sheetId="83">
        <row r="61">
          <cell r="B61" t="str">
            <v>BC 1.6m</v>
          </cell>
        </row>
      </sheetData>
      <sheetData sheetId="84">
        <row r="61">
          <cell r="B61" t="str">
            <v>BC 1.6m</v>
          </cell>
        </row>
      </sheetData>
      <sheetData sheetId="85">
        <row r="61">
          <cell r="B61" t="str">
            <v>BC 1.6m</v>
          </cell>
        </row>
      </sheetData>
      <sheetData sheetId="86">
        <row r="61">
          <cell r="B61" t="str">
            <v>BC 1.6m</v>
          </cell>
        </row>
      </sheetData>
      <sheetData sheetId="87">
        <row r="61">
          <cell r="B61" t="str">
            <v>BC 1.6m</v>
          </cell>
        </row>
      </sheetData>
      <sheetData sheetId="88">
        <row r="61">
          <cell r="B61" t="str">
            <v>BC 1.6m</v>
          </cell>
        </row>
      </sheetData>
      <sheetData sheetId="89">
        <row r="61">
          <cell r="B61" t="str">
            <v>BC 1.6m</v>
          </cell>
        </row>
      </sheetData>
      <sheetData sheetId="90">
        <row r="61">
          <cell r="B61" t="str">
            <v>BC 1.6m</v>
          </cell>
        </row>
      </sheetData>
      <sheetData sheetId="91">
        <row r="61">
          <cell r="B61" t="str">
            <v>BC 1.6m</v>
          </cell>
        </row>
      </sheetData>
      <sheetData sheetId="92">
        <row r="61">
          <cell r="B61" t="str">
            <v>BC 1.6m</v>
          </cell>
        </row>
      </sheetData>
      <sheetData sheetId="93">
        <row r="61">
          <cell r="B61" t="str">
            <v>BC 1.6m</v>
          </cell>
        </row>
      </sheetData>
      <sheetData sheetId="94">
        <row r="61">
          <cell r="B61" t="str">
            <v>BC 1.6m</v>
          </cell>
        </row>
      </sheetData>
      <sheetData sheetId="95">
        <row r="61">
          <cell r="B61" t="str">
            <v>BC 1.6m</v>
          </cell>
        </row>
      </sheetData>
      <sheetData sheetId="96">
        <row r="61">
          <cell r="B61" t="str">
            <v>BC 1.6m</v>
          </cell>
        </row>
      </sheetData>
      <sheetData sheetId="97">
        <row r="61">
          <cell r="B61" t="str">
            <v>BC 1.6m</v>
          </cell>
        </row>
      </sheetData>
      <sheetData sheetId="98">
        <row r="61">
          <cell r="B61" t="str">
            <v>BC 1.6m</v>
          </cell>
        </row>
      </sheetData>
      <sheetData sheetId="99">
        <row r="61">
          <cell r="B61" t="str">
            <v>BC 1.6m</v>
          </cell>
        </row>
      </sheetData>
      <sheetData sheetId="100">
        <row r="61">
          <cell r="B61" t="str">
            <v>BC 1.6m</v>
          </cell>
        </row>
      </sheetData>
      <sheetData sheetId="101">
        <row r="61">
          <cell r="B61" t="str">
            <v>BC 1.6m</v>
          </cell>
        </row>
      </sheetData>
      <sheetData sheetId="102">
        <row r="61">
          <cell r="B61" t="str">
            <v>BC 1.6m</v>
          </cell>
        </row>
      </sheetData>
      <sheetData sheetId="103">
        <row r="61">
          <cell r="B61" t="str">
            <v>BC 1.6m</v>
          </cell>
        </row>
      </sheetData>
      <sheetData sheetId="104">
        <row r="61">
          <cell r="B61" t="str">
            <v>BC 1.6m</v>
          </cell>
        </row>
      </sheetData>
      <sheetData sheetId="105">
        <row r="61">
          <cell r="B61" t="str">
            <v>BC 1.6m</v>
          </cell>
        </row>
      </sheetData>
      <sheetData sheetId="106">
        <row r="61">
          <cell r="B61" t="str">
            <v>BC 1.6m</v>
          </cell>
        </row>
      </sheetData>
      <sheetData sheetId="107">
        <row r="61">
          <cell r="B61" t="str">
            <v>BC 1.6m</v>
          </cell>
        </row>
      </sheetData>
      <sheetData sheetId="108">
        <row r="61">
          <cell r="B61" t="str">
            <v>BC 1.6m</v>
          </cell>
        </row>
      </sheetData>
      <sheetData sheetId="109">
        <row r="61">
          <cell r="B61" t="str">
            <v>BC 1.6m</v>
          </cell>
        </row>
      </sheetData>
      <sheetData sheetId="110">
        <row r="61">
          <cell r="B61" t="str">
            <v>BC 1.6m</v>
          </cell>
        </row>
      </sheetData>
      <sheetData sheetId="111">
        <row r="61">
          <cell r="B61" t="str">
            <v>BC 1.6m</v>
          </cell>
        </row>
      </sheetData>
      <sheetData sheetId="112">
        <row r="61">
          <cell r="B61" t="str">
            <v>BC 1.6m</v>
          </cell>
        </row>
      </sheetData>
      <sheetData sheetId="113">
        <row r="61">
          <cell r="B61" t="str">
            <v>BC 1.6m</v>
          </cell>
        </row>
      </sheetData>
      <sheetData sheetId="114">
        <row r="61">
          <cell r="B61" t="str">
            <v>BC 1.6m</v>
          </cell>
        </row>
      </sheetData>
      <sheetData sheetId="115">
        <row r="61">
          <cell r="B61" t="str">
            <v>BC 1.6m</v>
          </cell>
        </row>
      </sheetData>
      <sheetData sheetId="116">
        <row r="61">
          <cell r="B61" t="str">
            <v>BC 1.6m</v>
          </cell>
        </row>
      </sheetData>
      <sheetData sheetId="117">
        <row r="61">
          <cell r="B61" t="str">
            <v>BC 1.6m</v>
          </cell>
        </row>
      </sheetData>
      <sheetData sheetId="118">
        <row r="61">
          <cell r="B61" t="str">
            <v>BC 1.6m</v>
          </cell>
        </row>
      </sheetData>
      <sheetData sheetId="119">
        <row r="61">
          <cell r="B61" t="str">
            <v>BC 1.6m</v>
          </cell>
        </row>
      </sheetData>
      <sheetData sheetId="120">
        <row r="61">
          <cell r="B61" t="str">
            <v>BC 1.6m</v>
          </cell>
        </row>
      </sheetData>
      <sheetData sheetId="121">
        <row r="61">
          <cell r="B61" t="str">
            <v>BC 1.6m</v>
          </cell>
        </row>
      </sheetData>
      <sheetData sheetId="122">
        <row r="61">
          <cell r="B61" t="str">
            <v>BC 1.6m</v>
          </cell>
        </row>
      </sheetData>
      <sheetData sheetId="123">
        <row r="61">
          <cell r="B61" t="str">
            <v>BC 1.6m</v>
          </cell>
        </row>
      </sheetData>
      <sheetData sheetId="124">
        <row r="61">
          <cell r="B61" t="str">
            <v>BC 1.6m</v>
          </cell>
        </row>
      </sheetData>
      <sheetData sheetId="125">
        <row r="61">
          <cell r="B61" t="str">
            <v>BC 1.6m</v>
          </cell>
        </row>
      </sheetData>
      <sheetData sheetId="126">
        <row r="61">
          <cell r="B61" t="str">
            <v>BC 1.6m</v>
          </cell>
        </row>
      </sheetData>
      <sheetData sheetId="127">
        <row r="61">
          <cell r="B61" t="str">
            <v>BC 1.6m</v>
          </cell>
        </row>
      </sheetData>
      <sheetData sheetId="128">
        <row r="61">
          <cell r="B61" t="str">
            <v>BC 1.6m</v>
          </cell>
        </row>
      </sheetData>
      <sheetData sheetId="129">
        <row r="61">
          <cell r="B61" t="str">
            <v>BC 1.6m</v>
          </cell>
        </row>
      </sheetData>
      <sheetData sheetId="130">
        <row r="61">
          <cell r="B61" t="str">
            <v>BC 1.6m</v>
          </cell>
        </row>
      </sheetData>
      <sheetData sheetId="131">
        <row r="61">
          <cell r="B61" t="str">
            <v>BC 1.6m</v>
          </cell>
        </row>
      </sheetData>
      <sheetData sheetId="132">
        <row r="61">
          <cell r="B61" t="str">
            <v>BC 1.6m</v>
          </cell>
        </row>
      </sheetData>
      <sheetData sheetId="133">
        <row r="61">
          <cell r="B61" t="str">
            <v>BC 1.6m</v>
          </cell>
        </row>
      </sheetData>
      <sheetData sheetId="134">
        <row r="61">
          <cell r="B61" t="str">
            <v>BC 1.6m</v>
          </cell>
        </row>
      </sheetData>
      <sheetData sheetId="135">
        <row r="61">
          <cell r="B61" t="str">
            <v>BC 1.6m</v>
          </cell>
        </row>
      </sheetData>
      <sheetData sheetId="136">
        <row r="61">
          <cell r="B61" t="str">
            <v>BC 1.6m</v>
          </cell>
        </row>
      </sheetData>
      <sheetData sheetId="137">
        <row r="61">
          <cell r="B61" t="str">
            <v>BC 1.6m</v>
          </cell>
        </row>
      </sheetData>
      <sheetData sheetId="138">
        <row r="61">
          <cell r="B61" t="str">
            <v>BC 1.6m</v>
          </cell>
        </row>
      </sheetData>
      <sheetData sheetId="139">
        <row r="61">
          <cell r="B61" t="str">
            <v>BC 1.6m</v>
          </cell>
        </row>
      </sheetData>
      <sheetData sheetId="140">
        <row r="61">
          <cell r="B61" t="str">
            <v>BC 1.6m</v>
          </cell>
        </row>
      </sheetData>
      <sheetData sheetId="141">
        <row r="61">
          <cell r="B61" t="str">
            <v>BC 1.6m</v>
          </cell>
        </row>
      </sheetData>
      <sheetData sheetId="142">
        <row r="61">
          <cell r="B61" t="str">
            <v>BC 1.6m</v>
          </cell>
        </row>
      </sheetData>
      <sheetData sheetId="143">
        <row r="61">
          <cell r="B61" t="str">
            <v>BC 1.6m</v>
          </cell>
        </row>
      </sheetData>
      <sheetData sheetId="144">
        <row r="61">
          <cell r="B61" t="str">
            <v>BC 1.6m</v>
          </cell>
        </row>
      </sheetData>
      <sheetData sheetId="145">
        <row r="61">
          <cell r="B61" t="str">
            <v>BC 1.6m</v>
          </cell>
        </row>
      </sheetData>
      <sheetData sheetId="146">
        <row r="61">
          <cell r="B61" t="str">
            <v>BC 1.6m</v>
          </cell>
        </row>
      </sheetData>
      <sheetData sheetId="147">
        <row r="61">
          <cell r="B61" t="str">
            <v>BC 1.6m</v>
          </cell>
        </row>
      </sheetData>
      <sheetData sheetId="148">
        <row r="61">
          <cell r="B61" t="str">
            <v>BC 1.6m</v>
          </cell>
        </row>
      </sheetData>
      <sheetData sheetId="149">
        <row r="61">
          <cell r="B61" t="str">
            <v>BC 1.6m</v>
          </cell>
        </row>
      </sheetData>
      <sheetData sheetId="150">
        <row r="61">
          <cell r="B61" t="str">
            <v>BC 1.6m</v>
          </cell>
        </row>
      </sheetData>
      <sheetData sheetId="151">
        <row r="61">
          <cell r="B61" t="str">
            <v>BC 1.6m</v>
          </cell>
        </row>
      </sheetData>
      <sheetData sheetId="152">
        <row r="61">
          <cell r="B61" t="str">
            <v>BC 1.6m</v>
          </cell>
        </row>
      </sheetData>
      <sheetData sheetId="153">
        <row r="61">
          <cell r="B61" t="str">
            <v>BC 1.6m</v>
          </cell>
        </row>
      </sheetData>
      <sheetData sheetId="154">
        <row r="61">
          <cell r="B61" t="str">
            <v>BC 1.6m</v>
          </cell>
        </row>
      </sheetData>
      <sheetData sheetId="155">
        <row r="61">
          <cell r="B61" t="str">
            <v>BC 1.6m</v>
          </cell>
        </row>
      </sheetData>
      <sheetData sheetId="156">
        <row r="61">
          <cell r="B61" t="str">
            <v>BC 1.6m</v>
          </cell>
        </row>
      </sheetData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>
        <row r="61">
          <cell r="B61" t="str">
            <v>BC 1.6m</v>
          </cell>
        </row>
      </sheetData>
      <sheetData sheetId="176">
        <row r="61">
          <cell r="B61" t="str">
            <v>BC 1.6m</v>
          </cell>
        </row>
      </sheetData>
      <sheetData sheetId="177">
        <row r="61">
          <cell r="B61" t="str">
            <v>BC 1.6m</v>
          </cell>
        </row>
      </sheetData>
      <sheetData sheetId="178">
        <row r="61">
          <cell r="B61" t="str">
            <v>BC 1.6m</v>
          </cell>
        </row>
      </sheetData>
      <sheetData sheetId="179">
        <row r="61">
          <cell r="B61" t="str">
            <v>BC 1.6m</v>
          </cell>
        </row>
      </sheetData>
      <sheetData sheetId="180">
        <row r="61">
          <cell r="B61" t="str">
            <v>BC 1.6m</v>
          </cell>
        </row>
      </sheetData>
      <sheetData sheetId="181">
        <row r="61">
          <cell r="B61" t="str">
            <v>BC 1.6m</v>
          </cell>
        </row>
      </sheetData>
      <sheetData sheetId="182">
        <row r="61">
          <cell r="B61" t="str">
            <v>BC 1.6m</v>
          </cell>
        </row>
      </sheetData>
      <sheetData sheetId="183">
        <row r="61">
          <cell r="B61" t="str">
            <v>BC 1.6m</v>
          </cell>
        </row>
      </sheetData>
      <sheetData sheetId="184">
        <row r="61">
          <cell r="B61" t="str">
            <v>BC 1.6m</v>
          </cell>
        </row>
      </sheetData>
      <sheetData sheetId="185">
        <row r="61">
          <cell r="B61" t="str">
            <v>BC 1.6m</v>
          </cell>
        </row>
      </sheetData>
      <sheetData sheetId="186">
        <row r="61">
          <cell r="B61" t="str">
            <v>BC 1.6m</v>
          </cell>
        </row>
      </sheetData>
      <sheetData sheetId="187">
        <row r="61">
          <cell r="B61" t="str">
            <v>BC 1.6m</v>
          </cell>
        </row>
      </sheetData>
      <sheetData sheetId="188" refreshError="1"/>
      <sheetData sheetId="189" refreshError="1"/>
      <sheetData sheetId="190">
        <row r="61">
          <cell r="B61" t="str">
            <v>BC 1.6m</v>
          </cell>
        </row>
      </sheetData>
      <sheetData sheetId="191" refreshError="1"/>
      <sheetData sheetId="192" refreshError="1"/>
      <sheetData sheetId="193"/>
      <sheetData sheetId="194" refreshError="1"/>
      <sheetData sheetId="195" refreshError="1"/>
      <sheetData sheetId="196">
        <row r="61">
          <cell r="B61">
            <v>2.5</v>
          </cell>
        </row>
      </sheetData>
      <sheetData sheetId="197">
        <row r="61">
          <cell r="B61" t="str">
            <v>BC 1.6m</v>
          </cell>
        </row>
      </sheetData>
      <sheetData sheetId="198">
        <row r="61">
          <cell r="B61" t="str">
            <v>BC 1.6m</v>
          </cell>
        </row>
      </sheetData>
      <sheetData sheetId="199">
        <row r="61">
          <cell r="B61" t="str">
            <v>BC 1.6m</v>
          </cell>
        </row>
      </sheetData>
      <sheetData sheetId="200">
        <row r="61">
          <cell r="B61" t="str">
            <v>BC 1.6m</v>
          </cell>
        </row>
      </sheetData>
      <sheetData sheetId="201">
        <row r="61">
          <cell r="B61" t="str">
            <v>BC 1.6m</v>
          </cell>
        </row>
      </sheetData>
      <sheetData sheetId="202">
        <row r="61">
          <cell r="B61" t="str">
            <v>BC 1.6m</v>
          </cell>
        </row>
      </sheetData>
      <sheetData sheetId="203">
        <row r="61">
          <cell r="B61" t="str">
            <v>BC 1.6m</v>
          </cell>
        </row>
      </sheetData>
      <sheetData sheetId="204">
        <row r="61">
          <cell r="B61" t="str">
            <v>BC 1.6m</v>
          </cell>
        </row>
      </sheetData>
      <sheetData sheetId="205">
        <row r="61">
          <cell r="B61" t="str">
            <v>BC 1.6m</v>
          </cell>
        </row>
      </sheetData>
      <sheetData sheetId="206">
        <row r="61">
          <cell r="B61" t="str">
            <v>BC 1.6m</v>
          </cell>
        </row>
      </sheetData>
      <sheetData sheetId="207">
        <row r="61">
          <cell r="B61" t="str">
            <v>BC 1.6m</v>
          </cell>
        </row>
      </sheetData>
      <sheetData sheetId="208">
        <row r="61">
          <cell r="B61" t="str">
            <v>BC 1.6m</v>
          </cell>
        </row>
      </sheetData>
      <sheetData sheetId="209">
        <row r="61">
          <cell r="B61" t="str">
            <v>BC 1.6m</v>
          </cell>
        </row>
      </sheetData>
      <sheetData sheetId="210">
        <row r="61">
          <cell r="B61" t="str">
            <v>BC 1.6m</v>
          </cell>
        </row>
      </sheetData>
      <sheetData sheetId="211">
        <row r="61">
          <cell r="B61" t="str">
            <v>BC 1.6m</v>
          </cell>
        </row>
      </sheetData>
      <sheetData sheetId="212">
        <row r="61">
          <cell r="B61" t="str">
            <v>BC 1.6m</v>
          </cell>
        </row>
      </sheetData>
      <sheetData sheetId="213">
        <row r="61">
          <cell r="B61" t="str">
            <v>BC 1.6m</v>
          </cell>
        </row>
      </sheetData>
      <sheetData sheetId="214">
        <row r="61">
          <cell r="B61" t="str">
            <v>BC 1.6m</v>
          </cell>
        </row>
      </sheetData>
      <sheetData sheetId="215">
        <row r="61">
          <cell r="B61" t="str">
            <v>BC 1.6m</v>
          </cell>
        </row>
      </sheetData>
      <sheetData sheetId="216">
        <row r="61">
          <cell r="B61" t="str">
            <v>BC 1.6m</v>
          </cell>
        </row>
      </sheetData>
      <sheetData sheetId="217">
        <row r="61">
          <cell r="B61" t="str">
            <v>BC 1.6m</v>
          </cell>
        </row>
      </sheetData>
      <sheetData sheetId="218">
        <row r="61">
          <cell r="B61" t="str">
            <v>BC 1.6m</v>
          </cell>
        </row>
      </sheetData>
      <sheetData sheetId="219">
        <row r="61">
          <cell r="B61" t="str">
            <v>BC 1.6m</v>
          </cell>
        </row>
      </sheetData>
      <sheetData sheetId="220">
        <row r="61">
          <cell r="B61" t="str">
            <v>BC 1.6m</v>
          </cell>
        </row>
      </sheetData>
      <sheetData sheetId="221">
        <row r="61">
          <cell r="B61" t="str">
            <v>BC 1.6m</v>
          </cell>
        </row>
      </sheetData>
      <sheetData sheetId="222">
        <row r="61">
          <cell r="B61" t="str">
            <v>BC 1.6m</v>
          </cell>
        </row>
      </sheetData>
      <sheetData sheetId="223">
        <row r="61">
          <cell r="B61" t="str">
            <v>BC 1.6m</v>
          </cell>
        </row>
      </sheetData>
      <sheetData sheetId="224">
        <row r="61">
          <cell r="B61" t="str">
            <v>BC 1.6m</v>
          </cell>
        </row>
      </sheetData>
      <sheetData sheetId="225">
        <row r="61">
          <cell r="B61" t="str">
            <v>BC 1.6m</v>
          </cell>
        </row>
      </sheetData>
      <sheetData sheetId="226">
        <row r="61">
          <cell r="B61" t="str">
            <v>BC 1.6m</v>
          </cell>
        </row>
      </sheetData>
      <sheetData sheetId="227">
        <row r="61">
          <cell r="B61" t="str">
            <v>BC 1.6m</v>
          </cell>
        </row>
      </sheetData>
      <sheetData sheetId="228">
        <row r="61">
          <cell r="B61" t="str">
            <v>BC 1.6m</v>
          </cell>
        </row>
      </sheetData>
      <sheetData sheetId="229">
        <row r="61">
          <cell r="B61" t="str">
            <v>BC 1.6m</v>
          </cell>
        </row>
      </sheetData>
      <sheetData sheetId="230">
        <row r="61">
          <cell r="B61" t="str">
            <v>BC 1.6m</v>
          </cell>
        </row>
      </sheetData>
      <sheetData sheetId="231">
        <row r="61">
          <cell r="B61" t="str">
            <v>BC 1.6m</v>
          </cell>
        </row>
      </sheetData>
      <sheetData sheetId="232">
        <row r="61">
          <cell r="B61" t="str">
            <v>BC 1.6m</v>
          </cell>
        </row>
      </sheetData>
      <sheetData sheetId="233">
        <row r="61">
          <cell r="B61" t="str">
            <v>BC 1.6m</v>
          </cell>
        </row>
      </sheetData>
      <sheetData sheetId="234">
        <row r="61">
          <cell r="B61" t="str">
            <v>BC 1.6m</v>
          </cell>
        </row>
      </sheetData>
      <sheetData sheetId="235">
        <row r="61">
          <cell r="B61" t="str">
            <v>BC 1.6m</v>
          </cell>
        </row>
      </sheetData>
      <sheetData sheetId="236">
        <row r="61">
          <cell r="B61" t="str">
            <v>BC 1.6m</v>
          </cell>
        </row>
      </sheetData>
      <sheetData sheetId="237">
        <row r="61">
          <cell r="B61" t="str">
            <v>BC 1.6m</v>
          </cell>
        </row>
      </sheetData>
      <sheetData sheetId="238">
        <row r="61">
          <cell r="B61" t="str">
            <v>BC 1.6m</v>
          </cell>
        </row>
      </sheetData>
      <sheetData sheetId="239">
        <row r="61">
          <cell r="B61" t="str">
            <v>BC 1.6m</v>
          </cell>
        </row>
      </sheetData>
      <sheetData sheetId="240">
        <row r="61">
          <cell r="B61" t="str">
            <v>BC 1.6m</v>
          </cell>
        </row>
      </sheetData>
      <sheetData sheetId="241">
        <row r="61">
          <cell r="B61" t="str">
            <v>BC 1.6m</v>
          </cell>
        </row>
      </sheetData>
      <sheetData sheetId="242">
        <row r="61">
          <cell r="B61" t="str">
            <v>BC 1.6m</v>
          </cell>
        </row>
      </sheetData>
      <sheetData sheetId="243">
        <row r="61">
          <cell r="B61" t="str">
            <v>BC 1.6m</v>
          </cell>
        </row>
      </sheetData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>
        <row r="61">
          <cell r="B61" t="str">
            <v>BC 1.6m</v>
          </cell>
        </row>
      </sheetData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/>
      <sheetData sheetId="283"/>
      <sheetData sheetId="284"/>
      <sheetData sheetId="285"/>
      <sheetData sheetId="286"/>
      <sheetData sheetId="287"/>
      <sheetData sheetId="288"/>
      <sheetData sheetId="289">
        <row r="61">
          <cell r="B61" t="str">
            <v>BC 1.6m</v>
          </cell>
        </row>
      </sheetData>
      <sheetData sheetId="290"/>
      <sheetData sheetId="29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/>
      <sheetData sheetId="392"/>
      <sheetData sheetId="393"/>
      <sheetData sheetId="394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>
        <row r="61">
          <cell r="B61" t="str">
            <v>BC 1.6m</v>
          </cell>
        </row>
      </sheetData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/>
      <sheetData sheetId="1851"/>
      <sheetData sheetId="1852"/>
      <sheetData sheetId="1853"/>
      <sheetData sheetId="1854"/>
      <sheetData sheetId="1855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/>
      <sheetData sheetId="1968"/>
      <sheetData sheetId="1969"/>
      <sheetData sheetId="1970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/>
      <sheetData sheetId="2029"/>
      <sheetData sheetId="2030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/>
      <sheetData sheetId="2633"/>
      <sheetData sheetId="2634" refreshError="1"/>
      <sheetData sheetId="2635" refreshError="1"/>
      <sheetData sheetId="2636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/>
      <sheetData sheetId="2882"/>
      <sheetData sheetId="2883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/>
      <sheetData sheetId="3032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/>
      <sheetData sheetId="3043"/>
      <sheetData sheetId="3044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/>
      <sheetData sheetId="3115"/>
      <sheetData sheetId="3116"/>
      <sheetData sheetId="3117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/>
      <sheetData sheetId="3312" refreshError="1"/>
      <sheetData sheetId="3313"/>
      <sheetData sheetId="3314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/>
      <sheetData sheetId="3429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 refreshError="1"/>
      <sheetData sheetId="3581"/>
      <sheetData sheetId="3582"/>
      <sheetData sheetId="3583"/>
      <sheetData sheetId="3584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/>
      <sheetData sheetId="3634" refreshError="1"/>
      <sheetData sheetId="3635"/>
      <sheetData sheetId="3636"/>
      <sheetData sheetId="3637"/>
      <sheetData sheetId="3638"/>
      <sheetData sheetId="3639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/>
      <sheetData sheetId="3786">
        <row r="61">
          <cell r="B61">
            <v>2.5</v>
          </cell>
        </row>
      </sheetData>
      <sheetData sheetId="3787">
        <row r="61">
          <cell r="B61">
            <v>2.5</v>
          </cell>
        </row>
      </sheetData>
      <sheetData sheetId="3788">
        <row r="61">
          <cell r="B61">
            <v>2.5</v>
          </cell>
        </row>
      </sheetData>
      <sheetData sheetId="3789">
        <row r="61">
          <cell r="B61" t="str">
            <v>BC 1.6m</v>
          </cell>
        </row>
      </sheetData>
      <sheetData sheetId="3790">
        <row r="61">
          <cell r="B61" t="str">
            <v>BC 1.6m</v>
          </cell>
        </row>
      </sheetData>
      <sheetData sheetId="3791">
        <row r="61">
          <cell r="B61" t="str">
            <v>BC 1.6m</v>
          </cell>
        </row>
      </sheetData>
      <sheetData sheetId="3792">
        <row r="61">
          <cell r="B61" t="str">
            <v>BC 1.6m</v>
          </cell>
        </row>
      </sheetData>
      <sheetData sheetId="3793">
        <row r="61">
          <cell r="B61" t="str">
            <v>BC 1.6m</v>
          </cell>
        </row>
      </sheetData>
      <sheetData sheetId="3794">
        <row r="61">
          <cell r="B61" t="str">
            <v>BC 1.6m</v>
          </cell>
        </row>
      </sheetData>
      <sheetData sheetId="3795">
        <row r="61">
          <cell r="B61" t="str">
            <v>BC 1.6m</v>
          </cell>
        </row>
      </sheetData>
      <sheetData sheetId="3796">
        <row r="61">
          <cell r="B61" t="str">
            <v>BC 1.6m</v>
          </cell>
        </row>
      </sheetData>
      <sheetData sheetId="3797">
        <row r="61">
          <cell r="B61" t="str">
            <v>BC 1.6m</v>
          </cell>
        </row>
      </sheetData>
      <sheetData sheetId="3798">
        <row r="61">
          <cell r="B61" t="str">
            <v>BC 1.6m</v>
          </cell>
        </row>
      </sheetData>
      <sheetData sheetId="3799">
        <row r="61">
          <cell r="B61" t="str">
            <v>BC 1.6m</v>
          </cell>
        </row>
      </sheetData>
      <sheetData sheetId="3800">
        <row r="61">
          <cell r="B61" t="str">
            <v>BC 1.6m</v>
          </cell>
        </row>
      </sheetData>
      <sheetData sheetId="3801">
        <row r="61">
          <cell r="B61" t="str">
            <v>BC 1.6m</v>
          </cell>
        </row>
      </sheetData>
      <sheetData sheetId="3802">
        <row r="61">
          <cell r="B61" t="str">
            <v>BC 1.6m</v>
          </cell>
        </row>
      </sheetData>
      <sheetData sheetId="3803">
        <row r="61">
          <cell r="B61" t="str">
            <v>BC 1.6m</v>
          </cell>
        </row>
      </sheetData>
      <sheetData sheetId="3804">
        <row r="61">
          <cell r="B61" t="str">
            <v>BC 1.6m</v>
          </cell>
        </row>
      </sheetData>
      <sheetData sheetId="3805">
        <row r="61">
          <cell r="B61" t="str">
            <v>BC 1.6m</v>
          </cell>
        </row>
      </sheetData>
      <sheetData sheetId="3806">
        <row r="61">
          <cell r="B61" t="str">
            <v>BC 1.6m</v>
          </cell>
        </row>
      </sheetData>
      <sheetData sheetId="3807">
        <row r="61">
          <cell r="B61" t="str">
            <v>BC 1.6m</v>
          </cell>
        </row>
      </sheetData>
      <sheetData sheetId="3808">
        <row r="61">
          <cell r="B61" t="str">
            <v>BC 1.6m</v>
          </cell>
        </row>
      </sheetData>
      <sheetData sheetId="3809">
        <row r="61">
          <cell r="B61" t="str">
            <v>BC 1.6m</v>
          </cell>
        </row>
      </sheetData>
      <sheetData sheetId="3810">
        <row r="61">
          <cell r="B61" t="str">
            <v>BC 1.6m</v>
          </cell>
        </row>
      </sheetData>
      <sheetData sheetId="3811">
        <row r="61">
          <cell r="B61" t="str">
            <v>BC 1.6m</v>
          </cell>
        </row>
      </sheetData>
      <sheetData sheetId="3812">
        <row r="61">
          <cell r="B61" t="str">
            <v>BC 1.6m</v>
          </cell>
        </row>
      </sheetData>
      <sheetData sheetId="3813">
        <row r="61">
          <cell r="B61" t="str">
            <v>BC 1.6m</v>
          </cell>
        </row>
      </sheetData>
      <sheetData sheetId="3814">
        <row r="61">
          <cell r="B61" t="str">
            <v>BC 1.6m</v>
          </cell>
        </row>
      </sheetData>
      <sheetData sheetId="3815">
        <row r="61">
          <cell r="B61" t="str">
            <v>BC 1.6m</v>
          </cell>
        </row>
      </sheetData>
      <sheetData sheetId="3816">
        <row r="61">
          <cell r="B61" t="str">
            <v>BC 1.6m</v>
          </cell>
        </row>
      </sheetData>
      <sheetData sheetId="3817">
        <row r="61">
          <cell r="B61" t="str">
            <v>BC 1.6m</v>
          </cell>
        </row>
      </sheetData>
      <sheetData sheetId="3818">
        <row r="61">
          <cell r="B61" t="str">
            <v>BC 1.6m</v>
          </cell>
        </row>
      </sheetData>
      <sheetData sheetId="3819">
        <row r="61">
          <cell r="B61" t="str">
            <v>BC 1.6m</v>
          </cell>
        </row>
      </sheetData>
      <sheetData sheetId="3820">
        <row r="61">
          <cell r="B61" t="str">
            <v>BC 1.6m</v>
          </cell>
        </row>
      </sheetData>
      <sheetData sheetId="3821">
        <row r="61">
          <cell r="B61" t="str">
            <v>BC 1.6m</v>
          </cell>
        </row>
      </sheetData>
      <sheetData sheetId="3822">
        <row r="61">
          <cell r="B61" t="str">
            <v>BC 1.6m</v>
          </cell>
        </row>
      </sheetData>
      <sheetData sheetId="3823">
        <row r="61">
          <cell r="B61" t="str">
            <v>BC 1.6m</v>
          </cell>
        </row>
      </sheetData>
      <sheetData sheetId="3824">
        <row r="61">
          <cell r="B61" t="str">
            <v>BC 1.6m</v>
          </cell>
        </row>
      </sheetData>
      <sheetData sheetId="3825">
        <row r="61">
          <cell r="B61" t="str">
            <v>BC 1.6m</v>
          </cell>
        </row>
      </sheetData>
      <sheetData sheetId="3826"/>
      <sheetData sheetId="3827"/>
      <sheetData sheetId="3828"/>
      <sheetData sheetId="3829"/>
      <sheetData sheetId="3830"/>
      <sheetData sheetId="3831"/>
      <sheetData sheetId="3832"/>
      <sheetData sheetId="3833">
        <row r="61">
          <cell r="B61" t="str">
            <v>BC 1.6m</v>
          </cell>
        </row>
      </sheetData>
      <sheetData sheetId="3834">
        <row r="61">
          <cell r="B61" t="str">
            <v>BC 1.6m</v>
          </cell>
        </row>
      </sheetData>
      <sheetData sheetId="3835">
        <row r="61">
          <cell r="B61" t="str">
            <v>BC 1.6m</v>
          </cell>
        </row>
      </sheetData>
      <sheetData sheetId="3836">
        <row r="61">
          <cell r="B61" t="str">
            <v>BC 1.6m</v>
          </cell>
        </row>
      </sheetData>
      <sheetData sheetId="3837">
        <row r="61">
          <cell r="B61" t="str">
            <v>BC 1.6m</v>
          </cell>
        </row>
      </sheetData>
      <sheetData sheetId="3838">
        <row r="61">
          <cell r="B61" t="str">
            <v>BC 1.6m</v>
          </cell>
        </row>
      </sheetData>
      <sheetData sheetId="3839">
        <row r="61">
          <cell r="B61" t="str">
            <v>BC 1.6m</v>
          </cell>
        </row>
      </sheetData>
      <sheetData sheetId="3840">
        <row r="61">
          <cell r="B61" t="str">
            <v>BC 1.6m</v>
          </cell>
        </row>
      </sheetData>
      <sheetData sheetId="3841">
        <row r="61">
          <cell r="B61" t="str">
            <v>BC 1.6m</v>
          </cell>
        </row>
      </sheetData>
      <sheetData sheetId="3842">
        <row r="61">
          <cell r="B61" t="str">
            <v>BC 1.6m</v>
          </cell>
        </row>
      </sheetData>
      <sheetData sheetId="3843">
        <row r="61">
          <cell r="B61" t="str">
            <v>BC 1.6m</v>
          </cell>
        </row>
      </sheetData>
      <sheetData sheetId="3844">
        <row r="61">
          <cell r="B61" t="str">
            <v>BC 1.6m</v>
          </cell>
        </row>
      </sheetData>
      <sheetData sheetId="3845">
        <row r="61">
          <cell r="B61" t="str">
            <v>BC 1.6m</v>
          </cell>
        </row>
      </sheetData>
      <sheetData sheetId="3846">
        <row r="61">
          <cell r="B61" t="str">
            <v>BC 1.6m</v>
          </cell>
        </row>
      </sheetData>
      <sheetData sheetId="3847">
        <row r="61">
          <cell r="B61" t="str">
            <v>BC 1.6m</v>
          </cell>
        </row>
      </sheetData>
      <sheetData sheetId="3848">
        <row r="61">
          <cell r="B61" t="str">
            <v>BC 1.6m</v>
          </cell>
        </row>
      </sheetData>
      <sheetData sheetId="3849">
        <row r="61">
          <cell r="B61" t="str">
            <v>BC 1.6m</v>
          </cell>
        </row>
      </sheetData>
      <sheetData sheetId="3850">
        <row r="61">
          <cell r="B61" t="str">
            <v>BC 1.6m</v>
          </cell>
        </row>
      </sheetData>
      <sheetData sheetId="3851"/>
      <sheetData sheetId="3852"/>
      <sheetData sheetId="3853">
        <row r="61">
          <cell r="B61" t="str">
            <v>BC 1.6m</v>
          </cell>
        </row>
      </sheetData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>
        <row r="61">
          <cell r="B61" t="str">
            <v>BC 1.6m</v>
          </cell>
        </row>
      </sheetData>
      <sheetData sheetId="3978"/>
      <sheetData sheetId="3979"/>
      <sheetData sheetId="3980"/>
      <sheetData sheetId="3981"/>
      <sheetData sheetId="3982">
        <row r="61">
          <cell r="B61" t="str">
            <v>BC 1.6m</v>
          </cell>
        </row>
      </sheetData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>
        <row r="61">
          <cell r="B61" t="str">
            <v>BC 1.6m</v>
          </cell>
        </row>
      </sheetData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>
        <row r="61">
          <cell r="B61" t="str">
            <v>BC 1.6m</v>
          </cell>
        </row>
      </sheetData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>
        <row r="61">
          <cell r="B61" t="str">
            <v>BC 1.6m</v>
          </cell>
        </row>
      </sheetData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>
        <row r="61">
          <cell r="B61" t="str">
            <v>BC 1.6m</v>
          </cell>
        </row>
      </sheetData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 refreshError="1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>
        <row r="61">
          <cell r="B61" t="str">
            <v>BC 1.6m</v>
          </cell>
        </row>
      </sheetData>
      <sheetData sheetId="4228">
        <row r="61">
          <cell r="B61" t="str">
            <v>BC 1.6m</v>
          </cell>
        </row>
      </sheetData>
      <sheetData sheetId="4229">
        <row r="61">
          <cell r="B61" t="str">
            <v>BC 1.6m</v>
          </cell>
        </row>
      </sheetData>
      <sheetData sheetId="4230">
        <row r="61">
          <cell r="B61" t="str">
            <v>BC 1.6m</v>
          </cell>
        </row>
      </sheetData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>
        <row r="61">
          <cell r="B61" t="str">
            <v>BC 1.6m</v>
          </cell>
        </row>
      </sheetData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/>
      <sheetData sheetId="4440" refreshError="1"/>
      <sheetData sheetId="4441"/>
      <sheetData sheetId="4442" refreshError="1"/>
      <sheetData sheetId="4443" refreshError="1"/>
      <sheetData sheetId="4444" refreshError="1"/>
      <sheetData sheetId="4445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/>
      <sheetData sheetId="4457"/>
      <sheetData sheetId="4458"/>
      <sheetData sheetId="4459"/>
      <sheetData sheetId="4460"/>
      <sheetData sheetId="446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/>
      <sheetData sheetId="4471"/>
      <sheetData sheetId="4472"/>
      <sheetData sheetId="4473"/>
      <sheetData sheetId="4474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/>
      <sheetData sheetId="4485" refreshError="1"/>
      <sheetData sheetId="4486" refreshError="1"/>
      <sheetData sheetId="4487"/>
      <sheetData sheetId="4488">
        <row r="61">
          <cell r="B61" t="str">
            <v>BC 1.6m</v>
          </cell>
        </row>
      </sheetData>
      <sheetData sheetId="4489"/>
      <sheetData sheetId="4490">
        <row r="61">
          <cell r="B61" t="str">
            <v>BC 1.6m</v>
          </cell>
        </row>
      </sheetData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 refreshError="1"/>
      <sheetData sheetId="4592"/>
      <sheetData sheetId="4593"/>
      <sheetData sheetId="4594" refreshError="1"/>
      <sheetData sheetId="4595">
        <row r="61">
          <cell r="B61" t="str">
            <v>BC 1.6m</v>
          </cell>
        </row>
      </sheetData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/>
      <sheetData sheetId="4635"/>
      <sheetData sheetId="4636" refreshError="1"/>
      <sheetData sheetId="4637" refreshError="1"/>
      <sheetData sheetId="4638" refreshError="1"/>
      <sheetData sheetId="4639" refreshError="1"/>
      <sheetData sheetId="4640"/>
      <sheetData sheetId="4641" refreshError="1"/>
      <sheetData sheetId="4642" refreshError="1"/>
      <sheetData sheetId="4643" refreshError="1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>
        <row r="61">
          <cell r="B61" t="str">
            <v>BC 1.6m</v>
          </cell>
        </row>
      </sheetData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/>
      <sheetData sheetId="4665"/>
      <sheetData sheetId="4666"/>
      <sheetData sheetId="4667" refreshError="1"/>
      <sheetData sheetId="4668" refreshError="1"/>
      <sheetData sheetId="4669" refreshError="1"/>
      <sheetData sheetId="4670"/>
      <sheetData sheetId="4671"/>
      <sheetData sheetId="4672"/>
      <sheetData sheetId="4673" refreshError="1"/>
      <sheetData sheetId="4674" refreshError="1"/>
      <sheetData sheetId="4675" refreshError="1"/>
      <sheetData sheetId="4676"/>
      <sheetData sheetId="4677"/>
      <sheetData sheetId="4678" refreshError="1"/>
      <sheetData sheetId="4679" refreshError="1"/>
      <sheetData sheetId="4680" refreshError="1"/>
      <sheetData sheetId="4681" refreshError="1"/>
      <sheetData sheetId="4682"/>
      <sheetData sheetId="4683"/>
      <sheetData sheetId="4684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/>
      <sheetData sheetId="4844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/>
      <sheetData sheetId="4859" refreshError="1"/>
      <sheetData sheetId="4860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/>
      <sheetData sheetId="4898" refreshError="1"/>
      <sheetData sheetId="4899" refreshError="1"/>
      <sheetData sheetId="4900" refreshError="1"/>
      <sheetData sheetId="490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>
        <row r="61">
          <cell r="B61" t="str">
            <v>BC 1.6m</v>
          </cell>
        </row>
      </sheetData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/>
      <sheetData sheetId="4940"/>
      <sheetData sheetId="4941"/>
      <sheetData sheetId="4942"/>
      <sheetData sheetId="4943"/>
      <sheetData sheetId="4944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공사원가"/>
      <sheetName val="내역서집계표"/>
      <sheetName val="내역서99-4"/>
      <sheetName val="일위대가집계표"/>
      <sheetName val="정부노임단가"/>
      <sheetName val="단가조사서"/>
      <sheetName val="중기산출근거"/>
      <sheetName val="중기집계표"/>
      <sheetName val="중기계산"/>
      <sheetName val="주입율"/>
      <sheetName val="토공일위"/>
      <sheetName val="공통일위"/>
      <sheetName val="LW일위"/>
      <sheetName val="토공-토사"/>
      <sheetName val="풍화암굴착및상차"/>
      <sheetName val="토사운반및사토장정리"/>
      <sheetName val="풍화암운반및사토장정리"/>
      <sheetName val="가시-토사천공"/>
      <sheetName val="가시-풍화암천공"/>
      <sheetName val="가시-연암천공"/>
      <sheetName val="가시-파일박기(디젤햄머)"/>
      <sheetName val="가시-파일뽑기(진동햄머)"/>
      <sheetName val="가시-띠장설치및철거"/>
      <sheetName val="케이싱설치"/>
      <sheetName val="가시-토류판설치-버팀보"/>
      <sheetName val="가시-버팀보3"/>
      <sheetName val="가시-버팀보9"/>
      <sheetName val="어스앵카-천공(토사)"/>
      <sheetName val="어스앵카-천공(풍화암)"/>
      <sheetName val="어스앵카-천공(연암)"/>
      <sheetName val="어스앵커-pc강선"/>
      <sheetName val="어스앵커-그라우팅"/>
      <sheetName val="어스앵커-pc콘"/>
      <sheetName val="이토상차및운반"/>
      <sheetName val="SCW-파일건입(디젤햄머)"/>
      <sheetName val="RCD-STRAND PILE 압입및굴착"/>
      <sheetName val="부대공-강재운반1"/>
      <sheetName val="철근운반"/>
      <sheetName val="부대공-시멘트운반"/>
      <sheetName val="혼합골재포설및다짐"/>
      <sheetName val="노체다짐"/>
      <sheetName val="노상다짐"/>
      <sheetName val="보조기층포설"/>
      <sheetName val="아스콘기층포장"/>
      <sheetName val="아스콘표층포장"/>
      <sheetName val="프라임코팅포설"/>
      <sheetName val="텍코팅포설"/>
      <sheetName val="24"/>
      <sheetName val="☞개인진도및전화부및견적조건"/>
      <sheetName val="      ★개인별현황표(김종우기사)"/>
      <sheetName val="      주소록"/>
      <sheetName val="☞골조,철골,조적분석표"/>
      <sheetName val="      ★골조분석표(서태용대리)"/>
      <sheetName val="      골조부재별비율"/>
      <sheetName val="☞마감분석표"/>
      <sheetName val="    (주)경원건축공사비분석표"/>
      <sheetName val="    (주)경원건축공사비분석표(공)"/>
      <sheetName val="ITEM"/>
      <sheetName val="A-4"/>
      <sheetName val="WORK"/>
      <sheetName val="99-04-19-서울대관련(수정중)"/>
      <sheetName val="ilch"/>
      <sheetName val="연수동"/>
      <sheetName val="오산갈곳"/>
      <sheetName val="TEL"/>
      <sheetName val="ABUT수량-A1"/>
      <sheetName val="단가"/>
      <sheetName val="시설물일위"/>
      <sheetName val="Y-WORK"/>
      <sheetName val="토공사"/>
      <sheetName val="산업개발안내서"/>
      <sheetName val="을"/>
      <sheetName val="Sheet4"/>
      <sheetName val="BQ"/>
      <sheetName val="투찰"/>
      <sheetName val="Sheet5"/>
      <sheetName val="건축내역"/>
      <sheetName val="도급"/>
      <sheetName val="3련 BOX"/>
      <sheetName val="맨홀수량집계"/>
      <sheetName val="c_balju"/>
      <sheetName val="영업2"/>
      <sheetName val="전기일위대가"/>
      <sheetName val="BSD (2)"/>
      <sheetName val="집계표"/>
      <sheetName val="전기공사"/>
      <sheetName val="P.M 별"/>
      <sheetName val="1월"/>
      <sheetName val="VXXXXXXX"/>
      <sheetName val="토목내역"/>
      <sheetName val="공통가설공사"/>
      <sheetName val="장비당단가 (1)"/>
      <sheetName val="20관리비율"/>
      <sheetName val="Sheet1"/>
      <sheetName val="내역1"/>
      <sheetName val="단면(RW1)"/>
      <sheetName val="TYPE-A"/>
      <sheetName val="기별(종합)"/>
      <sheetName val="공통부대비"/>
      <sheetName val="EUPDAT2"/>
      <sheetName val="Site Expenses"/>
      <sheetName val="부대내역"/>
      <sheetName val="경비2내역"/>
      <sheetName val="3BL공동구 수량"/>
      <sheetName val="건축원가계산서"/>
      <sheetName val="BSD _2_"/>
      <sheetName val="DATA(BAC)"/>
      <sheetName val="세부내역"/>
      <sheetName val="TOTAL"/>
      <sheetName val="내역서"/>
      <sheetName val="일위대가표(DEEP)"/>
      <sheetName val="내역서(총)"/>
      <sheetName val="DATA1"/>
      <sheetName val="감가상각"/>
      <sheetName val="보합"/>
      <sheetName val="차액보증"/>
      <sheetName val="토&amp;흙"/>
      <sheetName val="INSTR"/>
      <sheetName val="CONCRETE"/>
      <sheetName val="일반공사"/>
      <sheetName val="D-3503"/>
      <sheetName val="INST_DCI"/>
      <sheetName val="HVAC_DCI"/>
      <sheetName val="PIPE_DCI"/>
      <sheetName val="PRO_DCI"/>
      <sheetName val="실행내역"/>
      <sheetName val="2F 회의실견적(5_14 일대)"/>
      <sheetName val="을지"/>
      <sheetName val="입찰안"/>
      <sheetName val="일위대가"/>
      <sheetName val="PUMP"/>
      <sheetName val="gyun"/>
      <sheetName val="Customer Databas"/>
      <sheetName val="공사비 내역 (가)"/>
      <sheetName val="가시설수량"/>
      <sheetName val="단위수량"/>
      <sheetName val="일위대가목차"/>
      <sheetName val="聒CD-STRAND PILE 압입및굴착"/>
      <sheetName val="교각1"/>
      <sheetName val="원형맨홀수량"/>
      <sheetName val="갑지(추정)"/>
      <sheetName val="설산1.나"/>
      <sheetName val="본사S"/>
      <sheetName val="원가"/>
      <sheetName val="일위대가목록"/>
      <sheetName val="MOTOR"/>
      <sheetName val="장비집계"/>
      <sheetName val="SLAB"/>
      <sheetName val="IMP(MAIN)"/>
      <sheetName val="IMP (REACTOR)"/>
      <sheetName val="계산근거"/>
      <sheetName val="산거각호표"/>
      <sheetName val="설계조건"/>
      <sheetName val="ELECTRIC"/>
      <sheetName val="CTEMCOST"/>
      <sheetName val="SCHEDULE"/>
      <sheetName val="물량산출근거"/>
      <sheetName val="물량표"/>
      <sheetName val="BQ-Offsite"/>
      <sheetName val="Cover"/>
      <sheetName val="대비"/>
      <sheetName val="TABLE"/>
      <sheetName val="안정계산"/>
      <sheetName val="단면검토"/>
      <sheetName val="단위중량"/>
      <sheetName val="내역서 "/>
      <sheetName val="청산공사"/>
      <sheetName val="기계내역"/>
      <sheetName val="L형옹벽(key)"/>
      <sheetName val="96수출"/>
      <sheetName val="일위대가목록(1)"/>
      <sheetName val="단가대비표(1)"/>
      <sheetName val="공사원가계산서"/>
      <sheetName val="Testing"/>
      <sheetName val="list price"/>
      <sheetName val="Dae_Jiju"/>
      <sheetName val="Sikje_ingun"/>
      <sheetName val="TREE_D"/>
      <sheetName val="단면가정"/>
      <sheetName val="인건비"/>
      <sheetName val="Base_Data"/>
      <sheetName val="금액집계"/>
      <sheetName val="J直材4"/>
      <sheetName val="INPUT"/>
      <sheetName val="공사비산출내역"/>
      <sheetName val="가시설단위수량"/>
      <sheetName val="단가대비표"/>
      <sheetName val="투자효율분석"/>
      <sheetName val="설계명세서"/>
      <sheetName val="DATA_BAC_"/>
      <sheetName val="수량산출서"/>
      <sheetName val="노원열병합  건축공사기성내역서"/>
      <sheetName val="식재품셈"/>
      <sheetName val="단가표 "/>
      <sheetName val="전신환매도율"/>
      <sheetName val="양식"/>
      <sheetName val="단중표"/>
      <sheetName val=" 견적서"/>
      <sheetName val="BQLIST"/>
      <sheetName val="TABLE2-1 ISBL-(SlTE PREP)"/>
      <sheetName val="TABLE2.1 ISBL (Soil Invest)"/>
      <sheetName val="TABLE2-2 OSBL(GENERAL-CIVIL)"/>
      <sheetName val="RCD-STRAND_PILE_압입및굴착"/>
      <sheetName val="______★개인별현황표(김종우기사)"/>
      <sheetName val="______주소록"/>
      <sheetName val="______★골조분석표(서태용대리)"/>
      <sheetName val="______골조부재별비율"/>
      <sheetName val="____(주)경원건축공사비분석표"/>
      <sheetName val="____(주)경원건축공사비분석표(공)"/>
      <sheetName val="장비당단가_(1)"/>
      <sheetName val="BSD_(2)"/>
      <sheetName val="7.5.2 BOQ Summary "/>
      <sheetName val="조경"/>
      <sheetName val="Indirect Cost"/>
      <sheetName val="밸브설치"/>
      <sheetName val="배수관공"/>
      <sheetName val="wblff(before omi pc&amp;stump)"/>
      <sheetName val=" "/>
      <sheetName val="Proposal"/>
      <sheetName val="수량산출"/>
      <sheetName val="SE-611"/>
      <sheetName val="wall"/>
      <sheetName val="방송노임"/>
      <sheetName val="환률"/>
      <sheetName val="금액"/>
      <sheetName val="내역"/>
      <sheetName val="Y_WORK"/>
      <sheetName val="P_M_별"/>
      <sheetName val="3련_BOX"/>
      <sheetName val="2F_회의실견적(5_14_일대)"/>
      <sheetName val="Site_Expenses"/>
      <sheetName val="Customer_Databas"/>
      <sheetName val="공사비_내역_(가)"/>
      <sheetName val="3BL공동구_수량"/>
      <sheetName val="聒CD-STRAND_PILE_압입및굴착"/>
      <sheetName val="BSD__2_"/>
      <sheetName val="설산1_나"/>
      <sheetName val="IMP_(REACTOR)"/>
      <sheetName val="방배동내역(리라)"/>
      <sheetName val="토목"/>
      <sheetName val="HRSG SMALL07220"/>
      <sheetName val="DATA"/>
      <sheetName val="EACT10"/>
      <sheetName val="도급양식"/>
      <sheetName val="full (2)"/>
      <sheetName val="RING WALL"/>
      <sheetName val="중기사용료"/>
      <sheetName val="Studio"/>
      <sheetName val="1"/>
      <sheetName val="AH-1 "/>
      <sheetName val="원가계산서"/>
      <sheetName val="우각부보강"/>
      <sheetName val="별표 "/>
      <sheetName val="(C)원내역"/>
      <sheetName val="영동(D)"/>
      <sheetName val="실행예산"/>
      <sheetName val="FRT_O"/>
      <sheetName val="FAB_I"/>
      <sheetName val="dg"/>
      <sheetName val="단가비교표"/>
      <sheetName val="unit"/>
      <sheetName val="cable"/>
      <sheetName val="Harga material "/>
      <sheetName val="IPL_SCHEDULE"/>
      <sheetName val="CALCULATION"/>
      <sheetName val="DESIGN_CRETERIA"/>
      <sheetName val="날개벽"/>
      <sheetName val="06-BATCH "/>
      <sheetName val="FAB별"/>
      <sheetName val="GRDBS"/>
      <sheetName val="옹벽"/>
      <sheetName val="토공계산서(부체도로)"/>
      <sheetName val="설계서"/>
      <sheetName val="연습"/>
      <sheetName val="차량구입"/>
      <sheetName val="Macro1"/>
      <sheetName val="남양시작동자105노65기1.3화1.2"/>
      <sheetName val="Projekt4"/>
      <sheetName val="자재단가비교표"/>
      <sheetName val="DRAIN DRUM PIT D-301"/>
      <sheetName val="관람석제출"/>
      <sheetName val="날개벽(좌,우=45도,75도)"/>
      <sheetName val="kimre scrubber"/>
      <sheetName val="말뚝물량"/>
      <sheetName val="분류기준"/>
      <sheetName val="현황산출서"/>
      <sheetName val="sum1 (2)"/>
      <sheetName val="7내역"/>
      <sheetName val="터파기및재료"/>
      <sheetName val="품셈TABLE"/>
      <sheetName val="현장"/>
      <sheetName val="Sheet13"/>
      <sheetName val="발전기"/>
      <sheetName val="#REF"/>
      <sheetName val="Sheet14"/>
      <sheetName val="공사개요"/>
      <sheetName val="N賃率-職"/>
      <sheetName val="실행"/>
      <sheetName val="통신집계표1"/>
      <sheetName val="산출근거"/>
      <sheetName val="가시설(TYPE-A)"/>
      <sheetName val="1-1평균터파기고(1)"/>
      <sheetName val="단가대비"/>
      <sheetName val="부하(성남)"/>
      <sheetName val="b_balju_cho"/>
      <sheetName val="소비자가"/>
      <sheetName val="대치판정"/>
      <sheetName val="총괄표"/>
      <sheetName val="공통가설"/>
      <sheetName val="전사계"/>
      <sheetName val="I.설계조건"/>
      <sheetName val="1.설계기준"/>
      <sheetName val="COPING"/>
      <sheetName val="8월현금흐름표"/>
      <sheetName val="RAHMEN"/>
      <sheetName val="개요"/>
      <sheetName val="플랜트 설치"/>
      <sheetName val="DOGI"/>
      <sheetName val="가공비"/>
      <sheetName val="예산서"/>
      <sheetName val="설계명세서(선로)"/>
      <sheetName val="I一般比"/>
      <sheetName val="MAT"/>
      <sheetName val="2075-Q011"/>
      <sheetName val="3F"/>
      <sheetName val="본장"/>
      <sheetName val="말뚝지지력산정"/>
      <sheetName val="직접인건비"/>
      <sheetName val="공문"/>
      <sheetName val="BID9697"/>
      <sheetName val="교통시설 표지판"/>
      <sheetName val="KP1590_E"/>
      <sheetName val="예산"/>
      <sheetName val="단가표"/>
      <sheetName val="공사비PK5월"/>
      <sheetName val="BD集計用"/>
      <sheetName val="General Data"/>
      <sheetName val="인강기성"/>
      <sheetName val="SG"/>
      <sheetName val="자료(통합)"/>
      <sheetName val="대상공사(조달청)"/>
      <sheetName val="BID"/>
      <sheetName val="공사입력"/>
      <sheetName val="SRC-B3U2"/>
      <sheetName val="환율"/>
      <sheetName val="변화치수"/>
      <sheetName val="전체"/>
      <sheetName val="DATE"/>
      <sheetName val="비교표"/>
      <sheetName val="1을"/>
      <sheetName val="06_BATCH "/>
      <sheetName val="단면치수"/>
      <sheetName val="BOM-Form A.1.III"/>
      <sheetName val="자재집계표"/>
      <sheetName val="부재력정리"/>
      <sheetName val="단가조사표"/>
      <sheetName val="1호맨홀가감수량"/>
      <sheetName val="1호맨홀수량산출"/>
      <sheetName val="SORCE1"/>
      <sheetName val="국별인원"/>
      <sheetName val="직노"/>
      <sheetName val="일반맨홀수량집계"/>
      <sheetName val="업무처리전"/>
      <sheetName val="TT35"/>
      <sheetName val="TTTram"/>
      <sheetName val="SL dau tien"/>
      <sheetName val="총내역서"/>
      <sheetName val="입찰견적보고서"/>
      <sheetName val="주경기-오배수"/>
      <sheetName val="교각계산"/>
      <sheetName val="표지판현황"/>
      <sheetName val="수선비분석"/>
      <sheetName val="설계서을"/>
      <sheetName val="6월실적"/>
      <sheetName val="손익분석"/>
      <sheetName val="견적집계표"/>
      <sheetName val="지급자재"/>
      <sheetName val="FACTOR"/>
      <sheetName val="plan&amp;section of foundation"/>
      <sheetName val="신규단가내역"/>
      <sheetName val="CAPVC"/>
      <sheetName val="Bdown_ISBL"/>
      <sheetName val="ISBL (검증)"/>
      <sheetName val="TABLE2-2 OSBL-(SITE PREP)"/>
      <sheetName val="CONTENTS"/>
      <sheetName val="BM"/>
      <sheetName val="사업계획"/>
      <sheetName val="lookup"/>
      <sheetName val="BOQ0822"/>
      <sheetName val="INDIRECT MOBILIZATION PLAN"/>
      <sheetName val="MANPOWER MOBILIZATION"/>
      <sheetName val="LABOR MOBILIZATION PLAN"/>
      <sheetName val="STAFF MOBILIZATION PLAN"/>
      <sheetName val="LIST OF OFFICE EQUIPMENT"/>
      <sheetName val="BREAKDOWN"/>
      <sheetName val="PERSONNEL SETUP"/>
      <sheetName val="KOREAN STAFF SALARY - SITE"/>
      <sheetName val="TEMPORARY FACILITIES"/>
      <sheetName val="WATER SUPPLY"/>
      <sheetName val="ISBL"/>
      <sheetName val="OSBL"/>
      <sheetName val="TABLE2-1 ISBL(GENEAL-CIVIL)"/>
      <sheetName val="준검 내역서"/>
      <sheetName val="UOP 508 PG 5-12"/>
      <sheetName val="토사(PE)"/>
      <sheetName val="효성CB 1P기초"/>
      <sheetName val="갑지_추정_"/>
      <sheetName val="UR2-Calculation"/>
      <sheetName val="가도공"/>
      <sheetName val="소방"/>
      <sheetName val="개산공사비"/>
      <sheetName val="1F"/>
      <sheetName val="XL4Poppy"/>
      <sheetName val="단가디비"/>
      <sheetName val="물량표S"/>
      <sheetName val="계수시트"/>
      <sheetName val="C &amp; G RHS"/>
      <sheetName val="보차도경계석"/>
      <sheetName val="PumpSpec"/>
      <sheetName val="정렬"/>
      <sheetName val="간선계산"/>
      <sheetName val="단가사정"/>
      <sheetName val="Inputs"/>
      <sheetName val="Timing&amp;Esc"/>
      <sheetName val="I-O(번호별)"/>
      <sheetName val="NSMA-status"/>
      <sheetName val="일위대가표"/>
      <sheetName val="인부신상자료"/>
      <sheetName val="기초공"/>
      <sheetName val="기둥(원형)"/>
      <sheetName val="첨부파일"/>
      <sheetName val="Sheet1 (2)"/>
      <sheetName val="FRP내역서"/>
      <sheetName val="DS"/>
      <sheetName val="CAL"/>
      <sheetName val="화산경계"/>
      <sheetName val="경비"/>
      <sheetName val="SALES&amp;COGS"/>
      <sheetName val="HWSET"/>
      <sheetName val="설변물량"/>
      <sheetName val="APT내역"/>
      <sheetName val="노임단가"/>
      <sheetName val=""/>
      <sheetName val="전체실적"/>
      <sheetName val="Requirement(Work Crew)"/>
      <sheetName val="1.설계조건"/>
      <sheetName val="예방접종계획"/>
      <sheetName val="근태계획서"/>
      <sheetName val="부대대비"/>
      <sheetName val="냉연집계"/>
      <sheetName val="신우"/>
      <sheetName val="CODE"/>
      <sheetName val="2000년1차"/>
      <sheetName val="시멘트"/>
      <sheetName val="01"/>
      <sheetName val="오억미만"/>
      <sheetName val="공사비예산서(토목분)"/>
      <sheetName val="BLOCK(1)"/>
      <sheetName val="을 2"/>
      <sheetName val="건축내역서"/>
      <sheetName val="90.03실행 "/>
      <sheetName val="시중노임DATA"/>
      <sheetName val="2.내역서"/>
      <sheetName val="2002상반기노임기준"/>
      <sheetName val="TEST1"/>
      <sheetName val="woo(mac)"/>
      <sheetName val="데이타"/>
      <sheetName val="인건-측정"/>
      <sheetName val="여과지동"/>
      <sheetName val="기초자료"/>
      <sheetName val="발신정보"/>
      <sheetName val="설계산출기초"/>
      <sheetName val="을부담운반비"/>
      <sheetName val="운반비산출"/>
      <sheetName val="설계산출표지"/>
      <sheetName val="도급예산내역서총괄표"/>
      <sheetName val="조명시설"/>
      <sheetName val="송라터널총괄"/>
      <sheetName val="재무가정"/>
      <sheetName val="일위대가-1"/>
      <sheetName val="물가자료"/>
      <sheetName val="적용기준"/>
      <sheetName val="TTL"/>
      <sheetName val="1-1"/>
      <sheetName val="산출내역서집계표"/>
      <sheetName val="전압강하계산"/>
      <sheetName val="Mp-team 1"/>
      <sheetName val="인건비 "/>
      <sheetName val="일반수량집계"/>
      <sheetName val="일반맨홀수량집계(A-7 LINE)"/>
      <sheetName val="Recording,Phone,Headset,PC"/>
      <sheetName val="RCD-STRAND_PILE_압입및굴착4"/>
      <sheetName val="______★개인별현황표(김종우기사)4"/>
      <sheetName val="______주소록4"/>
      <sheetName val="______★골조분석표(서태용대리)4"/>
      <sheetName val="______골조부재별비율4"/>
      <sheetName val="____(주)경원건축공사비분석표4"/>
      <sheetName val="____(주)경원건축공사비분석표(공)4"/>
      <sheetName val="RCD-STRAND_PILE_압입및굴착1"/>
      <sheetName val="______★개인별현황표(김종우기사)1"/>
      <sheetName val="______주소록1"/>
      <sheetName val="______★골조분석표(서태용대리)1"/>
      <sheetName val="______골조부재별비율1"/>
      <sheetName val="____(주)경원건축공사비분석표1"/>
      <sheetName val="____(주)경원건축공사비분석표(공)1"/>
      <sheetName val="RCD-STRAND_PILE_압입및굴착2"/>
      <sheetName val="______★개인별현황표(김종우기사)2"/>
      <sheetName val="______주소록2"/>
      <sheetName val="______★골조분석표(서태용대리)2"/>
      <sheetName val="______골조부재별비율2"/>
      <sheetName val="____(주)경원건축공사비분석표2"/>
      <sheetName val="____(주)경원건축공사비분석표(공)2"/>
      <sheetName val="RCD-STRAND_PILE_압입및굴착3"/>
      <sheetName val="______★개인별현황표(김종우기사)3"/>
      <sheetName val="______주소록3"/>
      <sheetName val="______★골조분석표(서태용대리)3"/>
      <sheetName val="______골조부재별비율3"/>
      <sheetName val="____(주)경원건축공사비분석표3"/>
      <sheetName val="____(주)경원건축공사비분석표(공)3"/>
      <sheetName val="통합"/>
      <sheetName val="자재"/>
      <sheetName val="적용환율"/>
      <sheetName val="FANDBS"/>
      <sheetName val="GRDATA"/>
      <sheetName val="SHAFTDBSE"/>
      <sheetName val="연결임시"/>
      <sheetName val="hvac(제어동)"/>
      <sheetName val="목록"/>
      <sheetName val="중기"/>
      <sheetName val="Change rate"/>
      <sheetName val="검색"/>
      <sheetName val="Constant"/>
      <sheetName val="실행품의서"/>
      <sheetName val="11.자재단가"/>
      <sheetName val="코드"/>
      <sheetName val="시설물기초"/>
      <sheetName val="보도경계블럭"/>
      <sheetName val="원가계산"/>
      <sheetName val="1.우편집중내역서"/>
      <sheetName val="b_gunmul"/>
      <sheetName val="direct"/>
      <sheetName val="wage"/>
      <sheetName val="자판실행"/>
      <sheetName val="Front"/>
      <sheetName val="현장관리비"/>
      <sheetName val="강관 및 부속"/>
      <sheetName val="유림콘도"/>
      <sheetName val="일위_파일"/>
      <sheetName val="재집"/>
      <sheetName val="직재"/>
      <sheetName val="견적내용입력"/>
      <sheetName val="견적서세부내용"/>
      <sheetName val="토공"/>
      <sheetName val="예산내역서"/>
      <sheetName val="설계예산서"/>
      <sheetName val="총계"/>
      <sheetName val="부대"/>
      <sheetName val="archi(본사)"/>
      <sheetName val="시행예산"/>
      <sheetName val="산출금액내역"/>
      <sheetName val="계약서"/>
      <sheetName val="재료집계"/>
      <sheetName val="퇴비산출근거"/>
      <sheetName val="6호기"/>
      <sheetName val="교통표지"/>
      <sheetName val="danga"/>
      <sheetName val="월선수금"/>
      <sheetName val="공사비내역서"/>
      <sheetName val="MATRLDATA"/>
      <sheetName val="CP-E2 (품셈표)"/>
      <sheetName val="프랜트면허"/>
      <sheetName val="음료실행"/>
      <sheetName val="4 LINE"/>
      <sheetName val="7 th"/>
      <sheetName val="배명(단가)"/>
      <sheetName val="분석"/>
      <sheetName val="ACCESS FLOOR"/>
      <sheetName val="토목주소"/>
      <sheetName val="갑지1"/>
      <sheetName val="견적을지"/>
      <sheetName val="EJ"/>
      <sheetName val="예산명세서"/>
      <sheetName val="원하대비"/>
      <sheetName val="원도급"/>
      <sheetName val="자료입력"/>
      <sheetName val="하도급"/>
      <sheetName val="난방열교"/>
      <sheetName val="급탕열교"/>
      <sheetName val="기계"/>
      <sheetName val="단면 (2)"/>
      <sheetName val="세부내역서(전기)"/>
      <sheetName val="FCU (2)"/>
      <sheetName val="조도계산서 (도서)"/>
      <sheetName val="업무"/>
      <sheetName val="단가산출서"/>
      <sheetName val="단가산출서 (2)"/>
      <sheetName val="ETC"/>
      <sheetName val="식재인부"/>
      <sheetName val="동해title"/>
      <sheetName val="덕전리"/>
      <sheetName val="비대칭계수"/>
      <sheetName val="전동기 SPEC"/>
      <sheetName val="품목"/>
      <sheetName val="현장코드"/>
      <sheetName val="해외코드"/>
      <sheetName val="수량집계"/>
      <sheetName val="JUCK"/>
      <sheetName val="종합"/>
      <sheetName val="효율계획(당월)"/>
      <sheetName val="견"/>
      <sheetName val="케이블및전선관규격표"/>
      <sheetName val="토공(완충)"/>
      <sheetName val="건축(충일분)"/>
      <sheetName val="NAI"/>
      <sheetName val="사용자정의"/>
      <sheetName val="제품표준규격"/>
      <sheetName val="type-F"/>
      <sheetName val="Earthwork"/>
      <sheetName val="CAB_OD"/>
      <sheetName val="단가비교"/>
      <sheetName val="일반설비내역서"/>
      <sheetName val="공주-교대(A1)"/>
      <sheetName val="자재단가"/>
      <sheetName val="견적대비 견적서"/>
      <sheetName val="Data Vol"/>
      <sheetName val="과천MAIN"/>
      <sheetName val="단"/>
      <sheetName val="예산M12A"/>
      <sheetName val="표지"/>
      <sheetName val="001"/>
      <sheetName val="목동세대 산출근거"/>
      <sheetName val="수입"/>
      <sheetName val="채권(하반기)"/>
      <sheetName val="SUMMARY(S)"/>
      <sheetName val="CAUDIT"/>
      <sheetName val="설직재-1"/>
      <sheetName val="토공(우물통,기타) "/>
      <sheetName val="cost"/>
      <sheetName val="2-3.V.D일위"/>
      <sheetName val="실행철강하도"/>
      <sheetName val="Baby일위대가"/>
      <sheetName val="견적대비표"/>
      <sheetName val="전기"/>
      <sheetName val="기자재비"/>
      <sheetName val="수량산출기초(케블등)"/>
      <sheetName val="March"/>
      <sheetName val="Assumptions"/>
      <sheetName val="D040416"/>
      <sheetName val="기안"/>
      <sheetName val="수량산출서 갑지"/>
      <sheetName val="FAND唨6"/>
      <sheetName val="FAND_x0010__x0000_"/>
      <sheetName val="8"/>
      <sheetName val="10"/>
      <sheetName val="12"/>
      <sheetName val="9"/>
      <sheetName val="11"/>
      <sheetName val="갑지"/>
      <sheetName val="6동"/>
      <sheetName val="설 계"/>
      <sheetName val="유화"/>
      <sheetName val="S0"/>
      <sheetName val="가설공사비"/>
      <sheetName val="도로구조공사비"/>
      <sheetName val="도로토공공사비"/>
      <sheetName val="여수토공사비"/>
      <sheetName val="PROCURE"/>
      <sheetName val="특수선일위대가"/>
      <sheetName val="견적의뢰"/>
      <sheetName val="Basic"/>
      <sheetName val="본지점중"/>
      <sheetName val="Sheet3"/>
      <sheetName val="OCT.FDN"/>
      <sheetName val="현금"/>
      <sheetName val="기성집계"/>
      <sheetName val="A"/>
      <sheetName val="BOQ건축"/>
      <sheetName val="최초침전지집계표"/>
      <sheetName val="단가산출집계"/>
      <sheetName val="Grid &amp; A.M"/>
      <sheetName val="CRUDE RE-bar"/>
      <sheetName val="건축2"/>
      <sheetName val="NOMUBI"/>
      <sheetName val="sw1"/>
      <sheetName val="4안전율"/>
      <sheetName val="현황"/>
      <sheetName val="도급내역서"/>
      <sheetName val="CJE"/>
      <sheetName val="경산"/>
      <sheetName val="재1"/>
      <sheetName val="일반부표"/>
      <sheetName val="FAND厰&amp;"/>
      <sheetName val="FAND咀,"/>
      <sheetName val="순환펌프"/>
      <sheetName val="저수조"/>
      <sheetName val="급,배기팬"/>
      <sheetName val="급탕순환펌프"/>
      <sheetName val="AP1"/>
      <sheetName val="입력DATA"/>
      <sheetName val="바닥판"/>
      <sheetName val="1995년 섹터별 매출"/>
      <sheetName val="협조전"/>
      <sheetName val="수문보고"/>
      <sheetName val="골재산출"/>
      <sheetName val="Sheet2"/>
      <sheetName val="half slab-1"/>
      <sheetName val="건축집계표"/>
      <sheetName val="내부부하"/>
      <sheetName val="2.대외공문"/>
      <sheetName val="경비산출"/>
      <sheetName val="Sheet6"/>
      <sheetName val="참조"/>
      <sheetName val="가정단면"/>
      <sheetName val="예산M2"/>
      <sheetName val="WAGE RATE BACK-UP DATA"/>
      <sheetName val="COVERSHEET PAGE"/>
      <sheetName val="eq_data"/>
      <sheetName val="PipWT"/>
      <sheetName val="품셈표"/>
      <sheetName val="TABLE2-1 ISBL(HDEC단가)"/>
      <sheetName val="TABLE2-2 OSBL(HDEC단가)"/>
      <sheetName val="DESIGN CRITERIA"/>
      <sheetName val="h-013211-2"/>
      <sheetName val="CAT_5"/>
      <sheetName val="하중계산"/>
      <sheetName val="견적서"/>
      <sheetName val="Lookup tables"/>
      <sheetName val="지표"/>
      <sheetName val="소요자재"/>
      <sheetName val="정산내역서"/>
      <sheetName val="건축외주"/>
      <sheetName val="자  재"/>
      <sheetName val="진주방향"/>
      <sheetName val="RFP002"/>
      <sheetName val="건내용"/>
      <sheetName val="산근"/>
      <sheetName val="시험연구비상각"/>
      <sheetName val="DR(SUM)"/>
      <sheetName val="TL(SUM)"/>
      <sheetName val="2000.05"/>
      <sheetName val="공사비명세서"/>
      <sheetName val="DS-최종"/>
      <sheetName val="SS"/>
      <sheetName val="기준자료"/>
      <sheetName val="최초침-_x0000_ü_x0000_"/>
      <sheetName val="금액내역서"/>
      <sheetName val="간접"/>
      <sheetName val="주방"/>
      <sheetName val="단가조사"/>
      <sheetName val="1.물가시세표"/>
      <sheetName val="12.부대공"/>
      <sheetName val="5.노임단가"/>
      <sheetName val="4.중기단가산출"/>
      <sheetName val="6.단가목록"/>
      <sheetName val="8.배수공"/>
      <sheetName val="기초1"/>
      <sheetName val="경비_원본"/>
      <sheetName val="노임"/>
      <sheetName val="원본"/>
      <sheetName val="EXPENSE"/>
      <sheetName val="공사비집계"/>
      <sheetName val="RCD-STRAND_PILE_압입및굴착5"/>
      <sheetName val="______★개인별현황표(김종우기사)5"/>
      <sheetName val="______주소록5"/>
      <sheetName val="______★골조분석표(서태용대리)5"/>
      <sheetName val="______골조부재별비율5"/>
      <sheetName val="____(주)경원건축공사비분석표5"/>
      <sheetName val="____(주)경원건축공사비분석표(공)5"/>
      <sheetName val="BSD_(2)1"/>
      <sheetName val="P_M_별1"/>
      <sheetName val="장비당단가_(1)1"/>
      <sheetName val="3련_BOX1"/>
      <sheetName val="Site_Expenses1"/>
      <sheetName val="3BL공동구_수량1"/>
      <sheetName val="聒CD-STRAND_PILE_압입및굴착1"/>
      <sheetName val="2F_회의실견적(5_14_일대)1"/>
      <sheetName val="BSD__2_1"/>
      <sheetName val="설산1_나1"/>
      <sheetName val="list_price"/>
      <sheetName val="내역서_"/>
      <sheetName val="Customer_Databas1"/>
      <sheetName val="공사비_내역_(가)1"/>
      <sheetName val="wblff(before_omi_pc&amp;stump)"/>
      <sheetName val="_"/>
      <sheetName val="IMP_(REACTOR)1"/>
      <sheetName val="_견적서"/>
      <sheetName val="HRSG_SMALL07220"/>
      <sheetName val="Indirect_Cost"/>
      <sheetName val="노원열병합__건축공사기성내역서"/>
      <sheetName val="별표_"/>
      <sheetName val="I_설계조건"/>
      <sheetName val="1_설계기준"/>
      <sheetName val="플랜트_설치"/>
      <sheetName val="단가표_"/>
      <sheetName val="06-BATCH_"/>
      <sheetName val="남양시작동자105노65기1_3화1_2"/>
      <sheetName val="Harga_material_"/>
      <sheetName val="TABLE2-1_ISBL-(SlTE_PREP)"/>
      <sheetName val="TABLE2_1_ISBL_(Soil_Invest)"/>
      <sheetName val="TABLE2-2_OSBL(GENERAL-CIVIL)"/>
      <sheetName val="7_5_2_BOQ_Summary_"/>
      <sheetName val="kimre_scrubber"/>
      <sheetName val="sum1_(2)"/>
      <sheetName val="AH-1_"/>
      <sheetName val="BOM-Form_A_1_III"/>
      <sheetName val="General_Data"/>
      <sheetName val="RING_WALL"/>
      <sheetName val="full_(2)"/>
      <sheetName val="06_BATCH_"/>
      <sheetName val="DRAIN_DRUM_PIT_D-301"/>
      <sheetName val="plan&amp;section_of_foundation"/>
      <sheetName val="TABLE2-1_ISBL(GENEAL-CIVIL)"/>
      <sheetName val="TABLE2-2_OSBL-(SITE_PREP)"/>
      <sheetName val="ISBL_(검증)"/>
      <sheetName val="교통시설_표지판"/>
      <sheetName val="SL_dau_tien"/>
      <sheetName val="Sheet1_(2)"/>
      <sheetName val="효성CB_1P기초"/>
      <sheetName val="C_&amp;_G_RHS"/>
      <sheetName val="INDIRECT_MOBILIZATION_PLAN"/>
      <sheetName val="MANPOWER_MOBILIZATION"/>
      <sheetName val="LABOR_MOBILIZATION_PLAN"/>
      <sheetName val="STAFF_MOBILIZATION_PLAN"/>
      <sheetName val="LIST_OF_OFFICE_EQUIPMENT"/>
      <sheetName val="PERSONNEL_SETUP"/>
      <sheetName val="KOREAN_STAFF_SALARY_-_SITE"/>
      <sheetName val="TEMPORARY_FACILITIES"/>
      <sheetName val="WATER_SUPPLY"/>
      <sheetName val="준검_내역서"/>
      <sheetName val="UOP_508_PG_5-12"/>
      <sheetName val="Requirement(Work_Crew)"/>
      <sheetName val="Mp-team_1"/>
      <sheetName val="수량산출서_갑지"/>
      <sheetName val="1_설계조건"/>
      <sheetName val="90_03실행_"/>
      <sheetName val="2_내역서"/>
      <sheetName val="설_계"/>
      <sheetName val="강관_및_부속"/>
      <sheetName val="1_우편집중내역서"/>
      <sheetName val="4_LINE"/>
      <sheetName val="7_th"/>
      <sheetName val="CP-E2_(품셈표)"/>
      <sheetName val="ACCESS_FLOOR"/>
      <sheetName val="Change_rate"/>
      <sheetName val="11_자재단가"/>
      <sheetName val="을_2"/>
      <sheetName val="FCU_(2)"/>
      <sheetName val="조도계산서_(도서)"/>
      <sheetName val="단가산출서_(2)"/>
      <sheetName val="목동세대_산출근거"/>
      <sheetName val="관로공표지"/>
      <sheetName val="인사자료총집계"/>
      <sheetName val="금융비용"/>
      <sheetName val="NPV"/>
      <sheetName val="inter"/>
      <sheetName val="1. Design Change"/>
      <sheetName val="회사99"/>
      <sheetName val="시화점실행"/>
      <sheetName val="작업내역"/>
      <sheetName val="깨기"/>
      <sheetName val="변경총괄지(1)"/>
      <sheetName val="LAND_HOYU"/>
      <sheetName val="LAND_YUKO"/>
      <sheetName val="가동비율"/>
      <sheetName val="H-PILE수량집계"/>
      <sheetName val="전선 및 전선관"/>
      <sheetName val="조명투자및환수계획"/>
      <sheetName val="제조중간결과"/>
      <sheetName val="산출근거목록"/>
      <sheetName val="일대목록"/>
      <sheetName val="cctv"/>
      <sheetName val="외자배분"/>
      <sheetName val="외자내역"/>
      <sheetName val="일위"/>
      <sheetName val="기타 정보통신공사"/>
      <sheetName val="방식총괄"/>
      <sheetName val="가설공사내역"/>
      <sheetName val="401"/>
      <sheetName val="CT "/>
      <sheetName val="현장관리비내역서"/>
      <sheetName val="TABLE2-2 OSBL(total)"/>
      <sheetName val="fitting"/>
      <sheetName val="MAIN"/>
      <sheetName val="PRO_A"/>
      <sheetName val="PRO"/>
      <sheetName val="system &amp; LOOK_UP_FUNC"/>
      <sheetName val="Annex 3_Price Table_Piping Shop"/>
      <sheetName val="Sheet3 (2)"/>
      <sheetName val="2.설계제원"/>
      <sheetName val="PRICE-COMP"/>
      <sheetName val="GREEN"/>
      <sheetName val="Hawiyah"/>
      <sheetName val="Hawiyah_하청"/>
      <sheetName val="HDEC_1027"/>
      <sheetName val="Juaymah"/>
      <sheetName val="SIPC"/>
      <sheetName val="장비당단가_(1)2"/>
      <sheetName val="BSD_(2)2"/>
      <sheetName val="TABLE2-1_ISBL-(SlTE_PREP)1"/>
      <sheetName val="TABLE2_1_ISBL_(Soil_Invest)1"/>
      <sheetName val="TABLE2-2_OSBL(GENERAL-CIVIL)1"/>
      <sheetName val="7_5_2_BOQ_Summary_1"/>
      <sheetName val="PRICE COMP"/>
      <sheetName val="간접총괄"/>
      <sheetName val="Cash2"/>
      <sheetName val="Z"/>
      <sheetName val="지수"/>
      <sheetName val="경제성분석"/>
      <sheetName val="산재 안전"/>
      <sheetName val="노무비 경비"/>
      <sheetName val="전 기"/>
      <sheetName val="IMPEADENCE MAP 취수장"/>
      <sheetName val="잡비"/>
      <sheetName val="잡비계산서(총체2)"/>
      <sheetName val="주공 갑지"/>
      <sheetName val="한일양산"/>
      <sheetName val="in"/>
      <sheetName val="물량"/>
      <sheetName val="1단계"/>
      <sheetName val="철거수량(전송)"/>
      <sheetName val="LIST OF OFFICE EQUI"/>
      <sheetName val="Sheet1(X)"/>
      <sheetName val="품의서"/>
      <sheetName val="SUM (INQNO."/>
      <sheetName val="약품공급2"/>
      <sheetName val="동원인원산출"/>
      <sheetName val="영업소실적"/>
      <sheetName val="3희질산"/>
      <sheetName val="Administrative Prices"/>
      <sheetName val="HDECGTY"/>
      <sheetName val="기계설비"/>
      <sheetName val="수량산출(액티비티)"/>
      <sheetName val="(2)"/>
      <sheetName val="제품"/>
      <sheetName val="DIAPHRAGM"/>
      <sheetName val="별표총괄"/>
      <sheetName val="______골조부_x0012__x0015__x0008__x0006__x0004_"/>
      <sheetName val="Ѐ_x0000__x0000__x0000_"/>
      <sheetName val="형상"/>
      <sheetName val="사급자재"/>
      <sheetName val="Tender Summary"/>
      <sheetName val="표지 (2)"/>
      <sheetName val="조명율표"/>
      <sheetName val="97"/>
      <sheetName val="b_balju (2)"/>
      <sheetName val="단위별 일위대가표"/>
      <sheetName val="몰탈재료산출"/>
      <sheetName val="PAC"/>
      <sheetName val="PROJECT BRIEF(EX.NEW)"/>
      <sheetName val="보할최종(준공)only"/>
      <sheetName val="NSMA-sက_x0000_諱ԃ"/>
      <sheetName val="청제공기계일위대가"/>
      <sheetName val="제경집계"/>
      <sheetName val="1.관로"/>
      <sheetName val="납부서"/>
      <sheetName val="PAINT"/>
      <sheetName val="SUMMARY"/>
      <sheetName val="본부장"/>
      <sheetName val="건축"/>
      <sheetName val="1.취수장"/>
      <sheetName val="NSMA-s㠨⑎蠀ᔁ"/>
      <sheetName val="NSMA-s㠨⪘ကᔁ"/>
      <sheetName val="단계별내역 (2)"/>
      <sheetName val="노무비"/>
      <sheetName val="Area"/>
      <sheetName val="도급자재"/>
      <sheetName val="주빔의 설계"/>
      <sheetName val="NSMA-s〯â_x0000__x0000__x0000_"/>
      <sheetName val="총중목"/>
      <sheetName val="내2"/>
      <sheetName val="97생산제품"/>
      <sheetName val="기본DATA"/>
      <sheetName val="8.PILE  (돌출)"/>
      <sheetName val="C-노임단가"/>
      <sheetName val="방음벽기초-수량"/>
      <sheetName val="____(주)경원건축공ﶻĉ_x0000__x0000_楨◿"/>
      <sheetName val="____(주)경원건축공䔭疖꜀ȭﶻĉ"/>
      <sheetName val="____(주)경원건축공ﶻ_x001e__x0000__x0000_읰∉"/>
      <sheetName val="____(주)경원건축공ﶻ_x001e__x0000__x0000_ﳐ⡷"/>
      <sheetName val="____(주)경원건축공ﶻ_x001e__x0000__x0000_ⱐỹ"/>
      <sheetName val="____(주)경원건축공ﶻ_x001e__x0000__x0000_萨ⓤ"/>
      <sheetName val="인건비_"/>
      <sheetName val="일반맨홀수량집계(A-7_LINE)"/>
      <sheetName val="전동기_SPEC"/>
      <sheetName val="단면_(2)"/>
      <sheetName val="견적대비_견적서"/>
      <sheetName val="Data_Vol"/>
      <sheetName val="토공(우물통,기타)_"/>
      <sheetName val="2-3_V_D일위"/>
      <sheetName val="FAND"/>
      <sheetName val="OCT_FDN"/>
      <sheetName val="CRUDE_RE-bar"/>
      <sheetName val="Grid_&amp;_A_M"/>
      <sheetName val="산재_안전"/>
      <sheetName val="노무비_경비"/>
      <sheetName val="전_기"/>
      <sheetName val="목차"/>
      <sheetName val="WO"/>
      <sheetName val="SILICATE"/>
      <sheetName val="퍼스트"/>
      <sheetName val="관급자재"/>
      <sheetName val="흄관기초"/>
      <sheetName val="C.배수관공"/>
      <sheetName val="GCS 5F-19"/>
      <sheetName val="cross beam"/>
      <sheetName val="견적금액(2003.12.22)"/>
      <sheetName val="설계내역서"/>
      <sheetName val="RCD-ST_x0015__x0000__x000a__x0000__x0014__x0000__x000e__x0000__x0012__x0000__x0015__x0000__x0004__x0000__x0004__x0000_"/>
      <sheetName val="_x0000__x0004__x0000__x0004_"/>
      <sheetName val="2002상반기㥾ᆄ㰁딐"/>
      <sheetName val="OCM"/>
      <sheetName val="REINF."/>
      <sheetName val="LOADS"/>
      <sheetName val="SKETCH"/>
      <sheetName val="CHECK1"/>
      <sheetName val="F5"/>
      <sheetName val="계산내역(설비)"/>
      <sheetName val="월별지출내역"/>
      <sheetName val="공사비지출기안"/>
      <sheetName val="______골ମ⿥_x0005__x0000__x0000__x0000_"/>
      <sheetName val="DESIGN(77C-102A)-2"/>
      <sheetName val="조작대(1연)"/>
      <sheetName val="부대공집계표"/>
      <sheetName val="화산肼᭭"/>
      <sheetName val="견적내역서"/>
      <sheetName val="한전고리-을"/>
      <sheetName val="Change r嗠O嘬"/>
      <sheetName val="RCD-STRAND_PILE_압입및굴浐ௗ"/>
      <sheetName val="기초0_x0000_"/>
      <sheetName val="부하계산서"/>
      <sheetName val="일위대가표 (2)"/>
      <sheetName val="0226"/>
      <sheetName val="총괄내역서"/>
      <sheetName val="내역서(음성금왕)"/>
      <sheetName val="기본사항"/>
      <sheetName val="환산"/>
      <sheetName val="일위(PN)"/>
      <sheetName val="1）WELDING POINT"/>
      <sheetName val="산정표"/>
      <sheetName val="토공 갑지"/>
      <sheetName val="장비명"/>
      <sheetName val="입찰보고"/>
      <sheetName val="원가입력"/>
      <sheetName val="품셈"/>
      <sheetName val="바.한일양산"/>
      <sheetName val="CPM챠트 "/>
      <sheetName val="입찰품의"/>
      <sheetName val="적격점수(대DK)"/>
      <sheetName val="출력표"/>
      <sheetName val="적용률"/>
      <sheetName val="일용직내역"/>
      <sheetName val="보도씀鈖ԯ_x0000_"/>
      <sheetName val="주관사업"/>
      <sheetName val="공통비"/>
      <sheetName val="소업1교"/>
      <sheetName val="4)유동표"/>
      <sheetName val="1.우편집중내_x0004__x0004_"/>
      <sheetName val="ЀԀȀȀЀᨀ"/>
      <sheetName val="기초대가"/>
      <sheetName val="90.03혁⍧_x0000_"/>
      <sheetName val="INDIRECT MOBILIZATION Pԟ_x0000_缀"/>
      <sheetName val="총내역"/>
      <sheetName val="공사수행방안"/>
      <sheetName val="입찰BMTL"/>
      <sheetName val="안정검토"/>
      <sheetName val="단면설계"/>
      <sheetName val="MATRLDATﺬ"/>
      <sheetName val="in1-3"/>
      <sheetName val="in2-2"/>
      <sheetName val="부안일위"/>
      <sheetName val="국공유지및사유지"/>
      <sheetName val="토공A"/>
      <sheetName val="내역을"/>
      <sheetName val="대운산출"/>
      <sheetName val="대가호표"/>
      <sheetName val="변경내역서"/>
      <sheetName val="재료-CODE"/>
      <sheetName val="내역_FILE"/>
      <sheetName val="9.2단가산출서"/>
      <sheetName val="손료"/>
      <sheetName val="97 사업추정(WEKI)"/>
      <sheetName val="ASTM C585"/>
      <sheetName val="INDIRECT COST-PART l"/>
      <sheetName val="Material"/>
      <sheetName val="대로근거"/>
      <sheetName val="요약배부"/>
      <sheetName val="ITEM CODE"/>
      <sheetName val="NSMA-sက"/>
      <sheetName val="gvl"/>
      <sheetName val="1608월"/>
      <sheetName val="대비표"/>
      <sheetName val="우배수"/>
      <sheetName val="CPA33-34"/>
      <sheetName val="발안전력구"/>
      <sheetName val="3BL공동구_수량4"/>
      <sheetName val="P_M_별4"/>
      <sheetName val="Site_Expenses4"/>
      <sheetName val="聒CD-STRAND_PILE_압입및굴착4"/>
      <sheetName val="BSD_(2)5"/>
      <sheetName val="장비당단가_(1)5"/>
      <sheetName val="2F_회의실견적(5_14_일대)4"/>
      <sheetName val="3련_BOX4"/>
      <sheetName val="BSD__2_4"/>
      <sheetName val="설산1_나4"/>
      <sheetName val="IMP_(REACTOR)4"/>
      <sheetName val="공사비_내역_(가)4"/>
      <sheetName val="_4"/>
      <sheetName val="_견적서4"/>
      <sheetName val="list_price4"/>
      <sheetName val="내역서_4"/>
      <sheetName val="Customer_Databas4"/>
      <sheetName val="남양시작동자105노65기1_3화1_24"/>
      <sheetName val="TABLE2-1_ISBL-(SlTE_PREP)4"/>
      <sheetName val="TABLE2_1_ISBL_(Soil_Invest)4"/>
      <sheetName val="TABLE2-2_OSBL(GENERAL-CIVIL)4"/>
      <sheetName val="7_5_2_BOQ_Summary_4"/>
      <sheetName val="_1"/>
      <sheetName val="_견적서1"/>
      <sheetName val="list_price1"/>
      <sheetName val="내역서_1"/>
      <sheetName val="남양시작동자105노65기1_3화1_21"/>
      <sheetName val="3BL공동구_수량2"/>
      <sheetName val="P_M_별2"/>
      <sheetName val="Site_Expenses2"/>
      <sheetName val="聒CD-STRAND_PILE_압입및굴착2"/>
      <sheetName val="BSD_(2)3"/>
      <sheetName val="장비당단가_(1)3"/>
      <sheetName val="2F_회의실견적(5_14_일대)2"/>
      <sheetName val="3련_BOX2"/>
      <sheetName val="BSD__2_2"/>
      <sheetName val="설산1_나2"/>
      <sheetName val="IMP_(REACTOR)2"/>
      <sheetName val="공사비_내역_(가)2"/>
      <sheetName val="_2"/>
      <sheetName val="_견적서2"/>
      <sheetName val="list_price2"/>
      <sheetName val="내역서_2"/>
      <sheetName val="Customer_Databas2"/>
      <sheetName val="남양시작동자105노65기1_3화1_22"/>
      <sheetName val="TABLE2-1_ISBL-(SlTE_PREP)2"/>
      <sheetName val="TABLE2_1_ISBL_(Soil_Invest)2"/>
      <sheetName val="TABLE2-2_OSBL(GENERAL-CIVIL)2"/>
      <sheetName val="7_5_2_BOQ_Summary_2"/>
      <sheetName val="3BL공동구_수량3"/>
      <sheetName val="P_M_별3"/>
      <sheetName val="Site_Expenses3"/>
      <sheetName val="聒CD-STRAND_PILE_압입및굴착3"/>
      <sheetName val="BSD_(2)4"/>
      <sheetName val="장비당단가_(1)4"/>
      <sheetName val="2F_회의실견적(5_14_일대)3"/>
      <sheetName val="3련_BOX3"/>
      <sheetName val="BSD__2_3"/>
      <sheetName val="설산1_나3"/>
      <sheetName val="IMP_(REACTOR)3"/>
      <sheetName val="공사비_내역_(가)3"/>
      <sheetName val="_3"/>
      <sheetName val="_견적서3"/>
      <sheetName val="list_price3"/>
      <sheetName val="내역서_3"/>
      <sheetName val="Customer_Databas3"/>
      <sheetName val="남양시작동자105노65기1_3화1_23"/>
      <sheetName val="TABLE2-1_ISBL-(SlTE_PREP)3"/>
      <sheetName val="TABLE2_1_ISBL_(Soil_Invest)3"/>
      <sheetName val="TABLE2-2_OSBL(GENERAL-CIVIL)3"/>
      <sheetName val="7_5_2_BOQ_Summary_3"/>
      <sheetName val="미드수량"/>
      <sheetName val="Chang"/>
      <sheetName val="명세서"/>
      <sheetName val="단  가  대  비  표"/>
      <sheetName val="일  위  대  가  목  록"/>
      <sheetName val="수안보-MBR1"/>
      <sheetName val="기초༂६"/>
      <sheetName val="기초뀘ᬗ"/>
      <sheetName val="기초ဃᭂ"/>
      <sheetName val="기초퀃ᭂ"/>
      <sheetName val="기초됂ふ"/>
      <sheetName val="연결塠ɪ"/>
      <sheetName val="거래명세표"/>
      <sheetName val="HORI. VESSEL"/>
      <sheetName val="연동내역"/>
      <sheetName val="20131008102524_1_002_BM내역서(설비)2"/>
      <sheetName val="Util&amp; Real"/>
      <sheetName val="을-ATYPE"/>
      <sheetName val="data2"/>
      <sheetName val="수리결과"/>
      <sheetName val="중기일위대가"/>
      <sheetName val="OD"/>
      <sheetName val="에너지동"/>
      <sheetName val="잡철물"/>
      <sheetName val="결과조달"/>
      <sheetName val="______골_x0000__x0000_旨_x0000__x0000__x0000_ㅫ"/>
      <sheetName val="전등"/>
      <sheetName val="직공비"/>
      <sheetName val="DNW"/>
      <sheetName val="3.공통공사대비"/>
      <sheetName val="9GNG운반"/>
      <sheetName val="FLANGE"/>
      <sheetName val="VALVE"/>
      <sheetName val="Sheet15"/>
      <sheetName val="Areas"/>
      <sheetName val="01월TTL"/>
      <sheetName val="집계"/>
      <sheetName val="SELTDATA"/>
      <sheetName val="공사비_내역_(ﻆᇕ"/>
      <sheetName val="단면치_x0000_"/>
      <sheetName val="단위단가"/>
      <sheetName val="요율"/>
      <sheetName val="특별교실"/>
      <sheetName val="3.현장배치"/>
      <sheetName val="부재치수입력"/>
      <sheetName val="98지급계획"/>
      <sheetName val="기별"/>
      <sheetName val="을부︀ꏕԯ_x0000_"/>
      <sheetName val="일반수량집계표"/>
      <sheetName val="참조자료"/>
      <sheetName val="평당"/>
      <sheetName val="IMP_MAIN_"/>
      <sheetName val="IMP _REACTOR_"/>
      <sheetName val="FA⢀㰀⢁"/>
      <sheetName val="FAࢾ㲄︀탕"/>
      <sheetName val="woo("/>
      <sheetName val="woo(_x0000__x0000__x0005__x0000_"/>
      <sheetName val="부대tu"/>
      <sheetName val="부대공"/>
      <sheetName val="RCD-ST_x0015__x0000_ _x0000__x0014__x0000__x000e__x0000__x0012__x0000__x0015__x0000__x0004__x0000__x0004__x0000_"/>
      <sheetName val="1차 내역서"/>
      <sheetName val="가격정보"/>
      <sheetName val="포장공"/>
      <sheetName val="단가목록"/>
      <sheetName val="Mp-t_x0000__x0000_쩈_x0000__x0000_"/>
      <sheetName val="Mp-t_x0000__x0000_䉨_x0000__x0000_"/>
      <sheetName val="부_x0000__x0000_Ԁ"/>
      <sheetName val="골재집계"/>
      <sheetName val="Macro2"/>
      <sheetName val="별표_1"/>
      <sheetName val="단가표_1"/>
      <sheetName val="Indirect_Cost1"/>
      <sheetName val="wblff(before_omi_pc&amp;stump)1"/>
      <sheetName val="노원열병합__건축공사기성내역서1"/>
      <sheetName val="HRSG_SMALL072201"/>
      <sheetName val="Harga_material_1"/>
      <sheetName val="DRAIN_DRUM_PIT_D-3011"/>
      <sheetName val="kimre_scrubber1"/>
      <sheetName val="sum1_(2)1"/>
      <sheetName val="06-BATCH_1"/>
      <sheetName val="I_설계조건1"/>
      <sheetName val="1_설계기준1"/>
      <sheetName val="플랜트_설치1"/>
      <sheetName val="full_(2)1"/>
      <sheetName val="교통시설_표지판1"/>
      <sheetName val="General_Data1"/>
      <sheetName val="RING_WALL1"/>
      <sheetName val="AH-1_1"/>
      <sheetName val="06_BATCH_1"/>
      <sheetName val="BOM-Form_A_1_III1"/>
      <sheetName val="SL_dau_tien1"/>
      <sheetName val="감리을"/>
      <sheetName val="대공종"/>
      <sheetName val="유치원내역"/>
      <sheetName val="입찰"/>
      <sheetName val="현경"/>
      <sheetName val="해평견적"/>
      <sheetName val="설비내역서"/>
      <sheetName val="전기내역서"/>
      <sheetName val="대림경상68억"/>
      <sheetName val="GI-LIST"/>
      <sheetName val="기기리스트"/>
      <sheetName val="화설내"/>
      <sheetName val="Macro(전선)"/>
      <sheetName val="화전내"/>
      <sheetName val="청천내"/>
      <sheetName val="FA_x0006__x0000__x0000_棍"/>
      <sheetName val="공사비집계표(서해안고속도로)"/>
      <sheetName val="3.하중산정4.지지력"/>
      <sheetName val="70%"/>
      <sheetName val="预算"/>
      <sheetName val="KSC칸막이 일위대가"/>
      <sheetName val="CLAUSE"/>
      <sheetName val="parameter"/>
      <sheetName val="WK1B"/>
      <sheetName val="롤러"/>
      <sheetName val="산출내역서"/>
      <sheetName val="8."/>
      <sheetName val="5."/>
      <sheetName val="12."/>
      <sheetName val="14."/>
      <sheetName val="9."/>
      <sheetName val="13"/>
      <sheetName val="7."/>
      <sheetName val="road &amp;paving"/>
      <sheetName val="FLA"/>
      <sheetName val="재료비"/>
      <sheetName val="토공집계표"/>
      <sheetName val="Code_INTools"/>
      <sheetName val="Default_Magics"/>
      <sheetName val="Code_Magics"/>
      <sheetName val="Rates"/>
      <sheetName val="Rate_Tables"/>
      <sheetName val="Staff_Assignment"/>
      <sheetName val="견적"/>
      <sheetName val="EKOG10건축"/>
      <sheetName val="간접비(1)"/>
      <sheetName val="90.03실행_x0000_"/>
      <sheetName val="ITEMS"/>
      <sheetName val="입력"/>
      <sheetName val="RCD-STRAND_PILE_압입및굴착6"/>
      <sheetName val="______★개인별현황표(김종우기사)6"/>
      <sheetName val="______주소록6"/>
      <sheetName val="______★골조분석표(서태용대리)6"/>
      <sheetName val="______골조부재별비율6"/>
      <sheetName val="____(주)경원건축공사비분석표6"/>
      <sheetName val="____(주)경원건축공사비분석표(공)6"/>
      <sheetName val="plan&amp;section_of_foundation1"/>
      <sheetName val="Sheet1_(2)1"/>
      <sheetName val="ISBL_(검증)1"/>
      <sheetName val="TABLE2-2_OSBL-(SITE_PREP)1"/>
      <sheetName val="효성CB_1P기초1"/>
      <sheetName val="C_&amp;_G_RHS1"/>
      <sheetName val="INDIRECT_MOBILIZATION_PLAN1"/>
      <sheetName val="MANPOWER_MOBILIZATION1"/>
      <sheetName val="LABOR_MOBILIZATION_PLAN1"/>
      <sheetName val="STAFF_MOBILIZATION_PLAN1"/>
      <sheetName val="LIST_OF_OFFICE_EQUIPMENT1"/>
      <sheetName val="PERSONNEL_SETUP1"/>
      <sheetName val="KOREAN_STAFF_SALARY_-_SITE1"/>
      <sheetName val="TEMPORARY_FACILITIES1"/>
      <sheetName val="WATER_SUPPLY1"/>
      <sheetName val="TABLE2-1_ISBL(GENEAL-CIVIL)1"/>
      <sheetName val="준검_내역서1"/>
      <sheetName val="UOP_508_PG_5-121"/>
      <sheetName val="을_21"/>
      <sheetName val="Mp-team_11"/>
      <sheetName val="Requirement(Work_Crew)1"/>
      <sheetName val="90_03실행_1"/>
      <sheetName val="Change_rate1"/>
      <sheetName val="1_우편집중내역서1"/>
      <sheetName val="1_설계조건1"/>
      <sheetName val="2_내역서1"/>
      <sheetName val="FCU_(2)1"/>
      <sheetName val="조도계산서_(도서)1"/>
      <sheetName val="CP-E2_(품셈표)1"/>
      <sheetName val="ACCESS_FLOOR1"/>
      <sheetName val="4_LINE1"/>
      <sheetName val="7_th1"/>
      <sheetName val="11_자재단가1"/>
      <sheetName val="강관_및_부속1"/>
      <sheetName val="목동세대_산출근거1"/>
      <sheetName val="Data_Vol1"/>
      <sheetName val="전동기_SPEC1"/>
      <sheetName val="토공(우물통,기타)_1"/>
      <sheetName val="2-3_V_D일위1"/>
      <sheetName val="수량산출서_갑지1"/>
      <sheetName val="단가산출서_(2)1"/>
      <sheetName val="WAGE_RATE_BACK-UP_DATA"/>
      <sheetName val="COVERSHEET_PAGE"/>
      <sheetName val="TABLE2-1_ISBL(HDEC단가)"/>
      <sheetName val="TABLE2-2_OSBL(HDEC단가)"/>
      <sheetName val="DESIGN_CRITERIA"/>
      <sheetName val="1__Design_Change"/>
      <sheetName val="설_계1"/>
      <sheetName val="2_대외공문"/>
      <sheetName val="1995년_섹터별_매출"/>
      <sheetName val="GCS_5F-19"/>
      <sheetName val="1_물가시세표"/>
      <sheetName val="12_부대공"/>
      <sheetName val="5_노임단가"/>
      <sheetName val="4_중기단가산출"/>
      <sheetName val="6_단가목록"/>
      <sheetName val="8_배수공"/>
      <sheetName val="전선_및_전선관"/>
      <sheetName val="Lookup_tables"/>
      <sheetName val="half_slab-1"/>
      <sheetName val="기타_정보통신공사"/>
      <sheetName val="CT_"/>
      <sheetName val="TABLE2-2_OSBL(total)"/>
      <sheetName val="system_&amp;_LOOK_UP_FUNC"/>
      <sheetName val="Annex_3_Price_Table_Piping_Shop"/>
      <sheetName val="Sheet3_(2)"/>
      <sheetName val="2_설계제원"/>
      <sheetName val="PRICE_COMP"/>
      <sheetName val="PROJECT_BRIEF(EX_NEW)"/>
      <sheetName val="주공_갑지"/>
      <sheetName val="2000_05"/>
      <sheetName val="SUM_(INQNO_"/>
      <sheetName val="1_관로"/>
      <sheetName val="IMPEADENCE_MAP_취수장"/>
      <sheetName val="자__재"/>
      <sheetName val="b_balju_(2)"/>
      <sheetName val="______골조부"/>
      <sheetName val="단위별_일위대가표"/>
      <sheetName val="97_사업추정(WEKI)"/>
      <sheetName val="ASTM_C585"/>
      <sheetName val="INDIRECT_COST-PART_l"/>
      <sheetName val="Administrative_Prices"/>
      <sheetName val="견적금액(2003_12_22)"/>
      <sheetName val="단계별내역_(2)"/>
      <sheetName val="LIST_OF_OFFICE_EQUI"/>
      <sheetName val="REINF_"/>
      <sheetName val="cross_beam"/>
      <sheetName val="토공_갑지"/>
      <sheetName val="Tender_Summary"/>
      <sheetName val="1）WELDING_POINT"/>
      <sheetName val="주빔의_설계"/>
      <sheetName val="1_우편집중내"/>
      <sheetName val="9_2단가산출서"/>
      <sheetName val="바_한일양산"/>
      <sheetName val="CPM챠트_"/>
      <sheetName val="1_취수장"/>
      <sheetName val="______골ମ⿥"/>
      <sheetName val="8_PILE__(돌출)"/>
      <sheetName val="Util&amp;_Real"/>
      <sheetName val="RCD-ST_x000a_"/>
      <sheetName val="C_배수관공"/>
      <sheetName val="1,2공구원가계산서"/>
      <sheetName val="1공구산출내역서"/>
      <sheetName val="단가조사׃"/>
      <sheetName val="자동제어"/>
      <sheetName val="EQT-ESTN"/>
      <sheetName val="빙장비사양"/>
      <sheetName val="공종별집계표"/>
      <sheetName val="공종별내역서"/>
      <sheetName val="신규단가"/>
      <sheetName val="공사설정"/>
      <sheetName val="공량산출표"/>
      <sheetName val="공량산출"/>
      <sheetName val="리스트"/>
      <sheetName val="운반비정산"/>
      <sheetName val="정산"/>
      <sheetName val="통_x0000_"/>
      <sheetName val="통䓐"/>
      <sheetName val="자재표"/>
      <sheetName val="1공구계약서"/>
      <sheetName val="패널"/>
      <sheetName val="EQ-R1"/>
      <sheetName val="날개벽(좌,우=60도-4개)"/>
      <sheetName val="TIE-IN"/>
      <sheetName val="집1"/>
      <sheetName val="최초침-"/>
      <sheetName val="INDIRECT MOBILIZATION Pԟ"/>
      <sheetName val="견적갑지"/>
      <sheetName val="을지 "/>
      <sheetName val="단가견적조사표"/>
      <sheetName val="일위대가(가설)"/>
      <sheetName val="RCD-STRAND_PILE_압입및굴착7"/>
      <sheetName val="______★개인별현황표(김종우기사)7"/>
      <sheetName val="______주소록7"/>
      <sheetName val="______★골조분석표(서태용대리)7"/>
      <sheetName val="______골조부재별비율7"/>
      <sheetName val="____(주)경원건축공사비분석표7"/>
      <sheetName val="____(주)경원건축공사비분석표(공)7"/>
      <sheetName val="wblff(before_omi_pc&amp;stump)2"/>
      <sheetName val="노원열병합__건축공사기성내역서2"/>
      <sheetName val="I_설계조건2"/>
      <sheetName val="1_설계기준2"/>
      <sheetName val="Indirect_Cost2"/>
      <sheetName val="별표_2"/>
      <sheetName val="DRAIN_DRUM_PIT_D-3012"/>
      <sheetName val="단가표_2"/>
      <sheetName val="HRSG_SMALL072202"/>
      <sheetName val="Harga_material_2"/>
      <sheetName val="sum1_(2)2"/>
      <sheetName val="플랜트_설치2"/>
      <sheetName val="kimre_scrubber2"/>
      <sheetName val="06_BATCH_2"/>
      <sheetName val="06-BATCH_2"/>
      <sheetName val="full_(2)2"/>
      <sheetName val="AH-1_2"/>
      <sheetName val="RING_WALL2"/>
      <sheetName val="General_Data2"/>
      <sheetName val="plan&amp;section_of_foundation2"/>
      <sheetName val="SL_dau_tien2"/>
      <sheetName val="ISBL_(검증)2"/>
      <sheetName val="TABLE2-2_OSBL-(SITE_PREP)2"/>
      <sheetName val="INDIRECT_MOBILIZATION_PLAN2"/>
      <sheetName val="MANPOWER_MOBILIZATION2"/>
      <sheetName val="LABOR_MOBILIZATION_PLAN2"/>
      <sheetName val="STAFF_MOBILIZATION_PLAN2"/>
      <sheetName val="LIST_OF_OFFICE_EQUIPMENT2"/>
      <sheetName val="PERSONNEL_SETUP2"/>
      <sheetName val="KOREAN_STAFF_SALARY_-_SITE2"/>
      <sheetName val="TEMPORARY_FACILITIES2"/>
      <sheetName val="WATER_SUPPLY2"/>
      <sheetName val="TABLE2-1_ISBL(GENEAL-CIVIL)2"/>
      <sheetName val="준검_내역서2"/>
      <sheetName val="UOP_508_PG_5-122"/>
      <sheetName val="효성CB_1P기초2"/>
      <sheetName val="교통시설_표지판2"/>
      <sheetName val="C_&amp;_G_RHS2"/>
      <sheetName val="4_LINE2"/>
      <sheetName val="7_th2"/>
      <sheetName val="CP-E2_(품셈표)2"/>
      <sheetName val="ACCESS_FLOOR2"/>
      <sheetName val="Sheet1_(2)2"/>
      <sheetName val="2-3_V_D일위2"/>
      <sheetName val="을_22"/>
      <sheetName val="Requirement(Work_Crew)2"/>
      <sheetName val="1_우편집중내역서2"/>
      <sheetName val="BOM-Form_A_1_III2"/>
      <sheetName val="90_03실행_2"/>
      <sheetName val="Mp-team_12"/>
      <sheetName val="FCU_(2)2"/>
      <sheetName val="조도계산서_(도서)2"/>
      <sheetName val="Change_rate2"/>
      <sheetName val="11_자재단가2"/>
      <sheetName val="2_내역서2"/>
      <sheetName val="1_설계조건2"/>
      <sheetName val="단가산출서_(2)2"/>
      <sheetName val="강관_및_부속2"/>
      <sheetName val="목동세대_산출근거2"/>
      <sheetName val="수량산출서_갑지2"/>
      <sheetName val="Data_Vol2"/>
      <sheetName val="전동기_SPEC2"/>
      <sheetName val="토공(우물통,기타)_2"/>
      <sheetName val="인건비_1"/>
      <sheetName val="일반맨홀수량집계(A-7_LINE)1"/>
      <sheetName val="WAGE_RATE_BACK-UP_DATA1"/>
      <sheetName val="COVERSHEET_PAGE1"/>
      <sheetName val="TABLE2-1_ISBL(HDEC단가)1"/>
      <sheetName val="TABLE2-2_OSBL(HDEC단가)1"/>
      <sheetName val="DESIGN_CRITERIA1"/>
      <sheetName val="설_계2"/>
      <sheetName val="단면_(2)1"/>
      <sheetName val="1__Design_Change1"/>
      <sheetName val="2_대외공문1"/>
      <sheetName val="견적대비_견적서1"/>
      <sheetName val="OCT_FDN1"/>
      <sheetName val="1995년_섹터별_매출1"/>
      <sheetName val="GCS_5F-191"/>
      <sheetName val="Grid_&amp;_A_M1"/>
      <sheetName val="전_기1"/>
      <sheetName val="1_물가시세표1"/>
      <sheetName val="12_부대공1"/>
      <sheetName val="5_노임단가1"/>
      <sheetName val="4_중기단가산출1"/>
      <sheetName val="6_단가목록1"/>
      <sheetName val="8_배수공1"/>
      <sheetName val="CRUDE_RE-bar1"/>
      <sheetName val="전선_및_전선관1"/>
      <sheetName val="Lookup_tables1"/>
      <sheetName val="half_slab-11"/>
      <sheetName val="기타_정보통신공사1"/>
      <sheetName val="CT_1"/>
      <sheetName val="TABLE2-2_OSBL(total)1"/>
      <sheetName val="system_&amp;_LOOK_UP_FUNC1"/>
      <sheetName val="Annex_3_Price_Table_Piping_Sho1"/>
      <sheetName val="Sheet3_(2)1"/>
      <sheetName val="2_설계제원1"/>
      <sheetName val="PRICE_COMP1"/>
      <sheetName val="PROJECT_BRIEF(EX_NEW)1"/>
      <sheetName val="주공_갑지1"/>
      <sheetName val="IMPEADENCE_MAP_취수장1"/>
      <sheetName val="산재_안전1"/>
      <sheetName val="노무비_경비1"/>
      <sheetName val="자__재1"/>
      <sheetName val="b_balju_(2)1"/>
      <sheetName val="단위별_일위대가표1"/>
      <sheetName val="1_관로1"/>
      <sheetName val="2000_051"/>
      <sheetName val="SUM_(INQNO_1"/>
      <sheetName val="단계별내역_(2)1"/>
      <sheetName val="REINF_1"/>
      <sheetName val="cross_beam1"/>
      <sheetName val="토공_갑지1"/>
      <sheetName val="Tender_Summary1"/>
      <sheetName val="97_사업추정(WEKI)1"/>
      <sheetName val="ASTM_C5851"/>
      <sheetName val="INDIRECT_COST-PART_l1"/>
      <sheetName val="Administrative_Prices1"/>
      <sheetName val="견적금액(2003_12_22)1"/>
      <sheetName val="LIST_OF_OFFICE_EQUI1"/>
      <sheetName val="주빔의_설계1"/>
      <sheetName val="9_2단가산출서1"/>
      <sheetName val="1）WELDING_POINT1"/>
      <sheetName val="1_취수장1"/>
      <sheetName val="바_한일양산1"/>
      <sheetName val="CPM챠트_1"/>
      <sheetName val="8_PILE__(돌출)1"/>
      <sheetName val="Util&amp;_Real1"/>
      <sheetName val="C_배수관공1"/>
      <sheetName val="RCD-STRAND_PILE_압입및굴착9"/>
      <sheetName val="______★개인별현황표(김종우기사)9"/>
      <sheetName val="______주소록9"/>
      <sheetName val="______★골조분석표(서태용대리)9"/>
      <sheetName val="______골조부재별비율9"/>
      <sheetName val="____(주)경원건축공사비분석표9"/>
      <sheetName val="____(주)경원건축공사비분석표(공)9"/>
      <sheetName val="P_M_별5"/>
      <sheetName val="BSD_(2)6"/>
      <sheetName val="장비당단가_(1)6"/>
      <sheetName val="3련_BOX5"/>
      <sheetName val="Site_Expenses5"/>
      <sheetName val="聒CD-STRAND_PILE_압입및굴착5"/>
      <sheetName val="2F_회의실견적(5_14_일대)5"/>
      <sheetName val="IMP_(REACTOR)5"/>
      <sheetName val="BSD__2_5"/>
      <sheetName val="3BL공동구_수량5"/>
      <sheetName val="설산1_나5"/>
      <sheetName val="공사비_내역_(가)5"/>
      <sheetName val="Indirect_Cost4"/>
      <sheetName val="Customer_Databas5"/>
      <sheetName val="06-BATCH_4"/>
      <sheetName val="I_설계조건4"/>
      <sheetName val="1_설계기준4"/>
      <sheetName val="별표_4"/>
      <sheetName val="wblff(before_omi_pc&amp;stump)4"/>
      <sheetName val="TABLE2-1_ISBL-(SlTE_PREP)5"/>
      <sheetName val="TABLE2_1_ISBL_(Soil_Invest)5"/>
      <sheetName val="TABLE2-2_OSBL(GENERAL-CIVIL)5"/>
      <sheetName val="7_5_2_BOQ_Summary_5"/>
      <sheetName val="RING_WALL4"/>
      <sheetName val="HRSG_SMALL072204"/>
      <sheetName val="노원열병합__건축공사기성내역서4"/>
      <sheetName val="단가표_4"/>
      <sheetName val="Harga_material_4"/>
      <sheetName val="full_(2)4"/>
      <sheetName val="sum1_(2)4"/>
      <sheetName val="kimre_scrubber4"/>
      <sheetName val="플랜트_설치4"/>
      <sheetName val="AH-1_4"/>
      <sheetName val="General_Data4"/>
      <sheetName val="Sheet1_(2)4"/>
      <sheetName val="DRAIN_DRUM_PIT_D-3014"/>
      <sheetName val="90_03실행_4"/>
      <sheetName val="2_내역서4"/>
      <sheetName val="교통시설_표지판4"/>
      <sheetName val="06_BATCH_4"/>
      <sheetName val="SL_dau_tien4"/>
      <sheetName val="plan&amp;section_of_foundation4"/>
      <sheetName val="효성CB_1P기초4"/>
      <sheetName val="C_&amp;_G_RHS4"/>
      <sheetName val="ISBL_(검증)4"/>
      <sheetName val="TABLE2-2_OSBL-(SITE_PREP)4"/>
      <sheetName val="INDIRECT_MOBILIZATION_PLAN4"/>
      <sheetName val="MANPOWER_MOBILIZATION4"/>
      <sheetName val="LABOR_MOBILIZATION_PLAN4"/>
      <sheetName val="STAFF_MOBILIZATION_PLAN4"/>
      <sheetName val="LIST_OF_OFFICE_EQUIPMENT4"/>
      <sheetName val="PERSONNEL_SETUP4"/>
      <sheetName val="KOREAN_STAFF_SALARY_-_SITE4"/>
      <sheetName val="TEMPORARY_FACILITIES4"/>
      <sheetName val="WATER_SUPPLY4"/>
      <sheetName val="TABLE2-1_ISBL(GENEAL-CIVIL)4"/>
      <sheetName val="준검_내역서4"/>
      <sheetName val="UOP_508_PG_5-124"/>
      <sheetName val="Mp-team_14"/>
      <sheetName val="1_우편집중내역서4"/>
      <sheetName val="BOM-Form_A_1_III4"/>
      <sheetName val="Change_rate4"/>
      <sheetName val="을_24"/>
      <sheetName val="4_LINE4"/>
      <sheetName val="7_th4"/>
      <sheetName val="CP-E2_(품셈표)4"/>
      <sheetName val="인건비_3"/>
      <sheetName val="일반맨홀수량집계(A-7_LINE)3"/>
      <sheetName val="Requirement(Work_Crew)4"/>
      <sheetName val="11_자재단가4"/>
      <sheetName val="1_설계조건4"/>
      <sheetName val="전동기_SPEC4"/>
      <sheetName val="Grid_&amp;_A_M3"/>
      <sheetName val="FCU_(2)4"/>
      <sheetName val="조도계산서_(도서)4"/>
      <sheetName val="단가산출서_(2)4"/>
      <sheetName val="ACCESS_FLOOR4"/>
      <sheetName val="단면_(2)3"/>
      <sheetName val="설_계4"/>
      <sheetName val="OCT_FDN3"/>
      <sheetName val="강관_및_부속4"/>
      <sheetName val="목동세대_산출근거4"/>
      <sheetName val="Data_Vol4"/>
      <sheetName val="토공(우물통,기타)_4"/>
      <sheetName val="2-3_V_D일위4"/>
      <sheetName val="수량산출서_갑지4"/>
      <sheetName val="견적대비_견적서3"/>
      <sheetName val="WAGE_RATE_BACK-UP_DATA3"/>
      <sheetName val="COVERSHEET_PAGE3"/>
      <sheetName val="TABLE2-1_ISBL(HDEC단가)3"/>
      <sheetName val="TABLE2-2_OSBL(HDEC단가)3"/>
      <sheetName val="DESIGN_CRITERIA3"/>
      <sheetName val="1995년_섹터별_매출3"/>
      <sheetName val="1_물가시세표3"/>
      <sheetName val="12_부대공3"/>
      <sheetName val="5_노임단가3"/>
      <sheetName val="4_중기단가산출3"/>
      <sheetName val="6_단가목록3"/>
      <sheetName val="8_배수공3"/>
      <sheetName val="1__Design_Change3"/>
      <sheetName val="CRUDE_RE-bar3"/>
      <sheetName val="전선_및_전선관3"/>
      <sheetName val="주공_갑지3"/>
      <sheetName val="Lookup_tables3"/>
      <sheetName val="2_대외공문3"/>
      <sheetName val="CT_3"/>
      <sheetName val="half_slab-13"/>
      <sheetName val="LIST_OF_OFFICE_EQUI3"/>
      <sheetName val="전_기3"/>
      <sheetName val="IMPEADENCE_MAP_취수장3"/>
      <sheetName val="산재_안전3"/>
      <sheetName val="노무비_경비3"/>
      <sheetName val="GCS_5F-193"/>
      <sheetName val="기타_정보통신공사3"/>
      <sheetName val="TABLE2-2_OSBL(total)3"/>
      <sheetName val="system_&amp;_LOOK_UP_FUNC3"/>
      <sheetName val="Annex_3_Price_Table_Piping_Sho3"/>
      <sheetName val="Sheet3_(2)3"/>
      <sheetName val="2_설계제원3"/>
      <sheetName val="PRICE_COMP3"/>
      <sheetName val="PROJECT_BRIEF(EX_NEW)3"/>
      <sheetName val="자__재3"/>
      <sheetName val="b_balju_(2)3"/>
      <sheetName val="2000_053"/>
      <sheetName val="단계별내역_(2)3"/>
      <sheetName val="단위별_일위대가표3"/>
      <sheetName val="1_관로3"/>
      <sheetName val="SUM_(INQNO_3"/>
      <sheetName val="8_PILE__(돌출)3"/>
      <sheetName val="Tender_Summary3"/>
      <sheetName val="주빔의_설계3"/>
      <sheetName val="토공_갑지3"/>
      <sheetName val="바_한일양산3"/>
      <sheetName val="CPM챠트_3"/>
      <sheetName val="REINF_3"/>
      <sheetName val="cross_beam3"/>
      <sheetName val="C_배수관공3"/>
      <sheetName val="Administrative_Prices3"/>
      <sheetName val="1_취수장3"/>
      <sheetName val="1）WELDING_POINT3"/>
      <sheetName val="97_사업추정(WEKI)3"/>
      <sheetName val="ASTM_C5853"/>
      <sheetName val="INDIRECT_COST-PART_l3"/>
      <sheetName val="견적금액(2003_12_22)3"/>
      <sheetName val="9_2단가산출서3"/>
      <sheetName val="RCD-STRAND_PILE_압입및굴착8"/>
      <sheetName val="______★개인별현황표(김종우기사)8"/>
      <sheetName val="______주소록8"/>
      <sheetName val="______★골조분석표(서태용대리)8"/>
      <sheetName val="______골조부재별비율8"/>
      <sheetName val="____(주)경원건축공사비분석표8"/>
      <sheetName val="____(주)경원건축공사비분석표(공)8"/>
      <sheetName val="Indirect_Cost3"/>
      <sheetName val="06-BATCH_3"/>
      <sheetName val="I_설계조건3"/>
      <sheetName val="1_설계기준3"/>
      <sheetName val="별표_3"/>
      <sheetName val="wblff(before_omi_pc&amp;stump)3"/>
      <sheetName val="RING_WALL3"/>
      <sheetName val="HRSG_SMALL072203"/>
      <sheetName val="노원열병합__건축공사기성내역서3"/>
      <sheetName val="단가표_3"/>
      <sheetName val="Harga_material_3"/>
      <sheetName val="full_(2)3"/>
      <sheetName val="sum1_(2)3"/>
      <sheetName val="kimre_scrubber3"/>
      <sheetName val="플랜트_설치3"/>
      <sheetName val="AH-1_3"/>
      <sheetName val="General_Data3"/>
      <sheetName val="Sheet1_(2)3"/>
      <sheetName val="DRAIN_DRUM_PIT_D-3013"/>
      <sheetName val="90_03실행_3"/>
      <sheetName val="2_내역서3"/>
      <sheetName val="교통시설_표지판3"/>
      <sheetName val="06_BATCH_3"/>
      <sheetName val="SL_dau_tien3"/>
      <sheetName val="plan&amp;section_of_foundation3"/>
      <sheetName val="효성CB_1P기초3"/>
      <sheetName val="C_&amp;_G_RHS3"/>
      <sheetName val="ISBL_(검증)3"/>
      <sheetName val="TABLE2-2_OSBL-(SITE_PREP)3"/>
      <sheetName val="INDIRECT_MOBILIZATION_PLAN3"/>
      <sheetName val="MANPOWER_MOBILIZATION3"/>
      <sheetName val="LABOR_MOBILIZATION_PLAN3"/>
      <sheetName val="STAFF_MOBILIZATION_PLAN3"/>
      <sheetName val="LIST_OF_OFFICE_EQUIPMENT3"/>
      <sheetName val="PERSONNEL_SETUP3"/>
      <sheetName val="KOREAN_STAFF_SALARY_-_SITE3"/>
      <sheetName val="TEMPORARY_FACILITIES3"/>
      <sheetName val="WATER_SUPPLY3"/>
      <sheetName val="TABLE2-1_ISBL(GENEAL-CIVIL)3"/>
      <sheetName val="준검_내역서3"/>
      <sheetName val="UOP_508_PG_5-123"/>
      <sheetName val="Mp-team_13"/>
      <sheetName val="1_우편집중내역서3"/>
      <sheetName val="BOM-Form_A_1_III3"/>
      <sheetName val="Change_rate3"/>
      <sheetName val="을_23"/>
      <sheetName val="4_LINE3"/>
      <sheetName val="7_th3"/>
      <sheetName val="CP-E2_(품셈표)3"/>
      <sheetName val="인건비_2"/>
      <sheetName val="일반맨홀수량집계(A-7_LINE)2"/>
      <sheetName val="Requirement(Work_Crew)3"/>
      <sheetName val="11_자재단가3"/>
      <sheetName val="1_설계조건3"/>
      <sheetName val="전동기_SPEC3"/>
      <sheetName val="Grid_&amp;_A_M2"/>
      <sheetName val="FCU_(2)3"/>
      <sheetName val="조도계산서_(도서)3"/>
      <sheetName val="단가산출서_(2)3"/>
      <sheetName val="ACCESS_FLOOR3"/>
      <sheetName val="단면_(2)2"/>
      <sheetName val="설_계3"/>
      <sheetName val="OCT_FDN2"/>
      <sheetName val="강관_및_부속3"/>
      <sheetName val="목동세대_산출근거3"/>
      <sheetName val="Data_Vol3"/>
      <sheetName val="토공(우물통,기타)_3"/>
      <sheetName val="2-3_V_D일위3"/>
      <sheetName val="수량산출서_갑지3"/>
      <sheetName val="견적대비_견적서2"/>
      <sheetName val="WAGE_RATE_BACK-UP_DATA2"/>
      <sheetName val="COVERSHEET_PAGE2"/>
      <sheetName val="TABLE2-1_ISBL(HDEC단가)2"/>
      <sheetName val="TABLE2-2_OSBL(HDEC단가)2"/>
      <sheetName val="DESIGN_CRITERIA2"/>
      <sheetName val="1995년_섹터별_매출2"/>
      <sheetName val="1_물가시세표2"/>
      <sheetName val="12_부대공2"/>
      <sheetName val="5_노임단가2"/>
      <sheetName val="4_중기단가산출2"/>
      <sheetName val="6_단가목록2"/>
      <sheetName val="8_배수공2"/>
      <sheetName val="1__Design_Change2"/>
      <sheetName val="CRUDE_RE-bar2"/>
      <sheetName val="전선_및_전선관2"/>
      <sheetName val="주공_갑지2"/>
      <sheetName val="Lookup_tables2"/>
      <sheetName val="2_대외공문2"/>
      <sheetName val="CT_2"/>
      <sheetName val="half_slab-12"/>
      <sheetName val="LIST_OF_OFFICE_EQUI2"/>
      <sheetName val="전_기2"/>
      <sheetName val="IMPEADENCE_MAP_취수장2"/>
      <sheetName val="산재_안전2"/>
      <sheetName val="노무비_경비2"/>
      <sheetName val="GCS_5F-192"/>
      <sheetName val="기타_정보통신공사2"/>
      <sheetName val="TABLE2-2_OSBL(total)2"/>
      <sheetName val="system_&amp;_LOOK_UP_FUNC2"/>
      <sheetName val="Annex_3_Price_Table_Piping_Sho2"/>
      <sheetName val="Sheet3_(2)2"/>
      <sheetName val="2_설계제원2"/>
      <sheetName val="PRICE_COMP2"/>
      <sheetName val="PROJECT_BRIEF(EX_NEW)2"/>
      <sheetName val="자__재2"/>
      <sheetName val="b_balju_(2)2"/>
      <sheetName val="2000_052"/>
      <sheetName val="단계별내역_(2)2"/>
      <sheetName val="단위별_일위대가표2"/>
      <sheetName val="1_관로2"/>
      <sheetName val="SUM_(INQNO_2"/>
      <sheetName val="8_PILE__(돌출)2"/>
      <sheetName val="Tender_Summary2"/>
      <sheetName val="주빔의_설계2"/>
      <sheetName val="토공_갑지2"/>
      <sheetName val="바_한일양산2"/>
      <sheetName val="CPM챠트_2"/>
      <sheetName val="REINF_2"/>
      <sheetName val="cross_beam2"/>
      <sheetName val="C_배수관공2"/>
      <sheetName val="Administrative_Prices2"/>
      <sheetName val="1_취수장2"/>
      <sheetName val="1）WELDING_POINT2"/>
      <sheetName val="97_사업추정(WEKI)2"/>
      <sheetName val="ASTM_C5852"/>
      <sheetName val="INDIRECT_COST-PART_l2"/>
      <sheetName val="견적금액(2003_12_22)2"/>
      <sheetName val="9_2단가산출서2"/>
      <sheetName val="설비"/>
      <sheetName val="제원.설계조건"/>
      <sheetName val="Chang_x0000__x0000_Ԁ_x0000_夓"/>
      <sheetName val="Chang_x0000__x0000_Ԁ_x0000_ꀀⱋ"/>
      <sheetName val="설계"/>
      <sheetName val="노무산출서"/>
      <sheetName val="FA_x0000__x0000__x0000__x0001_"/>
      <sheetName val="2공구산출내역"/>
      <sheetName val="암거치수표"/>
      <sheetName val="재료집계표빽업"/>
      <sheetName val="암거수리계산서"/>
      <sheetName val="◀암거수리계산조서"/>
      <sheetName val="최종단면▶"/>
      <sheetName val="유림골조"/>
      <sheetName val="공수견적"/>
      <sheetName val="Detail"/>
      <sheetName val="견적정보"/>
      <sheetName val="2F 회의실견적_5_14 일대_"/>
      <sheetName val="GAEYO"/>
      <sheetName val="Ext. Stone-P"/>
      <sheetName val="FURNITURE-01"/>
      <sheetName val="천안IP공장자100노100물량110할증"/>
      <sheetName val="노임이"/>
      <sheetName val="추가예산"/>
      <sheetName val="Girder"/>
      <sheetName val="집행갑지"/>
      <sheetName val="GAEYOXLS"/>
      <sheetName val="Parts"/>
      <sheetName val="Menu A"/>
      <sheetName val="간접경상비"/>
      <sheetName val="APT"/>
      <sheetName val="부속동"/>
      <sheetName val="제출견적(을)"/>
      <sheetName val="매입세율"/>
      <sheetName val="광혁기성"/>
      <sheetName val="양수장(기계)"/>
      <sheetName val="예비품"/>
      <sheetName val="FB25JN"/>
      <sheetName val="XZLC004_PART2"/>
      <sheetName val="원부자재"/>
      <sheetName val="포장복구집계"/>
      <sheetName val="식재총괄"/>
      <sheetName val="COMPOHP (2)"/>
      <sheetName val="공정코드"/>
      <sheetName val="C_d"/>
      <sheetName val="기존"/>
      <sheetName val="대리점판정"/>
      <sheetName val="EQUIPMENT -2"/>
      <sheetName val="건축집계"/>
      <sheetName val="단가산출1"/>
      <sheetName val="45,46"/>
      <sheetName val="chitimc"/>
      <sheetName val="기존단가 (2)"/>
      <sheetName val="PANEL"/>
      <sheetName val="Curves"/>
      <sheetName val="Tables"/>
      <sheetName val="TOTAL1"/>
      <sheetName val="목표세부명세"/>
      <sheetName val="단위세대물량"/>
      <sheetName val="입출재고현황 (2)"/>
      <sheetName val="연돌일위집계"/>
      <sheetName val="마산월령동골조물량변경"/>
      <sheetName val="콘크리트타설집계표"/>
      <sheetName val="횡배수관토공수량"/>
      <sheetName val="전계가"/>
      <sheetName val="배수내역 (2)"/>
      <sheetName val="빗물받이(910-510-410)"/>
      <sheetName val="가압장(토목)"/>
      <sheetName val="실행내역서 "/>
      <sheetName val="재료율"/>
      <sheetName val="기존단가_(2)"/>
      <sheetName val="Ext__Stone-P"/>
      <sheetName val="Menu_A"/>
      <sheetName val="연부97-1"/>
      <sheetName val="심의위원명단"/>
      <sheetName val="7월11일"/>
      <sheetName val="Raw Data"/>
      <sheetName val="품종별-이름"/>
      <sheetName val="내역 누락분 수량산출서"/>
      <sheetName val="상반기손익차2총괄"/>
      <sheetName val="평균터파기고(1-2,ASP)"/>
      <sheetName val="VLOOKUP"/>
      <sheetName val="cal-foamglass"/>
      <sheetName val="BQ List"/>
      <sheetName val="7-2"/>
      <sheetName val="F-302"/>
      <sheetName val="F301.303"/>
      <sheetName val="공사설계서"/>
      <sheetName val="날개벽수량표"/>
      <sheetName val="위치조서"/>
      <sheetName val="NYS"/>
      <sheetName val="설계변경내역서"/>
      <sheetName val="HW일위"/>
      <sheetName val="1층"/>
      <sheetName val="기안지"/>
      <sheetName val="업무분장"/>
      <sheetName val="소방사항"/>
      <sheetName val="XZLC003_PART1"/>
      <sheetName val="220 (2)"/>
      <sheetName val="전차선로 물량표"/>
      <sheetName val="금융"/>
      <sheetName val="교통대책내역"/>
      <sheetName val="기흥하도용"/>
      <sheetName val="산#3-2-2"/>
      <sheetName val="EQUIP LIST"/>
      <sheetName val="Note"/>
      <sheetName val="Heads"/>
      <sheetName val="Page 2"/>
      <sheetName val="Dbase"/>
      <sheetName val="가설공사"/>
      <sheetName val="별표집계"/>
      <sheetName val="_REF"/>
      <sheetName val="STAND20"/>
      <sheetName val="ASP"/>
      <sheetName val="부대공Ⅱ"/>
      <sheetName val="COVER-P"/>
      <sheetName val="PIPE(UG)내역"/>
      <sheetName val="낙찰표"/>
      <sheetName val="단가산출"/>
      <sheetName val="VENT"/>
      <sheetName val="점수계산1-2"/>
      <sheetName val="다곡2교"/>
      <sheetName val="Lr"/>
      <sheetName val="진접"/>
      <sheetName val="98수문일위"/>
      <sheetName val="처리단락"/>
      <sheetName val="피벗테이블데이터분석"/>
      <sheetName val="적용단위길이"/>
      <sheetName val="특수기호강도거푸집"/>
      <sheetName val="종배수관면벽신"/>
      <sheetName val="종배수관(신)"/>
      <sheetName val="LD"/>
      <sheetName val="DB"/>
      <sheetName val="VXXXXX"/>
      <sheetName val=" 갑지"/>
      <sheetName val="EXCHANGER-BEAM1"/>
      <sheetName val="EXCHANGER-COM"/>
      <sheetName val="EXCHANGER"/>
      <sheetName val="EXCHANGER-BEAM2"/>
      <sheetName val="방수"/>
      <sheetName val="총원"/>
      <sheetName val="매립"/>
      <sheetName val="D-경비1"/>
      <sheetName val="소요자재명세서"/>
      <sheetName val="노무비명세서"/>
      <sheetName val="대비표(토공1안)"/>
      <sheetName val="조달청적격심사"/>
      <sheetName val="가로등기초"/>
      <sheetName val="______골조부     "/>
      <sheetName val="FAND _x0000_"/>
      <sheetName val="1.우편집중내  "/>
      <sheetName val="급က_x0000_"/>
      <sheetName val="급ⴀ"/>
      <sheetName val="급_x0000_"/>
      <sheetName val="급䐀"/>
      <sheetName val="급É_x0000_Ԁ"/>
      <sheetName val="RCD-STRAND_PILE_압입및굴착10"/>
      <sheetName val="______★개인별현황표(김종우기사)10"/>
      <sheetName val="______주소록10"/>
      <sheetName val="______★골조분석표(서태용대리)10"/>
      <sheetName val="______골조부재별비율10"/>
      <sheetName val="____(주)경원건축공사비분석표10"/>
      <sheetName val="____(주)경원건축공사비분석표(공)10"/>
      <sheetName val="P_M_별6"/>
      <sheetName val="BSD_(2)7"/>
      <sheetName val="장비당단가_(1)7"/>
      <sheetName val="3련_BOX6"/>
      <sheetName val="Site_Expenses6"/>
      <sheetName val="2F_회의실견적(5_14_일대)6"/>
      <sheetName val="BSD__2_6"/>
      <sheetName val="설산1_나6"/>
      <sheetName val="3BL공동구_수량6"/>
      <sheetName val="聒CD-STRAND_PILE_압입및굴착6"/>
      <sheetName val="Customer_Databas6"/>
      <sheetName val="공사비_내역_(가)6"/>
      <sheetName val="내역서_5"/>
      <sheetName val="list_price5"/>
      <sheetName val="IMP_(REACTOR)6"/>
      <sheetName val="kimre_scrubber5"/>
      <sheetName val="남양시작동자105노65기1_3화1_25"/>
      <sheetName val="_견적서5"/>
      <sheetName val="HRSG_SMALL072205"/>
      <sheetName val="wblff(before_omi_pc&amp;stump)5"/>
      <sheetName val="_5"/>
      <sheetName val="Indirect_Cost5"/>
      <sheetName val="CP-E2_(품셈표)5"/>
      <sheetName val="노원열병합__건축공사기성내역서5"/>
      <sheetName val="ACCESS_FLOOR5"/>
      <sheetName val="4_LINE5"/>
      <sheetName val="7_th5"/>
      <sheetName val="06-BATCH_5"/>
      <sheetName val="Harga_material_5"/>
      <sheetName val="TABLE2-1_ISBL-(SlTE_PREP)6"/>
      <sheetName val="TABLE2_1_ISBL_(Soil_Invest)6"/>
      <sheetName val="TABLE2-2_OSBL(GENERAL-CIVIL)6"/>
      <sheetName val="7_5_2_BOQ_Summary_6"/>
      <sheetName val="단가표_5"/>
      <sheetName val="full_(2)5"/>
      <sheetName val="별표_5"/>
      <sheetName val="2-3_V_D일위5"/>
      <sheetName val="플랜트_설치5"/>
      <sheetName val="I_설계조건5"/>
      <sheetName val="1_설계기준5"/>
      <sheetName val="RING_WALL5"/>
      <sheetName val="sum1_(2)5"/>
      <sheetName val="06_BATCH_5"/>
      <sheetName val="AH-1_5"/>
      <sheetName val="DRAIN_DRUM_PIT_D-3015"/>
      <sheetName val="General_Data5"/>
      <sheetName val="SL_dau_tien5"/>
      <sheetName val="plan&amp;section_of_foundation5"/>
      <sheetName val="ISBL_(검증)5"/>
      <sheetName val="TABLE2-2_OSBL-(SITE_PREP)5"/>
      <sheetName val="INDIRECT_MOBILIZATION_PLAN5"/>
      <sheetName val="MANPOWER_MOBILIZATION5"/>
      <sheetName val="LABOR_MOBILIZATION_PLAN5"/>
      <sheetName val="STAFF_MOBILIZATION_PLAN5"/>
      <sheetName val="LIST_OF_OFFICE_EQUIPMENT5"/>
      <sheetName val="PERSONNEL_SETUP5"/>
      <sheetName val="KOREAN_STAFF_SALARY_-_SITE5"/>
      <sheetName val="TEMPORARY_FACILITIES5"/>
      <sheetName val="WATER_SUPPLY5"/>
      <sheetName val="TABLE2-1_ISBL(GENEAL-CIVIL)5"/>
      <sheetName val="준검_내역서5"/>
      <sheetName val="UOP_508_PG_5-125"/>
      <sheetName val="효성CB_1P기초5"/>
      <sheetName val="교통시설_표지판5"/>
      <sheetName val="Mp-team_15"/>
      <sheetName val="Sheet1_(2)5"/>
      <sheetName val="90_03실행_5"/>
      <sheetName val="C_&amp;_G_RHS5"/>
      <sheetName val="을_25"/>
      <sheetName val="1_우편집중내역서5"/>
      <sheetName val="FCU_(2)5"/>
      <sheetName val="조도계산서_(도서)5"/>
      <sheetName val="BOM-Form_A_1_III5"/>
      <sheetName val="Change_rate5"/>
      <sheetName val="Requirement(Work_Crew)5"/>
      <sheetName val="단가산출서_(2)5"/>
      <sheetName val="11_자재단가5"/>
      <sheetName val="2_내역서5"/>
      <sheetName val="1_설계조건5"/>
      <sheetName val="강관_및_부속5"/>
      <sheetName val="목동세대_산출근거5"/>
      <sheetName val="수량산출서_갑지5"/>
      <sheetName val="Data_Vol5"/>
      <sheetName val="전동기_SPEC5"/>
      <sheetName val="토공(우물통,기타)_5"/>
      <sheetName val="인건비_4"/>
      <sheetName val="일반맨홀수량집계(A-7_LINE)4"/>
      <sheetName val="설_계5"/>
      <sheetName val="단면_(2)4"/>
      <sheetName val="1__Design_Change4"/>
      <sheetName val="WAGE_RATE_BACK-UP_DATA4"/>
      <sheetName val="COVERSHEET_PAGE4"/>
      <sheetName val="TABLE2-1_ISBL(HDEC단가)4"/>
      <sheetName val="TABLE2-2_OSBL(HDEC단가)4"/>
      <sheetName val="DESIGN_CRITERIA4"/>
      <sheetName val="2_대외공문4"/>
      <sheetName val="견적대비_견적서4"/>
      <sheetName val="OCT_FDN4"/>
      <sheetName val="1995년_섹터별_매출4"/>
      <sheetName val="GCS_5F-194"/>
      <sheetName val="1_물가시세표4"/>
      <sheetName val="12_부대공4"/>
      <sheetName val="5_노임단가4"/>
      <sheetName val="4_중기단가산출4"/>
      <sheetName val="6_단가목록4"/>
      <sheetName val="8_배수공4"/>
      <sheetName val="CRUDE_RE-bar4"/>
      <sheetName val="전선_및_전선관4"/>
      <sheetName val="Lookup_tables4"/>
      <sheetName val="Grid_&amp;_A_M4"/>
      <sheetName val="half_slab-14"/>
      <sheetName val="기타_정보통신공사4"/>
      <sheetName val="CT_4"/>
      <sheetName val="TABLE2-2_OSBL(total)4"/>
      <sheetName val="system_&amp;_LOOK_UP_FUNC4"/>
      <sheetName val="Annex_3_Price_Table_Piping_Sho4"/>
      <sheetName val="Sheet3_(2)4"/>
      <sheetName val="2_설계제원4"/>
      <sheetName val="PRICE_COMP4"/>
      <sheetName val="전_기4"/>
      <sheetName val="PROJECT_BRIEF(EX_NEW)4"/>
      <sheetName val="주공_갑지4"/>
      <sheetName val="IMPEADENCE_MAP_취수장4"/>
      <sheetName val="산재_안전4"/>
      <sheetName val="노무비_경비4"/>
      <sheetName val="자__재4"/>
      <sheetName val="b_balju_(2)4"/>
      <sheetName val="단위별_일위대가표4"/>
      <sheetName val="1_관로4"/>
      <sheetName val="2000_054"/>
      <sheetName val="SUM_(INQNO_4"/>
      <sheetName val="97_사업추정(WEKI)4"/>
      <sheetName val="ASTM_C5854"/>
      <sheetName val="INDIRECT_COST-PART_l4"/>
      <sheetName val="Administrative_Prices4"/>
      <sheetName val="견적금액(2003_12_22)4"/>
      <sheetName val="단계별내역_(2)4"/>
      <sheetName val="LIST_OF_OFFICE_EQUI4"/>
      <sheetName val="REINF_4"/>
      <sheetName val="cross_beam4"/>
      <sheetName val="토공_갑지4"/>
      <sheetName val="Tender_Summary4"/>
      <sheetName val="주빔의_설계4"/>
      <sheetName val="1）WELDING_POINT4"/>
      <sheetName val="9_2단가산출서4"/>
      <sheetName val="1_취수장4"/>
      <sheetName val="바_한일양산4"/>
      <sheetName val="CPM챠트_4"/>
      <sheetName val="8_PILE__(돌출)4"/>
      <sheetName val="Util&amp;_Real2"/>
      <sheetName val="C_배수관공4"/>
      <sheetName val="90_03실행"/>
      <sheetName val="KSC칸막이_일위대가"/>
      <sheetName val="INDIRECT_MOBILIZATION_Pԟ缀"/>
      <sheetName val="ITEM_CODE"/>
      <sheetName val="Change_r嗠O嘬"/>
      <sheetName val="IMP__REACTOR_"/>
      <sheetName val="90_03혁⍧"/>
      <sheetName val="표지_(2)"/>
      <sheetName val="road_&amp;paving"/>
      <sheetName val="HORI__VESSEL"/>
      <sheetName val="3_공통공사대비"/>
      <sheetName val="FA棍"/>
      <sheetName val="3_하중산정4_지지력"/>
      <sheetName val="단__가__대__비__표"/>
      <sheetName val="일__위__대__가__목__록"/>
      <sheetName val="RCD-ST_"/>
      <sheetName val="1차_내역서"/>
      <sheetName val="8_"/>
      <sheetName val="5_"/>
      <sheetName val="12_"/>
      <sheetName val="14_"/>
      <sheetName val="9_"/>
      <sheetName val="7_"/>
      <sheetName val="3_현장배치"/>
      <sheetName val="______골ମ⿥_x0005_"/>
      <sheetName val="RCD-ST_x0015_"/>
      <sheetName val="Mp-t"/>
      <sheetName val="FA_x0006_"/>
      <sheetName val="______골"/>
      <sheetName val="설-원가"/>
      <sheetName val="노임적용"/>
      <sheetName val="프랜ㆨӫ"/>
      <sheetName val="노임단"/>
      <sheetName val="노임단렀"/>
      <sheetName val="노임단✀"/>
      <sheetName val="노임단䠀"/>
      <sheetName val="용산1(해보)"/>
      <sheetName val="발주서양식"/>
      <sheetName val="이형관기호표1"/>
      <sheetName val="단가조사ࡈ"/>
      <sheetName val="wooÁ_x0000_Ԁ_x0000_耀"/>
      <sheetName val="erl-b"/>
      <sheetName val="산출내역서집계_x0000_"/>
      <sheetName val="산출내역서집계葨"/>
      <sheetName val="산출내역서집계罸"/>
      <sheetName val="산출내역서집계헾"/>
      <sheetName val="A__My_Documents_1999__________2"/>
      <sheetName val="인건¹_x0000_Ԁ"/>
      <sheetName val="인부임"/>
      <sheetName val="조건표"/>
      <sheetName val="자료"/>
      <sheetName val="토목-물가"/>
      <sheetName val="내역서(갑)"/>
      <sheetName val="물량기준표"/>
      <sheetName val="기술부 VENDOR LIST"/>
      <sheetName val="실행예산-변경분"/>
      <sheetName val="검사현황"/>
      <sheetName val="______골조부_x0012__x0015__x0008__"/>
      <sheetName val="H-pile(298x299)"/>
      <sheetName val="H-pile(250x250)"/>
      <sheetName val="INPUTDATA"/>
      <sheetName val="견적서세부︀駕"/>
      <sheetName val="견적서세부︀"/>
      <sheetName val="견적서세부_x0000__x0000_"/>
      <sheetName val="____(주)경원건축공사비분_x0000__x0000_ⓐ_x0000__x0000__x0000_"/>
      <sheetName val="ChangÂ_x0000_Ԁ_x0000__x0000_镡"/>
      <sheetName val="ChangÂ_x0000_Ԁ_x0000_쀀႓"/>
      <sheetName val="ChangÂ_x0000_씀_x0002_　崮"/>
      <sheetName val="ChangÂ쀀_x0000__x0000__x0001_"/>
      <sheetName val="총괄"/>
      <sheetName val="95삼성급(본사)"/>
      <sheetName val="____(주)경원건축공ﶻĉ"/>
      <sheetName val="____(주)경원건축공ﶻ_x001e_"/>
      <sheetName val="型钢重"/>
      <sheetName val="급É"/>
      <sheetName val="FA"/>
      <sheetName val="PACKING LIST"/>
      <sheetName val="F-Assump"/>
      <sheetName val="증감내역"/>
      <sheetName val="운동장 (2)"/>
      <sheetName val="노䃈絎쬂"/>
      <sheetName val="노È_x0000_Ԁ"/>
      <sheetName val="치수표"/>
      <sheetName val="기초입력 DATA"/>
      <sheetName val="桥架!"/>
      <sheetName val="A__My_Documents_1999__________3"/>
      <sheetName val="전기자료"/>
      <sheetName val="單價表단가표"/>
      <sheetName val="activesheet"/>
      <sheetName val="NSMA-sက?諱ԃ"/>
      <sheetName val="Ѐ???"/>
      <sheetName val="FAND_x0010_?"/>
      <sheetName val="NSMA-s〯â???"/>
      <sheetName val="최초침-?ü?"/>
      <sheetName val="보도씀鈖ԯ?"/>
      <sheetName val="RCD-ST_x0015_?_x000a_?_x0014_?_x000e_?_x0012_?_x0015_?_x0004_?_x0004_?"/>
      <sheetName val="?_x0004_?_x0004_"/>
      <sheetName val="______골ମ⿥_x0005_???"/>
      <sheetName val="INDIRECT MOBILIZATION Pԟ?缀"/>
      <sheetName val="FA_x0006_??棍"/>
      <sheetName val="을부︀ꏕԯ?"/>
      <sheetName val="기초0?"/>
      <sheetName val="______골조부_____"/>
      <sheetName val="FAND_"/>
      <sheetName val="1_우편집중내__"/>
      <sheetName val="단락전류-A"/>
      <sheetName val="프랜트면_x0000_"/>
      <sheetName val="신'"/>
      <sheetName val="신_x0000_"/>
      <sheetName val="당초수량"/>
      <sheetName val="DPRKMHDT"/>
      <sheetName val="공사비"/>
      <sheetName val="FWBS 9000"/>
      <sheetName val="Form MF - 2"/>
      <sheetName val="Titel"/>
      <sheetName val="간접비 총괄표"/>
      <sheetName val="품"/>
      <sheetName val="B"/>
      <sheetName val="DONGIA"/>
      <sheetName val="오억ø_x0000_"/>
      <sheetName val="퇴비산출_x0000__x0000_"/>
      <sheetName val="퇴비산출ꠁ횁"/>
      <sheetName val="RCD-ST "/>
      <sheetName val="대목"/>
      <sheetName val="건축부하"/>
      <sheetName val="김포IO"/>
      <sheetName val="eq. mobilization"/>
      <sheetName val="노È"/>
      <sheetName val="전損R_xda38_"/>
      <sheetName val="전損&lt;俘"/>
      <sheetName val="전㋄Ȳ_xdc00_"/>
      <sheetName val="운반비ࠀཿ"/>
      <sheetName val="_______x0009__x0000__x0000__x0001_Ԁ_x0000_ﬀ"/>
      <sheetName val="_______x0009__x0000__x0000__x0001_Ԁ_x0000__x0000__x0000_"/>
      <sheetName val="______ _x0000__x0000__x0001_Ԁ_x0000_ﬀ"/>
      <sheetName val="______ _x0000__x0000__x0001_Ԁ_x0000__x0000__x0000_"/>
      <sheetName val="장비㒰7"/>
      <sheetName val="PRO熸B떧⽱"/>
      <sheetName val="90.03灃쾎昈"/>
      <sheetName val="90.03쾌ຩ"/>
      <sheetName val="90.03灃⾎崤"/>
      <sheetName val="90.03C鶎ᜇ"/>
      <sheetName val="식재가격"/>
      <sheetName val="일위목록"/>
      <sheetName val="원형1호맨홀토공수량"/>
      <sheetName val="통계연보"/>
      <sheetName val="연_xdc80_̗ꆨ"/>
      <sheetName val="연◸̑쿆"/>
      <sheetName val="archi(본勆_x0010_"/>
      <sheetName val="DATA 입력란"/>
      <sheetName val="노집"/>
      <sheetName val="______주닑⿂_x0005_"/>
      <sheetName val="______주_x0005__x0000_"/>
      <sheetName val="calcul"/>
      <sheetName val="______골ମ⿥ _x0000__x0000__x0000_"/>
      <sheetName val="RCD-ST _x0000__x000a__x0000_ _x0000_ _x0000_ _x0000_ _x0000_ _x0000_ "/>
      <sheetName val="_x0000_ _x0000_ "/>
      <sheetName val="RCD-ST _x0000_ _x0000_ _x0000_ _x0000_ _x0000_ _x0000_ _x0000_ "/>
      <sheetName val="FA_x0000__x0000__x0000_ "/>
      <sheetName val="____(주)경원건축공ﶻ _x0000__x0000_읰∉"/>
      <sheetName val="____(주)경원건축공ﶻ _x0000__x0000_ﳐ⡷"/>
      <sheetName val="____(주)경원건축공ﶻ _x0000__x0000_ⱐỹ"/>
      <sheetName val="____(주)경원건축공ﶻ _x0000__x0000_萨ⓤ"/>
      <sheetName val="본공사"/>
      <sheetName val="1.우편집중내ă"/>
    </sheetNames>
    <sheetDataSet>
      <sheetData sheetId="0">
        <row r="5">
          <cell r="D5" t="str">
            <v>(발표일:99.1.1)</v>
          </cell>
        </row>
      </sheetData>
      <sheetData sheetId="1">
        <row r="5">
          <cell r="D5" t="str">
            <v>(발표일:99.1.1)</v>
          </cell>
        </row>
      </sheetData>
      <sheetData sheetId="2">
        <row r="5">
          <cell r="D5" t="str">
            <v>(발표일:99.1.1)</v>
          </cell>
        </row>
      </sheetData>
      <sheetData sheetId="3">
        <row r="5">
          <cell r="D5" t="str">
            <v>(발표일:99.1.1)</v>
          </cell>
        </row>
      </sheetData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 refreshError="1"/>
      <sheetData sheetId="75" refreshError="1"/>
      <sheetData sheetId="76" refreshError="1"/>
      <sheetData sheetId="77"/>
      <sheetData sheetId="78" refreshError="1"/>
      <sheetData sheetId="79" refreshError="1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/>
      <sheetData sheetId="87" refreshError="1"/>
      <sheetData sheetId="88" refreshError="1"/>
      <sheetData sheetId="89" refreshError="1"/>
      <sheetData sheetId="90" refreshError="1"/>
      <sheetData sheetId="91" refreshError="1"/>
      <sheetData sheetId="92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/>
      <sheetData sheetId="286" refreshError="1"/>
      <sheetData sheetId="287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/>
      <sheetData sheetId="492" refreshError="1"/>
      <sheetData sheetId="493" refreshError="1"/>
      <sheetData sheetId="494"/>
      <sheetData sheetId="495"/>
      <sheetData sheetId="496"/>
      <sheetData sheetId="497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 refreshError="1"/>
      <sheetData sheetId="798" refreshError="1"/>
      <sheetData sheetId="799" refreshError="1"/>
      <sheetData sheetId="800" refreshError="1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/>
      <sheetData sheetId="84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/>
      <sheetData sheetId="122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/>
      <sheetData sheetId="1235"/>
      <sheetData sheetId="1236"/>
      <sheetData sheetId="1237"/>
      <sheetData sheetId="1238">
        <row r="5">
          <cell r="A5">
            <v>2</v>
          </cell>
        </row>
      </sheetData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>
        <row r="5">
          <cell r="A5">
            <v>2</v>
          </cell>
        </row>
      </sheetData>
      <sheetData sheetId="1249"/>
      <sheetData sheetId="1250"/>
      <sheetData sheetId="1251"/>
      <sheetData sheetId="1252"/>
      <sheetData sheetId="1253"/>
      <sheetData sheetId="1254"/>
      <sheetData sheetId="1255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>
        <row r="5">
          <cell r="A5">
            <v>2</v>
          </cell>
        </row>
      </sheetData>
      <sheetData sheetId="1332"/>
      <sheetData sheetId="1333"/>
      <sheetData sheetId="1334"/>
      <sheetData sheetId="1335"/>
      <sheetData sheetId="1336"/>
      <sheetData sheetId="1337"/>
      <sheetData sheetId="1338">
        <row r="5">
          <cell r="A5">
            <v>2</v>
          </cell>
        </row>
      </sheetData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>
        <row r="5">
          <cell r="A5">
            <v>2</v>
          </cell>
        </row>
      </sheetData>
      <sheetData sheetId="1366"/>
      <sheetData sheetId="1367">
        <row r="5">
          <cell r="A5">
            <v>2</v>
          </cell>
        </row>
      </sheetData>
      <sheetData sheetId="1368">
        <row r="5">
          <cell r="A5">
            <v>2</v>
          </cell>
        </row>
      </sheetData>
      <sheetData sheetId="1369">
        <row r="5">
          <cell r="A5">
            <v>2</v>
          </cell>
        </row>
      </sheetData>
      <sheetData sheetId="1370"/>
      <sheetData sheetId="1371"/>
      <sheetData sheetId="1372"/>
      <sheetData sheetId="1373">
        <row r="5">
          <cell r="A5">
            <v>2</v>
          </cell>
        </row>
      </sheetData>
      <sheetData sheetId="1374"/>
      <sheetData sheetId="1375">
        <row r="5">
          <cell r="A5">
            <v>2</v>
          </cell>
        </row>
      </sheetData>
      <sheetData sheetId="1376">
        <row r="5">
          <cell r="A5">
            <v>2</v>
          </cell>
        </row>
      </sheetData>
      <sheetData sheetId="1377"/>
      <sheetData sheetId="1378"/>
      <sheetData sheetId="1379"/>
      <sheetData sheetId="1380"/>
      <sheetData sheetId="1381"/>
      <sheetData sheetId="1382">
        <row r="5">
          <cell r="A5">
            <v>2</v>
          </cell>
        </row>
      </sheetData>
      <sheetData sheetId="1383">
        <row r="5">
          <cell r="A5">
            <v>2</v>
          </cell>
        </row>
      </sheetData>
      <sheetData sheetId="1384"/>
      <sheetData sheetId="1385">
        <row r="5">
          <cell r="A5">
            <v>2</v>
          </cell>
        </row>
      </sheetData>
      <sheetData sheetId="1386">
        <row r="5">
          <cell r="A5">
            <v>2</v>
          </cell>
        </row>
      </sheetData>
      <sheetData sheetId="1387"/>
      <sheetData sheetId="1388"/>
      <sheetData sheetId="1389">
        <row r="5">
          <cell r="A5">
            <v>2</v>
          </cell>
        </row>
      </sheetData>
      <sheetData sheetId="1390">
        <row r="5">
          <cell r="A5">
            <v>2</v>
          </cell>
        </row>
      </sheetData>
      <sheetData sheetId="1391"/>
      <sheetData sheetId="1392">
        <row r="5">
          <cell r="A5">
            <v>2</v>
          </cell>
        </row>
      </sheetData>
      <sheetData sheetId="1393"/>
      <sheetData sheetId="1394">
        <row r="5">
          <cell r="A5">
            <v>2</v>
          </cell>
        </row>
      </sheetData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>
        <row r="5">
          <cell r="A5">
            <v>2</v>
          </cell>
        </row>
      </sheetData>
      <sheetData sheetId="1406">
        <row r="5">
          <cell r="A5">
            <v>2</v>
          </cell>
        </row>
      </sheetData>
      <sheetData sheetId="1407"/>
      <sheetData sheetId="1408"/>
      <sheetData sheetId="1409"/>
      <sheetData sheetId="1410"/>
      <sheetData sheetId="1411"/>
      <sheetData sheetId="1412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>
        <row r="5">
          <cell r="A5">
            <v>2</v>
          </cell>
        </row>
      </sheetData>
      <sheetData sheetId="1420">
        <row r="5">
          <cell r="A5">
            <v>2</v>
          </cell>
        </row>
      </sheetData>
      <sheetData sheetId="1421">
        <row r="5">
          <cell r="A5">
            <v>2</v>
          </cell>
        </row>
      </sheetData>
      <sheetData sheetId="1422">
        <row r="5">
          <cell r="A5">
            <v>2</v>
          </cell>
        </row>
      </sheetData>
      <sheetData sheetId="1423">
        <row r="5">
          <cell r="A5">
            <v>2</v>
          </cell>
        </row>
      </sheetData>
      <sheetData sheetId="1424">
        <row r="5">
          <cell r="A5">
            <v>2</v>
          </cell>
        </row>
      </sheetData>
      <sheetData sheetId="1425">
        <row r="5">
          <cell r="A5">
            <v>2</v>
          </cell>
        </row>
      </sheetData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>
        <row r="5">
          <cell r="A5">
            <v>2</v>
          </cell>
        </row>
      </sheetData>
      <sheetData sheetId="2015"/>
      <sheetData sheetId="2016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>
        <row r="5">
          <cell r="A5">
            <v>2</v>
          </cell>
        </row>
      </sheetData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>
        <row r="5">
          <cell r="A5">
            <v>2</v>
          </cell>
        </row>
      </sheetData>
      <sheetData sheetId="2194">
        <row r="5">
          <cell r="A5">
            <v>2</v>
          </cell>
        </row>
      </sheetData>
      <sheetData sheetId="2195">
        <row r="5">
          <cell r="A5">
            <v>2</v>
          </cell>
        </row>
      </sheetData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/>
      <sheetData sheetId="2227" refreshError="1"/>
      <sheetData sheetId="2228" refreshError="1"/>
      <sheetData sheetId="2229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/>
      <sheetData sheetId="2252"/>
      <sheetData sheetId="2253" refreshError="1"/>
      <sheetData sheetId="2254" refreshError="1"/>
      <sheetData sheetId="2255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/>
      <sheetData sheetId="2266" refreshError="1"/>
      <sheetData sheetId="2267"/>
      <sheetData sheetId="2268" refreshError="1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/>
      <sheetData sheetId="2330"/>
      <sheetData sheetId="2331" refreshError="1"/>
      <sheetData sheetId="2332" refreshError="1"/>
      <sheetData sheetId="2333" refreshError="1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 refreshError="1"/>
      <sheetData sheetId="2344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정부노임단가"/>
      <sheetName val="단가조사서"/>
      <sheetName val="공사원가"/>
      <sheetName val="내역서집계표"/>
      <sheetName val="내역서"/>
      <sheetName val="호표일위대가집계표"/>
      <sheetName val="호표일위대가"/>
      <sheetName val="중기산출근거"/>
      <sheetName val="중기집계표"/>
      <sheetName val="중기계산"/>
      <sheetName val="2.자재집계표"/>
      <sheetName val="토공-토사"/>
      <sheetName val="맹암거터파기"/>
      <sheetName val="되메우기및다짐1"/>
      <sheetName val="토사운반및사토장정리"/>
      <sheetName val="경암운반및사토장정리"/>
      <sheetName val="화강석 보조기층"/>
      <sheetName val="혼합기층 포설 및다짐 (2)"/>
      <sheetName val="보조기층 포설 및다짐"/>
      <sheetName val="아스콘기층"/>
      <sheetName val="아스콘표층"/>
      <sheetName val="프라임코팅"/>
      <sheetName val="텍코팅코팅"/>
      <sheetName val="보조기층운반"/>
      <sheetName val="철근운반"/>
      <sheetName val="흄관운반300"/>
      <sheetName val="도로경계석운반"/>
      <sheetName val="보차도경계석운반 (2)"/>
      <sheetName val="1.총괄토공"/>
      <sheetName val="2.하수터파기토공"/>
      <sheetName val="3.하수수량집계표"/>
      <sheetName val="배수관집계표-연결관"/>
      <sheetName val="연결관-300"/>
      <sheetName val="배수관집계표-오수관"/>
      <sheetName val="오수관-300"/>
      <sheetName val="맨홀집계및깊이계산서-오수"/>
      <sheetName val="오수맨홀900"/>
      <sheetName val="집수정600-600-3"/>
      <sheetName val="집수정300-400-1"/>
      <sheetName val="U형측구300×400"/>
      <sheetName val="4.맹암거집계표"/>
      <sheetName val="맹암거 토공"/>
      <sheetName val="맹암거100"/>
      <sheetName val="맹암거200"/>
      <sheetName val="맹암거300"/>
      <sheetName val="5.포장공사수량집계표"/>
      <sheetName val="화강석"/>
      <sheetName val="보차도경계석"/>
      <sheetName val="도로경계석 (2)"/>
      <sheetName val="L형측구"/>
      <sheetName val="아스팔트포장"/>
      <sheetName val="XXXXXX"/>
      <sheetName val="장비집계"/>
      <sheetName val="위생기구집계"/>
      <sheetName val="급수급탕집계"/>
      <sheetName val="급수급탕 (동관)"/>
      <sheetName val="오배수 (집계)"/>
      <sheetName val="NO-HUB"/>
      <sheetName val="오배수"/>
      <sheetName val="닥트집계"/>
      <sheetName val="덕트"/>
      <sheetName val="ITEM"/>
      <sheetName val="Cover"/>
      <sheetName val="A-4"/>
      <sheetName val="장비당단가 (1)"/>
      <sheetName val="단위중량"/>
      <sheetName val="하수급견적대비"/>
      <sheetName val="Sheet5"/>
      <sheetName val="견적서"/>
      <sheetName val="시행예산"/>
      <sheetName val="일반부표"/>
      <sheetName val="공비대비"/>
      <sheetName val="WORK"/>
      <sheetName val="Sheet4"/>
      <sheetName val="c_balju"/>
      <sheetName val="건축내역"/>
      <sheetName val="Dae_Jiju"/>
      <sheetName val="Sikje_ingun"/>
      <sheetName val="TREE_D"/>
      <sheetName val="BQ"/>
      <sheetName val="BID"/>
      <sheetName val="한일양산"/>
      <sheetName val="을"/>
      <sheetName val="환률"/>
      <sheetName val="공사비 내역 (가)"/>
      <sheetName val="gyun"/>
      <sheetName val="차액보증"/>
      <sheetName val="Site Expenses"/>
      <sheetName val="가시설수량"/>
      <sheetName val="단위수량"/>
      <sheetName val="수목표준대가"/>
      <sheetName val="실행철강하도"/>
      <sheetName val=" 견적서"/>
      <sheetName val="부대내역"/>
      <sheetName val="DATA"/>
      <sheetName val="데이타"/>
      <sheetName val="Y-WORK"/>
      <sheetName val="L형옹벽(key)"/>
      <sheetName val="1.맹암거관련"/>
      <sheetName val="입찰안"/>
      <sheetName val="3BL공동구 수량"/>
      <sheetName val="BSD (2)"/>
      <sheetName val="식재인부"/>
      <sheetName val="적용률"/>
      <sheetName val="토목내역"/>
      <sheetName val="GAEYO"/>
      <sheetName val="영동(D)"/>
      <sheetName val="설계"/>
      <sheetName val="도급"/>
      <sheetName val="ilch"/>
      <sheetName val="산업개발안내서"/>
      <sheetName val="Sheet1"/>
      <sheetName val="일위대가"/>
      <sheetName val="MOTOR"/>
      <sheetName val="공통부대비"/>
      <sheetName val="내역"/>
      <sheetName val="동원인원"/>
      <sheetName val="공문"/>
      <sheetName val="일위대가목록"/>
      <sheetName val="물량집계(전기)"/>
      <sheetName val="물량집계(계장)"/>
      <sheetName val="2_자재집계표"/>
      <sheetName val="화강석_보조기층"/>
      <sheetName val="혼합기층_포설_및다짐_(2)"/>
      <sheetName val="보조기층_포설_및다짐"/>
      <sheetName val="보차도경계석운반_(2)"/>
      <sheetName val="1_총괄토공"/>
      <sheetName val="2_하수터파기토공"/>
      <sheetName val="3_하수수량집계표"/>
      <sheetName val="4_맹암거집계표"/>
      <sheetName val="맹암거_토공"/>
      <sheetName val="5_포장공사수량집계표"/>
      <sheetName val="도로경계석_(2)"/>
      <sheetName val="급수급탕_(동관)"/>
      <sheetName val="오배수_(집계)"/>
      <sheetName val="장비당단가_(1)"/>
      <sheetName val="Testing"/>
      <sheetName val="CONCRETE"/>
      <sheetName val="일위"/>
      <sheetName val="산출근거"/>
      <sheetName val="변압기 및 발전기 용량"/>
      <sheetName val="단가결정"/>
      <sheetName val="원가계산"/>
      <sheetName val="토공사"/>
      <sheetName val="Proposal"/>
      <sheetName val="IPL_SCHEDULE"/>
      <sheetName val="투찰"/>
      <sheetName val="01"/>
      <sheetName val="GTG TR PIT"/>
      <sheetName val="결선list"/>
      <sheetName val="빙장비사양"/>
      <sheetName val="2F 회의실견적(5_14 일대)"/>
      <sheetName val="9811"/>
      <sheetName val="20관리비율"/>
      <sheetName val="공사비_내역_(가)"/>
      <sheetName val="_견적서"/>
      <sheetName val="2F_회의실견적(5_14_일대)"/>
      <sheetName val="BSD_(2)"/>
      <sheetName val="1_맹암거관련"/>
      <sheetName val="3BL공동구_수량"/>
      <sheetName val="Site_Expenses"/>
      <sheetName val="기계내역"/>
      <sheetName val="8월현금흐름표"/>
      <sheetName val="맨홀수량집계"/>
      <sheetName val="토목"/>
      <sheetName val="PUMP"/>
      <sheetName val="직노"/>
      <sheetName val="당초"/>
      <sheetName val="ABUT수량-A1"/>
      <sheetName val="보합"/>
      <sheetName val="TABLE"/>
      <sheetName val="노임단가"/>
      <sheetName val="OCT.FDN"/>
      <sheetName val="DATA(BAC)"/>
      <sheetName val="수량산출"/>
      <sheetName val="말뚝물량"/>
      <sheetName val="DATE"/>
      <sheetName val="물량산출근거"/>
      <sheetName val="GRDBS"/>
      <sheetName val="7내역"/>
      <sheetName val="감가상각"/>
      <sheetName val="갑지"/>
      <sheetName val="집계표"/>
      <sheetName val="FAB별"/>
      <sheetName val="INST_DCI"/>
      <sheetName val="내역서(기계)"/>
      <sheetName val="품셈TABLE"/>
      <sheetName val="자재단가비교표"/>
      <sheetName val="실행(ALT1)"/>
      <sheetName val="I.설계조건"/>
      <sheetName val="공통가설"/>
      <sheetName val="오산갈곳"/>
      <sheetName val="Studio"/>
      <sheetName val="수목데이타 "/>
      <sheetName val="말뚝지지력산정"/>
      <sheetName val="몰탈재료산출"/>
      <sheetName val="2공구산출내역"/>
      <sheetName val="J直材4"/>
      <sheetName val="국별인원"/>
      <sheetName val="kimre scrubber"/>
      <sheetName val="단가표"/>
      <sheetName val="Customer Databas"/>
      <sheetName val="FANDBS"/>
      <sheetName val="GRDATA"/>
      <sheetName val="SHAFTDBSE"/>
      <sheetName val="소비자가"/>
      <sheetName val="MATRLDATA"/>
      <sheetName val="공사개요"/>
      <sheetName val="명세서"/>
      <sheetName val="원가"/>
      <sheetName val="밸브설치"/>
      <sheetName val="내역서(총)"/>
      <sheetName val="KP1590_E"/>
      <sheetName val="96수출"/>
      <sheetName val="Sheet15"/>
      <sheetName val="1.설계기준"/>
      <sheetName val="현장"/>
      <sheetName val="일반맨홀수량집계"/>
      <sheetName val="PRO_DCI"/>
      <sheetName val="HVAC_DCI"/>
      <sheetName val="PIPE_DCI"/>
      <sheetName val="단가"/>
      <sheetName val="시설물일위"/>
      <sheetName val="XL4Poppy"/>
      <sheetName val="PhaDoMong"/>
      <sheetName val="과천MAIN"/>
      <sheetName val="소업1교"/>
      <sheetName val="BLOCK(1)"/>
      <sheetName val="단가대비표"/>
      <sheetName val="단면치수"/>
      <sheetName val="ATS단가"/>
      <sheetName val="DATA1"/>
      <sheetName val="형틀공사"/>
      <sheetName val="터파기및재료"/>
      <sheetName val="부하LOAD"/>
      <sheetName val="연수동"/>
      <sheetName val="물량표"/>
      <sheetName val="b_balju_cho"/>
      <sheetName val="입찰견적보고서"/>
      <sheetName val="INPUT"/>
      <sheetName val="woo(mac)"/>
      <sheetName val="식재품셈"/>
      <sheetName val="견"/>
      <sheetName val="일위대가목차"/>
      <sheetName val="날개벽(좌,우=45도,75도)"/>
      <sheetName val="CAL"/>
      <sheetName val="SE-611"/>
      <sheetName val="1을"/>
      <sheetName val="견적집계표"/>
      <sheetName val="ISBL"/>
      <sheetName val="OSBL"/>
      <sheetName val="INSTR"/>
      <sheetName val="영업소실적"/>
      <sheetName val="건내용"/>
      <sheetName val="Sheet2"/>
      <sheetName val="TABLE2-1 ISBL(GENEAL-CIVIL)"/>
      <sheetName val="TABLE2-1 ISBL-(SlTE PREP)"/>
      <sheetName val="TABLE2.1 ISBL (Soil Invest)"/>
      <sheetName val="TABLE2-2 OSBL(GENERAL-CIVIL)"/>
      <sheetName val="TABLE2-2 OSBL-(SITE PREP)"/>
      <sheetName val="General Data"/>
      <sheetName val="PRO_A"/>
      <sheetName val="DWG"/>
      <sheetName val="ELEC_MCI"/>
      <sheetName val="MAIN"/>
      <sheetName val="INST_MCI"/>
      <sheetName val="MECH_MCI"/>
      <sheetName val="PRO"/>
      <sheetName val="입사시직위"/>
      <sheetName val="7.5.2 BOQ Summary "/>
      <sheetName val="원형맨홀수량"/>
      <sheetName val="입력1"/>
      <sheetName val="관접합및부설"/>
      <sheetName val="FLA"/>
      <sheetName val="TEL"/>
      <sheetName val="2.단면가정"/>
      <sheetName val="4.말뚝설계"/>
      <sheetName val="1.설계조건"/>
      <sheetName val="교각1"/>
      <sheetName val="경비2내역"/>
      <sheetName val="수목데이타"/>
      <sheetName val="가시설(TYPE-A)"/>
      <sheetName val="1호맨홀가감수량"/>
      <sheetName val="SORCE1"/>
      <sheetName val="1-1평균터파기고(1)"/>
      <sheetName val="1호맨홀수량산출"/>
      <sheetName val="전기일위대가"/>
      <sheetName val="수량산출서"/>
      <sheetName val="가공비"/>
      <sheetName val="조도계산서 (도서)"/>
      <sheetName val="BJJIN"/>
      <sheetName val="COPING"/>
      <sheetName val=" 해군동해관사 미장공사A그룹 공내역서.xlsx"/>
      <sheetName val="총괄표"/>
      <sheetName val="지주목시비량산출서"/>
      <sheetName val="danga"/>
      <sheetName val="직공비"/>
      <sheetName val="단가조사"/>
      <sheetName val="식재총괄"/>
      <sheetName val="횡배수관토공수량"/>
      <sheetName val="내역표지"/>
      <sheetName val="Inputs"/>
      <sheetName val="Timing&amp;Esc"/>
      <sheetName val="금액집계"/>
      <sheetName val="hvac(제어동)"/>
      <sheetName val="Total"/>
      <sheetName val="기별(종합)"/>
      <sheetName val="TYPE-B 평균H"/>
      <sheetName val="D-3503"/>
      <sheetName val="남양시작동자105노65기1.3화1.2"/>
      <sheetName val="부표총괄"/>
      <sheetName val="wall"/>
      <sheetName val="차량구입"/>
      <sheetName val="내역1"/>
      <sheetName val="설변물량"/>
      <sheetName val="골재집계"/>
      <sheetName val="변화치수"/>
      <sheetName val="부대대비"/>
      <sheetName val="냉연집계"/>
      <sheetName val="신우"/>
      <sheetName val="CODE"/>
      <sheetName val="2000년1차"/>
      <sheetName val="시멘트"/>
      <sheetName val="#REF"/>
      <sheetName val="별표 "/>
      <sheetName val="갑지(추정)"/>
      <sheetName val="Construction"/>
      <sheetName val="SL dau tien"/>
      <sheetName val="Item정리"/>
      <sheetName val="RAHMEN"/>
      <sheetName val="표지판현황"/>
      <sheetName val="단위별 일위대가표"/>
      <sheetName val="정산노무"/>
      <sheetName val="정산재료"/>
      <sheetName val="전신환매도율"/>
      <sheetName val="개요"/>
      <sheetName val="I一般比"/>
      <sheetName val="N賃率-職"/>
      <sheetName val="TYPE-A"/>
      <sheetName val="기초일위"/>
      <sheetName val="시설일위"/>
      <sheetName val="조명일위"/>
      <sheetName val="전선 및 전선관"/>
      <sheetName val="산출내역서집계표"/>
      <sheetName val="IMP(MAIN)"/>
      <sheetName val="IMP (REACTOR)"/>
      <sheetName val="Wind Load(3.1) (2)"/>
      <sheetName val="Wind Load(3.2)"/>
      <sheetName val="Wind Load(3.4)"/>
      <sheetName val="적격점수&lt;300억미만&gt;"/>
      <sheetName val="검사현황"/>
      <sheetName val="full (2)"/>
      <sheetName val="2_자재집계표4"/>
      <sheetName val="화강석_보조기층4"/>
      <sheetName val="혼합기층_포설_및다짐_(2)4"/>
      <sheetName val="보조기층_포설_및다짐4"/>
      <sheetName val="보차도경계석운반_(2)4"/>
      <sheetName val="1_총괄토공4"/>
      <sheetName val="2_하수터파기토공4"/>
      <sheetName val="3_하수수량집계표4"/>
      <sheetName val="4_맹암거집계표4"/>
      <sheetName val="맹암거_토공4"/>
      <sheetName val="5_포장공사수량집계표4"/>
      <sheetName val="도로경계석_(2)4"/>
      <sheetName val="급수급탕_(동관)4"/>
      <sheetName val="오배수_(집계)4"/>
      <sheetName val="2_자재집계표1"/>
      <sheetName val="화강석_보조기층1"/>
      <sheetName val="혼합기층_포설_및다짐_(2)1"/>
      <sheetName val="보조기층_포설_및다짐1"/>
      <sheetName val="보차도경계석운반_(2)1"/>
      <sheetName val="1_총괄토공1"/>
      <sheetName val="2_하수터파기토공1"/>
      <sheetName val="3_하수수량집계표1"/>
      <sheetName val="4_맹암거집계표1"/>
      <sheetName val="맹암거_토공1"/>
      <sheetName val="5_포장공사수량집계표1"/>
      <sheetName val="도로경계석_(2)1"/>
      <sheetName val="급수급탕_(동관)1"/>
      <sheetName val="오배수_(집계)1"/>
      <sheetName val="2_자재집계표2"/>
      <sheetName val="화강석_보조기층2"/>
      <sheetName val="혼합기층_포설_및다짐_(2)2"/>
      <sheetName val="보조기층_포설_및다짐2"/>
      <sheetName val="보차도경계석운반_(2)2"/>
      <sheetName val="1_총괄토공2"/>
      <sheetName val="2_하수터파기토공2"/>
      <sheetName val="3_하수수량집계표2"/>
      <sheetName val="4_맹암거집계표2"/>
      <sheetName val="맹암거_토공2"/>
      <sheetName val="5_포장공사수량집계표2"/>
      <sheetName val="도로경계석_(2)2"/>
      <sheetName val="급수급탕_(동관)2"/>
      <sheetName val="오배수_(집계)2"/>
      <sheetName val="2_자재집계표3"/>
      <sheetName val="화강석_보조기층3"/>
      <sheetName val="혼합기층_포설_및다짐_(2)3"/>
      <sheetName val="보조기층_포설_및다짐3"/>
      <sheetName val="보차도경계석운반_(2)3"/>
      <sheetName val="1_총괄토공3"/>
      <sheetName val="2_하수터파기토공3"/>
      <sheetName val="3_하수수량집계표3"/>
      <sheetName val="4_맹암거집계표3"/>
      <sheetName val="맹암거_토공3"/>
      <sheetName val="5_포장공사수량집계표3"/>
      <sheetName val="도로경계석_(2)3"/>
      <sheetName val="급수급탕_(동관)3"/>
      <sheetName val="오배수_(집계)3"/>
      <sheetName val="6월실적"/>
      <sheetName val="손익분석"/>
      <sheetName val="1-1"/>
      <sheetName val="설산1.나"/>
      <sheetName val="본사S"/>
      <sheetName val="Equipment"/>
      <sheetName val="Piping"/>
      <sheetName val="단면가정"/>
      <sheetName val="봉양~조차장간고하개명(신설)"/>
      <sheetName val="도급양식"/>
      <sheetName val="소일위대가코드표"/>
      <sheetName val="Baby일위대가"/>
      <sheetName val="7단가"/>
      <sheetName val="월선수금"/>
      <sheetName val="단면(RW1)"/>
      <sheetName val="적용기준"/>
      <sheetName val="첨부파일"/>
      <sheetName val="EUPDAT2"/>
      <sheetName val="Hargamat"/>
      <sheetName val="검색"/>
      <sheetName val="연습"/>
      <sheetName val="Schedule C - Page 2 of 6"/>
      <sheetName val="Schedule C - Page 4 of 6"/>
      <sheetName val="Schedule C - Page 5 of 6"/>
      <sheetName val="Schedule C - Page 6 of 6"/>
      <sheetName val="Schedule A - Page 1 of 3"/>
      <sheetName val="Schedule A - Page 2 of 3"/>
      <sheetName val="Schedule A - Page 3 of 3"/>
      <sheetName val="Schedule B - Page 1 of 4"/>
      <sheetName val="Schedule B - Page 2 of 4"/>
      <sheetName val="Schedule B - Page 3 of 4"/>
      <sheetName val="Schedule B - Page 4 of 4"/>
      <sheetName val="Schedule C - Page 1 of 6"/>
      <sheetName val="Schedule C - Page 3 of 6"/>
      <sheetName val="Schedule E - Page 1 of 11"/>
      <sheetName val="Schedule E - Page 10 of 11"/>
      <sheetName val="Schedule E - Page 11 of 11"/>
      <sheetName val="Schedule E - Page 2 of 11"/>
      <sheetName val="Schedule E - Page 3 of 11"/>
      <sheetName val="Schedule E - Page 4 of 11"/>
      <sheetName val="Schedule E - Page 5 of 11"/>
      <sheetName val="Schedule E - Page 6 of 11"/>
      <sheetName val="Schedule E - Page 7 of 11"/>
      <sheetName val="Schedule E - Page 8 of 11"/>
      <sheetName val="Schedule E - Page 9 of 11"/>
      <sheetName val="A.1.3 - Page 1 of 1"/>
      <sheetName val="A.1.4 - Page 1 of 1"/>
      <sheetName val="A.4 - Page 1 of 1"/>
      <sheetName val="건축내역서"/>
      <sheetName val="차선도색현황"/>
      <sheetName val="가동비율"/>
      <sheetName val="노원열병합  건축공사기성내역서"/>
      <sheetName val="금액"/>
      <sheetName val="Front"/>
      <sheetName val="SCH"/>
      <sheetName val="CTEMCOST"/>
      <sheetName val="design data"/>
      <sheetName val="member design"/>
      <sheetName val="횡배위치"/>
      <sheetName val="공종별 집계"/>
      <sheetName val="인제내역"/>
      <sheetName val="Languages"/>
      <sheetName val="공사비내역서"/>
      <sheetName val="CAPVC"/>
      <sheetName val="연결임시"/>
      <sheetName val="FACTOR"/>
      <sheetName val="견적을지"/>
      <sheetName val="EJ"/>
      <sheetName val="전기공사"/>
      <sheetName val="토목주소"/>
      <sheetName val="프랜트면허"/>
      <sheetName val="4 LINE"/>
      <sheetName val="7 th"/>
      <sheetName val="DS-최종"/>
      <sheetName val="대비"/>
      <sheetName val="CP-E2 (품셈표)"/>
      <sheetName val="음료실행"/>
      <sheetName val="실행(표지,갑,을)"/>
      <sheetName val="네고율"/>
      <sheetName val="단가디비"/>
      <sheetName val="TC IN"/>
      <sheetName val="자재단가"/>
      <sheetName val="조명율표"/>
      <sheetName val="RING WALL"/>
      <sheetName val="요율"/>
      <sheetName val="노임"/>
      <sheetName val="자재대"/>
      <sheetName val="비교표"/>
      <sheetName val="골조시행"/>
      <sheetName val="Sheet1 (2)"/>
      <sheetName val="Macro1"/>
      <sheetName val="Macro2"/>
      <sheetName val="덕전리"/>
      <sheetName val="품셈표"/>
      <sheetName val="EXTERNAL(BOQ)"/>
      <sheetName val="CALCULATION"/>
      <sheetName val="123"/>
      <sheetName val="유화"/>
      <sheetName val="DESIGN CRITERIA"/>
      <sheetName val="PumpSpec"/>
      <sheetName val="eq_data"/>
      <sheetName val="h-013211-2"/>
      <sheetName val="견적의뢰"/>
      <sheetName val="CAT_5"/>
      <sheetName val="간접비(1)"/>
      <sheetName val="식재"/>
      <sheetName val="시설물"/>
      <sheetName val="식재출력용"/>
      <sheetName val="유지관리"/>
      <sheetName val="A"/>
      <sheetName val="CCC"/>
      <sheetName val="DOGI"/>
      <sheetName val="SUMMARY(S)"/>
      <sheetName val="확산동"/>
      <sheetName val=""/>
      <sheetName val="C"/>
      <sheetName val="건축공사"/>
      <sheetName val="LABTOTAL"/>
      <sheetName val="기계"/>
      <sheetName val="sum1 (2)"/>
      <sheetName val="공사비예산서(토목분)"/>
      <sheetName val="토&amp;흙"/>
      <sheetName val="배수통관(좌)"/>
      <sheetName val="Data Vol"/>
      <sheetName val="일위대가목록(1)"/>
      <sheetName val="단가대비표(1)"/>
      <sheetName val="설계조건"/>
      <sheetName val="안정계산"/>
      <sheetName val="단면검토"/>
      <sheetName val="경비"/>
      <sheetName val="매원개착터널총괄"/>
      <sheetName val="제원.설계조건"/>
      <sheetName val="남대문빌딩"/>
      <sheetName val="업무"/>
      <sheetName val="Galaxy 소비자가격표"/>
      <sheetName val="진천"/>
      <sheetName val="C &amp; G RHS"/>
      <sheetName val="AS포장복구 "/>
      <sheetName val="I-O(번호별)"/>
      <sheetName val="NSMA-status"/>
      <sheetName val="기성집계"/>
      <sheetName val="1.취수장"/>
      <sheetName val="도급내역서"/>
      <sheetName val="내역5"/>
      <sheetName val="Y_WORK"/>
      <sheetName val="뚝토공"/>
      <sheetName val="일위집계표"/>
      <sheetName val="참조자료"/>
      <sheetName val="T1"/>
      <sheetName val="type-F"/>
      <sheetName val="물량"/>
      <sheetName val="일위목록"/>
      <sheetName val="현장관리비내역서"/>
      <sheetName val="Schedule E - P磇⊅밀⊅︀ꃕԯ_x0000_缀_x0000__x0000_"/>
      <sheetName val="토공계산서(부체도로)"/>
      <sheetName val="BSD _2_"/>
      <sheetName val="예가표"/>
      <sheetName val="토공산출(주차장)"/>
      <sheetName val="New Valuation"/>
      <sheetName val="단가산출서"/>
      <sheetName val="단가산출서 (2)"/>
      <sheetName val="인건비 "/>
      <sheetName val="공주-교대(A1)"/>
      <sheetName val="대창(함평)"/>
      <sheetName val="현황"/>
      <sheetName val="기둥(원형)"/>
      <sheetName val="웅진교-S2"/>
      <sheetName val="차수"/>
      <sheetName val="HORI. VESSEL"/>
      <sheetName val="BQ-Offsite"/>
      <sheetName val="SOHAR(2nd)"/>
      <sheetName val="WORK-VOL"/>
      <sheetName val="as boq list up"/>
      <sheetName val="대창(장성)"/>
      <sheetName val="대창(함평)-창열"/>
      <sheetName val="목록"/>
      <sheetName val="FRT_O"/>
      <sheetName val="FAB_I"/>
      <sheetName val="H-PILE수량집계"/>
      <sheetName val="Util&amp; Real"/>
      <sheetName val="화성태안9공구내역(실행)"/>
      <sheetName val="NOMUBI"/>
      <sheetName val="sw1"/>
      <sheetName val="가시설단위수량"/>
      <sheetName val="1.우편집중내역서"/>
      <sheetName val="내역서_x0000__x0000__x0000__x0000__x0000__x0000__x0000__x0000__x0000_ _x0000_띤ͤ_x0000__x0004__x0000__x0000__x0000__x0000__x0000__x0000_눼ͤ_x0000__x0000__x0000__x0000__x0000_"/>
      <sheetName val="guard(mac)"/>
      <sheetName val="자료(통합)"/>
      <sheetName val="대상공사(조달청)"/>
      <sheetName val="기초공"/>
      <sheetName val="공통가설공사"/>
      <sheetName val="이토변실(A3-LINE)"/>
      <sheetName val="조명투자및환수계획"/>
      <sheetName val="제조중간결과"/>
      <sheetName val="건축원가계산서"/>
      <sheetName val="6호기"/>
      <sheetName val="부하(성남)"/>
      <sheetName val="계수시트"/>
      <sheetName val="원가계산서"/>
      <sheetName val="Lookup tables"/>
      <sheetName val="산출금액내역"/>
      <sheetName val="견적"/>
      <sheetName val="실행견적"/>
      <sheetName val="전체실적"/>
      <sheetName val="검수고1-1층"/>
      <sheetName val="예산명세서"/>
      <sheetName val="설계명세서"/>
      <sheetName val="자료입력"/>
      <sheetName val="배수공"/>
      <sheetName val="암거"/>
      <sheetName val="포장공"/>
      <sheetName val="Schedule E - Pag_x0000__x0000_ﳨ_x0000__x0000__x0000_即酴諬4"/>
      <sheetName val="DB"/>
      <sheetName val="인건비"/>
      <sheetName val="기초코드"/>
      <sheetName val="간접"/>
      <sheetName val="지표"/>
      <sheetName val="내역서_x0000__x0000__x0000__x0000__x0000__x0000__x0000__x0000__x0000__x0009__x0000_띤ͤ_x0000__x0004__x0000__x0000__x0000__x0000__x0000__x0000_눼ͤ_x0000__x0000__x0000__x0000__x0000_"/>
      <sheetName val="FACTOR94"/>
      <sheetName val="직접인건비"/>
      <sheetName val="경비_원본"/>
      <sheetName val="APT내역"/>
      <sheetName val="K1자재(3차등)"/>
      <sheetName val="2_자재집계표5"/>
      <sheetName val="화강석_보조기층5"/>
      <sheetName val="혼합기층_포설_및다짐_(2)5"/>
      <sheetName val="보조기층_포설_및다짐5"/>
      <sheetName val="보차도경계석운반_(2)5"/>
      <sheetName val="1_총괄토공5"/>
      <sheetName val="2_하수터파기토공5"/>
      <sheetName val="3_하수수량집계표5"/>
      <sheetName val="4_맹암거집계표5"/>
      <sheetName val="맹암거_토공5"/>
      <sheetName val="5_포장공사수량집계표5"/>
      <sheetName val="도로경계석_(2)5"/>
      <sheetName val="급수급탕_(동관)5"/>
      <sheetName val="오배수_(집계)5"/>
      <sheetName val="장비당단가_(1)1"/>
      <sheetName val="_견적서1"/>
      <sheetName val="1_맹암거관련1"/>
      <sheetName val="3BL공동구_수량1"/>
      <sheetName val="BSD_(2)1"/>
      <sheetName val="Site_Expenses1"/>
      <sheetName val="변압기_및_발전기_용량"/>
      <sheetName val="공사비_내역_(가)1"/>
      <sheetName val="I_설계조건"/>
      <sheetName val="OCT_FDN"/>
      <sheetName val="2_단면가정"/>
      <sheetName val="4_말뚝설계"/>
      <sheetName val="1_설계조건"/>
      <sheetName val="2F_회의실견적(5_14_일대)1"/>
      <sheetName val="GTG_TR_PIT"/>
      <sheetName val="kimre_scrubber"/>
      <sheetName val="Customer_Databas"/>
      <sheetName val="Wind_Load(3_1)_(2)"/>
      <sheetName val="Wind_Load(3_2)"/>
      <sheetName val="Wind_Load(3_4)"/>
      <sheetName val="TABLE2-1_ISBL(GENEAL-CIVIL)"/>
      <sheetName val="TABLE2-1_ISBL-(SlTE_PREP)"/>
      <sheetName val="TABLE2_1_ISBL_(Soil_Invest)"/>
      <sheetName val="TABLE2-2_OSBL(GENERAL-CIVIL)"/>
      <sheetName val="TABLE2-2_OSBL-(SITE_PREP)"/>
      <sheetName val="General_Data"/>
      <sheetName val="수목데이타_"/>
      <sheetName val="1_설계기준"/>
      <sheetName val="전선_및_전선관"/>
      <sheetName val="full_(2)"/>
      <sheetName val="단위별_일위대가표"/>
      <sheetName val="남양시작동자105노65기1_3화1_2"/>
      <sheetName val="7_5_2_BOQ_Summary_"/>
      <sheetName val="TYPE-B_평균H"/>
      <sheetName val="SL_dau_tien"/>
      <sheetName val="설산1_나"/>
      <sheetName val="_해군동해관사_미장공사A그룹_공내역서_xlsx"/>
      <sheetName val="Schedule_C_-_Page_2_of_6"/>
      <sheetName val="Schedule_C_-_Page_4_of_6"/>
      <sheetName val="Schedule_C_-_Page_5_of_6"/>
      <sheetName val="Schedule_C_-_Page_6_of_6"/>
      <sheetName val="Schedule_A_-_Page_1_of_3"/>
      <sheetName val="Schedule_A_-_Page_2_of_3"/>
      <sheetName val="Schedule_A_-_Page_3_of_3"/>
      <sheetName val="Schedule_B_-_Page_1_of_4"/>
      <sheetName val="Schedule_B_-_Page_2_of_4"/>
      <sheetName val="Schedule_B_-_Page_3_of_4"/>
      <sheetName val="Schedule_B_-_Page_4_of_4"/>
      <sheetName val="Schedule_C_-_Page_1_of_6"/>
      <sheetName val="Schedule_C_-_Page_3_of_6"/>
      <sheetName val="Schedule_E_-_Page_1_of_11"/>
      <sheetName val="Schedule_E_-_Page_10_of_11"/>
      <sheetName val="Schedule_E_-_Page_11_of_11"/>
      <sheetName val="Schedule_E_-_Page_2_of_11"/>
      <sheetName val="Schedule_E_-_Page_3_of_11"/>
      <sheetName val="Schedule_E_-_Page_4_of_11"/>
      <sheetName val="Schedule_E_-_Page_5_of_11"/>
      <sheetName val="Schedule_E_-_Page_6_of_11"/>
      <sheetName val="Schedule_E_-_Page_7_of_11"/>
      <sheetName val="Schedule_E_-_Page_8_of_11"/>
      <sheetName val="Schedule_E_-_Page_9_of_11"/>
      <sheetName val="A_1_3_-_Page_1_of_1"/>
      <sheetName val="A_1_4_-_Page_1_of_1"/>
      <sheetName val="A_4_-_Page_1_of_1"/>
      <sheetName val="IMP_(REACTOR)"/>
      <sheetName val="노원열병합__건축공사기성내역서"/>
      <sheetName val="CP-E2_(품셈표)"/>
      <sheetName val="4_LINE"/>
      <sheetName val="7_th"/>
      <sheetName val="조도계산서_(도서)"/>
      <sheetName val="별표_"/>
      <sheetName val="Sheet1_(2)"/>
      <sheetName val="DIAPHRAGM"/>
      <sheetName val="견적접수"/>
      <sheetName val="견적내역서"/>
      <sheetName val="화강석_보조기"/>
      <sheetName val="실행예산"/>
      <sheetName val="시추주상도"/>
      <sheetName val="미드수량"/>
      <sheetName val="일위_파일"/>
      <sheetName val="plan&amp;section of foundation"/>
      <sheetName val="working load at the btm ft."/>
      <sheetName val="stability check"/>
      <sheetName val="design load"/>
      <sheetName val="금융비용"/>
      <sheetName val="H-01월"/>
      <sheetName val="1차 내역서"/>
      <sheetName val="일위대가(1)"/>
      <sheetName val="우각부보강"/>
      <sheetName val="001"/>
      <sheetName val="공사수행방안"/>
      <sheetName val="세부내역"/>
      <sheetName val="예산서"/>
      <sheetName val="4안전율"/>
      <sheetName val="자재"/>
      <sheetName val="타공종이기"/>
      <sheetName val="2.내역서"/>
      <sheetName val="품의서"/>
      <sheetName val="IMP_MAIN_"/>
      <sheetName val="IMP _REACTOR_"/>
      <sheetName val="단위세대"/>
      <sheetName val="Schedule C - Page 1 of _x0000_"/>
      <sheetName val="표지"/>
      <sheetName val="내역단가"/>
      <sheetName val="일위단가"/>
      <sheetName val="system &amp; LOOK_UP_FUNC"/>
      <sheetName val="BM"/>
      <sheetName val="본지점중"/>
      <sheetName val="Indices"/>
      <sheetName val="1.맹암거관련.xls"/>
      <sheetName val="1.%EB%A7%B9%EC%95%94%EA%B1%B0%E"/>
      <sheetName val="estimate"/>
      <sheetName val="Base_Data"/>
      <sheetName val="PRICE-COMP"/>
      <sheetName val="pri-com"/>
      <sheetName val="기계설비"/>
      <sheetName val="전기"/>
      <sheetName val="일반공사"/>
      <sheetName val="단가비교"/>
      <sheetName val="바.한일양산"/>
      <sheetName val="단"/>
      <sheetName val="플랜트 설치"/>
      <sheetName val="Sheet3 (2)"/>
      <sheetName val="골조단가"/>
      <sheetName val="Sheet3"/>
      <sheetName val="골조(가)"/>
      <sheetName val="MFAB"/>
      <sheetName val="MFRT"/>
      <sheetName val="MPKG"/>
      <sheetName val="MPRD"/>
      <sheetName val="협조전"/>
      <sheetName val="실행내역 "/>
      <sheetName val="내역서1"/>
      <sheetName val="방송노임"/>
      <sheetName val="CT "/>
      <sheetName val="Schedule E - Pageက_x0000_諱ԃ恭䀯E_x0000_"/>
      <sheetName val="Site_Expenses4"/>
      <sheetName val="장비당단가_(1)5"/>
      <sheetName val="_견적서4"/>
      <sheetName val="3BL공동구_수량4"/>
      <sheetName val="BSD_(2)4"/>
      <sheetName val="1_맹암거관련4"/>
      <sheetName val="공사비_내역_(가)3"/>
      <sheetName val="변압기_및_발전기_용량3"/>
      <sheetName val="장비당단가_(1)2"/>
      <sheetName val="Site_Expenses2"/>
      <sheetName val="장비당단가_(1)3"/>
      <sheetName val="_견적서2"/>
      <sheetName val="3BL공동구_수량2"/>
      <sheetName val="BSD_(2)2"/>
      <sheetName val="1_맹암거관련2"/>
      <sheetName val="변압기_및_발전기_용량1"/>
      <sheetName val="Site_Expenses3"/>
      <sheetName val="장비당단가_(1)4"/>
      <sheetName val="_견적서3"/>
      <sheetName val="3BL공동구_수량3"/>
      <sheetName val="BSD_(2)3"/>
      <sheetName val="1_맹암거관련3"/>
      <sheetName val="공사비_내역_(가)2"/>
      <sheetName val="변압기_및_발전기_용량2"/>
      <sheetName val="공사비집계"/>
      <sheetName val="하도급대비"/>
      <sheetName val="특별교실"/>
      <sheetName val="경산"/>
      <sheetName val="실행내역"/>
      <sheetName val="sheets"/>
      <sheetName val="단가표 "/>
      <sheetName val="계화배수"/>
      <sheetName val="101동"/>
      <sheetName val="단중표"/>
      <sheetName val="PROJECT BRIEF(EX.NEW)"/>
      <sheetName val="직재"/>
      <sheetName val="도장비"/>
      <sheetName val="잡철물"/>
      <sheetName val="내역을"/>
      <sheetName val="사용자정의"/>
      <sheetName val="제품표준규격"/>
      <sheetName val="2_자재집계표6"/>
      <sheetName val="화강석_보조기층6"/>
      <sheetName val="혼합기층_포설_및다짐_(2)6"/>
      <sheetName val="보조기층_포설_및다짐6"/>
      <sheetName val="보차도경계석운반_(2)6"/>
      <sheetName val="1_총괄토공6"/>
      <sheetName val="2_하수터파기토공6"/>
      <sheetName val="3_하수수량집계표6"/>
      <sheetName val="4_맹암거집계표6"/>
      <sheetName val="맹암거_토공6"/>
      <sheetName val="5_포장공사수량집계표6"/>
      <sheetName val="도로경계석_(2)6"/>
      <sheetName val="급수급탕_(동관)6"/>
      <sheetName val="오배수_(집계)6"/>
      <sheetName val="GTG_TR_PIT1"/>
      <sheetName val="kimre_scrubber1"/>
      <sheetName val="Customer_Databas1"/>
      <sheetName val="OCT_FDN1"/>
      <sheetName val="2F_회의실견적(5_14_일대)2"/>
      <sheetName val="I_설계조건1"/>
      <sheetName val="1_설계기준1"/>
      <sheetName val="TYPE-B_평균H1"/>
      <sheetName val="수목데이타_1"/>
      <sheetName val="TABLE2-1_ISBL(GENEAL-CIVIL)1"/>
      <sheetName val="TABLE2-1_ISBL-(SlTE_PREP)1"/>
      <sheetName val="TABLE2_1_ISBL_(Soil_Invest)1"/>
      <sheetName val="TABLE2-2_OSBL(GENERAL-CIVIL)1"/>
      <sheetName val="TABLE2-2_OSBL-(SITE_PREP)1"/>
      <sheetName val="General_Data1"/>
      <sheetName val="7_5_2_BOQ_Summary_1"/>
      <sheetName val="2_단면가정1"/>
      <sheetName val="4_말뚝설계1"/>
      <sheetName val="1_설계조건1"/>
      <sheetName val="조도계산서_(도서)1"/>
      <sheetName val="_해군동해관사_미장공사A그룹_공내역서_xlsx1"/>
      <sheetName val="남양시작동자105노65기1_3화1_21"/>
      <sheetName val="별표_1"/>
      <sheetName val="SL_dau_tien1"/>
      <sheetName val="TC_IN"/>
      <sheetName val="단위별_일위대가표1"/>
      <sheetName val="전선_및_전선관1"/>
      <sheetName val="IMP_(REACTOR)1"/>
      <sheetName val="Wind_Load(3_1)_(2)1"/>
      <sheetName val="Wind_Load(3_2)1"/>
      <sheetName val="Wind_Load(3_4)1"/>
      <sheetName val="full_(2)1"/>
      <sheetName val="설산1_나1"/>
      <sheetName val="design_data"/>
      <sheetName val="member_design"/>
      <sheetName val="Schedule_C_-_Page_2_of_61"/>
      <sheetName val="Schedule_C_-_Page_4_of_61"/>
      <sheetName val="Schedule_C_-_Page_5_of_61"/>
      <sheetName val="Schedule_C_-_Page_6_of_61"/>
      <sheetName val="Schedule_A_-_Page_1_of_31"/>
      <sheetName val="Schedule_A_-_Page_2_of_31"/>
      <sheetName val="Schedule_A_-_Page_3_of_31"/>
      <sheetName val="Schedule_B_-_Page_1_of_41"/>
      <sheetName val="Schedule_B_-_Page_2_of_41"/>
      <sheetName val="Schedule_B_-_Page_3_of_41"/>
      <sheetName val="Schedule_B_-_Page_4_of_41"/>
      <sheetName val="Schedule_C_-_Page_1_of_61"/>
      <sheetName val="Schedule_C_-_Page_3_of_61"/>
      <sheetName val="Schedule_E_-_Page_1_of_111"/>
      <sheetName val="Schedule_E_-_Page_10_of_111"/>
      <sheetName val="Schedule_E_-_Page_11_of_111"/>
      <sheetName val="Schedule_E_-_Page_2_of_111"/>
      <sheetName val="Schedule_E_-_Page_3_of_111"/>
      <sheetName val="Schedule_E_-_Page_4_of_111"/>
      <sheetName val="Schedule_E_-_Page_5_of_111"/>
      <sheetName val="Schedule_E_-_Page_6_of_111"/>
      <sheetName val="Schedule_E_-_Page_7_of_111"/>
      <sheetName val="Schedule_E_-_Page_8_of_111"/>
      <sheetName val="Schedule_E_-_Page_9_of_111"/>
      <sheetName val="A_1_3_-_Page_1_of_11"/>
      <sheetName val="A_1_4_-_Page_1_of_11"/>
      <sheetName val="A_4_-_Page_1_of_11"/>
      <sheetName val="공종별_집계"/>
      <sheetName val="노원열병합__건축공사기성내역서1"/>
      <sheetName val="4_LINE1"/>
      <sheetName val="7_th1"/>
      <sheetName val="CP-E2_(품셈표)1"/>
      <sheetName val="RING_WALL"/>
      <sheetName val="Sheet1_(2)1"/>
      <sheetName val="DESIGN_CRITERIA"/>
      <sheetName val="sum1_(2)"/>
      <sheetName val="Data_Vol"/>
      <sheetName val="Galaxy_소비자가격표"/>
      <sheetName val="C_&amp;_G_RHS"/>
      <sheetName val="AS포장복구_"/>
      <sheetName val="제원_설계조건"/>
      <sheetName val="1_취수장"/>
      <sheetName val="Schedule_E_-_P磇⊅밀⊅︀ꃕԯ缀"/>
      <sheetName val="단가산출서_(2)"/>
      <sheetName val="HORI__VESSEL"/>
      <sheetName val="as_boq_list_up"/>
      <sheetName val="BSD__2_"/>
      <sheetName val="New_Valuation"/>
      <sheetName val="인건비_"/>
      <sheetName val="Util&amp;_Real"/>
      <sheetName val="1_우편집중내역서"/>
      <sheetName val="내역서 띤ͤ눼ͤ"/>
      <sheetName val="내역서_띤ͤ눼ͤ"/>
      <sheetName val="Lookup_tables"/>
      <sheetName val="Schedule_E_-_Pagﳨ即酴諬4"/>
      <sheetName val="Schedule E - Paﶻĉ_x0000__x0000_楨◿㢼]誠8"/>
      <sheetName val="Schedule E - Pa䔭疖꜀ȭﶻĉ_x0000__x0000_Ḡ⛓"/>
      <sheetName val="Schedule E - Paﶻ_x001e__x0000__x0000_읰∉㢼ǋ櫀Ʋ"/>
      <sheetName val="Schedule E - Paﶻ_x001e__x0000__x0000_ﳐ⡷㢼ǋ櫀Ʋ"/>
      <sheetName val="Schedule E - Paﶻ_x001e__x0000__x0000_ⱐỹ㢼ǋ櫀Ʋ"/>
      <sheetName val="Schedule E - Paﶻ_x001e__x0000__x0000_萨ⓤ㢼ǋ櫀Ʋ"/>
      <sheetName val="현황산출서"/>
      <sheetName val="Sheet13"/>
      <sheetName val="Sheet14"/>
      <sheetName val="설계명세서(선로)"/>
      <sheetName val="회사99"/>
      <sheetName val="2.ㄱ)교량"/>
      <sheetName val="토공 토적표"/>
      <sheetName val="3련 BOX"/>
      <sheetName val="Bdown_ISBL"/>
      <sheetName val="Graph (LGEN)"/>
      <sheetName val="out_prog"/>
      <sheetName val="선적schedule (2)"/>
      <sheetName val="VL"/>
      <sheetName val="0502-2087-Erection"/>
      <sheetName val="Form MF - 2"/>
      <sheetName val="물가자료"/>
      <sheetName val="UOP 508 PG 2-9"/>
      <sheetName val="March"/>
      <sheetName val="cable"/>
      <sheetName val="2.설계제원"/>
      <sheetName val="8.1"/>
      <sheetName val="목차"/>
      <sheetName val="calculation-1"/>
      <sheetName val="CombinedFooting_F3"/>
      <sheetName val="fixwater"/>
      <sheetName val="reinforce"/>
      <sheetName val="페이징 배관배선"/>
      <sheetName val="UNSTEADY"/>
      <sheetName val="REINF."/>
      <sheetName val="LOADS"/>
      <sheetName val="SKETCH"/>
      <sheetName val="load"/>
      <sheetName val="BQLIST"/>
      <sheetName val="ASTM C585"/>
      <sheetName val="중기조종사 단위단가"/>
      <sheetName val="노임,재료비"/>
      <sheetName val="Schedule E - Page倯ñ_x0000__x0000__x0000__x0000_가뮙"/>
      <sheetName val="Schedule E - Page〯â_x0000__x0000__x0000__x0000_였뒋㰜"/>
      <sheetName val="JUCK"/>
      <sheetName val="archi(본사)"/>
      <sheetName val="문학간접"/>
      <sheetName val="일위대가(건축)"/>
      <sheetName val="약품공급2"/>
      <sheetName val="화강석_보조기_x0005__x0000_"/>
      <sheetName val="S0"/>
      <sheetName val="옹벽기초자료"/>
      <sheetName val="기본DATA"/>
      <sheetName val="토공(우물통,기타) "/>
      <sheetName val="Schedule E - Pa何Ⰰ佖✀訒ԯ_x0000_缀_x0000_"/>
      <sheetName val="형상"/>
      <sheetName val="99노임기준"/>
      <sheetName val="EQUIP-H"/>
      <sheetName val="계산근거"/>
      <sheetName val="KMT물량"/>
      <sheetName val="Schedule E - Page 3 of︀ԯ"/>
      <sheetName val="BOX전기내역"/>
      <sheetName val="건축2"/>
      <sheetName val="패널"/>
      <sheetName val="부산4"/>
      <sheetName val="산출기준(파견전산실)"/>
      <sheetName val="품종_품명"/>
      <sheetName val="토공 갑지"/>
      <sheetName val="NM2"/>
      <sheetName val="NW1"/>
      <sheetName val="NW2"/>
      <sheetName val="PW3"/>
      <sheetName val="PW4"/>
      <sheetName val="SC1"/>
      <sheetName val="DNW"/>
      <sheetName val="N+"/>
      <sheetName val="NE"/>
      <sheetName val="P+"/>
      <sheetName val="PE"/>
      <sheetName val="PM"/>
      <sheetName val="2002상반기노임기준"/>
      <sheetName val="요약지"/>
      <sheetName val="자재co"/>
      <sheetName val="6. FLOOR"/>
      <sheetName val="3희질산"/>
      <sheetName val="Schedule A - Page 柖#_x0000__x0000_솈ᦑ"/>
      <sheetName val="Schedule A - Page 柖#_x0000__x0000_ℶ"/>
      <sheetName val="공사비명세서"/>
      <sheetName val="재무가정"/>
      <sheetName val="내부부하"/>
      <sheetName val="Schedule E - Pag_x0000__x0000_坐ᔨ䳌빸Ъ雤O"/>
      <sheetName val="Schedule E - Pag䓐&gt;蛠Ȝ똙ø_x0000__x0000_궸᎝"/>
      <sheetName val="Schedule E - Pag_x0000__x0000_嚀ᳵ䳌§缐ӗ跔Z"/>
      <sheetName val="Schedule E -胸(脼(헾⿠_x0005__x0000__x0000__x0000__x0000_ꐜ"/>
      <sheetName val="IN"/>
      <sheetName val="제조원가계산서 (2)"/>
      <sheetName val="제품(수출)매출"/>
      <sheetName val="상품보조수불"/>
      <sheetName val="제품입고(생산)"/>
      <sheetName val="PTR台손익"/>
      <sheetName val="토목집계표"/>
      <sheetName val="직접공사비"/>
      <sheetName val="purpose&amp;input"/>
      <sheetName val="water prop."/>
      <sheetName val="조명시설"/>
      <sheetName val="깨기"/>
      <sheetName val="1.물가시세표"/>
      <sheetName val="5.노임단가"/>
      <sheetName val="4.중기단가산출"/>
      <sheetName val="6.단가목록"/>
      <sheetName val="8.배수공"/>
      <sheetName val="6PILE  (돌출)"/>
      <sheetName val="LAB"/>
      <sheetName val="ROOF(ALKALI)"/>
      <sheetName val="추가예산"/>
      <sheetName val="돈암사업"/>
      <sheetName val="Schedule E - Page 10 of 1_x0000_"/>
      <sheetName val="충주"/>
      <sheetName val="전체현황"/>
      <sheetName val="15100"/>
      <sheetName val="개시대사 (2)"/>
      <sheetName val="VA_code"/>
      <sheetName val="품셈"/>
      <sheetName val="총괄내역서"/>
      <sheetName val="IMPEADENCE MAP 취수장"/>
      <sheetName val="Schedule C - P塠ɪđ乔T⭸ᡨ⣸ᡨ"/>
      <sheetName val="Schedule E - P磇⊅밀⊅︀ꃕԯ"/>
      <sheetName val="공사현황"/>
      <sheetName val="방식총괄"/>
      <sheetName val="전력"/>
      <sheetName val="Schedule E - Pageက"/>
      <sheetName val="Schedule E - Page〯â"/>
      <sheetName val="Schedule E - Pag"/>
      <sheetName val="Schedule E - Page倯ñ"/>
      <sheetName val="연돌일위집계"/>
      <sheetName val="Schedule E - Page 11 of浐ௗ펈"/>
      <sheetName val="입력DATA"/>
      <sheetName val="바닥판"/>
      <sheetName val="4_맹암거집계표ሧ"/>
      <sheetName val="Schedule E - P滂"/>
      <sheetName val="Schedule E - Pa_xd800_㝒ᨀ遙ԯ_x0000_缀_x0000__x0000__x0000_"/>
      <sheetName val="Schedule E - Î_x0000_Ԁ_x0000_耀㝵_x0000__x0000__x0000__x0000_Ā_x0000_"/>
      <sheetName val="Schedule E - Î_x0000_Ԁ_x0000__x0000_챲_x0002__x0000__x0000__x0000_Ā_x0000_"/>
      <sheetName val="Schedule E - PÂ_x0000_Ԁ_x0000_䀀ꫵ_x0002__x0000__x0000__x0000_Ā"/>
      <sheetName val="DS"/>
      <sheetName val="Schedule B - Page 3 of Ԁ"/>
      <sheetName val="인건-측정"/>
      <sheetName val="OH공량old"/>
      <sheetName val="★도급내역"/>
      <sheetName val="Schedule E -_x0000__x0000__x0005__x0000_ⶫɌ_x0000__x0000__x0000__x0001__x0000_薰"/>
      <sheetName val="Schedule E -萈&lt;헾⿐_x0005__x0000__x0000__x0000__x0000_퀱掍菄"/>
      <sheetName val="종합"/>
      <sheetName val="공작물조직표(용배수)"/>
      <sheetName val="1F"/>
      <sheetName val="기존단가_(2)1"/>
      <sheetName val="작업금지"/>
      <sheetName val="Condition"/>
      <sheetName val="BOM-Form A.1.III"/>
      <sheetName val="전압강하계산"/>
      <sheetName val="맨홀조서"/>
      <sheetName val="역T형교대(말뚝기초)"/>
      <sheetName val="Schedule E -谔È斨᫭䨐ᨧ_x0000__x0000_Ứ]_x0006__x0000_͸"/>
      <sheetName val="전익자재"/>
      <sheetName val="기초자료"/>
      <sheetName val="참고자료"/>
      <sheetName val="노무비"/>
      <sheetName val="11.자재단가"/>
      <sheetName val="토사(PE)"/>
      <sheetName val="J01"/>
      <sheetName val="Corrib Haz"/>
      <sheetName val="지수"/>
      <sheetName val="01월TTL"/>
      <sheetName val="공종별집계표"/>
      <sheetName val="공종별내역서"/>
      <sheetName val="신규단가"/>
      <sheetName val="공사설정"/>
      <sheetName val="공량산출표"/>
      <sheetName val="공량산출"/>
      <sheetName val="리스트"/>
      <sheetName val="자료"/>
      <sheetName val="전체"/>
      <sheetName val="일위대가표"/>
      <sheetName val="시화점실행"/>
      <sheetName val="관람석제출"/>
      <sheetName val="1차_내역서"/>
      <sheetName val="system_&amp;_LOOK_UP_FUNC"/>
      <sheetName val="plan&amp;section_of_foundation"/>
      <sheetName val="working_load_at_the_btm_ft_"/>
      <sheetName val="stability_check"/>
      <sheetName val="design_load"/>
      <sheetName val="바_한일양산"/>
      <sheetName val="Schedule_E_-_Pageက諱ԃ恭䀯E"/>
      <sheetName val="Sheet3_(2)"/>
      <sheetName val="실행내역_"/>
      <sheetName val="1_맹암거관련_xls"/>
      <sheetName val="1_%EB%A7%B9%EC%95%94%EA%B1%B0%E"/>
      <sheetName val="Form_MF_-_2"/>
      <sheetName val="Graph_(LGEN)"/>
      <sheetName val="선적schedule_(2)"/>
      <sheetName val="Schedule_E_-_Page_10_of_1"/>
      <sheetName val="기별명세"/>
      <sheetName val="TB-내역서"/>
      <sheetName val="용산1(해보)"/>
      <sheetName val="9GNG운반"/>
      <sheetName val="21"/>
      <sheetName val="22"/>
      <sheetName val="in_progress"/>
      <sheetName val="특2호하천산근"/>
      <sheetName val="특2호부관하천산근"/>
      <sheetName val="單價表단가표"/>
      <sheetName val="기초입력 DATA"/>
      <sheetName val="혼합기층_포설_및다짐__x0000__x0000_Ԁ_x0000_"/>
      <sheetName val="SG"/>
      <sheetName val="실행예산-변경분"/>
      <sheetName val="견적기준"/>
      <sheetName val="Schedule E - Pa렀ꔇ砯_xdd02_✣⠁⠦"/>
      <sheetName val="Schedule B - Page 3 of ᠍"/>
      <sheetName val="200"/>
      <sheetName val="Schedule C - Page 1 䃈絎쬂䆕"/>
      <sheetName val="Schedule C - Page 1 È_x0000_Ԁ_x0000_"/>
      <sheetName val="Schedule E -׃〇_x0000__x0000_뤰_x0000__x0000__x0000_ꋝ臭區^_x0000_"/>
      <sheetName val="값 목록"/>
      <sheetName val="Schedule E - Paª_x0000_Ԁ_x0000_　࿃∮_x0002__x0000__x0000_"/>
      <sheetName val="스포회원매출"/>
      <sheetName val="견적갑지"/>
      <sheetName val="을지 "/>
      <sheetName val="기별"/>
      <sheetName val="재료-CODE"/>
      <sheetName val="9.2단가산출서"/>
      <sheetName val="손료"/>
      <sheetName val="대치판정"/>
      <sheetName val="Schedule B - Pa⠉⼳瀀桬0_x0000_退"/>
      <sheetName val="Schedule B - Pa⠉⼳瀀桬0_x0000__xd800_"/>
      <sheetName val="Schedule E - Page 6 of 1_x0000_"/>
      <sheetName val="(C)원내역"/>
      <sheetName val="노임적용"/>
      <sheetName val="Schedule E - Pa_x0000_Ԁ_x0000__x0000__x0009__x0000__x0000__x0000_"/>
      <sheetName val="Schedule E - Pa_x0000_Ԁ_x0000_쀀㌳_x000a__x0000__x0000__x0000_"/>
      <sheetName val="Schedule E - Pa_x0000_Ԁ_x0000__x0000_羍_x000c__x0000__x0000__x0000_"/>
      <sheetName val="Schedule E - Pa_x0000_Ԁ_x0000__x0000_緝_x000a__x0000__x0000__x0000_"/>
      <sheetName val="Schedule E - Pa_x0000_Ԁ_x0000__x0000_ _x0000__x0000__x0000_"/>
      <sheetName val="소요자재"/>
      <sheetName val="노무산출서"/>
      <sheetName val="Schedule E - Page _x0000__x0000_窼_x0014_헾⽱_x0005__x0000_"/>
      <sheetName val="Schedule E - Page 葨_x0014_蒬_x0014_헾⽱_x0005__x0000_"/>
      <sheetName val="Schedule E - Page 罸3헾⾹_x0005__x0000__x0000_"/>
      <sheetName val="Schedule E - Paª_x0000_Ԁ_x0000_뀀ִ卵_x0002__x0000__x0000_"/>
      <sheetName val="일위대가(가설)"/>
      <sheetName val="인원계획-미화"/>
      <sheetName val="Schedule E - Page 3 of_x0000__x0000_Ԁ"/>
      <sheetName val="기자재비"/>
      <sheetName val="화강석_보조기 _x0000_"/>
      <sheetName val="매출원가_회사제시"/>
      <sheetName val="(양식1)출력인원현황표"/>
      <sheetName val="금액내역서"/>
      <sheetName val="Schedule C - Page 1 of_x0000__x0000_"/>
      <sheetName val="EACT10"/>
      <sheetName val="내역서_띤ͤ눼ͤ1"/>
      <sheetName val="2_자재집계표8"/>
      <sheetName val="화강석_보조기층8"/>
      <sheetName val="혼합기층_포설_및다짐_(2)8"/>
      <sheetName val="보조기층_포설_및다짐8"/>
      <sheetName val="보차도경계석운반_(2)8"/>
      <sheetName val="1_총괄토공8"/>
      <sheetName val="2_하수터파기토공8"/>
      <sheetName val="3_하수수량집계표8"/>
      <sheetName val="4_맹암거집계표8"/>
      <sheetName val="맹암거_토공8"/>
      <sheetName val="5_포장공사수량집계표8"/>
      <sheetName val="도로경계석_(2)8"/>
      <sheetName val="급수급탕_(동관)8"/>
      <sheetName val="오배수_(집계)8"/>
      <sheetName val="장비당단가_(1)7"/>
      <sheetName val="Site_Expenses6"/>
      <sheetName val="_견적서6"/>
      <sheetName val="1_맹암거관련6"/>
      <sheetName val="3BL공동구_수량6"/>
      <sheetName val="BSD_(2)6"/>
      <sheetName val="변압기_및_발전기_용량5"/>
      <sheetName val="공사비_내역_(가)5"/>
      <sheetName val="OCT_FDN3"/>
      <sheetName val="2F_회의실견적(5_14_일대)4"/>
      <sheetName val="Customer_Databas3"/>
      <sheetName val="2_단면가정3"/>
      <sheetName val="4_말뚝설계3"/>
      <sheetName val="1_설계조건3"/>
      <sheetName val="I_설계조건3"/>
      <sheetName val="GTG_TR_PIT3"/>
      <sheetName val="kimre_scrubber3"/>
      <sheetName val="_해군동해관사_미장공사A그룹_공내역서_xlsx3"/>
      <sheetName val="단위별_일위대가표3"/>
      <sheetName val="1_설계기준3"/>
      <sheetName val="수목데이타_3"/>
      <sheetName val="별표_3"/>
      <sheetName val="남양시작동자105노65기1_3화1_23"/>
      <sheetName val="TABLE2-1_ISBL(GENEAL-CIVIL)3"/>
      <sheetName val="TABLE2-1_ISBL-(SlTE_PREP)3"/>
      <sheetName val="TABLE2_1_ISBL_(Soil_Invest)3"/>
      <sheetName val="TABLE2-2_OSBL(GENERAL-CIVIL)3"/>
      <sheetName val="TABLE2-2_OSBL-(SITE_PREP)3"/>
      <sheetName val="General_Data3"/>
      <sheetName val="7_5_2_BOQ_Summary_3"/>
      <sheetName val="TYPE-B_평균H3"/>
      <sheetName val="SL_dau_tien3"/>
      <sheetName val="Wind_Load(3_1)_(2)3"/>
      <sheetName val="Wind_Load(3_2)3"/>
      <sheetName val="Wind_Load(3_4)3"/>
      <sheetName val="full_(2)3"/>
      <sheetName val="설산1_나3"/>
      <sheetName val="전선_및_전선관3"/>
      <sheetName val="IMP_(REACTOR)3"/>
      <sheetName val="조도계산서_(도서)3"/>
      <sheetName val="Schedule_C_-_Page_2_of_63"/>
      <sheetName val="Schedule_C_-_Page_4_of_63"/>
      <sheetName val="Schedule_C_-_Page_5_of_63"/>
      <sheetName val="Schedule_C_-_Page_6_of_63"/>
      <sheetName val="Schedule_A_-_Page_1_of_33"/>
      <sheetName val="Schedule_A_-_Page_2_of_33"/>
      <sheetName val="Schedule_A_-_Page_3_of_33"/>
      <sheetName val="Schedule_B_-_Page_1_of_43"/>
      <sheetName val="Schedule_B_-_Page_2_of_43"/>
      <sheetName val="Schedule_B_-_Page_3_of_43"/>
      <sheetName val="Schedule_B_-_Page_4_of_43"/>
      <sheetName val="Schedule_C_-_Page_1_of_63"/>
      <sheetName val="Schedule_C_-_Page_3_of_63"/>
      <sheetName val="Schedule_E_-_Page_1_of_113"/>
      <sheetName val="Schedule_E_-_Page_10_of_113"/>
      <sheetName val="Schedule_E_-_Page_11_of_113"/>
      <sheetName val="Schedule_E_-_Page_2_of_113"/>
      <sheetName val="Schedule_E_-_Page_3_of_113"/>
      <sheetName val="Schedule_E_-_Page_4_of_113"/>
      <sheetName val="Schedule_E_-_Page_5_of_113"/>
      <sheetName val="Schedule_E_-_Page_6_of_113"/>
      <sheetName val="Schedule_E_-_Page_7_of_113"/>
      <sheetName val="Schedule_E_-_Page_8_of_113"/>
      <sheetName val="Schedule_E_-_Page_9_of_113"/>
      <sheetName val="A_1_3_-_Page_1_of_13"/>
      <sheetName val="A_1_4_-_Page_1_of_13"/>
      <sheetName val="A_4_-_Page_1_of_13"/>
      <sheetName val="공종별_집계2"/>
      <sheetName val="Data_Vol2"/>
      <sheetName val="노원열병합__건축공사기성내역서3"/>
      <sheetName val="CP-E2_(품셈표)3"/>
      <sheetName val="4_LINE3"/>
      <sheetName val="7_th3"/>
      <sheetName val="제원_설계조건2"/>
      <sheetName val="HORI__VESSEL2"/>
      <sheetName val="design_data2"/>
      <sheetName val="member_design2"/>
      <sheetName val="TC_IN2"/>
      <sheetName val="RING_WALL2"/>
      <sheetName val="Sheet1_(2)3"/>
      <sheetName val="sum1_(2)2"/>
      <sheetName val="DESIGN_CRITERIA2"/>
      <sheetName val="C_&amp;_G_RHS2"/>
      <sheetName val="as_boq_list_up1"/>
      <sheetName val="1_취수장2"/>
      <sheetName val="AS포장복구_2"/>
      <sheetName val="1_우편집중내역서2"/>
      <sheetName val="BSD__2_2"/>
      <sheetName val="단가산출서_(2)2"/>
      <sheetName val="New_Valuation2"/>
      <sheetName val="인건비_2"/>
      <sheetName val="Lookup_tables2"/>
      <sheetName val="바_한일양산1"/>
      <sheetName val="plan&amp;section_of_foundation2"/>
      <sheetName val="working_load_at_the_btm_ft_2"/>
      <sheetName val="stability_check2"/>
      <sheetName val="design_load2"/>
      <sheetName val="Sheet3_(2)1"/>
      <sheetName val="Util&amp;_Real1"/>
      <sheetName val="실행내역_1"/>
      <sheetName val="1차_내역서2"/>
      <sheetName val="system_&amp;_LOOK_UP_FUNC2"/>
      <sheetName val="1_맹암거관련_xls1"/>
      <sheetName val="1_%EB%A7%B9%EC%95%94%EA%B1%B0%1"/>
      <sheetName val="Form_MF_-_21"/>
      <sheetName val="Graph_(LGEN)1"/>
      <sheetName val="선적schedule_(2)1"/>
      <sheetName val="단가표_1"/>
      <sheetName val="2_내역서1"/>
      <sheetName val="CT_1"/>
      <sheetName val="Galaxy_소비자가격표1"/>
      <sheetName val="IMP__REACTOR_1"/>
      <sheetName val="PROJECT_BRIEF(EX_NEW)1"/>
      <sheetName val="토공(우물통,기타)_1"/>
      <sheetName val="Schedule_E_-_Page倯ñ가뮙"/>
      <sheetName val="Schedule_E_-_Page〯â였뒋㰜"/>
      <sheetName val="2_ㄱ)교량1"/>
      <sheetName val="토공_토적표1"/>
      <sheetName val="토공_갑지1"/>
      <sheetName val="2_설계제원1"/>
      <sheetName val="중기조종사_단위단가1"/>
      <sheetName val="UOP_508_PG_2-91"/>
      <sheetName val="플랜트_설치1"/>
      <sheetName val="8_11"/>
      <sheetName val="페이징_배관배선1"/>
      <sheetName val="REINF_1"/>
      <sheetName val="ASTM_C5851"/>
      <sheetName val="3련_BOX1"/>
      <sheetName val="Schedule_E_-_Pa何Ⰰ佖✀訒ԯ缀"/>
      <sheetName val="water_prop_1"/>
      <sheetName val="개시대사_(2)1"/>
      <sheetName val="Schedule_E_-_Page_11_of浐ௗ펈1"/>
      <sheetName val="제조원가계산서_(2)1"/>
      <sheetName val="6PILE__(돌출)1"/>
      <sheetName val="1_물가시세표1"/>
      <sheetName val="5_노임단가1"/>
      <sheetName val="4_중기단가산출1"/>
      <sheetName val="6_단가목록1"/>
      <sheetName val="8_배수공1"/>
      <sheetName val="2_자재집계표7"/>
      <sheetName val="화강석_보조기층7"/>
      <sheetName val="혼합기층_포설_및다짐_(2)7"/>
      <sheetName val="보조기층_포설_및다짐7"/>
      <sheetName val="보차도경계석운반_(2)7"/>
      <sheetName val="1_총괄토공7"/>
      <sheetName val="2_하수터파기토공7"/>
      <sheetName val="3_하수수량집계표7"/>
      <sheetName val="4_맹암거집계표7"/>
      <sheetName val="맹암거_토공7"/>
      <sheetName val="5_포장공사수량집계표7"/>
      <sheetName val="도로경계석_(2)7"/>
      <sheetName val="급수급탕_(동관)7"/>
      <sheetName val="오배수_(집계)7"/>
      <sheetName val="장비당단가_(1)6"/>
      <sheetName val="Site_Expenses5"/>
      <sheetName val="_견적서5"/>
      <sheetName val="1_맹암거관련5"/>
      <sheetName val="3BL공동구_수량5"/>
      <sheetName val="BSD_(2)5"/>
      <sheetName val="변압기_및_발전기_용량4"/>
      <sheetName val="공사비_내역_(가)4"/>
      <sheetName val="OCT_FDN2"/>
      <sheetName val="2F_회의실견적(5_14_일대)3"/>
      <sheetName val="Customer_Databas2"/>
      <sheetName val="2_단면가정2"/>
      <sheetName val="4_말뚝설계2"/>
      <sheetName val="1_설계조건2"/>
      <sheetName val="I_설계조건2"/>
      <sheetName val="GTG_TR_PIT2"/>
      <sheetName val="kimre_scrubber2"/>
      <sheetName val="_해군동해관사_미장공사A그룹_공내역서_xlsx2"/>
      <sheetName val="단위별_일위대가표2"/>
      <sheetName val="1_설계기준2"/>
      <sheetName val="수목데이타_2"/>
      <sheetName val="별표_2"/>
      <sheetName val="남양시작동자105노65기1_3화1_22"/>
      <sheetName val="TABLE2-1_ISBL(GENEAL-CIVIL)2"/>
      <sheetName val="TABLE2-1_ISBL-(SlTE_PREP)2"/>
      <sheetName val="TABLE2_1_ISBL_(Soil_Invest)2"/>
      <sheetName val="TABLE2-2_OSBL(GENERAL-CIVIL)2"/>
      <sheetName val="TABLE2-2_OSBL-(SITE_PREP)2"/>
      <sheetName val="General_Data2"/>
      <sheetName val="7_5_2_BOQ_Summary_2"/>
      <sheetName val="TYPE-B_평균H2"/>
      <sheetName val="SL_dau_tien2"/>
      <sheetName val="Wind_Load(3_1)_(2)2"/>
      <sheetName val="Wind_Load(3_2)2"/>
      <sheetName val="Wind_Load(3_4)2"/>
      <sheetName val="full_(2)2"/>
      <sheetName val="설산1_나2"/>
      <sheetName val="전선_및_전선관2"/>
      <sheetName val="IMP_(REACTOR)2"/>
      <sheetName val="조도계산서_(도서)2"/>
      <sheetName val="Schedule_C_-_Page_2_of_62"/>
      <sheetName val="Schedule_C_-_Page_4_of_62"/>
      <sheetName val="Schedule_C_-_Page_5_of_62"/>
      <sheetName val="Schedule_C_-_Page_6_of_62"/>
      <sheetName val="Schedule_A_-_Page_1_of_32"/>
      <sheetName val="Schedule_A_-_Page_2_of_32"/>
      <sheetName val="Schedule_A_-_Page_3_of_32"/>
      <sheetName val="Schedule_B_-_Page_1_of_42"/>
      <sheetName val="Schedule_B_-_Page_2_of_42"/>
      <sheetName val="Schedule_B_-_Page_3_of_42"/>
      <sheetName val="Schedule_B_-_Page_4_of_42"/>
      <sheetName val="Schedule_C_-_Page_1_of_62"/>
      <sheetName val="Schedule_C_-_Page_3_of_62"/>
      <sheetName val="Schedule_E_-_Page_1_of_112"/>
      <sheetName val="Schedule_E_-_Page_10_of_112"/>
      <sheetName val="Schedule_E_-_Page_11_of_112"/>
      <sheetName val="Schedule_E_-_Page_2_of_112"/>
      <sheetName val="Schedule_E_-_Page_3_of_112"/>
      <sheetName val="Schedule_E_-_Page_4_of_112"/>
      <sheetName val="Schedule_E_-_Page_5_of_112"/>
      <sheetName val="Schedule_E_-_Page_6_of_112"/>
      <sheetName val="Schedule_E_-_Page_7_of_112"/>
      <sheetName val="Schedule_E_-_Page_8_of_112"/>
      <sheetName val="Schedule_E_-_Page_9_of_112"/>
      <sheetName val="A_1_3_-_Page_1_of_12"/>
      <sheetName val="A_1_4_-_Page_1_of_12"/>
      <sheetName val="A_4_-_Page_1_of_12"/>
      <sheetName val="공종별_집계1"/>
      <sheetName val="Data_Vol1"/>
      <sheetName val="노원열병합__건축공사기성내역서2"/>
      <sheetName val="CP-E2_(품셈표)2"/>
      <sheetName val="4_LINE2"/>
      <sheetName val="7_th2"/>
      <sheetName val="제원_설계조건1"/>
      <sheetName val="HORI__VESSEL1"/>
      <sheetName val="design_data1"/>
      <sheetName val="member_design1"/>
      <sheetName val="TC_IN1"/>
      <sheetName val="RING_WALL1"/>
      <sheetName val="Sheet1_(2)2"/>
      <sheetName val="sum1_(2)1"/>
      <sheetName val="DESIGN_CRITERIA1"/>
      <sheetName val="C_&amp;_G_RHS1"/>
      <sheetName val="1_취수장1"/>
      <sheetName val="AS포장복구_1"/>
      <sheetName val="1_우편집중내역서1"/>
      <sheetName val="BSD__2_1"/>
      <sheetName val="단가산출서_(2)1"/>
      <sheetName val="New_Valuation1"/>
      <sheetName val="인건비_1"/>
      <sheetName val="Lookup_tables1"/>
      <sheetName val="plan&amp;section_of_foundation1"/>
      <sheetName val="working_load_at_the_btm_ft_1"/>
      <sheetName val="stability_check1"/>
      <sheetName val="design_load1"/>
      <sheetName val="내역서_띤ͤ눼ͤ2"/>
      <sheetName val="1차_내역서1"/>
      <sheetName val="system_&amp;_LOOK_UP_FUNC1"/>
      <sheetName val="단가표_"/>
      <sheetName val="2_내역서"/>
      <sheetName val="CT_"/>
      <sheetName val="IMP__REACTOR_"/>
      <sheetName val="PROJECT_BRIEF(EX_NEW)"/>
      <sheetName val="토공(우물통,기타)_"/>
      <sheetName val="2_ㄱ)교량"/>
      <sheetName val="토공_토적표"/>
      <sheetName val="토공_갑지"/>
      <sheetName val="2_설계제원"/>
      <sheetName val="중기조종사_단위단가"/>
      <sheetName val="UOP_508_PG_2-9"/>
      <sheetName val="플랜트_설치"/>
      <sheetName val="8_1"/>
      <sheetName val="페이징_배관배선"/>
      <sheetName val="REINF_"/>
      <sheetName val="ASTM_C585"/>
      <sheetName val="3련_BOX"/>
      <sheetName val="water_prop_"/>
      <sheetName val="개시대사_(2)"/>
      <sheetName val="Schedule_E_-_Page_11_of浐ௗ펈"/>
      <sheetName val="제조원가계산서_(2)"/>
      <sheetName val="6PILE__(돌출)"/>
      <sheetName val="1_물가시세표"/>
      <sheetName val="5_노임단가"/>
      <sheetName val="4_중기단가산출"/>
      <sheetName val="6_단가목록"/>
      <sheetName val="8_배수공"/>
      <sheetName val="교비지출"/>
      <sheetName val="Schedule E - Pag_x0000__x0000_Ā_x0000__x0005__x0000__x0000__x0000_䡠"/>
      <sheetName val="단가견적조사표"/>
      <sheetName val="Tool"/>
      <sheetName val="그림"/>
      <sheetName val="부대"/>
      <sheetName val="Schedule E - Pa何Ⰰ佖✀訒ԯ"/>
      <sheetName val="Schedule E -谔È斨᫭䨐ᨧ"/>
      <sheetName val="혼합기층_포설_및다짐_"/>
      <sheetName val="Schedule E - Page "/>
      <sheetName val="Schedule E - Page 罸3헾⾹_x0005_"/>
      <sheetName val="Schedule E - Paﶻĉ"/>
      <sheetName val="Schedule E - Pa䔭疖꜀ȭﶻĉ"/>
      <sheetName val="Schedule E - Paﶻ_x001e_"/>
      <sheetName val="Schedule A - Page 柖#"/>
      <sheetName val="Schedule B - Pa⠉⼳瀀桬0"/>
      <sheetName val="Schedule E - Pa"/>
      <sheetName val="Schedule E - Pa?ᨀ遙ԯ"/>
      <sheetName val="Schedule E -"/>
      <sheetName val="Schedule E - Î"/>
      <sheetName val="Schedule E - PÂ"/>
      <sheetName val="Schedule E - Paª"/>
      <sheetName val="Schedule E - Pa렀ꔇ砯?✣⠁⠦"/>
      <sheetName val="건축집계표"/>
      <sheetName val="가로등기초"/>
      <sheetName val="삼정"/>
      <sheetName val="집계표(육상)"/>
      <sheetName val="OD5000"/>
      <sheetName val="GC산출"/>
      <sheetName val="맹암거_x0000__x0000_Ԁ_x0000_"/>
      <sheetName val="내역서_x0000__x0000__x0000__x0000__x0000__x0000__x0000__x0000__x00"/>
      <sheetName val="▶ 일일출역 집계_20210729080244"/>
      <sheetName val="Schedule E - P磇⊅밀⊅︀ꃕԯ_x0000_缀_x"/>
      <sheetName val="3.하중산정4.지지력"/>
      <sheetName val="부재치수입력"/>
      <sheetName val="basic"/>
      <sheetName val="uec영화관본공사내역"/>
      <sheetName val="Finansal tamamlanma Eğrisi"/>
      <sheetName val=" "/>
      <sheetName val="OD"/>
      <sheetName val="97 사업추정(WEKI)"/>
      <sheetName val="예산"/>
      <sheetName val="INDIRECT COST-PART l"/>
      <sheetName val="E1"/>
      <sheetName val="Qty"/>
      <sheetName val="Schedule B - Pag_x0000__x0000__x0005__x0000_髵Ÿ_x0000_"/>
      <sheetName val="Schedule E - Page 1ㆨӫƽꙭ"/>
      <sheetName val="2_하수터파기토공ૐ"/>
      <sheetName val="2_하수터파기토공柖"/>
      <sheetName val="Schedule E -邀䨹ଂ⿚砀ニ쀕潓_x0015__x0000_鐀_xdc12_؂"/>
      <sheetName val="Schedule E -邀䨹ଂ⿚᠀ꬉ쀦潓_x0015__x0000_鐀_xdc12_؂"/>
      <sheetName val="Schedule E - PaÁ_x0000_Ԁ_x0000_耀_xdb1a__x000b__x0000__x0000__x0000_"/>
      <sheetName val="Schedule B - P嗈B닑⾿_x0005__x0000__x0000__x0000__x0000_"/>
      <sheetName val="원형1호맨홀토공수량"/>
      <sheetName val="과거교육훈련비"/>
      <sheetName val="Financial impact"/>
      <sheetName val="Depreciation&amp;Interest"/>
      <sheetName val="NR Suppliers"/>
      <sheetName val="Variables"/>
      <sheetName val="Investment"/>
      <sheetName val="Production"/>
      <sheetName val="Material"/>
      <sheetName val="Product"/>
      <sheetName val="NR Inland Transport"/>
      <sheetName val="Incentives"/>
      <sheetName val="NR Overseas Transport"/>
      <sheetName val="NR Price"/>
      <sheetName val="Product mix"/>
      <sheetName val="Exchange Rate"/>
      <sheetName val="판관영비"/>
      <sheetName val="년판01"/>
      <sheetName val="을지"/>
      <sheetName val="배치1"/>
      <sheetName val="汇总"/>
      <sheetName val="보조기층ᢴᜫ"/>
      <sheetName val="CC Down load 0716"/>
      <sheetName val="기기분석"/>
      <sheetName val="Schedule E -_x0000__x0000__x0005__x0000_໔_x0000__x0000__x0000__x0000__x0001__x0000_ࠉ"/>
      <sheetName val="Schedule B - Page 1 兩∊꘨✝"/>
      <sheetName val="Schedule E - PÂ_x0000_Ԁ_x0000_　㳙힆_x0001__x0000__x0000_Ā"/>
      <sheetName val="Schedule E - PÂ_x0000_퀀隝ခ婶쐀ᠵ适ᢀ"/>
      <sheetName val="Schedule E - PÂ_x0000_Ԁ_x0000_退୤咘_x0002__x0000__x0000_Ā"/>
      <sheetName val="위치조서"/>
      <sheetName val="Schedule E - Pag釰±鈼±ሧ⽋_x0005__x0000__x0000_"/>
      <sheetName val="Schedule E - Pag喸gሧ⾗_x0005__x0000__x0000__x0000__x0000_"/>
      <sheetName val="Schedule E - Pagሧ⾗_x0005__x0000__x0000__x0000__x0000_긦봫"/>
      <sheetName val="Schedule E - Pag呈ሧ⾗_x0005__x0000__x0000__x0000__x0000_"/>
      <sheetName val="Schedule C - Pa㺎î뺀ዽ_x0000__x0000__x0000__x0000_⵰"/>
      <sheetName val="Schedule C - Pa㺎î絨ᢝ_x0000__x0000__x0000__x0000_⵰"/>
      <sheetName val="산출내역서"/>
      <sheetName val="Schedule E - Page¹_x0000_Ԁ_x0000_ꀀ쉢_x0001__x0000_"/>
      <sheetName val="조건표"/>
      <sheetName val="ep0618"/>
      <sheetName val="양식"/>
      <sheetName val="국공유지및사유지"/>
      <sheetName val="Schedule E -䴆ം㡩砀榋$_x0000__x0000__x0000_琀_xdb26_؂"/>
      <sheetName val="Schedule E -ം㡩 垪*_x0000__x0000__x0000_က_xdb2f_؂_x0000_⠀"/>
      <sheetName val="Schedule E - Page 1쀀俚˯_x0000_瘀釰"/>
      <sheetName val="Schedule E - 蹰࣏f_x0000_嬪蝍翷_x0000__x0000__x0000__x0005__x0000_"/>
      <sheetName val="Schedule E - 賠ꧏ_x000e__x0000_嬪기翶_x0000__x0000__x0000__x0005__x0000_"/>
      <sheetName val="Schedule E - 蹰␯]_x0000_嬪㢂翶_x0000__x0000__x0000__x0005__x0000_"/>
      <sheetName val="Schedule E - 踀ޝ_x0017__x0000_嬪䞔翶_x0000__x0000__x0000__x0005__x0000_"/>
      <sheetName val="Schedule C - Page 1 ᦖ턠˥"/>
      <sheetName val="Schedule C - Page 1 ⿸㢨漰➋"/>
      <sheetName val="Macro(전선)"/>
      <sheetName val="화산경계"/>
      <sheetName val="증감내역"/>
      <sheetName val="자재집계표"/>
      <sheetName val="사업부별"/>
      <sheetName val="Schedule E - Pa삪㧜뾁_x0000_Ā李_x0000__x0000_"/>
      <sheetName val="Schedule E - Paª_x0000_Ԁ_x0000_ﴓ檶_x0001__x0000__x0000_"/>
      <sheetName val="Schedule E - Paª_x0000_Ԁ_x0000_ꀀ娎䄏_x0002__x0000__x0000_"/>
      <sheetName val="Schedule E - Paª_x0000_Ԁ_x0000_뀀⊫䄓_x0002__x0000__x0000_"/>
      <sheetName val="Schedule E - Paª_x0000_Ԁ_x0000_瀀̂䄓_x0002__x0000__x0000_"/>
      <sheetName val="Schedule E - Pa₪㦍뾁_x0000_Ā李_x0000__x0000_"/>
      <sheetName val="Schedule E - PaႪ⯿娃㤁㠁弅_x001e__x0000__x0000__x0000_"/>
      <sheetName val="Schedule E - Paª_x0000_Ԁ_x0000_䀀ᆽ솁_x0001__x0000__x0000_"/>
      <sheetName val="Schedule E - Paª_x0000_Ԁ_x0000_瀀詄솑_x0001__x0000__x0000_"/>
      <sheetName val="Schedule E - Paª_x0000_Ԁ_x0000_　踝쇵_x0001__x0000__x0000_"/>
      <sheetName val="Schedule E - Paª_x0000_Ԁ_x0000_က귛剃_x0002__x0000__x0000_"/>
      <sheetName val="Schedule E - Page _x0000__x0000_窼 헾⽱ _x0000_"/>
      <sheetName val="Schedule E - Page 葨 蒬 헾⽱ _x0000_"/>
      <sheetName val="Schedule E - Page 罸3헾⾹ _x0000__x0000_"/>
      <sheetName val="Schedule E - Paª_x0000_Ԁ_x0000_ﴓ檶 _x0000__x0000_"/>
      <sheetName val="Schedule E - Paª_x0000_Ԁ_x0000_ꀀ娎䄏 _x0000__x0000_"/>
      <sheetName val="Schedule E - Paª_x0000_Ԁ_x0000_뀀⊫䄓 _x0000__x0000_"/>
      <sheetName val="Schedule E - Paª_x0000_Ԁ_x0000_瀀̂䄓 _x0000__x0000_"/>
      <sheetName val="Schedule E - PaႪ⯿娃㤁㠁弅 _x0000__x0000__x0000_"/>
      <sheetName val="Schedule E - Paª_x0000_Ԁ_x0000_뀀ִ卵 _x0000__x0000_"/>
      <sheetName val="Schedule E - Paª_x0000_Ԁ_x0000_䀀ᆽ솁 _x0000__x0000_"/>
      <sheetName val="Schedule E - Paª_x0000_Ԁ_x0000_瀀詄솑 _x0000__x0000_"/>
      <sheetName val="Schedule E - Paª_x0000_Ԁ_x0000_　踝쇵 _x0000__x0000_"/>
      <sheetName val="Schedule E - Paª_x0000_Ԁ_x0000_က귛剃 _x0000__x0000_"/>
      <sheetName val="Schedule E - Paª_x0000_Ԁ_x0000_　࿃∮ _x0000__x0000_"/>
      <sheetName val="Schedule E - Pag_x0000__x0000_Ā_x0000_ _x0000__x0000__x0000_䡠"/>
      <sheetName val="Schedule E - Paﶻ _x0000__x0000_읰∉㢼ǋ櫀Ʋ"/>
      <sheetName val="Schedule E - Paﶻ _x0000__x0000_ﳐ⡷㢼ǋ櫀Ʋ"/>
      <sheetName val="Schedule E - Paﶻ _x0000__x0000_ⱐỹ㢼ǋ櫀Ʋ"/>
      <sheetName val="Schedule E - Paﶻ _x0000__x0000_萨ⓤ㢼ǋ櫀Ʋ"/>
      <sheetName val="Schedule E -_x0002__x0000_腸}뱝ĆȈὊ_x0000__x0000__x0000__x0000_ၒ"/>
      <sheetName val="Schedule E -뱝Ćꖰ⇃_x0000__x0000__x0000__x0000_ၒ_x0000_ｄ_x0006_"/>
      <sheetName val="일위대가-1"/>
      <sheetName val="단가산출집계"/>
      <sheetName val="Schedule E - PȀ_x0000_亴率㠀亳퀞舌 "/>
      <sheetName val="Detail"/>
      <sheetName val="Schedule E - PaႺ᱘尀᱘✀錒ԯ_x0000_缀_x0000_"/>
      <sheetName val="Schedule E - Pa➺ԯ_x0000_缀_x0000__x0000__x0000_阀쪹"/>
      <sheetName val="2_하수터파기토공닑"/>
      <sheetName val="Schedule E - Pׂ_x0000__x0000__x0000_Ȁ_x0000_ᤀ㘜惀ኖȀ"/>
      <sheetName val="직접경비"/>
      <sheetName val="준검 내역서"/>
      <sheetName val="부표(010427)"/>
      <sheetName val="Schedule B - Page 4 ofၒ_x0000_"/>
      <sheetName val="Macro(차단기)"/>
      <sheetName val="터널조도"/>
      <sheetName val="Schedule E - PÂ_x0000_Ԁ_x0000_뀀냐ᅋ_x0002__x0000__x0000_Ā"/>
      <sheetName val="Schedule E - Page 1 o_x0000__x0000_栀쨙"/>
      <sheetName val="Schedule E - Page 1 o吀퀁嘊"/>
      <sheetName val="Schedule E - Page 1 o_x0000__x0000_Ԁ_x0000_"/>
      <sheetName val="Schedule E - Page 3 of︀駕ԯ"/>
      <sheetName val="간선계산"/>
      <sheetName val="AP1"/>
      <sheetName val="MT-2 Erection"/>
      <sheetName val="Schedule E - Pa_xd800_㝒ᨀ遙ԯ"/>
    </sheetNames>
    <sheetDataSet>
      <sheetData sheetId="0" refreshError="1">
        <row r="5">
          <cell r="D5" t="str">
            <v>(발표일:99.1.1)</v>
          </cell>
          <cell r="E5" t="str">
            <v>(발표일:98.9.1)</v>
          </cell>
          <cell r="F5" t="str">
            <v>(발표일:98.1.1)</v>
          </cell>
        </row>
        <row r="6">
          <cell r="A6" t="str">
            <v>L001</v>
          </cell>
          <cell r="B6" t="str">
            <v>갱    부</v>
          </cell>
          <cell r="C6" t="str">
            <v>인</v>
          </cell>
          <cell r="D6">
            <v>46995</v>
          </cell>
          <cell r="E6">
            <v>50308</v>
          </cell>
          <cell r="F6">
            <v>56352</v>
          </cell>
        </row>
        <row r="7">
          <cell r="A7" t="str">
            <v>L002</v>
          </cell>
          <cell r="B7" t="str">
            <v>도 목 수</v>
          </cell>
          <cell r="C7" t="str">
            <v>인</v>
          </cell>
          <cell r="D7">
            <v>0</v>
          </cell>
          <cell r="E7">
            <v>0</v>
          </cell>
          <cell r="F7">
            <v>81068</v>
          </cell>
        </row>
        <row r="8">
          <cell r="A8" t="str">
            <v>L003</v>
          </cell>
          <cell r="B8" t="str">
            <v>건축목공</v>
          </cell>
          <cell r="C8" t="str">
            <v>인</v>
          </cell>
          <cell r="D8">
            <v>62310</v>
          </cell>
          <cell r="E8">
            <v>65713</v>
          </cell>
          <cell r="F8">
            <v>71803</v>
          </cell>
        </row>
        <row r="9">
          <cell r="A9" t="str">
            <v>L004</v>
          </cell>
          <cell r="B9" t="str">
            <v>형틀목공</v>
          </cell>
          <cell r="C9" t="str">
            <v>인</v>
          </cell>
          <cell r="D9">
            <v>62603</v>
          </cell>
          <cell r="E9">
            <v>65381</v>
          </cell>
          <cell r="F9">
            <v>75306</v>
          </cell>
        </row>
        <row r="10">
          <cell r="A10" t="str">
            <v>L005</v>
          </cell>
          <cell r="B10" t="str">
            <v>창호목공</v>
          </cell>
          <cell r="C10" t="str">
            <v>인</v>
          </cell>
          <cell r="D10">
            <v>56563</v>
          </cell>
          <cell r="E10">
            <v>61043</v>
          </cell>
          <cell r="F10">
            <v>66162</v>
          </cell>
        </row>
        <row r="11">
          <cell r="A11" t="str">
            <v>L006</v>
          </cell>
          <cell r="B11" t="str">
            <v>철 골 공</v>
          </cell>
          <cell r="C11" t="str">
            <v>인</v>
          </cell>
          <cell r="D11">
            <v>60500</v>
          </cell>
          <cell r="E11">
            <v>64796</v>
          </cell>
          <cell r="F11">
            <v>73514</v>
          </cell>
        </row>
        <row r="12">
          <cell r="A12" t="str">
            <v>L007</v>
          </cell>
          <cell r="B12" t="str">
            <v>철    공</v>
          </cell>
          <cell r="C12" t="str">
            <v>인</v>
          </cell>
          <cell r="D12">
            <v>59797</v>
          </cell>
          <cell r="E12">
            <v>59917</v>
          </cell>
          <cell r="F12">
            <v>72430</v>
          </cell>
        </row>
        <row r="13">
          <cell r="A13" t="str">
            <v>L008</v>
          </cell>
          <cell r="B13" t="str">
            <v>철 근 공</v>
          </cell>
          <cell r="C13" t="str">
            <v>인</v>
          </cell>
          <cell r="D13">
            <v>65147</v>
          </cell>
          <cell r="E13">
            <v>66944</v>
          </cell>
          <cell r="F13">
            <v>77839</v>
          </cell>
        </row>
        <row r="14">
          <cell r="A14" t="str">
            <v>L009</v>
          </cell>
          <cell r="B14" t="str">
            <v>철 판 공</v>
          </cell>
          <cell r="C14" t="str">
            <v>인</v>
          </cell>
          <cell r="D14">
            <v>61774</v>
          </cell>
          <cell r="E14">
            <v>68465</v>
          </cell>
          <cell r="F14">
            <v>73217</v>
          </cell>
        </row>
        <row r="15">
          <cell r="A15" t="str">
            <v>L010</v>
          </cell>
          <cell r="B15" t="str">
            <v>셧 터 공</v>
          </cell>
          <cell r="C15" t="str">
            <v>인</v>
          </cell>
          <cell r="D15">
            <v>55318</v>
          </cell>
          <cell r="E15">
            <v>58035</v>
          </cell>
          <cell r="F15">
            <v>64659</v>
          </cell>
        </row>
        <row r="16">
          <cell r="A16" t="str">
            <v>L011</v>
          </cell>
          <cell r="B16" t="str">
            <v>샷 시 공</v>
          </cell>
          <cell r="C16" t="str">
            <v>인</v>
          </cell>
          <cell r="D16">
            <v>55318</v>
          </cell>
          <cell r="E16">
            <v>58035</v>
          </cell>
          <cell r="F16">
            <v>65647</v>
          </cell>
        </row>
        <row r="17">
          <cell r="A17" t="str">
            <v>L012</v>
          </cell>
          <cell r="B17" t="str">
            <v>절 단 공</v>
          </cell>
          <cell r="C17" t="str">
            <v>인</v>
          </cell>
          <cell r="D17">
            <v>59642</v>
          </cell>
          <cell r="E17">
            <v>67321</v>
          </cell>
          <cell r="F17">
            <v>65881</v>
          </cell>
        </row>
        <row r="18">
          <cell r="A18" t="str">
            <v>L013</v>
          </cell>
          <cell r="B18" t="str">
            <v>석    공</v>
          </cell>
          <cell r="C18" t="str">
            <v>인</v>
          </cell>
          <cell r="D18">
            <v>69257</v>
          </cell>
          <cell r="E18">
            <v>67292</v>
          </cell>
          <cell r="F18">
            <v>77005</v>
          </cell>
        </row>
        <row r="19">
          <cell r="A19" t="str">
            <v>L014</v>
          </cell>
          <cell r="B19" t="str">
            <v>특수비계공(15M이상)</v>
          </cell>
          <cell r="C19" t="str">
            <v>인</v>
          </cell>
          <cell r="D19">
            <v>78766</v>
          </cell>
          <cell r="E19">
            <v>75380</v>
          </cell>
          <cell r="F19">
            <v>85884</v>
          </cell>
        </row>
        <row r="20">
          <cell r="A20" t="str">
            <v>L015</v>
          </cell>
          <cell r="B20" t="str">
            <v>비 계 공</v>
          </cell>
          <cell r="C20" t="str">
            <v>인</v>
          </cell>
          <cell r="D20">
            <v>66531</v>
          </cell>
          <cell r="E20">
            <v>69324</v>
          </cell>
          <cell r="F20">
            <v>79467</v>
          </cell>
        </row>
        <row r="21">
          <cell r="A21" t="str">
            <v>L016</v>
          </cell>
          <cell r="B21" t="str">
            <v>동 발 공(터 널)</v>
          </cell>
          <cell r="C21" t="str">
            <v>인</v>
          </cell>
          <cell r="D21">
            <v>61285</v>
          </cell>
          <cell r="E21">
            <v>59691</v>
          </cell>
          <cell r="F21">
            <v>65485</v>
          </cell>
        </row>
        <row r="22">
          <cell r="A22" t="str">
            <v>L017</v>
          </cell>
          <cell r="B22" t="str">
            <v>조 적 공</v>
          </cell>
          <cell r="C22" t="str">
            <v>인</v>
          </cell>
          <cell r="D22">
            <v>58512</v>
          </cell>
          <cell r="E22">
            <v>58379</v>
          </cell>
          <cell r="F22">
            <v>67986</v>
          </cell>
        </row>
        <row r="23">
          <cell r="A23" t="str">
            <v>L018</v>
          </cell>
          <cell r="B23" t="str">
            <v>벽돌(블럭)제작공</v>
          </cell>
          <cell r="C23" t="str">
            <v>인</v>
          </cell>
          <cell r="D23">
            <v>56942</v>
          </cell>
          <cell r="E23">
            <v>57334</v>
          </cell>
          <cell r="F23">
            <v>61291</v>
          </cell>
        </row>
        <row r="24">
          <cell r="A24" t="str">
            <v>L019</v>
          </cell>
          <cell r="B24" t="str">
            <v>연 돌 공</v>
          </cell>
          <cell r="C24" t="str">
            <v>인</v>
          </cell>
          <cell r="D24">
            <v>58512</v>
          </cell>
          <cell r="E24">
            <v>58379</v>
          </cell>
          <cell r="F24">
            <v>72745</v>
          </cell>
        </row>
        <row r="25">
          <cell r="A25" t="str">
            <v>L020</v>
          </cell>
          <cell r="B25" t="str">
            <v>미 장 공</v>
          </cell>
          <cell r="C25" t="str">
            <v>인</v>
          </cell>
          <cell r="D25">
            <v>59451</v>
          </cell>
          <cell r="E25">
            <v>61569</v>
          </cell>
          <cell r="F25">
            <v>71283</v>
          </cell>
        </row>
        <row r="26">
          <cell r="A26" t="str">
            <v>L021</v>
          </cell>
          <cell r="B26" t="str">
            <v>방 수 공</v>
          </cell>
          <cell r="C26" t="str">
            <v>인</v>
          </cell>
          <cell r="D26">
            <v>50866</v>
          </cell>
          <cell r="E26">
            <v>51640</v>
          </cell>
          <cell r="F26">
            <v>57701</v>
          </cell>
        </row>
        <row r="27">
          <cell r="A27" t="str">
            <v>L022</v>
          </cell>
          <cell r="B27" t="str">
            <v>타 일 공</v>
          </cell>
          <cell r="C27" t="str">
            <v>인</v>
          </cell>
          <cell r="D27">
            <v>58994</v>
          </cell>
          <cell r="E27">
            <v>60706</v>
          </cell>
          <cell r="F27">
            <v>68147</v>
          </cell>
        </row>
        <row r="28">
          <cell r="A28" t="str">
            <v>L023</v>
          </cell>
          <cell r="B28" t="str">
            <v>줄 눈 공</v>
          </cell>
          <cell r="C28" t="str">
            <v>인</v>
          </cell>
          <cell r="D28">
            <v>58172</v>
          </cell>
          <cell r="E28">
            <v>55387</v>
          </cell>
          <cell r="F28">
            <v>63589</v>
          </cell>
        </row>
        <row r="29">
          <cell r="A29" t="str">
            <v>L024</v>
          </cell>
          <cell r="B29" t="str">
            <v>연 마 공</v>
          </cell>
          <cell r="C29" t="str">
            <v>인</v>
          </cell>
          <cell r="D29">
            <v>56709</v>
          </cell>
          <cell r="E29">
            <v>54957</v>
          </cell>
          <cell r="F29">
            <v>67289</v>
          </cell>
        </row>
        <row r="30">
          <cell r="A30" t="str">
            <v>L025</v>
          </cell>
          <cell r="B30" t="str">
            <v>콘크리트공</v>
          </cell>
          <cell r="C30" t="str">
            <v>인</v>
          </cell>
          <cell r="D30">
            <v>60596</v>
          </cell>
          <cell r="E30">
            <v>63605</v>
          </cell>
          <cell r="F30">
            <v>71184</v>
          </cell>
        </row>
        <row r="31">
          <cell r="A31" t="str">
            <v>L026</v>
          </cell>
          <cell r="B31" t="str">
            <v>바이브레타공</v>
          </cell>
          <cell r="C31" t="str">
            <v>인</v>
          </cell>
          <cell r="D31">
            <v>60596</v>
          </cell>
          <cell r="E31">
            <v>63605</v>
          </cell>
          <cell r="F31">
            <v>69081</v>
          </cell>
        </row>
        <row r="32">
          <cell r="A32" t="str">
            <v>L027</v>
          </cell>
          <cell r="B32" t="str">
            <v>보일러공</v>
          </cell>
          <cell r="C32" t="str">
            <v>인</v>
          </cell>
          <cell r="D32">
            <v>48190</v>
          </cell>
          <cell r="E32">
            <v>52463</v>
          </cell>
          <cell r="F32">
            <v>56787</v>
          </cell>
        </row>
        <row r="33">
          <cell r="A33" t="str">
            <v>L028</v>
          </cell>
          <cell r="B33" t="str">
            <v>배 관 공</v>
          </cell>
          <cell r="C33" t="str">
            <v>인</v>
          </cell>
          <cell r="D33">
            <v>48833</v>
          </cell>
          <cell r="E33">
            <v>52004</v>
          </cell>
          <cell r="F33">
            <v>58907</v>
          </cell>
        </row>
        <row r="34">
          <cell r="A34" t="str">
            <v>L029</v>
          </cell>
          <cell r="B34" t="str">
            <v>온 돌 공</v>
          </cell>
          <cell r="C34" t="str">
            <v>인</v>
          </cell>
          <cell r="D34">
            <v>59451</v>
          </cell>
          <cell r="E34">
            <v>61569</v>
          </cell>
          <cell r="F34">
            <v>54720</v>
          </cell>
        </row>
        <row r="35">
          <cell r="A35" t="str">
            <v>L030</v>
          </cell>
          <cell r="B35" t="str">
            <v>위 생 공</v>
          </cell>
          <cell r="C35" t="str">
            <v>인</v>
          </cell>
          <cell r="D35">
            <v>48855</v>
          </cell>
          <cell r="E35">
            <v>51145</v>
          </cell>
          <cell r="F35">
            <v>59212</v>
          </cell>
        </row>
        <row r="36">
          <cell r="A36" t="str">
            <v>L031</v>
          </cell>
          <cell r="B36" t="str">
            <v>보 온 공</v>
          </cell>
          <cell r="C36" t="str">
            <v>인</v>
          </cell>
          <cell r="D36">
            <v>49987</v>
          </cell>
          <cell r="E36">
            <v>54125</v>
          </cell>
          <cell r="F36">
            <v>63143</v>
          </cell>
        </row>
        <row r="37">
          <cell r="A37" t="str">
            <v>L032</v>
          </cell>
          <cell r="B37" t="str">
            <v>도 장 공</v>
          </cell>
          <cell r="C37" t="str">
            <v>인</v>
          </cell>
          <cell r="D37">
            <v>52915</v>
          </cell>
          <cell r="E37">
            <v>55640</v>
          </cell>
          <cell r="F37">
            <v>63038</v>
          </cell>
        </row>
        <row r="38">
          <cell r="A38" t="str">
            <v>L033</v>
          </cell>
          <cell r="B38" t="str">
            <v>내 장 공</v>
          </cell>
          <cell r="C38" t="str">
            <v>인</v>
          </cell>
          <cell r="D38">
            <v>58768</v>
          </cell>
          <cell r="E38">
            <v>59767</v>
          </cell>
          <cell r="F38">
            <v>72244</v>
          </cell>
        </row>
        <row r="39">
          <cell r="A39" t="str">
            <v>L034</v>
          </cell>
          <cell r="B39" t="str">
            <v>도 배 공</v>
          </cell>
          <cell r="C39" t="str">
            <v>인</v>
          </cell>
          <cell r="D39">
            <v>51632</v>
          </cell>
          <cell r="E39">
            <v>51201</v>
          </cell>
          <cell r="F39">
            <v>58443</v>
          </cell>
        </row>
        <row r="40">
          <cell r="A40" t="str">
            <v>L035</v>
          </cell>
          <cell r="B40" t="str">
            <v>아스타일공</v>
          </cell>
          <cell r="C40" t="str">
            <v>인</v>
          </cell>
          <cell r="D40">
            <v>58994</v>
          </cell>
          <cell r="E40">
            <v>60706</v>
          </cell>
          <cell r="F40">
            <v>71686</v>
          </cell>
        </row>
        <row r="41">
          <cell r="A41" t="str">
            <v>L036</v>
          </cell>
          <cell r="B41" t="str">
            <v>기 와 공</v>
          </cell>
          <cell r="C41" t="str">
            <v>인</v>
          </cell>
          <cell r="D41">
            <v>68363</v>
          </cell>
          <cell r="E41">
            <v>64891</v>
          </cell>
          <cell r="F41">
            <v>69476</v>
          </cell>
        </row>
        <row r="42">
          <cell r="A42" t="str">
            <v>L037</v>
          </cell>
          <cell r="B42" t="str">
            <v>슬레이트공</v>
          </cell>
          <cell r="C42" t="str">
            <v>인</v>
          </cell>
          <cell r="D42">
            <v>68363</v>
          </cell>
          <cell r="E42">
            <v>64891</v>
          </cell>
          <cell r="F42">
            <v>72727</v>
          </cell>
        </row>
        <row r="43">
          <cell r="A43" t="str">
            <v>L038</v>
          </cell>
          <cell r="B43" t="str">
            <v>화약취급공</v>
          </cell>
          <cell r="C43" t="str">
            <v>인</v>
          </cell>
          <cell r="D43">
            <v>67520</v>
          </cell>
          <cell r="E43">
            <v>60578</v>
          </cell>
          <cell r="F43">
            <v>69595</v>
          </cell>
        </row>
        <row r="44">
          <cell r="A44" t="str">
            <v>L039</v>
          </cell>
          <cell r="B44" t="str">
            <v>착 암 공</v>
          </cell>
          <cell r="C44" t="str">
            <v>인</v>
          </cell>
          <cell r="D44">
            <v>50107</v>
          </cell>
          <cell r="E44">
            <v>54279</v>
          </cell>
          <cell r="F44">
            <v>57292</v>
          </cell>
        </row>
        <row r="45">
          <cell r="A45" t="str">
            <v>L040</v>
          </cell>
          <cell r="B45" t="str">
            <v>보 안 공</v>
          </cell>
          <cell r="C45" t="str">
            <v>인</v>
          </cell>
          <cell r="D45">
            <v>41224</v>
          </cell>
          <cell r="E45">
            <v>44036</v>
          </cell>
          <cell r="F45">
            <v>41290</v>
          </cell>
        </row>
        <row r="46">
          <cell r="A46" t="str">
            <v>L041</v>
          </cell>
          <cell r="B46" t="str">
            <v>포 장 공</v>
          </cell>
          <cell r="C46" t="str">
            <v>인</v>
          </cell>
          <cell r="D46">
            <v>59695</v>
          </cell>
          <cell r="E46">
            <v>56237</v>
          </cell>
          <cell r="F46">
            <v>65494</v>
          </cell>
        </row>
        <row r="47">
          <cell r="A47" t="str">
            <v>L042</v>
          </cell>
          <cell r="B47" t="str">
            <v>포 설 공</v>
          </cell>
          <cell r="C47" t="str">
            <v>인</v>
          </cell>
          <cell r="D47">
            <v>53731</v>
          </cell>
          <cell r="E47">
            <v>54013</v>
          </cell>
          <cell r="F47">
            <v>65082</v>
          </cell>
        </row>
        <row r="48">
          <cell r="A48" t="str">
            <v>L043</v>
          </cell>
          <cell r="B48" t="str">
            <v>궤 도 공</v>
          </cell>
          <cell r="C48" t="str">
            <v>인</v>
          </cell>
          <cell r="D48">
            <v>53629</v>
          </cell>
          <cell r="E48">
            <v>62818</v>
          </cell>
          <cell r="F48">
            <v>60000</v>
          </cell>
        </row>
        <row r="49">
          <cell r="A49" t="str">
            <v>L044</v>
          </cell>
          <cell r="B49" t="str">
            <v>용 접 공(철 도)</v>
          </cell>
          <cell r="C49" t="str">
            <v>인</v>
          </cell>
          <cell r="D49">
            <v>58661</v>
          </cell>
          <cell r="E49">
            <v>55736</v>
          </cell>
          <cell r="F49">
            <v>67201</v>
          </cell>
        </row>
        <row r="50">
          <cell r="A50" t="str">
            <v>L045</v>
          </cell>
          <cell r="B50" t="str">
            <v>잠 수 부</v>
          </cell>
          <cell r="C50" t="str">
            <v>인</v>
          </cell>
          <cell r="D50">
            <v>87712</v>
          </cell>
          <cell r="E50">
            <v>73901</v>
          </cell>
          <cell r="F50">
            <v>81832</v>
          </cell>
        </row>
        <row r="51">
          <cell r="A51" t="str">
            <v>L046</v>
          </cell>
          <cell r="B51" t="str">
            <v>잠 함 공</v>
          </cell>
          <cell r="C51" t="str">
            <v>인</v>
          </cell>
          <cell r="D51">
            <v>0</v>
          </cell>
          <cell r="E51">
            <v>0</v>
          </cell>
          <cell r="F51">
            <v>0</v>
          </cell>
        </row>
        <row r="52">
          <cell r="A52" t="str">
            <v>L047</v>
          </cell>
          <cell r="B52" t="str">
            <v>보 링 공</v>
          </cell>
          <cell r="C52" t="str">
            <v>인</v>
          </cell>
          <cell r="D52">
            <v>50288</v>
          </cell>
          <cell r="E52">
            <v>53721</v>
          </cell>
          <cell r="F52">
            <v>58626</v>
          </cell>
        </row>
        <row r="53">
          <cell r="A53" t="str">
            <v>L049</v>
          </cell>
          <cell r="B53" t="str">
            <v>영림기사</v>
          </cell>
          <cell r="C53" t="str">
            <v>인</v>
          </cell>
          <cell r="D53">
            <v>0</v>
          </cell>
          <cell r="E53">
            <v>0</v>
          </cell>
          <cell r="F53">
            <v>72675</v>
          </cell>
        </row>
        <row r="54">
          <cell r="A54" t="str">
            <v>L050</v>
          </cell>
          <cell r="B54" t="str">
            <v>조 경 공</v>
          </cell>
          <cell r="C54" t="str">
            <v>인</v>
          </cell>
          <cell r="D54">
            <v>50250</v>
          </cell>
          <cell r="E54">
            <v>50321</v>
          </cell>
          <cell r="F54">
            <v>60207</v>
          </cell>
        </row>
        <row r="55">
          <cell r="A55" t="str">
            <v>L051</v>
          </cell>
          <cell r="B55" t="str">
            <v>벌 목 부</v>
          </cell>
          <cell r="C55" t="str">
            <v>인</v>
          </cell>
          <cell r="D55">
            <v>57718</v>
          </cell>
          <cell r="E55">
            <v>64902</v>
          </cell>
          <cell r="F55">
            <v>66433</v>
          </cell>
        </row>
        <row r="56">
          <cell r="A56" t="str">
            <v>L052</v>
          </cell>
          <cell r="B56" t="str">
            <v>조림인부</v>
          </cell>
          <cell r="C56" t="str">
            <v>인</v>
          </cell>
          <cell r="D56">
            <v>43854</v>
          </cell>
          <cell r="E56">
            <v>32014</v>
          </cell>
          <cell r="F56">
            <v>53688</v>
          </cell>
        </row>
        <row r="57">
          <cell r="A57" t="str">
            <v>L053</v>
          </cell>
          <cell r="B57" t="str">
            <v>플랜트 기계설치공</v>
          </cell>
          <cell r="C57" t="str">
            <v>인</v>
          </cell>
          <cell r="D57">
            <v>59903</v>
          </cell>
          <cell r="E57">
            <v>61521</v>
          </cell>
          <cell r="F57">
            <v>80805</v>
          </cell>
        </row>
        <row r="58">
          <cell r="A58" t="str">
            <v>L054</v>
          </cell>
          <cell r="B58" t="str">
            <v>플랜트 용접공</v>
          </cell>
          <cell r="C58" t="str">
            <v>인</v>
          </cell>
          <cell r="D58">
            <v>63349</v>
          </cell>
          <cell r="E58">
            <v>69101</v>
          </cell>
          <cell r="F58">
            <v>95379</v>
          </cell>
        </row>
        <row r="59">
          <cell r="A59" t="str">
            <v>L055</v>
          </cell>
          <cell r="B59" t="str">
            <v>플랜트 배관공</v>
          </cell>
          <cell r="C59" t="str">
            <v>인</v>
          </cell>
          <cell r="D59">
            <v>66377</v>
          </cell>
          <cell r="E59">
            <v>76135</v>
          </cell>
          <cell r="F59">
            <v>97219</v>
          </cell>
        </row>
        <row r="60">
          <cell r="A60" t="str">
            <v>L056</v>
          </cell>
          <cell r="B60" t="str">
            <v>플랜트 제관공</v>
          </cell>
          <cell r="C60" t="str">
            <v>인</v>
          </cell>
          <cell r="D60">
            <v>54813</v>
          </cell>
          <cell r="E60">
            <v>60834</v>
          </cell>
          <cell r="F60">
            <v>81966</v>
          </cell>
        </row>
        <row r="61">
          <cell r="A61" t="str">
            <v>L057</v>
          </cell>
          <cell r="B61" t="str">
            <v>시공측량사</v>
          </cell>
          <cell r="C61" t="str">
            <v>인</v>
          </cell>
          <cell r="D61">
            <v>44848</v>
          </cell>
          <cell r="E61">
            <v>47571</v>
          </cell>
          <cell r="F61">
            <v>58506</v>
          </cell>
        </row>
        <row r="62">
          <cell r="A62" t="str">
            <v>L058</v>
          </cell>
          <cell r="B62" t="str">
            <v>시공측량사조수</v>
          </cell>
          <cell r="C62" t="str">
            <v>인</v>
          </cell>
          <cell r="D62">
            <v>33985</v>
          </cell>
          <cell r="E62">
            <v>32619</v>
          </cell>
          <cell r="F62">
            <v>38777</v>
          </cell>
        </row>
        <row r="63">
          <cell r="A63" t="str">
            <v>L059</v>
          </cell>
          <cell r="B63" t="str">
            <v>측    부</v>
          </cell>
          <cell r="C63" t="str">
            <v>인</v>
          </cell>
          <cell r="D63">
            <v>26699</v>
          </cell>
          <cell r="E63">
            <v>32690</v>
          </cell>
          <cell r="F63">
            <v>32725</v>
          </cell>
        </row>
        <row r="64">
          <cell r="A64" t="str">
            <v>L060</v>
          </cell>
          <cell r="B64" t="str">
            <v>검 조 부</v>
          </cell>
          <cell r="C64" t="str">
            <v>인</v>
          </cell>
          <cell r="D64">
            <v>33755</v>
          </cell>
          <cell r="E64">
            <v>34098</v>
          </cell>
          <cell r="F64">
            <v>32800</v>
          </cell>
        </row>
        <row r="65">
          <cell r="A65" t="str">
            <v>L061</v>
          </cell>
          <cell r="B65" t="str">
            <v>송전전공</v>
          </cell>
          <cell r="C65" t="str">
            <v>인</v>
          </cell>
          <cell r="D65">
            <v>197482</v>
          </cell>
          <cell r="E65">
            <v>188956</v>
          </cell>
          <cell r="F65">
            <v>234733</v>
          </cell>
        </row>
        <row r="66">
          <cell r="A66" t="str">
            <v>L062</v>
          </cell>
          <cell r="B66" t="str">
            <v>배전전공</v>
          </cell>
          <cell r="C66" t="str">
            <v>인</v>
          </cell>
          <cell r="D66">
            <v>176615</v>
          </cell>
          <cell r="E66">
            <v>164094</v>
          </cell>
          <cell r="F66">
            <v>192602</v>
          </cell>
        </row>
        <row r="67">
          <cell r="A67" t="str">
            <v>L063</v>
          </cell>
          <cell r="B67" t="str">
            <v>플랜트 전공</v>
          </cell>
          <cell r="C67" t="str">
            <v>인</v>
          </cell>
          <cell r="D67">
            <v>52369</v>
          </cell>
          <cell r="E67">
            <v>54503</v>
          </cell>
          <cell r="F67">
            <v>64285</v>
          </cell>
        </row>
        <row r="68">
          <cell r="A68" t="str">
            <v>L064</v>
          </cell>
          <cell r="B68" t="str">
            <v>내선전공</v>
          </cell>
          <cell r="C68" t="str">
            <v>인</v>
          </cell>
          <cell r="D68">
            <v>47911</v>
          </cell>
          <cell r="E68">
            <v>51021</v>
          </cell>
          <cell r="F68">
            <v>57286</v>
          </cell>
        </row>
        <row r="69">
          <cell r="A69" t="str">
            <v>L065</v>
          </cell>
          <cell r="B69" t="str">
            <v>특별고압케이블전공</v>
          </cell>
          <cell r="C69" t="str">
            <v>인</v>
          </cell>
          <cell r="D69">
            <v>97565</v>
          </cell>
          <cell r="E69">
            <v>102881</v>
          </cell>
          <cell r="F69">
            <v>98463</v>
          </cell>
        </row>
        <row r="70">
          <cell r="A70" t="str">
            <v>L066</v>
          </cell>
          <cell r="B70" t="str">
            <v>고압케이블전공</v>
          </cell>
          <cell r="C70" t="str">
            <v>인</v>
          </cell>
          <cell r="D70">
            <v>66547</v>
          </cell>
          <cell r="E70">
            <v>74151</v>
          </cell>
          <cell r="F70">
            <v>74584</v>
          </cell>
        </row>
        <row r="71">
          <cell r="A71" t="str">
            <v>L067</v>
          </cell>
          <cell r="B71" t="str">
            <v>저압케이블전공</v>
          </cell>
          <cell r="C71" t="str">
            <v>인</v>
          </cell>
          <cell r="D71">
            <v>59146</v>
          </cell>
          <cell r="E71">
            <v>55486</v>
          </cell>
          <cell r="F71">
            <v>61877</v>
          </cell>
        </row>
        <row r="72">
          <cell r="A72" t="str">
            <v>L068</v>
          </cell>
          <cell r="B72" t="str">
            <v>철도신호공</v>
          </cell>
          <cell r="C72" t="str">
            <v>인</v>
          </cell>
          <cell r="D72">
            <v>79766</v>
          </cell>
          <cell r="E72">
            <v>73483</v>
          </cell>
          <cell r="F72">
            <v>88167</v>
          </cell>
        </row>
        <row r="73">
          <cell r="A73" t="str">
            <v>L069</v>
          </cell>
          <cell r="B73" t="str">
            <v>계 장 공</v>
          </cell>
          <cell r="C73" t="str">
            <v>인</v>
          </cell>
          <cell r="D73">
            <v>50009</v>
          </cell>
          <cell r="E73">
            <v>57587</v>
          </cell>
          <cell r="F73">
            <v>60822</v>
          </cell>
        </row>
        <row r="74">
          <cell r="A74" t="str">
            <v>L070</v>
          </cell>
          <cell r="B74" t="str">
            <v>전기공사기사 1급</v>
          </cell>
          <cell r="C74" t="str">
            <v>인</v>
          </cell>
          <cell r="D74">
            <v>0</v>
          </cell>
          <cell r="E74">
            <v>0</v>
          </cell>
          <cell r="F74">
            <v>64241</v>
          </cell>
        </row>
        <row r="75">
          <cell r="A75" t="str">
            <v>L071</v>
          </cell>
          <cell r="B75" t="str">
            <v>전기공사기사 2급</v>
          </cell>
          <cell r="C75" t="str">
            <v>인</v>
          </cell>
          <cell r="D75">
            <v>0</v>
          </cell>
          <cell r="E75">
            <v>0</v>
          </cell>
          <cell r="F75">
            <v>55069</v>
          </cell>
        </row>
        <row r="76">
          <cell r="A76" t="str">
            <v>L072</v>
          </cell>
          <cell r="B76" t="str">
            <v>통신외선공</v>
          </cell>
          <cell r="C76" t="str">
            <v>인</v>
          </cell>
          <cell r="D76">
            <v>73980</v>
          </cell>
          <cell r="E76">
            <v>77946</v>
          </cell>
          <cell r="F76">
            <v>89013</v>
          </cell>
        </row>
        <row r="77">
          <cell r="A77" t="str">
            <v>L073</v>
          </cell>
          <cell r="B77" t="str">
            <v>통신설비공</v>
          </cell>
          <cell r="C77" t="str">
            <v>인</v>
          </cell>
          <cell r="D77">
            <v>64758</v>
          </cell>
          <cell r="E77">
            <v>66296</v>
          </cell>
          <cell r="F77">
            <v>76852</v>
          </cell>
        </row>
        <row r="78">
          <cell r="A78" t="str">
            <v>L074</v>
          </cell>
          <cell r="B78" t="str">
            <v>통신내선공</v>
          </cell>
          <cell r="C78" t="str">
            <v>인</v>
          </cell>
          <cell r="D78">
            <v>60168</v>
          </cell>
          <cell r="E78">
            <v>63738</v>
          </cell>
          <cell r="F78">
            <v>72591</v>
          </cell>
        </row>
        <row r="79">
          <cell r="A79" t="str">
            <v>L075</v>
          </cell>
          <cell r="B79" t="str">
            <v>통신케이블공</v>
          </cell>
          <cell r="C79" t="str">
            <v>인</v>
          </cell>
          <cell r="D79">
            <v>75788</v>
          </cell>
          <cell r="E79">
            <v>80042</v>
          </cell>
          <cell r="F79">
            <v>90455</v>
          </cell>
        </row>
        <row r="80">
          <cell r="A80" t="str">
            <v>L076</v>
          </cell>
          <cell r="B80" t="str">
            <v>무선안테나공</v>
          </cell>
          <cell r="C80" t="str">
            <v>인</v>
          </cell>
          <cell r="D80">
            <v>91475</v>
          </cell>
          <cell r="E80">
            <v>97216</v>
          </cell>
          <cell r="F80">
            <v>110956</v>
          </cell>
        </row>
        <row r="81">
          <cell r="A81" t="str">
            <v>L077</v>
          </cell>
          <cell r="B81" t="str">
            <v>통신기사 1급</v>
          </cell>
          <cell r="C81" t="str">
            <v>인</v>
          </cell>
          <cell r="D81">
            <v>84229</v>
          </cell>
          <cell r="E81">
            <v>87004</v>
          </cell>
          <cell r="F81">
            <v>92723</v>
          </cell>
        </row>
        <row r="82">
          <cell r="A82" t="str">
            <v>L078</v>
          </cell>
          <cell r="B82" t="str">
            <v>통신기사 2급</v>
          </cell>
          <cell r="C82" t="str">
            <v>인</v>
          </cell>
          <cell r="D82">
            <v>79642</v>
          </cell>
          <cell r="E82">
            <v>78519</v>
          </cell>
          <cell r="F82">
            <v>82395</v>
          </cell>
        </row>
        <row r="83">
          <cell r="A83" t="str">
            <v>L079</v>
          </cell>
          <cell r="B83" t="str">
            <v>통신기능사</v>
          </cell>
          <cell r="C83" t="str">
            <v>인</v>
          </cell>
          <cell r="D83">
            <v>67759</v>
          </cell>
          <cell r="E83">
            <v>68332</v>
          </cell>
          <cell r="F83">
            <v>72194</v>
          </cell>
        </row>
        <row r="84">
          <cell r="A84" t="str">
            <v>L080</v>
          </cell>
          <cell r="B84" t="str">
            <v>수작업반장</v>
          </cell>
          <cell r="C84" t="str">
            <v>인</v>
          </cell>
          <cell r="D84">
            <v>57364</v>
          </cell>
          <cell r="E84">
            <v>54191</v>
          </cell>
          <cell r="F84">
            <v>74369</v>
          </cell>
        </row>
        <row r="85">
          <cell r="A85" t="str">
            <v>L081</v>
          </cell>
          <cell r="B85" t="str">
            <v>작업반장</v>
          </cell>
          <cell r="C85" t="str">
            <v>인</v>
          </cell>
          <cell r="D85">
            <v>57364</v>
          </cell>
          <cell r="E85">
            <v>54191</v>
          </cell>
          <cell r="F85">
            <v>60326</v>
          </cell>
        </row>
        <row r="86">
          <cell r="A86" t="str">
            <v>L082</v>
          </cell>
          <cell r="B86" t="str">
            <v>목    도</v>
          </cell>
          <cell r="C86" t="str">
            <v>인</v>
          </cell>
          <cell r="D86">
            <v>64408</v>
          </cell>
          <cell r="E86">
            <v>63010</v>
          </cell>
          <cell r="F86">
            <v>64758</v>
          </cell>
        </row>
        <row r="87">
          <cell r="A87" t="str">
            <v>L083</v>
          </cell>
          <cell r="B87" t="str">
            <v>조 력 공</v>
          </cell>
          <cell r="C87" t="str">
            <v>인</v>
          </cell>
          <cell r="D87">
            <v>39371</v>
          </cell>
          <cell r="E87">
            <v>40427</v>
          </cell>
          <cell r="F87">
            <v>48912</v>
          </cell>
        </row>
        <row r="88">
          <cell r="A88" t="str">
            <v>L084</v>
          </cell>
          <cell r="B88" t="str">
            <v>특별인부</v>
          </cell>
          <cell r="C88" t="str">
            <v>인</v>
          </cell>
          <cell r="D88">
            <v>48674</v>
          </cell>
          <cell r="E88">
            <v>49659</v>
          </cell>
          <cell r="F88">
            <v>57379</v>
          </cell>
        </row>
        <row r="89">
          <cell r="A89" t="str">
            <v>L085</v>
          </cell>
          <cell r="B89" t="str">
            <v>보통인부</v>
          </cell>
          <cell r="C89" t="str">
            <v>인</v>
          </cell>
          <cell r="D89">
            <v>33755</v>
          </cell>
          <cell r="E89">
            <v>34098</v>
          </cell>
          <cell r="F89">
            <v>37736</v>
          </cell>
        </row>
        <row r="90">
          <cell r="A90" t="str">
            <v>L086</v>
          </cell>
          <cell r="B90" t="str">
            <v>중기운전기사</v>
          </cell>
          <cell r="C90" t="str">
            <v>인</v>
          </cell>
          <cell r="D90">
            <v>53715</v>
          </cell>
          <cell r="E90">
            <v>52855</v>
          </cell>
          <cell r="F90">
            <v>56951</v>
          </cell>
        </row>
        <row r="91">
          <cell r="A91" t="str">
            <v>L087</v>
          </cell>
          <cell r="B91" t="str">
            <v>운전사(운반차)</v>
          </cell>
          <cell r="C91" t="str">
            <v>인</v>
          </cell>
          <cell r="D91">
            <v>49633</v>
          </cell>
          <cell r="E91">
            <v>53159</v>
          </cell>
          <cell r="F91">
            <v>51077</v>
          </cell>
        </row>
        <row r="92">
          <cell r="A92" t="str">
            <v>L088</v>
          </cell>
          <cell r="B92" t="str">
            <v>운전사(기  계)</v>
          </cell>
          <cell r="C92" t="str">
            <v>인</v>
          </cell>
          <cell r="D92">
            <v>45575</v>
          </cell>
          <cell r="E92">
            <v>45276</v>
          </cell>
          <cell r="F92">
            <v>54325</v>
          </cell>
        </row>
        <row r="93">
          <cell r="A93" t="str">
            <v>L089</v>
          </cell>
          <cell r="B93" t="str">
            <v>중기운전조수</v>
          </cell>
          <cell r="C93" t="str">
            <v>인</v>
          </cell>
          <cell r="D93">
            <v>40706</v>
          </cell>
          <cell r="E93">
            <v>39194</v>
          </cell>
          <cell r="F93">
            <v>42762</v>
          </cell>
        </row>
        <row r="94">
          <cell r="A94" t="str">
            <v>L090</v>
          </cell>
          <cell r="B94" t="str">
            <v>고급선원</v>
          </cell>
          <cell r="C94" t="str">
            <v>인</v>
          </cell>
          <cell r="D94">
            <v>67380</v>
          </cell>
          <cell r="E94">
            <v>63746</v>
          </cell>
          <cell r="F94">
            <v>63950</v>
          </cell>
        </row>
        <row r="95">
          <cell r="A95" t="str">
            <v>L091</v>
          </cell>
          <cell r="B95" t="str">
            <v>보통선원</v>
          </cell>
          <cell r="C95" t="str">
            <v>인</v>
          </cell>
          <cell r="D95">
            <v>52274</v>
          </cell>
          <cell r="E95">
            <v>54986</v>
          </cell>
          <cell r="F95">
            <v>49346</v>
          </cell>
        </row>
        <row r="96">
          <cell r="A96" t="str">
            <v>L092</v>
          </cell>
          <cell r="B96" t="str">
            <v>선    부</v>
          </cell>
          <cell r="C96" t="str">
            <v>인</v>
          </cell>
          <cell r="D96">
            <v>41303</v>
          </cell>
          <cell r="E96">
            <v>45267</v>
          </cell>
          <cell r="F96">
            <v>40088</v>
          </cell>
        </row>
        <row r="97">
          <cell r="A97" t="str">
            <v>L093</v>
          </cell>
          <cell r="B97" t="str">
            <v>준설선선장</v>
          </cell>
          <cell r="C97" t="str">
            <v>인</v>
          </cell>
          <cell r="D97">
            <v>77084</v>
          </cell>
          <cell r="E97">
            <v>77929</v>
          </cell>
          <cell r="F97">
            <v>79532</v>
          </cell>
        </row>
        <row r="98">
          <cell r="A98" t="str">
            <v>L094</v>
          </cell>
          <cell r="B98" t="str">
            <v>준설선기관장</v>
          </cell>
          <cell r="C98" t="str">
            <v>인</v>
          </cell>
          <cell r="D98">
            <v>65732</v>
          </cell>
          <cell r="E98">
            <v>66667</v>
          </cell>
          <cell r="F98">
            <v>70637</v>
          </cell>
        </row>
        <row r="99">
          <cell r="A99" t="str">
            <v>L095</v>
          </cell>
          <cell r="B99" t="str">
            <v>준설선기관사</v>
          </cell>
          <cell r="C99" t="str">
            <v>인</v>
          </cell>
          <cell r="D99">
            <v>62000</v>
          </cell>
          <cell r="E99">
            <v>63333</v>
          </cell>
          <cell r="F99">
            <v>56955</v>
          </cell>
        </row>
        <row r="100">
          <cell r="A100" t="str">
            <v>L096</v>
          </cell>
          <cell r="B100" t="str">
            <v>준설선운전사</v>
          </cell>
          <cell r="C100" t="str">
            <v>인</v>
          </cell>
          <cell r="D100">
            <v>64200</v>
          </cell>
          <cell r="E100">
            <v>58033</v>
          </cell>
          <cell r="F100">
            <v>66688</v>
          </cell>
        </row>
        <row r="101">
          <cell r="A101" t="str">
            <v>L097</v>
          </cell>
          <cell r="B101" t="str">
            <v>준설선전기사</v>
          </cell>
          <cell r="C101" t="str">
            <v>인</v>
          </cell>
          <cell r="D101">
            <v>66400</v>
          </cell>
          <cell r="E101">
            <v>66000</v>
          </cell>
          <cell r="F101">
            <v>63631</v>
          </cell>
        </row>
        <row r="102">
          <cell r="A102" t="str">
            <v>L098</v>
          </cell>
          <cell r="B102" t="str">
            <v>기계설치공</v>
          </cell>
          <cell r="C102" t="str">
            <v>인</v>
          </cell>
          <cell r="D102">
            <v>56925</v>
          </cell>
          <cell r="E102">
            <v>51838</v>
          </cell>
          <cell r="F102">
            <v>67415</v>
          </cell>
        </row>
        <row r="103">
          <cell r="A103" t="str">
            <v>L099</v>
          </cell>
          <cell r="B103" t="str">
            <v>기 계 공</v>
          </cell>
          <cell r="C103" t="str">
            <v>인</v>
          </cell>
          <cell r="D103">
            <v>49611</v>
          </cell>
          <cell r="E103">
            <v>49600</v>
          </cell>
          <cell r="F103">
            <v>58906</v>
          </cell>
        </row>
        <row r="104">
          <cell r="A104" t="str">
            <v>L100</v>
          </cell>
          <cell r="B104" t="str">
            <v>선 반 공</v>
          </cell>
          <cell r="C104" t="str">
            <v>인</v>
          </cell>
          <cell r="D104">
            <v>0</v>
          </cell>
          <cell r="E104">
            <v>0</v>
          </cell>
          <cell r="F104">
            <v>78752</v>
          </cell>
        </row>
        <row r="105">
          <cell r="A105" t="str">
            <v>L101</v>
          </cell>
          <cell r="B105" t="str">
            <v>정 비 공</v>
          </cell>
          <cell r="C105" t="str">
            <v>인</v>
          </cell>
          <cell r="D105">
            <v>0</v>
          </cell>
          <cell r="E105">
            <v>0</v>
          </cell>
          <cell r="F105">
            <v>52502</v>
          </cell>
        </row>
        <row r="106">
          <cell r="A106" t="str">
            <v>L102</v>
          </cell>
          <cell r="B106" t="str">
            <v>벨트콘베어작업공</v>
          </cell>
          <cell r="C106" t="str">
            <v>인</v>
          </cell>
          <cell r="D106">
            <v>0</v>
          </cell>
          <cell r="E106">
            <v>0</v>
          </cell>
          <cell r="F106">
            <v>0</v>
          </cell>
        </row>
        <row r="107">
          <cell r="A107" t="str">
            <v>L103</v>
          </cell>
          <cell r="B107" t="str">
            <v>현 도 사</v>
          </cell>
          <cell r="C107" t="str">
            <v>인</v>
          </cell>
          <cell r="D107">
            <v>66579</v>
          </cell>
          <cell r="E107">
            <v>0</v>
          </cell>
          <cell r="F107">
            <v>0</v>
          </cell>
        </row>
        <row r="108">
          <cell r="A108" t="str">
            <v>L104</v>
          </cell>
          <cell r="B108" t="str">
            <v>제 도 사</v>
          </cell>
          <cell r="C108" t="str">
            <v>인</v>
          </cell>
          <cell r="D108">
            <v>42366</v>
          </cell>
          <cell r="E108">
            <v>52957</v>
          </cell>
          <cell r="F108">
            <v>46978</v>
          </cell>
        </row>
        <row r="109">
          <cell r="A109" t="str">
            <v>L105</v>
          </cell>
          <cell r="B109" t="str">
            <v>시험사 1급</v>
          </cell>
          <cell r="C109" t="str">
            <v>인</v>
          </cell>
          <cell r="D109">
            <v>48017</v>
          </cell>
          <cell r="E109">
            <v>51959</v>
          </cell>
          <cell r="F109">
            <v>47867</v>
          </cell>
        </row>
        <row r="110">
          <cell r="A110" t="str">
            <v>L106</v>
          </cell>
          <cell r="B110" t="str">
            <v>시험사 2급</v>
          </cell>
          <cell r="C110" t="str">
            <v>인</v>
          </cell>
          <cell r="D110">
            <v>36857</v>
          </cell>
          <cell r="E110">
            <v>39935</v>
          </cell>
          <cell r="F110">
            <v>42272</v>
          </cell>
        </row>
        <row r="111">
          <cell r="A111" t="str">
            <v>L107</v>
          </cell>
          <cell r="B111" t="str">
            <v>시험사 3급</v>
          </cell>
          <cell r="C111" t="str">
            <v>인</v>
          </cell>
          <cell r="D111">
            <v>0</v>
          </cell>
          <cell r="E111">
            <v>0</v>
          </cell>
          <cell r="F111">
            <v>36667</v>
          </cell>
        </row>
        <row r="112">
          <cell r="A112" t="str">
            <v>L108</v>
          </cell>
          <cell r="B112" t="str">
            <v>시험사 4급</v>
          </cell>
          <cell r="C112" t="str">
            <v>인</v>
          </cell>
          <cell r="D112">
            <v>0</v>
          </cell>
          <cell r="E112">
            <v>0</v>
          </cell>
          <cell r="F112">
            <v>30223</v>
          </cell>
        </row>
        <row r="113">
          <cell r="A113" t="str">
            <v>L109</v>
          </cell>
          <cell r="B113" t="str">
            <v>시험보조수</v>
          </cell>
          <cell r="C113" t="str">
            <v>인</v>
          </cell>
          <cell r="D113">
            <v>29231</v>
          </cell>
          <cell r="E113">
            <v>31260</v>
          </cell>
          <cell r="F113">
            <v>31003</v>
          </cell>
        </row>
        <row r="114">
          <cell r="A114" t="str">
            <v>L110</v>
          </cell>
          <cell r="B114" t="str">
            <v>안전관리기사 1급</v>
          </cell>
          <cell r="C114" t="str">
            <v>인</v>
          </cell>
          <cell r="D114">
            <v>0</v>
          </cell>
          <cell r="E114">
            <v>0</v>
          </cell>
          <cell r="F114">
            <v>43959</v>
          </cell>
        </row>
        <row r="115">
          <cell r="A115" t="str">
            <v>L111</v>
          </cell>
          <cell r="B115" t="str">
            <v>안전관리기사 2급</v>
          </cell>
          <cell r="C115" t="str">
            <v>인</v>
          </cell>
          <cell r="D115">
            <v>0</v>
          </cell>
          <cell r="E115">
            <v>0</v>
          </cell>
          <cell r="F115">
            <v>38509</v>
          </cell>
        </row>
        <row r="116">
          <cell r="A116" t="str">
            <v>L112</v>
          </cell>
          <cell r="B116" t="str">
            <v>유 리 공</v>
          </cell>
          <cell r="C116" t="str">
            <v>인</v>
          </cell>
          <cell r="D116">
            <v>57574</v>
          </cell>
          <cell r="E116">
            <v>61877</v>
          </cell>
          <cell r="F116">
            <v>63783</v>
          </cell>
        </row>
        <row r="117">
          <cell r="A117" t="str">
            <v>L113</v>
          </cell>
          <cell r="B117" t="str">
            <v>함 석 공</v>
          </cell>
          <cell r="C117" t="str">
            <v>인</v>
          </cell>
          <cell r="D117">
            <v>56248</v>
          </cell>
          <cell r="E117">
            <v>56465</v>
          </cell>
          <cell r="F117">
            <v>68943</v>
          </cell>
        </row>
        <row r="118">
          <cell r="A118" t="str">
            <v>L114</v>
          </cell>
          <cell r="B118" t="str">
            <v>용 접 공(일 반)</v>
          </cell>
          <cell r="C118" t="str">
            <v>인</v>
          </cell>
          <cell r="D118">
            <v>60784</v>
          </cell>
          <cell r="E118">
            <v>61021</v>
          </cell>
          <cell r="F118">
            <v>74016</v>
          </cell>
        </row>
        <row r="119">
          <cell r="A119" t="str">
            <v>L115</v>
          </cell>
          <cell r="B119" t="str">
            <v>리 벳 공</v>
          </cell>
          <cell r="C119" t="str">
            <v>인</v>
          </cell>
          <cell r="D119">
            <v>60500</v>
          </cell>
          <cell r="E119">
            <v>64796</v>
          </cell>
          <cell r="F119">
            <v>71579</v>
          </cell>
        </row>
        <row r="120">
          <cell r="A120" t="str">
            <v>L116</v>
          </cell>
          <cell r="B120" t="str">
            <v>루 핑 공</v>
          </cell>
          <cell r="C120" t="str">
            <v>인</v>
          </cell>
          <cell r="D120">
            <v>50866</v>
          </cell>
          <cell r="E120">
            <v>51640</v>
          </cell>
          <cell r="F120">
            <v>57701</v>
          </cell>
        </row>
        <row r="121">
          <cell r="A121" t="str">
            <v>L117</v>
          </cell>
          <cell r="B121" t="str">
            <v>닥 트 공</v>
          </cell>
          <cell r="C121" t="str">
            <v>인</v>
          </cell>
          <cell r="D121">
            <v>48478</v>
          </cell>
          <cell r="E121">
            <v>52215</v>
          </cell>
          <cell r="F121">
            <v>58041</v>
          </cell>
        </row>
        <row r="122">
          <cell r="A122" t="str">
            <v>L118</v>
          </cell>
          <cell r="B122" t="str">
            <v>대 장 공</v>
          </cell>
          <cell r="C122" t="str">
            <v>인</v>
          </cell>
          <cell r="D122">
            <v>0</v>
          </cell>
          <cell r="E122">
            <v>0</v>
          </cell>
          <cell r="F122">
            <v>0</v>
          </cell>
        </row>
        <row r="123">
          <cell r="A123" t="str">
            <v>L119</v>
          </cell>
          <cell r="B123" t="str">
            <v>할 석 공</v>
          </cell>
          <cell r="C123" t="str">
            <v>인</v>
          </cell>
          <cell r="D123">
            <v>63951</v>
          </cell>
          <cell r="E123">
            <v>63908</v>
          </cell>
          <cell r="F123">
            <v>77728</v>
          </cell>
        </row>
        <row r="124">
          <cell r="A124" t="str">
            <v>L120</v>
          </cell>
          <cell r="B124" t="str">
            <v>제철축로공</v>
          </cell>
          <cell r="C124" t="str">
            <v>인</v>
          </cell>
          <cell r="D124">
            <v>92419</v>
          </cell>
          <cell r="E124">
            <v>93072</v>
          </cell>
          <cell r="F124">
            <v>93345</v>
          </cell>
        </row>
        <row r="125">
          <cell r="A125" t="str">
            <v>L121</v>
          </cell>
          <cell r="B125" t="str">
            <v>양 생 공</v>
          </cell>
          <cell r="C125" t="str">
            <v>인</v>
          </cell>
          <cell r="D125">
            <v>33755</v>
          </cell>
          <cell r="E125">
            <v>34098</v>
          </cell>
          <cell r="F125">
            <v>42244</v>
          </cell>
        </row>
        <row r="126">
          <cell r="A126" t="str">
            <v>L122</v>
          </cell>
          <cell r="B126" t="str">
            <v>계 령 공</v>
          </cell>
          <cell r="C126" t="str">
            <v>인</v>
          </cell>
          <cell r="D126">
            <v>52915</v>
          </cell>
          <cell r="E126">
            <v>55640</v>
          </cell>
          <cell r="F126">
            <v>0</v>
          </cell>
        </row>
        <row r="127">
          <cell r="A127" t="str">
            <v>L123</v>
          </cell>
          <cell r="B127" t="str">
            <v>사 공(배포함)</v>
          </cell>
          <cell r="C127" t="str">
            <v>인</v>
          </cell>
          <cell r="D127">
            <v>0</v>
          </cell>
          <cell r="E127">
            <v>0</v>
          </cell>
          <cell r="F127">
            <v>0</v>
          </cell>
        </row>
        <row r="128">
          <cell r="A128" t="str">
            <v>L124</v>
          </cell>
          <cell r="B128" t="str">
            <v>마 부(우마차포함)</v>
          </cell>
          <cell r="C128" t="str">
            <v>인</v>
          </cell>
          <cell r="D128">
            <v>0</v>
          </cell>
          <cell r="E128">
            <v>0</v>
          </cell>
          <cell r="F128">
            <v>0</v>
          </cell>
        </row>
        <row r="129">
          <cell r="A129" t="str">
            <v>L125</v>
          </cell>
          <cell r="B129" t="str">
            <v>제 재 공</v>
          </cell>
          <cell r="C129" t="str">
            <v>인</v>
          </cell>
          <cell r="D129">
            <v>0</v>
          </cell>
          <cell r="E129">
            <v>0</v>
          </cell>
          <cell r="F129">
            <v>0</v>
          </cell>
        </row>
        <row r="130">
          <cell r="A130" t="str">
            <v>L126</v>
          </cell>
          <cell r="B130" t="str">
            <v>철도궤도공</v>
          </cell>
          <cell r="C130" t="str">
            <v>인</v>
          </cell>
          <cell r="D130">
            <v>53629</v>
          </cell>
          <cell r="E130">
            <v>62818</v>
          </cell>
          <cell r="F130">
            <v>65636</v>
          </cell>
        </row>
        <row r="131">
          <cell r="A131" t="str">
            <v>L127</v>
          </cell>
          <cell r="B131" t="str">
            <v>지적기사 1급</v>
          </cell>
          <cell r="C131" t="str">
            <v>인</v>
          </cell>
          <cell r="D131">
            <v>91687</v>
          </cell>
          <cell r="E131">
            <v>93295</v>
          </cell>
          <cell r="F131">
            <v>93540</v>
          </cell>
        </row>
        <row r="132">
          <cell r="A132" t="str">
            <v>L128</v>
          </cell>
          <cell r="B132" t="str">
            <v>지적기사 2급</v>
          </cell>
          <cell r="C132" t="str">
            <v>인</v>
          </cell>
          <cell r="D132">
            <v>69173</v>
          </cell>
          <cell r="E132">
            <v>72840</v>
          </cell>
          <cell r="F132">
            <v>72183</v>
          </cell>
        </row>
        <row r="133">
          <cell r="A133" t="str">
            <v>L129</v>
          </cell>
          <cell r="B133" t="str">
            <v>지적기능사 1급</v>
          </cell>
          <cell r="C133" t="str">
            <v>인</v>
          </cell>
          <cell r="D133">
            <v>48878</v>
          </cell>
          <cell r="E133">
            <v>50316</v>
          </cell>
          <cell r="F133">
            <v>53062</v>
          </cell>
        </row>
        <row r="134">
          <cell r="A134" t="str">
            <v>L130</v>
          </cell>
          <cell r="B134" t="str">
            <v>지적기능사 2급</v>
          </cell>
          <cell r="C134" t="str">
            <v>인</v>
          </cell>
          <cell r="D134">
            <v>35131</v>
          </cell>
          <cell r="E134">
            <v>34731</v>
          </cell>
          <cell r="F134">
            <v>32715</v>
          </cell>
        </row>
        <row r="135">
          <cell r="A135" t="str">
            <v>L131</v>
          </cell>
          <cell r="B135" t="str">
            <v>치장벽돌공</v>
          </cell>
          <cell r="C135" t="str">
            <v>인</v>
          </cell>
          <cell r="D135">
            <v>61897</v>
          </cell>
          <cell r="E135">
            <v>64317</v>
          </cell>
          <cell r="F135">
            <v>73288</v>
          </cell>
        </row>
        <row r="136">
          <cell r="A136" t="str">
            <v>L132</v>
          </cell>
          <cell r="B136" t="str">
            <v>송전활선전공</v>
          </cell>
          <cell r="C136" t="str">
            <v>인</v>
          </cell>
          <cell r="D136">
            <v>235109</v>
          </cell>
          <cell r="E136">
            <v>250000</v>
          </cell>
          <cell r="F136">
            <v>0</v>
          </cell>
        </row>
        <row r="137">
          <cell r="A137" t="str">
            <v>L133</v>
          </cell>
          <cell r="B137" t="str">
            <v>배전활선전공</v>
          </cell>
          <cell r="C137" t="str">
            <v>인</v>
          </cell>
          <cell r="D137">
            <v>182772</v>
          </cell>
          <cell r="E137">
            <v>188915</v>
          </cell>
          <cell r="F137">
            <v>215055</v>
          </cell>
        </row>
        <row r="138">
          <cell r="A138" t="str">
            <v>L134</v>
          </cell>
          <cell r="B138" t="str">
            <v>중기조장</v>
          </cell>
          <cell r="C138" t="str">
            <v>인</v>
          </cell>
          <cell r="D138">
            <v>64260</v>
          </cell>
          <cell r="E138">
            <v>56042</v>
          </cell>
          <cell r="F138">
            <v>55484</v>
          </cell>
        </row>
        <row r="139">
          <cell r="A139" t="str">
            <v>L135</v>
          </cell>
          <cell r="B139" t="str">
            <v>모래분사공</v>
          </cell>
          <cell r="C139" t="str">
            <v>인</v>
          </cell>
          <cell r="D139">
            <v>52915</v>
          </cell>
          <cell r="E139">
            <v>55640</v>
          </cell>
          <cell r="F139">
            <v>49962</v>
          </cell>
        </row>
        <row r="140">
          <cell r="A140" t="str">
            <v>L137</v>
          </cell>
          <cell r="B140" t="str">
            <v>플랜트 특수용접공</v>
          </cell>
          <cell r="C140" t="str">
            <v>인</v>
          </cell>
          <cell r="D140">
            <v>100475</v>
          </cell>
          <cell r="E140">
            <v>93828</v>
          </cell>
          <cell r="F140">
            <v>141421</v>
          </cell>
        </row>
        <row r="141">
          <cell r="A141" t="str">
            <v>L200</v>
          </cell>
          <cell r="B141" t="str">
            <v>여자인부</v>
          </cell>
          <cell r="C141" t="str">
            <v>인</v>
          </cell>
          <cell r="D141">
            <v>0</v>
          </cell>
          <cell r="E141">
            <v>0</v>
          </cell>
          <cell r="F141">
            <v>0</v>
          </cell>
        </row>
        <row r="142">
          <cell r="A142" t="str">
            <v>L201</v>
          </cell>
          <cell r="B142" t="str">
            <v>조    공</v>
          </cell>
          <cell r="C142" t="str">
            <v>인</v>
          </cell>
          <cell r="D142">
            <v>0</v>
          </cell>
          <cell r="E142">
            <v>0</v>
          </cell>
          <cell r="F142">
            <v>0</v>
          </cell>
        </row>
        <row r="143">
          <cell r="A143" t="str">
            <v>L202</v>
          </cell>
          <cell r="B143" t="str">
            <v>포장특공</v>
          </cell>
          <cell r="C143" t="str">
            <v>인</v>
          </cell>
          <cell r="D143">
            <v>0</v>
          </cell>
          <cell r="E143">
            <v>0</v>
          </cell>
          <cell r="F143">
            <v>0</v>
          </cell>
        </row>
        <row r="144">
          <cell r="A144" t="str">
            <v>L203</v>
          </cell>
          <cell r="B144" t="str">
            <v>항 타 공</v>
          </cell>
          <cell r="C144" t="str">
            <v>인</v>
          </cell>
          <cell r="D144">
            <v>0</v>
          </cell>
          <cell r="E144">
            <v>0</v>
          </cell>
          <cell r="F144">
            <v>0</v>
          </cell>
        </row>
        <row r="145">
          <cell r="A145" t="str">
            <v>L204</v>
          </cell>
          <cell r="B145" t="str">
            <v>드 릴 공</v>
          </cell>
          <cell r="C145" t="str">
            <v>인</v>
          </cell>
          <cell r="D145">
            <v>0</v>
          </cell>
          <cell r="E145">
            <v>0</v>
          </cell>
          <cell r="F145">
            <v>0</v>
          </cell>
        </row>
        <row r="146">
          <cell r="A146" t="str">
            <v>L205</v>
          </cell>
          <cell r="B146" t="str">
            <v>WIRE MESH 설치공</v>
          </cell>
          <cell r="C146" t="str">
            <v>인</v>
          </cell>
          <cell r="D146">
            <v>0</v>
          </cell>
          <cell r="E146">
            <v>0</v>
          </cell>
          <cell r="F146">
            <v>0</v>
          </cell>
        </row>
        <row r="147">
          <cell r="A147" t="str">
            <v>L701</v>
          </cell>
          <cell r="B147" t="str">
            <v>특급기술자</v>
          </cell>
          <cell r="C147" t="str">
            <v>인</v>
          </cell>
          <cell r="D147">
            <v>132166</v>
          </cell>
          <cell r="E147">
            <v>142203</v>
          </cell>
          <cell r="F147">
            <v>142203</v>
          </cell>
        </row>
        <row r="148">
          <cell r="A148" t="str">
            <v>L702</v>
          </cell>
          <cell r="B148" t="str">
            <v>고급기술자</v>
          </cell>
          <cell r="C148" t="str">
            <v>인</v>
          </cell>
          <cell r="D148">
            <v>109695</v>
          </cell>
          <cell r="E148">
            <v>117410</v>
          </cell>
          <cell r="F148">
            <v>117410</v>
          </cell>
        </row>
        <row r="149">
          <cell r="A149" t="str">
            <v>L703</v>
          </cell>
          <cell r="B149" t="str">
            <v>중급기술자</v>
          </cell>
          <cell r="C149" t="str">
            <v>인</v>
          </cell>
          <cell r="D149">
            <v>91968</v>
          </cell>
          <cell r="E149">
            <v>97488</v>
          </cell>
          <cell r="F149">
            <v>97488</v>
          </cell>
        </row>
        <row r="150">
          <cell r="A150" t="str">
            <v>L704</v>
          </cell>
          <cell r="B150" t="str">
            <v>초급기술자</v>
          </cell>
          <cell r="C150" t="str">
            <v>인</v>
          </cell>
          <cell r="D150">
            <v>65947</v>
          </cell>
          <cell r="E150">
            <v>69405</v>
          </cell>
          <cell r="F150">
            <v>69405</v>
          </cell>
        </row>
        <row r="151">
          <cell r="A151" t="str">
            <v>L705</v>
          </cell>
          <cell r="B151" t="str">
            <v>고급기능사</v>
          </cell>
          <cell r="C151" t="str">
            <v>인</v>
          </cell>
          <cell r="D151">
            <v>67006</v>
          </cell>
          <cell r="E151">
            <v>68094</v>
          </cell>
          <cell r="F151">
            <v>68094</v>
          </cell>
        </row>
        <row r="152">
          <cell r="A152" t="str">
            <v>L706</v>
          </cell>
          <cell r="B152" t="str">
            <v>중급기능사</v>
          </cell>
          <cell r="C152" t="str">
            <v>인</v>
          </cell>
          <cell r="D152">
            <v>55830</v>
          </cell>
          <cell r="E152">
            <v>60249</v>
          </cell>
          <cell r="F152">
            <v>60249</v>
          </cell>
        </row>
        <row r="153">
          <cell r="A153" t="str">
            <v>L707</v>
          </cell>
          <cell r="B153" t="str">
            <v>초급기능사</v>
          </cell>
          <cell r="C153" t="str">
            <v>인</v>
          </cell>
          <cell r="D153">
            <v>46933</v>
          </cell>
          <cell r="E153">
            <v>48652</v>
          </cell>
          <cell r="F153">
            <v>48652</v>
          </cell>
        </row>
        <row r="154">
          <cell r="A154" t="str">
            <v>L301</v>
          </cell>
          <cell r="B154" t="str">
            <v>H/W설치기사</v>
          </cell>
          <cell r="C154" t="str">
            <v>인</v>
          </cell>
          <cell r="D154">
            <v>83297</v>
          </cell>
          <cell r="E154">
            <v>82162</v>
          </cell>
          <cell r="F154">
            <v>82913</v>
          </cell>
        </row>
        <row r="155">
          <cell r="A155" t="str">
            <v>L302</v>
          </cell>
          <cell r="B155" t="str">
            <v>H/W시험기사</v>
          </cell>
          <cell r="C155" t="str">
            <v>인</v>
          </cell>
          <cell r="D155">
            <v>85165</v>
          </cell>
          <cell r="E155">
            <v>82402</v>
          </cell>
          <cell r="F155">
            <v>84088</v>
          </cell>
        </row>
        <row r="156">
          <cell r="A156" t="str">
            <v>L303</v>
          </cell>
          <cell r="B156" t="str">
            <v>S/W시험기사</v>
          </cell>
          <cell r="C156" t="str">
            <v>인</v>
          </cell>
          <cell r="D156">
            <v>86583</v>
          </cell>
          <cell r="E156">
            <v>84693</v>
          </cell>
          <cell r="F156">
            <v>85238</v>
          </cell>
        </row>
        <row r="157">
          <cell r="A157" t="str">
            <v>L304</v>
          </cell>
          <cell r="B157" t="str">
            <v>CPU시험기사</v>
          </cell>
          <cell r="C157" t="str">
            <v>인</v>
          </cell>
          <cell r="D157">
            <v>81182</v>
          </cell>
          <cell r="E157">
            <v>79138</v>
          </cell>
          <cell r="F157">
            <v>80163</v>
          </cell>
        </row>
        <row r="158">
          <cell r="A158" t="str">
            <v>L305</v>
          </cell>
          <cell r="B158" t="str">
            <v>광통신기사</v>
          </cell>
          <cell r="C158" t="str">
            <v>인</v>
          </cell>
          <cell r="D158">
            <v>108175</v>
          </cell>
          <cell r="E158">
            <v>132875</v>
          </cell>
          <cell r="F158">
            <v>149857</v>
          </cell>
        </row>
        <row r="159">
          <cell r="A159" t="str">
            <v>L306</v>
          </cell>
          <cell r="B159" t="str">
            <v>광케이블기사</v>
          </cell>
          <cell r="C159" t="str">
            <v>인</v>
          </cell>
          <cell r="D159">
            <v>90147</v>
          </cell>
          <cell r="E159">
            <v>110336</v>
          </cell>
          <cell r="F159">
            <v>120493</v>
          </cell>
        </row>
        <row r="160">
          <cell r="A160" t="str">
            <v>L401</v>
          </cell>
          <cell r="B160" t="str">
            <v>도편수</v>
          </cell>
          <cell r="C160" t="str">
            <v>인</v>
          </cell>
          <cell r="D160">
            <v>120804</v>
          </cell>
          <cell r="E160">
            <v>131984</v>
          </cell>
          <cell r="F160">
            <v>132909</v>
          </cell>
        </row>
        <row r="161">
          <cell r="A161" t="str">
            <v>L402</v>
          </cell>
          <cell r="B161" t="str">
            <v>목조각공</v>
          </cell>
          <cell r="C161" t="str">
            <v>인</v>
          </cell>
          <cell r="D161">
            <v>109226</v>
          </cell>
          <cell r="E161">
            <v>96291</v>
          </cell>
          <cell r="F161">
            <v>95674</v>
          </cell>
        </row>
        <row r="162">
          <cell r="A162" t="str">
            <v>L403</v>
          </cell>
          <cell r="B162" t="str">
            <v>한식목공</v>
          </cell>
          <cell r="C162" t="str">
            <v>인</v>
          </cell>
          <cell r="D162">
            <v>89987</v>
          </cell>
          <cell r="E162">
            <v>87000</v>
          </cell>
          <cell r="F162">
            <v>86465</v>
          </cell>
        </row>
        <row r="163">
          <cell r="A163" t="str">
            <v>L404</v>
          </cell>
          <cell r="B163" t="str">
            <v>한식목공조공</v>
          </cell>
          <cell r="C163" t="str">
            <v>인</v>
          </cell>
          <cell r="D163">
            <v>73861</v>
          </cell>
          <cell r="E163">
            <v>69203</v>
          </cell>
          <cell r="F163">
            <v>62022</v>
          </cell>
        </row>
        <row r="164">
          <cell r="A164" t="str">
            <v>L405</v>
          </cell>
          <cell r="B164" t="str">
            <v>드잡이공</v>
          </cell>
          <cell r="C164" t="str">
            <v>인</v>
          </cell>
          <cell r="D164">
            <v>98743</v>
          </cell>
          <cell r="E164">
            <v>106667</v>
          </cell>
          <cell r="F164">
            <v>98108</v>
          </cell>
        </row>
        <row r="165">
          <cell r="A165" t="str">
            <v>L406</v>
          </cell>
          <cell r="B165" t="str">
            <v>한식와공</v>
          </cell>
          <cell r="C165" t="str">
            <v>인</v>
          </cell>
          <cell r="D165">
            <v>144566</v>
          </cell>
          <cell r="E165">
            <v>153013</v>
          </cell>
          <cell r="F165">
            <v>126465</v>
          </cell>
        </row>
        <row r="166">
          <cell r="A166" t="str">
            <v>L407</v>
          </cell>
          <cell r="B166" t="str">
            <v>한식와공조공</v>
          </cell>
          <cell r="C166" t="str">
            <v>인</v>
          </cell>
          <cell r="D166">
            <v>98830</v>
          </cell>
          <cell r="E166">
            <v>80622</v>
          </cell>
          <cell r="F166">
            <v>91058</v>
          </cell>
        </row>
        <row r="167">
          <cell r="A167" t="str">
            <v>L408</v>
          </cell>
          <cell r="B167" t="str">
            <v>석조각공</v>
          </cell>
          <cell r="C167" t="str">
            <v>인</v>
          </cell>
          <cell r="D167">
            <v>97323</v>
          </cell>
          <cell r="E167">
            <v>112022</v>
          </cell>
          <cell r="F167">
            <v>108908</v>
          </cell>
        </row>
        <row r="168">
          <cell r="A168" t="str">
            <v>L409</v>
          </cell>
          <cell r="B168" t="str">
            <v>특수화공</v>
          </cell>
          <cell r="C168" t="str">
            <v>인</v>
          </cell>
          <cell r="D168">
            <v>130909</v>
          </cell>
          <cell r="E168">
            <v>106000</v>
          </cell>
          <cell r="F168">
            <v>121264</v>
          </cell>
        </row>
        <row r="169">
          <cell r="A169" t="str">
            <v>L410</v>
          </cell>
          <cell r="B169" t="str">
            <v>화공</v>
          </cell>
          <cell r="C169" t="str">
            <v>인</v>
          </cell>
          <cell r="D169">
            <v>98506</v>
          </cell>
          <cell r="E169">
            <v>92685</v>
          </cell>
          <cell r="F169">
            <v>86801</v>
          </cell>
        </row>
        <row r="170">
          <cell r="A170" t="str">
            <v>L411</v>
          </cell>
          <cell r="B170" t="str">
            <v>한식미장공</v>
          </cell>
          <cell r="C170" t="str">
            <v>인</v>
          </cell>
          <cell r="D170">
            <v>83400</v>
          </cell>
          <cell r="E170">
            <v>78989</v>
          </cell>
          <cell r="F170">
            <v>79972</v>
          </cell>
        </row>
        <row r="171">
          <cell r="A171" t="str">
            <v>L501</v>
          </cell>
          <cell r="B171" t="str">
            <v>원자력배관공</v>
          </cell>
          <cell r="C171" t="str">
            <v>인</v>
          </cell>
          <cell r="D171">
            <v>85504</v>
          </cell>
          <cell r="E171">
            <v>84091</v>
          </cell>
          <cell r="F171">
            <v>85331</v>
          </cell>
        </row>
        <row r="172">
          <cell r="A172" t="str">
            <v>L502</v>
          </cell>
          <cell r="B172" t="str">
            <v>원자력용접공</v>
          </cell>
          <cell r="C172" t="str">
            <v>인</v>
          </cell>
          <cell r="D172">
            <v>91598</v>
          </cell>
          <cell r="E172">
            <v>97054</v>
          </cell>
          <cell r="F172">
            <v>98842</v>
          </cell>
        </row>
        <row r="173">
          <cell r="A173" t="str">
            <v>L503</v>
          </cell>
          <cell r="B173" t="str">
            <v>원자력기계설치공</v>
          </cell>
          <cell r="C173" t="str">
            <v>인</v>
          </cell>
          <cell r="D173">
            <v>95966</v>
          </cell>
          <cell r="E173">
            <v>97451</v>
          </cell>
          <cell r="F173">
            <v>98364</v>
          </cell>
        </row>
        <row r="174">
          <cell r="A174" t="str">
            <v>L504</v>
          </cell>
          <cell r="B174" t="str">
            <v>원자력덕트공</v>
          </cell>
          <cell r="C174" t="str">
            <v>인</v>
          </cell>
          <cell r="D174">
            <v>88404</v>
          </cell>
          <cell r="E174">
            <v>84386</v>
          </cell>
          <cell r="F174">
            <v>104350</v>
          </cell>
        </row>
        <row r="175">
          <cell r="A175" t="str">
            <v>L505</v>
          </cell>
          <cell r="B175" t="str">
            <v>원자력제관공</v>
          </cell>
          <cell r="C175" t="str">
            <v>인</v>
          </cell>
          <cell r="D175">
            <v>76226</v>
          </cell>
          <cell r="E175">
            <v>79640</v>
          </cell>
          <cell r="F175">
            <v>76379</v>
          </cell>
        </row>
        <row r="176">
          <cell r="A176" t="str">
            <v>L506</v>
          </cell>
          <cell r="B176" t="str">
            <v>원자력케이블공</v>
          </cell>
          <cell r="C176" t="str">
            <v>인</v>
          </cell>
          <cell r="D176">
            <v>61338</v>
          </cell>
          <cell r="E176">
            <v>66411</v>
          </cell>
          <cell r="F176">
            <v>85474</v>
          </cell>
        </row>
        <row r="177">
          <cell r="A177" t="str">
            <v>L507</v>
          </cell>
          <cell r="B177" t="str">
            <v>원자력계장공</v>
          </cell>
          <cell r="C177" t="str">
            <v>인</v>
          </cell>
          <cell r="D177">
            <v>58478</v>
          </cell>
          <cell r="E177">
            <v>48839</v>
          </cell>
          <cell r="F177">
            <v>0</v>
          </cell>
        </row>
        <row r="178">
          <cell r="A178" t="str">
            <v>L508</v>
          </cell>
          <cell r="B178" t="str">
            <v>고급원자력비파괴시험공</v>
          </cell>
          <cell r="C178" t="str">
            <v>인</v>
          </cell>
          <cell r="D178">
            <v>89172</v>
          </cell>
          <cell r="E178">
            <v>91089</v>
          </cell>
          <cell r="F178">
            <v>92315</v>
          </cell>
        </row>
        <row r="179">
          <cell r="A179" t="str">
            <v>L509</v>
          </cell>
          <cell r="B179" t="str">
            <v>특급원자력비파괴시험공</v>
          </cell>
          <cell r="C179" t="str">
            <v>인</v>
          </cell>
          <cell r="D179">
            <v>94950</v>
          </cell>
          <cell r="E179">
            <v>99701</v>
          </cell>
          <cell r="F179">
            <v>100409</v>
          </cell>
        </row>
        <row r="180">
          <cell r="A180" t="str">
            <v>L510</v>
          </cell>
          <cell r="B180" t="str">
            <v>원자력기술자</v>
          </cell>
          <cell r="C180" t="str">
            <v>인</v>
          </cell>
          <cell r="D180">
            <v>71548</v>
          </cell>
          <cell r="E180">
            <v>67556</v>
          </cell>
          <cell r="F180">
            <v>66616</v>
          </cell>
        </row>
        <row r="181">
          <cell r="A181" t="str">
            <v>L511</v>
          </cell>
          <cell r="B181" t="str">
            <v>중급원자력기술자</v>
          </cell>
          <cell r="C181" t="str">
            <v>인</v>
          </cell>
          <cell r="D181">
            <v>85398</v>
          </cell>
          <cell r="E181">
            <v>78598</v>
          </cell>
          <cell r="F181">
            <v>77992</v>
          </cell>
        </row>
        <row r="182">
          <cell r="A182" t="str">
            <v>L048</v>
          </cell>
          <cell r="B182" t="str">
            <v>우 물 공</v>
          </cell>
          <cell r="C182" t="str">
            <v>인</v>
          </cell>
          <cell r="D182">
            <v>50288</v>
          </cell>
          <cell r="E182">
            <v>53721</v>
          </cell>
          <cell r="F182">
            <v>50558</v>
          </cell>
        </row>
        <row r="183">
          <cell r="A183" t="str">
            <v>L601</v>
          </cell>
          <cell r="B183" t="str">
            <v>책임측량사</v>
          </cell>
          <cell r="C183" t="str">
            <v>인</v>
          </cell>
          <cell r="D183">
            <v>0</v>
          </cell>
          <cell r="E183">
            <v>0</v>
          </cell>
          <cell r="F183">
            <v>0</v>
          </cell>
        </row>
        <row r="184">
          <cell r="A184" t="str">
            <v>L602</v>
          </cell>
          <cell r="B184" t="str">
            <v>측지기사 1급</v>
          </cell>
          <cell r="C184" t="str">
            <v>인</v>
          </cell>
          <cell r="D184">
            <v>0</v>
          </cell>
          <cell r="E184">
            <v>0</v>
          </cell>
          <cell r="F184">
            <v>0</v>
          </cell>
        </row>
        <row r="185">
          <cell r="A185" t="str">
            <v>L603</v>
          </cell>
          <cell r="B185" t="str">
            <v>측지기사 2급</v>
          </cell>
          <cell r="C185" t="str">
            <v>인</v>
          </cell>
          <cell r="D185">
            <v>0</v>
          </cell>
          <cell r="E185">
            <v>0</v>
          </cell>
          <cell r="F185">
            <v>0</v>
          </cell>
        </row>
        <row r="186">
          <cell r="A186" t="str">
            <v>L604</v>
          </cell>
          <cell r="B186" t="str">
            <v>측량기능사 1급</v>
          </cell>
          <cell r="C186" t="str">
            <v>인</v>
          </cell>
          <cell r="D186">
            <v>0</v>
          </cell>
          <cell r="E186">
            <v>0</v>
          </cell>
          <cell r="F186">
            <v>0</v>
          </cell>
        </row>
        <row r="187">
          <cell r="A187" t="str">
            <v>L605</v>
          </cell>
          <cell r="B187" t="str">
            <v>측량기능사 또는 측량기능사 2급</v>
          </cell>
          <cell r="C187" t="str">
            <v>인</v>
          </cell>
          <cell r="D187">
            <v>0</v>
          </cell>
          <cell r="E187">
            <v>0</v>
          </cell>
          <cell r="F187">
            <v>0</v>
          </cell>
        </row>
        <row r="188">
          <cell r="A188" t="str">
            <v>L606</v>
          </cell>
          <cell r="B188" t="str">
            <v>항공사진기능사 1급(1급/2급통합)</v>
          </cell>
          <cell r="C188" t="str">
            <v>인</v>
          </cell>
          <cell r="D188">
            <v>0</v>
          </cell>
          <cell r="E188">
            <v>0</v>
          </cell>
          <cell r="F188">
            <v>0</v>
          </cell>
        </row>
        <row r="189">
          <cell r="A189" t="str">
            <v>L609</v>
          </cell>
          <cell r="B189" t="str">
            <v>도화기능사 또는 도화기능사 2급</v>
          </cell>
          <cell r="C189" t="str">
            <v>인</v>
          </cell>
          <cell r="D189">
            <v>0</v>
          </cell>
          <cell r="E189">
            <v>0</v>
          </cell>
          <cell r="F189">
            <v>0</v>
          </cell>
        </row>
        <row r="190">
          <cell r="A190" t="str">
            <v>L607</v>
          </cell>
          <cell r="B190" t="str">
            <v>항공사진기능사 또는 항공사진기능사 2급</v>
          </cell>
          <cell r="C190" t="str">
            <v>인</v>
          </cell>
          <cell r="D190">
            <v>0</v>
          </cell>
          <cell r="E190">
            <v>0</v>
          </cell>
          <cell r="F190">
            <v>0</v>
          </cell>
        </row>
        <row r="191">
          <cell r="A191" t="str">
            <v>L608</v>
          </cell>
          <cell r="B191" t="str">
            <v>도화기능사 1급(1급/2급통합)</v>
          </cell>
          <cell r="C191" t="str">
            <v>인</v>
          </cell>
          <cell r="D191">
            <v>0</v>
          </cell>
          <cell r="E191">
            <v>0</v>
          </cell>
          <cell r="F191">
            <v>0</v>
          </cell>
        </row>
        <row r="192">
          <cell r="A192" t="str">
            <v>L610</v>
          </cell>
          <cell r="B192" t="str">
            <v>지도제작기능사 1급(1급/2급통합)</v>
          </cell>
          <cell r="C192" t="str">
            <v>인</v>
          </cell>
          <cell r="D192">
            <v>0</v>
          </cell>
          <cell r="E192">
            <v>0</v>
          </cell>
          <cell r="F192">
            <v>0</v>
          </cell>
        </row>
        <row r="193">
          <cell r="A193" t="str">
            <v>L611</v>
          </cell>
          <cell r="B193" t="str">
            <v>지도제작기능사 또는 지도제작기능사 2급</v>
          </cell>
          <cell r="C193" t="str">
            <v>인</v>
          </cell>
          <cell r="D193">
            <v>0</v>
          </cell>
          <cell r="E193">
            <v>0</v>
          </cell>
          <cell r="F193">
            <v>0</v>
          </cell>
        </row>
        <row r="194">
          <cell r="A194" t="str">
            <v>L612</v>
          </cell>
          <cell r="B194" t="str">
            <v>사업용 조종사</v>
          </cell>
          <cell r="C194" t="str">
            <v>인</v>
          </cell>
          <cell r="D194">
            <v>0</v>
          </cell>
          <cell r="E194">
            <v>0</v>
          </cell>
          <cell r="F194">
            <v>0</v>
          </cell>
        </row>
        <row r="195">
          <cell r="A195" t="str">
            <v>L613</v>
          </cell>
          <cell r="B195" t="str">
            <v>항법사</v>
          </cell>
          <cell r="C195" t="str">
            <v>인</v>
          </cell>
          <cell r="D195">
            <v>0</v>
          </cell>
          <cell r="E195">
            <v>0</v>
          </cell>
          <cell r="F195">
            <v>0</v>
          </cell>
        </row>
        <row r="196">
          <cell r="A196" t="str">
            <v>L614</v>
          </cell>
          <cell r="B196" t="str">
            <v>항공정비사</v>
          </cell>
          <cell r="C196" t="str">
            <v>인</v>
          </cell>
          <cell r="D196">
            <v>0</v>
          </cell>
          <cell r="E196">
            <v>0</v>
          </cell>
          <cell r="F196">
            <v>0</v>
          </cell>
        </row>
        <row r="197">
          <cell r="A197" t="str">
            <v>L615</v>
          </cell>
          <cell r="B197" t="str">
            <v>항공사진촬영사</v>
          </cell>
          <cell r="C197" t="str">
            <v>인</v>
          </cell>
          <cell r="D197">
            <v>0</v>
          </cell>
          <cell r="E197">
            <v>0</v>
          </cell>
          <cell r="F197">
            <v>0</v>
          </cell>
        </row>
        <row r="198">
          <cell r="A198" t="str">
            <v>L512</v>
          </cell>
          <cell r="B198" t="str">
            <v>상급원자력기술자</v>
          </cell>
          <cell r="C198" t="str">
            <v>인</v>
          </cell>
          <cell r="D198">
            <v>109491</v>
          </cell>
          <cell r="E198">
            <v>116994</v>
          </cell>
          <cell r="F198">
            <v>114125</v>
          </cell>
        </row>
        <row r="199">
          <cell r="A199" t="str">
            <v>L513</v>
          </cell>
          <cell r="B199" t="str">
            <v>원자력품질관리사</v>
          </cell>
          <cell r="C199" t="str">
            <v>인</v>
          </cell>
          <cell r="D199">
            <v>104799</v>
          </cell>
          <cell r="E199">
            <v>103736</v>
          </cell>
          <cell r="F199">
            <v>105586</v>
          </cell>
        </row>
        <row r="200">
          <cell r="A200" t="str">
            <v>L514</v>
          </cell>
          <cell r="B200" t="str">
            <v>원자력 특별인부</v>
          </cell>
          <cell r="C200" t="str">
            <v>인</v>
          </cell>
          <cell r="D200">
            <v>58187</v>
          </cell>
          <cell r="E200">
            <v>68094</v>
          </cell>
          <cell r="F200">
            <v>64294</v>
          </cell>
        </row>
        <row r="201">
          <cell r="A201" t="str">
            <v>L515</v>
          </cell>
          <cell r="B201" t="str">
            <v>원자력 보온공</v>
          </cell>
          <cell r="C201" t="str">
            <v>인</v>
          </cell>
          <cell r="D201">
            <v>65826</v>
          </cell>
          <cell r="E201">
            <v>83402</v>
          </cell>
          <cell r="F201">
            <v>89519</v>
          </cell>
        </row>
        <row r="202">
          <cell r="A202" t="str">
            <v>L516</v>
          </cell>
          <cell r="B202" t="str">
            <v>원자력 플랜트전공</v>
          </cell>
          <cell r="C202" t="str">
            <v>인</v>
          </cell>
          <cell r="D202">
            <v>84229</v>
          </cell>
          <cell r="E202">
            <v>93332</v>
          </cell>
          <cell r="F202">
            <v>98008</v>
          </cell>
        </row>
        <row r="203">
          <cell r="A203" t="str">
            <v>L170</v>
          </cell>
          <cell r="B203" t="str">
            <v>견 출 공</v>
          </cell>
          <cell r="C203" t="str">
            <v>인</v>
          </cell>
          <cell r="D203">
            <v>59133</v>
          </cell>
          <cell r="E203">
            <v>60023</v>
          </cell>
          <cell r="F203">
            <v>68717</v>
          </cell>
        </row>
        <row r="204">
          <cell r="A204" t="str">
            <v>L171</v>
          </cell>
          <cell r="B204" t="str">
            <v>노 즐 공</v>
          </cell>
          <cell r="C204" t="str">
            <v>인</v>
          </cell>
          <cell r="D204">
            <v>63577</v>
          </cell>
          <cell r="E204">
            <v>57373</v>
          </cell>
          <cell r="F204">
            <v>67815</v>
          </cell>
        </row>
        <row r="205">
          <cell r="A205" t="str">
            <v>L172</v>
          </cell>
          <cell r="B205" t="str">
            <v>코 킹 공</v>
          </cell>
          <cell r="C205" t="str">
            <v>인</v>
          </cell>
          <cell r="D205">
            <v>57954</v>
          </cell>
          <cell r="E205">
            <v>66077</v>
          </cell>
          <cell r="F205">
            <v>63600</v>
          </cell>
        </row>
        <row r="206">
          <cell r="A206" t="str">
            <v>L173</v>
          </cell>
          <cell r="B206" t="str">
            <v>판넬조립공</v>
          </cell>
          <cell r="C206" t="str">
            <v>인</v>
          </cell>
          <cell r="D206">
            <v>55888</v>
          </cell>
          <cell r="E206">
            <v>58782</v>
          </cell>
          <cell r="F206">
            <v>67380</v>
          </cell>
        </row>
        <row r="207">
          <cell r="A207" t="str">
            <v>L181</v>
          </cell>
          <cell r="B207" t="str">
            <v>콘크리트공(광의)</v>
          </cell>
          <cell r="C207" t="str">
            <v>인</v>
          </cell>
          <cell r="D207">
            <v>0</v>
          </cell>
          <cell r="E207">
            <v>0</v>
          </cell>
          <cell r="F207">
            <v>71078</v>
          </cell>
        </row>
        <row r="208">
          <cell r="A208" t="str">
            <v>L182</v>
          </cell>
          <cell r="B208" t="str">
            <v>지붕잇기공</v>
          </cell>
          <cell r="C208" t="str">
            <v>인</v>
          </cell>
          <cell r="D208">
            <v>68363</v>
          </cell>
          <cell r="E208">
            <v>64891</v>
          </cell>
          <cell r="F208">
            <v>69497</v>
          </cell>
        </row>
        <row r="209">
          <cell r="A209" t="str">
            <v>L801</v>
          </cell>
          <cell r="B209" t="str">
            <v>특급감리원</v>
          </cell>
          <cell r="C209" t="str">
            <v>인</v>
          </cell>
          <cell r="D209">
            <v>155637</v>
          </cell>
          <cell r="E209">
            <v>0</v>
          </cell>
          <cell r="F209">
            <v>0</v>
          </cell>
        </row>
        <row r="210">
          <cell r="A210" t="str">
            <v>L802</v>
          </cell>
          <cell r="B210" t="str">
            <v>고급감리원</v>
          </cell>
          <cell r="C210" t="str">
            <v>인</v>
          </cell>
          <cell r="D210">
            <v>124025</v>
          </cell>
          <cell r="E210">
            <v>0</v>
          </cell>
          <cell r="F210">
            <v>0</v>
          </cell>
        </row>
        <row r="211">
          <cell r="A211" t="str">
            <v>L803</v>
          </cell>
          <cell r="B211" t="str">
            <v>중급감리원</v>
          </cell>
          <cell r="C211" t="str">
            <v>인</v>
          </cell>
          <cell r="D211">
            <v>103036</v>
          </cell>
          <cell r="E211">
            <v>0</v>
          </cell>
          <cell r="F211">
            <v>0</v>
          </cell>
        </row>
        <row r="212">
          <cell r="A212" t="str">
            <v>L804</v>
          </cell>
          <cell r="B212" t="str">
            <v>초급감리원</v>
          </cell>
          <cell r="C212" t="str">
            <v>인</v>
          </cell>
          <cell r="D212">
            <v>83228</v>
          </cell>
          <cell r="E212">
            <v>0</v>
          </cell>
          <cell r="F212">
            <v>0</v>
          </cell>
        </row>
        <row r="213">
          <cell r="A213" t="str">
            <v>L901</v>
          </cell>
          <cell r="B213" t="str">
            <v>전기공사기사1급</v>
          </cell>
          <cell r="C213" t="str">
            <v>인</v>
          </cell>
          <cell r="D213">
            <v>63956</v>
          </cell>
          <cell r="E213">
            <v>0</v>
          </cell>
          <cell r="F213">
            <v>64241</v>
          </cell>
        </row>
        <row r="214">
          <cell r="A214" t="str">
            <v>L902</v>
          </cell>
          <cell r="B214" t="str">
            <v>전기공사기사2급</v>
          </cell>
          <cell r="C214" t="str">
            <v>인</v>
          </cell>
          <cell r="D214">
            <v>56130</v>
          </cell>
          <cell r="E214">
            <v>0</v>
          </cell>
          <cell r="F214">
            <v>55069</v>
          </cell>
        </row>
        <row r="215">
          <cell r="A215" t="str">
            <v>L903</v>
          </cell>
          <cell r="B215" t="str">
            <v>변전전공</v>
          </cell>
          <cell r="C215" t="str">
            <v>인</v>
          </cell>
          <cell r="D215">
            <v>85699</v>
          </cell>
          <cell r="E215">
            <v>0</v>
          </cell>
          <cell r="F215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/>
      <sheetData sheetId="934"/>
      <sheetData sheetId="935" refreshError="1"/>
      <sheetData sheetId="936" refreshError="1"/>
      <sheetData sheetId="937" refreshError="1"/>
      <sheetData sheetId="938" refreshError="1"/>
      <sheetData sheetId="939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/>
      <sheetData sheetId="1008" refreshError="1"/>
      <sheetData sheetId="1009" refreshError="1"/>
      <sheetData sheetId="1010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/>
      <sheetData sheetId="1017"/>
      <sheetData sheetId="1018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/>
      <sheetData sheetId="1062" refreshError="1"/>
      <sheetData sheetId="1063" refreshError="1"/>
      <sheetData sheetId="1064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>
        <row r="5">
          <cell r="A5" t="str">
            <v>01 기계설비공사</v>
          </cell>
        </row>
      </sheetData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/>
      <sheetData sheetId="1111"/>
      <sheetData sheetId="1112">
        <row r="5">
          <cell r="A5" t="str">
            <v>01 기계설비공사</v>
          </cell>
        </row>
      </sheetData>
      <sheetData sheetId="1113"/>
      <sheetData sheetId="1114"/>
      <sheetData sheetId="1115"/>
      <sheetData sheetId="1116">
        <row r="5">
          <cell r="A5" t="str">
            <v>01 기계설비공사</v>
          </cell>
        </row>
      </sheetData>
      <sheetData sheetId="1117"/>
      <sheetData sheetId="1118"/>
      <sheetData sheetId="1119"/>
      <sheetData sheetId="1120"/>
      <sheetData sheetId="1121">
        <row r="5">
          <cell r="A5" t="str">
            <v>01 기계설비공사</v>
          </cell>
        </row>
      </sheetData>
      <sheetData sheetId="1122">
        <row r="5">
          <cell r="A5" t="str">
            <v>01 기계설비공사</v>
          </cell>
        </row>
      </sheetData>
      <sheetData sheetId="1123"/>
      <sheetData sheetId="1124"/>
      <sheetData sheetId="1125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/>
      <sheetData sheetId="1148"/>
      <sheetData sheetId="1149" refreshError="1"/>
      <sheetData sheetId="1150"/>
      <sheetData sheetId="115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/>
      <sheetData sheetId="1173" refreshError="1"/>
      <sheetData sheetId="1174" refreshError="1"/>
      <sheetData sheetId="1175" refreshError="1"/>
      <sheetData sheetId="1176" refreshError="1"/>
      <sheetData sheetId="1177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 refreshError="1"/>
      <sheetData sheetId="1492">
        <row r="5">
          <cell r="A5" t="str">
            <v>공사관리</v>
          </cell>
        </row>
      </sheetData>
      <sheetData sheetId="1493"/>
      <sheetData sheetId="1494"/>
      <sheetData sheetId="1495"/>
      <sheetData sheetId="1496"/>
      <sheetData sheetId="1497"/>
      <sheetData sheetId="1498"/>
      <sheetData sheetId="1499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/>
      <sheetData sheetId="1508">
        <row r="5">
          <cell r="A5" t="str">
            <v>공사관리</v>
          </cell>
        </row>
      </sheetData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/>
      <sheetData sheetId="1525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/>
      <sheetData sheetId="1580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 refreshError="1"/>
      <sheetData sheetId="1595" refreshError="1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구단가"/>
      <sheetName val="부분합"/>
      <sheetName val="consol"/>
      <sheetName val="CON-ETC"/>
      <sheetName val="단가표"/>
      <sheetName val="001"/>
      <sheetName val="002"/>
      <sheetName val="003"/>
      <sheetName val="004"/>
      <sheetName val="005"/>
      <sheetName val="006"/>
      <sheetName val="007"/>
      <sheetName val="008"/>
      <sheetName val="S001"/>
      <sheetName val="S002"/>
      <sheetName val="S003"/>
      <sheetName val="S004"/>
      <sheetName val="S006"/>
      <sheetName val="S008"/>
      <sheetName val="SS1"/>
      <sheetName val="SS2"/>
      <sheetName val="SS3"/>
      <sheetName val="SS4"/>
      <sheetName val="SS5"/>
      <sheetName val="SS6"/>
      <sheetName val="SS7"/>
      <sheetName val="SS8"/>
      <sheetName val="T3(실)"/>
      <sheetName val="TT3(실)"/>
      <sheetName val="T4"/>
      <sheetName val="consum"/>
      <sheetName val="CON(구)"/>
      <sheetName val="SUMMARY"/>
      <sheetName val="ELT"/>
      <sheetName val="Sheet1"/>
      <sheetName val="Sheet2"/>
      <sheetName val="Sheet3"/>
      <sheetName val="견적의뢰"/>
      <sheetName val="차례"/>
      <sheetName val="비교"/>
      <sheetName val="단가"/>
      <sheetName val="외자재LIST"/>
      <sheetName val="T3"/>
      <sheetName val="CON"/>
      <sheetName val="1-1"/>
      <sheetName val="정부노임단가"/>
      <sheetName val="MOTOR"/>
      <sheetName val="ITEM"/>
      <sheetName val="명세서"/>
      <sheetName val="20관리비율"/>
      <sheetName val="COV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D"/>
      <sheetName val="토공"/>
      <sheetName val="철근콘크리트공"/>
      <sheetName val="지급자재"/>
      <sheetName val="001"/>
      <sheetName val="MOTOR"/>
      <sheetName val="5지구단위"/>
      <sheetName val="품의서"/>
      <sheetName val="DATA"/>
      <sheetName val="가격조사서"/>
      <sheetName val="3련 BOX"/>
      <sheetName val="내역(원안-대안)"/>
      <sheetName val="2000년1차"/>
      <sheetName val="1.설계기준"/>
      <sheetName val="INPUT"/>
      <sheetName val="견적시담(송포2공구)"/>
      <sheetName val="70%"/>
      <sheetName val="일반공사"/>
      <sheetName val="토공사"/>
      <sheetName val="대비"/>
      <sheetName val="정부노임단가"/>
      <sheetName val="조도계산서 (도서)"/>
      <sheetName val="노임단가"/>
      <sheetName val="가로등내역서"/>
      <sheetName val="내역서"/>
      <sheetName val="내역서 (06년치)"/>
      <sheetName val="단가조사"/>
      <sheetName val="ilch"/>
      <sheetName val="Requirement(Work Crew)"/>
      <sheetName val="Sheet2"/>
      <sheetName val="20관리비율"/>
      <sheetName val="BSD (2)"/>
      <sheetName val="품목납기"/>
      <sheetName val="안정검토"/>
      <sheetName val="설계조건"/>
      <sheetName val="타공종이기"/>
      <sheetName val="공사비증감"/>
      <sheetName val="일반60"/>
      <sheetName val="전라부대"/>
      <sheetName val="현장지지물물량"/>
      <sheetName val="토공A"/>
      <sheetName val="입찰안"/>
      <sheetName val="출근부"/>
      <sheetName val="단가"/>
      <sheetName val="giathanh1"/>
      <sheetName val="2000.11월설계내역"/>
      <sheetName val="wall"/>
      <sheetName val="Sheet1"/>
      <sheetName val="P.M 별"/>
      <sheetName val="공사용침사지집계"/>
      <sheetName val="부대공"/>
      <sheetName val="포장공"/>
      <sheetName val="청천내"/>
      <sheetName val="관리사무소"/>
      <sheetName val="ⴭⴭⴭⴭ"/>
      <sheetName val="지진시"/>
      <sheetName val="단위중량"/>
      <sheetName val="경비"/>
      <sheetName val="BJJIN"/>
      <sheetName val="차액보증"/>
      <sheetName val="CODE"/>
      <sheetName val="말뚝지지력산정"/>
      <sheetName val="일위대가목차"/>
      <sheetName val="인원계획-미화"/>
      <sheetName val="철거폐쇄현황"/>
      <sheetName val="내역"/>
      <sheetName val="코드표"/>
      <sheetName val="JUCK"/>
      <sheetName val="COVER"/>
      <sheetName val="역T형"/>
      <sheetName val="단가표 "/>
      <sheetName val="L_RPTA05_목록"/>
      <sheetName val="날개벽수량표"/>
      <sheetName val="ITEM"/>
      <sheetName val="본체"/>
      <sheetName val="부대내역"/>
      <sheetName val="TYPE-B 평균H"/>
      <sheetName val="실행철강하도"/>
      <sheetName val="토사(PE)"/>
      <sheetName val="수목표준대가"/>
      <sheetName val="예산서"/>
      <sheetName val="자료입력"/>
      <sheetName val="내역표지"/>
      <sheetName val="내역서(총)"/>
      <sheetName val="A-4"/>
      <sheetName val="#REF"/>
      <sheetName val="설비"/>
      <sheetName val="좌석배치도"/>
      <sheetName val="Total"/>
      <sheetName val="일위대가"/>
      <sheetName val="갑지(추정)"/>
      <sheetName val="J01"/>
      <sheetName val="단면 (2)"/>
      <sheetName val="준검 내역서"/>
      <sheetName val="간접비"/>
      <sheetName val="물량표"/>
      <sheetName val="전등"/>
      <sheetName val="교각1"/>
      <sheetName val="공통부대비"/>
      <sheetName val="금액집계"/>
      <sheetName val="9GNG운반"/>
      <sheetName val="토목주소"/>
      <sheetName val="프랜트면허"/>
      <sheetName val="c_balju"/>
      <sheetName val="STORAGE"/>
      <sheetName val="조정금액결과표 (차수별)"/>
      <sheetName val="조명시설"/>
      <sheetName val="몰탈재료산출"/>
      <sheetName val="공사비예산서(토목분)"/>
      <sheetName val="전기일위대가"/>
      <sheetName val="기자재비"/>
      <sheetName val="설산1.나"/>
      <sheetName val="본사S"/>
      <sheetName val="부표총괄"/>
      <sheetName val="품셈1-17"/>
      <sheetName val="연결임시"/>
      <sheetName val="TEL"/>
      <sheetName val="원형1호맨홀토공수량"/>
      <sheetName val="법면"/>
      <sheetName val="구조물공"/>
      <sheetName val="중기일위대가"/>
      <sheetName val="배수공1"/>
      <sheetName val="수량집계"/>
      <sheetName val="총괄집계표"/>
      <sheetName val="일위대가목록"/>
      <sheetName val="건축공사"/>
      <sheetName val="기계내역"/>
      <sheetName val="평균환율-USD"/>
      <sheetName val="직원동원SCH"/>
      <sheetName val="3BL공동구 수량"/>
      <sheetName val="안정검토(온1)"/>
      <sheetName val="Sheet5"/>
      <sheetName val="을"/>
      <sheetName val="Dae_Jiju"/>
      <sheetName val="Sikje_ingun"/>
      <sheetName val="TREE_D"/>
      <sheetName val="설계서"/>
      <sheetName val="조명율표"/>
      <sheetName val="GRDBS"/>
      <sheetName val="MACRO(MCC)"/>
      <sheetName val="월별수입"/>
      <sheetName val="공통가설"/>
      <sheetName val="명세서"/>
      <sheetName val="견적"/>
      <sheetName val="기초일위"/>
      <sheetName val="시설일위"/>
      <sheetName val="조명일위"/>
      <sheetName val="DATE"/>
      <sheetName val="ABUT수량-A1"/>
      <sheetName val="집수정"/>
      <sheetName val="표지판현황"/>
      <sheetName val="1월"/>
      <sheetName val="전신환매도율"/>
      <sheetName val="표지 (2)"/>
      <sheetName val="중기손료"/>
      <sheetName val="기초단가"/>
      <sheetName val="bearing"/>
      <sheetName val="TYPE1"/>
      <sheetName val="WBS98"/>
      <sheetName val="선적일정"/>
      <sheetName val="IMP(MAIN)"/>
      <sheetName val="IMP (REACTOR)"/>
      <sheetName val="예산변경사항"/>
      <sheetName val="SCH"/>
      <sheetName val="금액내역서"/>
      <sheetName val="도"/>
      <sheetName val="05년"/>
      <sheetName val="AS포장복구 "/>
      <sheetName val="Sheet3"/>
      <sheetName val="투찰"/>
      <sheetName val=" 견적서"/>
      <sheetName val="SG"/>
      <sheetName val="CFLOW"/>
      <sheetName val="수량산출내역1115"/>
      <sheetName val="BQ"/>
      <sheetName val="단면(RW1)"/>
      <sheetName val="BOQ건축"/>
      <sheetName val="집계표"/>
      <sheetName val="역T형교대(말뚝기초)"/>
      <sheetName val="건축내역"/>
      <sheetName val="여흥"/>
      <sheetName val="대비표"/>
      <sheetName val="CTEMCOST"/>
      <sheetName val="SCHEDULE"/>
      <sheetName val="오산갈곳"/>
      <sheetName val="WORK"/>
      <sheetName val="물가자료"/>
      <sheetName val="단"/>
      <sheetName val="품셈기준"/>
      <sheetName val="사급자재"/>
      <sheetName val="내력서"/>
      <sheetName val="tggwan(mac)"/>
      <sheetName val="갑지"/>
      <sheetName val="전기"/>
      <sheetName val="Y-WORK"/>
      <sheetName val="재료비"/>
      <sheetName val="내역서비교"/>
      <sheetName val="자재일람"/>
      <sheetName val="대가(표)"/>
      <sheetName val="문학간접"/>
      <sheetName val="간접"/>
      <sheetName val="기계경비"/>
      <sheetName val="깨기집계"/>
      <sheetName val="별표 "/>
      <sheetName val="시설물일위"/>
      <sheetName val="ETC"/>
      <sheetName val="전기,계장"/>
      <sheetName val="1.설계조건"/>
      <sheetName val="기초공"/>
      <sheetName val="기둥(원형)"/>
      <sheetName val="Sheet15"/>
      <sheetName val="Sheet1 (2)"/>
      <sheetName val="type-F"/>
      <sheetName val="노무비"/>
      <sheetName val="설계예시"/>
      <sheetName val="입력DATA"/>
      <sheetName val="바닥판"/>
      <sheetName val="조경일람"/>
      <sheetName val="경비_원본"/>
      <sheetName val="노임"/>
      <sheetName val="98비정기소모"/>
      <sheetName val="수량산출(과속방지턱)"/>
      <sheetName val="단면가정"/>
      <sheetName val="입력값"/>
      <sheetName val="설계기준 및 하중계산"/>
      <sheetName val="우배수"/>
      <sheetName val="유형처분"/>
      <sheetName val="6PILE  (돌출)"/>
      <sheetName val="1"/>
      <sheetName val="10"/>
      <sheetName val="11"/>
      <sheetName val="12"/>
      <sheetName val="13"/>
      <sheetName val="14"/>
      <sheetName val="15"/>
      <sheetName val="16"/>
      <sheetName val="2"/>
      <sheetName val="3"/>
      <sheetName val="4"/>
      <sheetName val="5"/>
      <sheetName val="6"/>
      <sheetName val="7"/>
      <sheetName val="8"/>
      <sheetName val="9"/>
      <sheetName val="6호기"/>
      <sheetName val="현장관리비"/>
      <sheetName val="원가계산서"/>
      <sheetName val="단가산출2"/>
      <sheetName val="단가 및 재료비"/>
      <sheetName val="단가산출1"/>
      <sheetName val="물량산출근거"/>
      <sheetName val="BSD_(2)"/>
      <sheetName val="2000_11월설계내역"/>
      <sheetName val="3련_BOX"/>
      <sheetName val="1_설계기준"/>
      <sheetName val="조도계산서_(도서)"/>
      <sheetName val="내역서_(06년치)"/>
      <sheetName val="Requirement(Work_Crew)"/>
      <sheetName val="P_M_별"/>
      <sheetName val="단가표_"/>
      <sheetName val="TYPE-B_평균H"/>
      <sheetName val="3BL공동구_수량"/>
      <sheetName val="조정금액결과표_(차수별)"/>
      <sheetName val="단면_(2)"/>
      <sheetName val="준검_내역서"/>
      <sheetName val="설산1_나"/>
      <sheetName val="IMP_(REACTOR)"/>
      <sheetName val="_견적서"/>
      <sheetName val="표지_(2)"/>
      <sheetName val="AS포장복구_"/>
      <sheetName val="봉양~조차장간고하개명(신설)"/>
      <sheetName val="중기사용료산출근거"/>
      <sheetName val="단가대비표"/>
      <sheetName val="가공비"/>
      <sheetName val="XL4Poppy"/>
      <sheetName val="토공(우물통,기타) "/>
      <sheetName val="H=9.70M"/>
      <sheetName val="데이타"/>
      <sheetName val="현장관리비내역서"/>
      <sheetName val="도급FORM"/>
      <sheetName val="2공구산출내역"/>
      <sheetName val="기성집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도급대비실행"/>
      <sheetName val="MOTOR"/>
      <sheetName val="BID"/>
      <sheetName val="001"/>
      <sheetName val="공문"/>
      <sheetName val="영문표지"/>
      <sheetName val="목차"/>
      <sheetName val="CBS"/>
      <sheetName val="CB"/>
      <sheetName val="MAN POWER SCH"/>
      <sheetName val="MANPOWER sch(2)"/>
      <sheetName val="equip.sch"/>
      <sheetName val="util"/>
      <sheetName val="조직도"/>
      <sheetName val="집계표"/>
      <sheetName val="내역서"/>
      <sheetName val="총괄표"/>
      <sheetName val="경비"/>
      <sheetName val="Sheet3"/>
      <sheetName val="VXXXXX"/>
      <sheetName val="갑지"/>
      <sheetName val="Summary"/>
      <sheetName val="MP"/>
      <sheetName val="Sheet1"/>
      <sheetName val="PL Loop"/>
      <sheetName val="Flowline"/>
      <sheetName val="PIPING_BK"/>
      <sheetName val="BEQ내역"/>
      <sheetName val="#REF"/>
      <sheetName val="당초"/>
      <sheetName val="정산"/>
      <sheetName val="Precios"/>
      <sheetName val="대기업"/>
      <sheetName val="FACTOR"/>
      <sheetName val="공사비내역서"/>
      <sheetName val="L-type"/>
      <sheetName val="Requirement(Work Crew)"/>
      <sheetName val="입찰안"/>
      <sheetName val="COVER"/>
      <sheetName val="---FAB#1업무일지---"/>
      <sheetName val="CalCu"/>
      <sheetName val="도급양식"/>
      <sheetName val="정부노임단가"/>
      <sheetName val=""/>
      <sheetName val="General Data"/>
      <sheetName val="L_RPTA05_목록"/>
    </sheetNames>
    <sheetDataSet>
      <sheetData sheetId="0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UNIT-QT"/>
      <sheetName val="Macro1"/>
      <sheetName val="Macro2"/>
      <sheetName val="ITEM"/>
      <sheetName val="MOTOR"/>
      <sheetName val="JUCK"/>
      <sheetName val="노임단가"/>
      <sheetName val="정부노임단가"/>
      <sheetName val="장비내역서"/>
      <sheetName val="부하계산서"/>
      <sheetName val="합의경상"/>
      <sheetName val="일반공사"/>
      <sheetName val="송장"/>
      <sheetName val="MEXICO-C"/>
      <sheetName val="1.설계조건"/>
      <sheetName val="DATA"/>
      <sheetName val="Total"/>
      <sheetName val="CONCRETE"/>
      <sheetName val="FOOTING단면력"/>
      <sheetName val="BID"/>
      <sheetName val="명세서"/>
      <sheetName val="부대내역"/>
      <sheetName val="전차선로 물량표"/>
      <sheetName val="COPING"/>
      <sheetName val="#REF"/>
      <sheetName val="부하LOAD"/>
      <sheetName val="개요"/>
      <sheetName val="전기"/>
      <sheetName val="가설건물"/>
      <sheetName val="INPUT"/>
      <sheetName val="청구내역(9807)"/>
      <sheetName val="업체별기성내역"/>
      <sheetName val="공용시설내역"/>
      <sheetName val="동력부하(도산)"/>
      <sheetName val="부하(성남)"/>
      <sheetName val="2공구수량"/>
      <sheetName val="WORK"/>
      <sheetName val="부하(반월)"/>
      <sheetName val="ⴭⴭⴭⴭ"/>
      <sheetName val="Sheet2"/>
      <sheetName val="플랜트 설치"/>
      <sheetName val="날개벽수량표"/>
      <sheetName val="인건-측정"/>
      <sheetName val="LOAD-AY"/>
      <sheetName val="입고장부 (4)"/>
      <sheetName val="LOPCALC"/>
      <sheetName val="내역서"/>
      <sheetName val="설계조건"/>
      <sheetName val="날개벽(TYPE3)"/>
      <sheetName val="수질정화시설"/>
      <sheetName val="MACRO(MCC)"/>
      <sheetName val="노원열병합  건축공사기성내역서"/>
      <sheetName val="봉양~조차장간고하개명(신설)"/>
      <sheetName val="Macro(AT)"/>
      <sheetName val="수량산출"/>
      <sheetName val="토공A"/>
      <sheetName val="외천교"/>
      <sheetName val="내역"/>
      <sheetName val="터널조도"/>
      <sheetName val="001"/>
      <sheetName val="공통(20-91)"/>
      <sheetName val="Sheet3"/>
      <sheetName val="유동표(변경)"/>
      <sheetName val="수량산출서"/>
      <sheetName val="비교표"/>
      <sheetName val="배수공 주요자재 집계표"/>
      <sheetName val="바닥판"/>
      <sheetName val="변경실행(2차) "/>
      <sheetName val="데이타"/>
      <sheetName val="wall"/>
      <sheetName val="Y-WORK"/>
      <sheetName val="3BL공동구 수량"/>
      <sheetName val="노무비"/>
      <sheetName val="간접비"/>
      <sheetName val="을"/>
      <sheetName val="자재단가"/>
      <sheetName val="CA지입"/>
      <sheetName val="단가산출집계"/>
      <sheetName val="인건비"/>
      <sheetName val="5. 차단기 용량계산"/>
      <sheetName val="TRE TABLE"/>
      <sheetName val="기계경비일람"/>
      <sheetName val="자재수량"/>
      <sheetName val="L-type"/>
      <sheetName val="쌍송교"/>
      <sheetName val="Sheet17"/>
      <sheetName val="날개벽(시점좌측)"/>
      <sheetName val="일위대가목록"/>
      <sheetName val="일위대가(계측기설치)"/>
      <sheetName val="중기일위대가"/>
      <sheetName val="접속도로1"/>
      <sheetName val="FEXS"/>
      <sheetName val="포장공"/>
      <sheetName val="대구실행"/>
      <sheetName val="유동표"/>
      <sheetName val="전력구구조물산근"/>
      <sheetName val="EJ"/>
      <sheetName val="W-현원가"/>
      <sheetName val="품의서"/>
      <sheetName val="Macro(차단기)"/>
      <sheetName val="Sheet4"/>
      <sheetName val="4)유동표"/>
      <sheetName val="I.설계조건"/>
      <sheetName val="노임"/>
      <sheetName val="프랜트면허"/>
      <sheetName val="DATE"/>
      <sheetName val="조명율데이타"/>
      <sheetName val="일위대가"/>
      <sheetName val="BQ(실행)"/>
      <sheetName val="bearing"/>
      <sheetName val="부하(도서)"/>
      <sheetName val="MBR9"/>
      <sheetName val="차액보증"/>
      <sheetName val="전력구구조물산근2구간"/>
      <sheetName val="c_balju"/>
      <sheetName val="현장지지물물량"/>
      <sheetName val="소운반"/>
      <sheetName val="BSD (2)"/>
      <sheetName val="토목내역"/>
      <sheetName val="XL4Poppy"/>
      <sheetName val="토목주소"/>
      <sheetName val="견적서"/>
      <sheetName val="7.1유효폭"/>
      <sheetName val="현장관리비내역서"/>
      <sheetName val="Site Expenses"/>
      <sheetName val="수량"/>
      <sheetName val="TABLE"/>
      <sheetName val="BLOCK(1)"/>
      <sheetName val="관리사무소"/>
      <sheetName val="다이꾸"/>
      <sheetName val="cost"/>
      <sheetName val="1공구(을)"/>
      <sheetName val="참조"/>
      <sheetName val="Languages"/>
      <sheetName val="뚝토공"/>
      <sheetName val="96작생능"/>
      <sheetName val="목차"/>
      <sheetName val="포장복구집계"/>
      <sheetName val="조명율표"/>
      <sheetName val="LEVEL0~4"/>
      <sheetName val="ilch"/>
      <sheetName val="조도계산서 (도서)"/>
      <sheetName val="표지 (2)"/>
      <sheetName val="매크로"/>
      <sheetName val="외주가공"/>
      <sheetName val="기계실"/>
      <sheetName val="1-1"/>
      <sheetName val="ABUT수량-A1"/>
      <sheetName val="일위대가목차"/>
      <sheetName val="E.P.T수량산출서"/>
      <sheetName val="U-TYPE(1)"/>
      <sheetName val="단가대비표"/>
      <sheetName val="A-4"/>
      <sheetName val="집계표(육상)"/>
      <sheetName val="주형"/>
      <sheetName val="2000년1차"/>
      <sheetName val="????"/>
      <sheetName val="당초"/>
      <sheetName val="Cost bd-&quot;A&quot;"/>
      <sheetName val="Process"/>
      <sheetName val="기본일위"/>
      <sheetName val="3련 BOX"/>
      <sheetName val="기초공"/>
      <sheetName val="기둥(원형)"/>
      <sheetName val="COVER"/>
      <sheetName val="Sheet5"/>
      <sheetName val="견적정보"/>
      <sheetName val="명단원자료(이전)"/>
      <sheetName val="L_RPTA05_목록"/>
      <sheetName val="토공(완충)"/>
      <sheetName val="200"/>
      <sheetName val="지진시"/>
      <sheetName val="부대공"/>
      <sheetName val="IMP(MAIN)"/>
      <sheetName val="IMP (REACTOR)"/>
      <sheetName val="J"/>
      <sheetName val="협조전"/>
      <sheetName val="입력DATA"/>
      <sheetName val="안정검토"/>
      <sheetName val="보차도경계석"/>
      <sheetName val="도담구내 개소별 명세"/>
      <sheetName val="역T형"/>
      <sheetName val="PILE"/>
      <sheetName val="토공및부대2차"/>
      <sheetName val="맨홀수량집계"/>
      <sheetName val="원형맨홀수량"/>
      <sheetName val="타공종이기"/>
      <sheetName val="장비집계"/>
      <sheetName val="전압강하계산"/>
      <sheetName val="갑지(추정)"/>
      <sheetName val="집행(2-1)"/>
      <sheetName val="Dae_Jiju"/>
      <sheetName val="Sikje_ingun"/>
      <sheetName val="TREE_D"/>
      <sheetName val="공사비예산서(토목분)"/>
      <sheetName val="견"/>
      <sheetName val="RAHMEN"/>
      <sheetName val="월선수금"/>
      <sheetName val="골재집계"/>
      <sheetName val="배수관공"/>
      <sheetName val="우각부보강"/>
      <sheetName val="교각계산"/>
      <sheetName val="투찰"/>
      <sheetName val="토공"/>
      <sheetName val="설직재-1"/>
      <sheetName val="단가표 "/>
      <sheetName val="설산1.나"/>
      <sheetName val="본사S"/>
      <sheetName val="단"/>
      <sheetName val="경비2내역"/>
      <sheetName val="품목납기"/>
      <sheetName val="C1ㅇ"/>
      <sheetName val="DG-LAP6"/>
      <sheetName val="工완성공사율"/>
      <sheetName val="조명시설"/>
      <sheetName val="실행철강하도"/>
      <sheetName val="BQ"/>
      <sheetName val="환률"/>
      <sheetName val="단면치수"/>
      <sheetName val="안정계산"/>
      <sheetName val="단면검토"/>
      <sheetName val="공사기본자료"/>
      <sheetName val="목록"/>
      <sheetName val="직원동원SCH"/>
      <sheetName val="경상비"/>
      <sheetName val="CATV"/>
      <sheetName val="을부담운반비"/>
      <sheetName val="주식"/>
      <sheetName val="Sheet1 (2)"/>
      <sheetName val="총괄표"/>
      <sheetName val="예산서"/>
      <sheetName val="단가비교표"/>
      <sheetName val="특별교실"/>
      <sheetName val="양식"/>
      <sheetName val="실행예산"/>
      <sheetName val="단위내역서"/>
      <sheetName val="소비자가"/>
      <sheetName val="일위산출"/>
      <sheetName val="한강운반비"/>
      <sheetName val="자재"/>
      <sheetName val="TYPE1"/>
      <sheetName val="철근량"/>
      <sheetName val="처리단락"/>
      <sheetName val="LD"/>
      <sheetName val="약전닥트"/>
      <sheetName val="건축부하"/>
      <sheetName val="일지-H"/>
      <sheetName val="FA설치명세"/>
      <sheetName val="김포IO"/>
      <sheetName val="말뚝물량"/>
      <sheetName val="CHITIET VL-NC-TT -1p"/>
      <sheetName val="TDTKP1"/>
      <sheetName val="K"/>
      <sheetName val="단위중량"/>
      <sheetName val="1"/>
      <sheetName val="굴착현장"/>
      <sheetName val="가도공"/>
      <sheetName val="단위수량"/>
      <sheetName val="전기일위대가"/>
      <sheetName val="현황산출서"/>
      <sheetName val="옹벽기초자료"/>
      <sheetName val="2F 회의실견적(5_14 일대)"/>
      <sheetName val="22-2M단"/>
      <sheetName val="22-1소단"/>
      <sheetName val="호안공"/>
      <sheetName val="조명률표"/>
      <sheetName val="설계자료"/>
      <sheetName val="기계내역"/>
      <sheetName val="MAT"/>
      <sheetName val="일위대가표"/>
      <sheetName val="가로등제어반 설치공사(수량)"/>
      <sheetName val="발신정보"/>
      <sheetName val="원형1호맨홀토공수량"/>
      <sheetName val="와동25-3(변경)"/>
      <sheetName val="토사(PE)"/>
      <sheetName val="물량산출_LP-1"/>
      <sheetName val="물량산출_LP-2"/>
      <sheetName val="물량산출_LP-3"/>
      <sheetName val="물량산출_LP-4"/>
      <sheetName val="갑지"/>
      <sheetName val="공사비집계"/>
      <sheetName val="산거각호표"/>
      <sheetName val="가시설수량"/>
      <sheetName val="하중계산"/>
      <sheetName val="단가"/>
      <sheetName val="중기조종사 단위단가"/>
      <sheetName val="시설물일위"/>
      <sheetName val="정산입력"/>
      <sheetName val="TYPE-1"/>
      <sheetName val="LXLIST1"/>
      <sheetName val="비대칭계수"/>
      <sheetName val="전동기 SPEC"/>
      <sheetName val="자재대"/>
      <sheetName val="일반맨홀수량집계(A-7 LINE)"/>
      <sheetName val="1_설계조건"/>
      <sheetName val="전차선로_물량표"/>
      <sheetName val="노원열병합__건축공사기성내역서"/>
      <sheetName val="배수공_주요자재_집계표"/>
      <sheetName val="플랜트_설치"/>
      <sheetName val="3련_BOX"/>
      <sheetName val="I_설계조건"/>
      <sheetName val="변경실행(2차)_"/>
      <sheetName val="3BL공동구_수량"/>
      <sheetName val="토공계산서(부체도로)"/>
      <sheetName val="교량명원본"/>
      <sheetName val="BOX제원원본"/>
      <sheetName val="단중표"/>
      <sheetName val="경비"/>
      <sheetName val="변화치수"/>
      <sheetName val="일위대가(가설)"/>
      <sheetName val="code"/>
      <sheetName val="TYPE-B 평균H"/>
      <sheetName val="실행품의서"/>
      <sheetName val="OZ049E"/>
      <sheetName val="type-F"/>
      <sheetName val="Main"/>
      <sheetName val="현금"/>
      <sheetName val="내역서비교"/>
      <sheetName val="BJJIN"/>
      <sheetName val="역T형교대(말뚝기초)"/>
      <sheetName val="연습"/>
      <sheetName val="토공산출(주차장)"/>
      <sheetName val="현장관리"/>
      <sheetName val="공통가설"/>
      <sheetName val="매입"/>
      <sheetName val="공사개요"/>
      <sheetName val="토공산출 (아파트)"/>
      <sheetName val="물가시세"/>
      <sheetName val="회사99"/>
      <sheetName val="운용방안"/>
      <sheetName val="문학간접"/>
      <sheetName val="간접"/>
      <sheetName val="입력"/>
      <sheetName val="EP0618"/>
      <sheetName val="내역(정지)"/>
      <sheetName val="8. 내진해석"/>
      <sheetName val="입찰안"/>
      <sheetName val="산출근거"/>
      <sheetName val="기성집계"/>
      <sheetName val="자료입력"/>
      <sheetName val="설계서(설치)"/>
      <sheetName val="공통부대비"/>
      <sheetName val="Picture"/>
      <sheetName val="guard(mac)"/>
      <sheetName val="적용단위길이"/>
      <sheetName val="준공조서"/>
      <sheetName val="공사준공계"/>
      <sheetName val="준공검사보고서"/>
      <sheetName val="날개벽"/>
      <sheetName val="대포2교접속"/>
      <sheetName val="대비"/>
      <sheetName val="원데이타"/>
      <sheetName val="찍기"/>
      <sheetName val="표지판현황"/>
      <sheetName val="횡배수관집현황(2공구)"/>
      <sheetName val="조견표"/>
      <sheetName val="중동공구"/>
      <sheetName val="종배수관(신)"/>
      <sheetName val="건축내역"/>
      <sheetName val="FB25JN"/>
      <sheetName val="SLAB"/>
      <sheetName val="전기일위목록"/>
      <sheetName val="집수정단"/>
      <sheetName val="오산갈곳"/>
      <sheetName val="단면가정"/>
      <sheetName val="Macro(전선)"/>
      <sheetName val="통합"/>
      <sheetName val="96수출"/>
      <sheetName val="철근정산"/>
      <sheetName val="국공유지및사유지"/>
      <sheetName val="0"/>
      <sheetName val="출근부"/>
      <sheetName val="6PILE  (돌출)"/>
      <sheetName val="BR.1(원)"/>
      <sheetName val="건축내역서"/>
      <sheetName val="집계표"/>
      <sheetName val="설비내역서"/>
      <sheetName val="전기내역서"/>
      <sheetName val="견적내역서"/>
      <sheetName val="견적접수"/>
      <sheetName val="주형지지보"/>
      <sheetName val="SRC-B3U2"/>
      <sheetName val="LG제품"/>
      <sheetName val="NAI"/>
      <sheetName val="단가조정표"/>
      <sheetName val="세부내역서(전기)"/>
      <sheetName val="DA"/>
      <sheetName val="TEL"/>
      <sheetName val="부대tu"/>
      <sheetName val="아산추가1220"/>
      <sheetName val="SUM (INQNO."/>
      <sheetName val="99.6"/>
      <sheetName val="공사비증감"/>
      <sheetName val="원가"/>
      <sheetName val="L형측구단위수량"/>
      <sheetName val="L형측구연장조서"/>
      <sheetName val="도로경계블럭단위수량"/>
      <sheetName val="도로경계블럭단위토공"/>
      <sheetName val="PROJECT COST ESTIMATE (cont)"/>
      <sheetName val="지급자재"/>
      <sheetName val="환율"/>
      <sheetName val="POL6차-PIPING"/>
      <sheetName val="ROOF(ALKALI)"/>
      <sheetName val="물가대비표"/>
      <sheetName val="요율"/>
      <sheetName val="세부내역"/>
      <sheetName val="작성"/>
      <sheetName val="부표총괄"/>
      <sheetName val="견적업체"/>
      <sheetName val="AS복구"/>
      <sheetName val="중기터파기"/>
      <sheetName val="변수값"/>
      <sheetName val="중기상차"/>
      <sheetName val="수문일1"/>
      <sheetName val="3-1.CB"/>
      <sheetName val="1을"/>
      <sheetName val="구체"/>
      <sheetName val="#230,#235"/>
      <sheetName val="조명율"/>
      <sheetName val="단면 (2)"/>
      <sheetName val="내역(2000년)"/>
      <sheetName val="6호기"/>
      <sheetName val="주사무실종합"/>
      <sheetName val="PI"/>
      <sheetName val="N賃率-職"/>
      <sheetName val="J直材4"/>
      <sheetName val="노무단가산출"/>
      <sheetName val="설계내역(2001)"/>
      <sheetName val="5.정산서"/>
      <sheetName val="견적시담(송포2공구)"/>
      <sheetName val="06_공정표"/>
      <sheetName val="5공철탑검토표"/>
      <sheetName val="4공철탑검토"/>
      <sheetName val="조직표"/>
      <sheetName val="가시설단위수량"/>
      <sheetName val="SORCE1"/>
      <sheetName val="노무"/>
      <sheetName val="기본DATA"/>
      <sheetName val="약품공급2"/>
      <sheetName val="전선 및 전선관"/>
      <sheetName val="신규일위대가"/>
      <sheetName val="L형옹벽측구"/>
      <sheetName val="깨기"/>
      <sheetName val="MFAB"/>
      <sheetName val="MFRT"/>
      <sheetName val="MPKG"/>
      <sheetName val="MPRD"/>
      <sheetName val="시설C"/>
      <sheetName val="단가조사표"/>
      <sheetName val="MCC제원"/>
      <sheetName val="관람석제출"/>
      <sheetName val="견적"/>
      <sheetName val="공사비"/>
      <sheetName val="토공정보"/>
      <sheetName val="사진"/>
      <sheetName val="토목검측서"/>
      <sheetName val="인건비 "/>
      <sheetName val="설계내"/>
      <sheetName val="세금자료"/>
      <sheetName val="조도계산(가로등NEW)"/>
      <sheetName val="도급양식"/>
      <sheetName val="SELTDATA"/>
      <sheetName val="Cost_bd-&quot;A&quot;"/>
      <sheetName val="TRE_TABLE"/>
      <sheetName val="일위목록"/>
      <sheetName val="사용자정의"/>
      <sheetName val="제품표준규격"/>
      <sheetName val="LEGEND"/>
      <sheetName val="---FAB#1업무일지---"/>
      <sheetName val="설계명세서"/>
      <sheetName val="1_설계조건1"/>
      <sheetName val="전기설계변경"/>
      <sheetName val="진주방향"/>
      <sheetName val="TYPE-A"/>
      <sheetName val="할증 "/>
      <sheetName val="일위대가(원본)"/>
      <sheetName val="전력"/>
      <sheetName val="내역(전체)"/>
      <sheetName val="횡배위치"/>
      <sheetName val="환율-LIBOR"/>
      <sheetName val="단가표"/>
      <sheetName val="내역_FILE"/>
      <sheetName val="1호맨홀토공"/>
      <sheetName val="토공(우물통,기타) "/>
      <sheetName val="Oper Amount"/>
      <sheetName val="직노"/>
      <sheetName val="통신부문노무임"/>
      <sheetName val="5. 설계명세서"/>
      <sheetName val="b_balju_cho"/>
      <sheetName val="전기품산출"/>
      <sheetName val="철근단면적"/>
      <sheetName val="1차증가원가계산"/>
      <sheetName val="빙축열"/>
      <sheetName val="표지"/>
      <sheetName val="농로수량집계"/>
      <sheetName val="농로토공집계"/>
      <sheetName val="설계서(7)"/>
      <sheetName val="예산서(6)"/>
      <sheetName val="계산근거"/>
      <sheetName val="음봉방향"/>
      <sheetName val="분석가정"/>
      <sheetName val="Macro(전동기)"/>
      <sheetName val="인수공규격"/>
      <sheetName val="t-h HA THE"/>
      <sheetName val="VXXXXX"/>
      <sheetName val="우수"/>
      <sheetName val="FD"/>
      <sheetName val="99관저"/>
      <sheetName val="총계"/>
      <sheetName val="설계예산서"/>
      <sheetName val="예산내역서"/>
      <sheetName val="__Isyou_c_PJT_2000_R_6_____Fi_2"/>
      <sheetName val="산출내역서"/>
      <sheetName val="COMPRESSOR"/>
      <sheetName val="WIND-EQ"/>
      <sheetName val="잡비"/>
      <sheetName val="아파트 "/>
      <sheetName val="SE-611"/>
      <sheetName val="철거산출근거"/>
      <sheetName val="장비당단가 (1)"/>
      <sheetName val="참조M"/>
      <sheetName val="일반수량총괄"/>
      <sheetName val="단가산출"/>
      <sheetName val="11+040(통로)"/>
      <sheetName val="내역1"/>
      <sheetName val="터파기및재료"/>
      <sheetName val="card1"/>
      <sheetName val="을지"/>
      <sheetName val="DATA(BAC)"/>
      <sheetName val="물량산출근거"/>
      <sheetName val="FACTOR"/>
      <sheetName val="TYPE-U800"/>
      <sheetName val="예정(3)"/>
      <sheetName val="동원(3)"/>
      <sheetName val="식재인부"/>
      <sheetName val="nomi "/>
      <sheetName val="선로정수계산"/>
      <sheetName val="관세,통관수수료,운반비"/>
      <sheetName val="경영혁신본부"/>
      <sheetName val="BOJUNGGM"/>
      <sheetName val="현장"/>
      <sheetName val="SANBAISU"/>
      <sheetName val="SANTOGO"/>
      <sheetName val="준검 내역서"/>
      <sheetName val="소업1교"/>
      <sheetName val="자료(통합)"/>
      <sheetName val="대상공사(조달청)"/>
      <sheetName val="D-3503"/>
      <sheetName val="분뇨"/>
      <sheetName val="가설경비"/>
      <sheetName val="단가산출1"/>
      <sheetName val="단가 및 재료비"/>
      <sheetName val="9902"/>
      <sheetName val="안정검토(온1)"/>
      <sheetName val="교량하부공"/>
      <sheetName val="DATA1"/>
      <sheetName val="TOTAL인원"/>
      <sheetName val="tggwan(mac)"/>
      <sheetName val="IMPEADENCE MAP 취수장"/>
      <sheetName val="일위"/>
      <sheetName val="내역표지"/>
      <sheetName val="수안보-MBR1"/>
      <sheetName val="참조(2)"/>
      <sheetName val="KHRCPB_99"/>
      <sheetName val="Supplier Code"/>
      <sheetName val="4.  단락전류의 계산"/>
      <sheetName val="Sheet10"/>
      <sheetName val="VA_code"/>
      <sheetName val="발생토"/>
      <sheetName val="공종별 집계"/>
      <sheetName val="02 SLAB"/>
      <sheetName val="05 BO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터널조도"/>
      <sheetName val="전압강하-상행"/>
      <sheetName val="전압강하-하행"/>
      <sheetName val="&quot;u&quot; TYPE 구간 조명"/>
      <sheetName val="&quot;U&quot;TYPE 전압강하"/>
      <sheetName val="TR용량"/>
      <sheetName val="TR용량 (2)"/>
      <sheetName val="GEN"/>
      <sheetName val="UPS"/>
      <sheetName val="간선굵기 설명"/>
      <sheetName val="간선굵기"/>
      <sheetName val="접지"/>
      <sheetName val="IMPEADENCE"/>
      <sheetName val="직류전원"/>
      <sheetName val="Sheet5"/>
      <sheetName val="불평형 계산식"/>
      <sheetName val="계산1"/>
      <sheetName val="계산2"/>
      <sheetName val="laroux"/>
      <sheetName val="LX-CAL"/>
      <sheetName val="Sheet1"/>
      <sheetName val="실행철강하도"/>
      <sheetName val="DATA"/>
      <sheetName val="수안보-MBR1"/>
      <sheetName val="LOPCALC"/>
      <sheetName val="단면치수"/>
      <sheetName val="공사비집계"/>
      <sheetName val="BQ(실행)"/>
      <sheetName val="우각부보강"/>
      <sheetName val="Cost bd-&quot;A&quot;"/>
      <sheetName val="Graph (LGEN)"/>
      <sheetName val="out_prog"/>
      <sheetName val="선적schedule (2)"/>
      <sheetName val="기기리스트"/>
      <sheetName val="사용성검토"/>
      <sheetName val="설계"/>
      <sheetName val="현금"/>
      <sheetName val="COPING"/>
      <sheetName val="흥양2교토공집계표"/>
      <sheetName val="Macro(차단기)"/>
      <sheetName val="계수시트"/>
      <sheetName val="원가계산서"/>
      <sheetName val="????"/>
      <sheetName val="외천교"/>
      <sheetName val="CONCRETE"/>
      <sheetName val="ELECTRIC"/>
      <sheetName val="5.모델링"/>
      <sheetName val="내역서"/>
      <sheetName val="자압"/>
      <sheetName val="Dae_Jiju"/>
      <sheetName val="Sikje_ingun"/>
      <sheetName val="TREE_D"/>
      <sheetName val="UNIT"/>
      <sheetName val="공종단가"/>
      <sheetName val="회로내역(승인)"/>
      <sheetName val="청구내역(9807)"/>
      <sheetName val="약품설비"/>
      <sheetName val="포설list원본"/>
      <sheetName val="ÅÍ³ÎÁ¶µµ"/>
      <sheetName val="Àü¾Ð°­ÇÏ-»óÇà"/>
      <sheetName val="Àü¾Ð°­ÇÏ-ÇÏÇà"/>
      <sheetName val="&quot;u&quot; TYPE ±¸°£ Á¶¸í"/>
      <sheetName val="&quot;U&quot;TYPE Àü¾Ð°­ÇÏ"/>
      <sheetName val="TR¿ë·®"/>
      <sheetName val="TR¿ë·® (2)"/>
      <sheetName val="°£¼±±½±â ¼³¸í"/>
      <sheetName val="°£¼±±½±â"/>
      <sheetName val="Á¢Áö"/>
      <sheetName val="Á÷·ùÀü¿ø"/>
      <sheetName val="ºÒÆòÇü °è»ê½Ä"/>
      <sheetName val="°è»ê1"/>
      <sheetName val="°è»ê2"/>
      <sheetName val="»ç¿ë¼º°ËÅä"/>
      <sheetName val="감가상각"/>
      <sheetName val="DATE"/>
      <sheetName val="6PILE  (돌출)"/>
      <sheetName val="세부내역서"/>
      <sheetName val="동해title"/>
      <sheetName val="Sheet17"/>
      <sheetName val="MOTOR"/>
      <sheetName val="Total"/>
      <sheetName val="교대"/>
      <sheetName val="내역"/>
      <sheetName val="2.단면가정"/>
      <sheetName val="IN"/>
      <sheetName val="Pjny"/>
      <sheetName val="1.설계조건"/>
      <sheetName val="#REF"/>
      <sheetName val="가설건물"/>
      <sheetName val="유동표(변경)"/>
      <sheetName val="Macro1"/>
      <sheetName val="준검 내역서"/>
      <sheetName val="S0"/>
      <sheetName val="PIPE내역(FCN)"/>
      <sheetName val="JUCKEYK"/>
      <sheetName val="Sheet3"/>
      <sheetName val="산출근거"/>
      <sheetName val="c_balju"/>
      <sheetName val="매입세"/>
      <sheetName val="공사개요"/>
      <sheetName val="MOTOR3"/>
      <sheetName val="Y-WORK"/>
      <sheetName val="Data&amp;Result"/>
      <sheetName val="Sheet7"/>
      <sheetName val="노임"/>
      <sheetName val="가도공"/>
      <sheetName val="환율적용표"/>
      <sheetName val="집수정(600-700)"/>
      <sheetName val="표지 (2)"/>
      <sheetName val="동원(3)"/>
      <sheetName val="예정(3)"/>
      <sheetName val="부대내역"/>
      <sheetName val="Macro2"/>
      <sheetName val="BID"/>
      <sheetName val="부하LOAD"/>
      <sheetName val="노임단가"/>
      <sheetName val="소상 &quot;1&quot;"/>
      <sheetName val="ITEM"/>
      <sheetName val="부하(성남)"/>
      <sheetName val="기계내역"/>
      <sheetName val="플랜트 설치"/>
      <sheetName val="대치판정"/>
      <sheetName val="SELTDATA"/>
      <sheetName val="매입세율"/>
      <sheetName val="목차"/>
      <sheetName val="기술자료 (광화문)"/>
      <sheetName val="EQT-ESTN"/>
      <sheetName val="설계가"/>
      <sheetName val="A"/>
      <sheetName val="Parem"/>
      <sheetName val="부하(반월)"/>
      <sheetName val="PROJECT BRIEF(EX.NEW)"/>
      <sheetName val="와동25-3(변경)"/>
      <sheetName val="교각계산"/>
      <sheetName val="NA"/>
      <sheetName val="¼³°è"/>
      <sheetName val="¼ö¾Èº¸-MBR1"/>
      <sheetName val="´Ü¸éÄ¡¼ö"/>
      <sheetName val="°ø»çºñÁý°è"/>
      <sheetName val="BQ(½ÇÇà)"/>
      <sheetName val="¿ì°¢ºÎº¸°­"/>
      <sheetName val="½ÇÇàÃ¶°­ÇÏµµ"/>
      <sheetName val="BSD (2)"/>
      <sheetName val="KL HSMT tinh thieu"/>
      <sheetName val="정부노임단가"/>
      <sheetName val="EPro"/>
      <sheetName val="부하계산서"/>
      <sheetName val="데이타"/>
      <sheetName val="10.1"/>
      <sheetName val="공사기본자료"/>
      <sheetName val="2.손익계산서"/>
      <sheetName val="TARGET"/>
      <sheetName val="Factor"/>
      <sheetName val="CALCULATION"/>
      <sheetName val="노무비"/>
      <sheetName val="05년"/>
      <sheetName val="1-1"/>
      <sheetName val="INPUT"/>
      <sheetName val="본선 토공 분배표"/>
      <sheetName val="³»¿ª¼­"/>
      <sheetName val="Çö±Ý"/>
      <sheetName val="±â±â¸®½ºÆ®"/>
      <sheetName val="Èï¾ç2±³Åä°øÁý°èÇ¥"/>
      <sheetName val="°è¼ö½ÃÆ®"/>
      <sheetName val="¿ø°¡°è»ê¼­"/>
      <sheetName val="µ¿ÇØtitle"/>
      <sheetName val="5.¸ðµ¨¸µ"/>
      <sheetName val="¿ÜÃµ±³"/>
      <sheetName val="¼±Àûschedule (2)"/>
      <sheetName val="Macro(Â÷´Ü±â)"/>
      <sheetName val="±â°è³»¿ª"/>
      <sheetName val="¼Ò»ó &quot;1&quot;"/>
      <sheetName val="ÁØ°Ë ³»¿ª¼­"/>
      <sheetName val="ÀÚ¾Ð"/>
      <sheetName val="1.¼³°èÁ¶°Ç"/>
      <sheetName val="°¡¼³°Ç¹°"/>
      <sheetName val="°¨°¡»ó°¢"/>
      <sheetName val="Á¤ºÎ³ëÀÓ´Ü°¡"/>
      <sheetName val="°øÁ¾´Ü°¡"/>
      <sheetName val="PIPE³»¿ª(FCN)"/>
      <sheetName val="일위대가목차"/>
      <sheetName val="입찰내역서"/>
      <sheetName val="표지(1)"/>
      <sheetName val="ABUT수량-A1"/>
      <sheetName val="일반공사"/>
      <sheetName val="POOM_MOTO"/>
      <sheetName val="JUCK"/>
      <sheetName val="h-013211-2"/>
      <sheetName val="VESSEL Sh. 1"/>
      <sheetName val="차액보증"/>
      <sheetName val="tggwan(mac)"/>
      <sheetName val="cost"/>
      <sheetName val="EP0618"/>
      <sheetName val="20관리비율"/>
      <sheetName val="지급자재"/>
      <sheetName val="TNHCHINH"/>
      <sheetName val="Sheet6"/>
      <sheetName val="자압1"/>
      <sheetName val="입고장부 (4)"/>
      <sheetName val="공용시설내역"/>
      <sheetName val="List(rev.B)"/>
      <sheetName val="월선수금"/>
      <sheetName val="수질정화시설"/>
      <sheetName val="1공구(을)"/>
      <sheetName val="일위대가목록"/>
      <sheetName val="단가대비표"/>
      <sheetName val="N賃率-職"/>
      <sheetName val="MAT"/>
      <sheetName val="인원투입계획"/>
      <sheetName val="공사개요(사업승인변경)"/>
      <sheetName val="copy"/>
      <sheetName val="A-4"/>
      <sheetName val="상세내역,전력산출서"/>
      <sheetName val="견적정보"/>
      <sheetName val="조정금액결과표 (차수별)"/>
      <sheetName val="Summary - Budget"/>
      <sheetName val="수량산출"/>
      <sheetName val="3련 BOX"/>
      <sheetName val="기계-설변"/>
      <sheetName val="조명율데이타"/>
      <sheetName val="LG제품"/>
      <sheetName val="BJJIN"/>
      <sheetName val="경상비"/>
      <sheetName val="의왕F사"/>
      <sheetName val="가공사"/>
      <sheetName val="봉양~조차장간고하개명(신설)"/>
      <sheetName val="2월가격표-ESG-1월"/>
      <sheetName val="SPEC"/>
      <sheetName val="1을"/>
      <sheetName val="22-2M단"/>
      <sheetName val="22-1소단"/>
      <sheetName val="MFAB"/>
      <sheetName val="MFRT"/>
      <sheetName val="MPKG"/>
      <sheetName val="MPRD"/>
      <sheetName val="설계조건"/>
      <sheetName val="b_balju_cho"/>
      <sheetName val="&quot;u&quot;_TYPE_구간_조명"/>
      <sheetName val="&quot;U&quot;TYPE_전압강하"/>
      <sheetName val="TR용량_(2)"/>
      <sheetName val="간선굵기_설명"/>
      <sheetName val="불평형_계산식"/>
      <sheetName val="Cost_bd-&quot;A&quot;"/>
      <sheetName val="5_모델링"/>
      <sheetName val="준검_내역서"/>
      <sheetName val="장비내역서"/>
      <sheetName val="HVAC"/>
      <sheetName val="우배수"/>
      <sheetName val="계산식"/>
      <sheetName val="배수내역"/>
      <sheetName val="명세서"/>
      <sheetName val="입력DATA"/>
      <sheetName val="단가"/>
      <sheetName val="일위대가 "/>
      <sheetName val="신관(1)"/>
      <sheetName val="구의33고"/>
      <sheetName val="현관"/>
      <sheetName val="환경기계공정표 (3)"/>
      <sheetName val="표지판단위"/>
      <sheetName val="list"/>
      <sheetName val="총괄내역"/>
      <sheetName val="진로도급"/>
      <sheetName val="G.R300경비"/>
      <sheetName val="말뚝지지력산정"/>
      <sheetName val="배수공 주요자재 집계표"/>
      <sheetName val="품셈집계표"/>
      <sheetName val="자재조사표(참고용)"/>
      <sheetName val="일반부표집계표"/>
      <sheetName val="설계서(설치)"/>
      <sheetName val="1"/>
      <sheetName val="을지"/>
      <sheetName val="GRACE"/>
      <sheetName val="일위대가-1"/>
      <sheetName val="입찰보고"/>
      <sheetName val="터파기및재료"/>
      <sheetName val="특별교실"/>
      <sheetName val="Graph_(LGEN)"/>
      <sheetName val="선적schedule_(2)"/>
      <sheetName val="&quot;u&quot;_TYPE_±¸°£_Á¶¸í"/>
      <sheetName val="&quot;U&quot;TYPE_Àü¾Ð°­ÇÏ"/>
      <sheetName val="TR¿ë·®_(2)"/>
      <sheetName val="°£¼±±½±â_¼³¸í"/>
      <sheetName val="ºÒÆòÇü_°è»ê½Ä"/>
      <sheetName val="1_설계조건"/>
      <sheetName val="6PILE__(돌출)"/>
      <sheetName val="2_단면가정"/>
      <sheetName val="표지_(2)"/>
      <sheetName val="PROJECT_BRIEF(EX_NEW)"/>
      <sheetName val="OZ049E"/>
      <sheetName val="배수개거재(신)"/>
      <sheetName val="L형 옹벽"/>
      <sheetName val="공량산출서"/>
      <sheetName val="2000전체분"/>
      <sheetName val="2000년1차"/>
      <sheetName val="토목"/>
      <sheetName val="수입"/>
      <sheetName val="6호기"/>
      <sheetName val="Key assumption"/>
      <sheetName val="indirect"/>
      <sheetName val="슬래브1"/>
      <sheetName val="L_RPTA05_목록"/>
      <sheetName val="cable-data"/>
      <sheetName val="견적기준"/>
      <sheetName val="매입부가세율(동림)"/>
      <sheetName val="BACK DATA"/>
      <sheetName val="잡비"/>
      <sheetName val="____"/>
      <sheetName val="건축내역서"/>
      <sheetName val="토목내역서"/>
      <sheetName val="주형"/>
      <sheetName val="정산내임"/>
      <sheetName val="공통(20-91)"/>
      <sheetName val="입찰안"/>
      <sheetName val="TSS Part List"/>
      <sheetName val="일위대가1"/>
      <sheetName val="일위대가10"/>
      <sheetName val="일위대가11"/>
      <sheetName val="일위대가12"/>
      <sheetName val="일위대가13"/>
      <sheetName val="일위대가14"/>
      <sheetName val="일위대가15"/>
      <sheetName val="일위대가16"/>
      <sheetName val="일위대가17"/>
      <sheetName val="일위대가2"/>
      <sheetName val="일위대가3"/>
      <sheetName val="일위대가4"/>
      <sheetName val="일위대가5"/>
      <sheetName val="일위대가6"/>
      <sheetName val="일위대가7"/>
      <sheetName val="일위대가8"/>
      <sheetName val="일위대가9"/>
      <sheetName val="일위대가18-1"/>
      <sheetName val="일위대가19-1"/>
      <sheetName val="일위대가20-1"/>
      <sheetName val="일위대가21-1"/>
      <sheetName val="일위대가22-1"/>
      <sheetName val="일위대가23-1"/>
      <sheetName val="일위대가24-1"/>
      <sheetName val="일위대가25-1"/>
      <sheetName val="일위대가26-1"/>
      <sheetName val="일위대가27-1"/>
      <sheetName val="일위대가28-1"/>
      <sheetName val="일위대가29-1"/>
      <sheetName val="일위대가30-1"/>
      <sheetName val="일위대가31-1"/>
      <sheetName val="일위대가32-1"/>
      <sheetName val="일위대가33-1"/>
      <sheetName val="일위대가34-1"/>
      <sheetName val="일위대가35-1"/>
      <sheetName val="일위대가36-1"/>
      <sheetName val="일위대가37-1"/>
      <sheetName val="일위대가38-1"/>
      <sheetName val="일위대가39-1"/>
      <sheetName val="일위대가40-1"/>
      <sheetName val="일위대가41-1"/>
      <sheetName val="일위대가42-1"/>
      <sheetName val="일위대가43-1"/>
      <sheetName val="일위대가44-1"/>
      <sheetName val="일위대가45-1"/>
      <sheetName val="일위대가46-1"/>
      <sheetName val="일위대가47-1"/>
      <sheetName val="일위대가48-1"/>
      <sheetName val="일위대가49-1"/>
      <sheetName val="일위대가50-1"/>
      <sheetName val="일위대가51-1"/>
      <sheetName val="일위대가52-1"/>
      <sheetName val="일위대가53-1"/>
      <sheetName val="일위대가54-1"/>
      <sheetName val="일위대가55-1"/>
      <sheetName val="일위대가56-1 "/>
      <sheetName val="일위대가57-1"/>
      <sheetName val="일위대가58-1"/>
      <sheetName val="일위대가59-1"/>
      <sheetName val="일위대가60-1"/>
      <sheetName val="일위대가61-1"/>
      <sheetName val="일위대가62-1"/>
      <sheetName val="일위대가63-1"/>
      <sheetName val="일위대가64-1"/>
      <sheetName val="일위대가65-1"/>
      <sheetName val="일위대가66-1"/>
      <sheetName val="일위대가67-1"/>
      <sheetName val="일위대가68-1"/>
      <sheetName val="일위대가69-1"/>
      <sheetName val="일위대가70-1"/>
      <sheetName val="일위대가71-1 "/>
      <sheetName val="일위대가72-1"/>
      <sheetName val="일위대가73-1"/>
      <sheetName val="일위대가74-1 "/>
      <sheetName val="일위대가75-1"/>
      <sheetName val="일위대가76-1 "/>
      <sheetName val="일위대가77-1 "/>
      <sheetName val="일위대가78-1 "/>
      <sheetName val="일위대가79-1"/>
      <sheetName val="일위대가80-1"/>
      <sheetName val="일위대가81-1"/>
      <sheetName val="일위대가82-1"/>
      <sheetName val="일위대가92-1"/>
      <sheetName val="토공A"/>
      <sheetName val="노무비 "/>
      <sheetName val="분석가정"/>
      <sheetName val="우수"/>
      <sheetName val="입력정보"/>
      <sheetName val="Data &amp; Result"/>
      <sheetName val="설비내역서"/>
      <sheetName val="변수값"/>
      <sheetName val="중기상차"/>
      <sheetName val="AS복구"/>
      <sheetName val="중기터파기"/>
      <sheetName val="WORK"/>
      <sheetName val="SG"/>
      <sheetName val="지수"/>
      <sheetName val="참고"/>
      <sheetName val="ⴭⴭⴭⴭ"/>
      <sheetName val="일위대가"/>
      <sheetName val="동력부하(도산)"/>
      <sheetName val="투찰"/>
      <sheetName val="조도계산"/>
      <sheetName val="왕십리방향"/>
      <sheetName val="전기"/>
      <sheetName val="견적사양비교표"/>
      <sheetName val="우수공"/>
      <sheetName val="유동표"/>
      <sheetName val="9.3 단면력집계"/>
      <sheetName val="2. 설계단면"/>
      <sheetName val="중갑지"/>
      <sheetName val="기본DATA"/>
      <sheetName val="1NYS(당)"/>
      <sheetName val="선급법인세 (2)"/>
      <sheetName val="1-최종안"/>
      <sheetName val="사업분석-분양가결정"/>
      <sheetName val="REDUCER"/>
      <sheetName val="WE'T"/>
      <sheetName val="구조물철거타공정이월"/>
      <sheetName val="최종"/>
      <sheetName val="PROJECT BRIEF_EX_NEW_"/>
      <sheetName val="공통가설"/>
      <sheetName val="자재수량"/>
      <sheetName val="411-00 외화장기"/>
      <sheetName val="집1"/>
      <sheetName val="밸브설치"/>
      <sheetName val="연결관암거"/>
      <sheetName val="154TW"/>
      <sheetName val="일위대가(계측기설치)"/>
      <sheetName val="금액내역서"/>
      <sheetName val="대로근거"/>
      <sheetName val="중로근거"/>
      <sheetName val="자재단가"/>
      <sheetName val="96작생능"/>
      <sheetName val="중동상가"/>
      <sheetName val="401"/>
      <sheetName val="장비집계"/>
      <sheetName val="세부내역서(전기)"/>
      <sheetName val="세부내역"/>
      <sheetName val="작성"/>
      <sheetName val="역삼"/>
      <sheetName val="견적"/>
      <sheetName val="실행내역서 "/>
      <sheetName val="정산K산출"/>
      <sheetName val="타공종이기"/>
      <sheetName val="UPDATA"/>
      <sheetName val="Param"/>
      <sheetName val="토공집계표"/>
      <sheetName val="설계명세서"/>
      <sheetName val="예산명세서"/>
      <sheetName val="자료입력"/>
      <sheetName val="Site Expenses"/>
      <sheetName val="토공사"/>
      <sheetName val="&quot;u&quot;_TYPE_구간_조명1"/>
      <sheetName val="&quot;U&quot;TYPE_전압강하1"/>
      <sheetName val="TR용량_(2)1"/>
      <sheetName val="간선굵기_설명1"/>
      <sheetName val="불평형_계산식1"/>
      <sheetName val="과천MAIN"/>
      <sheetName val="집계표"/>
      <sheetName val="적용단위길이"/>
      <sheetName val="종배수관(신)"/>
      <sheetName val="기계경비(시간당)"/>
      <sheetName val="램머"/>
      <sheetName val="평가데이터"/>
      <sheetName val="청천내"/>
      <sheetName val="식재총괄"/>
      <sheetName val="일위목록"/>
      <sheetName val="ilch"/>
      <sheetName val="전기일위대가"/>
      <sheetName val="현장관리비 산출내역"/>
      <sheetName val="통합"/>
      <sheetName val="1,2공구원가계산서"/>
      <sheetName val="2공구산출내역"/>
      <sheetName val="1공구산출내역서"/>
      <sheetName val="간접"/>
      <sheetName val="FOOTING단면력"/>
      <sheetName val="3BL공동구 수량"/>
      <sheetName val="담당자"/>
      <sheetName val="3.하중산정4.지지력"/>
      <sheetName val="CT "/>
      <sheetName val="수량산출서"/>
      <sheetName val="STORAGE"/>
      <sheetName val="적격"/>
      <sheetName val="단가 "/>
      <sheetName val="일위총괄표"/>
      <sheetName val="원가"/>
      <sheetName val="건축내역"/>
      <sheetName val="간접비"/>
      <sheetName val="현황CODE"/>
      <sheetName val="손익현황"/>
      <sheetName val="적정심사"/>
      <sheetName val="1.Pre"/>
      <sheetName val="Food court "/>
      <sheetName val="직원동원계획"/>
      <sheetName val="견적조건"/>
      <sheetName val="기초자료입력"/>
      <sheetName val="기초계산(Pmax)"/>
      <sheetName val="2월가격"/>
      <sheetName val="C3"/>
      <sheetName val="TABLE"/>
      <sheetName val="001"/>
      <sheetName val="단위내역서"/>
      <sheetName val="20110404_JRL_성수서비스 Specificatio"/>
      <sheetName val="계정"/>
      <sheetName val="sw1"/>
      <sheetName val="NOMUBI"/>
      <sheetName val="가로등내역서"/>
      <sheetName val="설산1.나"/>
      <sheetName val="본사S"/>
      <sheetName val="No-&gt;Code"/>
      <sheetName val="배선DATA"/>
      <sheetName val="현황산출서"/>
      <sheetName val="옹벽기초자료"/>
      <sheetName val="충주"/>
      <sheetName val="단중표-ST"/>
      <sheetName val="piping"/>
      <sheetName val="2000년하반기"/>
      <sheetName val="전차선로 물량표"/>
      <sheetName val="한강운반비"/>
      <sheetName val="자재"/>
      <sheetName val="제수"/>
      <sheetName val="공기"/>
      <sheetName val="원형1호맨홀토공수량"/>
      <sheetName val="경계석"/>
      <sheetName val="계획조정"/>
      <sheetName val="쌍송교"/>
      <sheetName val="토공"/>
      <sheetName val="단면"/>
      <sheetName val="1SPAN"/>
      <sheetName val="의왕"/>
      <sheetName val="07피뢰침설비공사"/>
      <sheetName val="설계산출표지"/>
      <sheetName val="2.대외공문"/>
      <sheetName val="인건-측정"/>
      <sheetName val="포장복구집계"/>
      <sheetName val="부대토목"/>
      <sheetName val="#2_일위대가목록"/>
      <sheetName val="출근부"/>
      <sheetName val="실행비교"/>
      <sheetName val="적용기준"/>
      <sheetName val="학생내역"/>
      <sheetName val="플랜트_설치"/>
      <sheetName val="소상_&quot;1&quot;"/>
      <sheetName val="VESSEL_Sh__1"/>
      <sheetName val="10_1"/>
      <sheetName val="전기내역서"/>
      <sheetName val="9902"/>
      <sheetName val="내역(정지)"/>
      <sheetName val="입력"/>
      <sheetName val="총괄표"/>
      <sheetName val="CAL"/>
      <sheetName val="WC96709"/>
      <sheetName val="갑지"/>
      <sheetName val="세부내역서(소방)"/>
      <sheetName val="다이꾸"/>
      <sheetName val="품셈TABLE"/>
      <sheetName val="토공집계"/>
      <sheetName val="2000상반기노임"/>
      <sheetName val="(A)내역서"/>
      <sheetName val="0001(arch)"/>
      <sheetName val="토공(완충)"/>
      <sheetName val="계산근거"/>
      <sheetName val="Licences"/>
      <sheetName val="철거산출근거"/>
      <sheetName val="표지"/>
      <sheetName val="ROOF(ALKALI)"/>
      <sheetName val="물량산출근거"/>
      <sheetName val="내역(전체)"/>
      <sheetName val="하수BOX이설"/>
      <sheetName val="TYPE-1"/>
      <sheetName val="직재"/>
      <sheetName val="간지"/>
      <sheetName val="COVER"/>
      <sheetName val="재료비"/>
      <sheetName val="약품공급2"/>
      <sheetName val="LAB"/>
      <sheetName val="수문일1"/>
      <sheetName val="시설일위"/>
      <sheetName val="품셈(기초)"/>
      <sheetName val="토사(PE)"/>
      <sheetName val="SRC-B3U2"/>
      <sheetName val="철골수량"/>
      <sheetName val="L형측구단위수량"/>
      <sheetName val="L형측구연장조서"/>
      <sheetName val="도로경계블럭단위수량"/>
      <sheetName val="도로경계블럭단위토공"/>
      <sheetName val="MEXICO-C"/>
      <sheetName val="종배수관"/>
      <sheetName val="총괄집계표"/>
      <sheetName val="가로등제어반 설치공사(수량)"/>
      <sheetName val="안정검토(온1)"/>
      <sheetName val="당초"/>
      <sheetName val="CAT_5"/>
      <sheetName val="P-산#1-1(WOWA1)"/>
      <sheetName val="TONG HOP VL-NC TT"/>
      <sheetName val="CHITIET VL-NC-TT -1p"/>
      <sheetName val="TDTKP1"/>
      <sheetName val="KPVC-BD "/>
      <sheetName val="조도계산서 (도서)"/>
      <sheetName val="XXXXXX"/>
      <sheetName val="도담구내 개소별 명세"/>
      <sheetName val="교대시점"/>
      <sheetName val="기계경비"/>
      <sheetName val="시설물일위"/>
      <sheetName val="골조시행"/>
      <sheetName val="바닥판"/>
      <sheetName val="기준"/>
      <sheetName val="2F 회의실견적(5_14 일대)"/>
      <sheetName val="문학간접"/>
      <sheetName val="보차도경계석"/>
      <sheetName val="부재치수입력"/>
      <sheetName val="역T형교대(말뚝기초)"/>
      <sheetName val="대포2교접속"/>
      <sheetName val="조명율표"/>
      <sheetName val="KD율"/>
      <sheetName val="총괄내역서"/>
      <sheetName val="VXXXXX"/>
      <sheetName val="유기공정"/>
      <sheetName val="산출근거(통합감시)"/>
      <sheetName val="9.품셈"/>
      <sheetName val="물가시세"/>
      <sheetName val="LX-CAL.XLS"/>
      <sheetName val="관접합및부설"/>
      <sheetName val="인건비"/>
      <sheetName val="옹벽"/>
      <sheetName val="상세내역"/>
      <sheetName val="외자배분"/>
      <sheetName val="수압집계"/>
      <sheetName val="내역표지"/>
      <sheetName val="0.갑지"/>
      <sheetName val="8.현장관리비"/>
      <sheetName val="7.안전관리비"/>
      <sheetName val="nomi "/>
      <sheetName val="노무자 명단"/>
      <sheetName val="적용단가"/>
      <sheetName val="문화재 시굴조사비(표지)"/>
      <sheetName val="공종별집계표"/>
      <sheetName val="전기일위목록"/>
      <sheetName val="wall"/>
      <sheetName val="Front"/>
      <sheetName val="할증 "/>
      <sheetName val="단가산출(문안수정)"/>
      <sheetName val="본사업"/>
      <sheetName val="품의서"/>
      <sheetName val="내역1"/>
      <sheetName val="특수선일위대가"/>
      <sheetName val="WIND-EQ"/>
      <sheetName val="진접"/>
      <sheetName val="C"/>
      <sheetName val="합의경상"/>
      <sheetName val="SHEET 19"/>
      <sheetName val="CMTD"/>
      <sheetName val="Cover Sheet"/>
      <sheetName val="설계예산서"/>
      <sheetName val="총계"/>
      <sheetName val="예산내역서"/>
      <sheetName val="General Data"/>
      <sheetName val="전력구구조물산근"/>
      <sheetName val="단가산출"/>
      <sheetName val="Arch"/>
      <sheetName val="기준액"/>
      <sheetName val="Lists"/>
      <sheetName val="실행내역"/>
      <sheetName val="을"/>
      <sheetName val="장비단가 (2차) 수로준설,케이싱"/>
      <sheetName val="기본일위"/>
      <sheetName val="프랜트면허"/>
      <sheetName val="토목주소"/>
      <sheetName val="재무가정"/>
      <sheetName val="I一般比"/>
      <sheetName val="RING WALL"/>
      <sheetName val="8.1"/>
      <sheetName val="calculation-1"/>
      <sheetName val="CombinedFooting_F3"/>
      <sheetName val="결재판"/>
      <sheetName val="견적지침"/>
      <sheetName val="전압강하계산"/>
      <sheetName val="CTEMCOST"/>
      <sheetName val="타견적(을)"/>
      <sheetName val="개요"/>
      <sheetName val="Baby일위대가"/>
      <sheetName val="백암비스타내역"/>
      <sheetName val="원가서"/>
      <sheetName val="DB"/>
      <sheetName val="새공통(96임금인상기준)"/>
      <sheetName val="직노"/>
      <sheetName val="#REF!"/>
      <sheetName val="수주추정"/>
      <sheetName val="원본"/>
      <sheetName val="계산서(곡선부)"/>
      <sheetName val="포장재료집계표"/>
      <sheetName val="보고"/>
      <sheetName val="E01-02(EV-1-LBS)"/>
      <sheetName val="DHEQSUPT"/>
      <sheetName val="실행"/>
      <sheetName val="도급"/>
      <sheetName val="업체별기성내역"/>
      <sheetName val="기초단가"/>
      <sheetName val="APT내역"/>
      <sheetName val="코드"/>
      <sheetName val="잡철물"/>
      <sheetName val="관급원내역"/>
      <sheetName val="남양시작동자105노65기1.3화1.2"/>
      <sheetName val="장비경비"/>
      <sheetName val="4월가격"/>
      <sheetName val="3-1.CB"/>
      <sheetName val="용산1(해보)"/>
      <sheetName val="별표 "/>
      <sheetName val="인부노임"/>
      <sheetName val="기계경비일람"/>
      <sheetName val="폐토수익화 "/>
      <sheetName val="Languages"/>
      <sheetName val="단위중량"/>
      <sheetName val="9GNG운반"/>
      <sheetName val="정렬"/>
      <sheetName val="단가비교표_공통1"/>
      <sheetName val="갑지(추정)"/>
      <sheetName val="의정부문예회관변경내역"/>
      <sheetName val="TYPE A"/>
      <sheetName val="기계"/>
      <sheetName val="투찰내역"/>
      <sheetName val="집수정단"/>
      <sheetName val="01"/>
      <sheetName val="제수변수량H2.15"/>
      <sheetName val="_공기변수량"/>
      <sheetName val="공사비증감"/>
      <sheetName val="중기일위대가"/>
      <sheetName val="인부신상자료"/>
      <sheetName val="산출내역서"/>
      <sheetName val="200"/>
      <sheetName val="토량산출서"/>
      <sheetName val="설 계"/>
      <sheetName val="단가 및 재료비"/>
      <sheetName val="중기사용료산출근거"/>
      <sheetName val="U-TYPE(1)"/>
      <sheetName val="참조"/>
      <sheetName val="1.동력공사"/>
      <sheetName val="정비손익"/>
      <sheetName val="제출내역 (2)"/>
      <sheetName val="슬래브"/>
      <sheetName val="Tool"/>
      <sheetName val="공사원가계산서"/>
      <sheetName val="주간계획"/>
      <sheetName val="단가표"/>
      <sheetName val="Macro(MCC-1)"/>
    </sheetNames>
    <definedNames>
      <definedName name="Macro10"/>
      <definedName name="Macro12"/>
      <definedName name="Macro13"/>
      <definedName name="Macro14"/>
      <definedName name="Macro2"/>
      <definedName name="Macro5"/>
      <definedName name="Macro6"/>
      <definedName name="Macro7"/>
      <definedName name="Macro8"/>
      <definedName name="Macro9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/>
      <sheetData sheetId="240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/>
      <sheetData sheetId="723"/>
      <sheetData sheetId="724" refreshError="1"/>
      <sheetData sheetId="725" refreshError="1"/>
      <sheetData sheetId="726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/>
      <sheetData sheetId="742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/>
      <sheetData sheetId="751"/>
      <sheetData sheetId="752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수량산출"/>
      <sheetName val="중량산출"/>
      <sheetName val="PANEL 중량산출"/>
      <sheetName val="내역서"/>
      <sheetName val="견적대비표"/>
      <sheetName val="단가대비표"/>
      <sheetName val="I一般比"/>
      <sheetName val="과천MAIN"/>
      <sheetName val="대비"/>
      <sheetName val="내역서(총)"/>
      <sheetName val="터널조도"/>
      <sheetName val="TEL"/>
      <sheetName val="plan&amp;section of foundation"/>
      <sheetName val="민속촌메뉴"/>
      <sheetName val="수량산출서"/>
      <sheetName val="부대대비"/>
      <sheetName val="냉연집계"/>
      <sheetName val="Sheet3"/>
      <sheetName val="신우"/>
      <sheetName val="교각계산"/>
      <sheetName val="노원열병합  건축공사기성내역서"/>
      <sheetName val="N賃率-職"/>
      <sheetName val="실행내역서 "/>
      <sheetName val="TOTAL"/>
      <sheetName val="Sheet1"/>
      <sheetName val="내역"/>
      <sheetName val="일위대가"/>
      <sheetName val="DATE"/>
      <sheetName val="sheets"/>
      <sheetName val="예산M12A"/>
      <sheetName val="일위대가목차"/>
      <sheetName val="노임단가"/>
      <sheetName val="경비_원본"/>
      <sheetName val="직재"/>
      <sheetName val="감가상각"/>
      <sheetName val="J直材4"/>
      <sheetName val="업무"/>
      <sheetName val="code"/>
      <sheetName val="프로그램"/>
      <sheetName val="예산서"/>
      <sheetName val="운반비"/>
      <sheetName val="단가(1)"/>
      <sheetName val="단가(2)"/>
      <sheetName val="배관(TON)"/>
      <sheetName val="물량집계"/>
      <sheetName val="물량비교"/>
      <sheetName val="배관비교"/>
      <sheetName val="리스트"/>
      <sheetName val="용량-침사"/>
      <sheetName val="용량-펌프"/>
      <sheetName val="공사원가계산서"/>
      <sheetName val="단가비교표"/>
      <sheetName val="견적서"/>
      <sheetName val="FANDBS"/>
      <sheetName val="GRDATA"/>
      <sheetName val="SHAFTDBSE"/>
      <sheetName val="개요"/>
      <sheetName val="자재단가비교표"/>
      <sheetName val="주소록"/>
      <sheetName val="입찰안"/>
      <sheetName val="직노"/>
      <sheetName val="설계조건"/>
      <sheetName val="을지"/>
      <sheetName val="설직재-1"/>
      <sheetName val="Sheet2"/>
      <sheetName val="EACT10"/>
      <sheetName val="노임"/>
      <sheetName val="전기일위대가"/>
      <sheetName val="DATA"/>
      <sheetName val="화재 탐지 설비"/>
      <sheetName val="工완성공사율"/>
      <sheetName val="공사현황"/>
      <sheetName val="20관리비율"/>
      <sheetName val="도"/>
      <sheetName val="소비자가"/>
      <sheetName val="음료실행"/>
      <sheetName val="APT내역"/>
      <sheetName val="부대시설"/>
      <sheetName val="기둥(원형)"/>
      <sheetName val="DB"/>
      <sheetName val="GAEYO"/>
      <sheetName val="C-노임단가"/>
      <sheetName val="1단계"/>
      <sheetName val="경산"/>
      <sheetName val="부하계산서"/>
      <sheetName val="CT "/>
      <sheetName val="ABUT수량-A1"/>
      <sheetName val="발신정보"/>
      <sheetName val="기본일위"/>
      <sheetName val="2F 회의실견적(5_14 일대)"/>
      <sheetName val="NOMUBI"/>
      <sheetName val="sw1"/>
      <sheetName val="실행철강하도"/>
      <sheetName val="동원(3)"/>
      <sheetName val="예정(3)"/>
      <sheetName val="인건-측정"/>
      <sheetName val="조도계산서 (도서)"/>
      <sheetName val="동력부하(도산)"/>
      <sheetName val="명세서"/>
      <sheetName val="유림골조"/>
      <sheetName val="Sheet14"/>
      <sheetName val="Sheet13"/>
      <sheetName val="danga"/>
      <sheetName val="ilch"/>
      <sheetName val="6호기"/>
      <sheetName val="재집"/>
      <sheetName val="조명시설"/>
      <sheetName val="예산변경사항"/>
      <sheetName val="세부내역"/>
      <sheetName val="정공공사"/>
      <sheetName val="Sheet5"/>
      <sheetName val="갑지"/>
      <sheetName val="인건비"/>
      <sheetName val="공사내역"/>
      <sheetName val="단가산출2"/>
      <sheetName val="단가조사"/>
      <sheetName val="을"/>
      <sheetName val="제36-40호표"/>
      <sheetName val="#REF"/>
      <sheetName val="총괄집계표"/>
      <sheetName val="노무비"/>
      <sheetName val="공조기휀"/>
      <sheetName val="재료"/>
      <sheetName val="설치자재"/>
      <sheetName val="기본사항"/>
      <sheetName val="환산"/>
      <sheetName val="일위"/>
      <sheetName val="노임이"/>
      <sheetName val="TABLE"/>
      <sheetName val="유기공정"/>
      <sheetName val="96물가 CODE"/>
      <sheetName val="연부97-1"/>
      <sheetName val="갑지1"/>
      <sheetName val="DB단가"/>
      <sheetName val="BID"/>
      <sheetName val="LEGEND"/>
      <sheetName val="조경"/>
      <sheetName val="갑지(추정)"/>
      <sheetName val="본장"/>
      <sheetName val="최종갑지"/>
      <sheetName val="sum1 (2)"/>
      <sheetName val="견적정보"/>
      <sheetName val="PANEL_중량산출"/>
      <sheetName val="노원열병합__건축공사기성내역서"/>
      <sheetName val="plan&amp;section_of_foundation"/>
      <sheetName val="FB25JN"/>
      <sheetName val="년도별실"/>
      <sheetName val="건축내역"/>
      <sheetName val="도체종-상수표"/>
      <sheetName val="계산서(곡선부)"/>
      <sheetName val="-치수표(곡선부)"/>
      <sheetName val="소상 &quot;1&quot;"/>
      <sheetName val="기성금내역서"/>
      <sheetName val="일위단가"/>
      <sheetName val="Y-WORK"/>
      <sheetName val="원가계산서"/>
      <sheetName val="타견적1"/>
      <sheetName val="타견적2"/>
      <sheetName val="타견적3"/>
      <sheetName val="종배수관"/>
      <sheetName val="CP-E2 (품셈표)"/>
      <sheetName val="품목납기"/>
      <sheetName val="설비"/>
      <sheetName val="U-TYPE(1)"/>
      <sheetName val="조도계산(1)"/>
      <sheetName val="전차선로 물량표"/>
      <sheetName val="일위대가목록"/>
      <sheetName val="001"/>
      <sheetName val="와동25-3(변경)"/>
      <sheetName val="60명당사(총괄)"/>
      <sheetName val="CT_"/>
      <sheetName val="2F_회의실견적(5_14_일대)"/>
      <sheetName val="조도계산서_(도서)"/>
      <sheetName val="96물가_CODE"/>
      <sheetName val="CP-E2_(품셈표)"/>
      <sheetName val="70%"/>
      <sheetName val="전기단가조사서"/>
      <sheetName val="반중력식옹벽3.5"/>
      <sheetName val="중기사용료"/>
      <sheetName val="Macro1"/>
      <sheetName val="Macro2"/>
      <sheetName val="김재복부장님"/>
      <sheetName val="1.설계조건"/>
      <sheetName val="기초대가"/>
      <sheetName val="97"/>
      <sheetName val="WORK"/>
      <sheetName val="K1자재(3차등)"/>
      <sheetName val="자재단가"/>
      <sheetName val="덕전리"/>
      <sheetName val="선급금신청서"/>
      <sheetName val="실행비교"/>
      <sheetName val="합천내역"/>
      <sheetName val="1안"/>
      <sheetName val="화재_탐지_설비"/>
      <sheetName val="copy"/>
      <sheetName val="부하LOAD"/>
      <sheetName val="LOPCALC"/>
      <sheetName val="통신원가"/>
      <sheetName val="OPT7"/>
      <sheetName val="장애코드"/>
      <sheetName val="현금예금"/>
      <sheetName val="UserData"/>
      <sheetName val="환율"/>
      <sheetName val="Sheet9"/>
      <sheetName val="원가"/>
      <sheetName val="6PILE  (돌출)"/>
      <sheetName val="신규 수주분(사용자 정의)"/>
      <sheetName val="운반"/>
      <sheetName val="UR2-Calculation"/>
      <sheetName val="금액집계"/>
      <sheetName val="터파기및재료"/>
      <sheetName val="여과지동"/>
      <sheetName val="기초자료"/>
      <sheetName val="CONCRETE"/>
      <sheetName val="데이타"/>
      <sheetName val="11월 가격"/>
      <sheetName val="일위대가(1)"/>
      <sheetName val="연수동"/>
      <sheetName val="1000 DB구축 부표"/>
      <sheetName val="청천내"/>
      <sheetName val="차액보증"/>
      <sheetName val="10월가격"/>
      <sheetName val="원형1호맨홀토공수량"/>
      <sheetName val="정부노임단가"/>
      <sheetName val="철거산출근거"/>
      <sheetName val="기계경비산출기준"/>
      <sheetName val="단가산출(변경없음)"/>
      <sheetName val="원본(갑지)"/>
      <sheetName val="판매96"/>
      <sheetName val="제-노임"/>
      <sheetName val="제직재"/>
      <sheetName val="내역서1999.8최종"/>
      <sheetName val="단가표"/>
      <sheetName val="사통"/>
      <sheetName val="백암비스타내역"/>
      <sheetName val="기계내역"/>
      <sheetName val="교각1"/>
      <sheetName val="토공(우물통,기타) "/>
      <sheetName val="wall"/>
      <sheetName val="COPING"/>
      <sheetName val="AA3000"/>
      <sheetName val="AA3100"/>
      <sheetName val="비계"/>
      <sheetName val="AA3200"/>
      <sheetName val="동바리"/>
      <sheetName val="AA3300"/>
      <sheetName val="특수거푸집"/>
      <sheetName val="AA3400"/>
      <sheetName val="집계표"/>
      <sheetName val="9GNG운반"/>
      <sheetName val="준검 내역서"/>
      <sheetName val="T13(P68~72,78)"/>
      <sheetName val="2"/>
      <sheetName val="여방토공 "/>
      <sheetName val="밸브설치"/>
      <sheetName val="소상_&quot;1&quot;"/>
      <sheetName val="견적대비 견적서"/>
      <sheetName val="기성"/>
      <sheetName val="11.단가비교표_"/>
      <sheetName val="16.기계경비산출내역_"/>
      <sheetName val="단"/>
      <sheetName val="부속동"/>
      <sheetName val="공사개요(좌)"/>
      <sheetName val="직공비"/>
      <sheetName val="매입세율"/>
      <sheetName val="공사개요"/>
      <sheetName val="Sheet7"/>
      <sheetName val="어음광고주"/>
      <sheetName val="토공정보"/>
      <sheetName val="예산M5A"/>
      <sheetName val="예산M2"/>
      <sheetName val="표지"/>
      <sheetName val="남양시작동자105노65기1.3화1.2"/>
      <sheetName val="지급자재"/>
      <sheetName val="계약내역서(을지)"/>
      <sheetName val="장비분석"/>
      <sheetName val="공조기"/>
      <sheetName val="STORAGE"/>
      <sheetName val="토목주소"/>
      <sheetName val="프랜트면허"/>
      <sheetName val="별표 "/>
      <sheetName val="조명율표"/>
      <sheetName val="단가조사-2"/>
      <sheetName val="VE절감"/>
      <sheetName val="물량표S"/>
      <sheetName val="금액내역서"/>
      <sheetName val="물가시세"/>
      <sheetName val="전기"/>
      <sheetName val="ITEM"/>
      <sheetName val="type-F"/>
      <sheetName val="내부부하"/>
      <sheetName val="dtxl"/>
      <sheetName val="CTEMCOST"/>
      <sheetName val="가로등기초"/>
      <sheetName val="BASIC (2)"/>
      <sheetName val="토공계산서(부체도로)"/>
      <sheetName val="7.1 자재단가표(케이블)"/>
      <sheetName val="날개벽수량표"/>
      <sheetName val="설계내역(2001)"/>
      <sheetName val="본체"/>
      <sheetName val="토목"/>
      <sheetName val="실행"/>
      <sheetName val="일반수량총괄"/>
      <sheetName val="토공총괄"/>
      <sheetName val="골재수량"/>
      <sheetName val="레미콘집계"/>
      <sheetName val="주요자재"/>
      <sheetName val="타공종이기"/>
      <sheetName val="건축원가계산서"/>
      <sheetName val="공통가설"/>
      <sheetName val="입출재고현황 (2)"/>
      <sheetName val="심사계산"/>
      <sheetName val="심사물량"/>
      <sheetName val="단가목록"/>
      <sheetName val="대창(장성)"/>
      <sheetName val="기계경비(시간당)"/>
      <sheetName val="램머"/>
      <sheetName val="내역서 (2)"/>
      <sheetName val="총괄내역서"/>
      <sheetName val="교대(A1-A2)"/>
      <sheetName val="공사비집계"/>
      <sheetName val="건축"/>
      <sheetName val="제잡비"/>
      <sheetName val="B(함)일반수량"/>
      <sheetName val="플랜트 설치"/>
      <sheetName val="산출근거"/>
      <sheetName val="산출내역서집계표"/>
      <sheetName val="단가산출"/>
      <sheetName val="환경평가"/>
      <sheetName val="인구"/>
      <sheetName val="배수관공"/>
      <sheetName val="Sheet1 (2)"/>
      <sheetName val="FPA"/>
      <sheetName val="Data Vol"/>
      <sheetName val="순수개발"/>
      <sheetName val="전체"/>
      <sheetName val="차수"/>
      <sheetName val="Galaxy 소비자가격표"/>
      <sheetName val="Oper Amount"/>
      <sheetName val="실적단가"/>
      <sheetName val="일위대가_복합"/>
      <sheetName val="일위대가_서비스"/>
      <sheetName val="장비집계"/>
      <sheetName val="8.PILE  (돌출)"/>
      <sheetName val="임차품의(농조)"/>
      <sheetName val="실행내역"/>
      <sheetName val="조도계산서 _도서_"/>
      <sheetName val="원가 (2)"/>
      <sheetName val="대치판정"/>
      <sheetName val="rate"/>
      <sheetName val="첨부파일"/>
      <sheetName val="(C)원내역"/>
      <sheetName val="원가계산"/>
      <sheetName val="사급자재"/>
      <sheetName val="이토변실(A3-LINE)"/>
      <sheetName val="98수문일위"/>
      <sheetName val="진주방향"/>
      <sheetName val="유통망계획"/>
      <sheetName val="기준자료"/>
      <sheetName val="제품"/>
      <sheetName val="견적계산"/>
      <sheetName val="TRE TABLE"/>
      <sheetName val="자재운반단가일람표"/>
      <sheetName val="dt0301"/>
      <sheetName val="dtt0301"/>
      <sheetName val="목록"/>
      <sheetName val="LOAD-46"/>
      <sheetName val="부하(성남)"/>
      <sheetName val="자료"/>
      <sheetName val="우각부보강"/>
      <sheetName val="FAB별"/>
      <sheetName val="맨홀토공"/>
      <sheetName val="입상내역"/>
      <sheetName val="단면가정"/>
      <sheetName val="BUS제원1"/>
      <sheetName val="간지"/>
      <sheetName val="DRUM"/>
      <sheetName val="말뚝지지력산정"/>
      <sheetName val="예산대비"/>
      <sheetName val="공문"/>
      <sheetName val="품목"/>
      <sheetName val="AV시스템"/>
      <sheetName val="C1"/>
      <sheetName val="기성내역서표지"/>
      <sheetName val="sub"/>
      <sheetName val="(A)내역서"/>
      <sheetName val="값"/>
      <sheetName val="횡 연장"/>
      <sheetName val="호표"/>
      <sheetName val="공사비명세서"/>
      <sheetName val="지수"/>
      <sheetName val="일위대가표"/>
      <sheetName val="7단가"/>
      <sheetName val="약품공급2"/>
      <sheetName val="품산출서"/>
      <sheetName val="견내"/>
      <sheetName val="매립"/>
      <sheetName val="FACTOR"/>
      <sheetName val="Cost bd-&quot;A&quot;"/>
      <sheetName val="실정공사비단가표"/>
      <sheetName val="PROCESS"/>
      <sheetName val="일위대가(계측기설치)"/>
      <sheetName val="건축내역서"/>
      <sheetName val="7내역"/>
      <sheetName val="NEYOK"/>
      <sheetName val="외주가공"/>
      <sheetName val="표지판단위"/>
      <sheetName val="설계"/>
      <sheetName val="협조전"/>
      <sheetName val="담장산출"/>
      <sheetName val="BOX"/>
      <sheetName val="1-1"/>
      <sheetName val="차도조도계산"/>
      <sheetName val="11"/>
      <sheetName val="CB"/>
      <sheetName val="단위수량"/>
      <sheetName val="변경갑지"/>
      <sheetName val="증감(갑지)"/>
      <sheetName val="손익차9월2"/>
      <sheetName val="단가"/>
      <sheetName val="소업1교"/>
      <sheetName val="단가조사서"/>
      <sheetName val="목차"/>
      <sheetName val="간선계산"/>
      <sheetName val="노무비 근거"/>
      <sheetName val="배수내역 (2)"/>
      <sheetName val="계약내력"/>
      <sheetName val="견적"/>
      <sheetName val="EQUIPMENT -2"/>
      <sheetName val="대림경상68억"/>
      <sheetName val="F1"/>
      <sheetName val="포장공자재집계표"/>
      <sheetName val="일반수량"/>
      <sheetName val="자재일람"/>
      <sheetName val="교대(A1)"/>
      <sheetName val="대가표(품셈)"/>
      <sheetName val="단가산출서"/>
      <sheetName val="토목공사"/>
      <sheetName val="위치"/>
      <sheetName val="총공사내역서"/>
      <sheetName val="다곡2교"/>
      <sheetName val="기초자료입력"/>
      <sheetName val="건축집계표"/>
      <sheetName val="단위중량"/>
      <sheetName val="전선 및 전선관"/>
      <sheetName val="청주(철골발주의뢰서)"/>
      <sheetName val="정렬"/>
      <sheetName val="분전함신설"/>
      <sheetName val="접지1종"/>
      <sheetName val="자재집계"/>
      <sheetName val="골재랑"/>
      <sheetName val="기초총괄"/>
      <sheetName val="구체총괄"/>
      <sheetName val="구체+기초총괄"/>
      <sheetName val="교대집계"/>
      <sheetName val="교대철근(구체)"/>
      <sheetName val="교대철근(기초)"/>
      <sheetName val="교대철근(구체+기초)"/>
      <sheetName val="교각집계"/>
      <sheetName val="교각철근(구체)"/>
      <sheetName val="교각철근 (기초)"/>
      <sheetName val="교각철근 (구체+기초)"/>
      <sheetName val="현장타설말뚝"/>
      <sheetName val="강재집계표"/>
      <sheetName val="원동교강재집계표"/>
      <sheetName val="자재테이블"/>
      <sheetName val="산출금액내역"/>
      <sheetName val="변압기 및 발전기 용량"/>
      <sheetName val="A-4"/>
      <sheetName val="실행간접비용"/>
      <sheetName val="3련 BOX"/>
      <sheetName val="48일위"/>
      <sheetName val="48수량"/>
      <sheetName val="22수량"/>
      <sheetName val="49일위"/>
      <sheetName val="22일위"/>
      <sheetName val="49수량"/>
      <sheetName val="설계명세서(선로)"/>
      <sheetName val="전기,계장"/>
      <sheetName val="품셈"/>
      <sheetName val="구조물공집계"/>
      <sheetName val="암거집계 "/>
      <sheetName val="암거구체수량"/>
      <sheetName val="암거구체"/>
      <sheetName val="날개벽집계표"/>
      <sheetName val="날개벽단위"/>
      <sheetName val="차수벽집계표"/>
      <sheetName val="차수벽"/>
      <sheetName val="도근좌표"/>
      <sheetName val="99총공사내역서"/>
      <sheetName val="견적(갑지)"/>
      <sheetName val="배수통관(좌)"/>
      <sheetName val="DLA"/>
      <sheetName val=" 견적서"/>
      <sheetName val=" HIT-&gt;HMC 견적(3900)"/>
      <sheetName val="토사(PE)"/>
      <sheetName val="Ekog10"/>
      <sheetName val="코드표"/>
      <sheetName val="기초단가"/>
      <sheetName val="FRP내역서"/>
      <sheetName val="공주-교대(A1)"/>
      <sheetName val="자재조사표(참고용)"/>
      <sheetName val="품셈집계표"/>
      <sheetName val="일반부표집계표"/>
      <sheetName val="공종별내역서"/>
      <sheetName val="I.설계조건"/>
      <sheetName val="재1"/>
      <sheetName val="자판실행"/>
      <sheetName val="수량산출서 갑지"/>
      <sheetName val="Baby일위대가"/>
      <sheetName val="분류작업"/>
      <sheetName val="기본자료"/>
      <sheetName val="2002상반기노임기준"/>
      <sheetName val="cost"/>
      <sheetName val="상승노임"/>
      <sheetName val="변화치수"/>
      <sheetName val="시행후면적"/>
      <sheetName val="수지예산"/>
      <sheetName val="단가대비"/>
      <sheetName val="소요자재"/>
      <sheetName val="ROOF(ALKALI)"/>
      <sheetName val="일위대가(4층원격)"/>
      <sheetName val="단가표 "/>
      <sheetName val="총괄"/>
      <sheetName val="공사비"/>
      <sheetName val="OPT"/>
      <sheetName val="SV"/>
      <sheetName val="1공구(을)"/>
      <sheetName val="XL4Poppy"/>
      <sheetName val="List"/>
      <sheetName val="CHITIET VL-NC"/>
      <sheetName val="DON GIA"/>
      <sheetName val="MOTOR"/>
      <sheetName val="참고"/>
      <sheetName val="7.경제성결과"/>
      <sheetName val="부대내역"/>
      <sheetName val="실행내역서_"/>
      <sheetName val="연령현황"/>
      <sheetName val="목표세부명세"/>
      <sheetName val="안정검토"/>
      <sheetName val="H-pile(298x299)"/>
      <sheetName val="H-pile(250x250)"/>
      <sheetName val="일위_파일"/>
      <sheetName val="연결임시"/>
      <sheetName val="단면검토"/>
      <sheetName val="_산근2_"/>
      <sheetName val="_산근4_"/>
      <sheetName val="_산근5_"/>
      <sheetName val="안정계산"/>
      <sheetName val="전체현황"/>
      <sheetName val="안정성검토"/>
      <sheetName val="하중계산"/>
      <sheetName val="설계기준"/>
      <sheetName val="총괄표"/>
      <sheetName val="대상공사(조달청)"/>
      <sheetName val="자료(통합)"/>
      <sheetName val="횡배수관집현황(2공구)"/>
      <sheetName val="JUCKEYK"/>
      <sheetName val="수목표준대가"/>
      <sheetName val="웅진교-S2"/>
      <sheetName val="시중노임(공사)"/>
      <sheetName val="식재"/>
      <sheetName val="시설물"/>
      <sheetName val="식재출력용"/>
      <sheetName val="유지관리"/>
      <sheetName val="가격표"/>
      <sheetName val="DATA1"/>
      <sheetName val="매크로"/>
      <sheetName val="DHEQSUPT"/>
      <sheetName val="원가입력"/>
      <sheetName val="교통대책내역"/>
      <sheetName val="수량집계"/>
      <sheetName val="수량산출서 (2)"/>
      <sheetName val="Customer Databas"/>
      <sheetName val="암거"/>
      <sheetName val="포장공"/>
      <sheetName val="배수공"/>
      <sheetName val="우수"/>
      <sheetName val="물량산출근거"/>
      <sheetName val="설계예산서(2016년 보안등 신설공사 단가계약-).xls"/>
      <sheetName val="BQ_Utl_Off"/>
      <sheetName val="BREAKDOWN(철거설치)"/>
      <sheetName val="기계경비"/>
      <sheetName val="암거공"/>
      <sheetName val="9호관로"/>
      <sheetName val="시화점실행"/>
      <sheetName val="설계명세서"/>
      <sheetName val="__"/>
      <sheetName val="DIAPHRAGM"/>
      <sheetName val="원계약서"/>
      <sheetName val="총괄내역"/>
      <sheetName val="주요측점"/>
      <sheetName val="__MAIN"/>
      <sheetName val="회로내역(승인)"/>
      <sheetName val="안정검토(온1)"/>
      <sheetName val="관급"/>
      <sheetName val="투찰(하수)"/>
      <sheetName val="Site Expenses"/>
      <sheetName val="TYPE-A"/>
      <sheetName val="TARGET"/>
      <sheetName val="Macro(전선)"/>
      <sheetName val="콘_재료분리(1)"/>
      <sheetName val="최종견"/>
      <sheetName val="sun"/>
      <sheetName val="예산M11A"/>
      <sheetName val="자료입력"/>
      <sheetName val="경사수로"/>
      <sheetName val="D16"/>
      <sheetName val="D25"/>
      <sheetName val="D22"/>
      <sheetName val="물가연동제"/>
      <sheetName val="1. 설계조건 2.단면가정 3. 하중계산"/>
      <sheetName val="DATA 입력란"/>
      <sheetName val="시행예산"/>
      <sheetName val="사업수지"/>
      <sheetName val="구천"/>
      <sheetName val="AS포장복구 "/>
      <sheetName val="근생APT-신마감"/>
      <sheetName val="복지관_FIART"/>
      <sheetName val="근생APT-FIART"/>
      <sheetName val="근생-FIART"/>
      <sheetName val="일위대가1"/>
      <sheetName val="원형측구(B-type)"/>
      <sheetName val="자재"/>
      <sheetName val="원형맨홀수량"/>
      <sheetName val="기기리스트"/>
      <sheetName val="01"/>
      <sheetName val="연돌일위집계"/>
      <sheetName val="집계"/>
      <sheetName val="CAL"/>
      <sheetName val="COVER-P"/>
      <sheetName val="3BL공동구 수량"/>
      <sheetName val="수안보-MBR1"/>
      <sheetName val="CATV"/>
      <sheetName val="L형 옹벽"/>
      <sheetName val="샘플표지"/>
      <sheetName val="금융비용"/>
      <sheetName val="주안3차A-A"/>
      <sheetName val="작업일정"/>
      <sheetName val="INPUT"/>
      <sheetName val="Macro(차단기)"/>
      <sheetName val="BQ(실행)"/>
      <sheetName val="JUCK"/>
      <sheetName val="요약&amp;결과"/>
      <sheetName val="Controls"/>
      <sheetName val="배관배선 단가조사"/>
      <sheetName val="일위대가집계"/>
      <sheetName val="4안전율"/>
      <sheetName val="사다리"/>
      <sheetName val="AA2000"/>
      <sheetName val="AA2100"/>
      <sheetName val="토류시설"/>
      <sheetName val="AA2200"/>
      <sheetName val="배수및물푸기시설집계"/>
      <sheetName val="가배수관"/>
      <sheetName val="가도수로"/>
      <sheetName val="절성경계도수로현황"/>
      <sheetName val="물푸기집계"/>
      <sheetName val="AA2300"/>
      <sheetName val="AA2400"/>
      <sheetName val="AA2500"/>
      <sheetName val="방호시설집계"/>
      <sheetName val="AA2600"/>
      <sheetName val="교통안전시설공집계"/>
      <sheetName val="교통처리가도수량집계"/>
      <sheetName val="국지도70호선-수량"/>
      <sheetName val="국지도70호선-현황"/>
      <sheetName val="남춘천IC접속부-수량"/>
      <sheetName val="남춘천IC접속부-현황"/>
      <sheetName val="군자4교하부-수량"/>
      <sheetName val="군자4교하부-현황"/>
      <sheetName val="AA2700"/>
      <sheetName val="낙하물방지공"/>
      <sheetName val="AA2800"/>
      <sheetName val="작업용가시설"/>
      <sheetName val="AA2900"/>
      <sheetName val="교량환기시설"/>
      <sheetName val="환기시설 (1)"/>
      <sheetName val="환기시설 (2)"/>
      <sheetName val="상-교대(A1-A2)"/>
      <sheetName val="15100"/>
      <sheetName val="현장지지물물량"/>
      <sheetName val="두앙"/>
      <sheetName val="재료비"/>
      <sheetName val="보온자재단가표"/>
      <sheetName val="소운반"/>
      <sheetName val="산근1"/>
      <sheetName val="장비"/>
      <sheetName val="노무"/>
      <sheetName val="통합"/>
      <sheetName val="유림총괄"/>
      <sheetName val="본실행경비"/>
      <sheetName val="단가대비표 표지"/>
      <sheetName val="2000시행"/>
      <sheetName val="해상PCB"/>
      <sheetName val="출입자명단"/>
      <sheetName val="뚝토공"/>
      <sheetName val="총요약서"/>
      <sheetName val="PIPE"/>
      <sheetName val="FLANGE"/>
      <sheetName val="VALVE"/>
      <sheetName val="AHU집계"/>
      <sheetName val="맨홀토공산출"/>
      <sheetName val="000000"/>
      <sheetName val="총내역서"/>
      <sheetName val="경관내역"/>
      <sheetName val="가로등내역"/>
      <sheetName val="영상수량산출"/>
      <sheetName val="경관수량산출"/>
      <sheetName val="가로등수량산출"/>
      <sheetName val="영상단가대비표 "/>
      <sheetName val="경관단가대비표"/>
      <sheetName val="배관"/>
      <sheetName val=" 냉각수펌프"/>
      <sheetName val="BOQ(전체)"/>
      <sheetName val="1-3.조건,바닥판 "/>
      <sheetName val="첨부1-1"/>
      <sheetName val="8-1"/>
      <sheetName val="월말"/>
      <sheetName val="데리네이타현황"/>
      <sheetName val="가정오수"/>
      <sheetName val="잔수량(작성)"/>
      <sheetName val="토공총괄표"/>
      <sheetName val="물건도(원본)"/>
      <sheetName val="적용단위길이"/>
      <sheetName val="피벗테이블데이터분석"/>
      <sheetName val="특수기호강도거푸집"/>
      <sheetName val="종배수관면벽신"/>
      <sheetName val="종배수관(신)"/>
      <sheetName val="기본"/>
      <sheetName val="견적대비"/>
      <sheetName val="교차구"/>
      <sheetName val="TYPE1"/>
      <sheetName val="몰탈재료산출"/>
      <sheetName val="G.R300경비"/>
      <sheetName val="1. 설계서-갑지"/>
      <sheetName val="2. 설계서-을지"/>
      <sheetName val="3. 산출기계"/>
      <sheetName val="4. 산출전기"/>
      <sheetName val="5. 일위대가목록"/>
      <sheetName val="6. 일위대가 "/>
      <sheetName val="7. 물가조사"/>
      <sheetName val="8. 견적대비"/>
      <sheetName val="9. 시중노임"/>
      <sheetName val="위치조서"/>
      <sheetName val="COVER"/>
      <sheetName val="일보"/>
      <sheetName val="기력고압전동기"/>
      <sheetName val="OH공량old"/>
      <sheetName val="1을"/>
      <sheetName val="예시 (수정 및 삭제금지)"/>
      <sheetName val="예산내역서"/>
      <sheetName val="기초안정검토"/>
      <sheetName val="사전공사"/>
      <sheetName val="단위수량산출"/>
      <sheetName val="1,2공구원가계산서"/>
      <sheetName val="2공구산출내역"/>
      <sheetName val="1공구산출내역서"/>
      <sheetName val="지주목시비량산출서"/>
      <sheetName val="단면치수"/>
      <sheetName val="입찰견적보고서"/>
      <sheetName val="일반공사"/>
      <sheetName val="사  업  비  수  지  예  산  서"/>
      <sheetName val="암거(내역)"/>
      <sheetName val="VENDOR LIST"/>
      <sheetName val="직접인건비"/>
      <sheetName val="깨기수량"/>
      <sheetName val="PANEL_중량산출1"/>
      <sheetName val="plan&amp;section_of_foundation1"/>
      <sheetName val="노원열병합__건축공사기성내역서1"/>
      <sheetName val="CT_1"/>
      <sheetName val="2F_회의실견적(5_14_일대)1"/>
      <sheetName val="조도계산서_(도서)1"/>
      <sheetName val="96물가_CODE1"/>
      <sheetName val="sum1_(2)"/>
      <sheetName val="1_설계조건"/>
      <sheetName val="CP-E2_(품셈표)1"/>
      <sheetName val="전차선로_물량표"/>
      <sheetName val="반중력식옹벽3_5"/>
      <sheetName val="6PILE__(돌출)"/>
      <sheetName val="신규_수주분(사용자_정의)"/>
      <sheetName val="화재_탐지_설비1"/>
      <sheetName val="소상_&quot;1&quot;1"/>
      <sheetName val="11월_가격"/>
      <sheetName val="1000_DB구축_부표"/>
      <sheetName val="토공(우물통,기타)_"/>
      <sheetName val="준검_내역서"/>
      <sheetName val="여방토공_"/>
      <sheetName val="내역서1999_8최종"/>
      <sheetName val="Data_Vol"/>
      <sheetName val="11_단가비교표_"/>
      <sheetName val="16_기계경비산출내역_"/>
      <sheetName val="Galaxy_소비자가격표"/>
      <sheetName val="Oper_Amount"/>
      <sheetName val="8_PILE__(돌출)"/>
      <sheetName val="입출재고현황_(2)"/>
      <sheetName val="조도계산서__도서_"/>
      <sheetName val="내역서_(2)"/>
      <sheetName val="횡_연장"/>
      <sheetName val="교각철근_(기초)"/>
      <sheetName val="교각철근_(구체+기초)"/>
      <sheetName val="플랜트_설치"/>
      <sheetName val="암거집계_"/>
      <sheetName val="견적대비_견적서"/>
      <sheetName val="BASIC_(2)"/>
      <sheetName val="원가_(2)"/>
      <sheetName val="남양시작동자105노65기1_3화1_2"/>
      <sheetName val="별표_"/>
      <sheetName val="3련_BOX"/>
      <sheetName val="7_1_자재단가표(케이블)"/>
      <sheetName val="변압기_및_발전기_용량"/>
      <sheetName val="Sheet1_(2)"/>
      <sheetName val="TRE_TABLE"/>
      <sheetName val="노무비_근거"/>
      <sheetName val="_HIT-&gt;HMC_견적(3900)"/>
      <sheetName val="단가표_"/>
      <sheetName val="Cost_bd-&quot;A&quot;"/>
      <sheetName val="전선_및_전선관"/>
      <sheetName val="_견적서"/>
      <sheetName val="보험료산출"/>
      <sheetName val="PIPE내역(FCN)"/>
      <sheetName val="단가_1_"/>
      <sheetName val="설비내역서"/>
      <sheetName val="전기내역서"/>
      <sheetName val="일위대가(건축)"/>
      <sheetName val="오존실배관내역"/>
      <sheetName val="대전-교대(A1-A2)"/>
      <sheetName val="물가"/>
      <sheetName val="우배수"/>
      <sheetName val="설명"/>
      <sheetName val="wing"/>
      <sheetName val="98비정기소모"/>
      <sheetName val="입력자료모음"/>
      <sheetName val="원가계산서(공사)"/>
      <sheetName val="식재가격"/>
      <sheetName val="식재총괄"/>
      <sheetName val="일위목록"/>
      <sheetName val="2000년1차"/>
      <sheetName val="구조물철거타공정이월"/>
      <sheetName val="수목데이타 "/>
      <sheetName val="토공(우물통,기타)_2"/>
      <sheetName val="내역서_(2)2"/>
      <sheetName val="횡_연장2"/>
      <sheetName val="토공(우물통,기타)_1"/>
      <sheetName val="내역서_(2)1"/>
      <sheetName val="횡_연장1"/>
      <sheetName val="하부철근수량"/>
      <sheetName val="적용기준"/>
      <sheetName val="지주토목내역서"/>
      <sheetName val="6. 직접경비"/>
      <sheetName val="DS기성최종"/>
      <sheetName val="DS설변내역서"/>
      <sheetName val="실행내역 "/>
      <sheetName val="ⴭⴭⴭⴭⴭ"/>
      <sheetName val="2001년 건설노임"/>
      <sheetName val="98지급계획"/>
      <sheetName val="맨홀수량산출"/>
      <sheetName val="E.P.T수량산출서"/>
      <sheetName val="교각별수량"/>
      <sheetName val="단가일람"/>
      <sheetName val="단가적용기준"/>
      <sheetName val="대로근거"/>
      <sheetName val="돈암사업"/>
      <sheetName val="SW개발대상목록(기능점수)"/>
      <sheetName val="EPro"/>
      <sheetName val="특별교실"/>
      <sheetName val="옹벽1"/>
      <sheetName val="BSD (2)"/>
      <sheetName val="Proposal"/>
      <sheetName val="CALCULATION"/>
      <sheetName val="원가계산하도"/>
      <sheetName val="기초공"/>
      <sheetName val="물량표"/>
      <sheetName val="평가데이터"/>
      <sheetName val="회사기초자료"/>
      <sheetName val="각종양식"/>
      <sheetName val="기본DATA"/>
      <sheetName val="단漰_x001d_潼"/>
      <sheetName val="8-3기계경비"/>
      <sheetName val="공통(20-91)"/>
      <sheetName val="궤간정정"/>
      <sheetName val="면(37)"/>
      <sheetName val="면맞춤593-693"/>
      <sheetName val="줄(37)"/>
      <sheetName val="줄맞춤"/>
      <sheetName val="유간(37)"/>
      <sheetName val="유간정정"/>
      <sheetName val="처짐(37)"/>
      <sheetName val="이음처짐"/>
      <sheetName val="위치(37)"/>
      <sheetName val="위치정정"/>
      <sheetName val="다지기(37)"/>
      <sheetName val="총다지기"/>
      <sheetName val="자갈치기(37)"/>
      <sheetName val="자갈치기"/>
      <sheetName val="분기보수"/>
      <sheetName val="기타721-739"/>
      <sheetName val="골재집계"/>
      <sheetName val="공종별 집계"/>
      <sheetName val="호안공"/>
      <sheetName val="H-PILE수량집계"/>
      <sheetName val="요율"/>
      <sheetName val="하도관리"/>
      <sheetName val="확약서"/>
      <sheetName val="석축설면"/>
      <sheetName val="초기화면"/>
      <sheetName val="중기단가목록"/>
      <sheetName val="설계내역서"/>
      <sheetName val="일위내역"/>
      <sheetName val="guard(mac)"/>
      <sheetName val="횡배수관재료-"/>
      <sheetName val="계산서(직선부)"/>
      <sheetName val="포장재료집계표"/>
      <sheetName val="콘크리트측구연장"/>
      <sheetName val="-몰탈콘크리트"/>
      <sheetName val="-배수구조물공토공"/>
      <sheetName val="산수배수"/>
      <sheetName val="토적표"/>
      <sheetName val="Front"/>
      <sheetName val="사용성검토"/>
      <sheetName val="9.1지하2층하부보"/>
      <sheetName val="anchor"/>
      <sheetName val="서울대규장각_가시설흙막이_"/>
      <sheetName val="기성내역서"/>
      <sheetName val="내역서(삼호)"/>
      <sheetName val="규격"/>
      <sheetName val="입고장부 (4)"/>
      <sheetName val="추가예산"/>
      <sheetName val="공사손익실적"/>
      <sheetName val="TABLE DB"/>
      <sheetName val="쌍용 data base"/>
      <sheetName val="견적보고(총액)"/>
      <sheetName val="Sheet4"/>
      <sheetName val="C.배수관공"/>
      <sheetName val="비용"/>
      <sheetName val="4.2.1 마루높이 검토"/>
      <sheetName val="타견적(을)"/>
      <sheetName val="마산방향"/>
      <sheetName val="사리부설"/>
      <sheetName val="일위집계(기존)"/>
      <sheetName val="제경비"/>
      <sheetName val="배수공 시멘트 및 골재량 산출"/>
      <sheetName val="SANTOGO"/>
      <sheetName val="SANBAISU"/>
      <sheetName val="3.현장배치"/>
      <sheetName val="96노임기준"/>
      <sheetName val="깨기"/>
      <sheetName val="공사명입력"/>
      <sheetName val="근로자자료입력"/>
      <sheetName val="참고자료"/>
      <sheetName val="도급예산내역서봉투"/>
      <sheetName val="도급예산내역서총괄표"/>
      <sheetName val="설계산출표지"/>
      <sheetName val="을부담운반비"/>
      <sheetName val="운반비산출"/>
      <sheetName val="STEEL BOX 단면설계(SEC.8)"/>
      <sheetName val="지급자재조서"/>
      <sheetName val="일위목차"/>
      <sheetName val="24.보증금(전신전화가입권)"/>
      <sheetName val="계정code"/>
      <sheetName val="시산표"/>
      <sheetName val="비교1"/>
      <sheetName val="1.2.1 마루높이결정"/>
      <sheetName val="3.공통공사대비"/>
      <sheetName val="총蚨ϖ"/>
      <sheetName val="총蓨ώ"/>
      <sheetName val="총벝l"/>
      <sheetName val="총벝ê"/>
      <sheetName val="우棌"/>
      <sheetName val="F4-F7"/>
      <sheetName val="현장식당(1)"/>
      <sheetName val="가시설단위수량"/>
      <sheetName val="eq_data"/>
      <sheetName val="현장관리비"/>
      <sheetName val="군자4교하부-Ö_x0000_"/>
      <sheetName val="총_x0000_ϭ"/>
      <sheetName val="우륀"/>
      <sheetName val="식재ط"/>
      <sheetName val="총_x0002__x0000_"/>
      <sheetName val="40총괄"/>
      <sheetName val="40집계"/>
      <sheetName val="부적합유형"/>
      <sheetName val="부적합 유형"/>
      <sheetName val="11.자재단가"/>
      <sheetName val="NEGO"/>
      <sheetName val="본사공가현황"/>
      <sheetName val="직접경비"/>
      <sheetName val="역T형교대(말뚝기초)"/>
      <sheetName val="실행예산서"/>
      <sheetName val="실행내역서_1"/>
      <sheetName val="예시_(수정_및_삭제금지)"/>
      <sheetName val="CHITIET_VL-NC"/>
      <sheetName val="DON_GIA"/>
      <sheetName val="7_경제성결과"/>
      <sheetName val="I_설계조건"/>
      <sheetName val="배수내역_(2)"/>
      <sheetName val="1__설계조건_2_단면가정_3__하중계산"/>
      <sheetName val="DATA_입력란"/>
      <sheetName val="수량산출서_(2)"/>
      <sheetName val="배수공_시멘트_및_골재량_산출"/>
      <sheetName val="배관배선_단가조사"/>
      <sheetName val="환기시설_(1)"/>
      <sheetName val="환기시설_(2)"/>
      <sheetName val="EQUIPMENT_-2"/>
      <sheetName val="수량산출서_갑지"/>
      <sheetName val="영상단가대비표_"/>
      <sheetName val="_냉각수펌프"/>
      <sheetName val="설계예산서(2016년_보안등_신설공사_단가계약-)_xls"/>
      <sheetName val="3BL공동구_수량"/>
      <sheetName val="L형_옹벽"/>
      <sheetName val="빗물받이(910-510-410)"/>
      <sheetName val="우수공"/>
      <sheetName val="물가자료"/>
      <sheetName val="부대집계1"/>
      <sheetName val="가도단위"/>
      <sheetName val="기계경비일람"/>
      <sheetName val="관로공표지"/>
      <sheetName val="FOOTING단면력"/>
      <sheetName val="종합단가표"/>
      <sheetName val="범례표"/>
      <sheetName val="투찰"/>
      <sheetName val="전기자료"/>
      <sheetName val="증감내역서"/>
      <sheetName val="내역_ver1.0"/>
      <sheetName val="일위총괄표"/>
      <sheetName val="05년"/>
      <sheetName val="6공구(당초)"/>
      <sheetName val="Calcs"/>
      <sheetName val="시설물일위"/>
      <sheetName val="woo(mac)"/>
      <sheetName val="설계내역"/>
      <sheetName val="이름정의"/>
      <sheetName val="교량data"/>
      <sheetName val="데이터"/>
      <sheetName val=" 내역"/>
      <sheetName val="참조"/>
      <sheetName val="단락전류-A"/>
      <sheetName val="1.개요"/>
      <sheetName val="basic_info"/>
      <sheetName val="제품별"/>
      <sheetName val="소요자재명세서2"/>
      <sheetName val="원본"/>
      <sheetName val="23"/>
      <sheetName val="총_x0010__x0000_"/>
      <sheetName val="총肸"/>
      <sheetName val="총Ῐᅯ"/>
      <sheetName val="총葨ù"/>
      <sheetName val="총_x0005__x0000_"/>
      <sheetName val="95년12월말"/>
      <sheetName val="배수장공사비"/>
      <sheetName val="총ꊐ˕"/>
      <sheetName val="암거단위-1련"/>
      <sheetName val="순공사비"/>
      <sheetName val="기초분물량표"/>
      <sheetName val="설치물량표"/>
      <sheetName val="철거분물량표"/>
      <sheetName val="원설계"/>
      <sheetName val="수량"/>
      <sheetName val="부표단가,총괄표"/>
      <sheetName val="진고설계"/>
      <sheetName val="벽산건설"/>
      <sheetName val="FORM-0"/>
      <sheetName val="연습"/>
      <sheetName val="sheet10"/>
      <sheetName val="단면 (2)"/>
      <sheetName val="7 th"/>
      <sheetName val="CVT산정"/>
      <sheetName val="구조물터파기수량집계"/>
      <sheetName val="단 box"/>
      <sheetName val="암거ၒ"/>
      <sheetName val="공내역"/>
      <sheetName val="분양가표"/>
      <sheetName val="제안서입력"/>
      <sheetName val="절감계산"/>
      <sheetName val="토공"/>
      <sheetName val="공통부대비"/>
      <sheetName val="계수시트"/>
      <sheetName val="c_balju"/>
      <sheetName val="잔공사현황"/>
      <sheetName val="식재품셈"/>
      <sheetName val="원가서"/>
      <sheetName val="수량산출서-2"/>
      <sheetName val="경비2내역"/>
      <sheetName val="식재인부"/>
      <sheetName val="유지관_x0000_"/>
      <sheetName val="안정검토(온1瀀"/>
      <sheetName val="안정검토(온1瀕"/>
      <sheetName val="식재퀀濟叏"/>
      <sheetName val="식재က"/>
      <sheetName val="식재Ⴒ꿦휅"/>
      <sheetName val="횡배수관집현황_2공구_"/>
      <sheetName val="아파트 "/>
      <sheetName val="금융"/>
      <sheetName val="일반부표"/>
      <sheetName val="일위산출"/>
      <sheetName val="시점교대"/>
      <sheetName val="총괄BOQ"/>
      <sheetName val="철근량"/>
      <sheetName val="총 괄 표"/>
      <sheetName val="일반수량총괄집계"/>
      <sheetName val="설계서을"/>
      <sheetName val="EQ-R1"/>
      <sheetName val="3.CCTV설비공사"/>
      <sheetName val="기계공사"/>
      <sheetName val="외천교"/>
      <sheetName val="표지 (2)"/>
      <sheetName val="은행코드"/>
      <sheetName val="양수장"/>
      <sheetName val="양수장내역"/>
      <sheetName val="주형"/>
      <sheetName val="단가 (2)"/>
      <sheetName val="INFO"/>
      <sheetName val="지장물C"/>
      <sheetName val="하수급견적대비"/>
      <sheetName val="AS복구"/>
      <sheetName val="중기터파기"/>
      <sheetName val="변수값"/>
      <sheetName val="중기상차"/>
      <sheetName val="산거각호표"/>
      <sheetName val="예산명세서"/>
      <sheetName val="rpcc"/>
      <sheetName val="옹벽"/>
      <sheetName val="Bill 2.2 Villa 2 beds"/>
      <sheetName val="품셈TABLE"/>
      <sheetName val="1-3_조건,바닥판_"/>
      <sheetName val="입고장부_(4)"/>
      <sheetName val="TABLE_DB"/>
      <sheetName val="쌍용_data_base"/>
      <sheetName val="3_현장배치"/>
      <sheetName val="실행내역_"/>
      <sheetName val="AS포장복구_"/>
      <sheetName val="DOGI"/>
      <sheetName val="물가시세표"/>
      <sheetName val="감액총괄표"/>
      <sheetName val="총집계표"/>
      <sheetName val="공양식"/>
      <sheetName val="TEST1"/>
      <sheetName val="anaysis_sheet"/>
      <sheetName val="재무가정"/>
      <sheetName val="회로내역(승인䠎"/>
      <sheetName val="회로내역(승인Ԉ"/>
      <sheetName val="1"/>
      <sheetName val="토적"/>
      <sheetName val="설계산출기초"/>
      <sheetName val="안_x0000__x0000_"/>
      <sheetName val="진행 DATA (2)"/>
      <sheetName val="품의양"/>
      <sheetName val="일집"/>
      <sheetName val="골조시행"/>
      <sheetName val="BOX1"/>
      <sheetName val="내역(전체)"/>
      <sheetName val="입력"/>
      <sheetName val="지사인원사무실"/>
      <sheetName val="b"/>
      <sheetName val="costing_ESDV"/>
      <sheetName val="costing_FE"/>
      <sheetName val="costing_MOV"/>
      <sheetName val="costing_Press"/>
      <sheetName val="1.설계기준 "/>
      <sheetName val="조도계산"/>
      <sheetName val="Assets"/>
      <sheetName val="CC Down load 0716"/>
      <sheetName val="END직무"/>
      <sheetName val="linehaul cost model (2)"/>
      <sheetName val="__Data__"/>
      <sheetName val="Common Wheat"/>
      <sheetName val="トピックス"/>
      <sheetName val="2 카드채권(대출포함)"/>
      <sheetName val="인건비 "/>
      <sheetName val="노임단가표"/>
      <sheetName val="C_DATA"/>
      <sheetName val="건축공사 집계표"/>
      <sheetName val="골조"/>
      <sheetName val="VS P-Q"/>
      <sheetName val="간접"/>
      <sheetName val="수목단가"/>
      <sheetName val="시설수량표"/>
      <sheetName val="식재수량표"/>
      <sheetName val="가압장구체수량산출서"/>
      <sheetName val="X68"/>
      <sheetName val="2.대외공문"/>
      <sheetName val="생산DATA"/>
      <sheetName val="판매DATA"/>
      <sheetName val="평가차손90"/>
      <sheetName val="DAT(목표)"/>
      <sheetName val="생산"/>
      <sheetName val="진도현황"/>
      <sheetName val="controll"/>
      <sheetName val="CoA map"/>
      <sheetName val="선급비용"/>
      <sheetName val="대외공문"/>
      <sheetName val="전체내역 (2)"/>
      <sheetName val="암거날개벽"/>
      <sheetName val="TOTAL.xls"/>
      <sheetName val="연령_x0000__x0000_"/>
      <sheetName val="내역(영일)"/>
      <sheetName val="tower 10ton"/>
      <sheetName val="인부신상자료"/>
      <sheetName val="[TOTAL.xls]___________________2"/>
      <sheetName val="총"/>
      <sheetName val="총缀⇐"/>
      <sheetName val="총䮘໪"/>
      <sheetName val="총ꘓÀ"/>
      <sheetName val="총鎠ັ"/>
      <sheetName val="총㳨⎱"/>
      <sheetName val="총౐ʥ"/>
      <sheetName val="총ꊐʮ"/>
      <sheetName val="안정검토(온1"/>
      <sheetName val="안정검토(온1렷"/>
      <sheetName val="총_xdfcc_"/>
      <sheetName val="설계예산서"/>
      <sheetName val="노무단가"/>
      <sheetName val="노무비(전지2기)"/>
      <sheetName val="소일위대가코드표"/>
      <sheetName val="Trans"/>
      <sheetName val="유화"/>
      <sheetName val="주식"/>
      <sheetName val="조작대(1연)"/>
      <sheetName val="차선도색수량집계"/>
      <sheetName val="Prices"/>
      <sheetName val="一発シート"/>
      <sheetName val="날개벽(시점좌측)"/>
      <sheetName val="시중노임단가"/>
      <sheetName val="입찰"/>
      <sheetName val="본공사"/>
      <sheetName val="현경"/>
      <sheetName val="입찰내역 발주처 양식"/>
      <sheetName val="변경증감내역서"/>
      <sheetName val="충주"/>
      <sheetName val="TTL"/>
      <sheetName val="개산공사비"/>
      <sheetName val="내역서01"/>
      <sheetName val="특수선일위대가"/>
      <sheetName val="공문(신)"/>
      <sheetName val="교량"/>
      <sheetName val="설계조정율"/>
      <sheetName val="흄관기초"/>
      <sheetName val="J형측구단위수량"/>
      <sheetName val="금주1교"/>
      <sheetName val="신림자금"/>
      <sheetName val=" 총괄표"/>
      <sheetName val="CAT_5"/>
      <sheetName val="실행예산"/>
      <sheetName val="횡배수관"/>
      <sheetName val="중간부"/>
      <sheetName val="[TOTAL.xls]______D_2001_______3"/>
      <sheetName val="[TOTAL.xls]______D_2001_______2"/>
      <sheetName val="[TOTAL.xls]______D_2001_______4"/>
      <sheetName val="[TOTAL.xls]______D_2001_______5"/>
      <sheetName val="자재목록"/>
      <sheetName val="중기목록"/>
      <sheetName val="98NS-N"/>
      <sheetName val="REINF."/>
      <sheetName val="SKETCH"/>
      <sheetName val="LOADS"/>
      <sheetName val="design criteria"/>
      <sheetName val="CHECK1"/>
      <sheetName val="내역(입찰)"/>
      <sheetName val="수량산출서 (ૐƴ"/>
      <sheetName val="수량산출서 (柖"/>
      <sheetName val="수량산출서 (_x0000__x0000_"/>
      <sheetName val="수량산출서 (葔ǯ"/>
      <sheetName val="본댐설계"/>
      <sheetName val="Sch7a (토요일)"/>
      <sheetName val="가도공"/>
      <sheetName val="견적 (2)"/>
      <sheetName val="입찰보고"/>
      <sheetName val="업무처리전"/>
      <sheetName val="工관리비율"/>
      <sheetName val="9811"/>
      <sheetName val="설비_(FAB)"/>
      <sheetName val="관람석제출"/>
      <sheetName val="도급자재"/>
      <sheetName val="실행(표지,갑,을)"/>
      <sheetName val="의정부문예회관변경내역"/>
      <sheetName val="취합표"/>
      <sheetName val="물량산출"/>
      <sheetName val="공통비"/>
      <sheetName val="C.C RIAL접지"/>
      <sheetName val="전선관부설(1)"/>
      <sheetName val="전선관부설(2)"/>
      <sheetName val="조명TOWER보호대기초"/>
      <sheetName val="울타리기둥기초"/>
      <sheetName val="PAD TR보호대기초"/>
      <sheetName val="울타리출입문기초"/>
      <sheetName val="조명탑기초-32m용"/>
      <sheetName val="조명탑기초-20m용"/>
      <sheetName val="PAD TR 기초"/>
      <sheetName val="CCTV POLE기초"/>
      <sheetName val="차량신호등철주기초"/>
      <sheetName val="보행신호등기초"/>
      <sheetName val="조명제어반기초"/>
      <sheetName val="맨홀(&quot;A&quot; TYPE)"/>
      <sheetName val="맨홀(&quot;B&quot; TYPE)"/>
      <sheetName val="맨홀(&quot;C&quot; TYPE)"/>
      <sheetName val="HANDHOLE"/>
      <sheetName val="HANDHOLE(2)"/>
      <sheetName val="예가표"/>
      <sheetName val="대비표"/>
      <sheetName val="P-J"/>
      <sheetName val="고객리스트 담당자"/>
      <sheetName val="평균H"/>
      <sheetName val="eq. mobilization"/>
      <sheetName val="쌍송교"/>
      <sheetName val="가설개략"/>
      <sheetName val="hvac(제어동)"/>
      <sheetName val="일위대가(목록)"/>
      <sheetName val="조건 (A)"/>
      <sheetName val="3BL공동구 수_x0000_"/>
      <sheetName val="3BL공동구 수嚠"/>
      <sheetName val="3BL공동구 수吐"/>
      <sheetName val="총焘ʒ"/>
      <sheetName val="총̉"/>
      <sheetName val="우_xdb4a_"/>
      <sheetName val="TARG＠ͷ"/>
      <sheetName val="설䨕쟛ꀀ"/>
      <sheetName val="안정검토(온1ჿ"/>
      <sheetName val="(포장)BOQ-실적공사"/>
      <sheetName val="b_balju_cho"/>
      <sheetName val="샘플표⁑"/>
      <sheetName val="샘플표⣨"/>
      <sheetName val="샘플표쁑"/>
      <sheetName val="샘플표샨"/>
      <sheetName val="견적내역서"/>
      <sheetName val="2.재료비"/>
      <sheetName val="1.인건비"/>
      <sheetName val="내역(2000년)"/>
      <sheetName val="일위집계표"/>
      <sheetName val="산근"/>
      <sheetName val="가설"/>
      <sheetName val="경상"/>
      <sheetName val="5.모델링"/>
      <sheetName val="총_x005f_x0000_ϭ"/>
      <sheetName val="총_x005f_x0002__x005f_x0000_"/>
      <sheetName val="총_x005f_x0005__x005f_x0000_"/>
      <sheetName val="유지관_x005f_x0000_"/>
      <sheetName val="총_x005f_xdfcc_"/>
      <sheetName val="총_x005f_x0010__x005f_x0000_"/>
      <sheetName val="군자4교하부-Ö_x005f_x0000_"/>
      <sheetName val="단漰_x005f_x001d_潼"/>
      <sheetName val="TARGȞ$"/>
      <sheetName val="안정검토(온1蠷"/>
      <sheetName val="예산계획"/>
      <sheetName val="집수정(600-700)"/>
      <sheetName val="DHEQSU_x0000__x0000_"/>
      <sheetName val="PANEL_중량산출2"/>
      <sheetName val="plan&amp;section_of_foundation2"/>
      <sheetName val="노원열병합__건축공사기성내역서2"/>
      <sheetName val="실행내역서_2"/>
      <sheetName val="CT_2"/>
      <sheetName val="2F_회의실견적(5_14_일대)2"/>
      <sheetName val="조도계산서_(도서)2"/>
      <sheetName val="화재_탐지_설비2"/>
      <sheetName val="변압기_및_발전기_용량1"/>
      <sheetName val="96물가_CODE2"/>
      <sheetName val="sum1_(2)1"/>
      <sheetName val="1_설계조건1"/>
      <sheetName val="CP-E2_(품셈표)2"/>
      <sheetName val="전차선로_물량표1"/>
      <sheetName val="반중력식옹벽3_51"/>
      <sheetName val="신규_수주분(사용자_정의)1"/>
      <sheetName val="소상_&quot;1&quot;2"/>
      <sheetName val="11월_가격1"/>
      <sheetName val="1000_DB구축_부표1"/>
      <sheetName val="6PILE__(돌출)1"/>
      <sheetName val="남양시작동자105노65기1_3화1_21"/>
      <sheetName val="별표_1"/>
      <sheetName val="전선_및_전선관1"/>
      <sheetName val="11_단가비교표_1"/>
      <sheetName val="16_기계경비산출내역_1"/>
      <sheetName val="7_1_자재단가표(케이블)1"/>
      <sheetName val="토공(우물통,기타)_3"/>
      <sheetName val="준검_내역서1"/>
      <sheetName val="여방토공_1"/>
      <sheetName val="내역서1999_8최종1"/>
      <sheetName val="견적대비_견적서1"/>
      <sheetName val="내역서_(2)3"/>
      <sheetName val="Data_Vol1"/>
      <sheetName val="Galaxy_소비자가격표1"/>
      <sheetName val="BASIC_(2)1"/>
      <sheetName val="플랜트_설치1"/>
      <sheetName val="입출재고현황_(2)1"/>
      <sheetName val="Sheet1_(2)1"/>
      <sheetName val="Oper_Amount1"/>
      <sheetName val="8_PILE__(돌출)1"/>
      <sheetName val="_견적서1"/>
      <sheetName val="1__설계조건_2_단면가정_3__하중계산1"/>
      <sheetName val="DATA_입력란1"/>
      <sheetName val="I_설계조건1"/>
      <sheetName val="배수내역_(2)1"/>
      <sheetName val="7_경제성결과1"/>
      <sheetName val="Cost_bd-&quot;A&quot;1"/>
      <sheetName val="교각철근_(기초)1"/>
      <sheetName val="교각철근_(구체+기초)1"/>
      <sheetName val="3련_BOX1"/>
      <sheetName val="조도계산서__도서_1"/>
      <sheetName val="원가_(2)1"/>
      <sheetName val="TRE_TABLE1"/>
      <sheetName val="횡_연장3"/>
      <sheetName val="수량산출서_(2)1"/>
      <sheetName val="_HIT-&gt;HMC_견적(3900)1"/>
      <sheetName val="암거집계_1"/>
      <sheetName val="단가표_1"/>
      <sheetName val="노무비_근거1"/>
      <sheetName val="CHITIET_VL-NC1"/>
      <sheetName val="DON_GIA1"/>
      <sheetName val="배관배선_단가조사1"/>
      <sheetName val="EQUIPMENT_-21"/>
      <sheetName val="수량산출서_갑지1"/>
      <sheetName val="1-3_조건,바닥판_1"/>
      <sheetName val="입고장부_(4)1"/>
      <sheetName val="환기시설_(1)1"/>
      <sheetName val="환기시설_(2)1"/>
      <sheetName val="예시_(수정_및_삭제금지)1"/>
      <sheetName val="3BL공동구_수량1"/>
      <sheetName val="L형_옹벽1"/>
      <sheetName val="설계예산서(2016년_보안등_신설공사_단가계약-)_xl1"/>
      <sheetName val="Site_Expenses"/>
      <sheetName val="TABLE_DB1"/>
      <sheetName val="쌍용_data_base1"/>
      <sheetName val="_냉각수펌프1"/>
      <sheetName val="배수공_시멘트_및_골재량_산출1"/>
      <sheetName val="실행내역_1"/>
      <sheetName val="AS포장복구_1"/>
      <sheetName val="BSD_(2)"/>
      <sheetName val="Customer_Databas"/>
      <sheetName val="C_배수관공"/>
      <sheetName val="4_2_1_마루높이_검토"/>
      <sheetName val="3_현장배치1"/>
      <sheetName val="단가대비표_표지"/>
      <sheetName val="영상단가대비표_1"/>
      <sheetName val="단_box"/>
      <sheetName val="내역_ver1_0"/>
      <sheetName val="사__업__비__수__지__예__산__서"/>
      <sheetName val="VENDOR_LIST"/>
      <sheetName val="G_R300경비"/>
      <sheetName val="수목데이타_"/>
      <sheetName val="6__직접경비"/>
      <sheetName val="2001년_건설노임"/>
      <sheetName val="E_P_T수량산출서"/>
      <sheetName val="11_자재단가"/>
      <sheetName val="9_1지하2층하부보"/>
      <sheetName val="표지_(2)"/>
      <sheetName val="단가_(2)"/>
      <sheetName val="STEEL_BOX_단면설계(SEC_8)"/>
      <sheetName val="1__설계서-갑지"/>
      <sheetName val="2__설계서-을지"/>
      <sheetName val="3__산출기계"/>
      <sheetName val="4__산출전기"/>
      <sheetName val="5__일위대가목록"/>
      <sheetName val="6__일위대가_"/>
      <sheetName val="7__물가조사"/>
      <sheetName val="8__견적대비"/>
      <sheetName val="9__시중노임"/>
      <sheetName val="24_보증금(전신전화가입권)"/>
      <sheetName val="3_공통공사대비"/>
      <sheetName val="단면_(2)"/>
      <sheetName val="단漰潼"/>
      <sheetName val="부적합_유형"/>
      <sheetName val="1_개요"/>
      <sheetName val="인건비_"/>
      <sheetName val="3_CCTV설비공사"/>
      <sheetName val="인부노임"/>
      <sheetName val="물가대비표"/>
      <sheetName val="조정금액결과표 (차수별)"/>
      <sheetName val="견적3"/>
      <sheetName val="매입세"/>
      <sheetName val="대상공사(조_x0011__x0000__x0000_"/>
      <sheetName val="투찰금액"/>
      <sheetName val="BOX날개벽"/>
      <sheetName val="94"/>
      <sheetName val="총?"/>
      <sheetName val="안"/>
      <sheetName val="간접비"/>
      <sheetName val="예산조서"/>
      <sheetName val="산출내역서"/>
      <sheetName val="전기일위목록"/>
      <sheetName val="BREAKDOWN(철거설치_x0011_"/>
      <sheetName val="BREAKDOWN(철거설치Æ"/>
      <sheetName val="안정검토(온1ȕ"/>
      <sheetName val="MEMORY"/>
      <sheetName val="건축2"/>
      <sheetName val="인천제철"/>
      <sheetName val="자  재"/>
      <sheetName val="건축외주"/>
      <sheetName val="1차 내역서"/>
      <sheetName val="토적계산서"/>
      <sheetName val="kich thuoc"/>
      <sheetName val="DTHH"/>
      <sheetName val="Bill_2_2_Villa_2_beds"/>
      <sheetName val="음봉방향"/>
      <sheetName val="GI-LIST"/>
      <sheetName val="가설건물"/>
      <sheetName val="_______________2021______2021_2"/>
      <sheetName val="ITB COST"/>
      <sheetName val="DAN"/>
      <sheetName val="백호우계수"/>
      <sheetName val="노무비단가"/>
      <sheetName val="원가계산(샷시포함총괄ESC)"/>
      <sheetName val="현장경비"/>
      <sheetName val="장비가동"/>
      <sheetName val="WEON"/>
      <sheetName val="토공구역구분(출력안함)"/>
      <sheetName val="간지02)"/>
      <sheetName val="직접구매"/>
      <sheetName val="간지03 )"/>
      <sheetName val="주요자재xxxxxx"/>
      <sheetName val="1.레미콘"/>
      <sheetName val="2.관집계"/>
      <sheetName val="3.제수밸브"/>
      <sheetName val="4.각종주철제"/>
      <sheetName val="5.유량계"/>
      <sheetName val="1.골재집계"/>
      <sheetName val="2.철근집계"/>
      <sheetName val="3.관세척"/>
      <sheetName val="4.분기관"/>
      <sheetName val="간지04)"/>
      <sheetName val="총괄자재집계표"/>
      <sheetName val="간지05)"/>
      <sheetName val="상수공 토공집계표"/>
      <sheetName val="우수공자재집계표"/>
      <sheetName val="시모자"/>
      <sheetName val="1.설계기준"/>
      <sheetName val="[TOTAL.xls]______D_2001_______6"/>
      <sheetName val="[TOTAL.xls]______D_2001_______7"/>
      <sheetName val="[TOTAL.xls]__4_c_1_________TO_2"/>
      <sheetName val="최적단면"/>
      <sheetName val="Sheet16"/>
      <sheetName val="2.1  노무비 평균단가산출"/>
      <sheetName val="제잡비계산"/>
      <sheetName val="지불내역(장비비)"/>
      <sheetName val="샘플표⃨"/>
      <sheetName val="차량구입"/>
      <sheetName val="급수공사"/>
      <sheetName val="_Users_USER_Downloads_________2"/>
      <sheetName val="총Ć_x0000_"/>
      <sheetName val="연락처"/>
      <sheetName val="인사자료총집계"/>
      <sheetName val="공사요율"/>
      <sheetName val="FRP배관단가(만수)"/>
      <sheetName val="만수배관단가"/>
      <sheetName val="공종별_집계"/>
      <sheetName val="VS_P-Q"/>
      <sheetName val="1_2_1_마루높이결정"/>
      <sheetName val="2_대외공문"/>
      <sheetName val="CoA_map"/>
      <sheetName val="7_th"/>
      <sheetName val="건축공사_집계표"/>
      <sheetName val="진행_DATA_(2)"/>
      <sheetName val="CC_Down_load_0716"/>
      <sheetName val="linehaul_cost_model_(2)"/>
      <sheetName val="Common_Wheat"/>
      <sheetName val="2_카드채권(대출포함)"/>
      <sheetName val="견적_(2)"/>
      <sheetName val="아파트_"/>
      <sheetName val="tower_10ton"/>
      <sheetName val="전체내역_(2)"/>
      <sheetName val="입찰내역_발주처_양식"/>
      <sheetName val="Sch7a_(토요일)"/>
      <sheetName val="총_괄_표"/>
      <sheetName val="교각토공"/>
      <sheetName val="각형맨홀"/>
      <sheetName val="업무분장"/>
      <sheetName val="설계명세"/>
      <sheetName val="배수내역"/>
      <sheetName val="집 계 표"/>
      <sheetName val="계측-정부노임단가"/>
      <sheetName val="보차도경계석"/>
      <sheetName val="CPM챠트"/>
      <sheetName val="노임단가명세표"/>
      <sheetName val="단중표"/>
      <sheetName val="초기화면1"/>
      <sheetName val="VVVVVVVa"/>
      <sheetName val="교육계획"/>
      <sheetName val="문서처리전"/>
      <sheetName val="GEN"/>
      <sheetName val="남춘천IC접속_x0000__x0000__x0005__x0000_"/>
      <sheetName val="pile bearing capa &amp; arrenge"/>
      <sheetName val="design load"/>
      <sheetName val="working load at the btm ft."/>
      <sheetName val="stability check"/>
      <sheetName val="7.PILE  (돌출)"/>
      <sheetName val="지원5월"/>
      <sheetName val="기계상세"/>
      <sheetName val="FC-101"/>
      <sheetName val="TB-내역서"/>
      <sheetName val="SILICATE"/>
      <sheetName val="Option"/>
      <sheetName val="BLR-S"/>
      <sheetName val="뜃맟뭁돽띿맟?-BLDG"/>
      <sheetName val="CAPVC"/>
      <sheetName val="1호인버트수량"/>
      <sheetName val="토사聢ἂ堃ꊐ"/>
      <sheetName val="설계예산"/>
      <sheetName val="cash"/>
      <sheetName val="총괄뀀"/>
      <sheetName val="파일"/>
      <sheetName val="군자4교하부-ז_x0000_"/>
      <sheetName val="시멘트"/>
      <sheetName val="지명 안내게시판"/>
      <sheetName val="실내건축일위대가"/>
      <sheetName val="h-013211-2"/>
      <sheetName val="토목내역"/>
      <sheetName val=" 갑  지 "/>
      <sheetName val="BM"/>
      <sheetName val="Adimi bldg"/>
      <sheetName val="Pump House"/>
      <sheetName val="Fuel Regu Station"/>
      <sheetName val="G2설비도급"/>
      <sheetName val="DUT-BAT1"/>
      <sheetName val="CAUDIT"/>
      <sheetName val="적용환율"/>
      <sheetName val="경계석수량집계"/>
      <sheetName val="계산서(직선부_x0000_"/>
      <sheetName val="3.하중산정4.지지력"/>
      <sheetName val="지수적용공사비내역서"/>
      <sheetName val="G.R300경颳"/>
      <sheetName val="유림䳆꽆"/>
      <sheetName val="단가조사표"/>
      <sheetName val="0226"/>
      <sheetName val="투자효율분석"/>
      <sheetName val="상세내역서"/>
      <sheetName val="#2-3 일위대가"/>
      <sheetName val="#2-4 단가대비표"/>
      <sheetName val="SCH"/>
      <sheetName val="database"/>
      <sheetName val="방배동내역 (총괄)"/>
      <sheetName val="cost9702"/>
      <sheetName val="양식"/>
      <sheetName val="계산DATA입력"/>
      <sheetName val="상세 계산 내역"/>
      <sheetName val="계산정보"/>
      <sheetName val="적용토목"/>
      <sheetName val="지하"/>
      <sheetName val="L형집계"/>
      <sheetName val="LG제품"/>
      <sheetName val="PROJECT BRIEF(EX.NEW)"/>
      <sheetName val="토류Y_x0000_"/>
      <sheetName val="공사대장"/>
      <sheetName val="실적"/>
      <sheetName val="경고문"/>
      <sheetName val="제출내역 (2)"/>
      <sheetName val="비탈면보호공수량산출"/>
      <sheetName val="주안3차A-_x0000_"/>
      <sheetName val="하중_x0000__x0000_"/>
      <sheetName val="샘플표_xd800_"/>
      <sheetName val="일위대가(가설)"/>
      <sheetName val="노면및방향"/>
      <sheetName val="2-1. 경관조명 내역총괄표"/>
      <sheetName val="신축이음"/>
      <sheetName val="개거호형별수량"/>
      <sheetName val="SORCE1"/>
      <sheetName val="2_재료비"/>
      <sheetName val="1_인건비"/>
      <sheetName val="eq__mobilization"/>
      <sheetName val="5_모델링"/>
      <sheetName val="_내역"/>
      <sheetName val="TOTAL_xls"/>
      <sheetName val="_총괄표"/>
      <sheetName val="[TOTAL_xls]___________________2"/>
      <sheetName val="File_관급"/>
      <sheetName val="3BL공동구 수_x005f_x0000_"/>
      <sheetName val="우_x005f_xdb4a_"/>
      <sheetName val="총_x005f_x005f_x005f_x0000_ϭ"/>
      <sheetName val="총_x005f_x005f_x005f_x0002__x005f_x005f_x005f_x0000_"/>
      <sheetName val="총_x005f_x005f_x005f_x0005__x005f_x005f_x005f_x0000_"/>
      <sheetName val="유지관_x005f_x005f_x005f_x0000_"/>
      <sheetName val="총_x005f_x005f_x005f_xdfcc_"/>
      <sheetName val="총_x005f_x005f_x005f_x0010__x005f_x005f_x005f_x0000_"/>
      <sheetName val="군자4교하부-Ö_x005f_x005f_x005f_x0000_"/>
      <sheetName val="단漰_x005f_x005f_x005f_x001d_潼"/>
      <sheetName val="총Ć_x005f_x0000_"/>
      <sheetName val="안_x005f_x0000__x005f_x0000_"/>
      <sheetName val="3BL공동구 수_x0005_"/>
      <sheetName val="환산TB"/>
      <sheetName val="월별손익"/>
      <sheetName val="SHEET PILE단가"/>
      <sheetName val="PART_DISCOUNT"/>
      <sheetName val="시설장비"/>
      <sheetName val="작업일ၒ"/>
      <sheetName val="1.우편집중내역서"/>
      <sheetName val="예산M1ꃲࡰ"/>
      <sheetName val="X17-TOTAL"/>
      <sheetName val="내역서(재노경)"/>
      <sheetName val="현금및현금등가물"/>
      <sheetName val="xxxxxx"/>
      <sheetName val="Sheet6"/>
      <sheetName val="Sheet8"/>
      <sheetName val="Sheet11"/>
      <sheetName val="Sheet12"/>
      <sheetName val="Sheet15"/>
      <sheetName val="펌프부하"/>
      <sheetName val="EQT-ESTN"/>
      <sheetName val="난간벽단위"/>
      <sheetName val="C__Users_skya1_Desktop________2"/>
      <sheetName val="금액산정"/>
      <sheetName val="운용방안"/>
      <sheetName val="현장지지물_x0000__x0000_"/>
      <sheetName val="[TOTAL.xls]__4_c_1_________TO_3"/>
    </sheetNames>
    <definedNames>
      <definedName name="Macro11"/>
      <definedName name="Macro3"/>
      <definedName name="Macro4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/>
      <sheetData sheetId="319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 refreshError="1"/>
      <sheetData sheetId="467" refreshError="1"/>
      <sheetData sheetId="468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>
        <row r="1">
          <cell r="A1" t="str">
            <v>단  종</v>
          </cell>
        </row>
      </sheetData>
      <sheetData sheetId="567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/>
      <sheetData sheetId="705">
        <row r="1">
          <cell r="A1" t="str">
            <v>단  종</v>
          </cell>
        </row>
      </sheetData>
      <sheetData sheetId="706">
        <row r="1">
          <cell r="A1" t="str">
            <v>단  종</v>
          </cell>
        </row>
      </sheetData>
      <sheetData sheetId="707">
        <row r="1">
          <cell r="A1" t="str">
            <v>단  종</v>
          </cell>
        </row>
      </sheetData>
      <sheetData sheetId="708">
        <row r="1">
          <cell r="A1" t="str">
            <v>단  종</v>
          </cell>
        </row>
      </sheetData>
      <sheetData sheetId="709">
        <row r="1">
          <cell r="A1" t="str">
            <v>단  종</v>
          </cell>
        </row>
      </sheetData>
      <sheetData sheetId="710">
        <row r="1">
          <cell r="A1" t="str">
            <v>단  종</v>
          </cell>
        </row>
      </sheetData>
      <sheetData sheetId="711">
        <row r="1">
          <cell r="A1" t="str">
            <v>단  종</v>
          </cell>
        </row>
      </sheetData>
      <sheetData sheetId="712">
        <row r="1">
          <cell r="A1" t="str">
            <v>단  종</v>
          </cell>
        </row>
      </sheetData>
      <sheetData sheetId="713">
        <row r="1">
          <cell r="A1" t="str">
            <v>단  종</v>
          </cell>
        </row>
      </sheetData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/>
      <sheetData sheetId="737">
        <row r="1">
          <cell r="A1" t="str">
            <v>단  종</v>
          </cell>
        </row>
      </sheetData>
      <sheetData sheetId="738">
        <row r="1">
          <cell r="A1" t="str">
            <v>단  종</v>
          </cell>
        </row>
      </sheetData>
      <sheetData sheetId="739">
        <row r="1">
          <cell r="A1" t="str">
            <v>단  종</v>
          </cell>
        </row>
      </sheetData>
      <sheetData sheetId="740">
        <row r="1">
          <cell r="A1" t="str">
            <v>단  종</v>
          </cell>
        </row>
      </sheetData>
      <sheetData sheetId="741"/>
      <sheetData sheetId="742"/>
      <sheetData sheetId="743"/>
      <sheetData sheetId="744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>
        <row r="1">
          <cell r="A1" t="str">
            <v>단  종</v>
          </cell>
        </row>
      </sheetData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/>
      <sheetData sheetId="949"/>
      <sheetData sheetId="950" refreshError="1"/>
      <sheetData sheetId="95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>
        <row r="1">
          <cell r="A1" t="str">
            <v>단  종</v>
          </cell>
        </row>
      </sheetData>
      <sheetData sheetId="991"/>
      <sheetData sheetId="992"/>
      <sheetData sheetId="993">
        <row r="1">
          <cell r="A1" t="str">
            <v>단  종</v>
          </cell>
        </row>
      </sheetData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/>
      <sheetData sheetId="1101" refreshError="1"/>
      <sheetData sheetId="1102" refreshError="1"/>
      <sheetData sheetId="1103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/>
      <sheetData sheetId="1126"/>
      <sheetData sheetId="1127"/>
      <sheetData sheetId="1128"/>
      <sheetData sheetId="1129"/>
      <sheetData sheetId="1130"/>
      <sheetData sheetId="113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/>
      <sheetData sheetId="1195" refreshError="1"/>
      <sheetData sheetId="1196" refreshError="1"/>
      <sheetData sheetId="1197" refreshError="1"/>
      <sheetData sheetId="1198" refreshError="1"/>
      <sheetData sheetId="1199"/>
      <sheetData sheetId="1200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/>
      <sheetData sheetId="1247"/>
      <sheetData sheetId="1248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>
        <row r="1">
          <cell r="A1" t="str">
            <v>단  종</v>
          </cell>
        </row>
      </sheetData>
      <sheetData sheetId="1280">
        <row r="1">
          <cell r="A1" t="str">
            <v>단  종</v>
          </cell>
        </row>
      </sheetData>
      <sheetData sheetId="1281"/>
      <sheetData sheetId="1282">
        <row r="1">
          <cell r="A1" t="str">
            <v>단  종</v>
          </cell>
        </row>
      </sheetData>
      <sheetData sheetId="1283">
        <row r="1">
          <cell r="A1" t="str">
            <v>단  종</v>
          </cell>
        </row>
      </sheetData>
      <sheetData sheetId="1284">
        <row r="1">
          <cell r="A1" t="str">
            <v>단  종</v>
          </cell>
        </row>
      </sheetData>
      <sheetData sheetId="1285">
        <row r="1">
          <cell r="A1" t="str">
            <v>단  종</v>
          </cell>
        </row>
      </sheetData>
      <sheetData sheetId="1286">
        <row r="1">
          <cell r="A1" t="str">
            <v>단  종</v>
          </cell>
        </row>
      </sheetData>
      <sheetData sheetId="1287">
        <row r="1">
          <cell r="A1" t="str">
            <v>단  종</v>
          </cell>
        </row>
      </sheetData>
      <sheetData sheetId="1288">
        <row r="1">
          <cell r="A1" t="str">
            <v>단  종</v>
          </cell>
        </row>
      </sheetData>
      <sheetData sheetId="1289">
        <row r="1">
          <cell r="A1" t="str">
            <v>단  종</v>
          </cell>
        </row>
      </sheetData>
      <sheetData sheetId="1290">
        <row r="1">
          <cell r="A1" t="str">
            <v>단  종</v>
          </cell>
        </row>
      </sheetData>
      <sheetData sheetId="1291">
        <row r="1">
          <cell r="A1" t="str">
            <v>단  종</v>
          </cell>
        </row>
      </sheetData>
      <sheetData sheetId="1292">
        <row r="1">
          <cell r="A1" t="str">
            <v>단  종</v>
          </cell>
        </row>
      </sheetData>
      <sheetData sheetId="1293">
        <row r="1">
          <cell r="A1" t="str">
            <v>단  종</v>
          </cell>
        </row>
      </sheetData>
      <sheetData sheetId="1294">
        <row r="1">
          <cell r="A1" t="str">
            <v>단  종</v>
          </cell>
        </row>
      </sheetData>
      <sheetData sheetId="1295">
        <row r="1">
          <cell r="A1" t="str">
            <v>단  종</v>
          </cell>
        </row>
      </sheetData>
      <sheetData sheetId="1296">
        <row r="1">
          <cell r="A1" t="str">
            <v>단  종</v>
          </cell>
        </row>
      </sheetData>
      <sheetData sheetId="1297">
        <row r="1">
          <cell r="A1" t="str">
            <v>단  종</v>
          </cell>
        </row>
      </sheetData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>
        <row r="1">
          <cell r="A1" t="str">
            <v>단  종</v>
          </cell>
        </row>
      </sheetData>
      <sheetData sheetId="1347">
        <row r="1">
          <cell r="A1" t="str">
            <v>단  종</v>
          </cell>
        </row>
      </sheetData>
      <sheetData sheetId="1348">
        <row r="1">
          <cell r="A1" t="str">
            <v>단  종</v>
          </cell>
        </row>
      </sheetData>
      <sheetData sheetId="1349">
        <row r="1">
          <cell r="A1" t="str">
            <v>단  종</v>
          </cell>
        </row>
      </sheetData>
      <sheetData sheetId="1350">
        <row r="1">
          <cell r="A1" t="str">
            <v>단  종</v>
          </cell>
        </row>
      </sheetData>
      <sheetData sheetId="1351">
        <row r="1">
          <cell r="A1" t="str">
            <v>단  종</v>
          </cell>
        </row>
      </sheetData>
      <sheetData sheetId="1352">
        <row r="1">
          <cell r="A1" t="str">
            <v>단  종</v>
          </cell>
        </row>
      </sheetData>
      <sheetData sheetId="1353">
        <row r="1">
          <cell r="A1" t="str">
            <v>단  종</v>
          </cell>
        </row>
      </sheetData>
      <sheetData sheetId="1354">
        <row r="1">
          <cell r="A1" t="str">
            <v>단  종</v>
          </cell>
        </row>
      </sheetData>
      <sheetData sheetId="1355">
        <row r="1">
          <cell r="A1" t="str">
            <v>단  종</v>
          </cell>
        </row>
      </sheetData>
      <sheetData sheetId="1356">
        <row r="1">
          <cell r="A1" t="str">
            <v>단  종</v>
          </cell>
        </row>
      </sheetData>
      <sheetData sheetId="1357">
        <row r="1">
          <cell r="A1" t="str">
            <v>단  종</v>
          </cell>
        </row>
      </sheetData>
      <sheetData sheetId="1358">
        <row r="1">
          <cell r="A1" t="str">
            <v>단  종</v>
          </cell>
        </row>
      </sheetData>
      <sheetData sheetId="1359">
        <row r="1">
          <cell r="A1" t="str">
            <v>단  종</v>
          </cell>
        </row>
      </sheetData>
      <sheetData sheetId="1360">
        <row r="1">
          <cell r="A1" t="str">
            <v>단  종</v>
          </cell>
        </row>
      </sheetData>
      <sheetData sheetId="1361">
        <row r="1">
          <cell r="A1" t="str">
            <v>단  종</v>
          </cell>
        </row>
      </sheetData>
      <sheetData sheetId="1362">
        <row r="1">
          <cell r="A1" t="str">
            <v>단  종</v>
          </cell>
        </row>
      </sheetData>
      <sheetData sheetId="1363">
        <row r="1">
          <cell r="A1" t="str">
            <v>단  종</v>
          </cell>
        </row>
      </sheetData>
      <sheetData sheetId="1364">
        <row r="1">
          <cell r="A1" t="str">
            <v>단  종</v>
          </cell>
        </row>
      </sheetData>
      <sheetData sheetId="1365">
        <row r="1">
          <cell r="A1" t="str">
            <v>단  종</v>
          </cell>
        </row>
      </sheetData>
      <sheetData sheetId="1366">
        <row r="1">
          <cell r="A1" t="str">
            <v>단  종</v>
          </cell>
        </row>
      </sheetData>
      <sheetData sheetId="1367">
        <row r="1">
          <cell r="A1" t="str">
            <v>단  종</v>
          </cell>
        </row>
      </sheetData>
      <sheetData sheetId="1368">
        <row r="1">
          <cell r="A1" t="str">
            <v>단  종</v>
          </cell>
        </row>
      </sheetData>
      <sheetData sheetId="1369">
        <row r="1">
          <cell r="A1" t="str">
            <v>단  종</v>
          </cell>
        </row>
      </sheetData>
      <sheetData sheetId="1370">
        <row r="1">
          <cell r="A1" t="str">
            <v>단  종</v>
          </cell>
        </row>
      </sheetData>
      <sheetData sheetId="1371">
        <row r="1">
          <cell r="A1" t="str">
            <v>단  종</v>
          </cell>
        </row>
      </sheetData>
      <sheetData sheetId="1372">
        <row r="1">
          <cell r="A1" t="str">
            <v>단  종</v>
          </cell>
        </row>
      </sheetData>
      <sheetData sheetId="1373">
        <row r="1">
          <cell r="A1" t="str">
            <v>단  종</v>
          </cell>
        </row>
      </sheetData>
      <sheetData sheetId="1374">
        <row r="1">
          <cell r="A1" t="str">
            <v>단  종</v>
          </cell>
        </row>
      </sheetData>
      <sheetData sheetId="1375">
        <row r="1">
          <cell r="A1" t="str">
            <v>단  종</v>
          </cell>
        </row>
      </sheetData>
      <sheetData sheetId="1376">
        <row r="1">
          <cell r="A1" t="str">
            <v>단  종</v>
          </cell>
        </row>
      </sheetData>
      <sheetData sheetId="1377">
        <row r="1">
          <cell r="A1" t="str">
            <v>단  종</v>
          </cell>
        </row>
      </sheetData>
      <sheetData sheetId="1378">
        <row r="1">
          <cell r="A1" t="str">
            <v>단  종</v>
          </cell>
        </row>
      </sheetData>
      <sheetData sheetId="1379">
        <row r="1">
          <cell r="A1" t="str">
            <v>단  종</v>
          </cell>
        </row>
      </sheetData>
      <sheetData sheetId="1380">
        <row r="1">
          <cell r="A1" t="str">
            <v>단  종</v>
          </cell>
        </row>
      </sheetData>
      <sheetData sheetId="1381">
        <row r="1">
          <cell r="A1" t="str">
            <v>단  종</v>
          </cell>
        </row>
      </sheetData>
      <sheetData sheetId="1382">
        <row r="1">
          <cell r="A1" t="str">
            <v>단  종</v>
          </cell>
        </row>
      </sheetData>
      <sheetData sheetId="1383">
        <row r="1">
          <cell r="A1" t="str">
            <v>단  종</v>
          </cell>
        </row>
      </sheetData>
      <sheetData sheetId="1384">
        <row r="1">
          <cell r="A1" t="str">
            <v>단  종</v>
          </cell>
        </row>
      </sheetData>
      <sheetData sheetId="1385">
        <row r="1">
          <cell r="A1" t="str">
            <v>단  종</v>
          </cell>
        </row>
      </sheetData>
      <sheetData sheetId="1386">
        <row r="1">
          <cell r="A1" t="str">
            <v>단  종</v>
          </cell>
        </row>
      </sheetData>
      <sheetData sheetId="1387">
        <row r="1">
          <cell r="A1" t="str">
            <v>단  종</v>
          </cell>
        </row>
      </sheetData>
      <sheetData sheetId="1388">
        <row r="1">
          <cell r="A1" t="str">
            <v>단  종</v>
          </cell>
        </row>
      </sheetData>
      <sheetData sheetId="1389">
        <row r="1">
          <cell r="A1" t="str">
            <v>단  종</v>
          </cell>
        </row>
      </sheetData>
      <sheetData sheetId="1390">
        <row r="1">
          <cell r="A1" t="str">
            <v>단  종</v>
          </cell>
        </row>
      </sheetData>
      <sheetData sheetId="1391">
        <row r="1">
          <cell r="A1" t="str">
            <v>단  종</v>
          </cell>
        </row>
      </sheetData>
      <sheetData sheetId="1392">
        <row r="1">
          <cell r="A1" t="str">
            <v>단  종</v>
          </cell>
        </row>
      </sheetData>
      <sheetData sheetId="1393">
        <row r="1">
          <cell r="A1" t="str">
            <v>단  종</v>
          </cell>
        </row>
      </sheetData>
      <sheetData sheetId="1394">
        <row r="1">
          <cell r="A1" t="str">
            <v>단  종</v>
          </cell>
        </row>
      </sheetData>
      <sheetData sheetId="1395">
        <row r="1">
          <cell r="A1" t="str">
            <v>단  종</v>
          </cell>
        </row>
      </sheetData>
      <sheetData sheetId="1396">
        <row r="1">
          <cell r="A1" t="str">
            <v>단  종</v>
          </cell>
        </row>
      </sheetData>
      <sheetData sheetId="1397">
        <row r="1">
          <cell r="A1" t="str">
            <v>단  종</v>
          </cell>
        </row>
      </sheetData>
      <sheetData sheetId="1398">
        <row r="1">
          <cell r="A1" t="str">
            <v>단  종</v>
          </cell>
        </row>
      </sheetData>
      <sheetData sheetId="1399">
        <row r="1">
          <cell r="A1" t="str">
            <v>단  종</v>
          </cell>
        </row>
      </sheetData>
      <sheetData sheetId="1400">
        <row r="1">
          <cell r="A1" t="str">
            <v>단  종</v>
          </cell>
        </row>
      </sheetData>
      <sheetData sheetId="1401">
        <row r="1">
          <cell r="A1" t="str">
            <v>단  종</v>
          </cell>
        </row>
      </sheetData>
      <sheetData sheetId="1402">
        <row r="1">
          <cell r="A1" t="str">
            <v>단  종</v>
          </cell>
        </row>
      </sheetData>
      <sheetData sheetId="1403">
        <row r="1">
          <cell r="A1" t="str">
            <v>단  종</v>
          </cell>
        </row>
      </sheetData>
      <sheetData sheetId="1404">
        <row r="1">
          <cell r="A1" t="str">
            <v>단  종</v>
          </cell>
        </row>
      </sheetData>
      <sheetData sheetId="1405">
        <row r="1">
          <cell r="A1" t="str">
            <v>단  종</v>
          </cell>
        </row>
      </sheetData>
      <sheetData sheetId="1406">
        <row r="1">
          <cell r="A1" t="str">
            <v>단  종</v>
          </cell>
        </row>
      </sheetData>
      <sheetData sheetId="1407">
        <row r="1">
          <cell r="A1" t="str">
            <v>단  종</v>
          </cell>
        </row>
      </sheetData>
      <sheetData sheetId="1408">
        <row r="1">
          <cell r="A1" t="str">
            <v>단  종</v>
          </cell>
        </row>
      </sheetData>
      <sheetData sheetId="1409">
        <row r="1">
          <cell r="A1" t="str">
            <v>단  종</v>
          </cell>
        </row>
      </sheetData>
      <sheetData sheetId="1410">
        <row r="1">
          <cell r="A1" t="str">
            <v>단  종</v>
          </cell>
        </row>
      </sheetData>
      <sheetData sheetId="1411">
        <row r="1">
          <cell r="A1" t="str">
            <v>단  종</v>
          </cell>
        </row>
      </sheetData>
      <sheetData sheetId="1412">
        <row r="1">
          <cell r="A1" t="str">
            <v>단  종</v>
          </cell>
        </row>
      </sheetData>
      <sheetData sheetId="1413">
        <row r="1">
          <cell r="A1" t="str">
            <v>단  종</v>
          </cell>
        </row>
      </sheetData>
      <sheetData sheetId="1414">
        <row r="1">
          <cell r="A1" t="str">
            <v>단  종</v>
          </cell>
        </row>
      </sheetData>
      <sheetData sheetId="1415">
        <row r="1">
          <cell r="A1" t="str">
            <v>단  종</v>
          </cell>
        </row>
      </sheetData>
      <sheetData sheetId="1416">
        <row r="1">
          <cell r="A1" t="str">
            <v>단  종</v>
          </cell>
        </row>
      </sheetData>
      <sheetData sheetId="1417">
        <row r="1">
          <cell r="A1" t="str">
            <v>단  종</v>
          </cell>
        </row>
      </sheetData>
      <sheetData sheetId="1418">
        <row r="1">
          <cell r="A1" t="str">
            <v>단  종</v>
          </cell>
        </row>
      </sheetData>
      <sheetData sheetId="1419">
        <row r="1">
          <cell r="A1" t="str">
            <v>단  종</v>
          </cell>
        </row>
      </sheetData>
      <sheetData sheetId="1420">
        <row r="1">
          <cell r="A1" t="str">
            <v>단  종</v>
          </cell>
        </row>
      </sheetData>
      <sheetData sheetId="1421">
        <row r="1">
          <cell r="A1" t="str">
            <v>단  종</v>
          </cell>
        </row>
      </sheetData>
      <sheetData sheetId="1422">
        <row r="1">
          <cell r="A1" t="str">
            <v>단  종</v>
          </cell>
        </row>
      </sheetData>
      <sheetData sheetId="1423">
        <row r="1">
          <cell r="A1" t="str">
            <v>단  종</v>
          </cell>
        </row>
      </sheetData>
      <sheetData sheetId="1424">
        <row r="1">
          <cell r="A1" t="str">
            <v>단  종</v>
          </cell>
        </row>
      </sheetData>
      <sheetData sheetId="1425">
        <row r="1">
          <cell r="A1" t="str">
            <v>단  종</v>
          </cell>
        </row>
      </sheetData>
      <sheetData sheetId="1426">
        <row r="1">
          <cell r="A1" t="str">
            <v>단  종</v>
          </cell>
        </row>
      </sheetData>
      <sheetData sheetId="1427">
        <row r="1">
          <cell r="A1" t="str">
            <v>단  종</v>
          </cell>
        </row>
      </sheetData>
      <sheetData sheetId="1428">
        <row r="1">
          <cell r="A1" t="str">
            <v>단  종</v>
          </cell>
        </row>
      </sheetData>
      <sheetData sheetId="1429">
        <row r="1">
          <cell r="A1" t="str">
            <v>단  종</v>
          </cell>
        </row>
      </sheetData>
      <sheetData sheetId="1430">
        <row r="1">
          <cell r="A1" t="str">
            <v>단  종</v>
          </cell>
        </row>
      </sheetData>
      <sheetData sheetId="1431">
        <row r="1">
          <cell r="A1" t="str">
            <v>단  종</v>
          </cell>
        </row>
      </sheetData>
      <sheetData sheetId="1432">
        <row r="1">
          <cell r="A1" t="str">
            <v>단  종</v>
          </cell>
        </row>
      </sheetData>
      <sheetData sheetId="1433">
        <row r="1">
          <cell r="A1" t="str">
            <v>단  종</v>
          </cell>
        </row>
      </sheetData>
      <sheetData sheetId="1434">
        <row r="1">
          <cell r="A1" t="str">
            <v>단  종</v>
          </cell>
        </row>
      </sheetData>
      <sheetData sheetId="1435">
        <row r="1">
          <cell r="A1" t="str">
            <v>단  종</v>
          </cell>
        </row>
      </sheetData>
      <sheetData sheetId="1436">
        <row r="1">
          <cell r="A1" t="str">
            <v>단  종</v>
          </cell>
        </row>
      </sheetData>
      <sheetData sheetId="1437">
        <row r="1">
          <cell r="A1" t="str">
            <v>단  종</v>
          </cell>
        </row>
      </sheetData>
      <sheetData sheetId="1438">
        <row r="1">
          <cell r="A1" t="str">
            <v>단  종</v>
          </cell>
        </row>
      </sheetData>
      <sheetData sheetId="1439">
        <row r="1">
          <cell r="A1" t="str">
            <v>단  종</v>
          </cell>
        </row>
      </sheetData>
      <sheetData sheetId="1440">
        <row r="1">
          <cell r="A1" t="str">
            <v>단  종</v>
          </cell>
        </row>
      </sheetData>
      <sheetData sheetId="1441">
        <row r="1">
          <cell r="A1" t="str">
            <v>단  종</v>
          </cell>
        </row>
      </sheetData>
      <sheetData sheetId="1442">
        <row r="1">
          <cell r="A1" t="str">
            <v>단  종</v>
          </cell>
        </row>
      </sheetData>
      <sheetData sheetId="1443"/>
      <sheetData sheetId="1444"/>
      <sheetData sheetId="1445">
        <row r="1">
          <cell r="A1" t="str">
            <v>단  종</v>
          </cell>
        </row>
      </sheetData>
      <sheetData sheetId="1446">
        <row r="1">
          <cell r="A1" t="str">
            <v>단  종</v>
          </cell>
        </row>
      </sheetData>
      <sheetData sheetId="1447">
        <row r="1">
          <cell r="A1" t="str">
            <v>단  종</v>
          </cell>
        </row>
      </sheetData>
      <sheetData sheetId="1448">
        <row r="1">
          <cell r="A1" t="str">
            <v>단  종</v>
          </cell>
        </row>
      </sheetData>
      <sheetData sheetId="1449">
        <row r="1">
          <cell r="A1" t="str">
            <v>단  종</v>
          </cell>
        </row>
      </sheetData>
      <sheetData sheetId="1450">
        <row r="1">
          <cell r="A1" t="str">
            <v>단  종</v>
          </cell>
        </row>
      </sheetData>
      <sheetData sheetId="1451">
        <row r="1">
          <cell r="A1" t="str">
            <v>단  종</v>
          </cell>
        </row>
      </sheetData>
      <sheetData sheetId="1452">
        <row r="1">
          <cell r="A1" t="str">
            <v>단  종</v>
          </cell>
        </row>
      </sheetData>
      <sheetData sheetId="1453">
        <row r="1">
          <cell r="A1" t="str">
            <v>단  종</v>
          </cell>
        </row>
      </sheetData>
      <sheetData sheetId="1454">
        <row r="1">
          <cell r="A1" t="str">
            <v>단  종</v>
          </cell>
        </row>
      </sheetData>
      <sheetData sheetId="1455"/>
      <sheetData sheetId="1456">
        <row r="1">
          <cell r="A1" t="str">
            <v>단  종</v>
          </cell>
        </row>
      </sheetData>
      <sheetData sheetId="1457">
        <row r="1">
          <cell r="A1" t="str">
            <v>단  종</v>
          </cell>
        </row>
      </sheetData>
      <sheetData sheetId="1458">
        <row r="1">
          <cell r="A1" t="str">
            <v>단  종</v>
          </cell>
        </row>
      </sheetData>
      <sheetData sheetId="1459"/>
      <sheetData sheetId="1460">
        <row r="1">
          <cell r="A1" t="str">
            <v>단  종</v>
          </cell>
        </row>
      </sheetData>
      <sheetData sheetId="1461">
        <row r="1">
          <cell r="A1" t="str">
            <v>단  종</v>
          </cell>
        </row>
      </sheetData>
      <sheetData sheetId="1462">
        <row r="1">
          <cell r="A1" t="str">
            <v>단  종</v>
          </cell>
        </row>
      </sheetData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/>
      <sheetData sheetId="1473"/>
      <sheetData sheetId="1474" refreshError="1"/>
      <sheetData sheetId="1475" refreshError="1"/>
      <sheetData sheetId="1476" refreshError="1"/>
      <sheetData sheetId="1477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 refreshError="1"/>
      <sheetData sheetId="1524"/>
      <sheetData sheetId="1525"/>
      <sheetData sheetId="1526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/>
      <sheetData sheetId="1621" refreshError="1"/>
      <sheetData sheetId="1622"/>
      <sheetData sheetId="1623"/>
      <sheetData sheetId="1624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/>
      <sheetData sheetId="1696" refreshError="1"/>
      <sheetData sheetId="1697" refreshError="1"/>
      <sheetData sheetId="1698" refreshError="1"/>
      <sheetData sheetId="1699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타견적1"/>
      <sheetName val="타견적2"/>
      <sheetName val="타견적3"/>
      <sheetName val="견적대비표"/>
      <sheetName val="내역서"/>
      <sheetName val="단가대비표"/>
      <sheetName val="PANEL 중량산출"/>
      <sheetName val="중량산출"/>
      <sheetName val="수량산출"/>
      <sheetName val="단가비교표"/>
      <sheetName val="1안"/>
      <sheetName val="샘플표지"/>
      <sheetName val="N賃率-職"/>
      <sheetName val="일위"/>
      <sheetName val="매립"/>
      <sheetName val="원가 (2)"/>
      <sheetName val="과천MAIN"/>
      <sheetName val="노임"/>
      <sheetName val="송라초중학교(final)"/>
      <sheetName val="Sheet1"/>
      <sheetName val="터널조도"/>
      <sheetName val="실행내역서 "/>
      <sheetName val="J直材4"/>
      <sheetName val="정부노임단가"/>
      <sheetName val="I一般比"/>
      <sheetName val="ABUT수량-A1"/>
      <sheetName val="내역서1999.8최종"/>
      <sheetName val="2F 회의실견적(5_14 일대)"/>
      <sheetName val="예가표"/>
      <sheetName val="일위대가목차"/>
      <sheetName val="품목납기"/>
      <sheetName val="Sheet2"/>
      <sheetName val="신우"/>
      <sheetName val="집계표"/>
      <sheetName val="제-노임"/>
      <sheetName val="제직재"/>
      <sheetName val="전차선로 물량표"/>
      <sheetName val="감가상각"/>
      <sheetName val="96갑지"/>
      <sheetName val="여과지동"/>
      <sheetName val="기초자료"/>
      <sheetName val="#REF"/>
      <sheetName val="인건-측정"/>
      <sheetName val="설비"/>
      <sheetName val="기본일위"/>
      <sheetName val="copy"/>
      <sheetName val="Macro1"/>
      <sheetName val="S0"/>
      <sheetName val="노무비"/>
      <sheetName val="sw1"/>
      <sheetName val="NOMUBI"/>
      <sheetName val="자재단가"/>
      <sheetName val="동원(3)"/>
      <sheetName val="예정(3)"/>
      <sheetName val="PANEL_중량산출"/>
      <sheetName val="원가_(2)"/>
      <sheetName val="대치판정"/>
      <sheetName val="2F_회의실견적(5_14_일대)"/>
      <sheetName val="금호"/>
      <sheetName val="부하LOAD"/>
      <sheetName val="ITEM"/>
      <sheetName val="6PILE  (돌출)"/>
      <sheetName val="조도계산서 (도서)"/>
      <sheetName val="CT "/>
      <sheetName val="DATE"/>
      <sheetName val="유기공정"/>
      <sheetName val="내역"/>
      <sheetName val="갑지"/>
      <sheetName val="일_4_"/>
      <sheetName val="N賃率_職"/>
      <sheetName val="총_구조물공"/>
      <sheetName val="내역서1-2"/>
      <sheetName val="내역서2안"/>
      <sheetName val="2.대외공문"/>
      <sheetName val="설계명세서"/>
      <sheetName val="일(4)"/>
      <sheetName val="수량산출(음암)"/>
      <sheetName val="00노임기준"/>
      <sheetName val="일위대가"/>
      <sheetName val="관리자"/>
      <sheetName val="재료비"/>
      <sheetName val="데이타"/>
      <sheetName val="식재인부"/>
      <sheetName val="금액내역서"/>
      <sheetName val="설직재-1"/>
      <sheetName val="1.토공집계표"/>
      <sheetName val="H-PILE수량집계"/>
      <sheetName val="참조"/>
      <sheetName val="직노"/>
      <sheetName val="실행내역"/>
      <sheetName val="토목공사일반"/>
      <sheetName val="집계"/>
      <sheetName val="패널"/>
      <sheetName val="99노임기준"/>
      <sheetName val="구체"/>
      <sheetName val="좌측날개벽"/>
      <sheetName val="우측날개벽"/>
      <sheetName val="실측자료"/>
      <sheetName val="setup"/>
      <sheetName val="연습"/>
      <sheetName val="식재수량표"/>
      <sheetName val="노임단가"/>
      <sheetName val="9GNG운반"/>
      <sheetName val="합천내역"/>
      <sheetName val="제출내역 (2)"/>
      <sheetName val="工완성공사율"/>
      <sheetName val="단가 (2)"/>
      <sheetName val="설계명세서(선로)"/>
      <sheetName val="약품설비"/>
      <sheetName val="부산4"/>
      <sheetName val="부대공Ⅱ"/>
      <sheetName val="이월가격"/>
      <sheetName val="시행후면적"/>
      <sheetName val="수지예산"/>
      <sheetName val="전신환매도율"/>
      <sheetName val="원본(갑지)"/>
      <sheetName val="중기사용료"/>
      <sheetName val="하조서"/>
      <sheetName val="G.R300경비"/>
      <sheetName val="관급_File"/>
      <sheetName val="내역(영일)"/>
      <sheetName val="산출내역서집계표"/>
      <sheetName val="내역을"/>
      <sheetName val="안전장치"/>
      <sheetName val="임시정보시트"/>
      <sheetName val="임율"/>
      <sheetName val="전시사인집계"/>
      <sheetName val="수량"/>
      <sheetName val="목록"/>
      <sheetName val="단가"/>
      <sheetName val="부하(성남)"/>
      <sheetName val="부대내역"/>
      <sheetName val="실행철강하도"/>
      <sheetName val="COVER"/>
      <sheetName val="산출내역서"/>
      <sheetName val="직공비"/>
      <sheetName val="Piping Design Data"/>
      <sheetName val="SCH"/>
      <sheetName val="외천교"/>
      <sheetName val="명세서"/>
      <sheetName val="종배수관"/>
      <sheetName val="인건비"/>
      <sheetName val="OPT7"/>
      <sheetName val="발신정보"/>
      <sheetName val="Total"/>
      <sheetName val="실정공사비단가표"/>
      <sheetName val=" 총괄표"/>
      <sheetName val="단가 및 재료비"/>
      <sheetName val="중기사용료산출근거"/>
      <sheetName val="단가표"/>
      <sheetName val="설계기준"/>
      <sheetName val="내역1"/>
      <sheetName val="역T형교대(말뚝기초)"/>
      <sheetName val="토적표"/>
      <sheetName val="1.일위대가"/>
      <sheetName val="날개벽"/>
      <sheetName val="정공공사"/>
      <sheetName val="갑"/>
      <sheetName val="호남2"/>
      <sheetName val="소요자재"/>
      <sheetName val="10월가격"/>
      <sheetName val="기타유틸리티설비"/>
      <sheetName val="일위대가목록"/>
      <sheetName val="한전고리-을"/>
      <sheetName val="저리조양"/>
      <sheetName val="SBarch산근"/>
      <sheetName val="예총"/>
      <sheetName val="CTEMCOST"/>
      <sheetName val="일위총괄표"/>
      <sheetName val="소방"/>
      <sheetName val="건축-물가변동"/>
      <sheetName val="공량서"/>
      <sheetName val="기관"/>
      <sheetName val="257A1"/>
      <sheetName val="교환노무"/>
      <sheetName val="K1자재(3차등)"/>
      <sheetName val="Sheet3"/>
      <sheetName val="약품공급2"/>
      <sheetName val="운동장 (2)"/>
      <sheetName val="Sheet4"/>
      <sheetName val="업무분장 "/>
      <sheetName val="공통"/>
      <sheetName val="총괄"/>
      <sheetName val="우각부보강"/>
      <sheetName val="판매96"/>
      <sheetName val="직재"/>
      <sheetName val="price"/>
      <sheetName val="배수공 시멘트 및 골재량 산출"/>
      <sheetName val="WORK"/>
      <sheetName val="DATA"/>
      <sheetName val="원가계산서"/>
      <sheetName val="물량산출근거"/>
      <sheetName val="단위수량"/>
      <sheetName val="가시설수량"/>
      <sheetName val="관급자재대"/>
      <sheetName val="입찰안"/>
      <sheetName val="도급"/>
      <sheetName val="사통"/>
      <sheetName val="공통가설"/>
      <sheetName val="Macro(차단기)"/>
      <sheetName val="순공사비"/>
      <sheetName val="실행비교"/>
      <sheetName val="Project Brief"/>
      <sheetName val="각형맨홀"/>
      <sheetName val="가설건물"/>
      <sheetName val="SANBAISU"/>
      <sheetName val="SANTOGO"/>
      <sheetName val="차액보증"/>
      <sheetName val="JUCK"/>
      <sheetName val="인사자료총집계"/>
      <sheetName val="노원열병합  건축공사기성내역서"/>
      <sheetName val="PANEL_중량산출1"/>
      <sheetName val="조도계산서_(도서)"/>
      <sheetName val="원가_(2)1"/>
      <sheetName val="내역서1999_8최종"/>
      <sheetName val="전차선로_물량표"/>
      <sheetName val="Piping_Design_Data"/>
      <sheetName val="6PILE__(돌출)"/>
      <sheetName val="CT_"/>
      <sheetName val="실행내역서_"/>
      <sheetName val="2_대외공문"/>
      <sheetName val="1_토공집계표"/>
      <sheetName val="제출내역_(2)"/>
      <sheetName val="단가_(2)"/>
      <sheetName val="표지"/>
      <sheetName val="소비자가"/>
      <sheetName val="부하계산서"/>
      <sheetName val="산출근거#2-3"/>
      <sheetName val="일보"/>
      <sheetName val="현장지지물물량"/>
      <sheetName val="사업장공제"/>
      <sheetName val="산근"/>
      <sheetName val="단면치수"/>
      <sheetName val="기판현황  "/>
      <sheetName val="OH공량old"/>
      <sheetName val="PROCESS"/>
      <sheetName val="6호기"/>
      <sheetName val="재무가정"/>
      <sheetName val="anaysis_sheet"/>
      <sheetName val="YES-T"/>
      <sheetName val="001"/>
      <sheetName val="공통(20-91)"/>
      <sheetName val="List"/>
      <sheetName val="WIND"/>
      <sheetName val="PROJECT BRIEF(EX.NEW)"/>
      <sheetName val="공사개요"/>
      <sheetName val="참고"/>
      <sheetName val="소상 &quot;1&quot;"/>
      <sheetName val="danga"/>
      <sheetName val="ilch"/>
      <sheetName val="8.PILE  (돌출)"/>
      <sheetName val="인제내역"/>
      <sheetName val="교통대책내역"/>
      <sheetName val="재집"/>
      <sheetName val="유림골조"/>
      <sheetName val="설계내역서"/>
      <sheetName val="인테리어세부내역"/>
      <sheetName val="한강운반비"/>
      <sheetName val="T13(P68~72,78)"/>
      <sheetName val="예산결제란"/>
      <sheetName val="관급"/>
      <sheetName val="MFAB"/>
      <sheetName val="MFRT"/>
      <sheetName val="MPKG"/>
      <sheetName val="MPRD"/>
      <sheetName val="pbs_lambda"/>
      <sheetName val="Matériel embarqué PVC"/>
      <sheetName val="MOTOR"/>
      <sheetName val="투찰"/>
      <sheetName val="해체"/>
      <sheetName val=" HIT-&gt;HMC 견적(3900)"/>
      <sheetName val="날개벽수량표"/>
      <sheetName val="갑지(추정)"/>
      <sheetName val="맨홀"/>
      <sheetName val="견적3"/>
      <sheetName val="cost"/>
      <sheetName val="A-4"/>
      <sheetName val="구조물철거타공정이월"/>
      <sheetName val="기술자료 (연수)"/>
      <sheetName val="와동25-3(변경)"/>
      <sheetName val="PANEL_중량산출2"/>
      <sheetName val="원가_(2)2"/>
      <sheetName val="내역서1999_8최종1"/>
      <sheetName val="2F_회의실견적(5_14_일대)1"/>
      <sheetName val="실행내역서_1"/>
      <sheetName val="전차선로_물량표1"/>
      <sheetName val="6PILE__(돌출)1"/>
      <sheetName val="조도계산서_(도서)1"/>
      <sheetName val="CT_1"/>
      <sheetName val="2_대외공문1"/>
      <sheetName val="1_토공집계표1"/>
      <sheetName val="제출내역_(2)1"/>
      <sheetName val="단가_(2)1"/>
      <sheetName val="G_R300경비"/>
      <sheetName val="_총괄표"/>
      <sheetName val="단가_및_재료비"/>
      <sheetName val="1_일위대가"/>
      <sheetName val="배수공_시멘트_및_골재량_산출"/>
      <sheetName val="Piping_Design_Data1"/>
      <sheetName val="운동장_(2)"/>
      <sheetName val="업무분장_"/>
      <sheetName val="노원열병합__건축공사기성내역서"/>
      <sheetName val="토사(PE)"/>
      <sheetName val="2F_회의실견적(5_14_일대)2"/>
      <sheetName val="배수공_시멘트_및_골재량_산출1"/>
      <sheetName val="G_R300경비1"/>
      <sheetName val="_총괄표1"/>
      <sheetName val="단가_및_재료비1"/>
      <sheetName val="1_일위대가1"/>
      <sheetName val="운동장_(2)1"/>
      <sheetName val="업무분장_1"/>
      <sheetName val="대비"/>
      <sheetName val="분석"/>
      <sheetName val="시나리오2"/>
      <sheetName val="1기 비용"/>
      <sheetName val="시나리오"/>
      <sheetName val="견적내용입력"/>
      <sheetName val="5.모델링"/>
      <sheetName val="L형측구단위수량"/>
      <sheetName val="L형측구연장조서"/>
      <sheetName val="도로경계블럭단위수량"/>
      <sheetName val="도로경계블럭단위토공"/>
      <sheetName val="코드표"/>
      <sheetName val="원형1호맨홀토공수량"/>
      <sheetName val="주차구획선수량"/>
      <sheetName val="표지판단위"/>
      <sheetName val="배수공"/>
      <sheetName val="암거"/>
      <sheetName val="포장공"/>
      <sheetName val="골재집계"/>
      <sheetName val="공종별 집계"/>
      <sheetName val="호안공"/>
      <sheetName val="xxxxxx"/>
      <sheetName val="고창방향"/>
      <sheetName val="8-3기계경비"/>
      <sheetName val="저장품 토탈2월"/>
      <sheetName val="외화계약"/>
      <sheetName val="Tool"/>
      <sheetName val="토적집계"/>
      <sheetName val="음료실행"/>
      <sheetName val="거래처등록"/>
      <sheetName val="참고자료"/>
      <sheetName val="내역(포장)"/>
      <sheetName val="플랜트 설치"/>
      <sheetName val="강교(Sub)"/>
      <sheetName val="일반토공견적"/>
      <sheetName val="조명시설"/>
      <sheetName val="대로근거"/>
      <sheetName val="1을"/>
      <sheetName val="VXXXXXXX"/>
      <sheetName val="XL4Poppy"/>
      <sheetName val="ASP"/>
      <sheetName val="배수내역 (2)"/>
      <sheetName val="공비대비"/>
      <sheetName val="부속동"/>
      <sheetName val="수량산출서"/>
      <sheetName val="견적을"/>
      <sheetName val="전력구구조물산근"/>
      <sheetName val="양식"/>
      <sheetName val="이름정의"/>
      <sheetName val="공사완료입력"/>
      <sheetName val="사업성분석"/>
      <sheetName val="시설물일위"/>
      <sheetName val="가설공사"/>
      <sheetName val="단가결정"/>
      <sheetName val="내역아"/>
      <sheetName val="울타리"/>
      <sheetName val="발전세부(GTST.붙#2-1)"/>
      <sheetName val="9월정산(붙#1)"/>
      <sheetName val="발전세부(시차.붙#2-2)"/>
      <sheetName val="분기정산(붙#2)"/>
      <sheetName val="설계 조정율"/>
      <sheetName val="공사비 명세서"/>
      <sheetName val="분1"/>
      <sheetName val="준공조서"/>
      <sheetName val="공사준공계"/>
      <sheetName val="준공검사보고서"/>
      <sheetName val="건축일위"/>
      <sheetName val="그라우팅일위"/>
      <sheetName val="암센터"/>
      <sheetName val="백암비스타내역"/>
      <sheetName val="출금실적"/>
      <sheetName val="1.수인터널"/>
      <sheetName val="개산공사비"/>
      <sheetName val="노임이"/>
      <sheetName val="코드"/>
      <sheetName val="1.설계조건"/>
      <sheetName val="Front"/>
      <sheetName val="wall"/>
      <sheetName val="간접재료비산출표-27-30"/>
      <sheetName val="Sheet13"/>
      <sheetName val="Sheet14"/>
      <sheetName val="P-J"/>
      <sheetName val="경산"/>
      <sheetName val="배관단가조사서"/>
      <sheetName val="소야공정계획표"/>
      <sheetName val="위치조서"/>
      <sheetName val="CONCRETE"/>
      <sheetName val="평3"/>
      <sheetName val="자압1"/>
      <sheetName val="설계"/>
      <sheetName val="덕전리"/>
      <sheetName val="자료"/>
      <sheetName val="취합표"/>
      <sheetName val="물량산출"/>
      <sheetName val="견적내역서"/>
      <sheetName val="CP-E2 (품셈표)"/>
      <sheetName val="단"/>
      <sheetName val="IN"/>
      <sheetName val="일위_파일"/>
      <sheetName val="을"/>
      <sheetName val="일위대가표"/>
      <sheetName val="H PILE수량"/>
      <sheetName val="공사원가계산서"/>
      <sheetName val="철집"/>
      <sheetName val="합의경상"/>
      <sheetName val="단중표"/>
      <sheetName val="model master"/>
      <sheetName val="UNIT"/>
      <sheetName val="가격"/>
      <sheetName val="교각계산"/>
      <sheetName val="공통비총괄표"/>
      <sheetName val="방배동내역(리라)"/>
      <sheetName val="부대공사총괄"/>
      <sheetName val="현장경비"/>
      <sheetName val="건축공사집계표"/>
      <sheetName val="방배동내역 (총괄)"/>
      <sheetName val="용수량(생활용수)"/>
      <sheetName val="평균단가"/>
      <sheetName val="전체내역 (2)"/>
      <sheetName val="자압"/>
      <sheetName val="입적표"/>
      <sheetName val="품셈TABLE"/>
      <sheetName val="방송(체육관)"/>
      <sheetName val="2000노임기준"/>
      <sheetName val="식재일위대가"/>
      <sheetName val="물량내역서"/>
      <sheetName val="COPING-1"/>
      <sheetName val="Sheet1 (2)"/>
      <sheetName val="식재"/>
      <sheetName val="시설물"/>
      <sheetName val="식재출력용"/>
      <sheetName val="유지관리"/>
      <sheetName val="건설사업관리 공제요율"/>
      <sheetName val="공사비"/>
      <sheetName val="건설공사 감리원 배치기준"/>
      <sheetName val="책임감리 공제요율"/>
      <sheetName val="요율"/>
      <sheetName val="기안"/>
      <sheetName val="공내역"/>
      <sheetName val="인월수 산정"/>
      <sheetName val="개요"/>
      <sheetName val="마케팅"/>
      <sheetName val="목차"/>
      <sheetName val="추정손익"/>
      <sheetName val="할당"/>
      <sheetName val="실적"/>
      <sheetName val="원가"/>
      <sheetName val="제목"/>
      <sheetName val="원가,목표"/>
      <sheetName val="판매"/>
      <sheetName val="판촉"/>
      <sheetName val="협조"/>
      <sheetName val="간지"/>
      <sheetName val="내역서1"/>
      <sheetName val="Piping Cost"/>
      <sheetName val="PipWT"/>
      <sheetName val="본관동"/>
      <sheetName val="후관동"/>
      <sheetName val="상승노임"/>
      <sheetName val="주현(해보)"/>
      <sheetName val="주현(영광)"/>
      <sheetName val="수안보-MBR1"/>
      <sheetName val="예산내역서(총괄)"/>
      <sheetName val="예산내역서"/>
      <sheetName val="공제대산출"/>
      <sheetName val="운반공사,공구손료"/>
      <sheetName val="신청서"/>
      <sheetName val="건축집계"/>
      <sheetName val="수도권센터"/>
      <sheetName val="강원센터"/>
      <sheetName val="충북본부"/>
      <sheetName val="대전충남센터"/>
      <sheetName val="전북센터"/>
      <sheetName val="광주전남센터"/>
      <sheetName val="대구경북센터"/>
      <sheetName val="부산경남센터"/>
      <sheetName val="주임 총괄"/>
      <sheetName val="인사고과"/>
      <sheetName val="대상1"/>
      <sheetName val="진급대상"/>
      <sheetName val="업적평가"/>
      <sheetName val="가설"/>
      <sheetName val="용수량_생활용수_"/>
      <sheetName val="94"/>
      <sheetName val="설계예산서"/>
      <sheetName val="부대공수량산출"/>
      <sheetName val="부관맨홀(D200) 단위수량"/>
      <sheetName val="1. 설계조건 2.단면가정 3. 하중계산"/>
      <sheetName val="대창(함평)"/>
      <sheetName val="대창(장성)"/>
      <sheetName val="대창(함평)-창열"/>
      <sheetName val="우수공"/>
      <sheetName val="현장유지관리비"/>
      <sheetName val="데리네이타현황"/>
      <sheetName val="제경비율"/>
      <sheetName val="장비경비"/>
      <sheetName val="자재대"/>
      <sheetName val="화재 탐지 설비"/>
      <sheetName val="5.총괄"/>
      <sheetName val="산기_기계"/>
      <sheetName val="5.1케이블"/>
      <sheetName val="5.2 38"/>
      <sheetName val="3.자가망"/>
      <sheetName val="산기목록"/>
      <sheetName val="산기"/>
      <sheetName val="일목_선로"/>
      <sheetName val="일목_장비"/>
      <sheetName val="INMD1198"/>
      <sheetName val="20관리비율"/>
      <sheetName val="공종"/>
      <sheetName val="제원및배치"/>
      <sheetName val="설계조건"/>
      <sheetName val="안정계산"/>
      <sheetName val="단면검토"/>
      <sheetName val="TIE-INS"/>
      <sheetName val="E.P.T수량산출서"/>
    </sheetNames>
    <sheetDataSet>
      <sheetData sheetId="0">
        <row r="3">
          <cell r="A3">
            <v>3</v>
          </cell>
        </row>
      </sheetData>
      <sheetData sheetId="1">
        <row r="3">
          <cell r="A3">
            <v>3</v>
          </cell>
        </row>
      </sheetData>
      <sheetData sheetId="2">
        <row r="3">
          <cell r="A3">
            <v>3</v>
          </cell>
        </row>
      </sheetData>
      <sheetData sheetId="3">
        <row r="3">
          <cell r="A3">
            <v>3</v>
          </cell>
        </row>
      </sheetData>
      <sheetData sheetId="4">
        <row r="3">
          <cell r="A3">
            <v>3</v>
          </cell>
        </row>
      </sheetData>
      <sheetData sheetId="5">
        <row r="3">
          <cell r="A3">
            <v>3</v>
          </cell>
        </row>
      </sheetData>
      <sheetData sheetId="6">
        <row r="3">
          <cell r="A3">
            <v>3</v>
          </cell>
        </row>
      </sheetData>
      <sheetData sheetId="7">
        <row r="3">
          <cell r="A3">
            <v>3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/>
      <sheetData sheetId="480"/>
      <sheetData sheetId="48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/>
      <sheetData sheetId="503"/>
      <sheetData sheetId="504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MAIN"/>
      <sheetName val="과천MAIN"/>
      <sheetName val="1766-1"/>
      <sheetName val="낙찰표"/>
      <sheetName val="수량산출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MAIN"/>
      <sheetName val="과천MAIN"/>
      <sheetName val="1766-1"/>
      <sheetName val="낙찰표"/>
      <sheetName val="수량산출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MAIN"/>
      <sheetName val="과천MAIN"/>
      <sheetName val="수량산출"/>
    </sheetNames>
    <sheetDataSet>
      <sheetData sheetId="0"/>
      <sheetData sheetId="1" refreshError="1"/>
      <sheetData sheetId="2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MAIN"/>
      <sheetName val="과천MAIN"/>
      <sheetName val="수량산출"/>
    </sheetNames>
    <sheetDataSet>
      <sheetData sheetId="0"/>
      <sheetData sheetId="1" refreshError="1"/>
      <sheetData sheetId="2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보행자로"/>
      <sheetName val="진입로"/>
      <sheetName val="체감식(합정로) "/>
      <sheetName val="DATA"/>
      <sheetName val="등가거리"/>
      <sheetName val="조명율표"/>
      <sheetName val="Sheet2"/>
      <sheetName val="체감식  (원본)"/>
      <sheetName val="진입로 (원본)"/>
      <sheetName val="포장복구집계"/>
      <sheetName val="설계조건"/>
      <sheetName val="터널조도"/>
      <sheetName val="내역"/>
      <sheetName val="INPUT"/>
      <sheetName val="전기"/>
      <sheetName val="비용"/>
      <sheetName val="조도계산서"/>
      <sheetName val="기별(종합)"/>
      <sheetName val="정부노임단가"/>
      <sheetName val="공사비예산서(토목분)"/>
      <sheetName val="COPING"/>
      <sheetName val="공통가설"/>
      <sheetName val="과천MAIN"/>
      <sheetName val="ITEM"/>
      <sheetName val="전선"/>
      <sheetName val="Sheet1"/>
      <sheetName val="MOTOR"/>
      <sheetName val="자판실행"/>
      <sheetName val="손익분석"/>
      <sheetName val="일위대가(목록)"/>
      <sheetName val="재료비"/>
      <sheetName val="차도조도계산"/>
      <sheetName val="#REF"/>
      <sheetName val="기준액"/>
      <sheetName val="단가비교표"/>
      <sheetName val="SLAB&quot;1&quot;"/>
      <sheetName val="INPUT(덕도방향-시점)"/>
      <sheetName val="Macro(전선)"/>
      <sheetName val="11.우각부 보강"/>
      <sheetName val="조건표"/>
      <sheetName val="9GNG운반"/>
      <sheetName val="동원(3)"/>
      <sheetName val="예정(3)"/>
      <sheetName val="교량전기"/>
      <sheetName val="11.1 단면hwp"/>
      <sheetName val="직공비"/>
      <sheetName val="전단면보수"/>
      <sheetName val="반단면보수"/>
      <sheetName val="콘크리트패칭"/>
      <sheetName val="아스.노면팻칭"/>
      <sheetName val="아스.노면절삭"/>
      <sheetName val="CABLE SIZE-3"/>
      <sheetName val="DATE"/>
      <sheetName val="당초수량"/>
      <sheetName val="CODE"/>
      <sheetName val="송라터널총괄"/>
      <sheetName val="견적"/>
      <sheetName val="guard(mac)"/>
      <sheetName val="일위대가(계측기설치)"/>
      <sheetName val="북방3터널"/>
      <sheetName val="실행철강하도"/>
      <sheetName val="PART_DISCOUNT"/>
      <sheetName val="공량산출서"/>
      <sheetName val="현장관리비"/>
      <sheetName val="11.자재단가"/>
      <sheetName val="설계변경원가계산총괄표"/>
      <sheetName val="설계"/>
      <sheetName val="간선계산"/>
      <sheetName val="단면 (2)"/>
      <sheetName val="말뚝물량"/>
      <sheetName val="3CHBDC"/>
      <sheetName val="건축내역"/>
      <sheetName val="내역서"/>
      <sheetName val="교각계산"/>
      <sheetName val="원가계산서"/>
      <sheetName val="3.일반설비"/>
      <sheetName val="표지"/>
      <sheetName val="단가"/>
      <sheetName val="Sheet1 (2)"/>
      <sheetName val="입출재고현황 (2)"/>
      <sheetName val="BID"/>
      <sheetName val="부표총괄"/>
      <sheetName val="품셈1-17"/>
      <sheetName val="성남여성복지내역"/>
      <sheetName val="__MAIN"/>
      <sheetName val="工완성공사율"/>
      <sheetName val="Macro(차단기)"/>
      <sheetName val="노임단가"/>
      <sheetName val="단가산출"/>
      <sheetName val="KMT물량"/>
      <sheetName val="단면치수"/>
      <sheetName val="중기일위대가"/>
      <sheetName val="물가자료"/>
      <sheetName val="부하계산서"/>
      <sheetName val="단가 및 재료비"/>
      <sheetName val="중기사용료산출근거"/>
      <sheetName val="단가대비"/>
      <sheetName val="표지 (2)"/>
      <sheetName val="sum1 (2)"/>
      <sheetName val="단가표"/>
      <sheetName val="말뚝설계"/>
      <sheetName val="3련 BOX"/>
      <sheetName val="노임"/>
      <sheetName val="1-1"/>
      <sheetName val="제품"/>
      <sheetName val="기본DATA"/>
      <sheetName val="예산서"/>
      <sheetName val="Sheet5"/>
      <sheetName val="CAT_5"/>
      <sheetName val="입찰안"/>
      <sheetName val="사용성검토"/>
      <sheetName val="LABTOTAL"/>
      <sheetName val="Manual Valve List"/>
      <sheetName val="단면가정"/>
      <sheetName val="교각1"/>
      <sheetName val="COST"/>
      <sheetName val="일위대가목차"/>
      <sheetName val="001"/>
      <sheetName val="설 계"/>
      <sheetName val=" 견적서"/>
      <sheetName val="2000년1차"/>
      <sheetName val="Sheet3"/>
      <sheetName val="수원역(전체분)설계서"/>
      <sheetName val="WORK"/>
      <sheetName val="순공사비산출내역"/>
      <sheetName val="일위대가표1"/>
      <sheetName val="단가산출서 "/>
      <sheetName val="작성기준"/>
      <sheetName val="산출근거"/>
      <sheetName val="식생블럭단위수량"/>
      <sheetName val="케이블및전선관규격표"/>
      <sheetName val="안정검토"/>
      <sheetName val="단면설계"/>
      <sheetName val="ABUT수량-A1"/>
      <sheetName val="역T형"/>
      <sheetName val="기계내역"/>
      <sheetName val="CIVIL"/>
      <sheetName val="일위대가시트"/>
      <sheetName val="전차선로 물량표"/>
      <sheetName val="TB-내역서"/>
      <sheetName val="기둥(하중)"/>
      <sheetName val="CTDG"/>
      <sheetName val="THVT"/>
      <sheetName val="부속동"/>
      <sheetName val="SILICATE"/>
      <sheetName val="MAIN"/>
      <sheetName val="내촌육교방음벽수량집계표"/>
      <sheetName val="하중계산"/>
      <sheetName val="FORM-0"/>
      <sheetName val="조명시설"/>
      <sheetName val="우각부보강"/>
      <sheetName val="수안보-MBR1"/>
      <sheetName val="방송일위대가"/>
      <sheetName val="배수장공사비명세서"/>
      <sheetName val="LIST"/>
      <sheetName val="Data&amp;Result"/>
      <sheetName val="조도계산서 (도서)"/>
      <sheetName val="자재단가비교표"/>
      <sheetName val="총괄표"/>
      <sheetName val="수량산출"/>
      <sheetName val="대전노은1차_조적_집계표"/>
      <sheetName val="인건-측정"/>
      <sheetName val="TEST1"/>
      <sheetName val="01"/>
      <sheetName val="JUCK"/>
      <sheetName val="간접비내역-1"/>
      <sheetName val="인건비"/>
      <sheetName val="1"/>
      <sheetName val="일위대가집계표"/>
      <sheetName val="품셈기준"/>
      <sheetName val="사급자재"/>
      <sheetName val="플랜트 설치"/>
      <sheetName val="설비"/>
      <sheetName val="점수계산1-2"/>
      <sheetName val="원가입력"/>
      <sheetName val="일반전기"/>
      <sheetName val="眞비상(진주)"/>
      <sheetName val="날개벽(시점좌측)"/>
      <sheetName val="동관마찰손실표"/>
      <sheetName val="재료집계"/>
      <sheetName val="적용률"/>
      <sheetName val="집수정"/>
      <sheetName val="단가조사서"/>
      <sheetName val="(포장)BOQ-실적공사"/>
      <sheetName val="1.설계조건"/>
      <sheetName val="입력DATA"/>
      <sheetName val="갑지1"/>
      <sheetName val="GAEYO"/>
      <sheetName val="토목내역서"/>
      <sheetName val="공정코드"/>
      <sheetName val="EACT10"/>
      <sheetName val="MCC제원"/>
      <sheetName val="70%"/>
      <sheetName val="대로근거"/>
      <sheetName val="중로근거"/>
      <sheetName val="공사개요"/>
      <sheetName val="양산물금"/>
      <sheetName val="PARAMETER"/>
      <sheetName val="LEGEND"/>
      <sheetName val="1월"/>
      <sheetName val="Total"/>
      <sheetName val="백암비스타내역"/>
      <sheetName val="MAT"/>
      <sheetName val="삼성전기"/>
      <sheetName val="PS-2A구조물방수"/>
      <sheetName val="제수"/>
      <sheetName val="공기"/>
      <sheetName val="bearing"/>
      <sheetName val="증감대비"/>
      <sheetName val="gvl"/>
      <sheetName val="옹벽기초자료"/>
      <sheetName val="현황산출서"/>
      <sheetName val="가점"/>
      <sheetName val="index"/>
      <sheetName val="etc"/>
      <sheetName val="시추주상도"/>
      <sheetName val="실행비교"/>
      <sheetName val="일반공사"/>
      <sheetName val="개요"/>
      <sheetName val="노무비"/>
      <sheetName val="DAN"/>
      <sheetName val="선로정수계산"/>
      <sheetName val="부하(성남)"/>
      <sheetName val="현황CODE"/>
      <sheetName val="손익현황"/>
      <sheetName val="FOOTING단면력"/>
      <sheetName val="간접비"/>
      <sheetName val="원가"/>
      <sheetName val="품목"/>
      <sheetName val="NOMUBI"/>
      <sheetName val="sw1"/>
      <sheetName val="배수공"/>
      <sheetName val="일위대가목록"/>
      <sheetName val="광로3 - 48m"/>
      <sheetName val="노무비 근거"/>
      <sheetName val="일위대가"/>
      <sheetName val="ACDIM6D"/>
      <sheetName val="진주방향"/>
      <sheetName val="건축집계"/>
      <sheetName val="원가계산(총괄)"/>
      <sheetName val="단위수량"/>
      <sheetName val="현황"/>
      <sheetName val="4)유동표"/>
      <sheetName val="투찰"/>
      <sheetName val="BQ(실행)"/>
      <sheetName val="홈통받이수량"/>
      <sheetName val="주방환기"/>
      <sheetName val="RE9604"/>
      <sheetName val="시멘트"/>
      <sheetName val="예산M11A"/>
      <sheetName val="가공비"/>
      <sheetName val="배수장공사비"/>
      <sheetName val="BASIC (2)"/>
      <sheetName val="General Data"/>
      <sheetName val="가시설흙막이"/>
      <sheetName val="Dae_Jiju"/>
      <sheetName val="Sikje_ingun"/>
      <sheetName val="TREE_D"/>
      <sheetName val="내역표지"/>
      <sheetName val="I一般比"/>
      <sheetName val="연부97-1"/>
      <sheetName val="장비부하"/>
      <sheetName val="소상 &quot;1&quot;"/>
      <sheetName val="실행자재"/>
      <sheetName val="남양시작동자105노65기1.3화1.2"/>
      <sheetName val="관람석제출"/>
      <sheetName val="봉양~조차장간고하개명(신설)"/>
      <sheetName val="유기공정"/>
      <sheetName val="산5-7"/>
      <sheetName val="인건비 "/>
      <sheetName val="참조"/>
      <sheetName val="품목납기"/>
      <sheetName val="원형1호맨홀토공수량"/>
      <sheetName val="관기성공.내"/>
      <sheetName val="횡배수관토공수량"/>
      <sheetName val="하중"/>
      <sheetName val="회로내역(승인)"/>
      <sheetName val="우석문틀"/>
      <sheetName val="산업"/>
      <sheetName val="조경일람"/>
      <sheetName val="통합"/>
      <sheetName val="취수탑"/>
      <sheetName val="청산공사"/>
      <sheetName val="copy"/>
      <sheetName val="서식"/>
      <sheetName val="단가조서"/>
      <sheetName val="자압"/>
      <sheetName val="1.취수장"/>
      <sheetName val="기본 상수"/>
      <sheetName val="집행(2-1)"/>
      <sheetName val="4 &amp; 10-inch, CO2 Combo &amp; Sweep"/>
      <sheetName val="매원개착터널총괄"/>
      <sheetName val="신내택지내역서"/>
      <sheetName val="CATCH BASIN"/>
      <sheetName val="Cost bd-&quot;A&quot;"/>
      <sheetName val="POOM_MOTO"/>
      <sheetName val="POOM_MOTO2"/>
      <sheetName val="Sheet7"/>
      <sheetName val="타공종이기"/>
      <sheetName val="견적시담(송포2공구)"/>
      <sheetName val="실행내역서 "/>
      <sheetName val="경비"/>
      <sheetName val="DANGA"/>
      <sheetName val="공사비 내역"/>
      <sheetName val="ilch"/>
      <sheetName val="기둥"/>
      <sheetName val="저판(버림100)"/>
      <sheetName val="L_RPTB02_01"/>
      <sheetName val="신규(07년01월)"/>
      <sheetName val="A-4"/>
      <sheetName val="열린교실"/>
      <sheetName val="BSD (2)"/>
      <sheetName val="포장직선구간"/>
      <sheetName val="98수문일위"/>
      <sheetName val="명세서"/>
      <sheetName val="현장관리비집계표"/>
      <sheetName val="Y-WORK"/>
      <sheetName val="예가표"/>
      <sheetName val="결재판"/>
      <sheetName val="표준건축비"/>
      <sheetName val="CLAUSE"/>
      <sheetName val="계산근거"/>
      <sheetName val="금액내역서"/>
      <sheetName val="6PILE  (돌출)"/>
      <sheetName val="부대내역"/>
      <sheetName val="일위대가 "/>
      <sheetName val="약품공급2"/>
      <sheetName val="5.모델링"/>
      <sheetName val="내역변"/>
      <sheetName val="1SPAN"/>
      <sheetName val="출근부"/>
      <sheetName val="Sheet4"/>
      <sheetName val="철거산출근거"/>
      <sheetName val="견적대비"/>
      <sheetName val="케이블"/>
      <sheetName val="Summary Sheets"/>
      <sheetName val="COA-17"/>
      <sheetName val="C-18"/>
      <sheetName val="산1"/>
      <sheetName val="토목"/>
      <sheetName val="콤보박스와 리스트박스의 연결"/>
      <sheetName val="일위(철거)"/>
      <sheetName val="견적조건"/>
      <sheetName val="기준자료"/>
      <sheetName val="공종구간"/>
      <sheetName val="98연계표"/>
      <sheetName val="견적990322"/>
      <sheetName val="일위"/>
      <sheetName val="목차"/>
      <sheetName val="기둥(원형)"/>
      <sheetName val="물량산출 (전력간선,전열)"/>
      <sheetName val="물량산출 (전등)"/>
      <sheetName val="CPM챠트"/>
      <sheetName val="YANG"/>
      <sheetName val="당초"/>
      <sheetName val="민감도분석"/>
      <sheetName val="ROI"/>
      <sheetName val="工관리비율"/>
      <sheetName val="기초단가"/>
      <sheetName val="PROCESS"/>
      <sheetName val="PROJECT BRIEF(EX.NEW)"/>
      <sheetName val="토공A"/>
      <sheetName val="지급자재"/>
      <sheetName val="1공구 건정토건 토공"/>
      <sheetName val="estm_mech"/>
      <sheetName val="수습"/>
      <sheetName val="날개벽수량표"/>
      <sheetName val="물가시세"/>
      <sheetName val="토공산출(주차장)"/>
      <sheetName val="배선DATA"/>
      <sheetName val="구의33고"/>
      <sheetName val="깨기"/>
      <sheetName val="공사비집계"/>
      <sheetName val="Inputs"/>
      <sheetName val="Cost Inputs"/>
      <sheetName val="CALCULATION"/>
      <sheetName val="현금"/>
      <sheetName val="현장관리비 산출내역"/>
      <sheetName val="소비자가"/>
      <sheetName val="LS re sales"/>
      <sheetName val="MixBed"/>
      <sheetName val="CondPol"/>
      <sheetName val="Menu"/>
      <sheetName val="AILC004"/>
      <sheetName val="각종양식"/>
      <sheetName val="견적기준"/>
      <sheetName val="UNIT"/>
      <sheetName val="PIPE"/>
      <sheetName val="FLANGE"/>
      <sheetName val="VALVE"/>
      <sheetName val="일대목차"/>
      <sheetName val="CF"/>
      <sheetName val="SG"/>
      <sheetName val="내역총괄"/>
      <sheetName val="내역총괄2"/>
      <sheetName val="내역총괄3"/>
      <sheetName val="산출내역서집계표"/>
      <sheetName val="기초공"/>
      <sheetName val="추원 상가(1)"/>
      <sheetName val="프랜트면허"/>
      <sheetName val="기본"/>
      <sheetName val="96정변2"/>
      <sheetName val="설계명세서"/>
      <sheetName val="기초자료입력"/>
      <sheetName val="기준"/>
      <sheetName val="Sat tron"/>
      <sheetName val="뚝토공"/>
      <sheetName val="LOPCALC"/>
      <sheetName val="2.가정단면"/>
      <sheetName val="No-&gt;Code"/>
      <sheetName val="견적서"/>
      <sheetName val="대전월평내역"/>
      <sheetName val="COPING설계"/>
      <sheetName val="154TW"/>
      <sheetName val="_15_0"/>
      <sheetName val="Assump"/>
      <sheetName val="집계표"/>
      <sheetName val="MATRLDATA"/>
      <sheetName val="c_balju"/>
      <sheetName val="직노"/>
      <sheetName val="사다리"/>
      <sheetName val="내역(을)"/>
      <sheetName val="보할공정"/>
      <sheetName val="C1ㅇ"/>
      <sheetName val="도급예산내역서총괄표"/>
      <sheetName val="데이타"/>
      <sheetName val="PW3"/>
      <sheetName val="PW4"/>
      <sheetName val="SC1"/>
      <sheetName val="PE"/>
      <sheetName val="PM"/>
      <sheetName val="TR"/>
      <sheetName val="품셈TABLE"/>
      <sheetName val="SPEC"/>
      <sheetName val="주형"/>
      <sheetName val="견적업체"/>
      <sheetName val="일위대가표"/>
      <sheetName val="TYPE-A"/>
      <sheetName val="-15.0"/>
      <sheetName val="unit 4"/>
      <sheetName val="AS복구"/>
      <sheetName val="중기터파기"/>
      <sheetName val="변수값"/>
      <sheetName val="중기상차"/>
      <sheetName val="단중표"/>
      <sheetName val="도급예산내역서봉투"/>
      <sheetName val="공사원가계산서"/>
      <sheetName val="설계산출기초"/>
      <sheetName val="을부담운반비"/>
      <sheetName val="운반비산출"/>
      <sheetName val="설계산출표지"/>
      <sheetName val="갑지"/>
      <sheetName val="6동"/>
      <sheetName val="터파기및재료"/>
      <sheetName val="별표 "/>
      <sheetName val="AS포장복구 "/>
      <sheetName val="세부추진"/>
      <sheetName val="상용보강"/>
      <sheetName val="현대물량"/>
      <sheetName val="1차증가원가계산"/>
      <sheetName val="PS실 추가 공사"/>
      <sheetName val="체감식(합정로)_"/>
      <sheetName val="체감식__(원본)"/>
      <sheetName val="진입로_(원본)"/>
      <sheetName val="11_우각부_보강"/>
      <sheetName val="11_1_단면hwp"/>
      <sheetName val="아스_노면팻칭"/>
      <sheetName val="아스_노면절삭"/>
      <sheetName val="CABLE_SIZE-3"/>
      <sheetName val="체감식(합정로)_1"/>
      <sheetName val="체감식__(원본)1"/>
      <sheetName val="진입로_(원본)1"/>
      <sheetName val="11_우각부_보강1"/>
      <sheetName val="11_1_단면hwp1"/>
      <sheetName val="아스_노면팻칭1"/>
      <sheetName val="아스_노면절삭1"/>
      <sheetName val="CABLE_SIZE-31"/>
      <sheetName val="L형 옹벽"/>
      <sheetName val="간지"/>
      <sheetName val="장문교(대전)"/>
      <sheetName val="기계경비(시간당)"/>
      <sheetName val="램머"/>
      <sheetName val="Option"/>
      <sheetName val="금액"/>
      <sheetName val="IMPEADENCE MAP 취수장"/>
      <sheetName val="표면정지 집계"/>
      <sheetName val="PET MAT집계"/>
      <sheetName val="LP-S"/>
      <sheetName val="요율"/>
      <sheetName val="교통처리우회도로"/>
      <sheetName val="맨홀수량집계"/>
      <sheetName val="3BL공동구 수량"/>
      <sheetName val="단위중량"/>
      <sheetName val="산근"/>
      <sheetName val="공문"/>
      <sheetName val="재료"/>
      <sheetName val="PBS"/>
      <sheetName val="UnitRate"/>
      <sheetName val="할증 "/>
      <sheetName val="COVER"/>
      <sheetName val="Breakdown"/>
      <sheetName val="입력1"/>
      <sheetName val="부안일위"/>
      <sheetName val="환율적용표"/>
      <sheetName val="국공유지및사유지"/>
      <sheetName val="내  역  서"/>
      <sheetName val="Pier 3"/>
      <sheetName val="교통대책내역"/>
      <sheetName val="본관토공 및 포장공 산출조서"/>
      <sheetName val="실행내역"/>
      <sheetName val="tggwan(mac)"/>
      <sheetName val="토공"/>
      <sheetName val="산출근거1"/>
      <sheetName val="ⴭⴭⴭⴭⴭ"/>
      <sheetName val="기술자료 (광화문)"/>
      <sheetName val="데이터"/>
      <sheetName val="초기화면"/>
      <sheetName val="RCMinput"/>
      <sheetName val="계화배수"/>
      <sheetName val="전기일위대가"/>
      <sheetName val="허용전류-IEC"/>
      <sheetName val="품셈(기초)"/>
      <sheetName val="전계가"/>
      <sheetName val="Hours.CodeST"/>
      <sheetName val="Eq. Mobilization"/>
      <sheetName val="2.4.1 여수토수량산출"/>
      <sheetName val="장비"/>
      <sheetName val="와동25-3(변경)"/>
      <sheetName val="매입세율"/>
      <sheetName val="부재치수입력"/>
      <sheetName val="매입부가세율(동림)"/>
      <sheetName val="수량3"/>
      <sheetName val="factor"/>
      <sheetName val="6월실적"/>
      <sheetName val="Tables"/>
      <sheetName val="통계연보"/>
      <sheetName val="말뚝기초"/>
      <sheetName val="2000.11월설계내역"/>
      <sheetName val="제출내역 (2)"/>
      <sheetName val="안정계산"/>
      <sheetName val="단면검토"/>
      <sheetName val="Piping(Methanol)"/>
      <sheetName val="D-3109"/>
      <sheetName val="말뚝지지력산정"/>
      <sheetName val="부대공Ⅱ"/>
      <sheetName val="2.단면가정"/>
      <sheetName val="표지판단위"/>
      <sheetName val="반중력식옹벽"/>
      <sheetName val="전체도급"/>
      <sheetName val="CONCRETE"/>
      <sheetName val="TOT"/>
      <sheetName val="식재인부"/>
      <sheetName val="배수공 주요자재 집계표"/>
      <sheetName val="6.1.3단가산출서(노임단가)_신호무선전송"/>
      <sheetName val="50"/>
      <sheetName val="piping"/>
      <sheetName val="9-1차이내역"/>
      <sheetName val="을"/>
      <sheetName val="SIHEUNG"/>
      <sheetName val="기계경비"/>
      <sheetName val="인건비(환율)"/>
      <sheetName val="L-type"/>
      <sheetName val="데리네이타현황"/>
      <sheetName val="갑지(추정)"/>
      <sheetName val="SUMMARY"/>
      <sheetName val="PAINT"/>
      <sheetName val="기초분물량표"/>
      <sheetName val="토목주소"/>
      <sheetName val="가설건물"/>
      <sheetName val="SP-B1"/>
      <sheetName val="49단"/>
      <sheetName val="22단"/>
      <sheetName val="부서현황"/>
      <sheetName val="#3E1_GCR"/>
      <sheetName val="매출"/>
      <sheetName val="Input Page"/>
      <sheetName val="주식"/>
      <sheetName val="종합기별"/>
      <sheetName val="노무비명세서"/>
      <sheetName val="소요자재명세서"/>
      <sheetName val="가로등일위대가"/>
      <sheetName val="화재 탐지 설비"/>
      <sheetName val="Graph (LGEN)"/>
      <sheetName val="out_prog"/>
      <sheetName val="선적schedule (2)"/>
      <sheetName val="원가총괄"/>
      <sheetName val="CPM챠트 "/>
      <sheetName val="부산4"/>
      <sheetName val="조내역"/>
      <sheetName val="DESIGN"/>
      <sheetName val="CABLE"/>
      <sheetName val="사통"/>
      <sheetName val="5.산출내역서"/>
      <sheetName val="찍기"/>
      <sheetName val="KHRCPB_99"/>
      <sheetName val="Supplier Code"/>
      <sheetName val="MFAB"/>
      <sheetName val="MFRT"/>
      <sheetName val="MPKG"/>
      <sheetName val="MPRD"/>
      <sheetName val="9.자재단가"/>
      <sheetName val="7.산출집계"/>
      <sheetName val="3.단가산출서"/>
      <sheetName val="4.일위산출"/>
      <sheetName val="지중자재단가"/>
      <sheetName val="MANUFACTORY"/>
      <sheetName val="판매시설"/>
      <sheetName val="LG제품"/>
      <sheetName val="부재리스트"/>
      <sheetName val="OD5000"/>
      <sheetName val="Front"/>
      <sheetName val="ITEMLIST990101"/>
      <sheetName val="토 적 표"/>
      <sheetName val="단락전류-A"/>
      <sheetName val="자재단가"/>
      <sheetName val="전장품(관리용)"/>
      <sheetName val="전기공사 산출집계"/>
      <sheetName val="전기공사 산출"/>
      <sheetName val="관급"/>
      <sheetName val="스포회원매출"/>
      <sheetName val="설치공사2"/>
      <sheetName val="보차도경계석"/>
      <sheetName val="건축원가"/>
      <sheetName val="2000년하반기"/>
      <sheetName val="본사일보"/>
      <sheetName val="TB_내역서"/>
      <sheetName val="분전함신설"/>
      <sheetName val="접지1종"/>
      <sheetName val="#3_일위대가목록"/>
      <sheetName val="바.한일양산"/>
      <sheetName val="일위(PN)"/>
      <sheetName val="카렌스센터계량기설치공사"/>
      <sheetName val="정공공사"/>
      <sheetName val="2.대외공문"/>
      <sheetName val="대공종"/>
      <sheetName val="계정"/>
      <sheetName val="남양시작동010313100%"/>
      <sheetName val="조명율"/>
      <sheetName val="조건"/>
      <sheetName val="항목등록"/>
      <sheetName val="협조전"/>
      <sheetName val="부대대비"/>
      <sheetName val="TEL"/>
      <sheetName val="냉연집계"/>
      <sheetName val="98지급계획"/>
      <sheetName val="내역(정지)"/>
      <sheetName val="남양구조시험동"/>
      <sheetName val="COPING-1"/>
      <sheetName val="역T형교대-2수량"/>
      <sheetName val="건설노임"/>
      <sheetName val="project management"/>
      <sheetName val="참고"/>
      <sheetName val="품산출서"/>
      <sheetName val="XL4Poppy"/>
      <sheetName val="경비_원본"/>
      <sheetName val="직접기초설계(교대부)"/>
      <sheetName val="단면_(2)"/>
      <sheetName val="입출재고현황_(2)"/>
      <sheetName val="Sheet1_(2)"/>
      <sheetName val="3련_BOX"/>
      <sheetName val="11_자재단가"/>
      <sheetName val="3_일반설비"/>
      <sheetName val="단가산출서_"/>
      <sheetName val="전차선로_물량표"/>
      <sheetName val="설_계"/>
      <sheetName val="Imp-Data"/>
      <sheetName val="예산서(전기설비)"/>
      <sheetName val="접수부"/>
      <sheetName val="견"/>
      <sheetName val="설비공사"/>
      <sheetName val="Baby일위대가"/>
      <sheetName val="자료입력"/>
      <sheetName val="JUCKEYK"/>
      <sheetName val="Macro1"/>
      <sheetName val="운영및유지보수"/>
      <sheetName val="방송(체육관)"/>
      <sheetName val="건축"/>
      <sheetName val="단가및재료비"/>
      <sheetName val="실행예산"/>
      <sheetName val="철근단면적"/>
      <sheetName val="ENG_prog"/>
      <sheetName val="단가산출2"/>
      <sheetName val="단가산출서"/>
      <sheetName val="변품8-37"/>
      <sheetName val="Carepaq"/>
      <sheetName val="OPT"/>
      <sheetName val="SV"/>
      <sheetName val="한강운반비"/>
      <sheetName val="자압1"/>
      <sheetName val="표지-1"/>
      <sheetName val="표지-2"/>
      <sheetName val="조 도"/>
      <sheetName val="단위세대(아파트)"/>
      <sheetName val="단위세대"/>
      <sheetName val="아파트"/>
      <sheetName val="부하"/>
      <sheetName val="MCC"/>
      <sheetName val="입상전력간선"/>
      <sheetName val="변압기용량계산서"/>
      <sheetName val="기기용량"/>
      <sheetName val="축전지용량"/>
      <sheetName val="밧데리및정류기"/>
      <sheetName val="발전기용량계산서"/>
      <sheetName val="UPS 계산서"/>
      <sheetName val="TRAY 계산"/>
      <sheetName val="전압강하"/>
      <sheetName val="승강기계산서"/>
      <sheetName val="조명밀도(갑)"/>
      <sheetName val="조명밀도(을)"/>
      <sheetName val="LED조명 (갑)"/>
      <sheetName val="LED조명(을)"/>
      <sheetName val="전화회선"/>
      <sheetName val="방송 AMP"/>
      <sheetName val="MOTER"/>
      <sheetName val="WIRE"/>
      <sheetName val="MCCB(차단기)"/>
      <sheetName val="Macro(전동기)"/>
      <sheetName val="0000000"/>
      <sheetName val="부대공사비"/>
      <sheetName val="물량산출근거"/>
      <sheetName val="인테리어내역"/>
      <sheetName val="단위집계표"/>
      <sheetName val="OPT7"/>
      <sheetName val="수문일1"/>
      <sheetName val="향후예상"/>
      <sheetName val="참조_X_"/>
      <sheetName val="물가대비표"/>
      <sheetName val="6.콘덴서"/>
      <sheetName val="특별교실"/>
      <sheetName val="빌딩 안내"/>
      <sheetName val="TNHCHINH"/>
      <sheetName val="TONG HOP VL-NC TT"/>
      <sheetName val="CHITIET VL-NC-TT -1p"/>
      <sheetName val="TDTKP1"/>
      <sheetName val="KPVC-BD "/>
      <sheetName val="도장수량(하1)"/>
      <sheetName val="종배수관"/>
      <sheetName val="EQUIP-H"/>
      <sheetName val="가격조사서"/>
      <sheetName val="00000000"/>
      <sheetName val="10000000"/>
      <sheetName val="삼보지질"/>
      <sheetName val="투찰판"/>
      <sheetName val="F-Assump"/>
      <sheetName val="조명율데이타"/>
      <sheetName val="MECH HW GRP"/>
      <sheetName val="인사자료총집계"/>
      <sheetName val="배수관공"/>
      <sheetName val="설계명세서(선로)"/>
      <sheetName val="T6-6(2)"/>
      <sheetName val="WS"/>
      <sheetName val="차액보증"/>
      <sheetName val="1차변경내역"/>
      <sheetName val="B부대공"/>
      <sheetName val="버스운행안내"/>
      <sheetName val="예방접종계획"/>
      <sheetName val="근태계획서"/>
      <sheetName val="변경총괄지(1)"/>
      <sheetName val="자재집계"/>
      <sheetName val="1TL종점(1)"/>
      <sheetName val="무담보1"/>
      <sheetName val="정산입력"/>
      <sheetName val="투찰(하수)"/>
      <sheetName val="횡배위치"/>
      <sheetName val="피벗테이블데이터분석"/>
      <sheetName val="평균높이산출근거"/>
      <sheetName val="횡배수관위치조서"/>
      <sheetName val="중기"/>
      <sheetName val="설산1.나"/>
      <sheetName val="본사S"/>
      <sheetName val="DM 56"/>
      <sheetName val="NEYOK"/>
      <sheetName val="조작대(1연)"/>
      <sheetName val="ITB COST"/>
      <sheetName val="SELTDATA"/>
      <sheetName val="기초자료"/>
      <sheetName val="견적집계표"/>
      <sheetName val="견적정보"/>
      <sheetName val="ROOF(ALKALI)"/>
      <sheetName val="포장공"/>
      <sheetName val="FORM_0"/>
      <sheetName val="잡비"/>
      <sheetName val="기성내역"/>
      <sheetName val="본사인상전"/>
      <sheetName val="노임,재료비"/>
      <sheetName val="200"/>
      <sheetName val="부대토목"/>
      <sheetName val="일위대가(가설)"/>
      <sheetName val="맨홀수량산출"/>
      <sheetName val="적용인원(지우지말것)"/>
      <sheetName val="영업2"/>
      <sheetName val="영업3"/>
      <sheetName val="맨홀토공산출"/>
      <sheetName val="수량집계(CATV)"/>
      <sheetName val="수량집계(CCTV)"/>
      <sheetName val="수량집계(방송설비)"/>
      <sheetName val="수량집계(전기시계)"/>
      <sheetName val="수량집계(출입통제)"/>
      <sheetName val="수량집계(통합배선)"/>
      <sheetName val="LinerWt"/>
      <sheetName val="토공정보"/>
      <sheetName val="VXXXXX"/>
      <sheetName val="수목데이타 "/>
      <sheetName val="제안서"/>
      <sheetName val="행정표준(1)"/>
      <sheetName val="행정표준(2)"/>
      <sheetName val="매립"/>
      <sheetName val="J直材4"/>
      <sheetName val="1.우편집중내역서"/>
      <sheetName val="신길1동"/>
      <sheetName val="날개벽"/>
      <sheetName val="원가계산서구조조정"/>
      <sheetName val="노임 단가"/>
      <sheetName val="TOTAL_BOQ"/>
      <sheetName val="ABUT수량_A1"/>
      <sheetName val="투찰추정"/>
      <sheetName val="수입"/>
      <sheetName val="Final"/>
      <sheetName val="가로등"/>
      <sheetName val="토목내역"/>
      <sheetName val="설계내역서"/>
      <sheetName val="증감내역"/>
      <sheetName val="1을"/>
      <sheetName val="B1(반포1차)"/>
      <sheetName val="지구단위계획"/>
      <sheetName val="처리단락"/>
      <sheetName val="단면확대공"/>
      <sheetName val="H-BEAM(S2,3)"/>
      <sheetName val="단부정착장치"/>
      <sheetName val="결과조달"/>
      <sheetName val="단면상수 및 주빔설계"/>
      <sheetName val="내역서(1)"/>
      <sheetName val="소요자재"/>
      <sheetName val="설계명세서(종합)"/>
      <sheetName val="노무산출서"/>
      <sheetName val="CABLE (2)"/>
      <sheetName val="Assumption"/>
      <sheetName val="철콘공사"/>
      <sheetName val="전신환매도율"/>
      <sheetName val="감가상각"/>
      <sheetName val="wall"/>
      <sheetName val="F5"/>
      <sheetName val="미드수량"/>
      <sheetName val="장척총괄"/>
      <sheetName val="수로교총재료집계"/>
      <sheetName val="2.단가산출서(총괄)"/>
      <sheetName val="5.일위대가"/>
      <sheetName val="원내역서 그대로"/>
      <sheetName val="h-013211-2"/>
      <sheetName val="1안내역"/>
      <sheetName val="중량산출"/>
      <sheetName val="P-산#1-1(WOWA1)"/>
      <sheetName val="G.R300경비"/>
      <sheetName val="횡배수공토공집계"/>
      <sheetName val="R0PS5"/>
      <sheetName val="_견적서"/>
      <sheetName val="단가_및_재료비"/>
      <sheetName val="플랜트_설치"/>
      <sheetName val="1_설계조건"/>
      <sheetName val="sum1_(2)"/>
      <sheetName val="CATCH_BASIN"/>
      <sheetName val="Cost_bd-&quot;A&quot;"/>
      <sheetName val="중기(목록)"/>
      <sheetName val="예비품"/>
      <sheetName val="기본일위"/>
      <sheetName val="1.설계기준"/>
      <sheetName val="암거공"/>
      <sheetName val="FB25JN"/>
      <sheetName val="신당동집계표"/>
      <sheetName val="적용(기계)"/>
      <sheetName val="3.하중계산"/>
      <sheetName val="ÄÉÀÌºí½Å¼³"/>
      <sheetName val="법면"/>
      <sheetName val="401"/>
      <sheetName val="가설공사내역"/>
      <sheetName val="HANDHOLE(2)"/>
      <sheetName val="견적사양비교표"/>
      <sheetName val="CAB_OD"/>
      <sheetName val="샘플표지"/>
      <sheetName val="공예을"/>
      <sheetName val="Sheet13"/>
      <sheetName val="Sheet14"/>
      <sheetName val="Sheet9"/>
      <sheetName val="내역서 "/>
      <sheetName val="Piping Design Data"/>
      <sheetName val="대전-교대(A1-A2)"/>
      <sheetName val="수량산출내역1115"/>
      <sheetName val="원가 계산서"/>
      <sheetName val="30신설일위대가"/>
      <sheetName val="30집계표"/>
      <sheetName val="환율"/>
      <sheetName val="산근터빈"/>
      <sheetName val="콘센트신설"/>
      <sheetName val="하조서"/>
      <sheetName val="을지"/>
      <sheetName val="전체집계"/>
      <sheetName val="20관리비율"/>
      <sheetName val="1련,2련"/>
      <sheetName val="설계서(설치)"/>
      <sheetName val="FAB별"/>
      <sheetName val="가감수량"/>
      <sheetName val="Macro(AT)"/>
      <sheetName val="공사내역"/>
      <sheetName val="산근(목록)"/>
      <sheetName val="BSD_(2)"/>
      <sheetName val="표지_(2)"/>
      <sheetName val="공사비_내역"/>
      <sheetName val="설계명세"/>
      <sheetName val="수량명세서"/>
      <sheetName val="매입세"/>
      <sheetName val="집수정단"/>
      <sheetName val="명파하수처리장소방"/>
      <sheetName val="명파하수처리장접지"/>
      <sheetName val="명파하수처리장통신"/>
      <sheetName val="견적대비 견적서"/>
      <sheetName val="골조시행"/>
      <sheetName val="현장지지물물량"/>
      <sheetName val="총괄"/>
      <sheetName val="토공(완충)"/>
      <sheetName val="1공구(을)"/>
      <sheetName val="FILE1"/>
      <sheetName val="광양 3기 유입수"/>
      <sheetName val="전선 및 전선관"/>
      <sheetName val="PILE"/>
      <sheetName val="960318-1"/>
      <sheetName val="실행"/>
      <sheetName val="하수급견적대비"/>
      <sheetName val="가도공"/>
      <sheetName val="단가대비표"/>
      <sheetName val="XXXXXXXX"/>
      <sheetName val="배수통관토공수량"/>
      <sheetName val="2.단면가정3.모델링"/>
      <sheetName val="Facility Information"/>
      <sheetName val="General"/>
      <sheetName val="Instructions"/>
      <sheetName val="People"/>
      <sheetName val="Quality"/>
      <sheetName val="예정공정표"/>
      <sheetName val="설계예산서"/>
      <sheetName val="총계"/>
      <sheetName val="예산내역서"/>
      <sheetName val="ASP"/>
      <sheetName val="전력구구조물산근"/>
      <sheetName val="강관산출"/>
      <sheetName val="토적계산서"/>
      <sheetName val="품셈"/>
      <sheetName val="시중노임단가"/>
      <sheetName val="조정금액결과표 (차수별)"/>
      <sheetName val="도급총괄(납품)"/>
      <sheetName val="준검 내역서"/>
      <sheetName val="2공구산출내역"/>
      <sheetName val="경산"/>
      <sheetName val="KSHAHU-6"/>
      <sheetName val="참조(X)"/>
      <sheetName val="허용전류-IEC DATA"/>
      <sheetName val="4.  단락전류의 계산"/>
      <sheetName val="PROCURE"/>
      <sheetName val="new급여T(4을-운전)"/>
      <sheetName val="THCT"/>
      <sheetName val="THDZ0,4"/>
      <sheetName val="TH DZ35"/>
      <sheetName val="THTram"/>
      <sheetName val="부하LOAD"/>
      <sheetName val="Project Brief"/>
      <sheetName val="부재력정리"/>
      <sheetName val="총괄-1"/>
      <sheetName val="공종목록표"/>
      <sheetName val="노임이"/>
      <sheetName val="음료실행"/>
      <sheetName val="절단설"/>
      <sheetName val="99노임기준"/>
      <sheetName val="BQ"/>
      <sheetName val="L형옹벽(key)"/>
      <sheetName val="사용자정의"/>
      <sheetName val="A동"/>
      <sheetName val="전압강하자료"/>
      <sheetName val="세대부하"/>
      <sheetName val="공통부대비"/>
      <sheetName val="설직재-1"/>
      <sheetName val="제-노임"/>
      <sheetName val="제직재"/>
      <sheetName val="CODE1"/>
      <sheetName val="TABLE"/>
      <sheetName val="단가조사-2"/>
      <sheetName val="Risk"/>
      <sheetName val="Training"/>
      <sheetName val="대,유,램"/>
      <sheetName val="합천내역"/>
      <sheetName val="Tbom-tot"/>
      <sheetName val="A"/>
      <sheetName val="2-2.매출분석"/>
      <sheetName val="3차준공"/>
      <sheetName val="입찰내역"/>
      <sheetName val="기초계산(Pmax)"/>
      <sheetName val="배수관접합및부설  "/>
      <sheetName val="토공집계"/>
      <sheetName val="측구공"/>
      <sheetName val="기초1"/>
      <sheetName val="기초"/>
      <sheetName val="TH VL, NC, DDHT Thanhphuoc"/>
      <sheetName val="TienLuong"/>
      <sheetName val="N賃率-職"/>
      <sheetName val="단양 00 아파트-세부내역"/>
      <sheetName val="세부내역(직접인건비)"/>
      <sheetName val="NA"/>
      <sheetName val="X17-TOTAL"/>
      <sheetName val="단위중기"/>
      <sheetName val="화산경계"/>
      <sheetName val="대비"/>
      <sheetName val="내역서(기존내역-수정금지)"/>
      <sheetName val="시공여유율"/>
      <sheetName val="DCVD공정요약"/>
      <sheetName val="총괄 (2)"/>
      <sheetName val="표준품명,속성항목"/>
      <sheetName val="BOM LIST 정리"/>
      <sheetName val="기준정보"/>
      <sheetName val="보집계표"/>
      <sheetName val="SORCE1"/>
      <sheetName val="가시설단위수량"/>
      <sheetName val="Picture"/>
      <sheetName val="슬래브(유곡)"/>
      <sheetName val="돌담교 상부수량"/>
      <sheetName val="기초코드"/>
      <sheetName val="견적 집계"/>
      <sheetName val="0.견적조건(입력)"/>
      <sheetName val="CABLE_DATA"/>
      <sheetName val="기준FACTOR"/>
      <sheetName val="1. Piping Final BOQ List(G)"/>
      <sheetName val="PipWT"/>
      <sheetName val="설계개요"/>
      <sheetName val="EJ"/>
      <sheetName val="1단계"/>
      <sheetName val="B2BERP"/>
      <sheetName val="FRT_O"/>
      <sheetName val="FAB_I"/>
      <sheetName val="DATA1"/>
      <sheetName val="원본-내용변경불가"/>
      <sheetName val="VXXXXXXX"/>
      <sheetName val="2F 회의실견적(5_14 일대)"/>
      <sheetName val="내역서1"/>
      <sheetName val="Menus"/>
      <sheetName val="WORK-VOL"/>
      <sheetName val="배수내역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/>
      <sheetData sheetId="857" refreshError="1"/>
      <sheetData sheetId="858" refreshError="1"/>
      <sheetData sheetId="859"/>
      <sheetData sheetId="860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/>
      <sheetData sheetId="906"/>
      <sheetData sheetId="907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연화장1"/>
      <sheetName val="사전공사"/>
      <sheetName val="DATA"/>
      <sheetName val="__MAIN"/>
      <sheetName val="수량산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일위대가1"/>
      <sheetName val="일위대가2"/>
      <sheetName val="감독차량비"/>
      <sheetName val="단가조사서"/>
      <sheetName val="노무단가 (할증제외)"/>
      <sheetName val="노무단가(15%할증) "/>
      <sheetName val="안영(지명표지판일위대가)"/>
      <sheetName val="공종별집계표"/>
      <sheetName val="외부산출서"/>
      <sheetName val="단가대비표"/>
      <sheetName val="노무비(참고)"/>
      <sheetName val="수량산출"/>
      <sheetName val="실행내역서 "/>
      <sheetName val="DATA"/>
      <sheetName val="__MAI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DATA"/>
      <sheetName val="Sheet3"/>
      <sheetName val="F갑지"/>
      <sheetName val="F라인"/>
      <sheetName val="관공"/>
      <sheetName val="추진검토"/>
      <sheetName val="나관"/>
      <sheetName val="Sheet4"/>
      <sheetName val="삼보"/>
      <sheetName val="추진"/>
      <sheetName val="쉬트파일"/>
      <sheetName val="하천횡단"/>
      <sheetName val="실행"/>
      <sheetName val="대비"/>
      <sheetName val="관외주"/>
      <sheetName val="Sheet2"/>
      <sheetName val="Sheet5"/>
      <sheetName val="설계도급하도"/>
      <sheetName val="GRP"/>
      <sheetName val="사급자재"/>
      <sheetName val="m당대비"/>
      <sheetName val="설계가"/>
      <sheetName val="LX-JU"/>
      <sheetName val="횡배수공토공집계"/>
      <sheetName val="토공집계표"/>
      <sheetName val="기기리스트"/>
      <sheetName val="적격"/>
      <sheetName val="동해title"/>
      <sheetName val="SG"/>
      <sheetName val="EQT-ESTN"/>
      <sheetName val="BID"/>
      <sheetName val="집수정(600-700)"/>
      <sheetName val="tggwan(mac)"/>
      <sheetName val="S0"/>
      <sheetName val="단가대비표"/>
      <sheetName val="CAL"/>
      <sheetName val="일위대가목차"/>
      <sheetName val="DATE"/>
      <sheetName val="본체"/>
      <sheetName val="계수시트"/>
      <sheetName val="원가계산서"/>
      <sheetName val="cable-data"/>
      <sheetName val="입찰내역서"/>
      <sheetName val="견적조건"/>
      <sheetName val="집계표"/>
      <sheetName val="전기일위대가"/>
      <sheetName val="JUCKEYK"/>
      <sheetName val="우수공"/>
      <sheetName val="배수내역"/>
      <sheetName val="수입"/>
      <sheetName val="제출내역 (2)"/>
      <sheetName val="C3"/>
      <sheetName val="실행내역서 "/>
      <sheetName val="G.R300경비"/>
      <sheetName val="단중표-ST"/>
      <sheetName val="하수급견적대비"/>
      <sheetName val="견적대비"/>
      <sheetName val="ITEM"/>
      <sheetName val="총괄집계표"/>
      <sheetName val="TARGET"/>
      <sheetName val="노무비 근거"/>
      <sheetName val="BID-도로"/>
      <sheetName val="Sensitivity and GC Value"/>
      <sheetName val="예정(3)"/>
      <sheetName val="동원(3)"/>
      <sheetName val="견적서"/>
      <sheetName val="bm(CIcable)"/>
      <sheetName val="자재단가"/>
      <sheetName val="부하LOAD"/>
      <sheetName val="가도공"/>
      <sheetName val="EP0618"/>
      <sheetName val="대치판정"/>
      <sheetName val="노무비산출"/>
      <sheetName val="수량산출"/>
      <sheetName val="총괄"/>
      <sheetName val="토목"/>
      <sheetName val="노임단가"/>
      <sheetName val="청구내역(9807)"/>
      <sheetName val="노무비단가"/>
      <sheetName val="단중표"/>
      <sheetName val="22수량"/>
      <sheetName val="터널조도"/>
      <sheetName val="A"/>
      <sheetName val="단가비교표"/>
      <sheetName val="2.손익계산서"/>
      <sheetName val="MOTOR"/>
      <sheetName val="UPDATA"/>
      <sheetName val="충주"/>
      <sheetName val="N賃率-職"/>
      <sheetName val="Factor"/>
      <sheetName val="유동표"/>
      <sheetName val="일위대가 "/>
      <sheetName val="부하계산서"/>
      <sheetName val="부하(성남)"/>
      <sheetName val="조도계산서 (도서)"/>
      <sheetName val="갑지"/>
      <sheetName val="1.설계조건"/>
      <sheetName val="입출재고현황 (2)"/>
      <sheetName val="교대시점"/>
      <sheetName val="견적을"/>
      <sheetName val="내역서"/>
      <sheetName val="일위대가"/>
      <sheetName val="슬래브"/>
      <sheetName val="2.대외공문"/>
      <sheetName val="우각부보강"/>
      <sheetName val="F°©Áö"/>
      <sheetName val="F¶óÀÎ"/>
      <sheetName val="°ü°ø"/>
      <sheetName val="ÃßÁø°ËÅä"/>
      <sheetName val="³ª°ü"/>
      <sheetName val="»ïº¸"/>
      <sheetName val="ÃßÁø"/>
      <sheetName val="½¬Æ®ÆÄÀÏ"/>
      <sheetName val="ÇÏÃµÈ¾´Ü"/>
      <sheetName val="½ÇÇà"/>
      <sheetName val="´ëºñ"/>
      <sheetName val="°ü¿ÜÁÖ"/>
      <sheetName val="¼³°èµµ±ÞÇÏµµ"/>
      <sheetName val="»ç±ÞÀÚÀç"/>
      <sheetName val="m´ç´ëºñ"/>
      <sheetName val="µ¿ÇØtitle"/>
      <sheetName val="º»Ã¼"/>
      <sheetName val="비교표"/>
      <sheetName val="차액보증"/>
      <sheetName val="설계조건"/>
      <sheetName val="TDTKP"/>
      <sheetName val="DK-KH"/>
      <sheetName val="7.PILE  (돌출)"/>
      <sheetName val="전체철근집계"/>
      <sheetName val="집계표1"/>
      <sheetName val="중기일위대가"/>
      <sheetName val="음봉방향"/>
      <sheetName val="#REF"/>
      <sheetName val="교대"/>
      <sheetName val="UNIT"/>
      <sheetName val="일위대가표"/>
      <sheetName val="시설일위"/>
      <sheetName val="DESIGN CRETERIA"/>
      <sheetName val="RFP002"/>
      <sheetName val="공량산출서"/>
      <sheetName val="입찰안"/>
      <sheetName val="토공A"/>
      <sheetName val="내역(정지)"/>
      <sheetName val="PT_ED"/>
      <sheetName val="건축공사"/>
      <sheetName val="지수"/>
      <sheetName val="중갑지"/>
      <sheetName val="1NYS(당)"/>
      <sheetName val="Total"/>
      <sheetName val="슬래브1"/>
      <sheetName val="빌딩 안내"/>
      <sheetName val="설계명세서"/>
      <sheetName val="예산명세서"/>
      <sheetName val="자료입력"/>
      <sheetName val="표지 (2)"/>
      <sheetName val="천마갑지"/>
      <sheetName val="화재 탐지 설비"/>
      <sheetName val="b t mong"/>
      <sheetName val="노임"/>
      <sheetName val="갑지(추정)"/>
      <sheetName val="COVER"/>
      <sheetName val="플랜트 설치"/>
      <sheetName val="Baby일위대가"/>
      <sheetName val="단면 (2)"/>
      <sheetName val="연결관산출조서"/>
      <sheetName val="원형1호맨홀토공수량"/>
      <sheetName val="INPUT"/>
      <sheetName val="Final(1)summary"/>
      <sheetName val="001"/>
      <sheetName val="의정부문예회관변경내역"/>
      <sheetName val="SUMMARY"/>
      <sheetName val="월별수입"/>
      <sheetName val="노무비"/>
      <sheetName val="Áý¼öÁ¤(600-700)"/>
      <sheetName val="Åä°øÁý°èÇ¥"/>
      <sheetName val="°è¼ö½ÃÆ®"/>
      <sheetName val="¿ø°¡°è»ê¼­"/>
      <sheetName val="울산시산표"/>
      <sheetName val="JUCK"/>
      <sheetName val="3차설계"/>
      <sheetName val="1경간당 상부수량"/>
      <sheetName val="인건-측정"/>
      <sheetName val="Macro(차단기)"/>
      <sheetName val="참조-(1)"/>
      <sheetName val="입찰결과보고"/>
      <sheetName val="우각부검토"/>
      <sheetName val="CA"/>
      <sheetName val="설계자료"/>
      <sheetName val="계정"/>
      <sheetName val="COPING"/>
      <sheetName val="명세서"/>
      <sheetName val="수량집계"/>
      <sheetName val="인건비"/>
      <sheetName val="지명송금"/>
      <sheetName val="을지"/>
      <sheetName val="주현(해보)"/>
      <sheetName val="주현(영광)"/>
      <sheetName val="잡철단가대비"/>
      <sheetName val="도면자료제출일정"/>
      <sheetName val="Price List"/>
      <sheetName val="집수정_600_700_"/>
      <sheetName val="왕십리방향"/>
      <sheetName val="2_대외공문"/>
      <sheetName val="부대내역"/>
      <sheetName val="가설공사내역"/>
      <sheetName val="401"/>
      <sheetName val="TABLE"/>
      <sheetName val="b_balju_cho"/>
      <sheetName val="기술자료 (연수)"/>
      <sheetName val="PF_일반수량(35m)"/>
      <sheetName val="환율"/>
      <sheetName val="ÀÏÀ§´ë°¡¸ñÂ÷"/>
      <sheetName val="Àû°Ý"/>
      <sheetName val="±â±â¸®½ºÆ®"/>
      <sheetName val="ÀÔÂû³»¿ª¼­"/>
      <sheetName val="¿ì¼ö°ø"/>
      <sheetName val="È¾¹è¼ö°øÅä°øÁý°è"/>
      <sheetName val="¹è¼ö³»¿ª"/>
      <sheetName val="¼öÀÔ"/>
      <sheetName val="G.R300°æºñ"/>
      <sheetName val="ÇÏ¼ö±Þ°ßÀû´ëºñ"/>
      <sheetName val="¼³°è°¡"/>
      <sheetName val="ÀÚÀç´Ü°¡"/>
      <sheetName val="22¼ö·®"/>
      <sheetName val="½ÇÇà³»¿ª¼­ "/>
      <sheetName val="°ßÀû´ëºñ"/>
      <sheetName val="BID-µµ·Î"/>
      <sheetName val="°ßÀûÁ¶°Ç"/>
      <sheetName val="Áý°èÇ¥"/>
      <sheetName val="Àü±âÀÏÀ§´ë°¡"/>
      <sheetName val="´Ü°¡ºñ±³Ç¥"/>
      <sheetName val="¿¹Á¤(3)"/>
      <sheetName val="µ¿¿ø(3)"/>
      <sheetName val="´Ü°¡´ëºñÇ¥"/>
      <sheetName val="´ÜÁßÇ¥-ST"/>
      <sheetName val="2.¼ÕÀÍ°è»ê¼­"/>
      <sheetName val="ºÎÇÏLOAD"/>
      <sheetName val="ÅÍ³ÎÁ¶µµ"/>
      <sheetName val="Åä¸ñ"/>
      <sheetName val="Á¦Ãâ³»¿ª (2)"/>
      <sheetName val="´ëÄ¡ÆÇÁ¤"/>
      <sheetName val="À¯µ¿Ç¥"/>
      <sheetName val="°ßÀû¼­"/>
      <sheetName val="ºñ±³Ç¥"/>
      <sheetName val="Â÷¾×º¸Áõ"/>
      <sheetName val="NìüëÒ-òÅ"/>
      <sheetName val="±³´ë½ÃÁ¡"/>
      <sheetName val="°¡µµ°ø"/>
      <sheetName val="¼ö·®»êÃâ"/>
      <sheetName val="¼³°èÁ¶°Ç"/>
      <sheetName val="ºôµù ¾È³»"/>
      <sheetName val="±³´ë"/>
      <sheetName val="´ÜÁßÇ¥"/>
      <sheetName val="ÀÔÂû¾È"/>
      <sheetName val="Åä°øA"/>
      <sheetName val="7.PILE  (µ¹Ãâ)"/>
      <sheetName val="³ëÀÓ´Ü°¡"/>
      <sheetName val="³ë¹«ºñ ±Ù°Å"/>
      <sheetName val="¼³°è¸í¼¼¼­"/>
      <sheetName val="¿¹»ê¸í¼¼¼­"/>
      <sheetName val="ÀÚ·áÀÔ·Â"/>
      <sheetName val="ÃÑ°ýÁý°èÇ¥"/>
      <sheetName val="전기"/>
      <sheetName val="단가"/>
      <sheetName val="품셈(기초)"/>
      <sheetName val="설계산출표지"/>
      <sheetName val="산출근거"/>
      <sheetName val="조도계산"/>
      <sheetName val="WORK"/>
      <sheetName val="전차선로 물량표"/>
      <sheetName val="내역서-대공연장"/>
      <sheetName val="청하배수"/>
      <sheetName val="기계경비(시간당)"/>
      <sheetName val="램머"/>
      <sheetName val="설계내역(2000)"/>
      <sheetName val="내역"/>
      <sheetName val="잡철물"/>
      <sheetName val="LOPCALC"/>
      <sheetName val="품셈TABLE"/>
      <sheetName val="토목주소"/>
      <sheetName val="프랜트면허"/>
      <sheetName val="SLAB"/>
      <sheetName val="P-산#1-1(WOWA1)"/>
      <sheetName val="ABUT수량-A1"/>
      <sheetName val="가설건물"/>
      <sheetName val="간접비"/>
      <sheetName val="수량산출(수평맹암거)"/>
      <sheetName val="내역1"/>
      <sheetName val="3련 BOX"/>
      <sheetName val="FCM"/>
      <sheetName val="MatchCode"/>
      <sheetName val="suk(mac)"/>
      <sheetName val="일위대가목록"/>
      <sheetName val="일반공사"/>
      <sheetName val="실행철강하도"/>
      <sheetName val="터파기및재료"/>
      <sheetName val="MAT"/>
      <sheetName val="자동제어"/>
      <sheetName val="2F 회의실견적(5_14 일대)"/>
      <sheetName val="가공비"/>
      <sheetName val="노무비 "/>
      <sheetName val="산근1,2"/>
      <sheetName val="견적서-을지"/>
      <sheetName val="Hauptdaten"/>
      <sheetName val="FB25JN"/>
      <sheetName val="2000년1차"/>
      <sheetName val="2000전체분"/>
      <sheetName val="증감대비"/>
      <sheetName val="동력부하(도산)"/>
      <sheetName val="잡비"/>
      <sheetName val="설계기준 및 하중계산"/>
      <sheetName val="3.하중계산"/>
      <sheetName val="내역(을)"/>
      <sheetName val="96.12"/>
      <sheetName val="001BA"/>
      <sheetName val="공종별자재"/>
      <sheetName val="장비"/>
      <sheetName val="견적보고"/>
      <sheetName val="중기단가LIST"/>
      <sheetName val="사급자재총괄"/>
      <sheetName val="파일의이용"/>
      <sheetName val="가제당공사비"/>
      <sheetName val="기초처리공사비"/>
      <sheetName val="복통공사비"/>
      <sheetName val="본제당공사비"/>
      <sheetName val="시험비"/>
      <sheetName val="자재대"/>
      <sheetName val="중기운반비"/>
      <sheetName val="진입도로공사비"/>
      <sheetName val="취수탑공사비"/>
      <sheetName val="토취장복구"/>
      <sheetName val="수안보-MBR1"/>
      <sheetName val="archi(본사)"/>
      <sheetName val="실행간접비"/>
      <sheetName val="일위(PN)"/>
      <sheetName val="L_RPTA05_목록"/>
      <sheetName val="LANGUAGE"/>
      <sheetName val="Macro1"/>
      <sheetName val="보할공정"/>
      <sheetName val="단위내역서"/>
      <sheetName val="TTDZ 679"/>
      <sheetName val="ASP"/>
      <sheetName val="당정동경상이수"/>
      <sheetName val="당정동공통이수"/>
      <sheetName val="411-00 외화장기"/>
      <sheetName val="정부노임단가"/>
      <sheetName val="로우프"/>
      <sheetName val="장비가동집계표"/>
      <sheetName val="FOOTING단면력"/>
      <sheetName val="공사개요"/>
      <sheetName val="Proposal"/>
      <sheetName val="예가표"/>
      <sheetName val="6.노임"/>
      <sheetName val="1"/>
      <sheetName val="Y-WORK"/>
      <sheetName val="링크해지용"/>
      <sheetName val="M-MG1"/>
      <sheetName val="인부신상자료"/>
      <sheetName val="HVAC"/>
      <sheetName val="INDEX"/>
      <sheetName val="말뚝지지력산정"/>
      <sheetName val="내역기준"/>
      <sheetName val="민감도분석"/>
      <sheetName val="시청방향슬래브수량"/>
      <sheetName val="우수"/>
      <sheetName val="TYPE-B 평균H"/>
      <sheetName val="Piping Design Data"/>
      <sheetName val="입고장부 (4)"/>
      <sheetName val="구조물"/>
      <sheetName val="기둥(원형)"/>
      <sheetName val="Sheet17"/>
      <sheetName val="4.5 휨응력"/>
      <sheetName val="우배수"/>
      <sheetName val="6PILE  (돌출)"/>
      <sheetName val="Languages"/>
      <sheetName val="뚝토공"/>
      <sheetName val="업무분장"/>
      <sheetName val="방송(체육관)"/>
      <sheetName val="약품공급2"/>
      <sheetName val="보차도경계석"/>
      <sheetName val="실행내역"/>
      <sheetName val="세원견적서"/>
      <sheetName val="PROJECT BRIEF"/>
      <sheetName val="G_R300경비"/>
      <sheetName val="ⴭⴭⴭⴭⴭ"/>
      <sheetName val="견적시담(송포2공구)"/>
      <sheetName val="을"/>
      <sheetName val="포장공"/>
      <sheetName val="총급여"/>
      <sheetName val="CTEMCOST"/>
      <sheetName val="데이타"/>
      <sheetName val="공사비예산서(토목분)"/>
      <sheetName val="3.하중산정4.지지력"/>
      <sheetName val="Sheet1 (2)"/>
      <sheetName val="3.공통공사대비"/>
      <sheetName val="CP(1)"/>
      <sheetName val="전 기"/>
      <sheetName val="교각1"/>
      <sheetName val="설계예산서"/>
      <sheetName val="1.설계기준"/>
      <sheetName val="수량산출서"/>
      <sheetName val="설계변경원가계산총괄표(근린,시설,가로,공공)"/>
      <sheetName val="무산소조"/>
      <sheetName val="IW-LIST"/>
      <sheetName val="PROJECT BRIEF(EX.NEW)"/>
      <sheetName val="가시설"/>
      <sheetName val="연결관암거"/>
      <sheetName val="경계석"/>
      <sheetName val="직재"/>
      <sheetName val="영동(D)"/>
      <sheetName val="조명율표"/>
      <sheetName val="물량산출"/>
      <sheetName val="수량산출서-2"/>
      <sheetName val="위치조서"/>
      <sheetName val="철근집계표"/>
      <sheetName val="타견적(을)"/>
      <sheetName val="건축집계표"/>
      <sheetName val="신우"/>
      <sheetName val="????"/>
      <sheetName val="수산(A1)"/>
      <sheetName val="현장관리비 산출내역"/>
      <sheetName val="건축내역서"/>
      <sheetName val="설비내역서"/>
      <sheetName val="전기내역서"/>
      <sheetName val="FT_금액"/>
      <sheetName val="10월판관"/>
      <sheetName val="공정계획(내부계획25%,내부w.f)"/>
      <sheetName val="도체종-상수표"/>
      <sheetName val="표지"/>
      <sheetName val="신규일위대가"/>
      <sheetName val="자재단가_사급"/>
      <sheetName val="중기적산목록"/>
      <sheetName val="공문"/>
      <sheetName val="공종별지급자재"/>
      <sheetName val="전계가"/>
      <sheetName val="Control"/>
      <sheetName val="아수배전(1회)"/>
      <sheetName val="CODE"/>
      <sheetName val="날개벽수량표"/>
      <sheetName val="선급법인세 (2)"/>
      <sheetName val="도로토적"/>
      <sheetName val="ROOF(ALKALI)"/>
      <sheetName val="금호"/>
      <sheetName val="(4-2)열관류값-2"/>
      <sheetName val="토공계산서(부체도로)"/>
      <sheetName val="견"/>
      <sheetName val="대림경상68억"/>
      <sheetName val="제품정보"/>
      <sheetName val="DB"/>
      <sheetName val="TOP"/>
      <sheetName val="5.전사투자계획종함안"/>
      <sheetName val="0001new"/>
      <sheetName val="DATASPEC(VT1)"/>
      <sheetName val="96작생능"/>
      <sheetName val="산근-10"/>
      <sheetName val="ATS단가"/>
      <sheetName val="Macro상수"/>
      <sheetName val="TRAY Data"/>
      <sheetName val="동력부하"/>
      <sheetName val="_shtOpr_"/>
      <sheetName val="교통대책내역"/>
      <sheetName val="당초"/>
      <sheetName val="MixBed"/>
      <sheetName val="CondPol"/>
      <sheetName val="200"/>
      <sheetName val="D040416"/>
      <sheetName val="FORM"/>
      <sheetName val="BJJIN"/>
      <sheetName val="카렌스센터계량기설치공사"/>
      <sheetName val="BR.1(원)"/>
      <sheetName val="(A)내역서"/>
      <sheetName val="자동화재탐지"/>
      <sheetName val="RangeObject"/>
      <sheetName val="관급원내역"/>
      <sheetName val="static.cal"/>
      <sheetName val="Variables"/>
      <sheetName val="RCSPlan"/>
      <sheetName val="내역서1"/>
      <sheetName val="단"/>
      <sheetName val="단가조사"/>
      <sheetName val="단가 및 재료비"/>
      <sheetName val="중기사용료산출근거"/>
      <sheetName val="중동상가"/>
      <sheetName val="기본일위"/>
      <sheetName val="공통(20-91)"/>
      <sheetName val="입출재고현황 _2_"/>
      <sheetName val="가로등제어반 설치공사(수량)"/>
      <sheetName val="조명율데이타"/>
      <sheetName val="자재"/>
      <sheetName val="토공연장"/>
      <sheetName val="Macro2"/>
      <sheetName val="49일위"/>
      <sheetName val="22일위"/>
      <sheetName val="DATA1"/>
      <sheetName val="본부소개"/>
      <sheetName val="날개벽(시점좌측)"/>
      <sheetName val="POWER"/>
      <sheetName val="용량(1-2)"/>
      <sheetName val="3BL공동구 수량"/>
      <sheetName val="현장지지물물량"/>
      <sheetName val="A-4"/>
      <sheetName val="MEXICO-C"/>
      <sheetName val="SS2"/>
      <sheetName val="경비"/>
      <sheetName val="과천MAIN"/>
      <sheetName val="변경비교-을"/>
      <sheetName val="견적대비표"/>
      <sheetName val="BQ"/>
      <sheetName val="FCU (2)"/>
      <sheetName val="SCHEDULE"/>
      <sheetName val="을(1차)"/>
      <sheetName val="작성"/>
      <sheetName val="2000자금소요"/>
      <sheetName val="수질정화시설"/>
      <sheetName val="직접공사비집계표"/>
      <sheetName val="견적정보"/>
      <sheetName val="국내조달(통합-1)"/>
      <sheetName val="공통비"/>
      <sheetName val="건축내역"/>
      <sheetName val="건축"/>
      <sheetName val="선택"/>
      <sheetName val="REDUCER"/>
      <sheetName val="WE'T"/>
      <sheetName val="3.바닥판설계"/>
      <sheetName val="주형"/>
      <sheetName val="DATA 입력란"/>
      <sheetName val="용수지선토적"/>
      <sheetName val="투찰내역"/>
      <sheetName val="현금"/>
      <sheetName val="기본"/>
      <sheetName val="POOM_MOTO"/>
      <sheetName val="POOM_MOTO2"/>
      <sheetName val="내역표지"/>
      <sheetName val="골재집계"/>
      <sheetName val="전력구구조물산근"/>
      <sheetName val="6호기"/>
      <sheetName val="수목데이타"/>
      <sheetName val="특별교실"/>
      <sheetName val="설계내역서"/>
      <sheetName val="방송노임"/>
      <sheetName val="주요공사"/>
      <sheetName val="단면검토"/>
      <sheetName val="schtable"/>
      <sheetName val="1호토공"/>
      <sheetName val="일위"/>
      <sheetName val="12호기내역서(건축분)"/>
      <sheetName val="케이블규격"/>
      <sheetName val="단가조사서"/>
      <sheetName val="건축집계"/>
      <sheetName val="FAB별"/>
      <sheetName val="48평단가"/>
      <sheetName val="57단가"/>
      <sheetName val="54평단가"/>
      <sheetName val="66평단가"/>
      <sheetName val="61단가"/>
      <sheetName val="89평단가"/>
      <sheetName val="84평단가"/>
      <sheetName val="LCS-SEAT"/>
      <sheetName val="총괄표"/>
      <sheetName val="옹벽"/>
      <sheetName val="물가시세"/>
      <sheetName val="참고"/>
      <sheetName val="list"/>
      <sheetName val="9.품셈"/>
      <sheetName val="CONCRETE"/>
      <sheetName val="SUM"/>
      <sheetName val="G_R300경비1"/>
      <sheetName val="실행내역서_"/>
      <sheetName val="제출내역_(2)"/>
      <sheetName val="노무비_근거"/>
      <sheetName val="Sensitivity_and_GC_Value"/>
      <sheetName val="2_손익계산서"/>
      <sheetName val="2_대외공문1"/>
      <sheetName val="7_PILE__(돌출)"/>
      <sheetName val="전차선로_물량표"/>
      <sheetName val="단면_(2)"/>
      <sheetName val="1_설계조건"/>
      <sheetName val="화재_탐지_설비"/>
      <sheetName val="b_t_mong"/>
      <sheetName val="플랜트_설치"/>
      <sheetName val="1경간당_상부수량"/>
      <sheetName val="빌딩_안내"/>
      <sheetName val="표지_(2)"/>
      <sheetName val="3련_BOX"/>
      <sheetName val="G_R300°æºñ"/>
      <sheetName val="½ÇÇà³»¿ª¼­_"/>
      <sheetName val="2_¼ÕÀÍ°è»ê¼­"/>
      <sheetName val="Á¦Ãâ³»¿ª_(2)"/>
      <sheetName val="ºôµù_¾È³»"/>
      <sheetName val="7_PILE__(µ¹Ãâ)"/>
      <sheetName val="³ë¹«ºñ_±Ù°Å"/>
      <sheetName val="Price_List"/>
      <sheetName val="조도계산서_(도서)"/>
      <sheetName val="411-00_외화장기"/>
      <sheetName val="6_노임"/>
      <sheetName val="Piping_Design_Data"/>
      <sheetName val="전_기"/>
      <sheetName val="2F_회의실견적(5_14_일대)"/>
      <sheetName val="TYPE-B_평균H"/>
      <sheetName val="입출재고현황_(2)"/>
      <sheetName val="TTDZ_679"/>
      <sheetName val="설계기준_및_하중계산"/>
      <sheetName val="3_하중계산"/>
      <sheetName val="96_12"/>
      <sheetName val="4_5_휨응력"/>
      <sheetName val="6PILE__(돌출)"/>
      <sheetName val="1_설계기준"/>
      <sheetName val="일위대가_"/>
      <sheetName val="선급법인세_(2)"/>
      <sheetName val="PROJECT_BRIEF"/>
      <sheetName val="3_하중산정4_지지력"/>
      <sheetName val="Sheet1_(2)"/>
      <sheetName val="static_cal"/>
      <sheetName val="PROJECT_BRIEF(EX_NEW)"/>
      <sheetName val="입고장부_(4)"/>
      <sheetName val="5_전사투자계획종함안"/>
      <sheetName val="3_공통공사대비"/>
      <sheetName val="현장관리비_산출내역"/>
      <sheetName val="wall"/>
      <sheetName val="TC표지"/>
      <sheetName val="갑지1"/>
      <sheetName val="연부97-1"/>
      <sheetName val="기계경비일람"/>
      <sheetName val="시공계획"/>
      <sheetName val="intake"/>
      <sheetName val="1.수인터널"/>
      <sheetName val="STBOX"/>
      <sheetName val="預算表 (3)"/>
      <sheetName val="개략"/>
      <sheetName val="토사(PE)"/>
      <sheetName val="견적"/>
      <sheetName val="부표총괄"/>
      <sheetName val="품셈1-17"/>
      <sheetName val="기계"/>
      <sheetName val="TOTAL_BOQ"/>
      <sheetName val="양식"/>
      <sheetName val="소방일위 "/>
      <sheetName val="부대공"/>
      <sheetName val="조건"/>
      <sheetName val="약전닥트"/>
      <sheetName val="건축부하"/>
      <sheetName val="FA설치명세"/>
      <sheetName val="FD"/>
      <sheetName val="단면치수"/>
      <sheetName val="교각(P1)수량"/>
      <sheetName val="DAN"/>
      <sheetName val="__MAIN"/>
      <sheetName val="일위대가양식"/>
      <sheetName val="일위대가서식"/>
      <sheetName val="품의서(TL)"/>
      <sheetName val="대가수량"/>
      <sheetName val="YOEMAGUM"/>
      <sheetName val="Tracks"/>
      <sheetName val="중기사용료"/>
      <sheetName val="토공"/>
      <sheetName val="단가표"/>
      <sheetName val="6m기존암거철거공"/>
      <sheetName val="LX-JU.XLS"/>
      <sheetName val="Pricelist TAC AB"/>
      <sheetName val="물가정보자료"/>
      <sheetName val="기계경비"/>
      <sheetName val="6.7.8.우물통"/>
      <sheetName val="조명율"/>
      <sheetName val="98수문일위"/>
      <sheetName val="TB-내역서"/>
      <sheetName val="A_7"/>
      <sheetName val="남평내역"/>
      <sheetName val="내역(한신APT)"/>
      <sheetName val="BOQ"/>
      <sheetName val="SUS"/>
      <sheetName val="시설물일위"/>
      <sheetName val="식재인부"/>
      <sheetName val="광양방향"/>
      <sheetName val="PI"/>
      <sheetName val="공통가설"/>
      <sheetName val="단위단가"/>
      <sheetName val="자료"/>
      <sheetName val="전기설계변경"/>
      <sheetName val="예산"/>
      <sheetName val="품셈"/>
      <sheetName val="요율"/>
      <sheetName val="한강운반비"/>
      <sheetName val="지진시"/>
      <sheetName val="청천내"/>
      <sheetName val="사전공사"/>
      <sheetName val="케이블DATA"/>
      <sheetName val="ilch"/>
      <sheetName val="참조"/>
      <sheetName val="개요"/>
      <sheetName val="s"/>
      <sheetName val="간선DATA"/>
      <sheetName val="세부내역서"/>
      <sheetName val="48일위"/>
      <sheetName val="관일"/>
      <sheetName val="SAN"/>
      <sheetName val="工완성공사율"/>
      <sheetName val="안정검토"/>
      <sheetName val="일위대가(원본)"/>
      <sheetName val="내역서적용수량 (지방도893)"/>
      <sheetName val="6.교좌면보강"/>
      <sheetName val="수주추정"/>
      <sheetName val="통계자료"/>
      <sheetName val="공용정보"/>
      <sheetName val="맨홀수량"/>
      <sheetName val="시점교대"/>
      <sheetName val="단가산출서"/>
      <sheetName val="단면가정"/>
      <sheetName val="매장-시행견적"/>
      <sheetName val="인테리어세부내역"/>
      <sheetName val="FAB_I"/>
      <sheetName val="新철폐복2"/>
      <sheetName val="新철폐복3"/>
      <sheetName val="농협-입금"/>
      <sheetName val="9GNG운반"/>
      <sheetName val="유동표(변경)"/>
      <sheetName val="증감분석"/>
      <sheetName val="A-100전제"/>
      <sheetName val="현금흐름"/>
      <sheetName val="포장복구집계"/>
      <sheetName val=" 견적서"/>
      <sheetName val="제진기"/>
      <sheetName val="현황"/>
      <sheetName val="Excel"/>
      <sheetName val="S1"/>
      <sheetName val="일위대가(계측기설치)"/>
      <sheetName val="기준"/>
      <sheetName val="입력"/>
      <sheetName val="돈암사업"/>
      <sheetName val="BATCH"/>
      <sheetName val="주간계획"/>
      <sheetName val="산업"/>
      <sheetName val="봉양~조차장간고하개명(신설)"/>
      <sheetName val="산출내역서집계표"/>
      <sheetName val="가은우회도로"/>
      <sheetName val="설비"/>
      <sheetName val="대비2"/>
      <sheetName val="c_balju"/>
      <sheetName val="계산근거"/>
      <sheetName val="XXXXXXXX"/>
      <sheetName val="쌍송교"/>
      <sheetName val="1월"/>
      <sheetName val="XL4Poppy"/>
      <sheetName val="식재"/>
      <sheetName val="시설물"/>
      <sheetName val="식재출력용"/>
      <sheetName val="유지관리"/>
      <sheetName val="평가데이터"/>
      <sheetName val="방음벽기초"/>
      <sheetName val="3-구교-오리지날"/>
      <sheetName val="8.PILE  (돌출)"/>
      <sheetName val="자압"/>
      <sheetName val="데리네이타현황"/>
      <sheetName val="직공→간접비포함"/>
      <sheetName val="TDI ISBL"/>
      <sheetName val="목차"/>
      <sheetName val="DNT OSBL"/>
      <sheetName val="노임이"/>
      <sheetName val="3도로"/>
      <sheetName val="INPUT DATA"/>
      <sheetName val="SEISMIC"/>
      <sheetName val="eq_data"/>
      <sheetName val="工관리비율"/>
      <sheetName val="1호인버트수량"/>
      <sheetName val="수량집"/>
      <sheetName val="비탈면보호공수량산출"/>
      <sheetName val="용산1(해보)"/>
      <sheetName val="d118"/>
      <sheetName val="제원.설계조건"/>
      <sheetName val="96배수"/>
      <sheetName val="환율 및 참고"/>
      <sheetName val="확산동"/>
      <sheetName val="2000년하반기"/>
      <sheetName val="VXXXXX"/>
      <sheetName val="전력간선(신설)"/>
      <sheetName val="부총"/>
      <sheetName val="장비집계"/>
      <sheetName val="갈현동"/>
      <sheetName val="2"/>
      <sheetName val="Macro(전선)"/>
      <sheetName val="방수"/>
      <sheetName val="EXPENSE"/>
      <sheetName val="BSD (2)"/>
      <sheetName val="직노"/>
      <sheetName val="esc"/>
      <sheetName val="설"/>
      <sheetName val="선로분"/>
      <sheetName val="저"/>
      <sheetName val="소상 &quot;1&quot;"/>
      <sheetName val="정화조동내역"/>
      <sheetName val="소비자가"/>
      <sheetName val="별표 "/>
      <sheetName val="RE9604"/>
      <sheetName val="식재가격"/>
      <sheetName val="식재총괄"/>
      <sheetName val="일위목록"/>
      <sheetName val="기초공"/>
      <sheetName val="건축(을)"/>
      <sheetName val="확정실적"/>
      <sheetName val="구조물공"/>
      <sheetName val="배수공"/>
      <sheetName val="APT"/>
      <sheetName val="부속동"/>
      <sheetName val="집행(2-1)"/>
      <sheetName val="진천방향"/>
      <sheetName val="집계표(육상)"/>
      <sheetName val="버팀목"/>
      <sheetName val="남양시작동자105노65기1.3화1.2"/>
      <sheetName val="単価表"/>
      <sheetName val="9509"/>
      <sheetName val="일위집계표"/>
      <sheetName val="LD"/>
      <sheetName val="전가1"/>
      <sheetName val="제출내역_(2)1"/>
      <sheetName val="G_R300경비2"/>
      <sheetName val="실행내역서_1"/>
      <sheetName val="Sensitivity_and_GC_Value1"/>
      <sheetName val="2_손익계산서1"/>
      <sheetName val="빌딩_안내1"/>
      <sheetName val="7_PILE__(돌출)1"/>
      <sheetName val="노무비_근거1"/>
      <sheetName val="G_R300°æºñ1"/>
      <sheetName val="½ÇÇà³»¿ª¼­_1"/>
      <sheetName val="2_¼ÕÀÍ°è»ê¼­1"/>
      <sheetName val="Á¦Ãâ³»¿ª_(2)1"/>
      <sheetName val="ºôµù_¾È³»1"/>
      <sheetName val="7_PILE__(µ¹Ãâ)1"/>
      <sheetName val="³ë¹«ºñ_±Ù°Å1"/>
      <sheetName val="단면_(2)1"/>
      <sheetName val="1_설계조건1"/>
      <sheetName val="2_대외공문2"/>
      <sheetName val="화재_탐지_설비1"/>
      <sheetName val="b_t_mong1"/>
      <sheetName val="조도계산서_(도서)1"/>
      <sheetName val="1경간당_상부수량1"/>
      <sheetName val="3련_BOX1"/>
      <sheetName val="전차선로_물량표1"/>
      <sheetName val="플랜트_설치1"/>
      <sheetName val="표지_(2)1"/>
      <sheetName val="411-00_외화장기1"/>
      <sheetName val="TYPE-B_평균H1"/>
      <sheetName val="2F_회의실견적(5_14_일대)1"/>
      <sheetName val="Price_List1"/>
      <sheetName val="PROJECT_BRIEF1"/>
      <sheetName val="입출재고현황_(2)1"/>
      <sheetName val="Piping_Design_Data1"/>
      <sheetName val="5_전사투자계획종함안1"/>
      <sheetName val="6_노임1"/>
      <sheetName val="TTDZ_6791"/>
      <sheetName val="전_기1"/>
      <sheetName val="설계기준_및_하중계산1"/>
      <sheetName val="3_하중계산1"/>
      <sheetName val="96_121"/>
      <sheetName val="4_5_휨응력1"/>
      <sheetName val="1_설계기준1"/>
      <sheetName val="3BL공동구_수량"/>
      <sheetName val="선급법인세_(2)1"/>
      <sheetName val="6PILE__(돌출)1"/>
      <sheetName val="일위대가_1"/>
      <sheetName val="static_cal1"/>
      <sheetName val="3_하중산정4_지지력1"/>
      <sheetName val="Sheet1_(2)1"/>
      <sheetName val="입고장부_(4)1"/>
      <sheetName val="가로등제어반_설치공사(수량)"/>
      <sheetName val="3_바닥판설계"/>
      <sheetName val="DATA_입력란"/>
      <sheetName val="9_품셈"/>
      <sheetName val="3_공통공사대비1"/>
      <sheetName val="공정계획(내부계획25%,내부w_f)"/>
      <sheetName val="기술자료_(연수)"/>
      <sheetName val="PROJECT_BRIEF(EX_NEW)1"/>
      <sheetName val="현장관리비_산출내역1"/>
      <sheetName val="노무비_"/>
      <sheetName val="DESIGN_CRETERIA"/>
      <sheetName val="TRAY_Data"/>
      <sheetName val="입출재고현황__2_"/>
      <sheetName val="1_수인터널"/>
      <sheetName val="預算表_(3)"/>
      <sheetName val="BR_1(원)"/>
      <sheetName val="FCU_(2)"/>
      <sheetName val="_견적서"/>
      <sheetName val="6_교좌면보강"/>
      <sheetName val="Pricelist_TAC_AB"/>
      <sheetName val="DNT_OSBL"/>
      <sheetName val="TDI_ISBL"/>
      <sheetName val="8_PILE__(돌출)"/>
      <sheetName val="LX-JU_XLS"/>
      <sheetName val="평형공사비"/>
      <sheetName val="다이꾸"/>
      <sheetName val="연결임시"/>
      <sheetName val="MC_AISC_H"/>
      <sheetName val="DESIGN CRITERIA"/>
      <sheetName val="K"/>
      <sheetName val="외천교"/>
      <sheetName val="토목내역"/>
      <sheetName val="데이터베이스"/>
      <sheetName val="Front"/>
      <sheetName val="A-8 PD(도로중앙)"/>
      <sheetName val="단가설계"/>
      <sheetName val="날개벽"/>
      <sheetName val="서울대규장각(가시설흙막이)"/>
      <sheetName val="물집"/>
      <sheetName val="동원인원계획표"/>
      <sheetName val="목록별산출서"/>
      <sheetName val="투찰"/>
      <sheetName val="선수금,기성"/>
      <sheetName val="1. 설계조건 2.단면가정 3. 하중계산"/>
      <sheetName val="1차분내역-2"/>
      <sheetName val="기성부분액내역서(국고)"/>
      <sheetName val="3-1.CB"/>
      <sheetName val="관경결정"/>
      <sheetName val="재료비"/>
      <sheetName val="공사설계서"/>
      <sheetName val="L형옹벽측구"/>
      <sheetName val="품셈 "/>
      <sheetName val="내역서 "/>
      <sheetName val="____"/>
      <sheetName val="제안서입력"/>
      <sheetName val="NozzleData"/>
      <sheetName val="TYPE-A"/>
      <sheetName val="수배전(갑)"/>
      <sheetName val="공사비집계"/>
      <sheetName val="토공집계(rp)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신우"/>
      <sheetName val="laroux"/>
      <sheetName val="갑지"/>
      <sheetName val="강 당"/>
      <sheetName val="신우갑지"/>
      <sheetName val="천우갑지"/>
      <sheetName val="천우"/>
      <sheetName val="__"/>
      <sheetName val="Sheet1"/>
      <sheetName val="EQT-ESTN"/>
      <sheetName val="DATA"/>
      <sheetName val="내역서"/>
      <sheetName val="수량산출"/>
      <sheetName val="1.설계조건"/>
      <sheetName val="노임단가"/>
      <sheetName val="교각(P1)수량"/>
      <sheetName val="건축내역서"/>
      <sheetName val="집계표"/>
      <sheetName val="설비내역서"/>
      <sheetName val="전기내역서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초자료"/>
      <sheetName val="여과지동"/>
      <sheetName val="수량산출서(취수장)"/>
      <sheetName val="취수장"/>
      <sheetName val="수량산출서(여과지)"/>
      <sheetName val="근거서"/>
      <sheetName val="내역서"/>
      <sheetName val="남양내역"/>
      <sheetName val="코드표"/>
      <sheetName val="I一般比"/>
      <sheetName val="원가서"/>
      <sheetName val="물가대비표"/>
      <sheetName val="요율"/>
      <sheetName val="일위대가"/>
      <sheetName val="기초입력 DATA"/>
      <sheetName val="48단가"/>
      <sheetName val="투찰금액"/>
      <sheetName val="자재단가"/>
      <sheetName val="일위대가(가설)"/>
      <sheetName val="경영상태"/>
      <sheetName val="샘플표지"/>
      <sheetName val="내역서적용"/>
      <sheetName val="기계경비및산출근거서"/>
      <sheetName val="MOTOR"/>
      <sheetName val="연습"/>
      <sheetName val="내역"/>
      <sheetName val="파이프류"/>
      <sheetName val="일위대가(1)"/>
      <sheetName val="내역표지"/>
      <sheetName val="신우"/>
      <sheetName val="공사개요"/>
      <sheetName val="Y-WORK"/>
      <sheetName val="수량산출"/>
      <sheetName val="날개벽수량표"/>
      <sheetName val="암거"/>
      <sheetName val="XL4Poppy"/>
      <sheetName val="포장공"/>
      <sheetName val="배수공"/>
      <sheetName val="Sheet1"/>
      <sheetName val="전기단가조사서"/>
      <sheetName val="견적대비"/>
      <sheetName val="집계표"/>
      <sheetName val="단가 "/>
      <sheetName val="가격조사서"/>
      <sheetName val="9509"/>
      <sheetName val="직재"/>
      <sheetName val="일위"/>
      <sheetName val="대외공문"/>
      <sheetName val="일위_파일"/>
      <sheetName val="손익분석"/>
      <sheetName val="NEYOK"/>
      <sheetName val="실행내역"/>
      <sheetName val="기계경비(시간당)"/>
      <sheetName val="램머"/>
      <sheetName val="설비"/>
      <sheetName val="빙장비사양"/>
      <sheetName val="대림산업"/>
      <sheetName val="9811"/>
      <sheetName val="노임단가"/>
      <sheetName val="공문"/>
      <sheetName val="용수간선"/>
      <sheetName val="위치"/>
      <sheetName val="단가산출"/>
      <sheetName val="DATE"/>
      <sheetName val="단가표"/>
      <sheetName val="건설성적"/>
      <sheetName val="대비"/>
      <sheetName val="차액보증"/>
      <sheetName val="북제주원가"/>
      <sheetName val="지급자재"/>
      <sheetName val="금액"/>
      <sheetName val="#REF"/>
      <sheetName val="노임"/>
      <sheetName val="원본(갑지)"/>
      <sheetName val="단위단가"/>
      <sheetName val="기안"/>
      <sheetName val="입찰안"/>
      <sheetName val="옥외외등집계표"/>
      <sheetName val="설계서"/>
      <sheetName val="N賃率-職"/>
      <sheetName val="단가목록"/>
      <sheetName val="산출내역서집계표"/>
      <sheetName val="s"/>
      <sheetName val="Sheet2"/>
      <sheetName val="견적서1"/>
      <sheetName val="보안등"/>
      <sheetName val="제-노임"/>
      <sheetName val="제직재"/>
      <sheetName val="공사비총괄표"/>
      <sheetName val="간지"/>
      <sheetName val="3.전열"/>
      <sheetName val="9GNG운반"/>
      <sheetName val="data"/>
      <sheetName val="출장내역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산출0"/>
      <sheetName val="총집계표"/>
      <sheetName val="합천내역"/>
      <sheetName val="원가계산서"/>
      <sheetName val="단가"/>
      <sheetName val="효성CB 1P기초"/>
      <sheetName val="입찰"/>
      <sheetName val="현경"/>
      <sheetName val="덕전리"/>
      <sheetName val="노무비"/>
      <sheetName val="총괄표"/>
      <sheetName val="인공산출"/>
      <sheetName val="단"/>
      <sheetName val="단면치수"/>
      <sheetName val="EQT-ESTN"/>
      <sheetName val="DATA99"/>
      <sheetName val="내역(중앙)"/>
      <sheetName val="내역(창신)"/>
      <sheetName val="수량집계"/>
      <sheetName val="한강운반비"/>
      <sheetName val="자재"/>
      <sheetName val="bid"/>
      <sheetName val="배관배선 단가조사"/>
      <sheetName val="일위대가집계"/>
      <sheetName val="BJJIN"/>
      <sheetName val="주상도"/>
      <sheetName val="실행(1)"/>
      <sheetName val="설계명세서"/>
      <sheetName val="소요자재명세서"/>
      <sheetName val="구분자"/>
      <sheetName val="실행철강하도"/>
      <sheetName val="견적대비 "/>
      <sheetName val="조명시설"/>
      <sheetName val="공사기본내용입력"/>
      <sheetName val="노임단가명세서"/>
      <sheetName val="LIST"/>
      <sheetName val="설계서을"/>
      <sheetName val="빗물받이(910-510-410)"/>
      <sheetName val="기초단가"/>
      <sheetName val="CAL"/>
      <sheetName val="b_balju"/>
      <sheetName val="bm-marine"/>
      <sheetName val="배수관공"/>
      <sheetName val="원가"/>
      <sheetName val="TYPE-A"/>
      <sheetName val="금액내역서"/>
      <sheetName val="대림경상68억"/>
      <sheetName val="내역서(ebs)"/>
      <sheetName val="변경집계표"/>
      <sheetName val="설계내역서 "/>
      <sheetName val="96보완계획7.12"/>
      <sheetName val="매매"/>
      <sheetName val="수량총괄"/>
      <sheetName val="부대"/>
      <sheetName val="산출내역서"/>
      <sheetName val="집계"/>
      <sheetName val="건축공사"/>
      <sheetName val=""/>
      <sheetName val="공통비(전체)"/>
      <sheetName val="토목"/>
      <sheetName val="대치판정"/>
      <sheetName val="노무비 근거"/>
      <sheetName val="순공사비"/>
      <sheetName val="데이타"/>
      <sheetName val="식재인부"/>
      <sheetName val="분전함신설"/>
      <sheetName val="접지1종"/>
      <sheetName val="직노"/>
      <sheetName val="재료비"/>
      <sheetName val="현관"/>
      <sheetName val="내역서 (2)"/>
      <sheetName val="주안3차A-A"/>
      <sheetName val="식재가격"/>
      <sheetName val="식재총괄"/>
      <sheetName val="일위목록"/>
      <sheetName val="갑지(추정)"/>
      <sheetName val="증감내역서"/>
      <sheetName val="사다리"/>
      <sheetName val="실행내역서 "/>
      <sheetName val="Sheet3"/>
      <sheetName val="CON'C"/>
      <sheetName val="간접비계산"/>
      <sheetName val="내역서단가산출용"/>
      <sheetName val="정보"/>
      <sheetName val="주차구획선수량"/>
      <sheetName val="DHEQSUPT"/>
      <sheetName val="세부내역서"/>
      <sheetName val="산출집계(LP-A)"/>
      <sheetName val="비대칭계수"/>
      <sheetName val="전동기 SPEC"/>
      <sheetName val="정부노임단가"/>
      <sheetName val="철근량"/>
      <sheetName val="내부수지예산"/>
      <sheetName val="wall"/>
      <sheetName val="기계경비"/>
      <sheetName val="골조시행"/>
      <sheetName val="AS포장복구 "/>
      <sheetName val="문학간접"/>
      <sheetName val="기성내역서"/>
      <sheetName val="토목검측서"/>
      <sheetName val="단가비교"/>
      <sheetName val="5.배관공사수량집계"/>
      <sheetName val="배수설비"/>
      <sheetName val="원하도급내역서(당초)"/>
      <sheetName val="건축내역"/>
      <sheetName val="건축원가계산서"/>
      <sheetName val="맨홀수량"/>
      <sheetName val="근로자자료입력"/>
      <sheetName val="참고자료"/>
      <sheetName val="총괄내역"/>
      <sheetName val="대가표(품셈)"/>
      <sheetName val="그림"/>
      <sheetName val="기초자료입력"/>
      <sheetName val="설계기준"/>
      <sheetName val="내역1"/>
      <sheetName val="인사자료총집계"/>
      <sheetName val="터파기및재료"/>
      <sheetName val="날개수량1.5"/>
      <sheetName val="비용"/>
      <sheetName val="2000년1차"/>
      <sheetName val="단가 및 재료비"/>
      <sheetName val="신대방33(적용)"/>
      <sheetName val="단가산출서"/>
      <sheetName val="SLAB"/>
      <sheetName val="적용(기계)"/>
      <sheetName val="1.설계조건"/>
      <sheetName val="설계예산"/>
      <sheetName val="Total"/>
      <sheetName val="[근거서.XLS]A__EXCEL_YESTER______2"/>
      <sheetName val="[근거서.XLS]A__EXCEL_YESTER______3"/>
      <sheetName val="예산명세서"/>
      <sheetName val="자료입력"/>
      <sheetName val="일위대가-1"/>
      <sheetName val="도근좌표"/>
      <sheetName val="J直材4"/>
      <sheetName val="데리네이타현황"/>
      <sheetName val="단가조사"/>
      <sheetName val="목록"/>
      <sheetName val="S0"/>
      <sheetName val="개소별수량산출"/>
      <sheetName val="중기손료"/>
      <sheetName val="98NS-N"/>
      <sheetName val="단 box"/>
      <sheetName val="[근거서.XLS][근거서.XLS]A:\EXCEL\YEST"/>
      <sheetName val="적용건축"/>
      <sheetName val="인건비"/>
      <sheetName val="설계예산서"/>
      <sheetName val="전기일위대가"/>
      <sheetName val="북방3터널"/>
      <sheetName val="말뚝지지력산정"/>
      <sheetName val="4안전율"/>
      <sheetName val="수원공사비"/>
      <sheetName val="자재대"/>
      <sheetName val="기시공토적"/>
      <sheetName val="토공정보"/>
      <sheetName val="용접자료"/>
      <sheetName val="건축기성"/>
      <sheetName val="상수구조화편집부표"/>
      <sheetName val="변경내역서"/>
      <sheetName val="을지"/>
      <sheetName val="SAN"/>
      <sheetName val="코드"/>
      <sheetName val="PIT"/>
      <sheetName val="보호공"/>
      <sheetName val="일반부표"/>
      <sheetName val="Sheet1 (2)"/>
      <sheetName val="난간벽단위"/>
      <sheetName val="총원가계산서(요율)"/>
      <sheetName val="설-원가"/>
      <sheetName val="예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/>
      <sheetData sheetId="229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내역서"/>
      <sheetName val="관급자재비"/>
      <sheetName val="설계서"/>
      <sheetName val="원가계산서"/>
      <sheetName val="사급자재비조서"/>
      <sheetName val="폐기물조서"/>
      <sheetName val="일위대가1."/>
      <sheetName val="적용일위대가"/>
      <sheetName val="총괄내역서"/>
      <sheetName val="설계"/>
      <sheetName val="Sheet1"/>
      <sheetName val="토사(PE)"/>
      <sheetName val="공구원가계산"/>
      <sheetName val="INPUT"/>
      <sheetName val="ABUT수량-A1"/>
      <sheetName val="6PILE  (돌출)"/>
      <sheetName val="단가"/>
      <sheetName val="DT"/>
      <sheetName val="롤러"/>
      <sheetName val="BH"/>
      <sheetName val="펌프차타설"/>
      <sheetName val="소비자가"/>
      <sheetName val="하남내역"/>
      <sheetName val="코드표"/>
      <sheetName val="D"/>
      <sheetName val="내역"/>
      <sheetName val="백호우계수"/>
      <sheetName val="토공총괄표"/>
      <sheetName val="계수시트"/>
      <sheetName val="설계예산서"/>
      <sheetName val="자재(설치)"/>
      <sheetName val="원가계산서 "/>
      <sheetName val="노임단가"/>
      <sheetName val="일목"/>
      <sheetName val="일위"/>
      <sheetName val="약품설비"/>
      <sheetName val="DATA"/>
      <sheetName val="DATE"/>
      <sheetName val="설계내역서"/>
      <sheetName val="N賃率-職"/>
      <sheetName val="I一般比"/>
      <sheetName val="중간부"/>
      <sheetName val="노임"/>
      <sheetName val="신규일위"/>
      <sheetName val="단위단가"/>
      <sheetName val="데이타"/>
      <sheetName val="식재인부"/>
      <sheetName val="기안"/>
      <sheetName val="cal"/>
      <sheetName val="Total"/>
      <sheetName val="운동장 (2)"/>
      <sheetName val="설계명세서"/>
      <sheetName val="예산명세서"/>
      <sheetName val="자료입력"/>
      <sheetName val="Y-WORK"/>
      <sheetName val="ITEM"/>
      <sheetName val="구조물철거타공정이월"/>
      <sheetName val="1.설계조건"/>
      <sheetName val="집수정(600-700)"/>
      <sheetName val="설계예산2"/>
      <sheetName val="106C0300"/>
      <sheetName val="수량산출"/>
      <sheetName val="G.R300경비"/>
      <sheetName val="danga"/>
      <sheetName val="ilch"/>
      <sheetName val="약품공급2"/>
      <sheetName val="토공집계표"/>
      <sheetName val="수량산출표"/>
      <sheetName val="댐구조도"/>
      <sheetName val="세월교산출기초"/>
      <sheetName val="실행철강하도"/>
      <sheetName val="3.하중산정4.지지력"/>
      <sheetName val="1.설계기준"/>
      <sheetName val="공량산출서"/>
      <sheetName val="Sheet2"/>
      <sheetName val="수안보-MBR1"/>
      <sheetName val="상하차비용(기계상차)"/>
      <sheetName val="수간보호"/>
      <sheetName val="운반비"/>
      <sheetName val="공종별원가계산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co"/>
      <sheetName val="갑지"/>
      <sheetName val="공사원가계산서"/>
      <sheetName val="총내역서"/>
      <sheetName val="내역서"/>
      <sheetName val="일위대가"/>
      <sheetName val="관급내역서"/>
      <sheetName val="이전비내역서"/>
      <sheetName val="물량"/>
      <sheetName val="배선설계"/>
      <sheetName val="부하계산"/>
      <sheetName val="기초산출서"/>
      <sheetName val="장비단가산출"/>
      <sheetName val="2000.11월설계내역"/>
      <sheetName val="준검 내역서"/>
      <sheetName val="1.수,변전설비 (1차작업)"/>
      <sheetName val="2.옥외전력(침매함-수정-1차작업)"/>
      <sheetName val="3.옥외전력(사장교-수정-1차작업)"/>
      <sheetName val="4.인입선교체공사"/>
      <sheetName val="DATA"/>
      <sheetName val="조명율표"/>
      <sheetName val="노임"/>
      <sheetName val="기성내역"/>
      <sheetName val="MOTOR"/>
      <sheetName val="실행간접비용"/>
      <sheetName val="laroux"/>
      <sheetName val="일위,한전"/>
      <sheetName val="원가계산서"/>
      <sheetName val="단가조사서"/>
      <sheetName val="1. 가로등 설치공사(2공구)"/>
      <sheetName val="내역서 (2)"/>
      <sheetName val="노임단가"/>
      <sheetName val="수목단가"/>
      <sheetName val="시설수량표"/>
      <sheetName val="식재수량표"/>
      <sheetName val="자재단가"/>
      <sheetName val="을"/>
      <sheetName val="1안"/>
      <sheetName val="인건-측정"/>
      <sheetName val="데이타"/>
      <sheetName val="인부신상자료"/>
      <sheetName val="총 원가계산"/>
      <sheetName val="#REF"/>
      <sheetName val="중기일위대가"/>
      <sheetName val="원가계산서 "/>
      <sheetName val="Sheet1"/>
      <sheetName val="전체"/>
      <sheetName val="CODE"/>
      <sheetName val="실행철강하도"/>
      <sheetName val="2공구산출내역"/>
      <sheetName val="터파기및재료"/>
      <sheetName val="강교(Sub)"/>
      <sheetName val="부대내역"/>
      <sheetName val="2000,9월 일위"/>
      <sheetName val="기둥(원형)"/>
      <sheetName val="예정(3)"/>
      <sheetName val="동원(3)"/>
      <sheetName val="°©Áö"/>
      <sheetName val="°ø»ç¿ø°¡°è»ê¼­"/>
      <sheetName val="ÃÑ³»¿ª¼­"/>
      <sheetName val="³»¿ª¼­"/>
      <sheetName val="ÀÏÀ§´ë°¡"/>
      <sheetName val="°ü±Þ³»¿ª¼­"/>
      <sheetName val="ÀÌÀüºñ³»¿ª¼­"/>
      <sheetName val="¹°·®"/>
      <sheetName val="¹è¼±¼³°è"/>
      <sheetName val="ºÎÇÏ°è»ê"/>
      <sheetName val="±âÃÊ»êÃâ¼­"/>
      <sheetName val="Àåºñ´Ü°¡»êÃâ"/>
      <sheetName val="산출7-본선2"/>
      <sheetName val="산출7-본선3"/>
      <sheetName val="관로분포도"/>
      <sheetName val="단락전류-A"/>
      <sheetName val="수량산출서"/>
      <sheetName val="Sheet2"/>
      <sheetName val="샘플표지"/>
      <sheetName val="건축내역서"/>
      <sheetName val="설비내역서"/>
      <sheetName val="전기내역서"/>
      <sheetName val="집계표"/>
      <sheetName val="5호광장(낙찰)"/>
      <sheetName val="5호광장"/>
      <sheetName val="5호광장 (만점)"/>
      <sheetName val="인천국제 (만점) (2)"/>
      <sheetName val="선거교가설공사"/>
      <sheetName val="선거교가설공사(만점)"/>
      <sheetName val="낙동강하구둑"/>
      <sheetName val="낙동강하구둑(만점)"/>
      <sheetName val="공원로-우남로"/>
      <sheetName val="공원로-우남로(만점)"/>
      <sheetName val="보림사우회도로"/>
      <sheetName val="보림사우회도로(만점)"/>
      <sheetName val="현황CODE"/>
      <sheetName val="손익현황"/>
      <sheetName val="단가비교표"/>
      <sheetName val="단가"/>
      <sheetName val="방지책개소별명세"/>
      <sheetName val="표지 (2)"/>
      <sheetName val="Sheet3"/>
      <sheetName val="안정검토(온1)"/>
      <sheetName val="중간부"/>
      <sheetName val="설계내역서"/>
      <sheetName val="표지"/>
      <sheetName val="배수내역"/>
      <sheetName val="주형"/>
      <sheetName val="AS복구"/>
      <sheetName val="중기터파기"/>
      <sheetName val="변수값"/>
      <sheetName val="중기상차"/>
      <sheetName val="노임(1차)"/>
      <sheetName val="DT"/>
      <sheetName val="롤러"/>
      <sheetName val="BH"/>
      <sheetName val="펌프차타설"/>
      <sheetName val="수량산출"/>
      <sheetName val="설명"/>
      <sheetName val="갈현동"/>
      <sheetName val="9GNG운반"/>
      <sheetName val="2.대외공문"/>
      <sheetName val="일위대가(가설)"/>
      <sheetName val="산출2-기기동력"/>
      <sheetName val="일위목록"/>
      <sheetName val="I一般比"/>
      <sheetName val="48수량"/>
      <sheetName val="49일위"/>
      <sheetName val="22일위"/>
      <sheetName val="49수량"/>
      <sheetName val="산출내역서"/>
      <sheetName val="견적대비표"/>
      <sheetName val="집수정(600-700)"/>
      <sheetName val="6호기"/>
      <sheetName val="공구원가계산"/>
      <sheetName val="터널조도"/>
      <sheetName val="동해title"/>
      <sheetName val="평교-내역"/>
      <sheetName val="소야공정계획표"/>
      <sheetName val="건축-물가변동"/>
      <sheetName val="목차"/>
      <sheetName val="1. 공사개요"/>
      <sheetName val="2. 현장기구조직표"/>
      <sheetName val="3. 공사진행[터,토,구]"/>
      <sheetName val="4. 투자대비"/>
      <sheetName val="5. 실행대비"/>
      <sheetName val="6. 금월분 투자대비"/>
      <sheetName val="2002년도 사업계획서"/>
      <sheetName val="결재란"/>
      <sheetName val="1,2공구원가계산서"/>
      <sheetName val="1공구산출내역서"/>
      <sheetName val="실행내역"/>
      <sheetName val="정부노임단가"/>
      <sheetName val="공사개요"/>
      <sheetName val="현장관리비"/>
      <sheetName val="말뚝지지력산정"/>
      <sheetName val="JUCKEYK"/>
      <sheetName val="일위대가표"/>
      <sheetName val="Y-WORK"/>
      <sheetName val="부안일위"/>
      <sheetName val="가감수량"/>
      <sheetName val="맨홀수량산출"/>
      <sheetName val="접속도로"/>
      <sheetName val="접속도로1"/>
      <sheetName val="조도계산서1"/>
      <sheetName val="기초자료"/>
      <sheetName val="가로등"/>
      <sheetName val="woo(mac)"/>
      <sheetName val="IT-BAT"/>
      <sheetName val="b_balju_cho"/>
      <sheetName val="단가산출"/>
      <sheetName val="계좌번호"/>
      <sheetName val="공사현황 "/>
      <sheetName val="투입현황"/>
      <sheetName val="중,재,유청구"/>
      <sheetName val="직영"/>
      <sheetName val="투입현황 (LG)"/>
      <sheetName val="중기가동"/>
      <sheetName val="외주기성(이재남)"/>
      <sheetName val="사토운반"/>
      <sheetName val="외주모작투입"/>
      <sheetName val="외주공제현황"/>
      <sheetName val="용역 (2)"/>
      <sheetName val="목공"/>
      <sheetName val="철근"/>
      <sheetName val="이상헌"/>
      <sheetName val="경유사용내역  "/>
      <sheetName val="휘발유사용내역   (2)"/>
      <sheetName val="JUCK"/>
      <sheetName val="내역"/>
      <sheetName val="공내역"/>
      <sheetName val="견적단가"/>
      <sheetName val="설계서(7)"/>
      <sheetName val="관급"/>
      <sheetName val="링크해지용"/>
      <sheetName val="CC16-내역서"/>
      <sheetName val="단가일람"/>
      <sheetName val="조경일람"/>
      <sheetName val="일위집계표"/>
      <sheetName val="2000년1차"/>
      <sheetName val="참조-(1)"/>
      <sheetName val="Customer Databas"/>
      <sheetName val="토사(PE)"/>
      <sheetName val="본체"/>
      <sheetName val="날개벽"/>
      <sheetName val="암거단위"/>
      <sheetName val="원가계산"/>
      <sheetName val="산업개발안내서"/>
      <sheetName val="타공종이기"/>
      <sheetName val="비목군분류일위"/>
      <sheetName val="일반토공견적"/>
      <sheetName val="SG"/>
      <sheetName val="자동제어"/>
      <sheetName val="매립"/>
      <sheetName val="MAT_N048"/>
      <sheetName val="2000.11¿ù¼³°è³»¿ª"/>
      <sheetName val="ÁØ°Ë ³»¿ª¼­"/>
      <sheetName val="BQ"/>
      <sheetName val="설계조건"/>
      <sheetName val="에너지동"/>
      <sheetName val="약품공급2"/>
      <sheetName val="MACRO(MCC)"/>
      <sheetName val="경상비"/>
      <sheetName val="1SPAN"/>
      <sheetName val="산근"/>
      <sheetName val="일위대가목차"/>
      <sheetName val="외주"/>
      <sheetName val="견적율"/>
      <sheetName val="인건비"/>
      <sheetName val="신우"/>
      <sheetName val="약품설비"/>
      <sheetName val="직노"/>
      <sheetName val="주소록"/>
      <sheetName val="금광1터널"/>
      <sheetName val="단가산출서"/>
      <sheetName val="설계명세서"/>
      <sheetName val="기초자료입력"/>
      <sheetName val="단가 및 재료비"/>
      <sheetName val="웅진교-S2"/>
      <sheetName val="200"/>
      <sheetName val="전기"/>
      <sheetName val="H-PILE수량집계"/>
      <sheetName val="노무비"/>
      <sheetName val="입찰안"/>
      <sheetName val="입고"/>
      <sheetName val="결재갑지"/>
      <sheetName val="도급예정1199"/>
      <sheetName val="외주대비"/>
      <sheetName val="수정실행"/>
      <sheetName val="단가산출근거"/>
      <sheetName val="현장인원투입"/>
      <sheetName val="장비투입계획"/>
      <sheetName val="현황사진"/>
      <sheetName val="옹벽"/>
      <sheetName val="외주대비-구조물"/>
      <sheetName val="외주대비 -석축"/>
      <sheetName val="외주대비-구조물 (2)"/>
      <sheetName val="견적표지 (3)"/>
      <sheetName val="정태현"/>
      <sheetName val="단가표"/>
      <sheetName val="DATE"/>
      <sheetName val="변경도급"/>
      <sheetName val="하부철근수량"/>
      <sheetName val="제출내역 (2)"/>
      <sheetName val="설계"/>
      <sheetName val="일위대가(건축)"/>
      <sheetName val="내역서 제출"/>
      <sheetName val="토공(1)"/>
      <sheetName val="일용직"/>
      <sheetName val="일반공사"/>
      <sheetName val="ITEM"/>
      <sheetName val="정공공사"/>
      <sheetName val="주안3차A-A"/>
      <sheetName val="단면가정"/>
      <sheetName val="원가"/>
      <sheetName val="VXXXXXX"/>
      <sheetName val="실내기 사양 (부경대)"/>
      <sheetName val="기흥하도용"/>
      <sheetName val="요율"/>
      <sheetName val="CM 1"/>
      <sheetName val="POL6차-PIPING"/>
      <sheetName val="신표지1"/>
      <sheetName val="STBOX"/>
      <sheetName val="2000_11월설계내역"/>
      <sheetName val="준검_내역서"/>
      <sheetName val="1_수,변전설비_(1차작업)"/>
      <sheetName val="2_옥외전력(침매함-수정-1차작업)"/>
      <sheetName val="3_옥외전력(사장교-수정-1차작업)"/>
      <sheetName val="4_인입선교체공사"/>
      <sheetName val="1__가로등_설치공사(2공구)"/>
      <sheetName val="내역서_(2)"/>
      <sheetName val="2000,9월_일위"/>
      <sheetName val="기본단가표"/>
      <sheetName val="수량산출(수평맹암거)"/>
      <sheetName val="Sheet13"/>
      <sheetName val="Sheet14"/>
      <sheetName val="전기자료"/>
      <sheetName val="직재"/>
      <sheetName val="재집"/>
      <sheetName val="예산명세서"/>
      <sheetName val="자료입력"/>
      <sheetName val="Total"/>
      <sheetName val="금액"/>
      <sheetName val="현장관리비 산출내역"/>
      <sheetName val="106C0300"/>
      <sheetName val="자탐"/>
      <sheetName val="유림골조"/>
      <sheetName val="단"/>
      <sheetName val="한강운반비"/>
      <sheetName val="의왕내역"/>
      <sheetName val="공사비"/>
      <sheetName val="7단가"/>
      <sheetName val="BEND LOSS"/>
      <sheetName val="danga"/>
      <sheetName val="ilch"/>
      <sheetName val="기계경비일람"/>
      <sheetName val="BEND_LOSS"/>
      <sheetName val="설직재-1"/>
      <sheetName val="단가(1)"/>
      <sheetName val="ABUT수량-A1"/>
      <sheetName val="EJ"/>
      <sheetName val="변압기 및 발전기 용량"/>
      <sheetName val="기자재대비표"/>
      <sheetName val="연습"/>
      <sheetName val="BOQ-Summary_Form A1"/>
      <sheetName val="BOQ-Summary_Form A2"/>
      <sheetName val="BOQ-Summary_Form A3"/>
      <sheetName val="Attachment_A"/>
      <sheetName val="elect QC"/>
      <sheetName val="Quezon"/>
      <sheetName val="bulcan"/>
      <sheetName val="Bulacan"/>
      <sheetName val="Sheet1 (2)"/>
      <sheetName val="자단"/>
      <sheetName val="COPING"/>
      <sheetName val="유치원내역"/>
      <sheetName val="공통가설"/>
      <sheetName val="Module1"/>
      <sheetName val="건              축"/>
      <sheetName val="별표 "/>
      <sheetName val="노임이"/>
      <sheetName val="중기사용료"/>
      <sheetName val="단가대비표"/>
      <sheetName val="실행내역 "/>
      <sheetName val="guard(mac)"/>
      <sheetName val="MYUN(MAC)"/>
      <sheetName val="tggwan(mac)"/>
      <sheetName val="suk(mac)"/>
      <sheetName val="1월"/>
      <sheetName val="실행예산"/>
      <sheetName val="인사자료총집계"/>
      <sheetName val="과세표준율-2"/>
      <sheetName val="면적분양가"/>
      <sheetName val="분양면적(1123)"/>
      <sheetName val="출력소스"/>
      <sheetName val="내역서1"/>
      <sheetName val="간접비"/>
      <sheetName val="문학간접"/>
      <sheetName val="간접"/>
      <sheetName val="C3"/>
      <sheetName val="갑지(추정)"/>
      <sheetName val="빌딩 안내"/>
      <sheetName val="N賃率-職"/>
      <sheetName val="시중노임(공사)"/>
      <sheetName val="단위가격"/>
      <sheetName val="사급자재"/>
      <sheetName val="일반수량총괄"/>
      <sheetName val="전선 및 전선관"/>
      <sheetName val="TEL"/>
      <sheetName val="자료"/>
      <sheetName val="간선"/>
      <sheetName val="전압"/>
      <sheetName val="조도"/>
      <sheetName val="동력"/>
      <sheetName val="연부97-1"/>
      <sheetName val="담장산출"/>
      <sheetName val="계수시트"/>
      <sheetName val="위치조서"/>
      <sheetName val="tong du toan"/>
      <sheetName val="실행(표지,갑,을)"/>
      <sheetName val="Macro(차단기)"/>
      <sheetName val="내역서01"/>
      <sheetName val="지급자재"/>
      <sheetName val="날개벽수량표"/>
      <sheetName val="기준액"/>
      <sheetName val="산출내역서집계표"/>
      <sheetName val="D&amp;P특기사항"/>
      <sheetName val="예비품"/>
      <sheetName val="토공집계표"/>
      <sheetName val="접지수량"/>
      <sheetName val="재료집계"/>
      <sheetName val="P-산#1-1(WOWA1)"/>
      <sheetName val="조경"/>
      <sheetName val="단가산출서(기계)"/>
      <sheetName val="간선계산"/>
      <sheetName val="말고개터널조명전압강하"/>
      <sheetName val="총괄"/>
      <sheetName val="공사비집계"/>
      <sheetName val="Front"/>
      <sheetName val="wall"/>
      <sheetName val="학생내역"/>
      <sheetName val="21301동"/>
      <sheetName val="건축공정"/>
      <sheetName val="방진공정"/>
      <sheetName val="조경공정"/>
      <sheetName val="수량산출(음암)"/>
      <sheetName val="돌담교 상부수량"/>
      <sheetName val="Ekog10"/>
      <sheetName val="AHU집계"/>
      <sheetName val="공조기휀"/>
      <sheetName val="공조기"/>
      <sheetName val="A"/>
      <sheetName val="원형1호맨홀토공수량"/>
      <sheetName val="2000전체분"/>
      <sheetName val="2003상반기노임기준"/>
      <sheetName val="투찰"/>
      <sheetName val="당초"/>
      <sheetName val="입력"/>
      <sheetName val="간접비계산"/>
      <sheetName val="토공,철콘"/>
      <sheetName val="전기혼잡제경비(45)"/>
      <sheetName val="공문"/>
      <sheetName val="98수문일위"/>
      <sheetName val="2_대외공문"/>
      <sheetName val="총_원가계산"/>
      <sheetName val="현장지지물물량"/>
      <sheetName val="BID"/>
      <sheetName val="S.중기사용료"/>
      <sheetName val="입력란"/>
      <sheetName val="97노임단가"/>
      <sheetName val="덕소내역"/>
      <sheetName val="구체"/>
      <sheetName val="좌측날개벽"/>
      <sheetName val="우측날개벽"/>
      <sheetName val="통신단가조사"/>
      <sheetName val="건축일위"/>
      <sheetName val="그라우팅일위"/>
      <sheetName val="Proposal"/>
      <sheetName val="일위대가(1)"/>
      <sheetName val="대림경상68억"/>
      <sheetName val="Macro2"/>
      <sheetName val="Macro1"/>
      <sheetName val="차액보증"/>
      <sheetName val="건축내역"/>
      <sheetName val="재료비"/>
      <sheetName val="식재인부"/>
      <sheetName val="DAN"/>
      <sheetName val="백호우계수"/>
      <sheetName val="초기화면"/>
      <sheetName val="관급자재"/>
      <sheetName val="교량전기"/>
      <sheetName val="금액내역서"/>
      <sheetName val="대치판정"/>
      <sheetName val="산출(전주P7)"/>
      <sheetName val="1차증가원가계산"/>
      <sheetName val="몰탈재료산출"/>
      <sheetName val="평가내역"/>
      <sheetName val="Sheet5"/>
      <sheetName val="설비공사"/>
      <sheetName val="영업.일1"/>
      <sheetName val="설계서(본관)"/>
      <sheetName val="3차설계"/>
      <sheetName val="가공비"/>
      <sheetName val="품셈집계표"/>
      <sheetName val="자재조사표(참고용)"/>
      <sheetName val="일반부표집계표"/>
      <sheetName val="PW3"/>
      <sheetName val="PW4"/>
      <sheetName val="SC1"/>
      <sheetName val="PM"/>
      <sheetName val="TR"/>
      <sheetName val="부하계산서"/>
      <sheetName val="1"/>
      <sheetName val="설계내역"/>
      <sheetName val="(A)내역서"/>
      <sheetName val="정보매체A동"/>
      <sheetName val="982월원안"/>
      <sheetName val="1.수인터널"/>
      <sheetName val="nys"/>
      <sheetName val="001"/>
      <sheetName val="갑지1"/>
      <sheetName val="을지"/>
      <sheetName val="장비집계"/>
      <sheetName val="기계경비산출"/>
      <sheetName val="인건비 "/>
      <sheetName val="동력부하(도산)"/>
      <sheetName val="설계서"/>
      <sheetName val="Chart1"/>
      <sheetName val="단위내역목록"/>
      <sheetName val="단위내역서"/>
      <sheetName val="총괄표"/>
      <sheetName val="원가(1)"/>
      <sheetName val="원가(2)"/>
      <sheetName val="공량산출서"/>
      <sheetName val="간지"/>
      <sheetName val="1.설계설명서"/>
      <sheetName val="3.예정공정표"/>
      <sheetName val="4.설계예산서"/>
      <sheetName val="공사원가"/>
      <sheetName val="재경"/>
      <sheetName val="5.일위대가"/>
      <sheetName val="6.철거발생품예정조서"/>
      <sheetName val="7.지급자재조서"/>
      <sheetName val="8.가격조사서"/>
      <sheetName val="철거산출근거"/>
      <sheetName val="CABLE SIZE-3"/>
      <sheetName val="단가조사-2"/>
      <sheetName val="플랜트 설치"/>
      <sheetName val="ⴭⴭⴭⴭ"/>
      <sheetName val="2006기계경비산출표"/>
      <sheetName val="3.바닥판설계"/>
      <sheetName val="LOPCALC"/>
      <sheetName val="보건노"/>
      <sheetName val="상 부"/>
      <sheetName val="발전기"/>
      <sheetName val="GEN"/>
      <sheetName val="Sheet9"/>
      <sheetName val="원가계산서-총괄"/>
      <sheetName val="FAX표지 (2)"/>
      <sheetName val="공종별집계표"/>
      <sheetName val="Piping(Methanol)"/>
      <sheetName val="우각부보강"/>
      <sheetName val="MAT"/>
      <sheetName val="각형맨홀"/>
      <sheetName val="일위대가(목록)"/>
      <sheetName val="3.골재원검토의견서 갑지"/>
      <sheetName val="일위대가목록"/>
      <sheetName val="견"/>
      <sheetName val="철콘견적"/>
      <sheetName val="견적의뢰서"/>
      <sheetName val="과천MAIN"/>
      <sheetName val="hvac(제어동)"/>
      <sheetName val="교각1"/>
      <sheetName val="TDI ISBL"/>
      <sheetName val="M_F"/>
      <sheetName val="Graph (LGEN)"/>
      <sheetName val="out_prog"/>
      <sheetName val="선적schedule (2)"/>
      <sheetName val="산#3-1"/>
      <sheetName val="산#3-2"/>
      <sheetName val="산#3-2-2"/>
      <sheetName val="RFP002"/>
      <sheetName val="TIE-INS"/>
      <sheetName val="기기리스트"/>
      <sheetName val="48일위"/>
      <sheetName val="22수량"/>
      <sheetName val="G.R300경비"/>
      <sheetName val="99노임기준"/>
      <sheetName val="원가집계"/>
      <sheetName val="대리점주소록(0208)"/>
      <sheetName val="세부내역"/>
      <sheetName val="예산변경사항"/>
      <sheetName val="품셈총괄표"/>
      <sheetName val="(14)전기품셈정산"/>
      <sheetName val="(12)전기경비"/>
      <sheetName val="예산총괄"/>
      <sheetName val="설계예산서(2_소천우회토목)"/>
      <sheetName val="토공"/>
      <sheetName val="Sheet1 (3)"/>
      <sheetName val="특별교실"/>
      <sheetName val="연습장소"/>
      <sheetName val="J형측구단위수량"/>
      <sheetName val="단가조사"/>
      <sheetName val="김남권내역9"/>
      <sheetName val="실행"/>
      <sheetName val="FORM-0"/>
      <sheetName val="SHL"/>
      <sheetName val="내역표지"/>
      <sheetName val="설계기준"/>
      <sheetName val="내역1"/>
      <sheetName val="청주(철골발주의뢰서)"/>
      <sheetName val="FA설치명세"/>
      <sheetName val="B부대공"/>
      <sheetName val="횡 연장"/>
      <sheetName val="코드"/>
      <sheetName val="내역갑지"/>
      <sheetName val="1.설계조건"/>
      <sheetName val="교각계산"/>
      <sheetName val="참조"/>
      <sheetName val="참조 (2)"/>
      <sheetName val="TRE TABLE"/>
      <sheetName val="C1ㅇ"/>
      <sheetName val="원가서"/>
      <sheetName val="입찰"/>
      <sheetName val="현경"/>
      <sheetName val="금리계산"/>
      <sheetName val="97년 추정"/>
      <sheetName val="자재일위(경)"/>
      <sheetName val="TYPE-A"/>
      <sheetName val="이월"/>
      <sheetName val="골조시행"/>
      <sheetName val="전문품의"/>
      <sheetName val="cal"/>
      <sheetName val="INPUT"/>
      <sheetName val="EP0618"/>
      <sheetName val="단위세대물량"/>
      <sheetName val="가공송전산출서"/>
      <sheetName val="Sheet6"/>
      <sheetName val="조도계산서 (도서)"/>
      <sheetName val="소요자재"/>
      <sheetName val="노무산출서"/>
      <sheetName val="내역서 (평창)"/>
      <sheetName val="신규보류입력"/>
      <sheetName val="이름정의"/>
      <sheetName val="지수"/>
      <sheetName val="데이타입력"/>
      <sheetName val="에너지요금"/>
      <sheetName val="보일러입력"/>
      <sheetName val="ESCO입력"/>
      <sheetName val="종합"/>
      <sheetName val="최초입력"/>
      <sheetName val="사업개요(일반전력(갑)용"/>
      <sheetName val="사업개요(일반전력(을)用)"/>
      <sheetName val="사업개요(심야전력(갑)용"/>
      <sheetName val="자금환수표"/>
      <sheetName val="자금운용계획(8%)"/>
      <sheetName val="자금운용계획(11%)"/>
      <sheetName val="참조자료"/>
      <sheetName val="지원제도"/>
      <sheetName val="교회일정표"/>
      <sheetName val="교회빙축설계"/>
      <sheetName val="빙축열설계서"/>
      <sheetName val="운전전략"/>
      <sheetName val="왕복동"/>
      <sheetName val="터보"/>
      <sheetName val="장비가격"/>
      <sheetName val="ESCO제안"/>
      <sheetName val="중온수"/>
      <sheetName val="이중효용"/>
      <sheetName val="냉온수"/>
      <sheetName val="빙축열"/>
      <sheetName val="경제성검토"/>
      <sheetName val="2방식비교"/>
      <sheetName val="3방식비교"/>
      <sheetName val="한전지원금"/>
      <sheetName val="견적서"/>
      <sheetName val="U-TYPE(1)"/>
      <sheetName val="골재집계"/>
      <sheetName val="건축공사"/>
      <sheetName val="설계예산서"/>
      <sheetName val="구조물철거타공정이월"/>
      <sheetName val="2.조명기구철거(일괄철거분)"/>
      <sheetName val="전차선로 물량표"/>
      <sheetName val="가도공"/>
      <sheetName val="CTEMCOST"/>
      <sheetName val="공사비 증감 내역서"/>
      <sheetName val="Upgrades pricing"/>
      <sheetName val="기술자료 (연수)"/>
      <sheetName val="설비"/>
      <sheetName val="bm(CIcable)"/>
      <sheetName val="loading"/>
      <sheetName val="경비"/>
      <sheetName val="날개벽(TYPE1)"/>
      <sheetName val="02상노임"/>
      <sheetName val="건설산출"/>
      <sheetName val="공사기본내용입력"/>
      <sheetName val="주현(해보)"/>
      <sheetName val="주현(영광)"/>
      <sheetName val="맨홀물량"/>
      <sheetName val="969910( R)"/>
      <sheetName val="노임단가 (2)"/>
      <sheetName val="공사비예산서(토목분)"/>
      <sheetName val="산근(목록)"/>
      <sheetName val="이형관중량"/>
      <sheetName val="날개벽(시점좌측)"/>
      <sheetName val="ASALTOTA"/>
      <sheetName val="내역서(기계)"/>
      <sheetName val="3BL공동구 수량"/>
      <sheetName val="노임,자재"/>
      <sheetName val="기계경비"/>
      <sheetName val="3.하중산정4.지지력"/>
      <sheetName val="자재단가_사급"/>
      <sheetName val="중기적산목록"/>
      <sheetName val="노무비 근거"/>
      <sheetName val="소방"/>
      <sheetName val="8.석축단위(H=1.5M)"/>
      <sheetName val="역T형교대(말뚝기초)"/>
      <sheetName val="감시제어"/>
      <sheetName val="목차임시"/>
      <sheetName val="견적대비"/>
      <sheetName val="준공정산"/>
      <sheetName val="3.자재비(총괄)"/>
      <sheetName val="J"/>
      <sheetName val="설계카드"/>
      <sheetName val="유입량"/>
      <sheetName val="인입관수량총괄"/>
      <sheetName val="3련 BOX"/>
      <sheetName val="제잡비"/>
      <sheetName val="거래처등록"/>
      <sheetName val="참고자료"/>
      <sheetName val="기본일위"/>
      <sheetName val="내역서2안"/>
      <sheetName val="패널"/>
      <sheetName val="집계"/>
      <sheetName val="중기사용료산출근거"/>
      <sheetName val="노임단가명세표"/>
      <sheetName val="고유코드_설계"/>
      <sheetName val="전체_1설계"/>
      <sheetName val="내역(포장)"/>
      <sheetName val="사용자단가"/>
      <sheetName val="사용자일위"/>
      <sheetName val="횡배수관집현황(2공구)"/>
      <sheetName val="자  재"/>
      <sheetName val="건축외주"/>
      <sheetName val="이토변실(A3-LINE)"/>
      <sheetName val="산출목록표"/>
      <sheetName val="순공사비"/>
      <sheetName val="충주"/>
      <sheetName val="관급자재대"/>
      <sheetName val="물집"/>
      <sheetName val="5호광장_(만점)"/>
      <sheetName val="인천국제_(만점)_(2)"/>
      <sheetName val="품셈TABLE"/>
      <sheetName val="각종양식"/>
      <sheetName val="1호맨홀가감수량"/>
      <sheetName val="1호맨홀수량산출"/>
      <sheetName val="가시설(TYPE-A)"/>
      <sheetName val="3.공통공사대비"/>
      <sheetName val="통합"/>
      <sheetName val="안정검토"/>
      <sheetName val="단면설계"/>
      <sheetName val="내역서을지"/>
      <sheetName val="내역서(기성청구)"/>
      <sheetName val="조명시설"/>
      <sheetName val="실행분석표"/>
      <sheetName val="101502"/>
      <sheetName val="01"/>
      <sheetName val="BQ(실행)"/>
      <sheetName val="2호맨홀공제수량"/>
      <sheetName val="일위대가(계측기설치)"/>
      <sheetName val="WORK"/>
      <sheetName val="단가표 "/>
      <sheetName val="PL"/>
      <sheetName val="TEMP1"/>
      <sheetName val="TEMP2"/>
      <sheetName val="밸브설치"/>
      <sheetName val="데리네이타현황"/>
      <sheetName val="1.설계기준"/>
      <sheetName val="신내택지내역서"/>
      <sheetName val="Baby일위대가"/>
      <sheetName val="일반수량"/>
      <sheetName val="공사비증감"/>
      <sheetName val="도수로집계"/>
      <sheetName val="가설건물"/>
      <sheetName val="CABdata"/>
      <sheetName val="증감대비"/>
      <sheetName val="검수1"/>
      <sheetName val="공기1"/>
      <sheetName val="승무1"/>
      <sheetName val="쓰레기1"/>
      <sheetName val="운전1"/>
      <sheetName val="전삭고1"/>
      <sheetName val="시운전연료비"/>
      <sheetName val="인원계획"/>
      <sheetName val="폐공처리 산출근거"/>
      <sheetName val="정문1"/>
      <sheetName val="중앙1"/>
      <sheetName val="차륜1"/>
      <sheetName val="차체1"/>
      <sheetName val="폐수1"/>
      <sheetName val="환경1"/>
      <sheetName val="환경정비1"/>
      <sheetName val="통합내역"/>
      <sheetName val="STORAGE"/>
      <sheetName val="관기성공.내"/>
      <sheetName val="우수"/>
      <sheetName val="단가비교"/>
      <sheetName val="MACRO(전선관)"/>
      <sheetName val="정화조방수미장"/>
      <sheetName val="단가보완"/>
      <sheetName val="DB"/>
      <sheetName val="손익분석"/>
      <sheetName val="b_balju"/>
      <sheetName val="주경기-오배수"/>
      <sheetName val="ÀÏÀ§,ÇÑÀü"/>
      <sheetName val="¿ø°¡°è»ê¼­"/>
      <sheetName val="´Ü°¡Á¶»ç¼­"/>
      <sheetName val="1. °¡·Îµî ¼³Ä¡°ø»ç(2°ø±¸)"/>
      <sheetName val="³»¿ª¼­ (2)"/>
      <sheetName val="Ã¶°Å»êÃâ±Ù°Å"/>
      <sheetName val="Àü±â"/>
      <sheetName val="견적조건"/>
      <sheetName val="기계경비(시간당)"/>
      <sheetName val="램머"/>
      <sheetName val="980731"/>
      <sheetName val="설명서"/>
      <sheetName val="예정공정표"/>
      <sheetName val="입출재고현황 (2)"/>
      <sheetName val="주관사업"/>
      <sheetName val="변경집계표"/>
      <sheetName val="PRESSURE GAUGE"/>
      <sheetName val="E.P.T수량산출서"/>
      <sheetName val="국산화"/>
      <sheetName val="감액총괄표"/>
      <sheetName val="__MAIN"/>
      <sheetName val="DATA_Garak"/>
      <sheetName val="DATA_Total"/>
      <sheetName val="DATA_Kwangju"/>
      <sheetName val="DATA_Daejeon"/>
      <sheetName val="DATA_Sadang"/>
      <sheetName val="DATA_Yangjae"/>
      <sheetName val="DATA_Yoido"/>
      <sheetName val="DATA_Ulsan"/>
      <sheetName val="DATA_Incheon"/>
      <sheetName val="DATA_Jeonju"/>
      <sheetName val="총괄서"/>
      <sheetName val="재정비직인"/>
      <sheetName val="재정비내역"/>
      <sheetName val="지적고시내역"/>
      <sheetName val="5정거장"/>
      <sheetName val="1-3길내기"/>
      <sheetName val="1,2,3,4,5단위수량"/>
      <sheetName val="부대공Ⅱ"/>
      <sheetName val="조건"/>
      <sheetName val="PART_DISCOUNT"/>
      <sheetName val="G-IL"/>
      <sheetName val="BU"/>
      <sheetName val="IL"/>
      <sheetName val="EQ-R1"/>
      <sheetName val="부속동"/>
      <sheetName val="토목변경"/>
      <sheetName val="FB25JN"/>
      <sheetName val="설계산출표지"/>
      <sheetName val="화재 탐지 설비"/>
      <sheetName val="신규품셈목차"/>
      <sheetName val="시중노임단가"/>
      <sheetName val="2F 회의실견적(5_14 일대)"/>
      <sheetName val="NNV"/>
      <sheetName val="내역(입찰)"/>
      <sheetName val="48일위(기존)"/>
      <sheetName val="지장물C"/>
      <sheetName val="효성CB 1P기초"/>
      <sheetName val="도급"/>
      <sheetName val="공사수행방안"/>
      <sheetName val="Project Brief"/>
      <sheetName val="수안보-MBR1"/>
      <sheetName val="건축집계"/>
      <sheetName val="NOMUBI"/>
      <sheetName val="sw1"/>
      <sheetName val="Macro(전선)"/>
      <sheetName val="공통단가"/>
      <sheetName val="운반비"/>
      <sheetName val="2000양배"/>
      <sheetName val="일위_한전"/>
      <sheetName val="일위_파일"/>
      <sheetName val="_REF"/>
      <sheetName val="단위단가"/>
      <sheetName val="설 계"/>
      <sheetName val="수문일1"/>
      <sheetName val="소방내역서"/>
      <sheetName val="Y_WORK"/>
      <sheetName val="건축"/>
      <sheetName val="기본DATA"/>
      <sheetName val="6PILE  (돌출)"/>
      <sheetName val="TC표지"/>
      <sheetName val="주요량(96)"/>
      <sheetName val="잡철물"/>
      <sheetName val="관람석제출"/>
      <sheetName val="남양시작동010313100%"/>
      <sheetName val="기별(종합)"/>
      <sheetName val="수로교총재료집계"/>
      <sheetName val="1.부체도로가로등설비 산출"/>
      <sheetName val="spec"/>
      <sheetName val="program"/>
      <sheetName val="studbolt no."/>
      <sheetName val="studbolt size"/>
      <sheetName val="item sort no"/>
      <sheetName val="기타(2)"/>
      <sheetName val="직원인원"/>
      <sheetName val="4)유동표"/>
      <sheetName val="여과지동"/>
      <sheetName val="적용률"/>
      <sheetName val="자재단가비교표"/>
      <sheetName val="Sheet4"/>
      <sheetName val="대비표"/>
      <sheetName val="송정-증포간  계약내역서"/>
      <sheetName val="표면정지 집계"/>
      <sheetName val="PET MAT집계"/>
      <sheetName val="납부서"/>
      <sheetName val="신규단가산출"/>
      <sheetName val="초류종자살포"/>
      <sheetName val="년도별노임표"/>
      <sheetName val="중기목록표"/>
      <sheetName val="단가(보완)"/>
      <sheetName val="대가 (보완)"/>
      <sheetName val="기결의"/>
      <sheetName val="공사비산출내역"/>
      <sheetName val="발주설계서(당초)"/>
      <sheetName val="기초단가"/>
      <sheetName val="시추주상도"/>
      <sheetName val="수목표준대가"/>
      <sheetName val="시행결의을지(1)"/>
      <sheetName val="식재가격"/>
      <sheetName val="식재총괄"/>
      <sheetName val="급여(현지화)"/>
      <sheetName val="관계주식"/>
      <sheetName val="1.적격점수"/>
      <sheetName val="단  가  대  비  표"/>
      <sheetName val="일  위  대  가  목  록"/>
      <sheetName val="수량집계"/>
      <sheetName val="5)유통부문월별매출 "/>
      <sheetName val="SLAB&quot;1&quot;"/>
      <sheetName val="건설성적"/>
      <sheetName val="대비"/>
      <sheetName val="조정금액결과표 (차수별)"/>
      <sheetName val="마산방향철근집계"/>
      <sheetName val="진주방향"/>
      <sheetName val="마산방향"/>
      <sheetName val="일반전기"/>
      <sheetName val="주빔의 설계"/>
      <sheetName val="바닥판"/>
      <sheetName val="선로정수계산"/>
      <sheetName val="NAI"/>
      <sheetName val="일위대가-1"/>
      <sheetName val="공사비집계표"/>
      <sheetName val="단가산출2"/>
      <sheetName val="토공1차"/>
      <sheetName val="개산공사비"/>
      <sheetName val="기안"/>
      <sheetName val="9811"/>
      <sheetName val="환경기계공정표 (3)"/>
      <sheetName val="우석문틀"/>
      <sheetName val="포장집계"/>
      <sheetName val="포장연장"/>
      <sheetName val="대극장-하부단가"/>
      <sheetName val="소포내역 (2)"/>
      <sheetName val="연령현황"/>
      <sheetName val="fursys"/>
      <sheetName val="냉천부속동"/>
      <sheetName val="공사내역서(을)실행"/>
      <sheetName val="일위"/>
      <sheetName val="숫자"/>
      <sheetName val="착공계"/>
      <sheetName val="현장대리인계"/>
      <sheetName val="위임장"/>
      <sheetName val="안전관리지정계"/>
      <sheetName val="기술요원계"/>
      <sheetName val="안전관리계획서"/>
      <sheetName val="안전관리계획안"/>
      <sheetName val="안전관리 각서"/>
      <sheetName val="안전교육계획"/>
      <sheetName val="재직증명서"/>
      <sheetName val="경력증명서"/>
      <sheetName val="전기일위대가"/>
      <sheetName val="배수공"/>
      <sheetName val="결과조달"/>
      <sheetName val="기준비용"/>
      <sheetName val="설계산출기초"/>
      <sheetName val="도급예산내역서봉투"/>
      <sheetName val="도급예산내역서총괄표"/>
      <sheetName val="을부담운반비"/>
      <sheetName val="운반비산출"/>
      <sheetName val="9902"/>
      <sheetName val="연결임시"/>
      <sheetName val="산근1"/>
      <sheetName val="장비"/>
      <sheetName val="노무"/>
      <sheetName val="자재"/>
      <sheetName val="인원"/>
      <sheetName val="발주내역서"/>
      <sheetName val="2004,상노임"/>
      <sheetName val="주식"/>
      <sheetName val="금액집계"/>
      <sheetName val="가감수량(2호)"/>
      <sheetName val="맨홀수량산출(2호)"/>
      <sheetName val="보활"/>
      <sheetName val="B3.PERSONEL-Ucret"/>
      <sheetName val="소방일위 "/>
      <sheetName val="부하"/>
      <sheetName val="APT"/>
      <sheetName val="도체종-상수표"/>
      <sheetName val="PAD TR보호대기초"/>
      <sheetName val="가로등기초"/>
      <sheetName val="HANDHOLE(2)"/>
      <sheetName val="2-나.물가조사서"/>
      <sheetName val="2"/>
      <sheetName val="단중표"/>
      <sheetName val="11.자재단가"/>
      <sheetName val="AS포장복구 "/>
      <sheetName val="전력"/>
      <sheetName val="Macro(전동기)"/>
      <sheetName val="자재일람"/>
      <sheetName val="공사진행"/>
      <sheetName val="Requirement(Work Crew)"/>
      <sheetName val="(4-2)열관류값-2"/>
      <sheetName val="계산"/>
      <sheetName val="공통"/>
      <sheetName val="반중력식옹벽3.5"/>
      <sheetName val="상수도토공집계표"/>
      <sheetName val="도장수량(하1)"/>
      <sheetName val="CAT_5"/>
      <sheetName val="각뿔대계산"/>
      <sheetName val="copy"/>
      <sheetName val="토목주소"/>
      <sheetName val="버스운행안내"/>
      <sheetName val="예방접종계획"/>
      <sheetName val="근태계획서"/>
      <sheetName val="신규 수주분(사용자 정의)"/>
      <sheetName val="XXXXXX"/>
      <sheetName val="감가상각"/>
      <sheetName val="현장별"/>
      <sheetName val="추가예산"/>
      <sheetName val="시화점실행"/>
      <sheetName val="적격심사표"/>
      <sheetName val="원형맨홀수량"/>
      <sheetName val="INPUT(덕도방향-시점)"/>
      <sheetName val="원도급"/>
      <sheetName val="하도급"/>
      <sheetName val="조건표"/>
      <sheetName val="을 2"/>
      <sheetName val="을 1"/>
      <sheetName val="부표총괄"/>
      <sheetName val="1.취수장"/>
      <sheetName val="수량산출(계측)"/>
      <sheetName val="근로자자료입력"/>
      <sheetName val="3CHBDC"/>
      <sheetName val="4.2유효폭의 계산"/>
      <sheetName val="시점교대"/>
      <sheetName val="산수배수"/>
      <sheetName val="STEEL BOX 단면설계(SEC.8)"/>
      <sheetName val="사업계획1안"/>
      <sheetName val="포장공"/>
      <sheetName val="토공유동표(전체.당초)"/>
      <sheetName val="I.설계조건"/>
      <sheetName val="합계"/>
      <sheetName val="중기조종사 단위단가"/>
      <sheetName val="수량명세서"/>
      <sheetName val="첨부1"/>
      <sheetName val="운반공"/>
      <sheetName val="DATE2001"/>
      <sheetName val="평가데이터"/>
      <sheetName val="무담보1"/>
      <sheetName val="DATA 입력란"/>
      <sheetName val="계약내역서"/>
      <sheetName val="중기명"/>
      <sheetName val="주민번호"/>
      <sheetName val="1유리"/>
      <sheetName val="투찰내역"/>
      <sheetName val="음료실행"/>
      <sheetName val="송라터널총괄"/>
      <sheetName val="일위(시설)"/>
      <sheetName val="분석투자 내역(광명)"/>
      <sheetName val="모래기초 (2)"/>
      <sheetName val="7월11일"/>
      <sheetName val="TEST1"/>
      <sheetName val="토목품셈"/>
      <sheetName val="ETC"/>
      <sheetName val="총괄내역서"/>
      <sheetName val="직공비"/>
      <sheetName val="물가자료"/>
      <sheetName val="PROJECT BRIEF(EX.NEW)"/>
      <sheetName val="K-16 (실행)"/>
      <sheetName val="BSD (2)"/>
      <sheetName val="PL단가산정"/>
      <sheetName val="그림"/>
      <sheetName val="그림2"/>
      <sheetName val="건축명"/>
      <sheetName val="기계명"/>
      <sheetName val="전기명"/>
      <sheetName val="토목명"/>
      <sheetName val="예산결제란"/>
      <sheetName val="9509"/>
      <sheetName val="공통(20-91)"/>
      <sheetName val="하수급견적대비"/>
      <sheetName val="경산"/>
      <sheetName val="코드표"/>
      <sheetName val="aa"/>
      <sheetName val="COST"/>
      <sheetName val="적용토목"/>
      <sheetName val="JA8-4"/>
      <sheetName val="광혁기성"/>
      <sheetName val="CIVIL"/>
      <sheetName val="8.현장관리비"/>
      <sheetName val="7.안전관리비"/>
      <sheetName val="도면자료제출일정"/>
      <sheetName val="MUK-List"/>
      <sheetName val="작성방법"/>
      <sheetName val="예산갑지"/>
      <sheetName val="종합기별"/>
      <sheetName val="노무비명세서"/>
      <sheetName val="소요자재명세서"/>
      <sheetName val="10월요금선로출력"/>
      <sheetName val="2-1. 경관조명 내역총괄표"/>
      <sheetName val="건강보험료"/>
      <sheetName val="고용보험료"/>
      <sheetName val="시중노임"/>
      <sheetName val="품목별 지수"/>
      <sheetName val="연금보험료"/>
      <sheetName val="퇴직공제부금비"/>
      <sheetName val="3_바닥판설계"/>
      <sheetName val="2000_11¿ù¼³°è³»¿ª"/>
      <sheetName val="ÁØ°Ë_³»¿ª¼­"/>
      <sheetName val="1__공사개요"/>
      <sheetName val="2__현장기구조직표"/>
      <sheetName val="3__공사진행[터,토,구]"/>
      <sheetName val="4__투자대비"/>
      <sheetName val="5__실행대비"/>
      <sheetName val="6__금월분_투자대비"/>
      <sheetName val="2002년도_사업계획서"/>
      <sheetName val="원가계산서_"/>
      <sheetName val="표지_(2)"/>
      <sheetName val="2-1__경관조명_내역총괄표"/>
      <sheetName val="품목별_지수"/>
      <sheetName val="T6-6(2)"/>
      <sheetName val="LANGUAGE"/>
      <sheetName val="일반문틀 설치"/>
      <sheetName val="샌딩 에폭시 도장"/>
      <sheetName val="스텐문틀설치"/>
      <sheetName val="BLR-S"/>
      <sheetName val="TOTAL-T"/>
      <sheetName val="cable_type"/>
      <sheetName val="재료집계표"/>
      <sheetName val="노임단가(9월)"/>
      <sheetName val="000000"/>
      <sheetName val="DATA-UPS"/>
      <sheetName val="잡비"/>
      <sheetName val="일반부표"/>
      <sheetName val="sort"/>
      <sheetName val="국내"/>
      <sheetName val="시운전연료"/>
      <sheetName val=" 내역"/>
      <sheetName val="제경비율"/>
      <sheetName val="견적서(대외) (2)"/>
      <sheetName val="제직재"/>
      <sheetName val="자재비"/>
      <sheetName val="케이블류 OLD"/>
      <sheetName val="제-노임"/>
      <sheetName val="내역서단가산출용"/>
      <sheetName val="노임,재료비"/>
      <sheetName val="경"/>
      <sheetName val="교통대책내역"/>
      <sheetName val="품의서"/>
      <sheetName val="99년원가"/>
      <sheetName val="소화실적"/>
      <sheetName val="SOURCE"/>
      <sheetName val="교각토공"/>
      <sheetName val="EQT-ESTN"/>
      <sheetName val="건축개요"/>
      <sheetName val="빙장비사양"/>
      <sheetName val="장비사양"/>
      <sheetName val="HVAC"/>
      <sheetName val="DESIGN_CRETERIA"/>
      <sheetName val="O실보"/>
      <sheetName val="우수공"/>
      <sheetName val="분전함신설"/>
      <sheetName val="접지1종"/>
      <sheetName val="사통"/>
      <sheetName val="포장복구집계"/>
      <sheetName val="입력DATA"/>
      <sheetName val="신청서"/>
      <sheetName val="본댐설계"/>
      <sheetName val="정거장"/>
      <sheetName val="길내기"/>
      <sheetName val="설계가"/>
      <sheetName val="날개벽(TYPE2)"/>
      <sheetName val="역T형옹벽(3.0)"/>
      <sheetName val="열원설비"/>
      <sheetName val="가설공사비"/>
      <sheetName val="도로구조공사비"/>
      <sheetName val="도로토공공사비"/>
      <sheetName val="여수토공사비"/>
      <sheetName val="조명일위"/>
      <sheetName val="차수"/>
      <sheetName val="2000_11월설계내역1"/>
      <sheetName val="준검_내역서1"/>
      <sheetName val="1_수,변전설비_(1차작업)1"/>
      <sheetName val="2_옥외전력(침매함-수정-1차작업)1"/>
      <sheetName val="3_옥외전력(사장교-수정-1차작업)1"/>
      <sheetName val="4_인입선교체공사1"/>
      <sheetName val="1__가로등_설치공사(2공구)1"/>
      <sheetName val="내역서_(2)1"/>
      <sheetName val="2000,9월_일위1"/>
      <sheetName val="총_원가계산1"/>
      <sheetName val="2_대외공문1"/>
      <sheetName val="현장관리비_산출내역"/>
      <sheetName val="3_골재원검토의견서_갑지"/>
      <sheetName val="공사현황_"/>
      <sheetName val="투입현황_(LG)"/>
      <sheetName val="용역_(2)"/>
      <sheetName val="경유사용내역__"/>
      <sheetName val="교사기준면적(초등)"/>
      <sheetName val="울산시산표"/>
      <sheetName val="LD"/>
      <sheetName val="13LPMCC"/>
      <sheetName val="남양구조시험동"/>
      <sheetName val="철집"/>
      <sheetName val="인제내역"/>
      <sheetName val="매원개착터널총괄"/>
      <sheetName val="배수공1"/>
      <sheetName val="조도계산(1)"/>
      <sheetName val="PAINT"/>
      <sheetName val="휘발유사용내역___(2)"/>
      <sheetName val="TDI_ISBL"/>
      <sheetName val="Graph_(LGEN)"/>
      <sheetName val="선적schedule_(2)"/>
      <sheetName val="Customer_Databas"/>
      <sheetName val="빌딩_안내"/>
      <sheetName val="외주대비_-석축"/>
      <sheetName val="외주대비-구조물_(2)"/>
      <sheetName val="견적표지_(3)"/>
      <sheetName val="제출내역_(2)"/>
      <sheetName val="돌담교_상부수량"/>
      <sheetName val="tong_du_toan"/>
      <sheetName val="G_R300경비"/>
      <sheetName val="내역서_제출"/>
      <sheetName val="BEND_LOSS1"/>
      <sheetName val="변압기_및_발전기_용량"/>
      <sheetName val="BOQ-Summary_Form_A1"/>
      <sheetName val="BOQ-Summary_Form_A2"/>
      <sheetName val="BOQ-Summary_Form_A3"/>
      <sheetName val="elect_QC"/>
      <sheetName val="Sheet1_(2)"/>
      <sheetName val="건______________축"/>
      <sheetName val="별표_"/>
      <sheetName val="실행내역_"/>
      <sheetName val="3BL공동구_수량"/>
      <sheetName val="CM_1"/>
      <sheetName val="S_중기사용료"/>
      <sheetName val="관기성공_내"/>
      <sheetName val="안전관리_각서"/>
      <sheetName val="TRE_TABLE"/>
      <sheetName val="기술자료_(연수)"/>
      <sheetName val="공종단가"/>
      <sheetName val="포항보고서"/>
      <sheetName val="일(4)"/>
      <sheetName val="1단계"/>
      <sheetName val="직급인원"/>
      <sheetName val="가시설단위수량"/>
      <sheetName val="SORCE1"/>
      <sheetName val="단위수량"/>
      <sheetName val="1.일위대가"/>
      <sheetName val="중기손료"/>
      <sheetName val="금융비용"/>
      <sheetName val="1-1평균터파기고(1)"/>
      <sheetName val="토목"/>
      <sheetName val="시장성초안camera"/>
      <sheetName val="남양주댠가표"/>
      <sheetName val="제안서입력"/>
      <sheetName val="9-1차이내역"/>
      <sheetName val="분양가격표"/>
      <sheetName val="개요"/>
      <sheetName val="돈암사업"/>
      <sheetName val="기계"/>
      <sheetName val="보도육교"/>
      <sheetName val="생태육교"/>
      <sheetName val="CON기초"/>
      <sheetName val="암거"/>
      <sheetName val="봉양~조차장간고하개명(신설)"/>
      <sheetName val="단가설계"/>
      <sheetName val="품셈"/>
      <sheetName val="가로등내역서"/>
      <sheetName val="부품"/>
      <sheetName val="FAB별"/>
      <sheetName val="공통비"/>
      <sheetName val="견적"/>
      <sheetName val="DATA1"/>
      <sheetName val="지구단위계획"/>
      <sheetName val="관계주식명세"/>
      <sheetName val="직접비"/>
      <sheetName val="주요항목별"/>
      <sheetName val="45,46"/>
      <sheetName val="근고 블록 유형별 수량"/>
      <sheetName val="가제당공사비"/>
      <sheetName val="기초처리공사비"/>
      <sheetName val="복통공사비"/>
      <sheetName val="본제당공사비"/>
      <sheetName val="시험비"/>
      <sheetName val="자재대"/>
      <sheetName val="중기운반비"/>
      <sheetName val="진입도로공사비"/>
      <sheetName val="취수탑공사비"/>
      <sheetName val="토취장복구"/>
      <sheetName val="일목"/>
      <sheetName val="당진1,2호기전선관설치및접지4차공사내역서-을지"/>
      <sheetName val="3.사용전검사(1000KW이상)(본동-수정)"/>
      <sheetName val="가격조사"/>
      <sheetName val="견적990322"/>
      <sheetName val="asd"/>
      <sheetName val="사  업  비  수  지  예  산  서"/>
      <sheetName val="토공총괄표"/>
      <sheetName val="기초입력 DATA"/>
      <sheetName val="현장관리비 "/>
    </sheetNames>
    <definedNames>
      <definedName name="Macro10"/>
      <definedName name="Macro14"/>
      <definedName name="Macro7"/>
      <definedName name="Macro9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/>
      <sheetData sheetId="279"/>
      <sheetData sheetId="280" refreshError="1"/>
      <sheetData sheetId="281" refreshError="1"/>
      <sheetData sheetId="282"/>
      <sheetData sheetId="283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/>
      <sheetData sheetId="311"/>
      <sheetData sheetId="312"/>
      <sheetData sheetId="313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제출갑지"/>
      <sheetName val="가실행갑지(5억미만)"/>
      <sheetName val="가실행갑지(5억-50억)"/>
      <sheetName val="가실행갑지(50억이상)"/>
      <sheetName val="견적조건"/>
      <sheetName val="총괄집계표"/>
      <sheetName val="건축내역서"/>
      <sheetName val="투찰"/>
      <sheetName val="건축영업팀(건축)"/>
      <sheetName val="견적서갑지"/>
      <sheetName val="건축견적조건"/>
      <sheetName val="GAS"/>
      <sheetName val="진짜수평내역서틀"/>
      <sheetName val="1안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Sheet1"/>
      <sheetName val="자재가격"/>
      <sheetName val="입력"/>
      <sheetName val="시중노임"/>
      <sheetName val="램프"/>
      <sheetName val="데이타"/>
      <sheetName val="식재인부"/>
      <sheetName val="GAS"/>
      <sheetName val="c0 대아건설견적서"/>
      <sheetName val="경영"/>
      <sheetName val="98년"/>
      <sheetName val="실적"/>
      <sheetName val="가로등내역서"/>
      <sheetName val="일위대가표"/>
      <sheetName val="중기조종사 단위단가"/>
      <sheetName val="내역서"/>
      <sheetName val="개산공사비"/>
      <sheetName val="자판실행"/>
      <sheetName val="중기사용료산출근거"/>
      <sheetName val="단가 및 재료비"/>
      <sheetName val="일위대가"/>
      <sheetName val="3.내역서"/>
      <sheetName val="적격심사표"/>
      <sheetName val="산근"/>
      <sheetName val="조건표"/>
      <sheetName val="건축"/>
      <sheetName val="구조"/>
      <sheetName val="2003상반기노임기준"/>
      <sheetName val="예정공정표"/>
      <sheetName val="초기화면"/>
      <sheetName val="관급자재"/>
      <sheetName val="단가산출2"/>
      <sheetName val="원가"/>
      <sheetName val="인부노임"/>
      <sheetName val="Sheet1 (2)"/>
    </sheetNames>
    <definedNames>
      <definedName name="Macro13"/>
    </defined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견적갑지"/>
      <sheetName val="견적을지"/>
      <sheetName val="표지"/>
      <sheetName val="수량산출"/>
      <sheetName val="데이타"/>
      <sheetName val="식재인부"/>
      <sheetName val="GAS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갑지"/>
      <sheetName val="집계표"/>
      <sheetName val="표지"/>
      <sheetName val="수량산출"/>
      <sheetName val="1안"/>
      <sheetName val="데이타"/>
      <sheetName val="식재인부"/>
      <sheetName val="잡비계산"/>
      <sheetName val="Sensitivity"/>
      <sheetName val="산출내역서집계표"/>
      <sheetName val="6호기"/>
      <sheetName val="내역서"/>
      <sheetName val="건축-물가변동"/>
      <sheetName val="기계설비-물가변동"/>
      <sheetName val="간지"/>
      <sheetName val="식재"/>
      <sheetName val="시설물"/>
      <sheetName val="식재출력용"/>
      <sheetName val="유지관리"/>
      <sheetName val="단가"/>
      <sheetName val="Data&amp;Result"/>
      <sheetName val="Data &amp; Result"/>
      <sheetName val="A"/>
      <sheetName val="입력정보"/>
      <sheetName val="연동내역"/>
      <sheetName val="데리네이타현황"/>
      <sheetName val="원가계산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총괄"/>
      <sheetName val="본댐"/>
      <sheetName val="도수"/>
      <sheetName val="ssb"/>
      <sheetName val="증감"/>
      <sheetName val="토목"/>
      <sheetName val="국고"/>
      <sheetName val="발전"/>
      <sheetName val="건축"/>
      <sheetName val="건축내역"/>
      <sheetName val="기계"/>
      <sheetName val="전기"/>
      <sheetName val="통신"/>
      <sheetName val="집계"/>
      <sheetName val="챠트"/>
      <sheetName val="물가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Module1"/>
      <sheetName val="수량산출"/>
      <sheetName val="갑지"/>
      <sheetName val="집계표"/>
      <sheetName val="기본단가표"/>
      <sheetName val="원가계산서"/>
      <sheetName val="Total"/>
      <sheetName val="#REF"/>
      <sheetName val="가로등"/>
      <sheetName val="DATA"/>
      <sheetName val="SAM"/>
      <sheetName val="안전장치"/>
      <sheetName val="내역"/>
      <sheetName val="13차"/>
      <sheetName val="개산공사비"/>
      <sheetName val="날개벽"/>
      <sheetName val="공사개요"/>
      <sheetName val="일위집계표"/>
      <sheetName val="건축공사"/>
      <sheetName val="데이타"/>
      <sheetName val="식재인부"/>
      <sheetName val="5 일위목록"/>
      <sheetName val="7 단가조사"/>
      <sheetName val="6 일위대가"/>
      <sheetName val="수량산출(음암)"/>
      <sheetName val="8.석축단위(H=1.5M)"/>
      <sheetName val="CTEMCOST"/>
      <sheetName val="H-PILE수량집계"/>
      <sheetName val="2"/>
      <sheetName val="2.대외공문"/>
      <sheetName val="강교(Sub)"/>
      <sheetName val="일반토공견적"/>
      <sheetName val="순공사비"/>
      <sheetName val="AS포장복구 "/>
      <sheetName val="정공공사"/>
      <sheetName val="말뚝지지력산정"/>
      <sheetName val="노임"/>
      <sheetName val="일위대가"/>
      <sheetName val="물가대비표"/>
      <sheetName val="요율"/>
      <sheetName val="현장관리비"/>
      <sheetName val="내역서 제출"/>
      <sheetName val="환경기계공정표 (3)"/>
      <sheetName val="실행철강하도"/>
      <sheetName val="Front"/>
      <sheetName val="wall"/>
      <sheetName val="건축내역서"/>
      <sheetName val="날개벽수량표"/>
      <sheetName val="단가"/>
      <sheetName val="정부노임단가"/>
      <sheetName val="6호기"/>
      <sheetName val="Sheet1"/>
      <sheetName val="노임이"/>
      <sheetName val="G2설비도급"/>
      <sheetName val="식재"/>
      <sheetName val="시설물"/>
      <sheetName val="식재출력용"/>
      <sheetName val="유지관리"/>
      <sheetName val="단가조사"/>
      <sheetName val="코드"/>
      <sheetName val="신청서"/>
      <sheetName val="교통대책내역"/>
      <sheetName val="건축마감(E)"/>
      <sheetName val="설계명세서"/>
      <sheetName val="설비내역서"/>
      <sheetName val="전기내역서"/>
      <sheetName val="일위"/>
      <sheetName val="사업성분석"/>
      <sheetName val="부대내역"/>
      <sheetName val="단가 및 재료비"/>
      <sheetName val="중기사용료산출근거"/>
      <sheetName val="터파기및재료"/>
      <sheetName val="조명시설"/>
      <sheetName val="갑지(추정)"/>
      <sheetName val="내역서-건"/>
      <sheetName val="INDEX"/>
      <sheetName val="조경내역서"/>
      <sheetName val="실행내역"/>
      <sheetName val="6PILE  (돌출)"/>
      <sheetName val="제경비율"/>
      <sheetName val="세부내역서"/>
      <sheetName val="구조물5월기성내역"/>
      <sheetName val="P-산#1-1(WOWA1)"/>
      <sheetName val="토공집계표"/>
      <sheetName val="G.R300경비"/>
      <sheetName val="Macro1"/>
      <sheetName val="가설공사내역"/>
      <sheetName val="401"/>
      <sheetName val="터널조도"/>
      <sheetName val="장비집계"/>
      <sheetName val="교환노무"/>
      <sheetName val="약품공급2"/>
      <sheetName val="설계기준"/>
      <sheetName val="내역1"/>
      <sheetName val="재료값"/>
      <sheetName val="평가내역"/>
      <sheetName val="노무비단가"/>
      <sheetName val="99노임기준"/>
      <sheetName val="내역서"/>
      <sheetName val="내역표지"/>
      <sheetName val="합판거푸집"/>
      <sheetName val="맹암거"/>
      <sheetName val="인부단가"/>
      <sheetName val="재료단가"/>
      <sheetName val="추천서"/>
      <sheetName val="건축2"/>
      <sheetName val="삭제금지단가"/>
      <sheetName val="(참조)거래현황List"/>
      <sheetName val="(참조)거래처list"/>
      <sheetName val="동해title"/>
      <sheetName val="Sheet5"/>
      <sheetName val="CON기초"/>
      <sheetName val="인제내역"/>
      <sheetName val="가로등기초"/>
      <sheetName val="1.설계조건"/>
      <sheetName val="단위수량"/>
      <sheetName val="가시설수량"/>
      <sheetName val="용수량(생활용수)"/>
      <sheetName val="결재갑지"/>
      <sheetName val="건축일위"/>
      <sheetName val="그라우팅일위"/>
      <sheetName val="편성절차"/>
      <sheetName val="철거산출근거"/>
      <sheetName val="C1.공사개요"/>
      <sheetName val="경비"/>
      <sheetName val="건축집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노무비 산출근거"/>
      <sheetName val="노무비 산출근거-조명"/>
      <sheetName val="전기"/>
      <sheetName val="수량산출"/>
      <sheetName val="소방"/>
      <sheetName val="건축일위"/>
      <sheetName val="그라우팅일위"/>
      <sheetName val="내역서"/>
      <sheetName val="갑지"/>
      <sheetName val="일위"/>
      <sheetName val="정공공사"/>
      <sheetName val="집계표"/>
      <sheetName val="내역서1999.8최종"/>
      <sheetName val="노임단가"/>
      <sheetName val="수목단가"/>
      <sheetName val="시설수량표"/>
      <sheetName val="식재수량표"/>
      <sheetName val="일위목록"/>
      <sheetName val="자재단가"/>
      <sheetName val="수량산출(음암)"/>
      <sheetName val="간이(갑)"/>
      <sheetName val="안전장치"/>
      <sheetName val="개산공사비"/>
      <sheetName val="설계기준"/>
      <sheetName val="기초단가"/>
      <sheetName val="내역1"/>
      <sheetName val="준공조서"/>
      <sheetName val="공사준공계"/>
      <sheetName val="준공검사보고서"/>
      <sheetName val="H-PILE수량집계"/>
      <sheetName val="CON기초"/>
      <sheetName val="일위대가"/>
      <sheetName val="건축내역서"/>
      <sheetName val="설비내역서"/>
      <sheetName val="전기내역서"/>
      <sheetName val="언양휴게소배수관 흄관설치"/>
      <sheetName val="6호기"/>
      <sheetName val="단가 (2)"/>
      <sheetName val="N賃率-職"/>
      <sheetName val="원가계산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코스모공장 (어음)"/>
      <sheetName val="코스모공장 (현금)"/>
      <sheetName val="공사원가계산서"/>
      <sheetName val="공사분석"/>
      <sheetName val="Module1"/>
      <sheetName val="내역서1999.8최종"/>
      <sheetName val="전기"/>
      <sheetName val="수량산출"/>
      <sheetName val="실행(ALT1)"/>
    </sheetNames>
    <sheetDataSet>
      <sheetData sheetId="0">
        <row r="81">
          <cell r="A81" t="str">
            <v>A.공장동 건축공사</v>
          </cell>
        </row>
      </sheetData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판매시설"/>
      <sheetName val="공사원가계산서"/>
      <sheetName val="공사분석"/>
      <sheetName val="Module1"/>
      <sheetName val="코스모공장 (어음)"/>
      <sheetName val="내역서1999.8최종"/>
      <sheetName val="전기"/>
      <sheetName val="견적단가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m내역서(B공구)"/>
      <sheetName val="변경내역"/>
      <sheetName val="견적조건보고서"/>
      <sheetName val="견적갑지"/>
      <sheetName val="을지"/>
      <sheetName val="근로자현황파악"/>
      <sheetName val="근로자현황파악 (2)"/>
      <sheetName val="보건증"/>
      <sheetName val="명단"/>
      <sheetName val="협력업체"/>
      <sheetName val="건강진단통보"/>
      <sheetName val="건강진단통보 (2)"/>
      <sheetName val="작업변경신청서"/>
      <sheetName val="노동청"/>
      <sheetName val="노동청 (특검)"/>
      <sheetName val="노동청 (작업)"/>
      <sheetName val="암검사"/>
      <sheetName val="암검사 (2)"/>
      <sheetName val="이중자격완료통보"/>
      <sheetName val="보건교육요청"/>
      <sheetName val="보건교육시행통보"/>
      <sheetName val="일반건강진단통보"/>
      <sheetName val="의보 정정신고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종합현황"/>
      <sheetName val="고객동향"/>
      <sheetName val="매출동업계"/>
      <sheetName val="제주점"/>
      <sheetName val="동업계비교(코너별)"/>
      <sheetName val="공항종합편"/>
      <sheetName val="공항동업계"/>
      <sheetName val="공항코너별"/>
      <sheetName val="동업계자료교환"/>
      <sheetName val="VXXXXXXX"/>
      <sheetName val="판매시설"/>
      <sheetName val="코스모공장 (어음)"/>
      <sheetName val="내역서1999.8최종"/>
      <sheetName val="code"/>
      <sheetName val="단면가정"/>
      <sheetName val="기자재비"/>
      <sheetName val="일위대가목차"/>
      <sheetName val="전기"/>
      <sheetName val="12.27"/>
      <sheetName val="12.23"/>
      <sheetName val="12.16"/>
      <sheetName val="12.9"/>
      <sheetName val="12.1"/>
      <sheetName val="11.25"/>
      <sheetName val="예비2"/>
      <sheetName val="11.18"/>
      <sheetName val="10월 4"/>
      <sheetName val="10월 3"/>
      <sheetName val="사진"/>
      <sheetName val="Sheet1"/>
      <sheetName val="Sheet2"/>
      <sheetName val="EQUIPMENT -2"/>
      <sheetName val="P.M 별"/>
      <sheetName val="1월"/>
      <sheetName val="예산서"/>
      <sheetName val="주관사업"/>
      <sheetName val="구의33고"/>
      <sheetName val="건축"/>
      <sheetName val="BRICK"/>
      <sheetName val="데이타"/>
      <sheetName val="식재인부"/>
      <sheetName val="콘크리트타설집계표"/>
      <sheetName val="공통비총괄표"/>
      <sheetName val="일위대가(가설)"/>
      <sheetName val="공사개요"/>
      <sheetName val="설명서 "/>
      <sheetName val="토목"/>
      <sheetName val="일위대가(1)"/>
      <sheetName val="1차 내역서"/>
      <sheetName val="표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 refreshError="1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/>
      <sheetData sheetId="84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판매시설"/>
      <sheetName val="공사원가계산서"/>
      <sheetName val="공사분석"/>
      <sheetName val="Module1"/>
      <sheetName val="일위대가표"/>
      <sheetName val="코스모공장 (어음)"/>
      <sheetName val="산근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수목(가-마)"/>
      <sheetName val="수목(바-주목)"/>
      <sheetName val="수목(중국단풍-)"/>
      <sheetName val="식재인부"/>
      <sheetName val="지주목수"/>
      <sheetName val="데이타"/>
      <sheetName val="VXXXXX"/>
      <sheetName val="일위대가"/>
      <sheetName val="일위대가(내역)"/>
      <sheetName val="foxz"/>
      <sheetName val="표지"/>
      <sheetName val="실행집계"/>
      <sheetName val="원실행"/>
      <sheetName val="공통가설계"/>
      <sheetName val="공통가설비"/>
      <sheetName val="현관계"/>
      <sheetName val="현관"/>
      <sheetName val="원가LIST"/>
      <sheetName val="월별투입계획"/>
      <sheetName val="[수목일위.XLS][수목일위.XLS]el\설계서\수목일위"/>
      <sheetName val="현황"/>
      <sheetName val="현황(1공구)"/>
      <sheetName val="현황(2공구)"/>
      <sheetName val="현황(3공구)"/>
      <sheetName val="간지"/>
      <sheetName val="1공구 단가 (정원)"/>
      <sheetName val="1공구 단가 (산광)"/>
      <sheetName val="1공구 단가 (용호)"/>
      <sheetName val="간지 (2)"/>
      <sheetName val="2공구 단가(인성)"/>
      <sheetName val="2공구 단가(대동)"/>
      <sheetName val="2공구 단가(산광)"/>
      <sheetName val="Sheet3"/>
      <sheetName val="___"/>
      <sheetName val="터널구조물산근"/>
      <sheetName val="도로구조물산근"/>
      <sheetName val="Sheet1"/>
      <sheetName val="Sheet2"/>
      <sheetName val="터널굴착단산"/>
      <sheetName val="장약패턴90M2"/>
      <sheetName val="토공산근"/>
      <sheetName val="단가산출근거"/>
      <sheetName val="설계가"/>
      <sheetName val="실행내역서"/>
      <sheetName val="1.토공"/>
      <sheetName val="2.배수공"/>
      <sheetName val="3.구조물공"/>
      <sheetName val="4.포장공"/>
      <sheetName val="5부대공"/>
      <sheetName val="6사급자재대"/>
      <sheetName val="공통가설공"/>
      <sheetName val="BASIC1"/>
      <sheetName val="재료비"/>
      <sheetName val="노무비"/>
      <sheetName val="중기비"/>
      <sheetName val="Sheet4"/>
      <sheetName val="구조물공수량명세서"/>
      <sheetName val="조경공사(총괄)"/>
      <sheetName val="내역"/>
      <sheetName val="수목일위"/>
      <sheetName val="기초일위"/>
      <sheetName val="시설일위"/>
      <sheetName val="지주목 및 비료산출기준"/>
      <sheetName val="지주목및비료산출"/>
      <sheetName val="시설물수량산출서"/>
      <sheetName val="단가비교"/>
      <sheetName val="노임"/>
      <sheetName val="설변공종별"/>
      <sheetName val="설변조정내역"/>
      <sheetName val="건기토원가"/>
      <sheetName val="집계표"/>
      <sheetName val="건축원가"/>
      <sheetName val="토목원가"/>
      <sheetName val="기계원가"/>
      <sheetName val="건축집계"/>
      <sheetName val="건축내역"/>
      <sheetName val="토목내역"/>
      <sheetName val="기계내역"/>
      <sheetName val="공사비"/>
      <sheetName val="단가산출"/>
      <sheetName val="가드레일산근"/>
      <sheetName val="수량집계표"/>
      <sheetName val="수량"/>
      <sheetName val="적용2002"/>
      <sheetName val="중기"/>
      <sheetName val="PACKING LIST"/>
      <sheetName val="진주방향"/>
      <sheetName val="수량집계A"/>
      <sheetName val="철근집계A"/>
      <sheetName val="일위대가표"/>
      <sheetName val="DATE"/>
      <sheetName val="한강운반비"/>
      <sheetName val="총괄내역서"/>
      <sheetName val="물가시세"/>
      <sheetName val="원가서"/>
      <sheetName val="건축2"/>
      <sheetName val="원가"/>
      <sheetName val="일위대가 "/>
      <sheetName val="1. 설계예산서"/>
      <sheetName val="2. 목차"/>
      <sheetName val="3.설계설명서"/>
      <sheetName val="4.시방서갑지"/>
      <sheetName val="5.시방서(일반시방서)"/>
      <sheetName val="6.시방서갑지(특기)"/>
      <sheetName val="7.예정공정표"/>
      <sheetName val="예정공정표"/>
      <sheetName val="8. 설계예산서"/>
      <sheetName val="16.설계서용지(갑)"/>
      <sheetName val="17. 내역서갑지"/>
      <sheetName val="원가계산서"/>
      <sheetName val="공종별집계표"/>
      <sheetName val="내 역 서"/>
      <sheetName val="일 위 대 가 표"/>
      <sheetName val="일위대가표(자동제어반제작)"/>
      <sheetName val="수 량 산 출 서"/>
      <sheetName val="계통도갑지"/>
      <sheetName val="AS포장복구 "/>
      <sheetName val="수목데이타"/>
      <sheetName val="1,2공구원가계산서"/>
      <sheetName val="2공구산출내역"/>
      <sheetName val="1공구산출내역서"/>
      <sheetName val="준검 내역서"/>
      <sheetName val="투찰"/>
      <sheetName val="내역서"/>
      <sheetName val="견적"/>
      <sheetName val="공사비산출내역"/>
      <sheetName val="별표집계"/>
      <sheetName val="실행(ALT1)"/>
      <sheetName val="변수값"/>
      <sheetName val="중기상차"/>
      <sheetName val="AS복구"/>
      <sheetName val="중기터파기"/>
      <sheetName val="노무"/>
      <sheetName val="가설공사비"/>
      <sheetName val="도로구조공사비"/>
      <sheetName val="도로토공공사비"/>
      <sheetName val="여수토공사비"/>
      <sheetName val="문학간접"/>
      <sheetName val="간접"/>
      <sheetName val="Total"/>
      <sheetName val="단가대비표"/>
      <sheetName val="수량산출"/>
      <sheetName val="BOJUNGGM"/>
      <sheetName val="연습"/>
      <sheetName val="실행(표지,갑,을)"/>
      <sheetName val="b_balju_cho"/>
      <sheetName val="금액"/>
      <sheetName val="기계경비산출기준"/>
      <sheetName val="전익자재"/>
      <sheetName val="1차증가원가계산"/>
      <sheetName val="변경내역"/>
      <sheetName val="자료"/>
      <sheetName val="수량산출서"/>
      <sheetName val="기준액"/>
      <sheetName val="기초단가"/>
      <sheetName val="토공"/>
      <sheetName val="공사개요"/>
      <sheetName val="제출내역 (2)"/>
      <sheetName val="계정"/>
      <sheetName val="관급자재"/>
      <sheetName val="폐기물"/>
      <sheetName val="COVER"/>
      <sheetName val="관접합및부설"/>
      <sheetName val="단가"/>
      <sheetName val="다공관8"/>
      <sheetName val="다공관12"/>
      <sheetName val="다공관20"/>
      <sheetName val="다공관22"/>
      <sheetName val="영구ANCHOR(1사면)"/>
      <sheetName val="영구ANCHOR(8-2사면)"/>
      <sheetName val="격자블럭공"/>
      <sheetName val="격자블럭호표"/>
      <sheetName val="기초자료"/>
      <sheetName val="장비손료"/>
      <sheetName val="자재"/>
      <sheetName val="조건"/>
      <sheetName val="공사요율산출표"/>
      <sheetName val="nys"/>
      <sheetName val="장비집계"/>
      <sheetName val="공구원가계산"/>
      <sheetName val="전차선로 물량표"/>
      <sheetName val="#REF"/>
      <sheetName val="공통(20-91)"/>
      <sheetName val="계산서(곡선부)"/>
      <sheetName val="포장재료집계표"/>
      <sheetName val="설계서(본관)"/>
      <sheetName val="6호기"/>
      <sheetName val="FB25JN"/>
      <sheetName val="일위목록"/>
      <sheetName val="소비자가"/>
      <sheetName val="2000.11월설계내역"/>
      <sheetName val="공사설명서"/>
      <sheetName val="토공총괄표"/>
      <sheetName val="가시설"/>
      <sheetName val="카렌스센터계량기설치공사"/>
      <sheetName val="결재판"/>
      <sheetName val="을지"/>
      <sheetName val="16-1"/>
      <sheetName val="단위단가"/>
      <sheetName val="요율"/>
      <sheetName val="노임단가"/>
      <sheetName val="갑지"/>
      <sheetName val="전기일위목록"/>
      <sheetName val="전기대가"/>
      <sheetName val="산출조서표지"/>
      <sheetName val="공량산출"/>
      <sheetName val="단가산출_목록"/>
      <sheetName val="골재집계"/>
      <sheetName val="-레미콘집계"/>
      <sheetName val="-몰탈콘크리트"/>
      <sheetName val="자갈,시멘트,모래산출"/>
      <sheetName val="-철근집계"/>
      <sheetName val="포장재료(1)"/>
      <sheetName val="-흄관집계"/>
      <sheetName val="계획금액"/>
      <sheetName val="2003상반기노임기준"/>
      <sheetName val="데리네이타현황"/>
      <sheetName val="중기조종사 단위단가"/>
      <sheetName val="자재단가"/>
      <sheetName val="산출기초"/>
      <sheetName val="자재단가조사표-수목"/>
      <sheetName val="값"/>
      <sheetName val="수목표준대가"/>
      <sheetName val="버스운행안내"/>
      <sheetName val="근태계획서"/>
      <sheetName val="예방접종계획"/>
      <sheetName val="기본단가표"/>
      <sheetName val="시설물일위"/>
      <sheetName val="가설공사"/>
      <sheetName val="단가결정"/>
      <sheetName val="내역아"/>
      <sheetName val="울타리"/>
      <sheetName val="내역서생태통로"/>
      <sheetName val="원가계산(생태통로)"/>
      <sheetName val="생태통로"/>
      <sheetName val="내역서(석산부지)"/>
      <sheetName val="원가계산(석산부지)"/>
      <sheetName val="석산부지녹화"/>
      <sheetName val="일위대가목록(식재)"/>
      <sheetName val="일위대가 (식재)"/>
      <sheetName val="자재단가(식재)"/>
      <sheetName val="노임단가(식재)"/>
      <sheetName val="70%"/>
      <sheetName val="-치수표(곡선부)"/>
      <sheetName val="참조 (2)"/>
      <sheetName val="세부내역"/>
      <sheetName val="11-2.아파트내역"/>
      <sheetName val="제잡비계산"/>
      <sheetName val="부대내역"/>
      <sheetName val="설명"/>
      <sheetName val="원가계산"/>
      <sheetName val="원가계산 (2)"/>
      <sheetName val="기초코드"/>
      <sheetName val="2호맨홀공제수량"/>
      <sheetName val="단가산출서"/>
      <sheetName val="전체"/>
      <sheetName val="삭제금지단가"/>
      <sheetName val="식재"/>
      <sheetName val="시설물"/>
      <sheetName val="식재출력용"/>
      <sheetName val="유지관리"/>
      <sheetName val="입찰견적보고서"/>
      <sheetName val="일위산출"/>
      <sheetName val="건축"/>
      <sheetName val="이름표지정"/>
      <sheetName val="경영"/>
      <sheetName val="98년"/>
      <sheetName val="실적"/>
      <sheetName val="실행대비"/>
      <sheetName val="금액내역서"/>
      <sheetName val="신청서"/>
      <sheetName val="수목단가"/>
      <sheetName val="시설수량표"/>
      <sheetName val="식재수량표"/>
      <sheetName val="도급기성"/>
      <sheetName val="코드"/>
      <sheetName val="콘크스"/>
      <sheetName val="건축-물가변동"/>
      <sheetName val="A-4"/>
      <sheetName val="노임이"/>
      <sheetName val="Recovered_Sheet1"/>
      <sheetName val="수량계표"/>
      <sheetName val="자판실행"/>
      <sheetName val="WORK"/>
      <sheetName val="기초입력 DATA"/>
      <sheetName val="Sheet1 (2)"/>
      <sheetName val="배수장토목공사비"/>
      <sheetName val="증감내역서"/>
      <sheetName val="용역비내역-진짜"/>
      <sheetName val="갈현동"/>
      <sheetName val="대비표"/>
      <sheetName val="설계예산서"/>
      <sheetName val="LP-S"/>
      <sheetName val="기준비용"/>
      <sheetName val="우수받이"/>
      <sheetName val="표_재료"/>
      <sheetName val="설계"/>
      <sheetName val="월간관리비"/>
      <sheetName val="산출근거"/>
      <sheetName val="재료단가"/>
      <sheetName val="임금단가"/>
      <sheetName val="장비목록표"/>
      <sheetName val="장비운전경비"/>
      <sheetName val="골조-APT 갑지"/>
      <sheetName val="토사(PE)"/>
      <sheetName val="제경비적용기준"/>
      <sheetName val="공사자료입력"/>
      <sheetName val="1공구원가계산"/>
      <sheetName val="1공구원가계산서"/>
      <sheetName val="인건비"/>
      <sheetName val="집계(공통)"/>
      <sheetName val="집계(건축-총괄)"/>
      <sheetName val="집계(건축-공동주택)"/>
      <sheetName val="집계(건축-업무)"/>
      <sheetName val="집계(건축-지하)"/>
      <sheetName val="집계(건축-근생)"/>
      <sheetName val="내역(건축-공동주택)"/>
      <sheetName val="집계(기계-총괄)"/>
      <sheetName val="집계(기계-공동주택)"/>
      <sheetName val="집계(기계-업무)"/>
      <sheetName val="집계(기계-지하)"/>
      <sheetName val="집계(기계-근생)"/>
      <sheetName val="집계(기계-복리)"/>
      <sheetName val="집계(토목)"/>
      <sheetName val="제경비율"/>
      <sheetName val="직재"/>
      <sheetName val="재집"/>
      <sheetName val="기타 정보통신공사"/>
      <sheetName val="가설건물"/>
      <sheetName val="자재단가2007.10"/>
      <sheetName val="자재단가2008.4"/>
      <sheetName val="지급자재"/>
      <sheetName val="9811"/>
      <sheetName val="참조(2)"/>
      <sheetName val="참조"/>
      <sheetName val="을-ATYPE"/>
      <sheetName val="입력"/>
      <sheetName val="안내"/>
      <sheetName val="DATA"/>
      <sheetName val="CON'C"/>
      <sheetName val="설명서 "/>
      <sheetName val="토목"/>
      <sheetName val="BID"/>
      <sheetName val="구조물5월기성내역"/>
      <sheetName val="적용공정"/>
      <sheetName val="팔당터널(1공구)"/>
      <sheetName val="전등설비"/>
      <sheetName val="경비_원본"/>
      <sheetName val="예산내역서"/>
      <sheetName val="해외(원화)"/>
      <sheetName val="포장수량단위"/>
      <sheetName val="시멘트"/>
      <sheetName val="106C0300"/>
      <sheetName val="골조시행"/>
      <sheetName val="소요자재"/>
      <sheetName val="노무산출서"/>
      <sheetName val="경비"/>
      <sheetName val="총계"/>
      <sheetName val="3.바닥판  "/>
      <sheetName val="iec"/>
      <sheetName val="ks"/>
      <sheetName val="선로정수"/>
      <sheetName val="CC16-내역서"/>
      <sheetName val="재료값"/>
      <sheetName val="노임,재료비"/>
      <sheetName val="부대tu"/>
      <sheetName val="터파기및재료"/>
      <sheetName val="결재갑지"/>
      <sheetName val="설계총괄표"/>
      <sheetName val="판매시설"/>
      <sheetName val="표지 (2)"/>
      <sheetName val="입찰"/>
      <sheetName val="현경"/>
      <sheetName val="CTEMCOST"/>
      <sheetName val="인건비 "/>
      <sheetName val="중기사용료산출근거"/>
      <sheetName val="단가산출2"/>
      <sheetName val="단가 및 재료비"/>
      <sheetName val="L_RPTB02_01"/>
      <sheetName val="설계예산"/>
      <sheetName val="정부노임단가"/>
      <sheetName val="토목검측서"/>
      <sheetName val="조명시설"/>
      <sheetName val="공통가설"/>
      <sheetName val="가감수량"/>
      <sheetName val="맨홀수량산출"/>
      <sheetName val="Sheet5"/>
      <sheetName val="건축내역서"/>
      <sheetName val="기계경비"/>
      <sheetName val="노임단가표"/>
      <sheetName val="화성태안9공구내역(실행)"/>
      <sheetName val="적용기준"/>
      <sheetName val="총괄"/>
      <sheetName val="물가대비표"/>
      <sheetName val="6-1. 관개량조서"/>
      <sheetName val="도급"/>
      <sheetName val="1안"/>
      <sheetName val="설계내역서"/>
      <sheetName val="01"/>
      <sheetName val="기계경비(시간당)"/>
      <sheetName val="램머"/>
      <sheetName val="장비경비"/>
      <sheetName val="목차"/>
      <sheetName val="인제내역"/>
      <sheetName val="INDEX  LIST"/>
      <sheetName val="빙장비사양"/>
      <sheetName val="장비사양"/>
      <sheetName val="타공종이기"/>
      <sheetName val="표  지"/>
      <sheetName val="총괄표"/>
      <sheetName val="화설내"/>
      <sheetName val="케이블트레이"/>
      <sheetName val="플랜트 설치"/>
      <sheetName val="토공수량"/>
      <sheetName val="00노임기준"/>
      <sheetName val="기초1"/>
      <sheetName val="토목내역서"/>
      <sheetName val="30집계표"/>
      <sheetName val="고유코드_설계"/>
      <sheetName val="평가데이터"/>
      <sheetName val="연결임시"/>
      <sheetName val="내역(APT)"/>
      <sheetName val="아파트 내역"/>
      <sheetName val="FOB발"/>
      <sheetName val="산출내역서"/>
      <sheetName val="조경집계표"/>
      <sheetName val="7.원가계산서(품셈)"/>
      <sheetName val="조경내역서"/>
      <sheetName val="수량집계"/>
      <sheetName val="일위대가목록"/>
      <sheetName val="일위대가1"/>
      <sheetName val="단가산출근거 목록표"/>
      <sheetName val="단 가 산 출 근 거"/>
      <sheetName val="중기 목록표"/>
      <sheetName val="시간당 중기사용료"/>
      <sheetName val="노임단가목록"/>
      <sheetName val="환율및 기초자료"/>
      <sheetName val="순공사비내역서"/>
      <sheetName val="일위대가목록표"/>
      <sheetName val="기계경비목록"/>
      <sheetName val="단가산출목록"/>
      <sheetName val="노무비단가"/>
      <sheetName val="단목객토단위수량산출"/>
      <sheetName val="단위수량산출"/>
      <sheetName val="맹암거,초지"/>
      <sheetName val="대상수목수량"/>
      <sheetName val="전기"/>
      <sheetName val="년도별노임표"/>
      <sheetName val="중기목록표"/>
      <sheetName val="원가data"/>
      <sheetName val="산출(부하간선)"/>
      <sheetName val="시중노임단가"/>
      <sheetName val="세금자료"/>
      <sheetName val="말뚝지지력산정"/>
      <sheetName val="실행,원가 최종예상"/>
      <sheetName val="화장실"/>
      <sheetName val="참고사항"/>
      <sheetName val="근로자자료입력"/>
      <sheetName val="2000년1차"/>
      <sheetName val="2000전체분"/>
      <sheetName val="말고개터널조명전압강하"/>
      <sheetName val="심사물량"/>
      <sheetName val="심사계산"/>
      <sheetName val="아파트"/>
      <sheetName val="평당공사비산정"/>
      <sheetName val="설계내역"/>
      <sheetName val="Sheet15"/>
      <sheetName val="배수장공사비명세서"/>
      <sheetName val="BSD (2)"/>
      <sheetName val="날개벽"/>
      <sheetName val="암거단위"/>
      <sheetName val="횡 연장"/>
      <sheetName val="시공"/>
      <sheetName val="적점"/>
      <sheetName val="내역갑지"/>
      <sheetName val="견적율"/>
      <sheetName val="공정표"/>
      <sheetName val="토목(대안)"/>
      <sheetName val="철콘"/>
      <sheetName val="단가(자재)"/>
      <sheetName val="단가(노임)"/>
      <sheetName val="기초목록"/>
      <sheetName val="총괄내역서(설계)"/>
      <sheetName val="약품설비"/>
      <sheetName val="21301동"/>
      <sheetName val="신표지1"/>
      <sheetName val="지질조사"/>
      <sheetName val="산출근거(복구)"/>
      <sheetName val="단가표"/>
      <sheetName val="자재 집계표"/>
      <sheetName val="주공 갑지"/>
      <sheetName val="해평견적"/>
      <sheetName val="7.계측제어"/>
      <sheetName val="6.동력"/>
      <sheetName val="13.방송공사"/>
      <sheetName val="15.소방공사"/>
      <sheetName val="12.옥외 방송공사"/>
      <sheetName val="8.옥외 보안등공사"/>
      <sheetName val="9.전등공사"/>
      <sheetName val="4.전력간선공사"/>
      <sheetName val="1.전력인입"/>
      <sheetName val="10.전열 공사"/>
      <sheetName val="11.전화공사"/>
      <sheetName val="5.CABLE TRAY"/>
      <sheetName val="3.피뢰공사"/>
      <sheetName val="14.TV공사"/>
      <sheetName val="기기리스트"/>
      <sheetName val="1.2 동력(철거)"/>
      <sheetName val="1.접지공사"/>
      <sheetName val="1-4-2.관(약)"/>
      <sheetName val="입찰안"/>
      <sheetName val="일위대가목록표(1)"/>
      <sheetName val="일위대가표(1)"/>
      <sheetName val="일위대가목록표(2)"/>
      <sheetName val="일위대가표(2)"/>
      <sheetName val="자재단가조사서"/>
      <sheetName val="노임단가조사서"/>
      <sheetName val="산근1"/>
      <sheetName val="산근2"/>
      <sheetName val="산근3"/>
      <sheetName val="산근4"/>
      <sheetName val="산근5"/>
      <sheetName val="산근6"/>
      <sheetName val="산근7"/>
      <sheetName val="산근8"/>
      <sheetName val="산근9"/>
      <sheetName val="산근10"/>
      <sheetName val="산근11"/>
      <sheetName val="산근12"/>
      <sheetName val="산근13"/>
      <sheetName val="투자비"/>
      <sheetName val="조성원가DATA"/>
      <sheetName val="사업비"/>
      <sheetName val="일위"/>
      <sheetName val="전기공사"/>
      <sheetName val="설계명세서"/>
      <sheetName val="산출내역서집계표"/>
      <sheetName val="LOOKUP"/>
      <sheetName val="Tool"/>
      <sheetName val="그림"/>
      <sheetName val="매채조회"/>
      <sheetName val="공사비증감"/>
      <sheetName val="JOIN(2span)"/>
      <sheetName val="바닥판"/>
      <sheetName val="주빔의 설계"/>
      <sheetName val="철근량산정및사용성검토"/>
      <sheetName val="입력DATA"/>
      <sheetName val="월별수입"/>
      <sheetName val="건설기계"/>
      <sheetName val="사급자재"/>
      <sheetName val="2공구하도급내역서"/>
      <sheetName val="램프"/>
      <sheetName val="토목주소"/>
      <sheetName val="프랜트면허"/>
      <sheetName val="내역서1999.8최종"/>
      <sheetName val="장비투입계획"/>
      <sheetName val="직원투입계획"/>
      <sheetName val="정화조방수미장"/>
      <sheetName val="1-최종안"/>
      <sheetName val="사업분석-분양가결정"/>
      <sheetName val="본사공가현황"/>
      <sheetName val="pier(각형)"/>
      <sheetName val="재료"/>
      <sheetName val="입력란"/>
      <sheetName val="97노임단가"/>
      <sheetName val="DATA1"/>
      <sheetName val="단가목록"/>
      <sheetName val="자재목록"/>
      <sheetName val="노임목록"/>
      <sheetName val="협력업체"/>
      <sheetName val="99노임기준"/>
      <sheetName val="경비내역(을)-1"/>
      <sheetName val="골조물량"/>
      <sheetName val="상부공철근집계(ABC)"/>
      <sheetName val="배수내역"/>
      <sheetName val="DANGA"/>
      <sheetName val="일위집계(기존)"/>
      <sheetName val="계정code"/>
      <sheetName val="원가계산하도"/>
      <sheetName val="단위수량"/>
      <sheetName val="경율산정"/>
      <sheetName val="COST"/>
      <sheetName val="★도급내역(2공구)"/>
      <sheetName val="밸브설치"/>
      <sheetName val="구체"/>
      <sheetName val="좌측날개벽"/>
      <sheetName val="우측날개벽"/>
      <sheetName val="맨홀수량집계"/>
      <sheetName val="예가표"/>
      <sheetName val="공사진행"/>
      <sheetName val="2.고용보험료산출근거"/>
      <sheetName val="[수목일위.XLS][수목일위.XLS]el________4"/>
      <sheetName val="[수목일위.XLS][수목일위.XLS]el________5"/>
      <sheetName val="각사별공사비분개 "/>
      <sheetName val="48일위(기존)"/>
      <sheetName val=" 상부공통집계(총괄)"/>
      <sheetName val="코드표"/>
      <sheetName val="재정비직인"/>
      <sheetName val="패널"/>
      <sheetName val="구조물공"/>
      <sheetName val="부대공"/>
      <sheetName val="배수공"/>
      <sheetName val="포장공"/>
      <sheetName val="수목_바_주목_"/>
      <sheetName val="G.R300경비"/>
      <sheetName val="AL공사(원)"/>
      <sheetName val="기구조직"/>
      <sheetName val="H-PILE수량집계"/>
      <sheetName val="세부내역서"/>
      <sheetName val="1단계"/>
      <sheetName val="에너지동"/>
      <sheetName val="조내역"/>
      <sheetName val="EARTH"/>
      <sheetName val="총괄변경내역서"/>
      <sheetName val="7월11일"/>
      <sheetName val="CABLE SIZE-1"/>
      <sheetName val="날개벽(시점좌측)"/>
      <sheetName val="직접경비호표"/>
      <sheetName val="지수"/>
      <sheetName val="원가계산서구조조정"/>
      <sheetName val="98수문일위"/>
      <sheetName val="단가일람"/>
      <sheetName val="자재일람"/>
      <sheetName val="계장 품셈표"/>
      <sheetName val="중기집계"/>
      <sheetName val="현장관리비"/>
      <sheetName val="가로등"/>
      <sheetName val="안양동교 1안"/>
      <sheetName val="설계변경내역 98"/>
      <sheetName val="시점교대"/>
      <sheetName val="el\설계서\수목일위_XLS]데이타"/>
      <sheetName val="1공구_단가_(정원)"/>
      <sheetName val="1공구_단가_(산광)"/>
      <sheetName val="1공구_단가_(용호)"/>
      <sheetName val="간지_(2)"/>
      <sheetName val="2공구_단가(인성)"/>
      <sheetName val="2공구_단가(대동)"/>
      <sheetName val="2공구_단가(산광)"/>
      <sheetName val="1_토공"/>
      <sheetName val="2_배수공"/>
      <sheetName val="3_구조물공"/>
      <sheetName val="4_포장공"/>
      <sheetName val="지주목_및_비료산출기준"/>
      <sheetName val="PACKING_LIST"/>
      <sheetName val="el\설계서\수목일위_XLS"/>
      <sheetName val="1__설계예산서"/>
      <sheetName val="2__목차"/>
      <sheetName val="3_설계설명서"/>
      <sheetName val="4_시방서갑지"/>
      <sheetName val="5_시방서(일반시방서)"/>
      <sheetName val="6_시방서갑지(특기)"/>
      <sheetName val="7_예정공정표"/>
      <sheetName val="8__설계예산서"/>
      <sheetName val="16_설계서용지(갑)"/>
      <sheetName val="17__내역서갑지"/>
      <sheetName val="내_역_서"/>
      <sheetName val="일_위_대_가_표"/>
      <sheetName val="수_량_산_출_서"/>
      <sheetName val="AS포장복구_"/>
      <sheetName val="전차선로_물량표"/>
      <sheetName val="일위대가_"/>
      <sheetName val="준검_내역서"/>
      <sheetName val="제출내역_(2)"/>
      <sheetName val="참조_(2)"/>
      <sheetName val="2000_11월설계내역"/>
      <sheetName val="Sheet1_(2)"/>
      <sheetName val="중기조종사_단위단가"/>
      <sheetName val="원가계산_(2)"/>
      <sheetName val="상반기손익차2총괄"/>
      <sheetName val="8설7발"/>
      <sheetName val="부표총괄"/>
      <sheetName val="9509"/>
      <sheetName val="여과지동"/>
      <sheetName val="중기사용료"/>
      <sheetName val="방수"/>
      <sheetName val="건설산출"/>
      <sheetName val="00상노임"/>
      <sheetName val="조경일람"/>
      <sheetName val="단계별내역 (2)"/>
      <sheetName val="설계산출기초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대로근거"/>
      <sheetName val="중로근거"/>
      <sheetName val="개별직종노임단가(2005.1)"/>
      <sheetName val="상호참고자료"/>
      <sheetName val="발주처자료입력"/>
      <sheetName val="회사기본자료"/>
      <sheetName val="하자보증자료"/>
      <sheetName val="기술자자료입력"/>
      <sheetName val="공사별 가중치 산출근거(토목)"/>
      <sheetName val="가중치근거(조경)"/>
      <sheetName val="공사별 가중치 산출근거(건축)"/>
      <sheetName val="기계설비-물가변동"/>
      <sheetName val="실행_ALT1_"/>
      <sheetName val="기술자관련자료"/>
      <sheetName val="TABLE DB"/>
      <sheetName val="쌍용 data base"/>
      <sheetName val="LD"/>
      <sheetName val="소방"/>
      <sheetName val="수정"/>
      <sheetName val="내역(전체_금차)"/>
      <sheetName val="제경비_전체"/>
      <sheetName val="제경비_금차준공분"/>
      <sheetName val="계측제어설비"/>
      <sheetName val="설계변경총괄표(계산식)"/>
      <sheetName val="99노임단가"/>
      <sheetName val="[수목일위.XLS][수목일위.XLS]el________2"/>
      <sheetName val="[수목일위.XLS][수목일위.XLS]el________3"/>
      <sheetName val="개요"/>
      <sheetName val="인원"/>
      <sheetName val="관련자료입력"/>
      <sheetName val="관리,공감"/>
      <sheetName val="변경-C"/>
      <sheetName val="기본정보입력"/>
      <sheetName val="D-철근총괄"/>
      <sheetName val="actual"/>
      <sheetName val="현장관리비 산출내역"/>
      <sheetName val="단가및재료비"/>
      <sheetName val="정산산출서(배수판)"/>
      <sheetName val="설비내역서"/>
      <sheetName val="전기내역서"/>
      <sheetName val="총집계표"/>
      <sheetName val="공내역"/>
      <sheetName val="설계서"/>
      <sheetName val="직원관련자료"/>
      <sheetName val="준공정산"/>
      <sheetName val="실행"/>
      <sheetName val="매립"/>
      <sheetName val="현장식당(1)"/>
      <sheetName val="E.P.T수량산출서"/>
      <sheetName val="Sheet4_x0000__x0000__x0000__x0000__x0000__x0000__x0000__x0010_[수목일위.XLS]가드레일산근_x0000_"/>
      <sheetName val="총괄 내역서"/>
      <sheetName val="실행철강하도"/>
      <sheetName val="ABUT수량-A1"/>
      <sheetName val="4.설계예산내역서"/>
      <sheetName val="6.관급자재조서"/>
      <sheetName val="품신"/>
      <sheetName val="3.예정공정표"/>
      <sheetName val="7.청제공기계기구조서"/>
      <sheetName val="공사요율"/>
      <sheetName val="을"/>
      <sheetName val="단위수량산출서"/>
      <sheetName val="기본단가"/>
      <sheetName val="1"/>
      <sheetName val="2"/>
      <sheetName val="3"/>
      <sheetName val="4"/>
      <sheetName val="5"/>
      <sheetName val="차액보증"/>
      <sheetName val="6PILE  (돌출)"/>
      <sheetName val="토공사(흙막이)"/>
      <sheetName val="Macro2"/>
      <sheetName val="Macro1"/>
      <sheetName val="U-TYPE(1)"/>
      <sheetName val="구간산출"/>
      <sheetName val="내역(원)"/>
      <sheetName val="조건표"/>
      <sheetName val="도로정위치부표"/>
      <sheetName val="DB구축"/>
      <sheetName val="도로조사부표"/>
      <sheetName val="재정비내역"/>
      <sheetName val="입력변수"/>
      <sheetName val="지적고시내역"/>
      <sheetName val="노임(1차)"/>
      <sheetName val="수량산출(음암)"/>
      <sheetName val="식재가격"/>
      <sheetName val="식재총괄"/>
      <sheetName val="쌍송교"/>
      <sheetName val="단가집"/>
      <sheetName val="배수통관(좌)"/>
      <sheetName val="직접노무비"/>
      <sheetName val="견적서"/>
      <sheetName val="토공사"/>
      <sheetName val="마산방향"/>
      <sheetName val="갑지(추정)"/>
      <sheetName val="단가조사"/>
      <sheetName val="북제주원가"/>
      <sheetName val="자재⸀朋"/>
      <sheetName val="FTRN20-총괄표"/>
      <sheetName val="잡비"/>
      <sheetName val="9GNG운반"/>
      <sheetName val="본실행경비"/>
      <sheetName val="el\설계서\수목일︀ᇕ԰_x0000_缀_x0000__x0000__x0000_Ȁ"/>
      <sheetName val="도급내역"/>
      <sheetName val="el\설계서\수목일︀ᇕ԰_x0000_缀_x0000__x0000__x0000_焀"/>
      <sheetName val="백호우계수"/>
      <sheetName val="24.보증금"/>
      <sheetName val="경산"/>
      <sheetName val="단가산출1"/>
      <sheetName val="TYPE집계표"/>
      <sheetName val="개비온집계"/>
      <sheetName val="개비온 단위"/>
      <sheetName val="운반자료"/>
      <sheetName val="UPRI"/>
      <sheetName val="공사명입력"/>
      <sheetName val="철거산출근거"/>
      <sheetName val="2)관접합"/>
      <sheetName val="토공연장"/>
      <sheetName val="4.고용보험"/>
      <sheetName val="3.고용보험료산출근거"/>
      <sheetName val="법면단"/>
      <sheetName val="석축설면"/>
      <sheetName val="법면설면"/>
      <sheetName val="석축단"/>
      <sheetName val="법면수집"/>
      <sheetName val="일위대가_(식재)"/>
      <sheetName val="구조물철거타공정이월"/>
      <sheetName val="갑지1"/>
      <sheetName val="단계별내역 (丵〒"/>
      <sheetName val="조명율표"/>
      <sheetName val="Sheet17"/>
      <sheetName val="세목전체"/>
      <sheetName val="유동표"/>
      <sheetName val="8.설치품셈"/>
      <sheetName val="교각1"/>
      <sheetName val="방지책개소별명세"/>
      <sheetName val="토공(우물통,기타) "/>
      <sheetName val="노무,재료"/>
      <sheetName val="위치조서"/>
      <sheetName val="단면가정"/>
      <sheetName val="설계조건"/>
      <sheetName val="1SPAN"/>
      <sheetName val="SG"/>
      <sheetName val="8.옥외᐀ባ혀腺԰_x0000_"/>
      <sheetName val="운반"/>
      <sheetName val="MOTOR"/>
      <sheetName val="수리보고서비"/>
      <sheetName val="방수-수량산출서"/>
      <sheetName val="견적단가"/>
      <sheetName val="비계공사"/>
      <sheetName val="참조M"/>
      <sheetName val="내역서 제출"/>
      <sheetName val="건축일위"/>
      <sheetName val="그라우팅일위"/>
      <sheetName val="자재耀퓬"/>
      <sheetName val="고시단가"/>
      <sheetName val="기본일위"/>
      <sheetName val="자재비"/>
      <sheetName val="취수탑"/>
      <sheetName val="실행간접비용"/>
      <sheetName val="기준"/>
      <sheetName val="FCM"/>
      <sheetName val="간접비"/>
      <sheetName val="노단"/>
      <sheetName val="내역표지"/>
      <sheetName val="마감물량"/>
      <sheetName val="el_설계서_수목일위.XLS_데이타"/>
      <sheetName val="el_설계서_수목일위.XLS"/>
      <sheetName val="예산갑지"/>
      <sheetName val="하중조건(평상시)"/>
      <sheetName val="DC-O-4-S(설명서)"/>
      <sheetName val="고압수량(철거)"/>
      <sheetName val="계획"/>
      <sheetName val="ITEM"/>
      <sheetName val="목록"/>
      <sheetName val="본실행_x0005__x0000_"/>
      <sheetName val="상촌터널실행"/>
      <sheetName val="양재동 고향생각"/>
      <sheetName val="건설기계사용료목록"/>
      <sheetName val="자재단가조사"/>
      <sheetName val="피해현황"/>
      <sheetName val="피해현황 (수량합계)"/>
      <sheetName val="가도공"/>
      <sheetName val="건축공사"/>
      <sheetName val="ⴭⴭⴭⴭ"/>
      <sheetName val="지수적용공사비내역서"/>
      <sheetName val="에너媀͖"/>
      <sheetName val="기술자관련자爈"/>
      <sheetName val="기술자관련자爇"/>
      <sheetName val="전체실행"/>
      <sheetName val="사업비변경내역(96.9단가)"/>
      <sheetName val="내역서(전기)"/>
      <sheetName val="자재코드"/>
      <sheetName val="조경일0"/>
      <sheetName val="기성내역"/>
      <sheetName val="1~9 하중계산"/>
      <sheetName val="실행내역서 "/>
      <sheetName val="기초입력_DATA"/>
      <sheetName val="기타_정보통신공사"/>
      <sheetName val="골조-APT_갑지"/>
      <sheetName val="단가_및_재료비"/>
      <sheetName val="INDEX__LIST"/>
      <sheetName val="설명서_"/>
      <sheetName val="3_바닥판__"/>
      <sheetName val="자재단가2007_10"/>
      <sheetName val="자재단가2008_4"/>
      <sheetName val="표지_(2)"/>
      <sheetName val="6-1__관개량조서"/>
      <sheetName val="인건비_"/>
      <sheetName val="11-2_아파트내역"/>
      <sheetName val="표__지"/>
      <sheetName val="부안일위"/>
      <sheetName val="증감대비"/>
      <sheetName val="설계명세서-2"/>
      <sheetName val="VST재료산출"/>
      <sheetName val="시가지우회도로공내역서"/>
      <sheetName val="수지표"/>
      <sheetName val="주공 _x0005__x0000_"/>
      <sheetName val="동문건설"/>
      <sheetName val="구조"/>
      <sheetName val="인건비(10)"/>
      <sheetName val="공종별산출내역서"/>
      <sheetName val="COPING"/>
      <sheetName val="플랜트_설치"/>
      <sheetName val="아파트_내역"/>
      <sheetName val="7_원가계산서(품셈)"/>
      <sheetName val="단가산출근거_목록표"/>
      <sheetName val="단_가_산_출_근_거"/>
      <sheetName val="중기_목록표"/>
      <sheetName val="시간당_중기사용료"/>
      <sheetName val="환율및_기초자료"/>
      <sheetName val="주빔의_설계"/>
      <sheetName val="CABLE_SIZE-1"/>
      <sheetName val="1-4-2_관(약)"/>
      <sheetName val="자재_집계표"/>
      <sheetName val="횡_연장"/>
      <sheetName val="내역서1999_8최종"/>
      <sheetName val="공사비예산서(토목분)"/>
      <sheetName val="결과조달"/>
      <sheetName val="24.보증금(전신전화가입권)"/>
      <sheetName val="제잡비"/>
      <sheetName val="일위-1"/>
      <sheetName val="IHS"/>
      <sheetName val="Sheet6"/>
      <sheetName val="6.송금의뢰내역서"/>
      <sheetName val="기본설정"/>
      <sheetName val="1호인버트수량"/>
      <sheetName val="단면 (2)"/>
      <sheetName val="input"/>
      <sheetName val="안정계산"/>
      <sheetName val="단면검토"/>
      <sheetName val="기자재비"/>
      <sheetName val="견적대비표"/>
      <sheetName val="간선계산"/>
      <sheetName val="S0"/>
      <sheetName val="관리동"/>
      <sheetName val="하수급견적대비"/>
      <sheetName val="청제공기계일위대가"/>
      <sheetName val="토  공"/>
      <sheetName val="단가입력"/>
      <sheetName val="발주내역"/>
      <sheetName val="포장복구집계"/>
      <sheetName val="재료수량(1)"/>
      <sheetName val="대비"/>
      <sheetName val="세골재  T2 변경 현황"/>
      <sheetName val="일위2"/>
      <sheetName val="약품공급2"/>
      <sheetName val="동해title"/>
      <sheetName val="현장경비"/>
      <sheetName val="적격"/>
      <sheetName val="산근"/>
      <sheetName val="Sheet4_x0000__x0010_[수목일위.XLS]가드레일산근_x0000_耀_x000f_[수목일"/>
      <sheetName val="총괄집계표"/>
      <sheetName val="소방 하 내역"/>
      <sheetName val="5. 현장관리비(new) "/>
      <sheetName val="A LINE"/>
      <sheetName val="실행내역"/>
      <sheetName val="물량산출"/>
      <sheetName val="계정c԰_x0000_缀"/>
      <sheetName val="제안서입력"/>
      <sheetName val="A"/>
      <sheetName val="D"/>
      <sheetName val="일위대가단가표"/>
      <sheetName val="98지급계획"/>
      <sheetName val="품셈 "/>
      <sheetName val="현장경상비"/>
      <sheetName val="우측날개_x0005_"/>
      <sheetName val="우측날개畠"/>
      <sheetName val="원가蠀ᎊ찀ᎊ"/>
      <sheetName val="설계ᎃ"/>
      <sheetName val="일위대가목차"/>
      <sheetName val="기둥(원형)"/>
      <sheetName val="31.경비기본입력"/>
      <sheetName val="골막이(야매)"/>
      <sheetName val="내역을"/>
      <sheetName val="교량하부공"/>
      <sheetName val="계약서"/>
      <sheetName val="마감LIST-1"/>
      <sheetName val="터널조도"/>
      <sheetName val="C3"/>
      <sheetName val="슬래브"/>
      <sheetName val="AL공사ԯ_x0000_缀"/>
      <sheetName val="공사비명세서"/>
      <sheetName val="공사계획서"/>
      <sheetName val="경율산정.XLS"/>
      <sheetName val="군남내역서"/>
      <sheetName val="FAB별"/>
      <sheetName val="품셈집계표"/>
      <sheetName val="자재조사표"/>
      <sheetName val="5.2.6~7공사요율"/>
      <sheetName val="간선"/>
      <sheetName val="전압"/>
      <sheetName val="조도"/>
      <sheetName val="동력"/>
      <sheetName val="초기화면"/>
      <sheetName val="토공집계"/>
      <sheetName val="합의경상"/>
      <sheetName val="기준표"/>
      <sheetName val="토적집계"/>
      <sheetName val="JUCKEYK"/>
      <sheetName val="기계내역서"/>
      <sheetName val="입력자료"/>
      <sheetName val="P-산#1-1(WOWA1)"/>
      <sheetName val="설계예시"/>
      <sheetName val="시설물단가표"/>
      <sheetName val="노무비단가표"/>
      <sheetName val="용수량(생활용수)"/>
      <sheetName val="연결관암거"/>
      <sheetName val="예산명세서"/>
      <sheetName val="자료입력"/>
      <sheetName val="ELECTRIC"/>
      <sheetName val="수안보-MBR1"/>
      <sheetName val="빙축열"/>
      <sheetName val="일위대가(1)"/>
      <sheetName val="철근량산정및사용성검⩿"/>
      <sheetName val="일위대가(긴급전화)"/>
      <sheetName val="긴급전화(단가)"/>
      <sheetName val="과세내역(세부)"/>
      <sheetName val="장문교(대전)"/>
      <sheetName val="1.취수장"/>
      <sheetName val="귀래 설계 공내역서"/>
      <sheetName val="공량(전기)"/>
      <sheetName val="단가적용(터널)"/>
      <sheetName val="단위가격"/>
      <sheetName val="단위가격_할증"/>
      <sheetName val="자재조사표(참고용)"/>
      <sheetName val="일반부표집계표"/>
      <sheetName val="내역서(기계)"/>
      <sheetName val="산출2-동력"/>
      <sheetName val="산출3-전등"/>
      <sheetName val="산출4-조명제어"/>
      <sheetName val="산출5-전열"/>
      <sheetName val="산출7-유도등"/>
      <sheetName val="총괄내역"/>
      <sheetName val="구헾"/>
      <sheetName val="품셈표"/>
      <sheetName val="옹벽"/>
      <sheetName val="001"/>
      <sheetName val="접합 및 부설 "/>
      <sheetName val="연동내역"/>
      <sheetName val="자단"/>
      <sheetName val="인공산출"/>
      <sheetName val="인부노임"/>
      <sheetName val="가스(내역)"/>
      <sheetName val="급여조견표"/>
      <sheetName val="el\설계서\수목일︀ᇕ԰_x0000_缀_x0000__x0000__x0000_Ԁ"/>
      <sheetName val="Summary"/>
      <sheetName val="6. 안전관리비"/>
      <sheetName val="품목납기"/>
      <sheetName val="단가(긴급전화)"/>
      <sheetName val="실행내역(10.13)"/>
      <sheetName val="도"/>
      <sheetName val="가설공사내역"/>
      <sheetName val="401"/>
      <sheetName val="소렀"/>
      <sheetName val="분석대장"/>
      <sheetName val="base"/>
      <sheetName val="협력丵⽙"/>
      <sheetName val="D-철근0_x0000_"/>
      <sheetName val="입출재고현황 (2)"/>
      <sheetName val="원가계헾】_x0005_"/>
      <sheetName val="N賃率-職"/>
      <sheetName val="직노"/>
      <sheetName val="구리토평1전기"/>
      <sheetName val="견적의뢰"/>
      <sheetName val="슬래브1"/>
      <sheetName val="Scenario"/>
      <sheetName val="실행철강렀቟"/>
      <sheetName val="자재 집_x0005__x0003_"/>
      <sheetName val="_x0000__x0003__x0000__x0004_"/>
      <sheetName val="안전시설"/>
      <sheetName val="산정표"/>
      <sheetName val="el\설계서\수목일위_XLS]데이타1"/>
      <sheetName val="1공구_단가_(정원)1"/>
      <sheetName val="1공구_단가_(산광)1"/>
      <sheetName val="조경일壀"/>
      <sheetName val="내역1"/>
      <sheetName val="계정c헾】_x0005_"/>
      <sheetName val="2001년계약내력출력분"/>
      <sheetName val="1차기성분내력"/>
      <sheetName val="중기일위대가"/>
      <sheetName val="4.전기"/>
      <sheetName val="CODE"/>
      <sheetName val="가시설단위수량"/>
      <sheetName val="SORCE1"/>
      <sheetName val="전체내역"/>
      <sheetName val="대창(함평)"/>
      <sheetName val="대창(장성)"/>
      <sheetName val="대창(함평)-창열"/>
      <sheetName val="총집_x0005__x0000_"/>
      <sheetName val="공사비 증감 내역서"/>
      <sheetName val="관공일위대가"/>
      <sheetName val="토적표(2차기성)"/>
      <sheetName val="tggwan(mac)"/>
      <sheetName val="단가요약"/>
      <sheetName val="거래처등록"/>
      <sheetName val="참고자료"/>
      <sheetName val="은행코드"/>
      <sheetName val="가스내역"/>
      <sheetName val="카펫타일"/>
      <sheetName val="관련자료詈_x0015_"/>
      <sheetName val="G.R300경׃"/>
      <sheetName val="공사비׃⿓"/>
      <sheetName val="주공 ׃⿓"/>
      <sheetName val="공사비_x0010__x0000_"/>
      <sheetName val="현장관리׃"/>
      <sheetName val="주공 _x0010__x0000_"/>
      <sheetName val="입력데이터"/>
      <sheetName val="접속도로1"/>
      <sheetName val="회계코드"/>
      <sheetName val="공사코드"/>
      <sheetName val="관리부"/>
      <sheetName val="정산"/>
      <sheetName val="청구분"/>
      <sheetName val="총무부"/>
      <sheetName val="을지총괄"/>
      <sheetName val="세부窨_x0013_竬"/>
      <sheetName val="날개벽(시점좌_x0005__x0000_"/>
      <sheetName val="날개벽(시점좌僀_x0013_"/>
      <sheetName val="JUCK"/>
      <sheetName val="DATA-UPS"/>
      <sheetName val="SCHE"/>
      <sheetName val="자재단가비교표"/>
      <sheetName val="J直材4"/>
      <sheetName val="수량총"/>
      <sheetName val="토공총"/>
      <sheetName val="품셈"/>
      <sheetName val="예총"/>
      <sheetName val="I一般比"/>
      <sheetName val="BQ(실행)"/>
      <sheetName val="옹벽수량집계표"/>
      <sheetName val="1-4-2_관(약⠀"/>
      <sheetName val="전기실(고압)"/>
      <sheetName val="테이블"/>
      <sheetName val="8.석축단위(H=1.5M)"/>
      <sheetName val="개거산출내역"/>
      <sheetName val="식재일위"/>
      <sheetName val="급여준비"/>
      <sheetName val="개산공사비"/>
      <sheetName val="AL공사԰"/>
      <sheetName val="남양구조시험동"/>
      <sheetName val="단가조건(02년)"/>
      <sheetName val="수로BOX"/>
      <sheetName val="단가적용"/>
      <sheetName val="에԰_x0000_缀"/>
      <sheetName val="정렬"/>
      <sheetName val="원가계산서_x0005__x0000__x0000_"/>
      <sheetName val="A2"/>
      <sheetName val="대치판정"/>
      <sheetName val="Site Expenses"/>
      <sheetName val="데리려ଈ타현황"/>
      <sheetName val="전력"/>
      <sheetName val="1-4-_x0000__x0000__x0005__x0000_㳀ҙ"/>
      <sheetName val="토공실행"/>
      <sheetName val="등가관장표"/>
      <sheetName val="산출내역집계표"/>
      <sheetName val="2BOX본체"/>
      <sheetName val="1.설계조건"/>
      <sheetName val="08공임"/>
      <sheetName val="기중"/>
      <sheetName val="M-MG1"/>
      <sheetName val="건설剸_x001b_"/>
      <sheetName val="건설丵⼨"/>
      <sheetName val="건설夸'"/>
      <sheetName val="일위(시설)"/>
      <sheetName val="부대︀"/>
      <sheetName val="사업총괄"/>
      <sheetName val="guard(mac)"/>
      <sheetName val="1공구_단가_(용호)1"/>
      <sheetName val="간지_(2)1"/>
      <sheetName val="2공구_단가(인성)1"/>
      <sheetName val="woo(mac)"/>
      <sheetName val="7_계측제어"/>
      <sheetName val="6_동력"/>
      <sheetName val="13_방송공사"/>
      <sheetName val="우석문틀"/>
      <sheetName val="교대"/>
      <sheetName val="자재(원원+원대)"/>
      <sheetName val="냉천부속동"/>
      <sheetName val="본사인상전"/>
      <sheetName val="4_시방서롌቟"/>
      <sheetName val="14.TV공_x0005_"/>
      <sheetName val="제경집계"/>
      <sheetName val="G-IL"/>
      <sheetName val="BU"/>
      <sheetName val="IL"/>
      <sheetName val="EQ-R1"/>
      <sheetName val="기계경비시간당손료목록"/>
      <sheetName val="수원공매수"/>
      <sheetName val="00000"/>
      <sheetName val="가실행 내역서"/>
      <sheetName val="노임단가 (2)"/>
      <sheetName val="기초자료입력"/>
      <sheetName val="AV시스템"/>
      <sheetName val="배관배선내역"/>
      <sheetName val="본사공가᳈፜"/>
      <sheetName val="공사비집계표"/>
      <sheetName val="에너지_x0005_"/>
      <sheetName val="잡비계산"/>
      <sheetName val="실행내역서(DCU)"/>
      <sheetName val="BSD_(2)"/>
      <sheetName val="회사기헾】_x0005_"/>
      <sheetName val="회사기奐'妜"/>
      <sheetName val="산출집계"/>
      <sheetName val="1. 조명내역서(조명설치)"/>
      <sheetName val="2. 조명내역서(조명자재)"/>
      <sheetName val="일위대가집계표"/>
      <sheetName val="미사용현황"/>
      <sheetName val="코드시트"/>
      <sheetName val="사용자료"/>
      <sheetName val="중기단가"/>
      <sheetName val="5차설계"/>
      <sheetName val="대창토공"/>
      <sheetName val="포장집계"/>
      <sheetName val="포장연장"/>
      <sheetName val="포장수량"/>
      <sheetName val="견"/>
      <sheetName val="비목군분류일위"/>
      <sheetName val="전계가"/>
      <sheetName val="직접경비"/>
      <sheetName val="직접인건비"/>
      <sheetName val="토적표"/>
      <sheetName val="배수공수집"/>
      <sheetName val="가감수량(2호)"/>
      <sheetName val="맨홀수량산출(2호)"/>
      <sheetName val="48수량"/>
      <sheetName val="49일위"/>
      <sheetName val="22일위"/>
      <sheetName val="49수량"/>
      <sheetName val="공종별수량집계"/>
      <sheetName val="criteria(enlc)"/>
      <sheetName val="안전건강연금"/>
      <sheetName val="건축실적"/>
      <sheetName val="고용퇴직"/>
      <sheetName val="기계실적"/>
      <sheetName val="물가기준년"/>
      <sheetName val="노임산재"/>
      <sheetName val="장비기준"/>
      <sheetName val="조경수목"/>
      <sheetName val="토목실적"/>
      <sheetName val="setup"/>
      <sheetName val="가격"/>
      <sheetName val="명세서"/>
      <sheetName val="1.1서버도입"/>
      <sheetName val="개_x0005_"/>
      <sheetName val="청천내"/>
      <sheetName val="변화치수"/>
      <sheetName val="⠍⑎"/>
      <sheetName val="상부집계표"/>
      <sheetName val="원형1호맨홀토공수량"/>
      <sheetName val="송도(A3)-가야"/>
      <sheetName val="금융비용"/>
      <sheetName val="변경내역서"/>
      <sheetName val="신규일위목록"/>
      <sheetName val="교각계산"/>
      <sheetName val="도배공사언고"/>
      <sheetName val="구조_x0005__x0000_"/>
      <sheetName val="배수내_x0005_"/>
      <sheetName val="회사기_x0005__x0000_"/>
      <sheetName val="충주"/>
      <sheetName val="T13(P68~72,78)"/>
      <sheetName val="voucher"/>
      <sheetName val="원가계산서구조조ԯ"/>
      <sheetName val="원가계산서구조조ꠀ"/>
      <sheetName val="설계산출기怀"/>
      <sheetName val="노임변동률"/>
      <sheetName val="투찰내역"/>
      <sheetName val="우수공"/>
      <sheetName val="신항수로관조서"/>
      <sheetName val="신항용수로집계"/>
      <sheetName val="경비내역徸〒_x0005__x0000_"/>
      <sheetName val="회사기본자԰"/>
      <sheetName val="costing_CV"/>
      <sheetName val="Pipe"/>
      <sheetName val="3차준공"/>
      <sheetName val="h-013211-2"/>
      <sheetName val="수畸"/>
      <sheetName val="수膈"/>
      <sheetName val="현장관ↅ"/>
      <sheetName val="수_x0005_"/>
      <sheetName val="수僰"/>
      <sheetName val="본선토량운반계산서(1)0"/>
      <sheetName val="부산4"/>
      <sheetName val="일위稀_x001e_⩿"/>
      <sheetName val="현장관謀阪"/>
      <sheetName val="블럭 손익"/>
      <sheetName val="재무제표"/>
      <sheetName val="013199"/>
      <sheetName val="계수시트"/>
      <sheetName val="CBD-PRICE"/>
      <sheetName val="수窼"/>
      <sheetName val="Front"/>
      <sheetName val="wall"/>
      <sheetName val="실䈀"/>
      <sheetName val="중간부"/>
      <sheetName val="[수목일위.XLS][수목일위.XLS]el_______26"/>
      <sheetName val="[수목일위.XLS][수목일위.XLS]el_______27"/>
      <sheetName val="[수목일위.XLS][수목일위.XLS]el_______24"/>
      <sheetName val="[수목일위.XLS][수목일위.XLS]el_______25"/>
      <sheetName val="[수목일위.XLS][수목일위.XLS]el_______14"/>
      <sheetName val="[수목일위.XLS][수목일위.XLS]el_______15"/>
      <sheetName val="(1)본선수량집계"/>
      <sheetName val="내역서1999.咀&amp;哌"/>
      <sheetName val="인부노임단가"/>
      <sheetName val="환경기계공정표 (3)"/>
      <sheetName val="3차"/>
      <sheetName val="도급예산내역서총㔀቎"/>
      <sheetName val="도급예산내역서총/_x0000_"/>
      <sheetName val="도급예산내역서총︀㳕"/>
      <sheetName val="16_설계서용지(씀逖"/>
      <sheetName val="unitpric"/>
      <sheetName val="배수장공사비명菈_x0019_"/>
      <sheetName val="도급예산내역서총저ᦃ"/>
      <sheetName val="도급예산내역서총︀ᣕ"/>
      <sheetName val="도급예산내역서총䈀"/>
      <sheetName val="도급예산내역서총㠀ⱴ"/>
      <sheetName val="배수장공사비명헾⿘"/>
      <sheetName val="배수장공사비명쁈."/>
      <sheetName val="도급예산내역서총䠀ㆿ"/>
      <sheetName val="도급예산내역서총䠀⻀"/>
      <sheetName val="도급예산䒿︀鯕ԯ_x0000_"/>
      <sheetName val="도급예산䈀ԯ_x0000_缀_x0000_"/>
      <sheetName val="도급예산䈀ԯ_x0000_缀_x0000_"/>
      <sheetName val="배수장공사비명橂⼢"/>
      <sheetName val="배수장공사비명鐰,"/>
      <sheetName val="도급예산내역서총䈀뭪"/>
      <sheetName val="도급예산䈀_xdf6a_ԯ_x0000_缀_x0000_"/>
      <sheetName val="내역(전0_x0000_á_x0000_"/>
      <sheetName val="ABUT수량-A㔀"/>
      <sheetName val="ABUT수량-Aԇ"/>
      <sheetName val="ABUT수량-Aက"/>
      <sheetName val="3련 BOX"/>
      <sheetName val="el\설계서\수목︀ᇕ԰_x0000_缀_x0000__x0000__x0000_䘀_xd802_"/>
      <sheetName val="8설7︀"/>
      <sheetName val="정화조방수미㬁"/>
      <sheetName val="정화조방수미/"/>
      <sheetName val="하자보증자Á"/>
      <sheetName val="도급예산내역서총︀ᇕ"/>
      <sheetName val="발주내역서"/>
      <sheetName val="배수장공사비명橂】"/>
      <sheetName val="배수장공사비명_x0005__x0000_"/>
      <sheetName val="차도조도계산"/>
      <sheetName val="도급예산䈀湪ԯ_x0000_缀_x0000_"/>
      <sheetName val="배수장공사비명鉰@"/>
      <sheetName val="도급예산쀀នఀប䈀⩪"/>
      <sheetName val="도급예산내역서총ꀀ⪓"/>
      <sheetName val="도급예산내역서총䈀詪"/>
      <sheetName val="도급예산내역서총䈀Ꝫ"/>
      <sheetName val="도급예산내역서총　䊕"/>
      <sheetName val="도급예산내역서총퀀㲔"/>
      <sheetName val="도급예산내역서총瀀䂒"/>
      <sheetName val="도급예산내역서총_x0000_㚘"/>
      <sheetName val="도급예산내역서총䈀啪"/>
      <sheetName val="도급예산내역서총怀᪗"/>
      <sheetName val="도급예산瀀㊔밀㊔䈀꭪"/>
      <sheetName val="도급예산᪔Ⰰ᪕䈀ᥪ"/>
      <sheetName val="도급예산내역서총倀䒘"/>
      <sheetName val="00_x0005__x0000_B"/>
      <sheetName val="배수장공사비명橂⿺"/>
      <sheetName val="도급예산䈀頻ԯ_x0000_缀_x0000_"/>
      <sheetName val="도급예산내역서총䈀頻"/>
      <sheetName val="도급예산내역서총耀⮗"/>
      <sheetName val="도급예산내역서총䈀롪"/>
      <sheetName val="䈀祪"/>
      <sheetName val="도급예산내역서총䈀祪"/>
      <sheetName val="도급예산내역서총耀ភ"/>
      <sheetName val="배수장공사비명鞀_x0017_"/>
      <sheetName val="도급예산내역서총耀䂕"/>
      <sheetName val="배수장공사비명門@"/>
      <sheetName val="도급예산0_x0000_뀀_x0005__x0000__x0000_"/>
      <sheetName val="도급예산0_x0000_᠀¿_x0000__x0000_"/>
      <sheetName val="도급예산내역서총鬀ఓ"/>
      <sheetName val="도급예산내역서총鬀툓"/>
      <sheetName val="제경비_x0000__x0000_"/>
      <sheetName val="도급예산내역서총洐쵩"/>
      <sheetName val="도급예산내역서총᠓ᐳ"/>
      <sheetName val="배수장공사비명_x0000__x0000_"/>
      <sheetName val="도급예산내역서총蠀䅾"/>
      <sheetName val="도급예산쀯_x0000__x0000__x0000__x0000_"/>
      <sheetName val="배수장공사비명䡲⿛"/>
      <sheetName val="도급예산내역서총蠊ᙌ"/>
      <sheetName val="도급예산내역서총蠌き"/>
      <sheetName val="배수장공사비명䡲ぇ"/>
      <sheetName val="도급예산내역서총0_x0000_"/>
      <sheetName val="배수장공사비명橂⽠"/>
      <sheetName val="매媸"/>
      <sheetName val="내역(전체_금차0"/>
      <sheetName val="도급예산내역서총砀⑋"/>
      <sheetName val="도급예산砀⑋䈀Ꝫԯ_x0000_"/>
      <sheetName val="도급예산내역서총蠀᱌"/>
      <sheetName val="도급예산내역서총䈀ⱪ"/>
      <sheetName val="도급예산내역서총㪖"/>
      <sheetName val="배수장공사비명橂⼯"/>
      <sheetName val="배수장공사비명熠_x001e_"/>
      <sheetName val="배수장공사비명犰*"/>
      <sheetName val="도급예산내역서총瀀⪘"/>
      <sheetName val="도급예산내역서총䈀䅪"/>
      <sheetName val="도급예산내역서총䈀摪"/>
      <sheetName val="도급예산내역서총　Ⲙ"/>
      <sheetName val="배수장공사비명橂⽉"/>
      <sheetName val="도급예산䈀䥪ԯ_x0000_缀_x0000_"/>
      <sheetName val="배수장공사비명閐+"/>
      <sheetName val="도급예산ԯ_x0000_缀_x0000__x0000__x0000_"/>
      <sheetName val="도급예산내역서총က㚕"/>
      <sheetName val="내역(전က㚕尀㚕䈀"/>
      <sheetName val="도급예산倀㞔鰀㞔䈀な"/>
      <sheetName val="도급예산㒐Ⰰ㒑䈀끪"/>
      <sheetName val="도급예산내역서총䈀㑪"/>
      <sheetName val="도급예산䈀꽪ԯ_x0000_缀_x0000_"/>
      <sheetName val="도급예산退ភ_xdc00_ភ䈀⵪"/>
      <sheetName val="도급예산䈀쥪ԯ_x0000_缀_x0000_"/>
      <sheetName val="도급예산내역서총䈀幪"/>
      <sheetName val="도급예산내역서총䈀酪"/>
      <sheetName val="도급예산내역서총퀀ᶐ"/>
      <sheetName val="도급예산내역서총䈀≪"/>
      <sheetName val="도급예산내역서총䈀ꉪ"/>
      <sheetName val="배수장공사비명愵⿀"/>
      <sheetName val="배수장공사비명邰&lt;"/>
      <sheetName val="도급예산내역서총䈀ժ"/>
      <sheetName val="배수장공사비명橂⽭"/>
      <sheetName val="도급예산내역서총䈀䝪"/>
      <sheetName val="배수장공사비명橂⽇"/>
      <sheetName val="도급예산내역서총퀀ᦕ"/>
      <sheetName val="도급예산내역서총᠀㙗"/>
      <sheetName val="도급예산/_x0000_䀀_x0015__x0000__x0000_"/>
      <sheetName val="내역(전/_x0000_쀀¿_x0000_"/>
      <sheetName val="내역(전/_x0000_ꠀ_x0010__x0000_"/>
      <sheetName val="내역(전砝䖋怀䝛䨌"/>
      <sheetName val="내역(전체_금차⠀"/>
      <sheetName val="내역(전체_금차頀"/>
      <sheetName val="배수장공사비명_x0000_"/>
      <sheetName val="배수장공사비명洅⿞"/>
      <sheetName val="배수장공사비명헾⽅"/>
      <sheetName val="도급예산내역서총︀懕"/>
      <sheetName val="도급예산내역서총䈀䭪"/>
      <sheetName val="배수장공사비명鍀/"/>
      <sheetName val="도급예산내역서총䀀⾓"/>
      <sheetName val="도급예산내역서총⠀䑐"/>
      <sheetName val="도급예산내역서총䈀ꍪ"/>
      <sheetName val="도급예산내역서총䈀ﭪ"/>
      <sheetName val="내역(전체_금차蠀"/>
      <sheetName val="내역(전체_금차"/>
      <sheetName val="배수장공사비명釠3"/>
      <sheetName val="배수장공사비명翈±"/>
      <sheetName val="배수장공사비명礊⿏"/>
      <sheetName val="도급예산내역서총䈀"/>
      <sheetName val="도급예산䈀ԯ_x0000_缀_x0000_"/>
      <sheetName val="배수장공사비명橂⿭"/>
      <sheetName val="배수장공사비명橂⼶"/>
      <sheetName val="도급예산ꠊᠹ堀才朁륥"/>
      <sheetName val="내역(전체_금차/"/>
      <sheetName val="도급예산0_x0000_P_x0000__x0000_"/>
      <sheetName val="도급예산/_x0000_퀀ô_x0000__x0000_"/>
      <sheetName val="도급예산頉ᶗ쀀老쀁"/>
      <sheetName val="도급예산/_x0000_退ý_x0000__x0000_"/>
      <sheetName val="배수장공사비명헾〉"/>
      <sheetName val="도급예산내역서총︀䗕"/>
      <sheetName val="도급예산내역서총栀羅"/>
      <sheetName val="도급예산내역서총螄"/>
      <sheetName val="도급예산堀︀釕ԯ_x0000_"/>
      <sheetName val="도급예산내역서총︀껕"/>
      <sheetName val="배수장공사비명헾⽌"/>
      <sheetName val="도급예산내역서총︀⋕"/>
      <sheetName val="도급예산내역서총洌絩"/>
      <sheetName val="설계산출표︀"/>
      <sheetName val="2공구_단가(대동)1"/>
      <sheetName val="AL공사(ᰀ፜"/>
      <sheetName val="AL공사(䀀፣"/>
      <sheetName val="16_설계서용지(씀ሖ"/>
      <sheetName val="용역단가"/>
      <sheetName val="대총괄"/>
      <sheetName val="c_balju"/>
      <sheetName val="현장ᘀ᨜԰"/>
      <sheetName val="단가일︀"/>
      <sheetName val="단가일_xd800_"/>
      <sheetName val="구분자"/>
      <sheetName val="와동25-3(변경)"/>
      <sheetName val="설계기준"/>
      <sheetName val="04년부품"/>
      <sheetName val="임율"/>
      <sheetName val="가격자료"/>
      <sheetName val="세부"/>
      <sheetName val="cable-data"/>
      <sheetName val="6"/>
      <sheetName val="기본1"/>
      <sheetName val="수정일위대가"/>
      <sheetName val="3.하중산정4.지지력"/>
      <sheetName val="분전반계산서(석관)"/>
      <sheetName val="8.PILE  (돌출)"/>
      <sheetName val="작성"/>
      <sheetName val="정공공사"/>
      <sheetName val="단가일丵"/>
      <sheetName val="공賌㥛퐀"/>
      <sheetName val="총砀⫵܃"/>
      <sheetName val="3차설계"/>
      <sheetName val="매堀"/>
      <sheetName val="총 원가계산"/>
      <sheetName val="99노임기԰"/>
      <sheetName val="99노임기頀"/>
      <sheetName val="날개벽(浜-涤-䟣"/>
      <sheetName val="배수䀀⍭"/>
      <sheetName val="날개벽(䟣⾯_x0005__x0000_"/>
      <sheetName val="배수尀⵭"/>
      <sheetName val="배수　ᵳ"/>
      <sheetName val="날개벽(_x0005__x0000__x0000__x0000_"/>
      <sheetName val="99노임기렀"/>
      <sheetName val="날개벽(犜&amp;狤&amp;䟣"/>
      <sheetName val="배수葇"/>
      <sheetName val="상호참고_x0005__x0000_"/>
      <sheetName val="현장_x0005__x0000_"/>
      <sheetName val="배수倀ᝰ"/>
      <sheetName val="잡철물"/>
      <sheetName val="단렀቟԰"/>
      <sheetName val="5_시방서(일반시방㔀቎"/>
      <sheetName val="날개벽(䟣⾄_x0005__x0000_"/>
      <sheetName val="단퀀ᙕᰀ"/>
      <sheetName val="단ԯ_x0000_缀"/>
      <sheetName val="간접1"/>
      <sheetName val="하중계산"/>
      <sheetName val="총공비"/>
      <sheetName val="현장관리_x0005_"/>
      <sheetName val="개별직종노임단가(2005.1徸"/>
      <sheetName val="전기혼잡제경비(45)"/>
      <sheetName val="合成単価作成表-BLDG"/>
      <sheetName val="1공구_단가_餀ԯ_x0000_"/>
      <sheetName val="조명일위"/>
      <sheetName val="양촌면도평리"/>
      <sheetName val="J01"/>
      <sheetName val="일위대가(가설)"/>
      <sheetName val="재尜"/>
      <sheetName val="00尜_x0013_層"/>
      <sheetName val="조경尜_x0013_"/>
      <sheetName val="재⪋"/>
      <sheetName val="재徸"/>
      <sheetName val="00徸〒_x0005_"/>
      <sheetName val="재丵"/>
      <sheetName val="재_x0005_"/>
      <sheetName val="el_설계서_수목일위_XLS_데이타"/>
      <sheetName val="전기수량집계"/>
      <sheetName val="라.공사비"/>
      <sheetName val="다.도서인쇄비 "/>
      <sheetName val="노무비 근거"/>
      <sheetName val="기성신청"/>
      <sheetName val="[수목일위.XLS][수목일위.XLS][수목일위.XLS]e"/>
      <sheetName val="1공구_단가_გ᭘尀"/>
      <sheetName val="중기집︀"/>
      <sheetName val="중기집堀"/>
      <sheetName val="빌딩 안내"/>
      <sheetName val="2공구_단가(대_x0000__x0000_"/>
      <sheetName val="2공구_단가(대頀㙿"/>
      <sheetName val="건舘ď艜"/>
      <sheetName val="신︀"/>
      <sheetName val="부하계산서"/>
      <sheetName val="[수목일위.XLS][수목일위.XLS]el_______10"/>
      <sheetName val="[수목일위.XLS][수목일위.XLS]el_______11"/>
      <sheetName val="[수목일위.XLS][수목일위.XLS]el________6"/>
      <sheetName val="[수목일위.XLS][수목일위.XLS]el________7"/>
      <sheetName val="[수목일위.XLS][수목일위.XLS]el________8"/>
      <sheetName val="[수목일위.XLS][수목일위.XLS]el________9"/>
      <sheetName val="정거장"/>
      <sheetName val="길내기"/>
      <sheetName val="발주처렀቟԰_x0000_"/>
      <sheetName val="MRS세부"/>
      <sheetName val="설֮㖮"/>
      <sheetName val="발주처_xdc00_䕫␀䕬"/>
      <sheetName val="9.전등噪"/>
      <sheetName val="현장일보"/>
      <sheetName val="기성2"/>
      <sheetName val="상세"/>
      <sheetName val="일위대가(계측기설치)"/>
      <sheetName val="FCþ"/>
      <sheetName val="제원및배치"/>
      <sheetName val="직접㰀᎕萀᎕"/>
      <sheetName val="산皸_x001b_"/>
      <sheetName val="산碘&quot;"/>
      <sheetName val="산帖め"/>
      <sheetName val="산瞈_x001a_"/>
      <sheetName val="날개벽(시점԰_x0000_缀"/>
      <sheetName val="안정검토(온1)"/>
      <sheetName val="철_xdc00_"/>
      <sheetName val="철ᰀ"/>
      <sheetName val="평교-내역"/>
      <sheetName val="방호시설검토"/>
      <sheetName val="월별수删"/>
      <sheetName val="내역서1999.8최_x0005_"/>
      <sheetName val="금리계산"/>
      <sheetName val="증감대비표"/>
      <sheetName val="2.고용보험㥝〒_x0005__x0000_"/>
      <sheetName val="일대-1"/>
      <sheetName val="2.교량(신설)"/>
      <sheetName val="제품별"/>
      <sheetName val="설명서"/>
      <sheetName val="초"/>
      <sheetName val="규격 단가표"/>
      <sheetName val="2006납품"/>
      <sheetName val="설계산ᛅ〒_x0005_"/>
      <sheetName val="출력X"/>
      <sheetName val="정보"/>
      <sheetName val="단가산출서(기계)"/>
      <sheetName val="직접䈀ᅪ԰_x0000_"/>
      <sheetName val="1표지-공사시방서"/>
      <sheetName val="2표지-설계내역서"/>
      <sheetName val="관급내역서"/>
      <sheetName val="aiming(일위대가표)"/>
      <sheetName val="산출서"/>
      <sheetName val="F단가비교표"/>
      <sheetName val="3표지-설계도면"/>
      <sheetName val="炷舅?XLS]데이타'!$E$124"/>
      <sheetName val="ls]노임"/>
      <sheetName val="____"/>
      <sheetName val="炷舅?XLS"/>
      <sheetName val="ls"/>
      <sheetName val="소일위대가코드표"/>
      <sheetName val="품셈TABLE"/>
      <sheetName val="Customer Databas"/>
      <sheetName val="원내역"/>
      <sheetName val="공종단가"/>
      <sheetName val="참고"/>
      <sheetName val="장비별표(오거보링)(Ø400)(12M)"/>
      <sheetName val="䈘목(중국단풍-)"/>
      <sheetName val="갑  지"/>
      <sheetName val="unit 4"/>
      <sheetName val="화재 탐지 설비"/>
      <sheetName val="횡배수관재료-"/>
      <sheetName val="계산서(직선부)"/>
      <sheetName val="콘크리트측구연장"/>
      <sheetName val="-배수구조물공토공"/>
      <sheetName val="철근총괄집계표"/>
      <sheetName val="집수정(600-700)"/>
      <sheetName val="빗물받이(910-510-410)"/>
      <sheetName val="우수"/>
      <sheetName val="공종목록표"/>
      <sheetName val="파일의이용"/>
      <sheetName val="설계내역일위"/>
      <sheetName val="EACT10"/>
      <sheetName val="교사기준면적(초등)"/>
      <sheetName val="지주목시비량산출서"/>
      <sheetName val="49"/>
      <sheetName val="견적시담(송포2공구)"/>
      <sheetName val="남양내역"/>
      <sheetName val="개인"/>
      <sheetName val="공종별원가계산"/>
      <sheetName val="전주2本1"/>
      <sheetName val="토공산출(주차장)"/>
      <sheetName val="현장관리"/>
      <sheetName val="매입"/>
      <sheetName val="토공산출 (아파트)"/>
      <sheetName val="횡배수관토공수량"/>
      <sheetName val="5 일위목록"/>
      <sheetName val="7 단가조사"/>
      <sheetName val="6 일위대가"/>
      <sheetName val="Mc1"/>
      <sheetName val="10공구일위"/>
      <sheetName val="Ⅶ-2.현장경비산출"/>
      <sheetName val="기계경비적용기준"/>
      <sheetName val="DT"/>
      <sheetName val="롤러"/>
      <sheetName val="펌프차타설"/>
      <sheetName val="시설물기초"/>
      <sheetName val="일위대가-1"/>
      <sheetName val="년도별시공"/>
      <sheetName val="물가자료"/>
      <sheetName val="골조대비내역"/>
      <sheetName val="평가내역"/>
      <sheetName val="123"/>
      <sheetName val="2.대외공문"/>
      <sheetName val="현장"/>
      <sheetName val="단가표 (2)"/>
      <sheetName val="1차 내역서"/>
      <sheetName val="대가표(품셈)"/>
      <sheetName val="내역서01"/>
      <sheetName val="GAS"/>
      <sheetName val="토집"/>
      <sheetName val="개소별수량산출"/>
      <sheetName val="근거(기밀댐퍼)"/>
      <sheetName val="일위집계표"/>
      <sheetName val="공사기본내용입력"/>
      <sheetName val="공통"/>
      <sheetName val="퇴직금(울산천상)"/>
      <sheetName val="4-10"/>
      <sheetName val="설계내"/>
      <sheetName val="제수"/>
      <sheetName val="공기"/>
      <sheetName val="교육종류"/>
      <sheetName val="부대공Ⅱ"/>
      <sheetName val="상 부"/>
      <sheetName val="전선 및 전선관"/>
      <sheetName val="금융"/>
      <sheetName val="DB@Acess"/>
      <sheetName val="Civil"/>
      <sheetName val="소야공정계획표"/>
      <sheetName val="22인공"/>
      <sheetName val="부하계산"/>
      <sheetName val="일반부표"/>
      <sheetName val="운동장 (2)"/>
      <sheetName val="시추주상도"/>
      <sheetName val="성곽내역서"/>
      <sheetName val="BH"/>
      <sheetName val="총괄표1"/>
      <sheetName val="Customer_Databas"/>
      <sheetName val="갑__지"/>
      <sheetName val="unit_4"/>
      <sheetName val="화재_탐지_설비"/>
      <sheetName val="토공산출_(아파트)"/>
      <sheetName val="1_설계조건"/>
      <sheetName val="Ⅶ-2_현장경비산출"/>
      <sheetName val="귀래_설계_공내역서"/>
      <sheetName val="5_일위목록"/>
      <sheetName val="7_단가조사"/>
      <sheetName val="6_일위대가"/>
      <sheetName val="E_P_T수량산출서"/>
      <sheetName val="전선_및_전선관"/>
      <sheetName val="GAS저장소"/>
      <sheetName val="라인마킹"/>
      <sheetName val="위험물저장소"/>
      <sheetName val="일반창고동"/>
      <sheetName val="기성청구"/>
      <sheetName val="EQUIP-H"/>
      <sheetName val="공통비총괄표"/>
      <sheetName val="주요항목별"/>
      <sheetName val="내역서2안"/>
      <sheetName val="부대공1(65-77,93-95)"/>
      <sheetName val="부대공2(78-"/>
      <sheetName val="배수및구조물공1"/>
      <sheetName val="구조물토공"/>
      <sheetName val="토공2(11~19)"/>
      <sheetName val="배수및구조물공2"/>
      <sheetName val="토공1(1~10,92)"/>
      <sheetName val="토공3(20~31)"/>
      <sheetName val="구조물공1(51~56)"/>
      <sheetName val="D&amp;P특기사항"/>
      <sheetName val="우각부보강"/>
      <sheetName val="EQT-ESTN"/>
      <sheetName val="공종집계"/>
      <sheetName val="날개벽(좌,우=60도-4개)"/>
      <sheetName val="03하반기내역서"/>
      <sheetName val="04상반기"/>
      <sheetName val="공작물조직표(용배수)"/>
      <sheetName val=" 견적서"/>
      <sheetName val="인부신상자료"/>
      <sheetName val="퍼스트"/>
      <sheetName val="11월"/>
      <sheetName val="수량계산서 집계표(가설 신설 및 철거-을지로3가 3호선)"/>
      <sheetName val="수량계산서 집계표(신설-을지로3가 3호선)"/>
      <sheetName val="수량계산서 집계표(철거-을지로3가 3호선)"/>
      <sheetName val="bearing"/>
      <sheetName val="단가표_(2)"/>
      <sheetName val="수목데이타 "/>
      <sheetName val="투찰금액"/>
      <sheetName val="날개벽수량표"/>
      <sheetName val="평형별수량표"/>
      <sheetName val="가설개략"/>
      <sheetName val="평당"/>
      <sheetName val="매입세"/>
      <sheetName val="창호"/>
      <sheetName val="천방교접속"/>
      <sheetName val="EJ"/>
      <sheetName val="1차_내역서"/>
      <sheetName val="계산내역(설비)"/>
      <sheetName val="가격비"/>
      <sheetName val="炷舅_XLS_데이타'!$E$124"/>
      <sheetName val="ls_노임"/>
      <sheetName val="炷舅_XLS"/>
      <sheetName val="배수판"/>
      <sheetName val="TB-내역서"/>
      <sheetName val="기타_정보통신공사1"/>
      <sheetName val="Customer_Databas1"/>
      <sheetName val="AS포장복구_1"/>
      <sheetName val="2000_11월설계내역1"/>
      <sheetName val="표지_(2)1"/>
      <sheetName val="갑__지1"/>
      <sheetName val="unit_41"/>
      <sheetName val="화재_탐지_설비1"/>
      <sheetName val="준검_내역서1"/>
      <sheetName val="Sheet1_(2)1"/>
      <sheetName val="단가_및_재료비1"/>
      <sheetName val="1_설계조건1"/>
      <sheetName val="Ⅶ-2_현장경비산출1"/>
      <sheetName val="토공산출_(아파트)1"/>
      <sheetName val="5_일위목록1"/>
      <sheetName val="7_단가조사1"/>
      <sheetName val="6_일위대가1"/>
      <sheetName val="E_P_T수량산출서1"/>
      <sheetName val="주관사업"/>
      <sheetName val="PW3"/>
      <sheetName val="PW4"/>
      <sheetName val="SC1"/>
      <sheetName val="PE"/>
      <sheetName val="PM"/>
      <sheetName val="TR"/>
      <sheetName val="교대시점"/>
      <sheetName val="TEL"/>
      <sheetName val="담장산출"/>
      <sheetName val="직원헾】_x0005__x0000_"/>
      <sheetName val="MATERIAL"/>
      <sheetName val="바닥판(1)"/>
      <sheetName val="설계내역서 "/>
      <sheetName val="변경내역대비표(2)"/>
      <sheetName val="48일위_x0005__x0000__x0000_"/>
      <sheetName val="좌측"/>
      <sheetName val="4차원가계산서"/>
      <sheetName val="수문일1"/>
      <sheetName val="골조공사"/>
      <sheetName val="하자보증자_x0000_"/>
      <sheetName val="흥양2교토공집계표"/>
      <sheetName val="횡배위치"/>
      <sheetName val="견적기준"/>
      <sheetName val="jobhist"/>
      <sheetName val="취수탑공사비"/>
      <sheetName val="기초처리공사비"/>
      <sheetName val="복통공사비"/>
      <sheetName val="진입도로공사비"/>
      <sheetName val="시험비"/>
      <sheetName val="가제당공사비"/>
      <sheetName val="토취장복구"/>
      <sheetName val="철근량산정및사용성검僀"/>
      <sheetName val="철근량산정및锼_x0013_閄_x0013_๿"/>
      <sheetName val="철근량산정및사용성검๿"/>
      <sheetName val="실행,원䀀ኀ㠀ኃᘀ腞"/>
      <sheetName val="철근량산정및사용성검炜"/>
      <sheetName val="철근량산정및사용성锼_x0013_"/>
      <sheetName val="철근량산정및사용성검锼"/>
      <sheetName val="실행,원᐀ባ搀腳԰_x0000_"/>
      <sheetName val="공挔_x0012_"/>
      <sheetName val="공傠_x0013_"/>
      <sheetName val="철근량산정및사용성검瓨"/>
      <sheetName val="철근량산정및畠_x0013_䌢〚_x0005_"/>
      <sheetName val="실행,원惇፵∀ᩃ԰_x0000_"/>
      <sheetName val="상호참고堀᎟"/>
      <sheetName val="내역서1999.8최저"/>
      <sheetName val="철근량산정및사용성검芨"/>
      <sheetName val="철근량산정및사용성검襨"/>
      <sheetName val="적ꠀ"/>
      <sheetName val="철근량산정및竈_x0013_笌_x0013_헾"/>
      <sheetName val="상호참고壈᎟"/>
      <sheetName val="상호참고자堀"/>
      <sheetName val="상호참고자ꠀ"/>
      <sheetName val="상호참고자저"/>
      <sheetName val="철근량산정및사용성검齘"/>
      <sheetName val="상호참고죈፺"/>
      <sheetName val="상호참고怀፵"/>
      <sheetName val="실행,원怀፵ቇ԰_x0000_"/>
      <sheetName val="실행,원삾ፐቇ԰_x0000_"/>
      <sheetName val="상호참고ꃈፐ"/>
      <sheetName val="철근량산정및사용성검窨"/>
      <sheetName val="철근량산정및사용성검竈"/>
      <sheetName val="개비온집쀀"/>
      <sheetName val="실행,원堀᎟鰀᎟︀ᇕ"/>
      <sheetName val="철근량산정및齘_x0013_龜_x0013_헾"/>
      <sheetName val="개비온집ꀀ"/>
      <sheetName val="현장관리窨"/>
      <sheetName val="공窨_x0013_"/>
      <sheetName val="공사비총괄표"/>
      <sheetName val="구조물"/>
      <sheetName val="단가헾⿚"/>
      <sheetName val="단가催릓"/>
      <sheetName val="하자보수율"/>
      <sheetName val="단가일︾"/>
      <sheetName val="배수︀"/>
      <sheetName val="cal"/>
      <sheetName val="KP1590_E"/>
      <sheetName val="하부철근수량"/>
      <sheetName val="경상비"/>
      <sheetName val="연돌일위집계"/>
      <sheetName val="거래내역"/>
      <sheetName val="5_시방서(일반시丵〒_x0005_"/>
      <sheetName val="전기내역1"/>
      <sheetName val="하도급대비"/>
      <sheetName val="매원개착터널총괄"/>
      <sheetName val="1차네트공정"/>
      <sheetName val="건축(산출)"/>
      <sheetName val="토목(산출)"/>
      <sheetName val="노임,자재"/>
      <sheetName val="재ﻇ"/>
      <sheetName val="단가일ﺭ"/>
      <sheetName val="월ԯ_x0000_缀"/>
      <sheetName val="월Ň԰"/>
      <sheetName val="월԰ԯ_x0000_"/>
      <sheetName val="램퀀"/>
      <sheetName val="기䩇ԯ"/>
      <sheetName val="월䩇ԯ"/>
      <sheetName val="월片ԯ"/>
      <sheetName val="월ကᙿ"/>
      <sheetName val="기怀፵ꈀ"/>
      <sheetName val="3단계"/>
      <sheetName val="2단계"/>
      <sheetName val="월԰瀀፮"/>
      <sheetName val="기怀፵"/>
      <sheetName val="기堀᎟鰀"/>
      <sheetName val="월堀᎟鰀"/>
      <sheetName val="날怀፵"/>
      <sheetName val="램怀"/>
      <sheetName val="램堀"/>
      <sheetName val="월별氀饿"/>
      <sheetName val="기԰_x0000_缀"/>
      <sheetName val="프랜怀፵"/>
      <sheetName val="월԰堀᎟"/>
      <sheetName val="ABUT수량-A԰"/>
      <sheetName val="5정거장"/>
      <sheetName val="1-3길내기"/>
      <sheetName val="계정과목"/>
      <sheetName val="현장구분"/>
      <sheetName val="참조-(1)"/>
      <sheetName val="비계缀ᴪ"/>
      <sheetName val="비계ꀀ᩶"/>
      <sheetName val="재료비단가"/>
      <sheetName val="TYPE-1"/>
      <sheetName val="단계별내역 (헾】"/>
      <sheetName val="도급예산헾】_x0005__x0000_"/>
      <sheetName val="배수장공사비명ꀀፐ"/>
      <sheetName val="배수장공사비명䀀፣"/>
      <sheetName val="단계별내역 (贸_x0013_"/>
      <sheetName val="단계별내역 (⩿〚"/>
      <sheetName val="단계별내역 (齘_x0013_"/>
      <sheetName val="단계별내역 (尜_x0013_"/>
      <sheetName val="단계별내역 (徸〒"/>
      <sheetName val="집계"/>
      <sheetName val="단계별내역 (橂】"/>
      <sheetName val="45,46"/>
      <sheetName val="단  가  대  비  표"/>
      <sheetName val="일  위  대  가  목  록"/>
      <sheetName val="월별수唀"/>
      <sheetName val="월별수徸"/>
      <sheetName val="기안"/>
      <sheetName val="(3.품질관리 시험 총괄표)"/>
      <sheetName val="토공정보"/>
      <sheetName val="AL공԰԰"/>
      <sheetName val="기술자자료敧ぞ"/>
      <sheetName val="기술자자료游/"/>
      <sheetName val="3.피뢰공_x0005_"/>
      <sheetName val="단면상수 및 주빔설계"/>
      <sheetName val="2공구하_x0005__x0000__x0000__x0000_"/>
      <sheetName val="XXXXXX"/>
      <sheetName val="투찰판"/>
      <sheetName val="설계내역서 (대안분)"/>
      <sheetName val="토목(대안) (BID)"/>
      <sheetName val="건축집계표"/>
      <sheetName val="설비집계표"/>
      <sheetName val="전기(대안)"/>
      <sheetName val="설계내역서 (원안분)"/>
      <sheetName val="토목(원안)"/>
      <sheetName val="토목(원안) (BID)"/>
      <sheetName val="전기(원안)"/>
      <sheetName val="PACKING_LISþ"/>
      <sheetName val="PACKING_LIS¸"/>
      <sheetName val="계약내역서(을지)"/>
      <sheetName val="배수장공사囘$ᯑ⾉"/>
      <sheetName val="인원계획-미화"/>
      <sheetName val="8"/>
      <sheetName val="10"/>
      <sheetName val="12"/>
      <sheetName val="9"/>
      <sheetName val="11"/>
      <sheetName val="3.바닥판설계"/>
      <sheetName val="날㔀੎"/>
      <sheetName val="구분표"/>
      <sheetName val="제원입력"/>
      <sheetName val="산堀᎟"/>
      <sheetName val="9902"/>
      <sheetName val="맨홀수ׇឃ"/>
      <sheetName val="TYPE-B 평균H"/>
      <sheetName val="주공Գ︀ᇕ"/>
      <sheetName val="TYPE-A"/>
      <sheetName val="준공조서"/>
      <sheetName val="공사준공계"/>
      <sheetName val="준공검사보고서"/>
      <sheetName val="2공구_단가(산광)1"/>
      <sheetName val="1_토공1"/>
      <sheetName val="2_배수공1"/>
      <sheetName val="3_구조물공1"/>
      <sheetName val="4_포장공1"/>
      <sheetName val="PACKING_LIST1"/>
      <sheetName val="지주목_및_비료산출기준1"/>
      <sheetName val="el\설계서\수목일위_XLS1"/>
      <sheetName val="1__설계예산서1"/>
      <sheetName val="2__목차1"/>
      <sheetName val="3_설계설명서1"/>
      <sheetName val="4_시방서갑지1"/>
      <sheetName val="5_시방서(일반시방서)1"/>
      <sheetName val="6_시방서갑지(특기)1"/>
      <sheetName val="7_예정공정표1"/>
      <sheetName val="8__설계예산서1"/>
      <sheetName val="16_설계서용지(갑)1"/>
      <sheetName val="17__내역서갑지1"/>
      <sheetName val="내_역_서1"/>
      <sheetName val="일_위_대_가_표1"/>
      <sheetName val="수_량_산_출_서1"/>
      <sheetName val="전차선로_물량표1"/>
      <sheetName val="일위대가_1"/>
      <sheetName val="안양동丵〒_x0005__x0000_"/>
      <sheetName val="현장관丵〒"/>
      <sheetName val="예산서"/>
      <sheetName val="총괄,내역"/>
      <sheetName val="돌담교 상부수량"/>
      <sheetName val="Factor"/>
      <sheetName val="부_x0000__x0000_"/>
      <sheetName val="1.2 동력(철ᰀ፜"/>
      <sheetName val="공조기"/>
      <sheetName val="공조기휀"/>
      <sheetName val="AHU집계"/>
      <sheetName val="공량산출서"/>
      <sheetName val="용역비내역_진짜"/>
      <sheetName val="PAC"/>
      <sheetName val="수량-가로등"/>
      <sheetName val="단산"/>
      <sheetName val="명세"/>
      <sheetName val="일대"/>
      <sheetName val="일위대׈_x0000_缀_x0000__x0000_"/>
      <sheetName val="설계개요"/>
      <sheetName val="직원투_x0000__x0000__x0005_"/>
      <sheetName val="[수목일위.XLS]el\설계서\수목일위_XLS]데이타"/>
      <sheetName val="[수목일위.XLS]el\설계서\수목일위_XLS"/>
      <sheetName val="[수목일위.XLS]el\설계서\수목일위_XLS]데이타1"/>
      <sheetName val="[수목일위.XLS]정화조방수미/"/>
      <sheetName val="[수목일위.XLS]el\설계서\수목︀ᇕ԰_x0000_缀_x0000__x0000__x0000_䘀_xd802_"/>
      <sheetName val="[수목일위.XLS]기술자자료游/"/>
      <sheetName val="[수목일위.XLS]도급예산내역서총/_x0000_"/>
      <sheetName val="[수목일위.XLS]el\설계서\수목일︀ᇕ԰_x0000_缀_x0000__x0000__x0000_Ȁ"/>
      <sheetName val="[수목일위.XLS]el\설계서\수목일︀ᇕ԰_x0000_缀_x0000__x0000__x0000_焀"/>
      <sheetName val="[수목일위.XLS]el\설계서\수목일︀ᇕ԰_x0000_缀_x0000__x0000__x0000_Ԁ"/>
      <sheetName val="[수목일위.XLS]el\설계서\수목일위_XLS1"/>
      <sheetName val="연수동"/>
      <sheetName val="변동인원"/>
      <sheetName val="대전-교대(A1-A2)"/>
      <sheetName val="일위대렀቟԰_x0000_缀"/>
      <sheetName val="인ꠀ"/>
      <sheetName val="상호참고_x0005_헾"/>
      <sheetName val="96작생능"/>
      <sheetName val="이름"/>
      <sheetName val="사업분석_x0000__x0000_Ԁ_x0000__x0000_㣾"/>
      <sheetName val="공사내역서"/>
      <sheetName val="단가일䢭"/>
      <sheetName val="도급원가"/>
      <sheetName val="조頔ន"/>
      <sheetName val="단가䘭疚"/>
      <sheetName val="단가䘭瞰"/>
      <sheetName val="난방방식분류"/>
      <sheetName val="공사정보입력"/>
      <sheetName val="일위_파일"/>
      <sheetName val="원가계ԯ_x0000_缀"/>
      <sheetName val="수설계"/>
      <sheetName val="공사"/>
      <sheetName val="4_시방서Ռ_x0000_"/>
      <sheetName val="D-䈀ᅪ԰_x0000_"/>
      <sheetName val="5.자금이체명세서"/>
      <sheetName val="2000_11월씀ԯ_x0000_"/>
      <sheetName val="2000_11월ԯ_x0000_缀_x0000_"/>
      <sheetName val="1-최_x0005__x0000_"/>
      <sheetName val="CONCRETE"/>
      <sheetName val="RAHMEN"/>
      <sheetName val="상계견적"/>
      <sheetName val="부대시설"/>
      <sheetName val="기록대장"/>
      <sheetName val="단਀腹԰"/>
      <sheetName val="원가계산서구조조저"/>
      <sheetName val="원가계산서구조조좬"/>
      <sheetName val="8설7헾"/>
      <sheetName val="개소별집계표"/>
      <sheetName val="주요자재집계표"/>
      <sheetName val="8䈀ᅪ԰"/>
      <sheetName val="단가비교표"/>
      <sheetName val="단가일灘"/>
      <sheetName val="단가일茐"/>
      <sheetName val="단가일헾"/>
      <sheetName val="환경일위대가"/>
      <sheetName val="부하(성남)"/>
      <sheetName val="sub"/>
      <sheetName val="가설"/>
      <sheetName val="구조포설"/>
      <sheetName val="복구"/>
      <sheetName val="부호표"/>
      <sheetName val="기성내역서표지"/>
      <sheetName val="당초내역서"/>
      <sheetName val="Y-WORK"/>
      <sheetName val="절감계산"/>
      <sheetName val="장척총괄"/>
      <sheetName val="8설7㖮"/>
      <sheetName val="시점교䈀"/>
      <sheetName val="조도계산서1"/>
      <sheetName val="약품劈,"/>
      <sheetName val="배저ᕰ㔀"/>
      <sheetName val="월_x0000__x0000_Ԁ"/>
      <sheetName val="교대(A1)"/>
      <sheetName val="15_소방공사"/>
      <sheetName val="12_옥외_방송공사"/>
      <sheetName val="8_옥외_보안등공사"/>
      <sheetName val="철근량산정및_x0005__x0000__x0000__x0000_"/>
      <sheetName val="8ꠀ፺"/>
      <sheetName val="심堀᎟鰀"/>
      <sheetName val="철근량산정및사용성검傠"/>
      <sheetName val="실행,원᐀ባ切腷԰_x0000_"/>
      <sheetName val="심ꀀፐ"/>
      <sheetName val="실행,원저፺ఀ፻︀ᇕ"/>
      <sheetName val="철근량산정및窨_x0013_竬_x0013_헾"/>
      <sheetName val="실행,원ꠀ፺፺︀ᇕ"/>
      <sheetName val="철근량산정및사용ꠀ፺"/>
      <sheetName val="토목莘!"/>
      <sheetName val="산출내역"/>
      <sheetName val="총괄_x0000_谂በ"/>
      <sheetName val="입缀숪"/>
      <sheetName val="좌측԰_x0000_缀"/>
      <sheetName val="99노徸⼣_x0005_"/>
      <sheetName val="정화조방_x0000__x0000__x0005_"/>
      <sheetName val="정화조방_x0000__x0000_ᅠ"/>
      <sheetName val="중기목록"/>
      <sheetName val="중기내역"/>
      <sheetName val="구역화물"/>
      <sheetName val="6동"/>
      <sheetName val="회사정보"/>
      <sheetName val="친환경주택"/>
      <sheetName val="상호참고헾⾣"/>
      <sheetName val="9GN︀ᇕ԰"/>
      <sheetName val="하자보증자ﻁ"/>
      <sheetName val="2공구_단가䈀ᅪ԰_x0000_"/>
      <sheetName val="2공구_단가렀቟԰_x0000_"/>
      <sheetName val="조내헾"/>
      <sheetName val="조내尜"/>
      <sheetName val="원가계산서墠_x0016_壬_x0016_"/>
      <sheetName val="개墠"/>
      <sheetName val="개嘠"/>
      <sheetName val="공사별 가중치 산출근거(토존❒"/>
      <sheetName val="개勈"/>
      <sheetName val="개嗐"/>
      <sheetName val="매채조蠀"/>
      <sheetName val="원가계산서垀_x001b_埌_x001b_"/>
      <sheetName val="원가계산서夸_x0014_丵⾌"/>
      <sheetName val="원가계산서丵』_x0005__x0000_"/>
      <sheetName val="원가계산서劸.丵⾁"/>
      <sheetName val="개呠"/>
      <sheetName val="방배동내역(리라)"/>
      <sheetName val="건축공사집계표"/>
      <sheetName val="방배동내역 (총괄)"/>
      <sheetName val="부대공사총괄"/>
      <sheetName val="기본단헾"/>
      <sheetName val="사업분석ﻂ峕ԯ_x0000_缀_x0000_"/>
      <sheetName val="날԰_x0000_"/>
      <sheetName val="산근1衲"/>
      <sheetName val="에너_x0000__x0000_"/>
      <sheetName val="1차변경내역서"/>
      <sheetName val="신공항A-9(원가수정)"/>
      <sheetName val="견적서갑지연속"/>
      <sheetName val="4.전력橂⾧_x0005__x0000_"/>
      <sheetName val="Sheet11"/>
      <sheetName val="필터류(발주요구)"/>
      <sheetName val="4차구매요청물품"/>
      <sheetName val="08년+저장품+수급계획"/>
      <sheetName val="개_x0000_"/>
      <sheetName val="원가계산서_x0000__x0000__x0005__x0000_"/>
      <sheetName val="배_x0000__x0000_Ԁ"/>
      <sheetName val="원가계≎"/>
      <sheetName val="원가계≎"/>
      <sheetName val="원가계⠏ፏ蠀"/>
      <sheetName val="원가계⠙ፏ_x0000_"/>
      <sheetName val="조도계산서 (도서)"/>
      <sheetName val="관경별내역서"/>
      <sheetName val="단가(자헾】"/>
      <sheetName val="개헾"/>
      <sheetName val="본사공가현헾"/>
      <sheetName val="암거橂⽬"/>
      <sheetName val="갑지(추정眨"/>
      <sheetName val="골프장예산"/>
      <sheetName val="견䡰_x0015_"/>
      <sheetName val="상부공"/>
      <sheetName val="법면0"/>
      <sheetName val="법면_x0000_"/>
      <sheetName val="법면က"/>
      <sheetName val="48일㗅቎԰_x0000_缀"/>
      <sheetName val="1,2,3,4,5단위수량"/>
      <sheetName val="신청내역"/>
      <sheetName val="출력!내역서"/>
      <sheetName val="공사Ԁ_x0000_"/>
      <sheetName val="암거(내역)"/>
      <sheetName val="실행,원㔀቎԰_x0000_缀_x0000_"/>
      <sheetName val="8堀᎟鰀"/>
      <sheetName val="바挔_x0012_"/>
      <sheetName val="철근량산정및丵〒_x0005__x0000_"/>
      <sheetName val="철근량산정및傠_x0013_䌢〚_x0005_"/>
      <sheetName val="실행,원가 挔_x0012_矺め"/>
      <sheetName val="입력단가"/>
      <sheetName val="★도급내역졾ᲂఀᲃ툀"/>
      <sheetName val="★도급내역栊⺝︀ԯ"/>
      <sheetName val="철근량산정및사용성검噀"/>
      <sheetName val="3.피뢰공丵"/>
      <sheetName val="전신"/>
      <sheetName val="횡배수관"/>
      <sheetName val="3연box"/>
      <sheetName val="단 box"/>
      <sheetName val="공비현2"/>
      <sheetName val="견적揄"/>
      <sheetName val="산출1"/>
      <sheetName val="용수간선"/>
      <sheetName val="1단԰"/>
      <sheetName val="공사䀀፣"/>
      <sheetName val="공사씀ሖ"/>
      <sheetName val="공사䈀ᅪ"/>
      <sheetName val="공사餀ኘ"/>
      <sheetName val="램橂"/>
      <sheetName val="상호참ᰖ〚_x0005_"/>
      <sheetName val="2.고용보험԰_x0000_缀_x0000__x0000_"/>
      <sheetName val="[수목일위.XLS]el\설계서\수목닑⼢_x0005__x0000__x0000_"/>
      <sheetName val="[수목일위.XLS_x0000_][수목일위.XLS_x0000_][수목일위.XLS"/>
      <sheetName val="기종별 합계"/>
      <sheetName val="b_balju"/>
      <sheetName val="산橂】"/>
      <sheetName val="산丵〒"/>
      <sheetName val="산헾】"/>
      <sheetName val="배수Ȁ腳"/>
      <sheetName val="INDEX"/>
      <sheetName val="기자재집계"/>
      <sheetName val="시행후면적"/>
      <sheetName val="자압"/>
      <sheetName val="작성중-지반조사집계표2"/>
      <sheetName val="현장਀腹԰"/>
      <sheetName val="적격심사표"/>
      <sheetName val="산근缀"/>
      <sheetName val="AL공渀፷԰_x0000_"/>
      <sheetName val="철근량산정및헾】_x0005__x0000_"/>
      <sheetName val="단가비교표(전기)"/>
      <sheetName val="X17-TOTAL"/>
      <sheetName val="인사자료총집계"/>
      <sheetName val="구조_x0005_헾"/>
      <sheetName val="CAT_5"/>
      <sheetName val="총괄내역㳕᎕萀᎕缀"/>
      <sheetName val="구⸀訋ԯ"/>
      <sheetName val="★도급내역︀𥉉ԯ_x0000_缀"/>
      <sheetName val="★도급내역碪᎝밀᎝︀"/>
      <sheetName val="총괄내역서(설계Ԃ"/>
      <sheetName val="★도급내역က_x0000_ꠀ຾Ԃ"/>
      <sheetName val="★도급내역Ԃ⡭䠯#_x0000_"/>
      <sheetName val="1공구_단咀2ꮸ⽇_x0005__x0000_"/>
      <sheetName val="토공仰0"/>
      <sheetName val="안산기계장치"/>
      <sheetName val="이름표"/>
      <sheetName val="내역서1999.聈8헾"/>
      <sheetName val="AL공렀ず氀ぜ"/>
      <sheetName val="AL공렀♗氀♙"/>
      <sheetName val="주공墐;壜"/>
      <sheetName val="2)관渀㡷"/>
      <sheetName val="변경-㔀"/>
      <sheetName val="AL공蠀㥔㔀"/>
      <sheetName val="분석"/>
      <sheetName val="현금"/>
      <sheetName val="98비정기소모"/>
      <sheetName val="단중표"/>
      <sheetName val="셀명"/>
      <sheetName val="배헾⿠"/>
      <sheetName val="도로"/>
      <sheetName val="1공구_단가_᳉፜搀፜"/>
      <sheetName val="산䈀뵪ԯ"/>
      <sheetName val="BOX"/>
      <sheetName val="਀"/>
      <sheetName val="ꠀ䶅"/>
      <sheetName val="Ԁ_x0000_"/>
      <sheetName val="堀媁"/>
      <sheetName val="2공구_단가䈀頻ԯ_x0000_"/>
      <sheetName val="좌측헾】_x0005_"/>
      <sheetName val="좌측Ẩ瘒恌"/>
      <sheetName val="7월1"/>
      <sheetName val="조경일԰"/>
      <sheetName val="15.소방공䊬"/>
      <sheetName val="15.소방공⢬"/>
      <sheetName val="내역서1999._x0005__x0000_"/>
      <sheetName val="일위집계(苈)헾"/>
      <sheetName val="[수목일위.XLS_x0000_][수목일위.XLS_x0000_]el\설계서\수목"/>
      <sheetName val="법면ᰎ"/>
      <sheetName val="법면爈"/>
      <sheetName val="을부담운窘_x0013_"/>
      <sheetName val="노임,적용율"/>
      <sheetName val="재고list"/>
      <sheetName val="공용시설내역"/>
      <sheetName val="주공頀๔꤂"/>
      <sheetName val="주공Գ_x0000__x0000_"/>
      <sheetName val="주공Գ傡"/>
      <sheetName val="단가(ﺿ"/>
      <sheetName val="입︀ᇕ"/>
      <sheetName val="입堀᎟"/>
      <sheetName val="횡芸Â헾"/>
      <sheetName val="통계연보"/>
      <sheetName val="토缀ᨎ԰"/>
      <sheetName val="골栀᱔렀"/>
      <sheetName val="복공계산"/>
      <sheetName val="남양주댠가표"/>
      <sheetName val="물량표"/>
      <sheetName val="4.전력_x0000__x0000_鼨ᆉ"/>
      <sheetName val="노임단가자료"/>
      <sheetName val="가시설수량"/>
      <sheetName val="자재반입현황표"/>
      <sheetName val="에너ፈߞ"/>
      <sheetName val="단순공사비단가표"/>
      <sheetName val="ROOF(ALKALI)"/>
      <sheetName val="배수관집계"/>
      <sheetName val="2.토목공사"/>
      <sheetName val="[수목일위.XLS][수목일위.XLS]el_______12"/>
      <sheetName val="[수목일위.XLS][수목일위.XLS]el_______13"/>
      <sheetName val="4차공사"/>
      <sheetName val="전기공사비총괄"/>
      <sheetName val="내역서-토목"/>
      <sheetName val="수량산출서(원본)"/>
      <sheetName val="토목颙〒"/>
      <sheetName val="단가일֭"/>
      <sheetName val="★도급내역(2공구԰"/>
      <sheetName val="000000"/>
      <sheetName val="산徸⼷_x0005_"/>
      <sheetName val="단가(긴급전화Ⰰ"/>
      <sheetName val="단가(긴급전화Ԁ"/>
      <sheetName val="단가(긴급전화ԯ"/>
      <sheetName val="단가(긴급전화ׇ"/>
      <sheetName val="단가(긴급전화蠀"/>
      <sheetName val="산근/"/>
      <sheetName val="산근_xdc00_"/>
      <sheetName val="대공종"/>
      <sheetName val="전익정산집계"/>
      <sheetName val="계측_x0000_ﴂ㣣"/>
      <sheetName val="최종내역"/>
      <sheetName val="일위대가橂"/>
      <sheetName val="PACKING_LIS_x0005_"/>
      <sheetName val="PACKING_LIS°"/>
      <sheetName val="유림골조"/>
      <sheetName val="sw1"/>
      <sheetName val="단_x0000_囮䶵"/>
      <sheetName val="조경掱⿈"/>
      <sheetName val="조경㐨#"/>
      <sheetName val="코스모공장 (어음)"/>
      <sheetName val="조경_x0005__x0000_"/>
      <sheetName val="[수목일위.XLS][수목일위.XLS]el_______16"/>
      <sheetName val="[수목일위.XLS][수목일위.XLS]el_______17"/>
      <sheetName val="[수목일위.XLS][수목일위.XLS]el_______18"/>
      <sheetName val="[수목일위.XLS][수목일위.XLS]el_______19"/>
      <sheetName val="[수목일위.XLS][수목일위.XLS]el_______20"/>
      <sheetName val="[수목일위.XLS][수목일위.XLS]el_______21"/>
      <sheetName val="[수목일위.XLS][수목일위.XLS]el_______22"/>
      <sheetName val="[수목일위.XLS][수목일위.XLS]el_______23"/>
      <sheetName val="[수목일위.XLS][수목일위.XLS]el_______38"/>
      <sheetName val="[수목일위.XLS][수목일위.XLS]el_______39"/>
      <sheetName val="가중치근거栀⦅가⦅"/>
      <sheetName val="2공구_단가(인성︀"/>
      <sheetName val="SLAB&quot;1&quot;"/>
      <sheetName val="E.P.T수량䈀ᅪ԰"/>
      <sheetName val="D-철근肘_x0013_"/>
      <sheetName val="2.재료비"/>
      <sheetName val="일위대가목_x0000__x0000__x0005__x0000_움"/>
      <sheetName val="입헾】"/>
      <sheetName val="SLIDES"/>
      <sheetName val="ilch"/>
      <sheetName val="12.보오링"/>
      <sheetName val="18.공내수압탄성자연"/>
      <sheetName val="TYPE-B"/>
      <sheetName val="관련자료壆い"/>
      <sheetName val="별첨-기계경비 산출목록"/>
      <sheetName val="E.P.T수량怀愣԰"/>
      <sheetName val="입⍠ち"/>
      <sheetName val="설계변경총괄표(계산餀"/>
      <sheetName val="[수목일위.XLS]el\설계서\_x0000__x0000__x0005__x0000_㸀Ь_x0000__x0000_"/>
      <sheetName val="E.P.T수량Ⴐ_x0000_倀"/>
      <sheetName val="철근량산정및_x0005_"/>
      <sheetName val="실행,원㔀቎԰"/>
      <sheetName val="철근량산정및丵〒_x0005_"/>
      <sheetName val="E.P.T수량Ⴐ"/>
      <sheetName val="E.P.T수량ვ_x0000_䀀"/>
      <sheetName val="자재목蕨"/>
      <sheetName val="[수목일위.XLS][수목일위.XLS]el_______30"/>
      <sheetName val="[수목일위.XLS][수목일위.XLS]el_______31"/>
      <sheetName val="[수목일위.XLS][수목일위.XLS]el_______28"/>
      <sheetName val="[수목일위.XLS][수목일위.XLS]el_______29"/>
      <sheetName val="[수목일위.XLS][수목일위.XLS]el_______32"/>
      <sheetName val="[수목일위.XLS][수목일위.XLS]el_______33"/>
      <sheetName val="[수목일위.XLS][수목일위.XLS]el_______34"/>
      <sheetName val="[수목일위.XLS][수목일위.XLS]el_______35"/>
      <sheetName val="[수목일위.XLS][수목일위.XLS]el_______36"/>
      <sheetName val="[수목일위.XLS][수목일위.XLS]el_______37"/>
      <sheetName val="[수목일위.XLS][수목일위.XLS]el_______76"/>
      <sheetName val="[수목일위.XLS][수목일위.XLS]el_______77"/>
      <sheetName val="[수목일위.XLS][수목일위.XLS]el_______56"/>
      <sheetName val="[수목일위.XLS][수목일위.XLS]el_______57"/>
      <sheetName val="[수목일위.XLS][수목일위.XLS]el_______58"/>
      <sheetName val="[수목일위.XLS][수목일위.XLS]el_______59"/>
      <sheetName val="[수목일위.XLS][수목일위.XLS]el_______42"/>
      <sheetName val="[수목일위.XLS][수목일위.XLS]el_______43"/>
      <sheetName val="[수목일위.XLS][수목일위.XLS]el_______40"/>
      <sheetName val="[수목일위.XLS][수목일위.XLS]el_______41"/>
      <sheetName val="[수목일위.XLS][수목일위.XLS]el_______44"/>
      <sheetName val="[수목일위.XLS][수목일위.XLS]el_______45"/>
      <sheetName val="[수목일위.XLS][수목일위.XLS]el_______46"/>
      <sheetName val="[수목일위.XLS][수목일위.XLS]el_______47"/>
      <sheetName val="[수목일위.XLS][수목일위.XLS]el_______48"/>
      <sheetName val="[수목일위.XLS][수목일위.XLS]el_______49"/>
      <sheetName val="[수목일위.XLS][수목일위.XLS]el_______50"/>
      <sheetName val="[수목일위.XLS][수목일위.XLS]el_______51"/>
      <sheetName val="[수목일위.XLS][수목일위.XLS]el_______52"/>
      <sheetName val="[수목일위.XLS][수목일위.XLS]el_______53"/>
      <sheetName val="[수목일위.XLS][수목일위.XLS]el_______54"/>
      <sheetName val="[수목일위.XLS][수목일위.XLS]el_______55"/>
      <sheetName val="[수목일위.XLS][수목일위.XLS]el_______62"/>
      <sheetName val="[수목일위.XLS][수목일위.XLS]el_______63"/>
      <sheetName val="[수목일위.XLS][수목일위.XLS]el_______68"/>
      <sheetName val="[수목일위.XLS][수목일위.XLS]el_______69"/>
      <sheetName val="[수목일위.XLS][수목일위.XLS]el_______60"/>
      <sheetName val="[수목일위.XLS][수목일위.XLS]el_______61"/>
      <sheetName val="[수목일위.XLS][수목일위.XLS]el_______70"/>
      <sheetName val="[수목일위.XLS][수목일위.XLS]el_______71"/>
      <sheetName val="[수목일위.XLS][수목일위.XLS]el_______64"/>
      <sheetName val="[수목일위.XLS][수목일위.XLS]el_______65"/>
      <sheetName val="[수목일위.XLS][수목일위.XLS]el_______66"/>
      <sheetName val="[수목일위.XLS][수목일위.XLS]el_______67"/>
      <sheetName val="[수목일위.XLS][수목일위.XLS]el_______72"/>
      <sheetName val="[수목일위.XLS][수목일위.XLS]el_______73"/>
      <sheetName val="[수목일위.XLS][수목일위.XLS]el_______74"/>
      <sheetName val="[수목일위.XLS][수목일위.XLS]el_______75"/>
      <sheetName val="[수목일위.XLS][수목일위.XLS]el______146"/>
      <sheetName val="[수목일위.XLS][수목일위.XLS]el______147"/>
      <sheetName val="[수목일위.XLS][수목일위.XLS]el______100"/>
      <sheetName val="[수목일위.XLS][수목일위.XLS]el______101"/>
      <sheetName val="차액헾】"/>
      <sheetName val="내역서 "/>
      <sheetName val="견적내역서"/>
      <sheetName val="해평견ၷ"/>
      <sheetName val="해평견䁷"/>
      <sheetName val="해평견ⴀ"/>
      <sheetName val="미원천정비재료집계표"/>
      <sheetName val="권역안내판재료집계표"/>
      <sheetName val="마을쉼터조성재료집계표"/>
      <sheetName val="자재대(물량)"/>
      <sheetName val="부대공사재료집계표"/>
      <sheetName val="1공구_단䈀챪ԯ_x0000_缀_x0000_"/>
      <sheetName val="실행,원가_최종예상"/>
      <sheetName val="공사별_가중치_산출근거(토목)"/>
      <sheetName val="공사별_가중치_산출근거(건축)"/>
      <sheetName val="9_전등공사"/>
      <sheetName val="4_전력간선공사"/>
      <sheetName val="1_전력인입"/>
      <sheetName val="10_전열_공사"/>
      <sheetName val="11_전화공사"/>
      <sheetName val="5_CABLE_TRAY"/>
      <sheetName val="3_피뢰공사"/>
      <sheetName val="14_TV공사"/>
      <sheetName val="1_2_동력(철거)"/>
      <sheetName val="1_접지공사"/>
      <sheetName val="G_R300경비"/>
      <sheetName val="2_고용보험료산출근거"/>
      <sheetName val="현장관리비_산출내역"/>
      <sheetName val="주공_갑지"/>
      <sheetName val="안양동교_1안"/>
      <sheetName val="설계변경내역_98"/>
      <sheetName val="차수"/>
      <sheetName val="설계서(7)"/>
      <sheetName val="예산서(6)"/>
      <sheetName val="슬래브수량"/>
      <sheetName val="[수목일위.XLS][수목일위.XLS]el_______78"/>
      <sheetName val="[수목일위.XLS][수목일위.XLS]el_______79"/>
      <sheetName val="[수목일위.XLS][수목일위.XLS]el_______80"/>
      <sheetName val="[수목일위.XLS][수목일위.XLS]el_______81"/>
      <sheetName val="[수목일위.XLS][수목일위.XLS]el_______82"/>
      <sheetName val="[수목일위.XLS][수목일위.XLS]el_______83"/>
      <sheetName val="[수목일위.XLS][수목일위.XLS]el_______84"/>
      <sheetName val="[수목일위.XLS][수목일위.XLS]el_______85"/>
      <sheetName val="골조물Ç"/>
      <sheetName val="교통대책내역"/>
      <sheetName val="장비"/>
      <sheetName val="산출명세"/>
      <sheetName val="단가표 "/>
      <sheetName val="광공업조"/>
      <sheetName val="SM1-09"/>
      <sheetName val="SM2-09"/>
      <sheetName val="BD-09"/>
      <sheetName val="MT-09"/>
      <sheetName val="예가"/>
      <sheetName val="9609Aß"/>
      <sheetName val="신우"/>
      <sheetName val="전도금정산서(27)"/>
      <sheetName val="표지1"/>
      <sheetName val="타견적(을)"/>
      <sheetName val="부시수량"/>
      <sheetName val="공정코드"/>
      <sheetName val="동력부하계산"/>
      <sheetName val="PAINT"/>
      <sheetName val="영업.일1"/>
      <sheetName val="현장조사"/>
      <sheetName val="요약&amp;결과"/>
      <sheetName val="사전공사"/>
      <sheetName val="General Data"/>
      <sheetName val="2.2.10.샤시등"/>
      <sheetName val="3.공통공사대비"/>
      <sheetName val="#3_일위대가목록"/>
      <sheetName val="각종단가"/>
      <sheetName val="건축(을)"/>
      <sheetName val="전기일위대가"/>
      <sheetName val="List"/>
      <sheetName val="7"/>
      <sheetName val="발생토"/>
      <sheetName val="투자효율분석"/>
      <sheetName val="오억미만"/>
      <sheetName val="공사원가"/>
      <sheetName val="GAEYO"/>
      <sheetName val="통합내역"/>
      <sheetName val="토공집계표"/>
      <sheetName val="邅☳"/>
      <sheetName val="ENTRY"/>
      <sheetName val="현장관리비 "/>
      <sheetName val="현장지지물물량"/>
      <sheetName val="설계변경조서"/>
      <sheetName val="내2"/>
      <sheetName val="일위대가(건축)"/>
      <sheetName val="-배수구조물⳵토공"/>
      <sheetName val="제잡비집계"/>
      <sheetName val="이름정의"/>
      <sheetName val="기계실 D200"/>
      <sheetName val="XREF"/>
      <sheetName val="감가상각누계액"/>
      <sheetName val="자재_집계표1"/>
      <sheetName val="귀래_설계_공내역서1"/>
      <sheetName val="전선_및_전선관1"/>
      <sheetName val="2_대외공문"/>
      <sheetName val="상_부"/>
      <sheetName val="운동장_(2)"/>
      <sheetName val="1차_내역서1"/>
      <sheetName val="_견적서"/>
      <sheetName val="수량계산서_집계표(가설_신설_및_철거-을지로3가_3호선)"/>
      <sheetName val="수량계산서_집계표(신설-을지로3가_3호선)"/>
      <sheetName val="수량계산서_집계표(철거-을지로3가_3호선)"/>
      <sheetName val="Sheet13"/>
      <sheetName val="발전기"/>
      <sheetName val="Sheet14"/>
      <sheetName val="SUMMARY(S)"/>
      <sheetName val="단목"/>
      <sheetName val="토목수량"/>
      <sheetName val="MAIN"/>
      <sheetName val="공사발의서"/>
      <sheetName val="투입비"/>
      <sheetName val="철근량"/>
      <sheetName val="1.가설"/>
      <sheetName val="4.목공사"/>
      <sheetName val="덕소내역"/>
      <sheetName val="2.가로등(영구)"/>
      <sheetName val="암거단위-1련"/>
      <sheetName val="5.전사투자계획종함안"/>
      <sheetName val="판매현황"/>
      <sheetName val="21.경비기본입력"/>
      <sheetName val="단"/>
      <sheetName val="포항보고서"/>
      <sheetName val="지입집계"/>
      <sheetName val="운怀"/>
      <sheetName val="평형별㓈_x0019_؟"/>
      <sheetName val="우배수"/>
      <sheetName val="원형맨홀수량"/>
      <sheetName val="내역서(기성청구)"/>
      <sheetName val="자"/>
      <sheetName val="노"/>
      <sheetName val="선급금신청서"/>
      <sheetName val="7단가"/>
      <sheetName val="횡배수관수량집계"/>
      <sheetName val="횡배수관기초"/>
      <sheetName val="영창26"/>
      <sheetName val="신규품셈목차"/>
      <sheetName val="결재판(삭제하지말아주세요)"/>
      <sheetName val="O＆P"/>
      <sheetName val="3BL공동구 수량"/>
      <sheetName val="예정(3)"/>
      <sheetName val="가격조사서"/>
      <sheetName val="덕전리"/>
      <sheetName val="갑__지2"/>
      <sheetName val="Customer_Databas2"/>
      <sheetName val="AS포장복구_2"/>
      <sheetName val="2000_11월설계내역2"/>
      <sheetName val="기타_정보통신공사2"/>
      <sheetName val="표지_(2)2"/>
      <sheetName val="unit_42"/>
      <sheetName val="화재_탐지_설비2"/>
      <sheetName val="준검_내역서2"/>
      <sheetName val="단가_및_재료비2"/>
      <sheetName val="Sheet1_(2)2"/>
      <sheetName val="1_설계조건2"/>
      <sheetName val="토공산출_(아파트)2"/>
      <sheetName val="5_일위목록2"/>
      <sheetName val="7_단가조사2"/>
      <sheetName val="6_일위대가2"/>
      <sheetName val="영동(D)"/>
      <sheetName val="D16"/>
      <sheetName val="D25"/>
      <sheetName val="D22"/>
      <sheetName val="대비표(토공1안)"/>
      <sheetName val="36+45-113-18+19+20I"/>
      <sheetName val="부속동"/>
      <sheetName val="날개벽(좌,우=45도,75도)"/>
      <sheetName val="소׍"/>
      <sheetName val="소ﻍ"/>
      <sheetName val="지입재료비"/>
      <sheetName val="기타공사"/>
      <sheetName val="단청(제외)"/>
      <sheetName val="목공집계"/>
      <sheetName val="미장(2)"/>
      <sheetName val="지붕(기와)"/>
      <sheetName val="200"/>
      <sheetName val="1.설계기준"/>
      <sheetName val="※참고자료※"/>
      <sheetName val="table"/>
      <sheetName val="왕십리방향"/>
      <sheetName val="간선토공재집"/>
      <sheetName val="지선토공재집"/>
      <sheetName val="직접공사비집계표_7"/>
      <sheetName val="공통가설_8"/>
      <sheetName val="기타시설"/>
      <sheetName val="아파트_9"/>
      <sheetName val="주민복지관"/>
      <sheetName val="지하주차장"/>
      <sheetName val="수로단위수량"/>
      <sheetName val="변경일위"/>
      <sheetName val="Book1"/>
      <sheetName val="용산1(해보)"/>
      <sheetName val="기초공"/>
      <sheetName val="수입"/>
      <sheetName val="환율표"/>
      <sheetName val="HVAC"/>
      <sheetName val="Ȁ_x0004_夁瓅"/>
      <sheetName val="1안내역"/>
      <sheetName val="토목-물가"/>
      <sheetName val="F4-F7"/>
      <sheetName val="Cost bd-&quot;A&quot;"/>
      <sheetName val="1공구내역서(1)"/>
      <sheetName val="XL4Poppy"/>
      <sheetName val="목차 "/>
      <sheetName val="계획서"/>
      <sheetName val="[수목일위.XLS]el\설계서\수목일竐Bﾈɻ萹"/>
      <sheetName val="[수목일위.XLS]el\설계서\수목일ɏ삑CṸ"/>
      <sheetName val="조呸_x0019_"/>
      <sheetName val="조姐_x0016_"/>
      <sheetName val="TRE TABLE"/>
      <sheetName val="신.분"/>
      <sheetName val="Apt내역"/>
      <sheetName val="월별"/>
      <sheetName val="도시가스현황"/>
      <sheetName val="자재단가집계"/>
      <sheetName val="연장"/>
      <sheetName val="위치도(점용허가용)"/>
      <sheetName val="분류"/>
      <sheetName val="RAW DATA"/>
      <sheetName val="관기성공.내"/>
      <sheetName val="자재표"/>
      <sheetName val="단가 산출서(산근#1~#102)"/>
      <sheetName val="기계경비일람"/>
      <sheetName val="포장자재집계표"/>
      <sheetName val="INPUTDATA"/>
      <sheetName val="2000,9월 일위"/>
      <sheetName val="품의서(0217)"/>
      <sheetName val="일위(PN)"/>
      <sheetName val="99년신청"/>
      <sheetName val="시화점실행"/>
      <sheetName val="샘플표지"/>
      <sheetName val="LF자재단가"/>
      <sheetName val="내역서-전체낙찰율"/>
      <sheetName val="산출2-기기동력"/>
      <sheetName val="설비2차"/>
      <sheetName val="별표 "/>
      <sheetName val="노 무 비"/>
      <sheetName val="무시"/>
      <sheetName val="월별입차량"/>
      <sheetName val="EQUIP LIST"/>
      <sheetName val="공사대장"/>
      <sheetName val="토적계산"/>
      <sheetName val="기타경비"/>
      <sheetName val="잔토처리"/>
      <sheetName val="터파기,되메우기,램머,코아"/>
      <sheetName val="절단,포장깨기"/>
      <sheetName val="관내역"/>
      <sheetName val="고개가설"/>
      <sheetName val="절감계산(보일러)"/>
      <sheetName val="6.가격조사서 "/>
      <sheetName val="건축공사수량"/>
      <sheetName val="DATA_Garak"/>
      <sheetName val="DATA_Total"/>
      <sheetName val="DATA_Kwangju"/>
      <sheetName val="DATA_Daejeon"/>
      <sheetName val="DATA_Sadang"/>
      <sheetName val="DATA_Yangjae"/>
      <sheetName val="DATA_Yoido"/>
      <sheetName val="DATA_Ulsan"/>
      <sheetName val="DATA_Incheon"/>
      <sheetName val="DATA_Jeonju"/>
      <sheetName val="남양시작동자105노65기1.3화1.2"/>
      <sheetName val="남양시작동010313100%"/>
      <sheetName val="조명율"/>
      <sheetName val="항목등록"/>
      <sheetName val="Macro(차단기)"/>
      <sheetName val="장비가동"/>
      <sheetName val="보차도경계석"/>
      <sheetName val="산출내역(K2)"/>
      <sheetName val="6공구(당초)"/>
      <sheetName val="공사비집계"/>
      <sheetName val="설직재-1"/>
      <sheetName val="제직재"/>
      <sheetName val="내역(토목)"/>
      <sheetName val="H-pile(298x299)"/>
      <sheetName val="H-pile(250x250)"/>
      <sheetName val="노임 단가"/>
      <sheetName val="ETC"/>
      <sheetName val="식재일위대가"/>
      <sheetName val="전선관"/>
      <sheetName val="관계주식"/>
      <sheetName val="부표총괄표"/>
      <sheetName val="예산M12A"/>
      <sheetName val="SCHEDULE"/>
      <sheetName val="내역서1"/>
      <sheetName val="일반문틀 설치"/>
      <sheetName val="샌딩 에폭시 도장"/>
      <sheetName val="스텐문틀설치"/>
      <sheetName val="Sheet7(ㅅ)"/>
      <sheetName val="제2~4호표"/>
      <sheetName val="2-나.물가조사서"/>
      <sheetName val="MAT"/>
      <sheetName val="자금청구"/>
      <sheetName val="기성고조서 "/>
      <sheetName val="봉급(직영)"/>
      <sheetName val="99.12"/>
      <sheetName val="설계기준 및 하중계산"/>
      <sheetName val="일반전기"/>
      <sheetName val="교대철근집계"/>
      <sheetName val="구의33고"/>
      <sheetName val="기성내역서"/>
      <sheetName val="자동제어"/>
      <sheetName val="설계예산2"/>
      <sheetName val="손익차9월2"/>
      <sheetName val="3.PT개발계획"/>
      <sheetName val="건축명"/>
      <sheetName val="기계명"/>
      <sheetName val="전기명"/>
      <sheetName val="토목명"/>
      <sheetName val="산출근거1"/>
      <sheetName val="전기공사일위대가"/>
      <sheetName val="상호참_x0005__x0000_"/>
      <sheetName val="총원가계산서(요율)"/>
      <sheetName val="총괄내역서(설ԯ_x0000_"/>
      <sheetName val="원가계箌_x0016_篔"/>
      <sheetName val="총괄내역서(설谀ᙻ"/>
      <sheetName val="역T형교대(말뚝기초)"/>
      <sheetName val="고부제"/>
      <sheetName val="삼기제"/>
      <sheetName val="원평천상류2차"/>
      <sheetName val="일반하천실시설계용역"/>
      <sheetName val="조촌제"/>
      <sheetName val="소방 산출서"/>
      <sheetName val="인수공규격"/>
      <sheetName val="CABLE SIZE-3"/>
      <sheetName val="5_시방서닮ň䥸"/>
      <sheetName val="간지_(2ԯ"/>
      <sheetName val="사업분석㛬Y괨␭걨␭"/>
      <sheetName val="사업분석㛬Y괨␭纨␭"/>
      <sheetName val="3.골재원검토의견서 갑지"/>
      <sheetName val="단_x0000__x0000__x0005_"/>
      <sheetName val="수량산출표"/>
      <sheetName val="댐구조도"/>
      <sheetName val="세월교산출기초"/>
      <sheetName val="2.고용보׃⿦_x0000__x0000__x0000_"/>
      <sheetName val="하자보증자Ⴡ"/>
      <sheetName val="노임자재단가"/>
      <sheetName val="원가계颙〒_x0005_"/>
      <sheetName val="건축전기약전.소방"/>
      <sheetName val="FD"/>
      <sheetName val="산㗇቎"/>
      <sheetName val="UTIMS분석DATA(리셋 등 제외)"/>
      <sheetName val="고장분류"/>
      <sheetName val=" 역별 발생건수"/>
      <sheetName val="경율산_x0005_"/>
      <sheetName val="정산표"/>
      <sheetName val="입찰품의서"/>
      <sheetName val="1-1-2.고순도용접"/>
      <sheetName val="1-5"/>
      <sheetName val="물량산출근거"/>
      <sheetName val="kimre scrubber"/>
      <sheetName val="GRDBS"/>
      <sheetName val="설֮ꨀ"/>
      <sheetName val="䈀ᅪ"/>
      <sheetName val="95년기준조정"/>
      <sheetName val="분양가격표"/>
      <sheetName val="조㢸+"/>
      <sheetName val="조_x0000__x0000_"/>
      <sheetName val="투찰내역서"/>
      <sheetName val="계약내역"/>
      <sheetName val="계정c_x0000__x0000_耠"/>
      <sheetName val="계정c_x0000__x0000_㧘"/>
      <sheetName val="미드수량"/>
      <sheetName val="기본계획수립-2(backdata)"/>
      <sheetName val="2002이전(backdata)"/>
      <sheetName val="2002년이후(backdata)"/>
      <sheetName val="하천일람(bcakdata)"/>
      <sheetName val="옹벽철근"/>
      <sheetName val="토목헾⾀"/>
      <sheetName val="수정계획3"/>
      <sheetName val="토︀ᇕ԰"/>
      <sheetName val="토᐀ባ切"/>
      <sheetName val="토⠀䊆氀"/>
      <sheetName val="토㠀ᎍ簀"/>
      <sheetName val="단㔀቎԰"/>
      <sheetName val="noyim"/>
      <sheetName val="시점匰,"/>
      <sheetName val="상선"/>
      <sheetName val="주공Գ昀⭝"/>
      <sheetName val="주공恷䇦昂"/>
      <sheetName val="주공Գ_x0001__x0000_"/>
      <sheetName val="주공Գⴀ譆"/>
      <sheetName val="단가목_x0000_"/>
      <sheetName val="설_x0000__x0000_"/>
      <sheetName val="주공_x0000__x0000_쀀"/>
      <sheetName val="단가목撈"/>
      <sheetName val="취합표"/>
      <sheetName val="장비투_x0000__x0000_쀀"/>
      <sheetName val="견䗽睦"/>
      <sheetName val="el\설계서\수목일위_XLS]데이타2"/>
      <sheetName val="1공구_단가_(정원)2"/>
      <sheetName val="1공구_단가_(산광)2"/>
      <sheetName val="1공구_단가_(용호)2"/>
      <sheetName val="간지_(2)2"/>
      <sheetName val="2공구_단가(인성)2"/>
      <sheetName val="제출내역_(2)1"/>
      <sheetName val="골조-APT_갑지1"/>
      <sheetName val="중기조종사_단위단가1"/>
      <sheetName val="원가계산_(2)1"/>
      <sheetName val="참조_(2)1"/>
      <sheetName val="기초입력_DATA1"/>
      <sheetName val="일위대가_(식재)1"/>
      <sheetName val="3_바닥판__1"/>
      <sheetName val="설명서_1"/>
      <sheetName val="11-2_아파트내역1"/>
      <sheetName val="인건비_1"/>
      <sheetName val="6-1__관개량조서1"/>
      <sheetName val="자재단가2007_101"/>
      <sheetName val="자재단가2008_41"/>
      <sheetName val="INDEX__LIST1"/>
      <sheetName val="주빔의_설계1"/>
      <sheetName val="플랜트_설치1"/>
      <sheetName val="아파트_내역1"/>
      <sheetName val="7_원가계산서(품셈)1"/>
      <sheetName val="단가산출근거_목록표1"/>
      <sheetName val="단_가_산_출_근_거1"/>
      <sheetName val="중기_목록표1"/>
      <sheetName val="시간당_중기사용료1"/>
      <sheetName val="환율및_기초자료1"/>
      <sheetName val="표__지1"/>
      <sheetName val="횡_연장1"/>
      <sheetName val="내역서1999_8최종1"/>
      <sheetName val="Sheet4[수목일위_XLS]가드레일산근"/>
      <sheetName val="7_계측제어1"/>
      <sheetName val="6_동력1"/>
      <sheetName val="13_방송공사1"/>
      <sheetName val="1-4-2_관(약)1"/>
      <sheetName val="CABLE_SIZE-11"/>
      <sheetName val="단계별내역_(2)"/>
      <sheetName val="총괄_내역서"/>
      <sheetName val="개별직종노임단가(2005_1)"/>
      <sheetName val="TABLE_DB"/>
      <sheetName val="쌍용_data_base"/>
      <sheetName val="8_설치품셈"/>
      <sheetName val="개비온_단위"/>
      <sheetName val="6__안전관리비"/>
      <sheetName val="계장_품셈표"/>
      <sheetName val="토공(우물통,기타)_"/>
      <sheetName val="사업비변경내역(96_9단가)"/>
      <sheetName val="_상부공통집계(총괄)"/>
      <sheetName val="본실행"/>
      <sheetName val="24_보증금"/>
      <sheetName val="1~9_하중계산"/>
      <sheetName val="실행내역서_"/>
      <sheetName val="각사별공사비분개_"/>
      <sheetName val="내역서_제출"/>
      <sheetName val="A_LINE"/>
      <sheetName val="Sheet4[수목일위_XLS]가드레일산근耀[수목일"/>
      <sheetName val="경율산정_XLS"/>
      <sheetName val="4_설계예산내역서"/>
      <sheetName val="6_관급자재조서"/>
      <sheetName val="3_예정공정표"/>
      <sheetName val="7_청제공기계기구조서"/>
      <sheetName val="el_설계서_수목일위_XLS"/>
      <sheetName val="공사비_증감_내역서"/>
      <sheetName val="원가계산서"/>
      <sheetName val="Site_Expenses"/>
      <sheetName val="1-4-㳀ҙ"/>
      <sheetName val="소방_하_내역"/>
      <sheetName val="24_보증금(전신전화가입권)"/>
      <sheetName val="6_송금의뢰내역서"/>
      <sheetName val="단면_(2)"/>
      <sheetName val="토__공"/>
      <sheetName val="6PILE__(돌출)"/>
      <sheetName val="세골재__T2_변경_현황"/>
      <sheetName val="건설剸"/>
      <sheetName val="5__현장관리비(new)_"/>
      <sheetName val="품셈_"/>
      <sheetName val="우측날개"/>
      <sheetName val="1_취수장"/>
      <sheetName val="자재_집"/>
      <sheetName val="3_고용보험료산출근거"/>
      <sheetName val="4_고용보험"/>
      <sheetName val="[수목일위.XLS]el\설계서\수목일위_XLS]데이타2"/>
      <sheetName val="[수목일위.XLS]el\설계서\수목일위.脃퀀"/>
      <sheetName val="[수목일위.XLS]el\설계서\수저⯹ᘁࠁ㹠#"/>
      <sheetName val="[수목일위.XLS][수목일위.XLS]el______목_2"/>
      <sheetName val="[수목일위.XLS][수목일위.XLS]el______목_3"/>
      <sheetName val="고가수조"/>
      <sheetName val="약품_x0000__x0000_"/>
      <sheetName val="[수목일위.XLS][수목일위.XLS]el_______92"/>
      <sheetName val="[수목일위.XLS][수목일위.XLS]el_______93"/>
      <sheetName val="[수목일위.XLS][수목일위.XLS]el_______86"/>
      <sheetName val="[수목일위.XLS][수목일위.XLS]el_______87"/>
      <sheetName val="[수목일위.XLS][수목일위.XLS]el_______88"/>
      <sheetName val="[수목일위.XLS][수목일위.XLS]el_______89"/>
      <sheetName val="[수목일위.XLS][수목일위.XLS]el_______90"/>
      <sheetName val="[수목일위.XLS][수목일위.XLS]el_______91"/>
      <sheetName val="[수목일위.XLS][수목일위.XLS]el_______94"/>
      <sheetName val="[수목일위.XLS][수목일위.XLS]el_______95"/>
      <sheetName val="[수목일위.XLS][수목일위.XLS]el_______96"/>
      <sheetName val="[수목일위.XLS][수목일위.XLS]el_______97"/>
      <sheetName val="[수목일위.XLS][수목일위.XLS]el_______98"/>
      <sheetName val="[수목일위.XLS][수목일위.XLS]el_______99"/>
      <sheetName val="[수목일위.XLS][수목일위.XLS]el______116"/>
      <sheetName val="[수목일위.XLS][수목일위.XLS]el______117"/>
      <sheetName val="[수목일위.XLS][수목일위.XLS]el______114"/>
      <sheetName val="[수목일위.XLS][수목일위.XLS]el______115"/>
      <sheetName val="[수목일위.XLS][수목일위.XLS]el______102"/>
      <sheetName val="[수목일위.XLS][수목일위.XLS]el______103"/>
      <sheetName val="[수목일위.XLS][수목일위.XLS]el______106"/>
      <sheetName val="[수목일위.XLS][수목일위.XLS]el______107"/>
      <sheetName val="[수목일위.XLS][수목일위.XLS]el______104"/>
      <sheetName val="[수목일위.XLS][수목일위.XLS]el______105"/>
      <sheetName val="[수목일위.XLS][수목일위.XLS]el______108"/>
      <sheetName val="[수목일위.XLS][수목일위.XLS]el______109"/>
      <sheetName val="[수목일위.XLS][수목일위.XLS]el______110"/>
      <sheetName val="[수목일위.XLS][수목일위.XLS]el______111"/>
      <sheetName val="[수목일위.XLS][수목일위.XLS]el______112"/>
      <sheetName val="[수목일위.XLS][수목일위.XLS]el______113"/>
      <sheetName val="[수목일위.XLS][수목일위.XLS]el______118"/>
      <sheetName val="[수목일위.XLS][수목일위.XLS]el______119"/>
      <sheetName val="[수목일위.XLS][수목일위.XLS]el______122"/>
      <sheetName val="[수목일위.XLS][수목일위.XLS]el______123"/>
      <sheetName val="협력업ׇ"/>
      <sheetName val="단가(자재헾"/>
      <sheetName val="일위대ﻈᇕ԰_x0000_缀"/>
      <sheetName val="pier_x0005__x0000__x0000__x0000_"/>
      <sheetName val="pier畠_x0013_闰〒"/>
      <sheetName val="pier尜_x0013_層_x0013_"/>
      <sheetName val="일위대怀፵ን԰"/>
      <sheetName val="pier徸。_x0005__x0000_"/>
      <sheetName val="일위대가헾"/>
      <sheetName val="유기공정"/>
      <sheetName val="STEEL BOX 단면설계(SEC.8)"/>
      <sheetName val="crude.SLAB RE-bar"/>
      <sheetName val="간지_(櫀 "/>
      <sheetName val="원가계堀ᩘఀ"/>
      <sheetName val="데이터"/>
      <sheetName val="8__⽗가⽙渀"/>
      <sheetName val="원가계 ⱓ氀"/>
      <sheetName val="원가계㔀㹎ԯ"/>
      <sheetName val="화해(함평)"/>
      <sheetName val="화해(장성)"/>
      <sheetName val="[수목일위.XLS][수목일위.XLS]el______120"/>
      <sheetName val="[수목일위.XLS][수목일위.XLS]el______121"/>
      <sheetName val="[수목일위.XLS][수목일위.XLS]el______130"/>
      <sheetName val="[수목일위.XLS][수목일위.XLS]el______131"/>
      <sheetName val="[수목일위.XLS][수목일위.XLS]el______124"/>
      <sheetName val="[수목일위.XLS][수목일위.XLS]el______125"/>
      <sheetName val="[수목일위.XLS][수목일위.XLS]el______132"/>
      <sheetName val="[수목일위.XLS][수목일위.XLS]el______133"/>
      <sheetName val="[수목일위.XLS][수목일위.XLS]el______126"/>
      <sheetName val="[수목일위.XLS][수목일위.XLS]el______127"/>
      <sheetName val="[수목일위.XLS][수목일위.XLS]el______128"/>
      <sheetName val="[수목일위.XLS][수목일위.XLS]el______129"/>
      <sheetName val="[수목일위.XLS][수목일위.XLS]el______138"/>
      <sheetName val="[수목일위.XLS][수목일위.XLS]el______139"/>
      <sheetName val="[수목일위.XLS][수목일위.XLS]el______134"/>
      <sheetName val="[수목일위.XLS][수목일위.XLS]el______135"/>
      <sheetName val="[수목일위.XLS][수목일위.XLS]el______136"/>
      <sheetName val="[수목일위.XLS][수목일위.XLS]el______137"/>
      <sheetName val="[수목일위.XLS][수목일위.XLS]el______144"/>
      <sheetName val="[수목일위.XLS][수목일위.XLS]el______145"/>
      <sheetName val="[수목일위.XLS][수목일위.XLS]el______142"/>
      <sheetName val="[수목일위.XLS][수목일위.XLS]el______143"/>
      <sheetName val="[수목일위.XLS][수목일위.XLS]el______140"/>
      <sheetName val="[수목일위.XLS][수목일위.XLS]el______141"/>
      <sheetName val="횡䤊⾃_x0005_"/>
      <sheetName val="횡헾」_x0005_"/>
      <sheetName val="[수목일위.XLS][수목일위.XLS_x0000_]el_______2"/>
      <sheetName val="[수목일위.XLS][수목일위.XLS_x0000_]el_______3"/>
      <sheetName val="[수목일위.XLS][수목일위.XLS_x0000_]el_______4"/>
      <sheetName val="[수목일위.XLS][수목일위.XLS_x0000_]el_______5"/>
      <sheetName val="Sheet4_x0000__x0000__x0000__x0000__x0000__x0000__x0000__x0010_[수목일위.XLS]______2"/>
      <sheetName val="︀ᇕ"/>
      <sheetName val="설֮䈀"/>
      <sheetName val="֮_x0000_"/>
      <sheetName val="1근거"/>
      <sheetName val="도급예산내역서총ԯ_x0000_"/>
      <sheetName val="도급예산0_x0000_G_x0000__x0000_"/>
      <sheetName val="도급예산︀跕ԯ_x0000_缀_x0000_"/>
      <sheetName val="도급예산0_x0000_堀6_x0000__x0000_"/>
      <sheetName val="도급예산/_x0000_䠀j_x0000__x0000_"/>
      <sheetName val="도급예산내역서총밅㉤"/>
      <sheetName val="1) 안채산출 1"/>
      <sheetName val="1) 안채산출 2"/>
      <sheetName val="1) 안채산출 3-1"/>
      <sheetName val="1) 안채산출 5"/>
      <sheetName val="CSCHEDUL"/>
      <sheetName val="7월1帔⿪"/>
      <sheetName val="가ᰀ፜"/>
      <sheetName val="준공갑지"/>
      <sheetName val="단가 (2)"/>
      <sheetName val="총괄서"/>
      <sheetName val="사통"/>
      <sheetName val="조경썿鴅"/>
      <sheetName val="방화도료"/>
      <sheetName val="_x0000_䅅呒"/>
      <sheetName val="외주"/>
      <sheetName val="02.25"/>
      <sheetName val="날개벽(시헾⽂_x0005__x0000_"/>
      <sheetName val="날개벽(시蕘o헾⿡"/>
      <sheetName val="XXXXXXXX"/>
      <sheetName val="배駋ꦘԯ"/>
      <sheetName val="배ﺕ꿕ԯ"/>
      <sheetName val="프랜트면_x0000_"/>
      <sheetName val="건공실"/>
      <sheetName val="하남내역"/>
      <sheetName val="공䀀㽙谀"/>
      <sheetName val="H-PIÍ_x0000_炑쐜紹"/>
      <sheetName val="᐀ባ"/>
      <sheetName val="공사비︀⏕"/>
      <sheetName val="[수목일위.XLS]el\설계서\수목일_x0000__x0000__x0000__x0001_Ԁ"/>
      <sheetName val="날개벽(_x0000__x0000_Ā_x0000__x0005_"/>
      <sheetName val="납부서"/>
      <sheetName val="APT"/>
      <sheetName val="0226"/>
      <sheetName val="단가조사서"/>
      <sheetName val="EL90"/>
      <sheetName val="기초수량산출서"/>
      <sheetName val="1.토공집계표"/>
      <sheetName val="[수목일위.XLS][수목일위.XLS]el______350"/>
      <sheetName val="[수목일위.XLS][수목일위.XLS]el______351"/>
      <sheetName val="[수목일위.XLS][수목일위.XLS]el______352"/>
      <sheetName val="[수목일위.XLS][수목일위.XLS]el______353"/>
      <sheetName val="환율"/>
      <sheetName val="단가산출서 (2)"/>
      <sheetName val="기기리스_x0000_"/>
      <sheetName val="[수목일위.XLS]el\설계서\수목일識ɾ뺑p䎸"/>
      <sheetName val="조내_x0000_"/>
      <sheetName val="실԰"/>
      <sheetName val="날개벽(TYPE2)"/>
      <sheetName val="시_x0000_"/>
      <sheetName val="★도급내역Ԕ_x0000_缀_x0000__x0000_"/>
      <sheetName val="총괄내역서(설계頂"/>
      <sheetName val="단鈀腷԰"/>
      <sheetName val="단᠀䕙찀"/>
      <sheetName val="esc"/>
      <sheetName val="사업분석-분Ἐί踇⼿"/>
      <sheetName val="사업분석-분咸+橂⽓"/>
      <sheetName val="기기리스玘"/>
      <sheetName val="[수목일위.XLS][수목일위.XLS]el______260"/>
      <sheetName val="[수목일위.XLS][수목일위.XLS]el______261"/>
      <sheetName val="[수목일위.XLS][수목일위.XLS]el______258"/>
      <sheetName val="04.10건강보험(일용직)"/>
      <sheetName val="[수목일위.XLS][수목일위.XLS]el______259"/>
      <sheetName val="1공구_단가_룉቟԰_x0000_"/>
      <sheetName val="2012공임"/>
      <sheetName val="전체공내역서"/>
      <sheetName val="율적용"/>
      <sheetName val="내역(2000년)"/>
      <sheetName val="설계က_x0000_倀"/>
      <sheetName val="1F-공장동"/>
      <sheetName val="[수목일위.XLS_x0000_]el\설계서\수목일위_x0000__x0000__x0005__x0000_茠ꈃɵ_x0000_"/>
      <sheetName val="대포2교접속"/>
      <sheetName val="2공구_단가/_x0000_c"/>
      <sheetName val="[수목일위.XLS]2공구_단가/_x0000_c"/>
      <sheetName val="산근1,2"/>
      <sheetName val="내역서19多⿣_x0005__x0000__x0000_"/>
      <sheetName val="배수장공사비명ﺮ폕"/>
      <sheetName val="I.설계조건"/>
      <sheetName val="접속도로"/>
      <sheetName val="기본DATA"/>
      <sheetName val="일위대가표肀䄹ᬃ"/>
      <sheetName val="가로᳂"/>
      <sheetName val="약품裂Ǚ"/>
      <sheetName val="단가(노墭᎟"/>
      <sheetName val="[수목일위.XLS]el\설계서\수목일위_XL_x0001_"/>
      <sheetName val="가爂案"/>
      <sheetName val="가爃案"/>
      <sheetName val="배수ᰀ"/>
      <sheetName val="단가일尜"/>
      <sheetName val="건설기ᰀ"/>
      <sheetName val="D-철尜_x0013_層"/>
      <sheetName val="?䅅呒"/>
      <sheetName val="DB"/>
      <sheetName val="48일위(叠+听"/>
      <sheetName val="48일위(헾⽧_x0005_"/>
      <sheetName val="수량산출(APT)"/>
      <sheetName val="상부공철근︀ᇕ԰_x0000_缀_x0000__x0000_"/>
      <sheetName val="설계서(동안동)"/>
      <sheetName val="인건-측정"/>
      <sheetName val="골조က╗"/>
      <sheetName val="15_소방공사1"/>
      <sheetName val="12_옥외_방송공사1"/>
      <sheetName val="8_옥외_보안등공사1"/>
      <sheetName val="9_전등공사1"/>
      <sheetName val="4_전력간선공사1"/>
      <sheetName val="1_전력인입1"/>
      <sheetName val="10_전열_공사1"/>
      <sheetName val="11_전화공사1"/>
      <sheetName val="5_CABLE_TRAY1"/>
      <sheetName val="3_피뢰공사1"/>
      <sheetName val="14_TV공사1"/>
      <sheetName val="1_2_동력(철거)1"/>
      <sheetName val="1_접지공사1"/>
      <sheetName val="실행,원가_최종예상1"/>
      <sheetName val="설계변경내역_981"/>
      <sheetName val="BSD_(2)1"/>
      <sheetName val="주공_갑지1"/>
      <sheetName val="주공尜_x0013_層"/>
      <sheetName val="괴목육교"/>
      <sheetName val="TARGET"/>
      <sheetName val="원가계산서(1공구)"/>
      <sheetName val="마산방향철근집계"/>
      <sheetName val="공사ﻇᇕ԰"/>
      <sheetName val="산ꃇ䅙"/>
      <sheetName val="산㳇ᡙ"/>
      <sheetName val="PROJECT BRIEF(EX.NEW)"/>
      <sheetName val="0.갑지"/>
      <sheetName val="8.현장관리비"/>
      <sheetName val="7.안전관리비"/>
      <sheetName val="96보완계획7.12"/>
      <sheetName val="분양가상한산출"/>
      <sheetName val="도급FORM"/>
      <sheetName val="POOM_MOTO"/>
      <sheetName val="POOM_MOTO2"/>
      <sheetName val="[수목일위.XLS]el\설계서\_x0000__x0000_Ā_x0000__x0005__x0000_翿_x0000_"/>
      <sheetName val="[수목일위.XLS]el\설계서\수목　⣝_x0000__x0000_Āⳡ"/>
      <sheetName val="[수목일위.XLS]el\설계서\수목_x0000_⧝_x0000__x0000_Ā틡"/>
      <sheetName val="[수목일위.XLS]el\설계서\수목က↏_x0000__x0000_Ā"/>
      <sheetName val="달력"/>
      <sheetName val="발주처"/>
      <sheetName val="직원"/>
      <sheetName val="거래처"/>
      <sheetName val="사업분석-분䠀ⱒ䈀祪"/>
      <sheetName val="14.TV헾⽦"/>
      <sheetName val="[수목일위.XLS]el\설계서\수/_x0000_頀_x0004__x0000__x0000_⤀"/>
      <sheetName val="빌딩_안내"/>
      <sheetName val="실행내역(10_13)"/>
      <sheetName val="공사진䈀"/>
      <sheetName val="공사진︀"/>
      <sheetName val="수량산출रʅ׃⿩"/>
      <sheetName val="함수"/>
      <sheetName val="H-PI_x0000__x0000__x0005__x0000_㬀φ"/>
      <sheetName val="H-PI_x0000__x0000__x0005__x0000_ᜀ΀"/>
      <sheetName val="비탈면보호공수량산출"/>
      <sheetName val="견적렀"/>
      <sheetName val="관련자ԯ_x0000_缀"/>
      <sheetName val="현장관리비刨_x0014_⍠⿛_x0005_"/>
      <sheetName val="현장관리비_x0005__x0000__x0000__x0000_"/>
      <sheetName val="BQ"/>
      <sheetName val="준공조서갑지"/>
      <sheetName val="D-철근_x0005__x0000_"/>
      <sheetName val="단위집계표"/>
      <sheetName val="16_설계서용지(丵〒"/>
      <sheetName val="Dsndata"/>
      <sheetName val="StrucData"/>
      <sheetName val="산근_x0005__x0000_"/>
      <sheetName val="상하차비용(기계상차)"/>
      <sheetName val="운반비"/>
      <sheetName val="하자보증자0"/>
      <sheetName val="Too_xd89a_"/>
      <sheetName val="1__설계예산肈"/>
      <sheetName val="도급예산내역서총ࠁ⸵"/>
      <sheetName val="시橂"/>
      <sheetName val="EP0618"/>
      <sheetName val="[수목일위.XLS]el\설계서\壈ĳ닑⽳_x0005__x0000__x0000_"/>
      <sheetName val="[수목일위.XLS]el\설계서\수_x0000__x0000_Ԁ_x0000_瀀᷹쎤"/>
      <sheetName val="[수목일위.XLS]el\설계서\수_x0000__x0000_Ԁ_x0000_䀀徘쎦"/>
      <sheetName val="[수목일위.XLS]el\설계서\수_x0000__x0000_Ԁ_x0000_ꀀ㛢鴵"/>
      <sheetName val="[수목일위.XLS]el\설계서\수목일위_x0000__x0000_Ԁ_x0000_"/>
      <sheetName val="단가(́㑐각"/>
      <sheetName val="거래내역입력"/>
      <sheetName val="설비원가"/>
      <sheetName val="DATA 입력란"/>
      <sheetName val="12.옥倶ⶠ_x0000__x0000_ഀ펚"/>
      <sheetName val="2공구하도급ꬨΧ੶"/>
      <sheetName val="2공구하도급_x0000__x0000_醈"/>
      <sheetName val="2공구하도급掀җ੶"/>
      <sheetName val="2공구하도급_x0000__x0000_큰"/>
      <sheetName val="2공구하도급α੶"/>
      <sheetName val="2공구하도급_x0000__x0000_꼘"/>
      <sheetName val="2공구하도급_x0000__x0000_拘"/>
      <sheetName val="2공구하도급㸀௓੶"/>
      <sheetName val="2공구하도급_x0000__x0000_杰"/>
      <sheetName val="[수목일위.XLS]el\설계서뀀䀂娊脂ⲙ堀1"/>
      <sheetName val="[수목일위.XLS]el\설계서瀀ᯢ_x0000__x0000_฀痼Ŀ_x0000__x0000_"/>
      <sheetName val="[수목일위.XLS]el\설계서\수목일위_x0000__x0000_Ā_x0000_"/>
      <sheetName val="출력일지(01월)"/>
      <sheetName val="[수목일위.XLS]el\설계서\수목일위㓡ÓỒ"/>
      <sheetName val="참조자료"/>
      <sheetName val="el\설계서\수목︀ᇕ԰"/>
      <sheetName val="도급예산䈀ԯ"/>
      <sheetName val="도급예산䈀ԯ"/>
      <sheetName val="도급예산䈀?ԯ"/>
      <sheetName val="내역(전0"/>
      <sheetName val="자_x0000__x0000__x0005_"/>
      <sheetName val="[수목일위.XLS]el\설계서\纨¯绬¯헾⼺_x0005__x0000_"/>
      <sheetName val="가공비"/>
      <sheetName val="3.피뢰공儨"/>
      <sheetName val="공사䈀ሬ"/>
      <sheetName val="상반기손䡲る_x0000__x0000_"/>
      <sheetName val="BLOCK(1)"/>
      <sheetName val="노무비산출"/>
      <sheetName val="북제_x0005__x0000_"/>
      <sheetName val="표준내역"/>
      <sheetName val="[수목일위.XLS]el\설계서\수목쒠䤏)_x0000_鋢"/>
      <sheetName val="9.　Ი_x0000__x0000_"/>
      <sheetName val="2공구하도급_x0000__x0000__x0005_"/>
      <sheetName val="[수목일위.XLS]el\설계서_x0000__x0000_쩨℞㛜Ǿ_x0000__x0000_煔"/>
      <sheetName val="_수목일위.XLS__수목일위.XLS_el_설계서_수목일위"/>
      <sheetName val="골조혂䡧"/>
      <sheetName val="conclusion"/>
      <sheetName val="결정단가"/>
      <sheetName val="comparables"/>
      <sheetName val="Deduction"/>
      <sheetName val="other"/>
      <sheetName val="간공설계서"/>
      <sheetName val="[수목일위.XLS]el\설계서_x0000__x0000__x0005__x0000_≀䣝Ȑ_x0000__x0000_"/>
      <sheetName val="pier(ე_x0000_頀"/>
      <sheetName val="pier(ე_x0000_퀀"/>
      <sheetName val="[수목일위.XLS]산근/"/>
      <sheetName val="공량산출근거서"/>
      <sheetName val="철집"/>
      <sheetName val="95TOTREV"/>
      <sheetName val="월별수"/>
      <sheetName val="[수목일위.XLS]el\설계서_x0000__x0000_Ā_x0000__x0005__x0000_翽_x0000_㼀"/>
      <sheetName val="입ԯ_x0000_"/>
      <sheetName val="[수목일위.XLS]el\설계서_x0000__x0000_Ā_x0000__x0005__x0000_翿_x0000_澠"/>
      <sheetName val="[수목일위.XLS]el\설계서_x0000__x0000_Ā_x0000__x0005__x0000_翹_x0000_"/>
      <sheetName val="[수목일위.XLS]el\설계서_x0000__x0000_Ə_x0000_⯀䘟Ə_x0000_Ā"/>
      <sheetName val="[수목일위.XLS]el\설계서_x0000__x0000_Ʈ_x0000_Ⳡ⁾Ʈ_x0000_Ā"/>
      <sheetName val="단가조사-2"/>
      <sheetName val="[수목일위.XLS]el\설계서_x0000__x0000_Ā_x0000__x0005__x0000__x0000__x0000_⅐"/>
      <sheetName val="[수목일위.XLS]el\설계서\　◔쀀잗 瑩"/>
      <sheetName val="C1.공사개요"/>
      <sheetName val="가. 노임단가"/>
      <sheetName val="배수공 내역서 적용수량"/>
      <sheetName val="도급예산내역서총頀悂"/>
      <sheetName val="도급예산내역서총︀"/>
      <sheetName val="공구"/>
      <sheetName val="[수목일위.XLS_x0000_][수목일위.XLS]el\설계서\수목일"/>
      <sheetName val="제품매출원가율(누계)"/>
      <sheetName val="산수배수"/>
      <sheetName val="[수목일위.XLS]el\설계서\_x0002__x0000_蠀僿㤁ᒄ᐀ȳ"/>
      <sheetName val="건축내역(목련)"/>
      <sheetName val="건축내역(한솔)"/>
      <sheetName val="매출"/>
      <sheetName val="[수목일위.XLS]el\설계서_x0000__x0000__x0005__x0000_冐趉ƣ_x0000__x0000_"/>
      <sheetName val="[수목일위.XLS]el\설계서_x0000__x0000__x0005__x0000_힀厎ǰ_x0000__x0000_"/>
      <sheetName val="[수목일위.XLS]el\설계서_x0000__x0000__x0005__x0000_塰펶Ɂ_x0000__x0000_"/>
      <sheetName val="[수목일위.XLS][수목일위.XLS]el______148"/>
      <sheetName val="[수목일위.XLS][수목일위.XLS]el______149"/>
      <sheetName val="[수목일위.XLS][수목일위.XLS]el______160"/>
      <sheetName val="[수목일위.XLS][수목일위.XLS]el______161"/>
      <sheetName val="[수목일위.XLS][수목일위.XLS]el______162"/>
      <sheetName val="[수목일위.XLS][수목일위.XLS]el______163"/>
      <sheetName val="[수목일위.XLS][수목일위.XLS]el______150"/>
      <sheetName val="[수목일위.XLS][수목일위.XLS]el______151"/>
      <sheetName val="[수목일위.XLS][수목일위.XLS]el______152"/>
      <sheetName val="[수목일위.XLS][수목일위.XLS]el______153"/>
      <sheetName val="[수목일위.XLS][수목일위.XLS]el______154"/>
      <sheetName val="[수목일위.XLS][수목일위.XLS]el______155"/>
      <sheetName val="[수목일위.XLS][수목일위.XLS]el______156"/>
      <sheetName val="[수목일위.XLS][수목일위.XLS]el______157"/>
      <sheetName val="[수목일위.XLS][수목일위.XLS]el______158"/>
      <sheetName val="[수목일위.XLS][수목일위.XLS]el______159"/>
      <sheetName val="[수목일위.XLS][수목일위.XLS]el______164"/>
      <sheetName val="[수목일위.XLS][수목일위.XLS]el______165"/>
      <sheetName val="[수목일위.XLS][수목일위.XLS]el______172"/>
      <sheetName val="[수목일위.XLS][수목일위.XLS]el______173"/>
      <sheetName val="[수목일위.XLS][수목일위.XLS]el______174"/>
      <sheetName val="[수목일위.XLS][수목일위.XLS]el______175"/>
      <sheetName val="[수목일위.XLS][수목일위.XLS]el______166"/>
      <sheetName val="[수목일위.XLS][수목일위.XLS]el______167"/>
      <sheetName val="[수목일위.XLS][수목일위.XLS]el______168"/>
      <sheetName val="[수목일위.XLS][수목일위.XLS]el______169"/>
      <sheetName val="[수목일위.XLS][수목일위.XLS]el______170"/>
      <sheetName val="[수목일위.XLS][수목일위.XLS]el______171"/>
      <sheetName val="내역(전체)"/>
      <sheetName val="하자보증자嘰"/>
      <sheetName val="약품圈Ð"/>
      <sheetName val="단가_x0000__x0000_蝰⨊"/>
      <sheetName val="항목(1)"/>
      <sheetName val="업무분장"/>
      <sheetName val="석공사"/>
      <sheetName val="[수목일위.XLS]el\설계　ᓡ_x0000__x0000_Ā巡Ŀ_x0000__x0000__x0000_"/>
      <sheetName val="[수목일위.XLS]el\설계_x0000__x0000__x0000__x0001_Ԁ_x0000__x0000__x0000_澦"/>
      <sheetName val="정화조방_x0000__x0000_결"/>
      <sheetName val="설계산출_x0000__x0000_"/>
      <sheetName val="설계산출㜘C"/>
      <sheetName val="2-1. 경관조명 내역총괄표"/>
      <sheetName val="총물량"/>
      <sheetName val="0319"/>
      <sheetName val="[수목일위.XLS]el\설계서\_x0000__x0000_Ā_x0000__x0005__x0000_\_x0000_"/>
      <sheetName val="[수목일위.XLS]el\설계서\_x0000__x0000_Ā_x0000__x0005__x0000_翸_x0000_"/>
      <sheetName val="[수목일위.XLS][수목일위.XLS]el_설계서____2"/>
      <sheetName val="[수목일위.XLS][수목일위.XLS]el_설계서____3"/>
      <sheetName val="99량액"/>
      <sheetName val="을부담운반揄"/>
      <sheetName val="토목을"/>
      <sheetName val="[수목일위.XLS_x0000_][수목일위.XLS_x0000_]el\설계서\_x0000__x0000_"/>
      <sheetName val="포장_x0000_"/>
      <sheetName val="[수목일위.XLS]el\설계서\수목일위.릘ͲŜ띀ស_x0000_"/>
      <sheetName val="[수목일위.XLS]el\설계서\수목일위._x0000__x0000__x0005__x0000_며꠬ʘ"/>
      <sheetName val="[수목일위.XLS]el\설계서\痕꛸Ș捘õ_x0000__x0000_"/>
      <sheetName val="99'대차 통합(2)"/>
      <sheetName val="임대보고(최종)"/>
      <sheetName val="99'대차 통합"/>
      <sheetName val="2.냉난방설비공사"/>
      <sheetName val="7.자동제어공사"/>
      <sheetName val="단가목欓"/>
      <sheetName val="맨홀조서"/>
      <sheetName val="본제당공사비"/>
      <sheetName val="자재대"/>
      <sheetName val="중기운반비"/>
      <sheetName val="[수목일위.XLS]el\설계서_x0000__x0000_Ԁ_x0000_쥗_x0001__x0000_"/>
      <sheetName val="발주처자료입_x0005_"/>
      <sheetName val="[수목일위.XLS][수목일위.XLS]el__계서_수__4"/>
      <sheetName val="[수목일위.XLS][수목일위.XLS]el__계서_수__5"/>
      <sheetName val="[수목일위.XLS][수목일위.XLS]el__계서_수__2"/>
      <sheetName val="[수목일위.XLS][수목일위.XLS]el__계서_수__3"/>
      <sheetName val="[수목일위.XLS][수목일위.XLS]el__계서_수__6"/>
      <sheetName val="[수목일위.XLS][수목일위.XLS]el__계서_수__7"/>
      <sheetName val="3.고과순"/>
      <sheetName val="[수목일위.XLS][수목일위.XLS]el___서_수목_4"/>
      <sheetName val="[수목일위.XLS][수목일위.XLS]el___서_수목_5"/>
      <sheetName val="[수목일위.XLS][수목일위.XLS]el___서_수목_2"/>
      <sheetName val="[수목일위.XLS][수목일위.XLS]el___서_수목_3"/>
      <sheetName val="[수목일위.XLS][수목일위.XLS]el______186"/>
      <sheetName val="[수목일위.XLS][수목일위.XLS]el______187"/>
      <sheetName val="[수목일위.XLS][수목일위.XLS]el______184"/>
      <sheetName val="[수목일위.XLS][수목일위.XLS]el______185"/>
      <sheetName val="[수목일위.XLS][수목일위.XLS]el______178"/>
      <sheetName val="[수목일위.XLS][수목일위.XLS]el______179"/>
      <sheetName val="[수목일위.XLS][수목일위.XLS]el______176"/>
      <sheetName val="[수목일위.XLS][수목일위.XLS]el______177"/>
      <sheetName val="[수목일위.XLS][수목일위.XLS]el______180"/>
      <sheetName val="[수목일위.XLS][수목일위.XLS]el______181"/>
      <sheetName val="[수목일위.XLS][수목일위.XLS]el______182"/>
      <sheetName val="[수목일위.XLS][수목일위.XLS]el______183"/>
      <sheetName val="01노임적용기준"/>
      <sheetName val="입梾r"/>
      <sheetName val="기준자료1"/>
      <sheetName val="[수목일위.XLS][수목일위.XLS]el______208"/>
      <sheetName val="[수목일위.XLS][수목일위.XLS]el______209"/>
      <sheetName val="[수목일위.XLS][수목일위.XLS]el______220"/>
      <sheetName val="[수목일위.XLS][수목일위.XLS]el______221"/>
      <sheetName val="[수목일위.XLS][수목일위.XLS]el______188"/>
      <sheetName val="[수목일위.XLS][수목일위.XLS]el______189"/>
      <sheetName val="[수목일위.XLS][수목일위.XLS]el______190"/>
      <sheetName val="[수목일위.XLS][수목일위.XLS]el______191"/>
      <sheetName val="[수목일위.XLS][수목일위.XLS]el______192"/>
      <sheetName val="[수목일위.XLS][수목일위.XLS]el______193"/>
      <sheetName val="[수목일위.XLS][수목일위.XLS]el______194"/>
      <sheetName val="[수목일위.XLS][수목일위.XLS]el______195"/>
      <sheetName val="[수목일위.XLS][수목일위.XLS]el______198"/>
      <sheetName val="[수목일위.XLS][수목일위.XLS]el______199"/>
      <sheetName val="[수목일위.XLS][수목일위.XLS]el______200"/>
      <sheetName val="[수목일위.XLS][수목일위.XLS]el______201"/>
      <sheetName val="[수목일위.XLS][수목일위.XLS]el______196"/>
      <sheetName val="[수목일위.XLS][수목일위.XLS]el______197"/>
      <sheetName val="[수목일위.XLS][수목일위.XLS]el______202"/>
      <sheetName val="[수목일위.XLS][수목일위.XLS]el______203"/>
      <sheetName val="[수목일위.XLS][수목일위.XLS]el______204"/>
      <sheetName val="[수목일위.XLS][수목일위.XLS]el______205"/>
      <sheetName val="[수목일위.XLS][수목일위.XLS]el______206"/>
      <sheetName val="[수목일위.XLS][수목일위.XLS]el______207"/>
      <sheetName val="[수목일위.XLS][수목일위.XLS]el______214"/>
      <sheetName val="[수목일위.XLS][수목일위.XLS]el______215"/>
      <sheetName val="[수목일위.XLS][수목일위.XLS]el______210"/>
      <sheetName val="[수목일위.XLS][수목일위.XLS]el______211"/>
      <sheetName val="[수목일위.XLS][수목일위.XLS]el______212"/>
      <sheetName val="[수목일위.XLS][수목일위.XLS]el______213"/>
      <sheetName val="[수목일위.XLS][수목일위.XLS]el______222"/>
      <sheetName val="[수목일위.XLS][수목일위.XLS]el______223"/>
      <sheetName val="[수목일위.XLS][수목일위.XLS]el______216"/>
      <sheetName val="[수목일위.XLS][수목일위.XLS]el______217"/>
      <sheetName val="[수목일위.XLS][수목일위.XLS]el______218"/>
      <sheetName val="[수목일위.XLS][수목일위.XLS]el______219"/>
      <sheetName val="[수목일위.XLS][수목일위.XLS]el______226"/>
      <sheetName val="[수목일위.XLS][수목일위.XLS]el______227"/>
      <sheetName val="[수목일위.XLS][수목일위.XLS]el______228"/>
      <sheetName val="[수목일위.XLS][수목일위.XLS]el______229"/>
      <sheetName val="[수목일위.XLS][수목일위.XLS]el______224"/>
      <sheetName val="[수목일위.XLS][수목일위.XLS]el______225"/>
      <sheetName val="[수목일위.XLS][수목일위.XLS]el______230"/>
      <sheetName val="[수목일위.XLS][수목일위.XLS]el______231"/>
      <sheetName val="[수목일위.XLS][수목일위.XLS]el______232"/>
      <sheetName val="[수목일위.XLS][수목일위.XLS]el______233"/>
      <sheetName val="[수목일위.XLS][수목일위.XLS]el______236"/>
      <sheetName val="[수목일위.XLS][수목일위.XLS]el______237"/>
      <sheetName val="[수목일위.XLS][수목일위.XLS]el______234"/>
      <sheetName val="[수목일위.XLS][수목일위.XLS]el______235"/>
      <sheetName val="[수목일위.XLS][수목일위.XLS]el______240"/>
      <sheetName val="[수목일위.XLS][수목일위.XLS]el______241"/>
      <sheetName val="[수목일위.XLS][수목일위.XLS]el______244"/>
      <sheetName val="[수목일위.XLS][수목일위.XLS]el______245"/>
      <sheetName val="[수목일위.XLS][수목일위.XLS]el______238"/>
      <sheetName val="[수목일위.XLS][수목일위.XLS]el______239"/>
      <sheetName val="[수목일위.XLS][수목일위.XLS]el______242"/>
      <sheetName val="[수목일위.XLS][수목일위.XLS]el______243"/>
      <sheetName val="[수목일위.XLS][수목일위.XLS]el______256"/>
      <sheetName val="[수목일위.XLS][수목일위.XLS]el______257"/>
      <sheetName val="[수목일위.XLS][수목일위.XLS]el______254"/>
      <sheetName val="[수목일위.XLS][수목일위.XLS]el______255"/>
      <sheetName val="[수목일위.XLS][수목일위.XLS]el______252"/>
      <sheetName val="[수목일위.XLS][수목일위.XLS]el______253"/>
      <sheetName val="[수목일위.XLS][수목일위.XLS]el______250"/>
      <sheetName val="[수목일위.XLS][수목일위.XLS]el______251"/>
      <sheetName val="[수목일위.XLS][수목일위.XLS]el______246"/>
      <sheetName val="[수목일위.XLS][수목일위.XLS]el______247"/>
      <sheetName val="[수목일위.XLS][수목일위.XLS]el______248"/>
      <sheetName val="[수목일위.XLS][수목일위.XLS]el______249"/>
      <sheetName val="전신환매도율"/>
      <sheetName val="면적표-D7"/>
      <sheetName val="기구저㑾"/>
      <sheetName val="기구㠀ẁ"/>
      <sheetName val="기구蠀㮄"/>
      <sheetName val="기구ࠀ⢄"/>
      <sheetName val="기구︀퇕"/>
      <sheetName val="기구ử"/>
      <sheetName val="기구꜀릵"/>
      <sheetName val="[수목일위.XLS]el\설계서\수목일위_x0000_$Ĩɭ"/>
      <sheetName val="[수목일위.XLS]el\설계서\수목일위㼠A뺀⦟"/>
      <sheetName val="산_x0000__x0000_"/>
      <sheetName val="산扈="/>
      <sheetName val="회사기본자㔀"/>
      <sheetName val="일위집계(㔀቎԰"/>
      <sheetName val="도장면적"/>
      <sheetName val="단중표 (2)"/>
      <sheetName val="[수목일위.XLS]el\설계서\수목瀀ᯝ_x0000__x0000_Ā﷡"/>
      <sheetName val="[수목일위.XLS]el\설계서\수목쿓_x0000_Ā㓡"/>
      <sheetName val="[수목일위.XLS]el\설계서\수목_x0000_쾋_x0000_Ā㓡"/>
      <sheetName val="[수목일위.XLS]el\설계서\수목က࿖뱂_x0000_Ā﫡"/>
      <sheetName val="해평견_x0000_"/>
      <sheetName val="[수목일위.XLS]el\설계서_x0000__x0000_Ǌ_x0000_ⵀ댬Ǌ_x0000_Ā"/>
      <sheetName val="[수목일위.XLS]el\설계서_x0000__x0000_ȇ_x0000_ⰰ⥒ȇ_x0000_Ā"/>
      <sheetName val="[수목일위.XLS]el\설계서_x0000__x0000_Ā_x0000__x0005__x0000__x0000__x0000_ꉐ"/>
      <sheetName val="중사"/>
      <sheetName val="수량집"/>
      <sheetName val="관급자재대"/>
      <sheetName val="06 일위대가목록"/>
      <sheetName val="경율산정.舓⼱_x0005_"/>
      <sheetName val="경율산정._x0005__x0000_"/>
      <sheetName val="TOTAL_BOQ"/>
      <sheetName val="산북아MS"/>
      <sheetName val="접지1종"/>
      <sheetName val="8설_x0005__x0000_"/>
      <sheetName val="피해현황_(수량합계)"/>
      <sheetName val="접합_및_부설_"/>
      <sheetName val="배수장공사비명菈"/>
      <sheetName val="배수장공사비명쁈_"/>
      <sheetName val="도급예산䈀ԯ缀"/>
      <sheetName val="강원소나무"/>
      <sheetName val="낙엽송"/>
      <sheetName val="상수리"/>
      <sheetName val="신갈"/>
      <sheetName val="잣나무"/>
      <sheetName val="일위대가모듈"/>
      <sheetName val="일위대가표지"/>
      <sheetName val="시행분집계"/>
      <sheetName val="일위대가시행분"/>
      <sheetName val="단가산출표지"/>
      <sheetName val="단가산출집계"/>
      <sheetName val="우수관로 자재집계  "/>
      <sheetName val="우수관로 수량집계"/>
      <sheetName val="우수관로자재접합 "/>
      <sheetName val="맨홀집계표 "/>
      <sheetName val="맨홀수량"/>
      <sheetName val="맨홀토공"/>
      <sheetName val="VXXXXXX"/>
      <sheetName val="-구조물공토공"/>
      <sheetName val="-접속도로-"/>
      <sheetName val="-접속도로증감1"/>
      <sheetName val="낙찰표"/>
      <sheetName val="자재단가 산출근거"/>
      <sheetName val="횡날개수집"/>
      <sheetName val="인자기준"/>
      <sheetName val="바닥막이1.5"/>
      <sheetName val="재적표"/>
      <sheetName val="임소반구역"/>
      <sheetName val="소요량"/>
      <sheetName val="신규식재수량"/>
      <sheetName val="단재적표"/>
      <sheetName val="1 자원총괄"/>
      <sheetName val="본체"/>
      <sheetName val="구조물토적"/>
      <sheetName val="Baby일위대가"/>
      <sheetName val="상행-교대(A1-A2)"/>
      <sheetName val="DATA입력"/>
      <sheetName val="수자재단위당"/>
      <sheetName val="1. 설계조건 2.단면가정 3. 하중계산"/>
      <sheetName val="단가산출기초자료"/>
      <sheetName val="산출근거기본형식"/>
      <sheetName val="공종단가목록"/>
      <sheetName val="지정기초공사"/>
      <sheetName val="철근공사"/>
      <sheetName val="거푸집공사"/>
      <sheetName val="콘크리트공사"/>
      <sheetName val="철골공사"/>
      <sheetName val="돌쌓기공사"/>
      <sheetName val="조경공사"/>
      <sheetName val="하천공사"/>
      <sheetName val="골재채집"/>
      <sheetName val="운반공사"/>
      <sheetName val="도로포장"/>
      <sheetName val="항만공사"/>
      <sheetName val="터널공사"/>
      <sheetName val="궤도공사"/>
      <sheetName val="개간"/>
      <sheetName val="토관부설"/>
      <sheetName val="무근콘크리트관"/>
      <sheetName val="철근콘크리트관"/>
      <sheetName val="원심력철근콘크리트관"/>
      <sheetName val="납죠인트관접합"/>
      <sheetName val="플랜지죠인트접합"/>
      <sheetName val="메카니칼죠인트부설접합"/>
      <sheetName val="타이튼죠인트부설접합"/>
      <sheetName val="나사관접합부설"/>
      <sheetName val="PVC관접합"/>
      <sheetName val="맞이음부설"/>
      <sheetName val="부단수천공기정자관"/>
      <sheetName val="누수방지대부설접합"/>
      <sheetName val="파형폴리에틸렌관"/>
      <sheetName val="강관부설접합"/>
      <sheetName val="관갱생공"/>
      <sheetName val="관세관공"/>
      <sheetName val="제수변부설"/>
      <sheetName val="파형강관접합부설"/>
      <sheetName val="KP메카니칼"/>
      <sheetName val="PE관부설"/>
      <sheetName val="부단수천공분기점"/>
      <sheetName val="이중벽폴리에틸렌관"/>
      <sheetName val="PC관접합부설"/>
      <sheetName val="PE관새들분기관"/>
      <sheetName val="수지파형강관"/>
      <sheetName val="관절단"/>
      <sheetName val="강이형관부설"/>
      <sheetName val="내충격수도관"/>
      <sheetName val="토질토양조사"/>
      <sheetName val="하수공사"/>
      <sheetName val="금속공사"/>
      <sheetName val="부대공사"/>
      <sheetName val="구역화물1"/>
      <sheetName val="구역화물2"/>
      <sheetName val="건설기계가격"/>
      <sheetName val="기계경비계산"/>
      <sheetName val="회사기초자료"/>
      <sheetName val="1공구_단䈀ᅪ԰_x0000_缀_x0000_"/>
      <sheetName val="총사업비현황"/>
      <sheetName val="11공사비요율"/>
      <sheetName val="양배수장"/>
      <sheetName val="내역서1999.헾】_x0005_"/>
      <sheetName val="단가목氚"/>
      <sheetName val="현장청취복명서"/>
      <sheetName val="동별집계(비디오폰흑백-&gt;칼라)"/>
      <sheetName val="동별집계"/>
      <sheetName val="공사원가산출서"/>
      <sheetName val="장비일위대가2003상"/>
      <sheetName val="[수목일위.XLS]el\설계서\수목일위.堃ᦋ鄃ா뀁ᢪ_x001f_"/>
      <sheetName val="내역총괄"/>
      <sheetName val="계정c԰"/>
      <sheetName val="직원투"/>
      <sheetName val="날개벽(䟣⾯_x0005_"/>
      <sheetName val="날개벽(_x0005_"/>
      <sheetName val="현장_x0005_"/>
      <sheetName val="날개벽(䟣⾄_x0005_"/>
      <sheetName val="날개벽(시점԰"/>
      <sheetName val="사업분석ﻂ峕ԯ"/>
      <sheetName val="회사기_x0005_"/>
      <sheetName val="el\설계서\수목일︀ᇕ԰"/>
      <sheetName val="정화조방"/>
      <sheetName val="★도급내역︀𥉉ԯ"/>
      <sheetName val="★도급내역က"/>
      <sheetName val="원가계ԯ"/>
      <sheetName val="산근?"/>
      <sheetName val="2000_11월ԯ"/>
      <sheetName val="에԰"/>
      <sheetName val="1-4-"/>
      <sheetName val="일위대렀቟԰"/>
      <sheetName val="철?"/>
      <sheetName val="기԰"/>
      <sheetName val="[수목일위.XLS]el\설계서\수목일︀ᇕ԰"/>
      <sheetName val="발주처?䕫␀䕬"/>
      <sheetName val="철근량산정및헾】_x0005_"/>
      <sheetName val="사업분석"/>
      <sheetName val="2.고용보험㥝〒_x0005_"/>
      <sheetName val="48일위_x0005_"/>
      <sheetName val="도급예산헾】_x0005_"/>
      <sheetName val="2공구하_x0005_"/>
      <sheetName val="일위대׈"/>
      <sheetName val="[수목일위.XLS]el\설계서\수목︀ᇕ԰"/>
      <sheetName val="[수목일위.XLS]el\설계서瀀ᯢ"/>
      <sheetName val="주공"/>
      <sheetName val="장비투"/>
      <sheetName val="2.고용보׃⿦"/>
      <sheetName val="[수목일위.XLS"/>
      <sheetName val="[수목일위.XLS]el\설계서\수목　⣝"/>
      <sheetName val="배"/>
      <sheetName val="[수목일위.XLS]el\설계서\수목"/>
      <sheetName val="[수목일위.XLS]el\설계서\수목က↏"/>
      <sheetName val="내역서19多⿣_x0005_"/>
      <sheetName val="2.고용보험԰"/>
      <sheetName val="경비내역徸〒_x0005_"/>
      <sheetName val="D-철근총喸"/>
      <sheetName val="상시"/>
      <sheetName val="약_x0000__x0000__x0005_"/>
      <sheetName val="재산세 토지"/>
      <sheetName val="[수목일위.XLS]el\설계서\수목일위_x0000__x0000__x0005__x0000_"/>
      <sheetName val="중기손료"/>
      <sheetName val="상부공철근집계(AB蠀㛿"/>
      <sheetName val="에너齘_x0013_"/>
      <sheetName val="단가일蜨"/>
      <sheetName val="궤도부설(424-441,1-27)"/>
      <sheetName val="레일단(70-125)"/>
      <sheetName val="장대단(55-71,126-129)"/>
      <sheetName val="궤도철거(442-448,36-54,130-134)"/>
      <sheetName val="분기(135-174,257-302)"/>
      <sheetName val="교상침목(177-183,151-184,254-262)"/>
      <sheetName val="침목단WT(182-246)"/>
      <sheetName val="궤도이설(20-27)"/>
      <sheetName val="기타1(558-577,263-293)"/>
      <sheetName val="자갈"/>
      <sheetName val="기타2(336-382)"/>
      <sheetName val="장,교(549-571,5-6,11-12,16-17,22"/>
      <sheetName val="체결구(348-375)"/>
      <sheetName val="기계상차(388)"/>
      <sheetName val="용접(389-423)"/>
      <sheetName val="장대(449-475)"/>
      <sheetName val="레일w(476-494)"/>
      <sheetName val="레일P(495-501)"/>
      <sheetName val="침목WT(502-518)"/>
      <sheetName val="침목PP(533-548)"/>
      <sheetName val="궤간정정"/>
      <sheetName val="면(37)"/>
      <sheetName val="면맞춤"/>
      <sheetName val="줄(37)"/>
      <sheetName val="줄맞춤"/>
      <sheetName val="유간(37)"/>
      <sheetName val="유간정정"/>
      <sheetName val="처짐(37)"/>
      <sheetName val="이음처짐"/>
      <sheetName val="위치(37)"/>
      <sheetName val="위치정정"/>
      <sheetName val="다지기(37)"/>
      <sheetName val="총다지기"/>
      <sheetName val="자갈치기(37)"/>
      <sheetName val="자갈치기"/>
      <sheetName val="분기보수"/>
      <sheetName val="기타"/>
      <sheetName val="가설소"/>
      <sheetName val="신품"/>
      <sheetName val="[수목일위.XLS]el\설계서\_x0000__x0000_Ā_x0000__x0005__x0000_翽_x0000_"/>
      <sheetName val="[수목일위.XLS]el\설계서\_x0000__x0000_Ā_x0000__x0005__x0000_翹_x0000_"/>
      <sheetName val="[수목일위.XLS]el\설계서\_x0000__x0000_ȯ_x0000_⫐⡢ȯ_x0000_"/>
      <sheetName val="단가_및_䠅ኀ谀"/>
      <sheetName val="★도급내︀"/>
      <sheetName val="[수목일위.XLS][수목일위.XLS]도급예산내역서총/_x0000_"/>
      <sheetName val="[수목일위.XLS][수목일위.XLS]기술자자료游/"/>
      <sheetName val="[수목일위.XLS][수목일위.XLS]정화조방수미/"/>
      <sheetName val="[수목일위.XLS]배수장공사비명鍀/"/>
      <sheetName val="[수목일위.XLS]내역(전체_금차/"/>
      <sheetName val="[수목일위.XLS]도급예산/_x0000_퀀ô_x0000__x0000_"/>
      <sheetName val="[수목일위.XLS]도급예산/_x0000_退ý_x0000__x0000_"/>
      <sheetName val="[수목일위.XLS]도급예산/_x0000_䀀_x0015__x0000__x0000_"/>
      <sheetName val="[수목일위.XLS]내역(전/_x0000_쀀¿_x0000_"/>
      <sheetName val="[수목일위.XLS]내역(전/_x0000_ꠀ_x0010__x0000_"/>
      <sheetName val="신당동집계표"/>
      <sheetName val="개비온집Ԁ"/>
      <sheetName val="개비온집저"/>
      <sheetName val="단가(헾】_x0005_"/>
      <sheetName val="단가(竈_x0013_笌"/>
      <sheetName val="단가(헾⾑_x0005_"/>
      <sheetName val="개비온집︀"/>
      <sheetName val="단가(鬘_x001d_헾"/>
      <sheetName val="상호참고저ᚙ"/>
      <sheetName val="상호참고ꠀ᪘"/>
      <sheetName val="단가(헾⾝_x0005_"/>
      <sheetName val="단가(肘%헾"/>
      <sheetName val="단가(芈+苌"/>
      <sheetName val="상호참고︀嗕"/>
      <sheetName val="상호참고ࠀ᎚"/>
      <sheetName val="낙엽송지주목"/>
      <sheetName val="Sheet8"/>
      <sheetName val="Sheet9"/>
      <sheetName val="Sheet10"/>
      <sheetName val="Sheet12"/>
      <sheetName val="Sheet16"/>
      <sheetName val="Module1"/>
      <sheetName val="Module2"/>
      <sheetName val="수리결과"/>
      <sheetName val="시중노임"/>
      <sheetName val="MASTER00.7月"/>
      <sheetName val="99총공사내역서"/>
      <sheetName val="일위대가표(DEEP)"/>
      <sheetName val="투찰가"/>
      <sheetName val="PI"/>
      <sheetName val="2002하반기노임기준"/>
      <sheetName val="영업소실적"/>
      <sheetName val="설비단가표"/>
      <sheetName val="제-노임"/>
      <sheetName val="기본사항"/>
      <sheetName val="환산"/>
      <sheetName val="공종별자재"/>
      <sheetName val="관람석제출"/>
      <sheetName val="카메라"/>
      <sheetName val="목표세부명세"/>
      <sheetName val="MAT_N048"/>
      <sheetName val="공주-교대(A1)"/>
      <sheetName val="48일위"/>
      <sheetName val="22수량"/>
      <sheetName val="견적대비"/>
      <sheetName val="환율 및 노임"/>
      <sheetName val="속 일위대가"/>
      <sheetName val="자재단가대비표"/>
      <sheetName val="전체제잡비"/>
      <sheetName val="BOOK4"/>
      <sheetName val="재료집계표"/>
      <sheetName val="사급자재비"/>
      <sheetName val="노임 (2차)"/>
      <sheetName val="단중표-ST"/>
      <sheetName val="대,유,램"/>
      <sheetName val="적용단위길이"/>
      <sheetName val="피벗테이블데이터분석"/>
      <sheetName val="특수기호강도거푸집"/>
      <sheetName val="종배수관면벽신"/>
      <sheetName val="종배수관(신)"/>
      <sheetName val="기슭막이(야면석찰쌓기)"/>
      <sheetName val="배관내역서"/>
      <sheetName val="배관품셈총괄표"/>
      <sheetName val="중갑지"/>
      <sheetName val="일목"/>
      <sheetName val="단가입력창"/>
      <sheetName val="공종단가표 "/>
      <sheetName val="주소록"/>
      <sheetName val="09공임"/>
      <sheetName val="산출기준(파견전산실)"/>
      <sheetName val="10월"/>
      <sheetName val="건축(APT,부대동)"/>
      <sheetName val="Macro7"/>
      <sheetName val="단위세대물량"/>
      <sheetName val="(A)내역서"/>
      <sheetName val="경비산출"/>
      <sheetName val="제경비"/>
      <sheetName val="UPDATA"/>
      <sheetName val="예가비교표"/>
      <sheetName val="앉음벽 (2)"/>
      <sheetName val="전문품의"/>
      <sheetName val="1회기성을"/>
      <sheetName val="과단위"/>
      <sheetName val="원본(갑지)"/>
      <sheetName val="한일양산"/>
      <sheetName val="대구실행"/>
      <sheetName val="정내"/>
      <sheetName val="단가비교표_공통1"/>
      <sheetName val="PC"/>
      <sheetName val="배수관토공"/>
      <sheetName val="2.도실원내역(원본)"/>
      <sheetName val="견적(100%)"/>
      <sheetName val="DNT OSBL"/>
      <sheetName val="부재력정리"/>
      <sheetName val="일위1"/>
      <sheetName val="PL단가산정"/>
      <sheetName val="그림2"/>
      <sheetName val="배수관공"/>
      <sheetName val="고창방향"/>
      <sheetName val="운반공"/>
      <sheetName val="기별(종합)"/>
      <sheetName val="공사현황"/>
      <sheetName val="자재단가_사급"/>
      <sheetName val="중기기준"/>
      <sheetName val="중기적산목록"/>
      <sheetName val="건축공사집계"/>
      <sheetName val="경영계획1월"/>
      <sheetName val="목동세대 산출근거"/>
      <sheetName val="아파트 "/>
      <sheetName val="성곽내역헾"/>
      <sheetName val="mcc일위대가"/>
      <sheetName val="제수문"/>
      <sheetName val="1호토공"/>
      <sheetName val="좌홍배수장"/>
      <sheetName val="좌홍배수장토공"/>
      <sheetName val="IBM UX"/>
      <sheetName val="당초"/>
      <sheetName val="평균높이산출근거"/>
      <sheetName val="횡배수관위치조서"/>
      <sheetName val="SPC노임(5월)"/>
      <sheetName val="선급비용"/>
      <sheetName val="99년하반기"/>
      <sheetName val="총괄집퀀ᦔ"/>
      <sheetName val="연돌일退←_xdc00_"/>
      <sheetName val="연돌일위退←"/>
      <sheetName val="연돌일_x0000__x0000_Ԁ"/>
      <sheetName val="수량3"/>
      <sheetName val="토공A"/>
      <sheetName val="당정동공통이수"/>
      <sheetName val="당정동경상이수"/>
      <sheetName val="type-F"/>
      <sheetName val="동일대내"/>
      <sheetName val="표층포설및다짐"/>
      <sheetName val="도급내역서(3)"/>
      <sheetName val="보건노"/>
      <sheetName val="산출동탄"/>
      <sheetName val="본선 토공 분배표"/>
      <sheetName val="loading"/>
      <sheetName val="기별"/>
      <sheetName val="오餀ԯ"/>
      <sheetName val="하도"/>
      <sheetName val="copy"/>
      <sheetName val="서식"/>
      <sheetName val="익월작업계힉"/>
      <sheetName val="J형측구단위수량"/>
      <sheetName val="마포토정"/>
      <sheetName val="L_RPTA05_목록"/>
      <sheetName val="기성세부내역서"/>
      <sheetName val="기성원가계산서"/>
      <sheetName val="기성부분내역서"/>
      <sheetName val="도장재료산출"/>
      <sheetName val="설비"/>
      <sheetName val="수량계산서 집계표(가설 신설 및 철거-을지로3가 2호선)"/>
      <sheetName val="수량계산서 집계표(신설-을지로3가 2호선)"/>
      <sheetName val="수량계산서 집계표(철거-을지로3가 2호선)"/>
      <sheetName val="공사설명서외"/>
      <sheetName val="영업_일1"/>
      <sheetName val="케이블류 OLD"/>
      <sheetName val="변경총괄지(1)"/>
      <sheetName val="관로토공"/>
      <sheetName val="퇴직공제부금산출근거"/>
      <sheetName val="연결관산출조서"/>
      <sheetName val="가설(사)"/>
      <sheetName val="목집(사)"/>
      <sheetName val="운반(사)"/>
      <sheetName val="지붕(사)"/>
      <sheetName val="손익분석"/>
      <sheetName val="Summary Sheet"/>
      <sheetName val="대림경상68억"/>
      <sheetName val="기성(1차) "/>
      <sheetName val="DESIGN CRETERIA"/>
      <sheetName val="관급"/>
      <sheetName val="E_P_T수량산출서2"/>
      <sheetName val="일위총괄표"/>
      <sheetName val="마북 손익분석(CATIA)"/>
      <sheetName val="A가설공사"/>
      <sheetName val="G균열보수공사"/>
      <sheetName val="Z기타공사"/>
      <sheetName val="P도배공사"/>
      <sheetName val="M도장공사"/>
      <sheetName val="R목공사_old"/>
      <sheetName val="K미장공사"/>
      <sheetName val="Q설비공사"/>
      <sheetName val="H방수공사"/>
      <sheetName val="S보수,보강공사"/>
      <sheetName val="L석공사"/>
      <sheetName val="I수장공사"/>
      <sheetName val="F조적공사"/>
      <sheetName val="B지반보강공사"/>
      <sheetName val="N지붕공사"/>
      <sheetName val="O창호공사"/>
      <sheetName val="D철거및잔재처리"/>
      <sheetName val="U철골공사"/>
      <sheetName val="E철근콘크리트공사"/>
      <sheetName val="J타일공사"/>
      <sheetName val="C토공사"/>
      <sheetName val="공문"/>
      <sheetName val="Requirement(Work Crew)"/>
      <sheetName val="수로교총재료집계"/>
      <sheetName val="N賃԰_x0000__x0000_"/>
      <sheetName val="표 지"/>
      <sheetName val="PriceSummary"/>
      <sheetName val="0_갑지"/>
      <sheetName val="8_현장관리비"/>
      <sheetName val="7_안전관리비"/>
      <sheetName val="재무가정"/>
      <sheetName val="1Month+Sheet2!"/>
      <sheetName val="견적 (2)"/>
      <sheetName val="실행원가내역"/>
      <sheetName val="일반자료"/>
      <sheetName val="총누계"/>
      <sheetName val="표준계약서"/>
      <sheetName val="3.부제O호표"/>
      <sheetName val="4.장비손료"/>
      <sheetName val="5.소모재료비"/>
      <sheetName val="9.공삭공지층별작업시간"/>
      <sheetName val="7.주입분사시간제원표"/>
      <sheetName val="6.작업시간표"/>
      <sheetName val="8.시멘트제원표"/>
      <sheetName val="2.품제O호표"/>
      <sheetName val="1.총괄표1500mm"/>
      <sheetName val="단면(직벽형)-H=1m"/>
      <sheetName val="공사비집계표(서해안고속도로)"/>
      <sheetName val="1SGATE97"/>
      <sheetName val="영창2餀"/>
      <sheetName val="영창2"/>
      <sheetName val="자재운반단가일람표"/>
      <sheetName val="태안9)3-2)원내역"/>
      <sheetName val=" 냉각수펌프"/>
      <sheetName val="AL공사(嫰ʍ"/>
      <sheetName val="[수목일위.XLS]el\설계서\수목_x0000__x0000_Ā_x0000__x0005__x0000_"/>
      <sheetName val="내역(전체_臨%般"/>
      <sheetName val="[수목일위.XLS]el\설계서턀몲ԯ_x0000_缀_x0000__x0000__x0000__xdd00_"/>
      <sheetName val="[수목일위.XLS]el\설계서턀者ԯ_x0000_缀_x0000__x0000__x0000_最"/>
      <sheetName val="내역서1999.啐0喜"/>
      <sheetName val="내역서1999.♱⿤_x0005_"/>
      <sheetName val="내역서1999.㐬ȟⱈ"/>
      <sheetName val="내역서(4공구)"/>
      <sheetName val="물량산출서"/>
      <sheetName val="B1F 사진"/>
      <sheetName val="1F 사진"/>
      <sheetName val="2F 사진"/>
      <sheetName val="상세내역서"/>
      <sheetName val="중공업예산통제계정"/>
      <sheetName val="토공개요C"/>
      <sheetName val="[수목일위.XLS][수목일위.XLS]el\설계_x0000__x0000__x0000__x0001_Ԁ_x0000_"/>
      <sheetName val="배수장공사비명세ԯ"/>
      <sheetName val="48일위(橂】_x0005_"/>
      <sheetName val="AL공_x0005__x0000__x0000_疼"/>
      <sheetName val="배수장공사비명冈_x001f_"/>
      <sheetName val="좌측ꙭī_x0000_"/>
      <sheetName val="실행⑹Ⰰ⑺"/>
      <sheetName val="설계哈)丵"/>
      <sheetName val="실행철_x0000__x0000__x0005_"/>
      <sheetName val="[수목일위.XLS]el\설계서\수목일위_x0000__x0000_ᧈ̬"/>
      <sheetName val="[수목일위.XLS]el\설계서\수목일위_x0000__x0000_졈ᚆ"/>
      <sheetName val="별첨2(임금)"/>
      <sheetName val="직원Ā考遘͙"/>
      <sheetName val="직원_x0000__x0000_Ā_x0000_"/>
      <sheetName val="[수목일위.XLS][수목일위.XLS]el_설_서_수목_6"/>
      <sheetName val="[수목일위.XLS][수목일위.XLS]el_설_서_수목_7"/>
      <sheetName val="[수목일위.XLS][수목일위.XLS]el_설_서_수목_4"/>
      <sheetName val="[수목일위.XLS][수목일위.XLS]el_설_서_수목_5"/>
      <sheetName val="[수목일위.XLS][수목일위.XLS]el_설_서_수목_2"/>
      <sheetName val="[수목일위.XLS][수목일위.XLS]el_설_서_수목_3"/>
      <sheetName val="입餀ኘ"/>
      <sheetName val="매채睮め"/>
      <sheetName val="[수목일위.XLS][수목일위.XLS]el_설______2"/>
      <sheetName val="[수목일위.XLS][수목일위.XLS]el_설______3"/>
      <sheetName val="[수목일위.XLS][수목일위.XLS_x0000_]el_______6"/>
      <sheetName val="[수목일위.XLS][수목일위.XLS_x0000_]el_______7"/>
      <sheetName val="[수목일위.XLS][수목일위.XLS]el______312"/>
      <sheetName val="[수목일위.XLS][수목일위.XLS]el______313"/>
      <sheetName val="[수목일위.XLS][수목일위.XLS]el______310"/>
      <sheetName val="[수목일위.XLS][수목일위.XLS]el______311"/>
      <sheetName val="내역(전_x0000__x0000__x0005__x0000_樀"/>
      <sheetName val="일위대가(X)"/>
      <sheetName val="배수장공사비԰_x0000_缀"/>
      <sheetName val="배수장공사비駇ኘ԰"/>
      <sheetName val="배수장공사비餀ኘ԰"/>
      <sheetName val="99노徸〒"/>
      <sheetName val="C &amp; G RHS"/>
      <sheetName val="월별수缀"/>
      <sheetName val="[수목일위.XLS][수목일위.XLS]el_설계서____4"/>
      <sheetName val="[수목일위.XLS][수목일위.XLS]el_설계서____5"/>
      <sheetName val="명단"/>
      <sheetName val="맨홀_x0000__x0000_ㅐ_x0000_"/>
      <sheetName val="간지 (세)"/>
      <sheetName val="수량산출서 갑지"/>
      <sheetName val="설비내역"/>
      <sheetName val="약품盌_x0015_"/>
      <sheetName val="[수목일위.XLS][수목일위.XLS]el______264"/>
      <sheetName val="[수목일위.XLS][수목일위.XLS]el______265"/>
      <sheetName val="[수목일위.XLS][수목일위.XLS]el__계__수__2"/>
      <sheetName val="[수목일위.XLS][수목일위.XLS]el__계__수__3"/>
      <sheetName val="[수목일위.XLS][수목일위.XLS]el______262"/>
      <sheetName val="[수목일위.XLS][수목일위.XLS]el______263"/>
      <sheetName val="[수목일위.XLS][수목일위.XLS]el______266"/>
      <sheetName val="[수목일위.XLS][수목일위.XLS]el______267"/>
      <sheetName val="[수목일위.XLS][수목일위.XLS]el______270"/>
      <sheetName val="[수목일위.XLS][수목일위.XLS]el______271"/>
      <sheetName val="[수목일위.XLS][수목일위.XLS]el______268"/>
      <sheetName val="[수목일위.XLS][수목일위.XLS]el______269"/>
      <sheetName val="[수목일위.XLS][수목일위.XLS]el______274"/>
      <sheetName val="[수목일위.XLS][수목일위.XLS]el______275"/>
      <sheetName val="[수목일위.XLS][수목일위.XLS]el______272"/>
      <sheetName val="[수목일위.XLS][수목일위.XLS]el______273"/>
      <sheetName val="[수목일위.XLS][수목일위.XLS]el______286"/>
      <sheetName val="[수목일위.XLS][수목일위.XLS]el______287"/>
      <sheetName val="[수목일위.XLS][수목일위.XLS]el______284"/>
      <sheetName val="[수목일위.XLS][수목일위.XLS]el______285"/>
      <sheetName val="원가계산서(APT+상가)"/>
      <sheetName val="[수목일위.XLS]el\설계서\수_x0000__x0000_Ū_x0000_⳰_xdc9e_Ū"/>
      <sheetName val="공사淠Ƕ"/>
      <sheetName val="[수목일위.XLS]el\설계서\수ംⅩ耀㉉_x0014__x0000__x0000_"/>
      <sheetName val="[수목일위.XLS]el\설계서\수砀倂㼁ംⅩ　"/>
      <sheetName val="견적을지"/>
      <sheetName val="갑"/>
      <sheetName val="일반자재"/>
      <sheetName val="[수목일위.XLS]el\설계서\수목일위._x0000__x0000__x0000__x0001_Ԁ_x0000_销"/>
      <sheetName val="[수목일위.XLS]el\설계서\수목일위._x0000__x0000__x0000__x0001_Ԁ_x0000_䀀"/>
      <sheetName val="[수목일위.XLS]el\설계서\수목일위._x0000__x0000__x0000__x0001_Ԁ_x0000__xde00_"/>
      <sheetName val="[수목일위.XLS]el\설계서\수목일위._x0000__x0000__x0000__x0001_Ԁ_x0000_需"/>
      <sheetName val="[수목일위.XLS][수목일위.XLS]el______278"/>
      <sheetName val="[수목일위.XLS][수목일위.XLS]el______279"/>
      <sheetName val="[수목일위.XLS][수목일위.XLS]el______280"/>
      <sheetName val="[수목일위.XLS][수목일위.XLS]el______281"/>
      <sheetName val="[수목일위.XLS][수목일위.XLS]el______276"/>
      <sheetName val="[수목일위.XLS][수목일위.XLS]el______277"/>
      <sheetName val="[수목일위.XLS][수목일위.XLS]el______282"/>
      <sheetName val="[수목일위.XLS][수목일위.XLS]el______283"/>
      <sheetName val="[수목일위.XLS][수목일위.XLS]el______288"/>
      <sheetName val="[수목일위.XLS][수목일위.XLS]el______289"/>
      <sheetName val="[수목일위.XLS][수목일위.XLS]el______290"/>
      <sheetName val="[수목일위.XLS][수목일위.XLS]el______291"/>
      <sheetName val="[수목일위.XLS][수목일위.XLS]el______294"/>
      <sheetName val="[수목일위.XLS][수목일위.XLS]el______295"/>
      <sheetName val="[수목일위.XLS][수목일위.XLS]el______292"/>
      <sheetName val="[수목일위.XLS][수목일위.XLS]el______293"/>
      <sheetName val="[수목일위.XLS][수목일위.XLS]el______296"/>
      <sheetName val="[수목일위.XLS][수목일위.XLS]el______297"/>
      <sheetName val="[수목일위.XLS][수목일위.XLS]el______298"/>
      <sheetName val="[수목일위.XLS][수목일위.XLS]el______299"/>
      <sheetName val="[수목일위.XLS][수목일위.XLS]el______300"/>
      <sheetName val="[수목일위.XLS][수목일위.XLS]el______301"/>
      <sheetName val="[수목일위.XLS]el\설계서\수_x0000__x0000_Ȍ_x0000_Ā_x0000__x0005_"/>
      <sheetName val="[수목일위.XLS]el\설계서\수_x0000__x0000__x0000__x0000__x0000__x0000_Ā"/>
      <sheetName val="[수목일위.XLS][수목일위.XLS]el______304"/>
      <sheetName val="[수목일위.XLS][수목일위.XLS]el______305"/>
      <sheetName val="[수목일위.XLS][수목일위.XLS]el______302"/>
      <sheetName val="[수목일위.XLS][수목일위.XLS]el______303"/>
      <sheetName val="[수목일위.XLS][수목일위.XLS]el______306"/>
      <sheetName val="[수목일위.XLS][수목일위.XLS]el______307"/>
      <sheetName val="[수목일위.XLS][수목일위.XLS]el______308"/>
      <sheetName val="[수목일위.XLS][수목일위.XLS]el______309"/>
      <sheetName val="[수목일위.XLS][수목일위.XLS]el______316"/>
      <sheetName val="[수목일위.XLS][수목일위.XLS]el______317"/>
      <sheetName val="[수목일위.XLS][수목일위.XLS]el______314"/>
      <sheetName val="[수목일위.XLS][수목일위.XLS]el______315"/>
      <sheetName val="[수목일위.XLS][수목일위.XLS]el______318"/>
      <sheetName val="[수목일위.XLS][수목일위.XLS]el______319"/>
      <sheetName val="[수목일위.XLS][수목일위.XLS]el______320"/>
      <sheetName val="[수목일위.XLS][수목일위.XLS]el______321"/>
      <sheetName val="4.전력간선헾】"/>
      <sheetName val="[수목일위.XLS]el\설계서\ﴘᑆאּ˳삱ç⃔"/>
      <sheetName val="[수목일위.XLS]el\설계서\԰↔_x0000__x0000__x0000__x0000_䮬"/>
      <sheetName val="[수목일위.XLS][수목일위.XLS]el______330"/>
      <sheetName val="[수목일위.XLS][수목일위.XLS]el______331"/>
      <sheetName val="[수목일위.XLS][수목일위.XLS]el______328"/>
      <sheetName val="[수목일위.XLS][수목일위.XLS]el______329"/>
      <sheetName val="[수목일위.XLS][수목일위.XLS]el______322"/>
      <sheetName val="[수목일위.XLS][수목일위.XLS]el______323"/>
      <sheetName val="[수목일위.XLS][수목일위.XLS]el______324"/>
      <sheetName val="[수목일위.XLS][수목일위.XLS]el______325"/>
      <sheetName val="[수목일위.XLS][수목일위.XLS]el______326"/>
      <sheetName val="[수목일위.XLS][수목일위.XLS]el______327"/>
      <sheetName val="[수목일위.XLS][수목일위.XLS]el______340"/>
      <sheetName val="[수목일위.XLS][수목일위.XLS]el______341"/>
      <sheetName val="[수목일위.XLS][수목일위.XLS]el______332"/>
      <sheetName val="[수목일위.XLS][수목일위.XLS]el______333"/>
      <sheetName val="[수목일위.XLS][수목일위.XLS]el______334"/>
      <sheetName val="[수목일위.XLS][수목일위.XLS]el______335"/>
      <sheetName val="[수목일위.XLS][수목일위.XLS]el______336"/>
      <sheetName val="[수목일위.XLS][수목일위.XLS]el______337"/>
      <sheetName val="[수목일위.XLS][수목일위.XLS]el______338"/>
      <sheetName val="[수목일위.XLS][수목일위.XLS]el______339"/>
      <sheetName val="[수목일위.XLS][수목일위.XLS]el______344"/>
      <sheetName val="[수목일위.XLS][수목일위.XLS]el______345"/>
      <sheetName val="[수목일위.XLS][수목일위.XLS]el______342"/>
      <sheetName val="[수목일위.XLS][수목일위.XLS]el______343"/>
      <sheetName val="el\설계서\수목일위_XLS]데이타3"/>
      <sheetName val="1공구_단가_(정원)3"/>
      <sheetName val="1공구_단가_(산광)3"/>
      <sheetName val="1공구_단가_(용호)3"/>
      <sheetName val="간지_(2)3"/>
      <sheetName val="2공구_단가(인성)3"/>
      <sheetName val="2공구_단가(대동)3"/>
      <sheetName val="2공구_단가(산광)2"/>
      <sheetName val="1_토공2"/>
      <sheetName val="2_배수공2"/>
      <sheetName val="3_구조물공2"/>
      <sheetName val="4_포장공2"/>
      <sheetName val="지주목_및_비료산출기준2"/>
      <sheetName val="PACKING_LIST2"/>
      <sheetName val="el\설계서\수목일위_XLS2"/>
      <sheetName val="일위대가_2"/>
      <sheetName val="1__설계예산서2"/>
      <sheetName val="2__목차2"/>
      <sheetName val="3_설계설명서2"/>
      <sheetName val="4_시방서갑지2"/>
      <sheetName val="5_시방서(일반시방서)2"/>
      <sheetName val="6_시방서갑지(특기)2"/>
      <sheetName val="7_예정공정표2"/>
      <sheetName val="8__설계예산서2"/>
      <sheetName val="16_설계서용지(갑)2"/>
      <sheetName val="17__내역서갑지2"/>
      <sheetName val="내_역_서2"/>
      <sheetName val="일_위_대_가_표2"/>
      <sheetName val="수_량_산_출_서2"/>
      <sheetName val="전차선로_물량표2"/>
      <sheetName val="중기조종사_단위단가2"/>
      <sheetName val="제출내역_(2)2"/>
      <sheetName val="참조_(2)2"/>
      <sheetName val="기초입력_DATA2"/>
      <sheetName val="원가계산_(2)2"/>
      <sheetName val="일위대가_(식재)2"/>
      <sheetName val="골조-APT_갑지2"/>
      <sheetName val="3_바닥판__2"/>
      <sheetName val="설명서_2"/>
      <sheetName val="플랜트_설치2"/>
      <sheetName val="아파트_내역2"/>
      <sheetName val="6-1__관개량조서2"/>
      <sheetName val="7_원가계산서(품셈)2"/>
      <sheetName val="단가산출근거_목록표2"/>
      <sheetName val="단_가_산_출_근_거2"/>
      <sheetName val="중기_목록표2"/>
      <sheetName val="시간당_중기사용료2"/>
      <sheetName val="환율및_기초자료2"/>
      <sheetName val="인건비_2"/>
      <sheetName val="11-2_아파트내역2"/>
      <sheetName val="자재단가2007_102"/>
      <sheetName val="자재단가2008_42"/>
      <sheetName val="INDEX__LIST2"/>
      <sheetName val="표__지2"/>
      <sheetName val="G_R300경비1"/>
      <sheetName val="1-4-2_관(약)2"/>
      <sheetName val="주빔의_설계2"/>
      <sheetName val="횡_연장2"/>
      <sheetName val="BSD_(2)2"/>
      <sheetName val="자재_집계표2"/>
      <sheetName val="2_고용보험료산출근거1"/>
      <sheetName val="내역서1999_8최종2"/>
      <sheetName val="각사별공사비분개_1"/>
      <sheetName val="안양동교_1안1"/>
      <sheetName val="총괄_내역서1"/>
      <sheetName val="CABLE_SIZE-12"/>
      <sheetName val="단계별내역_(2)1"/>
      <sheetName val="개별직종노임단가(2005_1)1"/>
      <sheetName val="현장관리비_산출내역1"/>
      <sheetName val="6PILE__(돌출)1"/>
      <sheetName val="공사별_가중치_산출근거(토목)1"/>
      <sheetName val="TABLE_DB1"/>
      <sheetName val="쌍용_data_base1"/>
      <sheetName val="공사별_가중치_산출근거(건축)1"/>
      <sheetName val="회사기헾】"/>
      <sheetName val="_상부공통집계(총괄)1"/>
      <sheetName val="토공(우물통,기타)_1"/>
      <sheetName val="1_취수장1"/>
      <sheetName val="개비온_단위1"/>
      <sheetName val="계장_품셈표1"/>
      <sheetName val="단면_(2)1"/>
      <sheetName val="내역서_제출1"/>
      <sheetName val="8_설치품셈1"/>
      <sheetName val="8_옥외᐀ባ혀腺԰"/>
      <sheetName val="24_보증금1"/>
      <sheetName val="단계별내역_(丵〒1"/>
      <sheetName val="6__안전관리비1"/>
      <sheetName val="사업비변경내역(96_9단가)1"/>
      <sheetName val="1공구_단咀2ꮸ⽇"/>
      <sheetName val="4_설계예산내역서1"/>
      <sheetName val="6_관급자재조서1"/>
      <sheetName val="3_예정공정표1"/>
      <sheetName val="7_청제공기계기구조서1"/>
      <sheetName val="실행내역(10_13)1"/>
      <sheetName val="계정c헾】"/>
      <sheetName val="경율산정_XLS1"/>
      <sheetName val="4_전기1"/>
      <sheetName val="총집"/>
      <sheetName val="공사비_증감_내역서1"/>
      <sheetName val="A_LINE1"/>
      <sheetName val="토__공1"/>
      <sheetName val="3_고용보험료산출근거1"/>
      <sheetName val="4_고용보험1"/>
      <sheetName val="세골재__T2_변경_현황1"/>
      <sheetName val="1~9_하중계산1"/>
      <sheetName val="실행내역서_1"/>
      <sheetName val="el_설계서_수목일위_XLS_데이타1"/>
      <sheetName val="el_설계서_수목일위_XLS1"/>
      <sheetName val="5__현장관리비(new)_1"/>
      <sheetName val="24_보증금(전신전화가입권)1"/>
      <sheetName val="6_송금의뢰내역서1"/>
      <sheetName val="소방_하_내역1"/>
      <sheetName val="피해현황_(수량합계)1"/>
      <sheetName val="양재동_고향생각1"/>
      <sheetName val="설계내역서_1"/>
      <sheetName val="1__조명내역서(조명설치)1"/>
      <sheetName val="2__조명내역서(조명자재)1"/>
      <sheetName val="주공_"/>
      <sheetName val="품셈_1"/>
      <sheetName val="가실행_내역서1"/>
      <sheetName val="31_경비기본입력1"/>
      <sheetName val="5_2_6~7공사요율1"/>
      <sheetName val="날개벽(䟣⾯"/>
      <sheetName val="날개벽("/>
      <sheetName val="접합_및_부설_1"/>
      <sheetName val="배수내"/>
      <sheetName val="회사기"/>
      <sheetName val="48일위"/>
      <sheetName val="수"/>
      <sheetName val="8_석축단위(H=1_5M)1"/>
      <sheetName val="주공_׃⿓1"/>
      <sheetName val="블럭_손익1"/>
      <sheetName val="철근량산정및锼閄๿"/>
      <sheetName val="철근량산정및사용성锼"/>
      <sheetName val="내역서1999_8최저1"/>
      <sheetName val="공挔"/>
      <sheetName val="철근량산정및齘龜헾"/>
      <sheetName val="공傠"/>
      <sheetName val="공窨"/>
      <sheetName val="입출재고현황_(2)1"/>
      <sheetName val="빌딩_안내1"/>
      <sheetName val="3_하중산정4_지지력1"/>
      <sheetName val="환경기계공정표_(3)1"/>
      <sheetName val="1-최"/>
      <sheetName val="[수목일위_XLS][수목일위_XLS]el\설계서\수목일1"/>
      <sheetName val="상호참ᰖ〚"/>
      <sheetName val="2공구_단가(대동)2"/>
      <sheetName val="단계별내역_(丵〒"/>
      <sheetName val="4_전기"/>
      <sheetName val="양재동_고향생각"/>
      <sheetName val="설계내역서_"/>
      <sheetName val="1__조명내역서(조명설치)"/>
      <sheetName val="2__조명내역서(조명자재)"/>
      <sheetName val="가실행_내역서"/>
      <sheetName val="31_경비기본입력"/>
      <sheetName val="5_2_6~7공사요율"/>
      <sheetName val="8_석축단위(H=1_5M)"/>
      <sheetName val="주공_׃⿓"/>
      <sheetName val="블럭_손익"/>
      <sheetName val="내역서1999_8최저"/>
      <sheetName val="입출재고현황_(2)"/>
      <sheetName val="3_하중산정4_지지력"/>
      <sheetName val="환경기계공정표_(3)"/>
      <sheetName val="[수목일위_XLS][수목일위_XLS]el\설계서\수목일위"/>
      <sheetName val="el\설계서\수목일위_XLS]데이타4"/>
      <sheetName val="1공구_단가_(정원)4"/>
      <sheetName val="1공구_단가_(산광)4"/>
      <sheetName val="1공구_단가_(용호)4"/>
      <sheetName val="간지_(2)4"/>
      <sheetName val="2공구_단가(인성)4"/>
      <sheetName val="2공구_단가(대동)4"/>
      <sheetName val="2공구_단가(산광)3"/>
      <sheetName val="1_토공3"/>
      <sheetName val="2_배수공3"/>
      <sheetName val="3_구조물공3"/>
      <sheetName val="4_포장공3"/>
      <sheetName val="지주목_및_비료산출기준3"/>
      <sheetName val="PACKING_LIST3"/>
      <sheetName val="준검_내역서3"/>
      <sheetName val="el\설계서\수목일위_XLS3"/>
      <sheetName val="일위대가_3"/>
      <sheetName val="1__설계예산서3"/>
      <sheetName val="2__목차3"/>
      <sheetName val="3_설계설명서3"/>
      <sheetName val="4_시방서갑지3"/>
      <sheetName val="5_시방서(일반시방서)3"/>
      <sheetName val="6_시방서갑지(특기)3"/>
      <sheetName val="7_예정공정표3"/>
      <sheetName val="8__설계예산서3"/>
      <sheetName val="16_설계서용지(갑)3"/>
      <sheetName val="17__내역서갑지3"/>
      <sheetName val="내_역_서3"/>
      <sheetName val="일_위_대_가_표3"/>
      <sheetName val="수_량_산_출_서3"/>
      <sheetName val="AS포장복구_3"/>
      <sheetName val="전차선로_물량표3"/>
      <sheetName val="중기조종사_단위단가3"/>
      <sheetName val="제출내역_(2)3"/>
      <sheetName val="2000_11월설계내역3"/>
      <sheetName val="참조_(2)3"/>
      <sheetName val="기초입력_DATA3"/>
      <sheetName val="원가계산_(2)3"/>
      <sheetName val="Sheet1_(2)3"/>
      <sheetName val="일위대가_(식재)3"/>
      <sheetName val="기타_정보통신공사3"/>
      <sheetName val="단가_및_재료비3"/>
      <sheetName val="표지_(2)3"/>
      <sheetName val="골조-APT_갑지3"/>
      <sheetName val="3_바닥판__3"/>
      <sheetName val="설명서_3"/>
      <sheetName val="플랜트_설치3"/>
      <sheetName val="아파트_내역3"/>
      <sheetName val="6-1__관개량조서3"/>
      <sheetName val="7_원가계산서(품셈)3"/>
      <sheetName val="단가산출근거_목록표3"/>
      <sheetName val="단_가_산_출_근_거3"/>
      <sheetName val="중기_목록표3"/>
      <sheetName val="시간당_중기사용료3"/>
      <sheetName val="환율및_기초자료3"/>
      <sheetName val="인건비_3"/>
      <sheetName val="11-2_아파트내역3"/>
      <sheetName val="자재단가2007_103"/>
      <sheetName val="자재단가2008_43"/>
      <sheetName val="INDEX__LIST3"/>
      <sheetName val="표__지3"/>
      <sheetName val="실행,원가_최종예상2"/>
      <sheetName val="G_R300경비2"/>
      <sheetName val="1-4-2_관(약)3"/>
      <sheetName val="주빔의_설계3"/>
      <sheetName val="횡_연장3"/>
      <sheetName val="BSD_(2)3"/>
      <sheetName val="자재_집계표3"/>
      <sheetName val="2_고용보험료산출근거2"/>
      <sheetName val="내역서1999_8최종3"/>
      <sheetName val="7_계측제어2"/>
      <sheetName val="6_동력2"/>
      <sheetName val="13_방송공사2"/>
      <sheetName val="15_소방공사2"/>
      <sheetName val="12_옥외_방송공사2"/>
      <sheetName val="8_옥외_보안등공사2"/>
      <sheetName val="9_전등공사2"/>
      <sheetName val="4_전력간선공사2"/>
      <sheetName val="1_전력인입2"/>
      <sheetName val="10_전열_공사2"/>
      <sheetName val="11_전화공사2"/>
      <sheetName val="5_CABLE_TRAY2"/>
      <sheetName val="3_피뢰공사2"/>
      <sheetName val="14_TV공사2"/>
      <sheetName val="1_2_동력(철거)2"/>
      <sheetName val="1_접지공사2"/>
      <sheetName val="각사별공사비분개_2"/>
      <sheetName val="안양동교_1안2"/>
      <sheetName val="주공_갑지2"/>
      <sheetName val="총괄_내역서2"/>
      <sheetName val="CABLE_SIZE-13"/>
      <sheetName val="단계별내역_(2)2"/>
      <sheetName val="개별직종노임단가(2005_1)2"/>
      <sheetName val="현장관리비_산출내역2"/>
      <sheetName val="6PILE__(돌출)2"/>
      <sheetName val="공사별_가중치_산출근거(토목)2"/>
      <sheetName val="TABLE_DB2"/>
      <sheetName val="쌍용_data_base2"/>
      <sheetName val="설계변경내역_982"/>
      <sheetName val="공사별_가중치_산출근거(건축)2"/>
      <sheetName val="_상부공통집계(총괄)2"/>
      <sheetName val="토공(우물통,기타)_2"/>
      <sheetName val="1_취수장2"/>
      <sheetName val="귀래_설계_공내역서2"/>
      <sheetName val="개비온_단위2"/>
      <sheetName val="계장_품셈표2"/>
      <sheetName val="단면_(2)2"/>
      <sheetName val="내역서_제출2"/>
      <sheetName val="8_설치품셈2"/>
      <sheetName val="24_보증금2"/>
      <sheetName val="단계별내역_(丵〒2"/>
      <sheetName val="6__안전관리비2"/>
      <sheetName val="사업비변경내역(96_9단가)2"/>
      <sheetName val="4_설계예산내역서2"/>
      <sheetName val="6_관급자재조서2"/>
      <sheetName val="3_예정공정표2"/>
      <sheetName val="7_청제공기계기구조서2"/>
      <sheetName val="실행내역(10_13)2"/>
      <sheetName val="경율산정_XLS2"/>
      <sheetName val="4_전기2"/>
      <sheetName val="공사비_증감_내역서2"/>
      <sheetName val="A_LINE2"/>
      <sheetName val="토__공2"/>
      <sheetName val="3_고용보험료산출근거2"/>
      <sheetName val="4_고용보험2"/>
      <sheetName val="세골재__T2_변경_현황2"/>
      <sheetName val="1~9_하중계산2"/>
      <sheetName val="실행내역서_2"/>
      <sheetName val="el_설계서_수목일위_XLS_데이타2"/>
      <sheetName val="el_설계서_수목일위_XLS2"/>
      <sheetName val="5__현장관리비(new)_2"/>
      <sheetName val="24_보증금(전신전화가입권)2"/>
      <sheetName val="6_송금의뢰내역서2"/>
      <sheetName val="소방_하_내역2"/>
      <sheetName val="피해현황_(수량합계)2"/>
      <sheetName val="양재동_고향생각2"/>
      <sheetName val="설계내역서_2"/>
      <sheetName val="1__조명내역서(조명설치)2"/>
      <sheetName val="2__조명내역서(조명자재)2"/>
      <sheetName val="품셈_2"/>
      <sheetName val="가실행_내역서2"/>
      <sheetName val="31_경비기본입력2"/>
      <sheetName val="5_2_6~7공사요율2"/>
      <sheetName val="접합_및_부설_2"/>
      <sheetName val="8_석축단위(H=1_5M)2"/>
      <sheetName val="주공_׃⿓2"/>
      <sheetName val="블럭_손익2"/>
      <sheetName val="내역서1999_8최저2"/>
      <sheetName val="입출재고현황_(2)2"/>
      <sheetName val="빌딩_안내2"/>
      <sheetName val="3_하중산정4_지지력2"/>
      <sheetName val="환경기계공정표_(3)2"/>
      <sheetName val="[수목일위_XLS][수목일위_XLS]el\설계서\수목일2"/>
      <sheetName val="차액뇣ă"/>
      <sheetName val="el\설계서\수목일위_XLS]데이타5"/>
      <sheetName val="1공구_단가_(정원)5"/>
      <sheetName val="1공구_단가_(산광)5"/>
      <sheetName val="1공구_단가_(용호)5"/>
      <sheetName val="간지_(2)5"/>
      <sheetName val="2공구_단가(인성)5"/>
      <sheetName val="2공구_단가(대동)5"/>
      <sheetName val="2공구_단가(산광)4"/>
      <sheetName val="1_토공4"/>
      <sheetName val="2_배수공4"/>
      <sheetName val="3_구조물공4"/>
      <sheetName val="4_포장공4"/>
      <sheetName val="지주목_및_비료산출기준4"/>
      <sheetName val="PACKING_LIST4"/>
      <sheetName val="준검_내역서4"/>
      <sheetName val="el\설계서\수목일위_XLS4"/>
      <sheetName val="일위대가_4"/>
      <sheetName val="1__설계예산서4"/>
      <sheetName val="2__목차4"/>
      <sheetName val="3_설계설명서4"/>
      <sheetName val="4_시방서갑지4"/>
      <sheetName val="5_시방서(일반시방서)4"/>
      <sheetName val="6_시방서갑지(특기)4"/>
      <sheetName val="7_예정공정표4"/>
      <sheetName val="8__설계예산서4"/>
      <sheetName val="16_설계서용지(갑)4"/>
      <sheetName val="17__내역서갑지4"/>
      <sheetName val="내_역_서4"/>
      <sheetName val="일_위_대_가_표4"/>
      <sheetName val="수_량_산_출_서4"/>
      <sheetName val="AS포장복구_4"/>
      <sheetName val="전차선로_물량표4"/>
      <sheetName val="중기조종사_단위단가4"/>
      <sheetName val="제출내역_(2)4"/>
      <sheetName val="2000_11월설계내역4"/>
      <sheetName val="참조_(2)4"/>
      <sheetName val="기초입력_DATA4"/>
      <sheetName val="원가계산_(2)4"/>
      <sheetName val="Sheet1_(2)4"/>
      <sheetName val="일위대가_(식재)4"/>
      <sheetName val="기타_정보통신공사4"/>
      <sheetName val="단가_및_재료비4"/>
      <sheetName val="표지_(2)4"/>
      <sheetName val="골조-APT_갑지4"/>
      <sheetName val="3_바닥판__4"/>
      <sheetName val="설명서_4"/>
      <sheetName val="플랜트_설치4"/>
      <sheetName val="아파트_내역4"/>
      <sheetName val="6-1__관개량조서4"/>
      <sheetName val="7_원가계산서(품셈)4"/>
      <sheetName val="단가산출근거_목록표4"/>
      <sheetName val="단_가_산_출_근_거4"/>
      <sheetName val="중기_목록표4"/>
      <sheetName val="시간당_중기사용료4"/>
      <sheetName val="환율및_기초자료4"/>
      <sheetName val="인건비_4"/>
      <sheetName val="11-2_아파트내역4"/>
      <sheetName val="자재단가2007_104"/>
      <sheetName val="자재단가2008_44"/>
      <sheetName val="INDEX__LIST4"/>
      <sheetName val="표__지4"/>
      <sheetName val="실행,원가_최종예상3"/>
      <sheetName val="G_R300경비3"/>
      <sheetName val="1-4-2_관(약)4"/>
      <sheetName val="주빔의_설계4"/>
      <sheetName val="횡_연장4"/>
      <sheetName val="BSD_(2)4"/>
      <sheetName val="자재_집계표4"/>
      <sheetName val="2_고용보험료산출근거3"/>
      <sheetName val="내역서1999_8최종4"/>
      <sheetName val="7_계측제어3"/>
      <sheetName val="6_동력3"/>
      <sheetName val="13_방송공사3"/>
      <sheetName val="15_소방공사3"/>
      <sheetName val="12_옥외_방송공사3"/>
      <sheetName val="8_옥외_보안등공사3"/>
      <sheetName val="9_전등공사3"/>
      <sheetName val="4_전력간선공사3"/>
      <sheetName val="1_전력인입3"/>
      <sheetName val="10_전열_공사3"/>
      <sheetName val="11_전화공사3"/>
      <sheetName val="5_CABLE_TRAY3"/>
      <sheetName val="3_피뢰공사3"/>
      <sheetName val="14_TV공사3"/>
      <sheetName val="1_2_동력(철거)3"/>
      <sheetName val="1_접지공사3"/>
      <sheetName val="각사별공사비분개_3"/>
      <sheetName val="안양동교_1안3"/>
      <sheetName val="주공_갑지3"/>
      <sheetName val="총괄_내역서3"/>
      <sheetName val="CABLE_SIZE-14"/>
      <sheetName val="단계별내역_(2)3"/>
      <sheetName val="개별직종노임단가(2005_1)3"/>
      <sheetName val="현장관리비_산출내역3"/>
      <sheetName val="E_P_T수량산출서3"/>
      <sheetName val="6PILE__(돌출)3"/>
      <sheetName val="공사별_가중치_산출근거(토목)3"/>
      <sheetName val="TABLE_DB3"/>
      <sheetName val="쌍용_data_base3"/>
      <sheetName val="설계변경내역_983"/>
      <sheetName val="공사별_가중치_산출근거(건축)3"/>
      <sheetName val="_상부공통집계(총괄)3"/>
      <sheetName val="토공(우물통,기타)_3"/>
      <sheetName val="1_취수장3"/>
      <sheetName val="귀래_설계_공내역서3"/>
      <sheetName val="개비온_단위3"/>
      <sheetName val="계장_품셈표3"/>
      <sheetName val="단면_(2)3"/>
      <sheetName val="내역서_제출3"/>
      <sheetName val="8_설치품셈3"/>
      <sheetName val="24_보증금3"/>
      <sheetName val="단계별내역_(丵〒3"/>
      <sheetName val="6__안전관리비3"/>
      <sheetName val="사업비변경내역(96_9단가)3"/>
      <sheetName val="4_설계예산내역서3"/>
      <sheetName val="6_관급자재조서3"/>
      <sheetName val="3_예정공정표3"/>
      <sheetName val="7_청제공기계기구조서3"/>
      <sheetName val="실행내역(10_13)3"/>
      <sheetName val="경율산정_XLS3"/>
      <sheetName val="4_전기3"/>
      <sheetName val="공사비_증감_내역서3"/>
      <sheetName val="A_LINE3"/>
      <sheetName val="토__공3"/>
      <sheetName val="3_고용보험료산출근거3"/>
      <sheetName val="4_고용보험3"/>
      <sheetName val="세골재__T2_변경_현황3"/>
      <sheetName val="1~9_하중계산3"/>
      <sheetName val="실행내역서_3"/>
      <sheetName val="el_설계서_수목일위_XLS_데이타3"/>
      <sheetName val="el_설계서_수목일위_XLS3"/>
      <sheetName val="5__현장관리비(new)_3"/>
      <sheetName val="24_보증금(전신전화가입권)3"/>
      <sheetName val="6_송금의뢰내역서3"/>
      <sheetName val="소방_하_내역3"/>
      <sheetName val="피해현황_(수량합계)3"/>
      <sheetName val="양재동_고향생각3"/>
      <sheetName val="설계내역서_3"/>
      <sheetName val="1_설계조건3"/>
      <sheetName val="1__조명내역서(조명설치)3"/>
      <sheetName val="2__조명내역서(조명자재)3"/>
      <sheetName val="품셈_3"/>
      <sheetName val="가실행_내역서3"/>
      <sheetName val="31_경비기본입력3"/>
      <sheetName val="5_2_6~7공사요율3"/>
      <sheetName val="접합_및_부설_3"/>
      <sheetName val="8_석축단위(H=1_5M)3"/>
      <sheetName val="주공_׃⿓3"/>
      <sheetName val="블럭_손익3"/>
      <sheetName val="내역서1999_8최저3"/>
      <sheetName val="입출재고현황_(2)3"/>
      <sheetName val="빌딩_안내3"/>
      <sheetName val="3_하중산정4_지지력3"/>
      <sheetName val="환경기계공정표_(3)3"/>
      <sheetName val="[수목일위_XLS][수목일위_XLS]el\설계서\수목일3"/>
      <sheetName val="감리요율"/>
      <sheetName val="아耀"/>
      <sheetName val="기기리⠀驘"/>
      <sheetName val="기기리턀鎲"/>
      <sheetName val="기기리ԯ_x0000_"/>
      <sheetName val="48일㗅቎԰"/>
      <sheetName val="도급예산䈀湪ԯ"/>
      <sheetName val="00_x0005_"/>
      <sheetName val="도급예산䈀頻ԯ"/>
      <sheetName val="도급예산0"/>
      <sheetName val="도급예산䈀䥪ԯ"/>
      <sheetName val="도급예산ԯ"/>
      <sheetName val="도급예산䈀꽪ԯ"/>
      <sheetName val="도급예산退ភ?ភ䈀⵪"/>
      <sheetName val="도급예산䈀쥪ԯ"/>
      <sheetName val="도급예산/"/>
      <sheetName val="내역(전/"/>
      <sheetName val="도급예산䈀ԯ"/>
      <sheetName val="1공구_단䈀챪ԯ"/>
      <sheetName val="일위대ﻈᇕ԰"/>
      <sheetName val="3.피뢰공喘"/>
      <sheetName val="4_시방서遌ⵔ"/>
      <sheetName val="하조서"/>
      <sheetName val="부하LOAD"/>
      <sheetName val="집계(기계-뷵리)"/>
      <sheetName val="산업"/>
      <sheetName val="공정집계_국별"/>
      <sheetName val="[수목일위.XLS]el\설계서\수목일က_x0000_　㰲Ԃ"/>
      <sheetName val="[수목일위.XLS]el\설계서\수목일Ԇ_xdb6d_䀯L_x0000_"/>
      <sheetName val="[수목일위.XLS]el\설계서\수목일Ԃ_xdb6d_ 6_x0000_"/>
      <sheetName val="9.²_x0000_Ԁ_x0000_"/>
      <sheetName val="[수목일위.XLS]el\설계서\수목鄂㊾꡺_x001b__x0000_"/>
      <sheetName val="[수목일위.XLS]el\설계서\수_x0000__x0000__x0000__x0001_Ԁ_x0000_ﰀ"/>
      <sheetName val="[수목일위.XLS]el\설계서\촂頀氆-_x0000__x0000__x0000_"/>
      <sheetName val="[수목일위.XLS]el\설계서\밀潖Ѐ潗렀暫ԯ_x0000_"/>
      <sheetName val="[수목일위.XLS]el\설계서\수_x0000__x0000_Ā_x0000__x0005__x0000_翻"/>
      <sheetName val="[수목일위.XLS][수목일위.XLS_x0000_]el______10"/>
      <sheetName val="[수목일위.XLS][수목일위.XLS_x0000_]el______11"/>
      <sheetName val="[수목일위.XLS][수목일위.XLS_x0000_]el_______8"/>
      <sheetName val="[수목일위.XLS][수목일위.XLS_x0000_]el_______9"/>
      <sheetName val="[수목일위.XLS][수목일위.XLS_x0000_]el______14"/>
      <sheetName val="[수목일위.XLS][수목일위.XLS_x0000_]el______15"/>
      <sheetName val="[수목일위.XLS][수목일위.XLS_x0000_]el______12"/>
      <sheetName val="[수목일위.XLS][수목일위.XLS_x0000_]el______13"/>
      <sheetName val="[수목일위.XLS][수목일위.XLS_x0000_]el______16"/>
      <sheetName val="[수목일위.XLS][수목일위.XLS_x0000_]el______17"/>
      <sheetName val="견적갑지"/>
      <sheetName val="도급예산내역서총က⩗"/>
      <sheetName val="도급예산내역서총　䁖"/>
      <sheetName val="도급예산내역서총㕒"/>
      <sheetName val="도급예산내역서총렀앟"/>
      <sheetName val="도급예산내역서총退㙓"/>
      <sheetName val="[수목일위.XLS]el\설계서\수_x0000__x0000__x0000__x0001_Ԁ_x0000_礀"/>
      <sheetName val="[수목일위.XLS]el\설계서\수_x0000__x0000__x0000__x0001_Ԁ_x0000_㬀"/>
      <sheetName val="[수목일위.XLS][수목일위.XLS]el______346"/>
      <sheetName val="[수목일위.XLS][수목일위.XLS]el______347"/>
      <sheetName val="[수목일위.XLS][수목일위.XLS]el______348"/>
      <sheetName val="[수목일위.XLS][수목일위.XLS]el______349"/>
      <sheetName val="[수목일위.XLS]el\설계_x0000__x0000_Ԁ_x0000_뀀ũꢍ_x0001__x0000__x0000_"/>
      <sheetName val="[수목일위.XLS]el\설계_x0000__x0000_Ԁ_x0000_仄偔_x0002__x0000__x0000_"/>
      <sheetName val="[수목일위.XLS]el\설계_x0000__x0000_Ԁ_x0000_耀䔾倷_x0002__x0000__x0000_"/>
      <sheetName val="[수목일위.XLS]el\설계_x0000__x0000_Ԁ_x0000_뀀擈倸_x0002__x0000__x0000_"/>
      <sheetName val="[수목일위.XLS]el\설계_x0000__x0000_Ԁ_x0000_뀀᧞녏_x0002__x0000__x0000_"/>
      <sheetName val="[수목일위.XLS]el\설계_x0000__x0000_Ԁ_x0000_࿺녃_x0002__x0000__x0000_"/>
      <sheetName val="[수목일위.XLS]el\설계_x0000__x0000_Ԁ_x0000_　틂넶_x0002__x0000__x0000_"/>
      <sheetName val="[수목일위.XLS]el\설계_x0000__x0000_Ԁ_x0000_耀챊㨳_x0002__x0000__x0000_"/>
      <sheetName val="[수목일위.XLS]el\설계_x0000__x0000_Ԁ_x0000_䀀춷㨳_x0002__x0000__x0000_"/>
      <sheetName val="[수목일위.XLS]el\설계_x0000__x0000_Ԁ_x0000_䀀쳟㨳_x0002__x0000__x0000_"/>
      <sheetName val="[수목일위.XLS]el\설계_x0000__x0000_Ԁ_x0000_ꄺ唭_x0002__x0000__x0000_"/>
      <sheetName val="[수목일위.XLS]el\설계_x0000__x0000_Ԁ_x0000_䗛唰_x0002__x0000__x0000_"/>
      <sheetName val="[수목일위.XLS]el\설계_x0000__x0000_Ԁ_x0000_ꀀ휬옡_x0002__x0000__x0000_"/>
      <sheetName val="[수목일위.XLS]el\설계_x0000__x0000_Ԁ_x0000_䀀≅鵁_x0002__x0000__x0000_"/>
      <sheetName val="[수목일위.XLS]el\설계_x0000__x0000_Ԁ_x0000_뀀㣡_x0001__x0000__x0000_"/>
      <sheetName val="[수목일위.XLS]el\설계_x0000__x0000_Ԁ_x0000_ꀀ徭_x0001__x0000__x0000_"/>
      <sheetName val="[수목일위.XLS]el\설계_x0000__x0000_Ԁ_x0000_퀀距_x0001__x0000__x0000_"/>
      <sheetName val="[수목일위.XLS]el\설계_x0000__x0000_Ԁ_x0000_倀_x0001__x0000__x0000_"/>
      <sheetName val="[수목일위.XLS]el\설계_x0000__x0000_Ԁ_x0000_䀀쫲Ꮎ_x0002__x0000__x0000_"/>
      <sheetName val="[수목일위.XLS]el\설계서䶀ա_x0000__x0000__x0000__x0000_er㺔"/>
      <sheetName val="좌측齘_x0013_龜"/>
      <sheetName val="맨홀_x0000__x0000_塚_x0000_"/>
      <sheetName val="옥룡잡비"/>
      <sheetName val="구천"/>
      <sheetName val="노원열병합  건축공사기성내역서"/>
      <sheetName val="[수목일위.XLS][수목일위.XLS]el______358"/>
      <sheetName val="[수목일위.XLS][수목일위.XLS]el______359"/>
      <sheetName val="[수목일위.XLS][수목일위.XLS]el______356"/>
      <sheetName val="[수목일위.XLS][수목일위.XLS]el______357"/>
      <sheetName val="[수목일위.XLS][수목일위.XLS]el______354"/>
      <sheetName val="[수목일위.XLS][수목일위.XLS]el______355"/>
      <sheetName val="[수목일위.XLS][수목일위.XLS]el______364"/>
      <sheetName val="[수목일위.XLS][수목일위.XLS]el______365"/>
      <sheetName val="[수목일위.XLS][수목일위.XLS]el______360"/>
      <sheetName val="[수목일위.XLS][수목일위.XLS]el______361"/>
      <sheetName val="자재Å_x0000_"/>
      <sheetName val="여수토토적"/>
      <sheetName val="연부97-1"/>
      <sheetName val="내역서1999.擀睈㙠"/>
      <sheetName val="[수목일위.XLS][수목일위.XLS]el______362"/>
      <sheetName val="[수목일위.XLS][수목일위.XLS]el______363"/>
      <sheetName val="경  비 "/>
      <sheetName val="[수목일위.XLS]el\설계서\_x0000__x0000_Ԁ_x0000_쀀欺_x0017__x0000_"/>
      <sheetName val="콘센트신설"/>
      <sheetName val="토지비준표"/>
      <sheetName val="기타요인"/>
      <sheetName val="토지산출근거-평가"/>
      <sheetName val="비교표준지"/>
      <sheetName val="시점수정"/>
      <sheetName val="단지정보"/>
      <sheetName val="[수목일위.XLS]el\설계서\수목일_x0000__x0000_Ā_x0000__x0005_"/>
      <sheetName val="[수목일위.XLS][수목일위.XLS]el_설계서_수목_2"/>
      <sheetName val="[수목일위.XLS][수목일위.XLS]el_설계서_수목_3"/>
      <sheetName val="일위대가목록표(_x0005__x0000_"/>
      <sheetName val="일위대가목록표(繨'"/>
      <sheetName val="일위대가목록표(苈("/>
      <sheetName val="일위대가목록표(菨0"/>
      <sheetName val="[수목일위.XLS_x0000_][수목일위.XLS_x0000_]el______2"/>
      <sheetName val="[수목일위.XLS][수목일위.XLS]el_설계서_수목_6"/>
      <sheetName val="[수목일위.XLS][수목일위.XLS]el_설계서_수목_7"/>
      <sheetName val="[수목일위.XLS][수목일위.XLS]el_설계서_수목_4"/>
      <sheetName val="[수목일위.XLS][수목일위.XLS]el_설계서_수목_5"/>
      <sheetName val="99노임崆Ē"/>
      <sheetName val="수량산출서-2"/>
      <sheetName val="9.瀀玿́_x0000_"/>
      <sheetName val="9.԰_x0000_缀_x0000_"/>
      <sheetName val="9._x0000__x0000_Ԁ_x0000_"/>
      <sheetName val="[수목일위.XLS]el\설계서\_x0000_랸˨損Ï퀀▶"/>
      <sheetName val="수肹"/>
      <sheetName val="구皸"/>
      <sheetName val="Macro(전선)"/>
      <sheetName val="견적990322"/>
      <sheetName val="[수목일위.XLS][수목일위.XLS]el______372"/>
      <sheetName val="[수목일위.XLS][수목일위.XLS]el______373"/>
      <sheetName val="[수목일위.XLS][수목일위.XLS]el______370"/>
      <sheetName val="[수목일위.XLS][수목일위.XLS]el______371"/>
      <sheetName val="[수목일위.XLS][수목일위.XLS]el______366"/>
      <sheetName val="[수목일위.XLS][수목일위.XLS]el______367"/>
      <sheetName val="[수목일위.XLS][수목일위.XLS]el______368"/>
      <sheetName val="[수목일위.XLS][수목일위.XLS]el______369"/>
      <sheetName val="[수목일위.XLS][수목일위.XLS]el______382"/>
      <sheetName val="[수목일위.XLS][수목일위.XLS]el______383"/>
      <sheetName val="[수목일위.XLS][수목일위.XLS]el______380"/>
      <sheetName val="[수목일위.XLS][수목일위.XLS]el______381"/>
      <sheetName val="[수목일위.XLS][수목일위.XLS]el______374"/>
      <sheetName val="[수목일위.XLS][수목일위.XLS]el______375"/>
      <sheetName val="[수목일위.XLS][수목일위.XLS]el______376"/>
      <sheetName val="[수목일위.XLS][수목일위.XLS]el______377"/>
      <sheetName val="[수목일위.XLS][수목일위.XLS]el______378"/>
      <sheetName val="[수목일위.XLS][수목일위.XLS]el______379"/>
      <sheetName val="[수목일위.XLS][수목일위.XLS]el______384"/>
      <sheetName val="[수목일위.XLS][수목일위.XLS]el______385"/>
      <sheetName val="[수목일위.XLS][수목일위.XLS]el______386"/>
      <sheetName val="[수목일위.XLS][수목일위.XLS]el______387"/>
      <sheetName val="[수목일위.XLS][수목일위.XLS]el______390"/>
      <sheetName val="[수목일위.XLS][수목일위.XLS]el______391"/>
      <sheetName val="[수목일위.XLS][수목일위.XLS]el______388"/>
      <sheetName val="[수목일위.XLS][수목일위.XLS]el______389"/>
      <sheetName val="[수목일위.XLS][수목일위.XLS]el______396"/>
      <sheetName val="[수목일위.XLS][수목일위.XLS]el______397"/>
      <sheetName val="[수목일위.XLS][수목일위.XLS]el______392"/>
      <sheetName val="[수목일위.XLS][수목일위.XLS]el______393"/>
      <sheetName val="[수목일위.XLS][수목일위.XLS]el______394"/>
      <sheetName val="[수목일위.XLS][수목일위.XLS]el______395"/>
      <sheetName val="[수목일위.XLS][수목일위.XLS]el______398"/>
      <sheetName val="[수목일위.XLS][수목일위.XLS]el______399"/>
      <sheetName val="[수목일위.XLS][수목일위.XLS]el______406"/>
      <sheetName val="[수목일위.XLS][수목일위.XLS]el______407"/>
      <sheetName val="[수목일위.XLS][수목일위.XLS]el______402"/>
      <sheetName val="[수목일위.XLS][수목일위.XLS]el______403"/>
      <sheetName val="[수목일위.XLS][수목일위.XLS]el______400"/>
      <sheetName val="[수목일위.XLS][수목일위.XLS]el______401"/>
      <sheetName val="[수목일위.XLS][수목일위.XLS]el______404"/>
      <sheetName val="[수목일위.XLS][수목일위.XLS]el______405"/>
      <sheetName val="[수목일위.XLS][수목일위.XLS]el______410"/>
      <sheetName val="[수목일위.XLS][수목일위.XLS]el______411"/>
      <sheetName val="[수목일위.XLS][수목일위.XLS]el______408"/>
      <sheetName val="[수목일위.XLS][수목일위.XLS]el______409"/>
      <sheetName val="[수목일위.XLS][수목일위.XLS]el______412"/>
      <sheetName val="[수목일위.XLS][수목일위.XLS]el______413"/>
      <sheetName val="약품翸Z"/>
      <sheetName val="약품荈C"/>
      <sheetName val="측량노임단가"/>
      <sheetName val="[수목일위.XLS_x0000_][수목일위.XLS_x0000_]el______7"/>
      <sheetName val="[수목일위.XLS_x0000_][수목일위.XLS_x0000_]el______8"/>
      <sheetName val="[수목일위.XLS_x0000_][수목일위.XLS_x0000_]el______4"/>
      <sheetName val="[수목일위.XLS_x0000_][수목일위.XLS_x0000_]el______5"/>
      <sheetName val="일위대가목록표(_x0000__x0000_"/>
      <sheetName val="[수목일위.XLS_x0000_][수목일위.XLS_x0000_]el______3"/>
      <sheetName val="[수목일위.XLS_x0000_][수목일위.XLS_x0000_]el______6"/>
      <sheetName val="[수목일위.XLS][수목일위.XLS]el______422"/>
      <sheetName val="[수목일위.XLS][수목일위.XLS]el______423"/>
      <sheetName val="[수목일위.XLS][수목일위.XLS]el______414"/>
      <sheetName val="[수목일위.XLS][수목일위.XLS]el______415"/>
      <sheetName val="[수목일위.XLS][수목일위.XLS]el______424"/>
      <sheetName val="[수목일위.XLS][수목일위.XLS]el______425"/>
      <sheetName val="[수목일위.XLS][수목일위.XLS]el______416"/>
      <sheetName val="[수목일위.XLS][수목일위.XLS]el______417"/>
      <sheetName val="[수목일위.XLS][수목일위.XLS]el______418"/>
      <sheetName val="[수목일위.XLS][수목일위.XLS]el______419"/>
      <sheetName val="[수목일위.XLS][수목일위.XLS]el______420"/>
      <sheetName val="[수목일위.XLS][수목일위.XLS]el______421"/>
      <sheetName val="[수목일위.XLS][수목일위.XLS]el______428"/>
      <sheetName val="[수목일위.XLS][수목일위.XLS]el______429"/>
      <sheetName val="[수목일위.XLS][수목일위.XLS]el______426"/>
      <sheetName val="[수목일위.XLS][수목일위.XLS]el______427"/>
      <sheetName val="단가(橂】_x0005_"/>
      <sheetName val="철근단면적"/>
      <sheetName val="설정"/>
      <sheetName val="이토변실(A3-LINE)"/>
      <sheetName val="좌측_x0000__x0000__x0005_"/>
      <sheetName val="[수목일위.XLS][수목일위.XLS_x0000_]el__계서_수_2"/>
      <sheetName val="[수목일위.XLS][수목일위.XLS_x0000_]el__계서_수_3"/>
      <sheetName val="[수목일위.XLS]el\설계서\_x0000__x0000_官_x0000__x0000__x0000_뿭"/>
      <sheetName val="일위대가표_x0005__x0000_"/>
      <sheetName val="STBOX"/>
      <sheetName val="★도급내栂ᑙ턀좲ԯ_x0000_"/>
      <sheetName val="★도급내Ԃ_x0000_缀_x0000__x0000__x0000_"/>
      <sheetName val="램_x0005_"/>
      <sheetName val="DATA 입력부"/>
      <sheetName val="노견단위수량"/>
      <sheetName val="[수목일위.XLS][수목일위.XLS]el______432"/>
      <sheetName val="[수목일위.XLS][수목일위.XLS]el______433"/>
      <sheetName val="[수목일위.XLS][수목일위.XLS]el______430"/>
      <sheetName val="[수목일위.XLS][수목일위.XLS]el______431"/>
      <sheetName val="[수목일위.XLS][수목일위.XLS]el______436"/>
      <sheetName val="[수목일위.XLS][수목일위.XLS]el______437"/>
      <sheetName val="[수목일위.XLS][수목일위.XLS]el______434"/>
      <sheetName val="[수목일위.XLS][수목일위.XLS]el______435"/>
      <sheetName val="[수목일위.XLS][수목일위.XLS]el______438"/>
      <sheetName val="[수목일위.XLS][수목일위.XLS]el______439"/>
      <sheetName val="pier(각_x0000__x0000_"/>
      <sheetName val="[수목일위.XLS][수목일위.XLS]el______444"/>
      <sheetName val="[수목일위.XLS][수목일위.XLS]el______445"/>
      <sheetName val="[수목일위.XLS][수목일위.XLS]el______440"/>
      <sheetName val="[수목일위.XLS][수목일위.XLS]el______441"/>
      <sheetName val="[수목일위.XLS][수목일위.XLS]el______442"/>
      <sheetName val="[수목일위.XLS][수목일위.XLS]el______443"/>
      <sheetName val="[수목일위.XLS][수목일위.XLS]el______458"/>
      <sheetName val="[수목일위.XLS][수목일위.XLS]el______459"/>
      <sheetName val="[수목일위.XLS][수목일위.XLS]el______456"/>
      <sheetName val="[수목일위.XLS][수목일위.XLS]el______457"/>
      <sheetName val="[수목일위.XLS][수목일위.XLS]el______446"/>
      <sheetName val="[수목일위.XLS][수목일위.XLS]el______447"/>
      <sheetName val="[수목일위.XLS][수목일위.XLS]el______448"/>
      <sheetName val="[수목일위.XLS][수목일위.XLS]el______449"/>
      <sheetName val="[수목일위.XLS][수목일위.XLS]el______450"/>
      <sheetName val="[수목일위.XLS][수목일위.XLS]el______451"/>
      <sheetName val="[수목일위.XLS][수목일위.XLS]el______452"/>
      <sheetName val="[수목일위.XLS][수목일위.XLS]el______453"/>
      <sheetName val="[수목일위.XLS][수목일위.XLS]el______454"/>
      <sheetName val="[수목일위.XLS][수목일위.XLS]el______455"/>
      <sheetName val="[수목일위.XLS][수목일위.XLS]el______470"/>
      <sheetName val="[수목일위.XLS][수목일위.XLS]el______471"/>
      <sheetName val="[수목일위.XLS][수목일위.XLS]el______468"/>
      <sheetName val="[수목일위.XLS][수목일위.XLS]el______469"/>
      <sheetName val="[수목일위.XLS][수목일위.XLS]el______460"/>
      <sheetName val="[수목일위.XLS][수목일위.XLS]el______461"/>
      <sheetName val="[수목일위.XLS][수목일위.XLS]el______462"/>
      <sheetName val="[수목일위.XLS][수목일위.XLS]el______463"/>
      <sheetName val="[수목일위.XLS][수목일위.XLS]el______464"/>
      <sheetName val="[수목일위.XLS][수목일위.XLS]el______465"/>
      <sheetName val="[수목일위.XLS][수목일위.XLS]el______466"/>
      <sheetName val="[수목일위.XLS][수목일위.XLS]el______467"/>
      <sheetName val="[수목일위.XLS][수목일위.XLS]el______476"/>
      <sheetName val="[수목일위.XLS][수목일위.XLS]el______477"/>
      <sheetName val="[수목일위.XLS][수목일위.XLS]el______472"/>
      <sheetName val="[수목일위.XLS][수목일위.XLS]el______473"/>
      <sheetName val="업무량"/>
      <sheetName val="개별직종노임단가(2003.9)"/>
      <sheetName val="2공구하도鸬º_x0000_"/>
      <sheetName val="[수목일위.XLS]el\설계서\수_x0000_˱랰ɿ搭fᤨ"/>
      <sheetName val="일위-2"/>
      <sheetName val="일위-3"/>
      <sheetName val="일위-4"/>
      <sheetName val="일위-5"/>
      <sheetName val="RangeObject"/>
      <sheetName val="[수목일위.XLS][수목일위.XLS]el_설___수__2"/>
      <sheetName val="[수목일위.XLS][수목일위.XLS]el_설___수__3"/>
      <sheetName val="[수목일위.XLS]el\설계서\_x0000_ꩺ_x0000__x0000_Ā㶖_x0005__x0000_"/>
      <sheetName val="[수목일위.XLS]el\설계서\_x0000_郙_x0000__x0000_Ā邎_x0005__x0000_"/>
      <sheetName val="음료실행"/>
      <sheetName val="[수목일위.XLS]el\설계서\_x0000__x0000__x0005__x0000_ថ鏯ɧ_x0000_"/>
      <sheetName val="[수목일위.XLS]el\설계서\_x0000__x0000__x0005__x0000_ꍰ㾫Ś_x0000_"/>
      <sheetName val="내력서"/>
      <sheetName val="발주설계서(당초)"/>
      <sheetName val="횡 翨_x001b_"/>
      <sheetName val="횡 _x0005__x0000_"/>
      <sheetName val="[수목일위.XLS]el\설계서_x0000__x0000__x0005__x0000_Ʒ_x0000__x0000_"/>
      <sheetName val="직원투입계¬"/>
      <sheetName val="6.¼_x0000_"/>
      <sheetName val="[수목일위.XLS]el\설계_x0000__x0000_褀_x0002_က똫西_x0002__x0000__x0001_"/>
      <sheetName val="토지가격산출(발송)"/>
      <sheetName val="종배수관"/>
      <sheetName val="산洕っ"/>
      <sheetName val="[수목일위.XLS]el\설계서_x0000__x0000_Ǧ_x0000_ⴠꤼǦ_x0000_Ā"/>
      <sheetName val="노무비계"/>
      <sheetName val="[수목일위.XLS]el\설계렃耀ﻯ+_x0000__x0000__x0000_덎"/>
      <sheetName val="[수목일위.XLS][수목일위.XLS]el__계서_수_10"/>
      <sheetName val="[수목일위.XLS][수목일위.XLS]el__계서_수_11"/>
      <sheetName val="[수목일위.XLS][수목일위.XLS]el__계서_수__8"/>
      <sheetName val="[수목일위.XLS][수목일위.XLS]el__계서_수__9"/>
      <sheetName val="TEST1"/>
      <sheetName val="[수목일위.XLS]el\설계서\쒘_xde8e_ü_x0000__x0000__x0000_Ā_x0000_"/>
      <sheetName val="[수목일위.XLS]el\설계서\수목일위._x0000__x0000__x0000_"/>
      <sheetName val="골조钼9"/>
      <sheetName val="경비내역(을)脸2"/>
      <sheetName val="경비내역(을)_x0000__x0000_"/>
      <sheetName val="경비내역(을)님ಔ"/>
      <sheetName val="경비내역(을)䪀ങ"/>
      <sheetName val="경비내역(을)_x0010__x0000_"/>
      <sheetName val="경비내역(을)拘Ϝ"/>
      <sheetName val="경비내역(을)ƫ_x0000_"/>
      <sheetName val="경비내역(을)趐ᆄ"/>
      <sheetName val="경비내역(을)嵘ᣆ"/>
      <sheetName val="집1"/>
      <sheetName val="[수목일위.XLS]el\설계서\수목일위.X갂궹"/>
      <sheetName val="2012노임단가"/>
      <sheetName val="8/_x0000_"/>
      <sheetName val="슬래브(유곡)"/>
      <sheetName val="BoQ"/>
      <sheetName val="[수목일위.XLS]el\설계서\坰ȵ椰だ_x0000__x0000_䔈_x0000_"/>
      <sheetName val="산쌺攅"/>
      <sheetName val="제36-40호표"/>
      <sheetName val="LEGEND"/>
      <sheetName val="[수목일위.XLS]el\설계서›_x0000__x0000__x0000__x0000_幜;_x0006_"/>
      <sheetName val="[수목일위.XLS_x0000_]el\설계踂鴾⠻(_x0000__x0000__x0000_耀潟"/>
      <sheetName val="산#3-1"/>
      <sheetName val="산#3-2"/>
      <sheetName val="산#3-2-2"/>
      <sheetName val="단가_x0000__x0000_ǻ_x0000_"/>
      <sheetName val="단가_x0000__x0000_Ř_x0000_"/>
      <sheetName val="엔지니어링요율"/>
      <sheetName val="시도69호선 도로확포장 전기공사-선화.xlsx"/>
      <sheetName val="DAꞅ︀"/>
      <sheetName val="약품薨T"/>
      <sheetName val="약품蔈"/>
      <sheetName val="[수목일위.XLS]el\설계_x0000__x0000__x0000__x0001_Ԁ_x0000_︀羚"/>
      <sheetName val="[수목일위.XLS][수목일위.XLS]el___서_수_10"/>
      <sheetName val="[수목일위.XLS][수목일위.XLS]el___서_수_11"/>
      <sheetName val="[수목일위.XLS][수목일위.XLS]el___서_수목_6"/>
      <sheetName val="[수목일위.XLS][수목일위.XLS]el___서_수목_7"/>
      <sheetName val="[수목일위.XLS][수목일위.XLS]el___서_수목_8"/>
      <sheetName val="[수목일위.XLS][수목일위.XLS]el___서_수목_9"/>
      <sheetName val="[수목일위.XLS][수목일위.XLS]el___서_수_12"/>
      <sheetName val="[수목일위.XLS][수목일위.XLS]el___서_수_13"/>
      <sheetName val="시점교蠀"/>
      <sheetName val="[수목일위.XLS]el\설계서\崃떼㋾_x001d__x0000__x0000__x0000_"/>
      <sheetName val="계측"/>
      <sheetName val="piping"/>
      <sheetName val="노임단가조사厨"/>
      <sheetName val="장비사용료"/>
      <sheetName val="4-1.공통가설공사"/>
      <sheetName val="3-1.현장관리비"/>
      <sheetName val="2.인원투입"/>
      <sheetName val="[수목일위.XLS]el\설계_x0000__x0000__x0000__x0000_耀ﴮ㇅_x0002__x0000_"/>
      <sheetName val="[수목일위.XLS]el\설계서\_x0000__x0000__x0005__x0000_`ࢋɋ_x0000_"/>
      <sheetName val="포장損"/>
      <sheetName val="약품설闰"/>
      <sheetName val="[수목일위.XLS]el\설계서\리^ᤈ㚯_x0000__x0000__x0000__x0000_"/>
      <sheetName val="1.2 _x0005_"/>
      <sheetName val="[수목일위.XLS]el\설계서_x0000__x0000_Ā_x0000__x0005__x0000_翸_x0000_戰"/>
      <sheetName val="내역서1999.8殰时"/>
      <sheetName val="[수목일위.XLS][수목일위.XLS]______XLS_2"/>
      <sheetName val="[수목일위.XLS][수목일위.XLS_x0000_]______XL_2"/>
      <sheetName val="[수목일위.XLS]el\설계서\_x0000__x0000_Ԁ_x0000_뀀ﺋ_x0001_"/>
      <sheetName val="BP"/>
      <sheetName val="뜃맟뭁돽띿맟?-BLDG"/>
      <sheetName val="자ꠎ㲁"/>
      <sheetName val="방堸"/>
      <sheetName val="방䡲"/>
      <sheetName val="관련자료ԯ_x0000_"/>
      <sheetName val="FT_금액"/>
      <sheetName val="FAB_O"/>
      <sheetName val="[수목일위.XLS_x0000_]el\설계밃쀀凔-_x0000__x0000__x0000_栀坟"/>
      <sheetName val="[수목일위.XLS_x0000_]el\설계밃ꠇ)_x0000__x0000__x0000_頀圳"/>
      <sheetName val="[수목일위.XLS_x0000_]el\설계밃챆._x0000__x0000__x0000_頀圳"/>
      <sheetName val="[수목일위.XLS_x0000_]el\설계밃梄0_x0000__x0000__x0000_栀坟"/>
      <sheetName val="[수목일위.XLS_x0000_]el\설계밃耀鶮)_x0000__x0000__x0000_栀坟"/>
      <sheetName val="[수목일위.XLS]el\설계_x0000__x0000_Ԁ_x0000_䀀㏮_x0003__x0000__x0000__x0000_"/>
      <sheetName val="[수목일위.XLS]el\설계_x0000__x0000_Ԁ_x0000_䀀ㆭ_x0005__x0000__x0000__x0000_"/>
      <sheetName val="메뉴"/>
      <sheetName val="횡배수관집현황(2공구)"/>
      <sheetName val="원가계산_(2헾"/>
      <sheetName val="설계변경橂⾷_x0005__x0000_"/>
      <sheetName val="일위대가목록표Å"/>
      <sheetName val="[수목일위.XLS]el\설계서\수목일위_x0000__x0000__x0000__x0001_"/>
      <sheetName val="내역(전_x0000__x0000_Ā_x0000__x0005_"/>
      <sheetName val="[수목일위.XLS]el\설계서\수_x0000__x0000__x0000__x0001_Ԁ_x0000__x0000_"/>
      <sheetName val="[수목일위.XLS]el\설계서\躨က쿯쨂_xdd00_鿄"/>
      <sheetName val="내역(전체_橂⾘_x0005_"/>
      <sheetName val="[수목일위.XLS]el\설계서\수_x0000__x0000__x0005__x0000_흐ꧼƜ"/>
      <sheetName val="입ࣉ쥠"/>
      <sheetName val="발주처자료입å"/>
      <sheetName val="도급예산䈀_xdf6a_ԯ"/>
      <sheetName val="내역서1999._x0005_"/>
      <sheetName val="[수목일위.XLS]el\설계서\수목일위"/>
      <sheetName val="북제_x0005_"/>
      <sheetName val="4.전력"/>
      <sheetName val="[수목일위.XLS]el\설계서\수목닑⼢_x0005_"/>
      <sheetName val="H-PIÍ"/>
      <sheetName val="[수목일위.XLS]el\설계서›"/>
      <sheetName val="관련자ԯ"/>
      <sheetName val="현장관리비_x0005_"/>
      <sheetName val="상부공철근︀ᇕ԰"/>
      <sheetName val="H-PI"/>
      <sheetName val="[수목일위.XLS]el\설계서"/>
      <sheetName val="[수목일위.XLS]el\설계"/>
      <sheetName val="★도급내역Ԕ"/>
      <sheetName val="도급예산︀跕ԯ"/>
      <sheetName val="[수목일위.XLS][수목일위.XLS"/>
      <sheetName val="설계က"/>
      <sheetName val="2공구_단가/"/>
      <sheetName val="[수목일위.XLS]el\설계서\"/>
      <sheetName val="12.옥倶ⶠ"/>
      <sheetName val="[수목일위.XLS]2공구_단가/"/>
      <sheetName val="1공구_단䈀ᅪ԰"/>
      <sheetName val="[수목일위.XLS]el\설계서\수/"/>
      <sheetName val="AL공_x0005_"/>
      <sheetName val="[수목일위.XLS]도급예산/"/>
      <sheetName val="[수목일위.XLS]내역(전/"/>
      <sheetName val="[수목일위.XLS]el\설계서\_x0002_"/>
      <sheetName val="상반기손䡲る"/>
      <sheetName val="연돌일"/>
      <sheetName val="pier(ე"/>
      <sheetName val="일위대가표_x0005_"/>
      <sheetName val="[수목일위.XLS]el\설계　ᓡ"/>
      <sheetName val="맨홀"/>
      <sheetName val="설계변경橂⾷_x0005_"/>
      <sheetName val="내역(전"/>
      <sheetName val="[수목일위.XLS]el\설계서\수"/>
      <sheetName val="경율산정._x0005_"/>
      <sheetName val="[수목일위.XLS][수목일위.XLS]el______480"/>
      <sheetName val="[수목일위.XLS][수목일위.XLS]el______481"/>
      <sheetName val="[수목일위.XLS][수목일위.XLS]el______474"/>
      <sheetName val="[수목일위.XLS][수목일위.XLS]el______475"/>
      <sheetName val="[수목일위.XLS][수목일위.XLS]el______478"/>
      <sheetName val="[수목일위.XLS][수목일위.XLS]el______479"/>
      <sheetName val="[수목일위.XLS][수목일위.XLS]el______482"/>
      <sheetName val="[수목일위.XLS][수목일위.XLS]el______483"/>
      <sheetName val="[수목일위.XLS][수목일위.XLS]el______690"/>
      <sheetName val="[수목일위.XLS][수목일위.XLS]el______691"/>
      <sheetName val="[수목일위.XLS][수목일위.XLS]el______688"/>
      <sheetName val="[수목일위.XLS][수목일위.XLS]el______689"/>
      <sheetName val="[수목일위.XLS][수목일위.XLS]el______484"/>
      <sheetName val="[수목일위.XLS][수목일위.XLS]el______485"/>
      <sheetName val="[수목일위.XLS][수목일위.XLS]el______486"/>
      <sheetName val="[수목일위.XLS][수목일위.XLS]el______487"/>
      <sheetName val="[수목일위.XLS][수목일위.XLS]el______586"/>
      <sheetName val="[수목일위.XLS][수목일위.XLS]el______587"/>
      <sheetName val="[수목일위.XLS][수목일위.XLS]el______612"/>
      <sheetName val="[수목일위.XLS][수목일위.XLS]el______613"/>
      <sheetName val="2130_x0005__x0000_"/>
      <sheetName val="1.접蓨 蔬"/>
      <sheetName val="[수목일위.XLS][수목일위.XLS]el______580"/>
      <sheetName val="[수목일위.XLS][수목일위.XLS]el______581"/>
      <sheetName val="[수목일위.XLS][수목일위.XLS]el______578"/>
      <sheetName val="[수목일위.XLS][수목일위.XLS]el______579"/>
      <sheetName val="[수목일위.XLS][수목일위.XLS]el______542"/>
      <sheetName val="[수목일위.XLS][수목일위.XLS]el______543"/>
      <sheetName val="[수목일위.XLS][수목일위.XLS]el______540"/>
      <sheetName val="[수목일위.XLS][수목일위.XLS]el______541"/>
      <sheetName val="[수목일위.XLS]el\설계서\መ_x0002_쀀⮘吃ﺘ᠀ﾕ"/>
      <sheetName val="[수목일위.XLS][수목일위.XLS]el______522"/>
      <sheetName val="[수목일위.XLS][수목일위.XLS]el______523"/>
      <sheetName val="[수목일위.XLS][수목일위.XLS]el______520"/>
      <sheetName val="[수목일위.XLS][수목일위.XLS]el______521"/>
      <sheetName val="[수목일위.XLS][수목일위.XLS]el______516"/>
      <sheetName val="[수목일위.XLS][수목일위.XLS]el______517"/>
      <sheetName val="[수목일위.XLS]el\설계서\수목일위._x0000__x0000__x0000__x0001_Ԁ_x0000_ሀ"/>
      <sheetName val="[수목일위.XLS]el\설계서\수목일위._x0000__x0000__x0000__x0001_Ԁ_x0000_踀"/>
      <sheetName val="[수목일위.XLS]el\설계서\수목일위._x0000__x0000__x0000__x0001_Ԁ_x0000_最"/>
      <sheetName val="[수목일위.XLS]el\설계서\수목일위._x0000__x0000__x0000__x0001_Ԁ_x0000_ꘀ"/>
      <sheetName val="[수목일위.XLS]el\설계서\수목일위._x0000__x0000__x0000__x0001_Ԁ_x0000_⨀"/>
      <sheetName val="수령할 서류 확인장"/>
      <sheetName val="[수목일위.XLS]el\설계서\수목일위._x0000__x0000__x0000__x0001_Ԁ_x0000__x0000_"/>
      <sheetName val="[수목일위.XLS]el\설계서\수목일ﾈƸ萹|㒔"/>
      <sheetName val="[수목일위.XLS]el\설계서\수栁_x001b__x0000__x0000__x0000_搀"/>
      <sheetName val="자재집계표"/>
      <sheetName val="Ma되ኤ_x0000__x0000_"/>
      <sheetName val="[수목일위.XLS]el\설계서\遘ʖퟍ‮_x0000__x0000_"/>
      <sheetName val="골조_x0000__x0000_"/>
      <sheetName val="[수목일위.XLS]el\설계서\ᾏ×⭨_x0000__x0000__x0000__x0000_"/>
      <sheetName val="[수목일위.XLS][수목일위.XLS]el\설계서\수_x0000__x0000__x0005_"/>
      <sheetName val="[수목일위.XLS]el\설계서\수목일위绀5ﾈȸ"/>
      <sheetName val="退鹗"/>
      <sheetName val="JOKUN"/>
      <sheetName val="적용률"/>
      <sheetName val="ACDIM6D"/>
      <sheetName val="기계시공"/>
      <sheetName val="1.우편집중내역서"/>
      <sheetName val="AP1"/>
      <sheetName val="갑지_추정_"/>
      <sheetName val="EKOG10건축"/>
      <sheetName val="설산1.나"/>
      <sheetName val="본사S"/>
      <sheetName val="SUM-CTI"/>
      <sheetName val="°©Áö(ÃßÁ¤)"/>
      <sheetName val="ºÎÇÏ°è»ê¼­"/>
      <sheetName val="ÇöÀåÁöÁö¹°¹°·®"/>
      <sheetName val="±â°è½Ã°ø"/>
      <sheetName val="Àû¿ë·ü"/>
      <sheetName val="»ê±Ù"/>
      <sheetName val="°øÅë°¡¼³"/>
      <sheetName val="EKOG10°ÇÃà"/>
      <sheetName val="À»Áö"/>
      <sheetName val="Åä°ø(¿ì¹°Åë,±âÅ¸) "/>
      <sheetName val="¼³»ê1.³ª"/>
      <sheetName val="º»»çS"/>
      <sheetName val="조경"/>
      <sheetName val="대우단가(풍산)"/>
      <sheetName val="CATV"/>
      <sheetName val="아파트 기성내역서"/>
      <sheetName val="1-1"/>
      <sheetName val="Breakdown"/>
      <sheetName val="UnitRate"/>
      <sheetName val="공통비(전체)"/>
      <sheetName val="BLR 1"/>
      <sheetName val="GEN"/>
      <sheetName val="DEAE"/>
      <sheetName val="BLR2"/>
      <sheetName val="BLR3"/>
      <sheetName val="BLR4"/>
      <sheetName val="BLR5"/>
      <sheetName val="DEM"/>
      <sheetName val="SAM"/>
      <sheetName val="CHEM"/>
      <sheetName val="COP"/>
      <sheetName val="간접비내역-1"/>
      <sheetName val="hvac(제어동)"/>
      <sheetName val="ITB COST"/>
      <sheetName val="소방사항"/>
      <sheetName val="1월"/>
      <sheetName val="설계명세"/>
      <sheetName val="Indirect Cost"/>
      <sheetName val="건축공사실행"/>
      <sheetName val="본공사"/>
      <sheetName val="정화조동내역"/>
      <sheetName val="4.2유효폭의 계산"/>
      <sheetName val="대가목록"/>
      <sheetName val="1차설계변경내역"/>
      <sheetName val="견적내역"/>
      <sheetName val="°©Áö_ÃßÁ¤_"/>
      <sheetName val="³»¿ª1"/>
      <sheetName val="ÀÏÀ§´ë°¡"/>
      <sheetName val="1¿ù"/>
      <sheetName val="¸ñ·Ï"/>
      <sheetName val="½ÇÇà(Ç¥Áö,°©,À»)"/>
      <sheetName val="¼³°è¸í¼¼"/>
      <sheetName val="°ÇÃà°ø»ç½ÇÇà"/>
      <sheetName val="³ëÀÓ"/>
      <sheetName val="ÀÚÀç(¿ø¿ø+¿ø´ë)"/>
      <sheetName val="Ãâ·ÂÀÏÁö(01¿ù)"/>
      <sheetName val="°ÇÃàÁý°è"/>
      <sheetName val="¼³°è"/>
      <sheetName val="ÄÚµå"/>
      <sheetName val="Á¤ºÎ³ëÀÓ´Ü°¡"/>
      <sheetName val="ÃÑ¹°·®"/>
      <sheetName val="½ÇÇà(ALT1)"/>
      <sheetName val="ÀÔÂû"/>
      <sheetName val="Çö°æ"/>
      <sheetName val="¼³ºñ¿ø°¡"/>
      <sheetName val="Ç¥Áö"/>
      <sheetName val="±âÃÊÀÏÀ§"/>
      <sheetName val="6È£±â"/>
      <sheetName val="Åä¸ñ"/>
      <sheetName val="º»°ø»ç"/>
      <sheetName val="°ø³»¿ª"/>
      <sheetName val="1Â÷¼³°èº¯°æ³»¿ª"/>
      <sheetName val="¿ø°¡°è»ê¼­"/>
      <sheetName val="저"/>
      <sheetName val="공사내역"/>
      <sheetName val="업체견적(거푸집)"/>
      <sheetName val="은행"/>
      <sheetName val="BSD _2_"/>
      <sheetName val="콘크리트타설집계표"/>
      <sheetName val="KMT물량"/>
      <sheetName val="입고현황(전체)"/>
      <sheetName val="간접경상비"/>
      <sheetName val="s"/>
      <sheetName val="당진1,2호기전선관설치및접지4차공사내역서-을지"/>
      <sheetName val="입찰보고"/>
      <sheetName val="기계"/>
      <sheetName val="계측제어_x0000__x0000_"/>
      <sheetName val="[수목일위.XLS][수목일위.XLS]el_설계서_수_10"/>
      <sheetName val="[수목일위.XLS][수목일위.XLS]el_설계서_수_11"/>
      <sheetName val="[수목일위.XLS][수목일위.XLS]el_설계서_수목_8"/>
      <sheetName val="[수목일위.XLS][수목일위.XLS]el_설계서_수목_9"/>
      <sheetName val="[수목일위.XLS][수목일위.XLS]el______514"/>
      <sheetName val="[수목일위.XLS][수목일위.XLS]el______515"/>
      <sheetName val="경유"/>
      <sheetName val="휘발유"/>
      <sheetName val="차액/_x0000_"/>
      <sheetName val="직접蔀꡹ԯ_x0000_"/>
      <sheetName val="[수목일위.XLS]el\설계서턀몲ԯ"/>
      <sheetName val="[수목일위.XLS]el\설계서턀者ԯ"/>
      <sheetName val="[수목일위.XLS]el\설계서\수목일위._x0000__x0000__x0000__x0001_Ԁ_x0000_挀"/>
      <sheetName val="[수목일위.XLS]el\설계서\수목일위._x0000__x0000_Ԁ_x0000_ꀀ롳菓"/>
      <sheetName val="[수목일위.XLS]el\설계서\수목일위._x0000__x0000_Ԁ_x0000_耀镦菬"/>
      <sheetName val="물가시세표"/>
      <sheetName val="EQ"/>
      <sheetName val="[수목일위.XLS][수목일위.XLS]el_설계서_수__2"/>
      <sheetName val="[수목일위.XLS][수목일위.XLS]el_설계서_수__3"/>
      <sheetName val="[수목일위.XLS][수목일위.XLS]el_설계서_수__4"/>
      <sheetName val="[수목일위.XLS][수목일위.XLS]el_설계서_수__5"/>
      <sheetName val="[수목일위.XLS]el\설계서\수목_x0002__x0000_飀ɬ顔?"/>
      <sheetName val="[수목일위.XLS]el\설계서\수목일위.X顔Äᵜ_x0000__x0000_"/>
      <sheetName val="[수목일위.XLS]el\설계서\수목일위.X_x0002__x0000_飀̈́顔ė"/>
      <sheetName val="[수목일위.XLS]el\설계서\수목일위.X_x0002__x0000_飀ͻ顔Ŏ"/>
      <sheetName val="[수목일위.XLS]el\설계서\수목일위.X_x0002__x0000_飀ˇ顔"/>
      <sheetName val="[수목일위.XLS]el\설계서\수목일위.X_x0002__x0000_飀ɸ顔K"/>
      <sheetName val="[수목일위.XLS]el\설계서\수목일위.X顔í원⃇_x0000__x0000_"/>
      <sheetName val="[수목일위.XLS]el\설계서\수목일위.X顔%⩘☪_x0000__x0000_"/>
      <sheetName val="[수목일위.XLS][수목일위.XLS]el______488"/>
      <sheetName val="[수목일위.XLS][수목일위.XLS]el______489"/>
      <sheetName val="[수목일위.XLS][수목일위.XLS]el______490"/>
      <sheetName val="[수목일위.XLS][수목일위.XLS]el______491"/>
      <sheetName val="[수목일위.XLS]el\설계서\수목일瞧雠Ȣ憎"/>
      <sheetName val="[수목일위.XLS][수목일위.XLS]el______492"/>
      <sheetName val="[수목일위.XLS][수목일위.XLS]el______493"/>
      <sheetName val="[수목일위.XLS][수목일위.XLS]el______494"/>
      <sheetName val="[수목일위.XLS][수목일위.XLS]el______495"/>
      <sheetName val="[수목일위.XLS][수목일위.XLS]el______496"/>
      <sheetName val="[수목일위.XLS][수목일위.XLS]el______497"/>
      <sheetName val="[수목일위.XLS][수목일위.XLS]el______498"/>
      <sheetName val="[수목일위.XLS][수목일위.XLS]el______499"/>
      <sheetName val="[수목일위.XLS][수목일위.XLS]el______500"/>
      <sheetName val="[수목일위.XLS][수목일위.XLS]el______501"/>
      <sheetName val="[수목일위.XLS][수목일위.XLS]el______504"/>
      <sheetName val="[수목일위.XLS][수목일위.XLS]el______505"/>
      <sheetName val="[수목일위.XLS][수목일위.XLS]el______502"/>
      <sheetName val="[수목일위.XLS][수목일위.XLS]el______503"/>
      <sheetName val="[수목일위.XLS][수목일위.XLS]el______508"/>
      <sheetName val="[수목일위.XLS][수목일위.XLS]el______509"/>
      <sheetName val="[수목일위.XLS][수목일위.XLS]el______506"/>
      <sheetName val="[수목일위.XLS][수목일위.XLS]el______507"/>
      <sheetName val="[수목일위.XLS][수목일위.XLS]el______512"/>
      <sheetName val="[수목일위.XLS][수목일위.XLS]el______513"/>
      <sheetName val="[수목일위.XLS][수목일위.XLS]el______510"/>
      <sheetName val="[수목일위.XLS][수목일위.XLS]el______511"/>
      <sheetName val="[수목일위.XLS][수목일위.XLS]el______518"/>
      <sheetName val="[수목일위.XLS][수목일위.XLS]el______519"/>
      <sheetName val="[수목일위.XLS][수목일위.XLS]el______532"/>
      <sheetName val="[수목일위.XLS][수목일위.XLS]el______533"/>
      <sheetName val="[수목일위.XLS][수목일위.XLS]el______524"/>
      <sheetName val="[수목일위.XLS][수목일위.XLS]el______525"/>
      <sheetName val="[수목일위.XLS][수목일위.XLS]el______530"/>
      <sheetName val="[수목일위.XLS][수목일위.XLS]el______531"/>
      <sheetName val="[수목일위.XLS][수목일위.XLS]el______528"/>
      <sheetName val="[수목일위.XLS][수목일위.XLS]el______529"/>
      <sheetName val="[수목일위.XLS][수목일위.XLS]el______526"/>
      <sheetName val="[수목일위.XLS][수목일위.XLS]el______527"/>
      <sheetName val="[수목일위.XLS][수목일위.XLS]el______538"/>
      <sheetName val="[수목일위.XLS][수목일위.XLS]el______539"/>
      <sheetName val="[수목일위.XLS][수목일위.XLS]el______534"/>
      <sheetName val="[수목일위.XLS][수목일위.XLS]el______535"/>
      <sheetName val="[수목일위.XLS][수목일위.XLS]el______536"/>
      <sheetName val="[수목일위.XLS][수목일위.XLS]el______537"/>
      <sheetName val="[수목일위.XLS][수목일위.XLS]el______544"/>
      <sheetName val="[수목일위.XLS][수목일위.XLS]el______545"/>
      <sheetName val="[수목일위.XLS][수목일위.XLS]el______550"/>
      <sheetName val="[수목일위.XLS][수목일위.XLS]el______551"/>
      <sheetName val="[수목일위.XLS][수목일위.XLS]el______548"/>
      <sheetName val="[수목일위.XLS][수목일위.XLS]el______549"/>
      <sheetName val="[수목일위.XLS][수목일위.XLS]el______546"/>
      <sheetName val="[수목일위.XLS][수목일위.XLS]el______547"/>
      <sheetName val="[수목일위.XLS][수목일위.XLS]el______560"/>
      <sheetName val="[수목일위.XLS][수목일위.XLS]el______561"/>
      <sheetName val="[수목일위.XLS][수목일위.XLS]el______552"/>
      <sheetName val="[수목일위.XLS][수목일위.XLS]el______553"/>
      <sheetName val="[수목일위.XLS][수목일위.XLS]el______554"/>
      <sheetName val="[수목일위.XLS][수목일위.XLS]el______555"/>
      <sheetName val="[수목일위.XLS][수목일위.XLS]el______556"/>
      <sheetName val="[수목일위.XLS][수목일위.XLS]el______557"/>
      <sheetName val="[수목일위.XLS][수목일위.XLS]el______562"/>
      <sheetName val="[수목일위.XLS][수목일위.XLS]el______563"/>
      <sheetName val="[수목일위.XLS][수목일위.XLS]el______558"/>
      <sheetName val="[수목일위.XLS][수목일위.XLS]el______559"/>
      <sheetName val="[수목일위.XLS][수목일위.XLS]el______566"/>
      <sheetName val="[수목일위.XLS][수목일위.XLS]el______567"/>
      <sheetName val="[수목일위.XLS][수목일위.XLS]el______564"/>
      <sheetName val="[수목일위.XLS][수목일위.XLS]el______565"/>
      <sheetName val="[수목일위.XLS][수목일위.XLS]el______570"/>
      <sheetName val="[수목일위.XLS][수목일위.XLS]el______571"/>
      <sheetName val="[수목일위.XLS][수목일위.XLS]el______568"/>
      <sheetName val="[수목일위.XLS][수목일위.XLS]el______569"/>
      <sheetName val="[수목일위.XLS][수목일위.XLS]el______572"/>
      <sheetName val="[수목일위.XLS][수목일위.XLS]el______573"/>
      <sheetName val="[수목일위.XLS][수목일위.XLS]el______576"/>
      <sheetName val="[수목일위.XLS][수목일위.XLS]el______577"/>
      <sheetName val="[수목일위.XLS][수목일위.XLS]el______574"/>
      <sheetName val="[수목일위.XLS][수목일위.XLS]el______575"/>
      <sheetName val="[수목일위.XLS][수목일위.XLS]el______584"/>
      <sheetName val="[수목일위.XLS][수목일위.XLS]el______585"/>
      <sheetName val="[수목일위.XLS][수목일위.XLS]el______582"/>
      <sheetName val="[수목일위.XLS][수목일위.XLS]el______583"/>
      <sheetName val="약품橠ʬ"/>
      <sheetName val="좌측舘1헾"/>
      <sheetName val="[수목일위.XLS]el\설계서\수목ఀ_x0002_쀀皑_xdd02_䚥"/>
      <sheetName val="양재 시민의 숲"/>
      <sheetName val="[수목일위.XLS]el\설계서\수목일_x0000__x0000_Ԁ_x0000_怀"/>
      <sheetName val="[수목일위.XLS]el\설계서\수목일_x0000__x0000_Ԁ_x0000_ "/>
      <sheetName val="[수목일위.XLS]el\설계서\수목일怀Ɛ뀀"/>
      <sheetName val="[수목일위.XLS][수목일위.XLS]el______588"/>
      <sheetName val="[수목일위.XLS][수목일위.XLS]el______589"/>
      <sheetName val="[수목일위.XLS][수목일위.XLS]el______600"/>
      <sheetName val="[수목일위.XLS][수목일위.XLS]el______601"/>
      <sheetName val="[수목일위.XLS][수목일위.XLS]el______590"/>
      <sheetName val="[수목일위.XLS][수목일위.XLS]el______591"/>
      <sheetName val="[수목일위.XLS][수목일위.XLS]el______592"/>
      <sheetName val="[수목일위.XLS][수목일위.XLS]el______593"/>
      <sheetName val="[수목일위.XLS][수목일위.XLS]el______596"/>
      <sheetName val="[수목일위.XLS][수목일위.XLS]el______597"/>
      <sheetName val="[수목일위.XLS][수목일위.XLS]el______598"/>
      <sheetName val="[수목일위.XLS][수목일위.XLS]el______599"/>
      <sheetName val="[수목일위.XLS][수목일위.XLS]el______594"/>
      <sheetName val="[수목일위.XLS][수목일위.XLS]el______595"/>
      <sheetName val="[수목일위.XLS][수목일위.XLS]el______606"/>
      <sheetName val="[수목일위.XLS][수목일위.XLS]el______607"/>
      <sheetName val="[수목일위.XLS][수목일위.XLS]el______602"/>
      <sheetName val="[수목일위.XLS][수목일위.XLS]el______603"/>
      <sheetName val="[수목일위.XLS][수목일위.XLS]el______604"/>
      <sheetName val="[수목일위.XLS][수목일위.XLS]el______605"/>
      <sheetName val="[수목일위.XLS][수목일위.XLS]el______608"/>
      <sheetName val="[수목일위.XLS][수목일위.XLS]el______609"/>
      <sheetName val="[수목일위.XLS][수목일위.XLS]el______610"/>
      <sheetName val="[수목일위.XLS][수목일위.XLS]el______611"/>
      <sheetName val="[수목일위.XLS][수목일위.XLS]el______614"/>
      <sheetName val="[수목일위.XLS][수목일위.XLS]el______615"/>
      <sheetName val="[수목일위.XLS][수목일위.XLS]el______616"/>
      <sheetName val="[수목일위.XLS][수목일위.XLS]el______617"/>
      <sheetName val="2)관저ᒂ"/>
      <sheetName val="주공_x0005__x0000_"/>
      <sheetName val="AL공_xd800_ⲃᰀⲄ"/>
      <sheetName val="위치조ԯ"/>
      <sheetName val="AL공渀乷԰_x0000_"/>
      <sheetName val="주공舸8헾"/>
      <sheetName val="변경-԰"/>
      <sheetName val="[수목일위.XLS]el\설계_x0000__x0000__x0000__x0001_Ԁ_x0000_ꔀ_x0000_退珧"/>
      <sheetName val="내역서적용수량"/>
      <sheetName val="[수목일위.XLS]el\설계서\수목일위._x0000__x0000_Ā"/>
      <sheetName val="1-_x0000__x0000_쀀"/>
      <sheetName val="[수목일위.XLS]el\설계서堀㢆︀꿕ԯ_x0000_缀_x0000__x0000_"/>
      <sheetName val="[수목일위.XLS]el\설계서᠀㎆尀㎆︀᧕ԯ_x0000_缀"/>
      <sheetName val="[수목일위.XLS][수목일위.XLS]el_설계서____6"/>
      <sheetName val="[수목일위.XLS][수목일위.XLS]el_설계서____7"/>
      <sheetName val="[수목일위.XLS][수목일위.XLS]el_설계서____8"/>
      <sheetName val="[수목일위.XLS][수목일위.XLS]el_설계서____9"/>
      <sheetName val="[수목일위.XLS][수목일위.XLS]el_설계서___10"/>
      <sheetName val="[수목일위.XLS][수목일위.XLS]el_설계서___11"/>
      <sheetName val="[수목일위.XLS][수목일위.XLS]el_설계서___12"/>
      <sheetName val="[수목일위.XLS][수목일위.XLS]el_설계서___13"/>
      <sheetName val="[수목일위.XLS][수목일위.XLS]el_설계서___14"/>
      <sheetName val="[수목일위.XLS][수목일위.XLS]el_설계서___15"/>
      <sheetName val="[수목일위.XLS][수목일위.XLS]el_설계서___18"/>
      <sheetName val="[수목일위.XLS][수목일위.XLS]el_설계서___19"/>
      <sheetName val="[수목일위.XLS][수목일위.XLS]el_설계서___20"/>
      <sheetName val="[수목일위.XLS][수목일위.XLS]el_설계서___21"/>
      <sheetName val="[수목일위.XLS][수목일위.XLS]el_설계서___16"/>
      <sheetName val="[수목일위.XLS][수목일위.XLS]el_설계서___17"/>
      <sheetName val="[수목일위.XLS][수목일위.XLS]el_설계서___22"/>
      <sheetName val="[수목일위.XLS][수목일위.XLS]el_설계서___23"/>
      <sheetName val="[수목일위.XLS][수목일위.XLS]el_설계서___24"/>
      <sheetName val="[수목일위.XLS][수목일위.XLS]el_설계서___25"/>
      <sheetName val="[수목일위.XLS][수목일위.XLS]el_설계서___26"/>
      <sheetName val="[수목일위.XLS][수목일위.XLS]el_설계서___27"/>
      <sheetName val="[수목일위.XLS][수목일위.XLS]el_설계서___28"/>
      <sheetName val="[수목일위.XLS][수목일위.XLS]el_설계서___29"/>
      <sheetName val="[수목일위.XLS][수목일위.XLS]el_설계서___34"/>
      <sheetName val="[수목일위.XLS][수목일위.XLS]el_설계서___35"/>
      <sheetName val="[수목일위.XLS][수목일위.XLS]el_설계서___30"/>
      <sheetName val="[수목일위.XLS][수목일위.XLS]el_설계서___31"/>
      <sheetName val="[수목일위.XLS][수목일위.XLS]el_설계서___32"/>
      <sheetName val="[수목일위.XLS][수목일위.XLS]el_설계서___33"/>
      <sheetName val="[수목일위.XLS][수목일위.XLS]el_설계서___36"/>
      <sheetName val="[수목일위.XLS][수목일위.XLS]el_설계서___37"/>
      <sheetName val="[수목일위.XLS][수목일위.XLS]el_설계서___38"/>
      <sheetName val="[수목일위.XLS][수목일위.XLS]el_설계서___39"/>
      <sheetName val="[수목일위.XLS][수목일위.XLS]el_설계서___40"/>
      <sheetName val="[수목일위.XLS][수목일위.XLS]el_설계서___41"/>
      <sheetName val="[수목일위.XLS][수목일위.XLS]el_설계서___42"/>
      <sheetName val="[수목일위.XLS][수목일위.XLS]el_설계서___43"/>
      <sheetName val="[수목일위.XLS][수목일위.XLS]el_설계서___44"/>
      <sheetName val="[수목일위.XLS][수목일위.XLS]el_설계서___45"/>
      <sheetName val="[수목일위.XLS][수목일위.XLS]el_설계서___50"/>
      <sheetName val="[수목일위.XLS][수목일위.XLS]el_설계서___51"/>
      <sheetName val="[수목일위.XLS][수목일위.XLS]el_설계서___46"/>
      <sheetName val="[수목일위.XLS][수목일위.XLS]el_설계서___47"/>
      <sheetName val="[수목일위.XLS][수목일위.XLS]el_설계서___48"/>
      <sheetName val="[수목일위.XLS][수목일위.XLS]el_설계서___49"/>
      <sheetName val="[수목일위.XLS][수목일위.XLS]el_설계서___52"/>
      <sheetName val="[수목일위.XLS][수목일위.XLS]el_설계서___53"/>
      <sheetName val="[수목일위.XLS][수목일위.XLS]el_설계서___58"/>
      <sheetName val="[수목일위.XLS][수목일위.XLS]el_설계서___59"/>
      <sheetName val="[수목일위.XLS][수목일위.XLS]el_설계서___54"/>
      <sheetName val="[수목일위.XLS][수목일위.XLS]el_설계서___55"/>
      <sheetName val="[수목일위.XLS][수목일위.XLS]el_설계서___56"/>
      <sheetName val="[수목일위.XLS][수목일위.XLS]el_설계서___57"/>
      <sheetName val="[수목일위.XLS][수목일위.XLS]el_설계서___60"/>
      <sheetName val="[수목일위.XLS][수목일위.XLS]el_설계서___61"/>
      <sheetName val="[수목일위.XLS][수목일위.XLS]el______618"/>
      <sheetName val="[수목일위.XLS][수목일위.XLS]el______619"/>
      <sheetName val="[수목일위.XLS][수목일위.XLS]el______622"/>
      <sheetName val="[수목일위.XLS][수목일위.XLS]el______623"/>
      <sheetName val="[수목일위.XLS][수목일위.XLS]el______620"/>
      <sheetName val="[수목일위.XLS][수목일위.XLS]el______621"/>
      <sheetName val="[수목일위.XLS][수목일위.XLS]el______624"/>
      <sheetName val="[수목일위.XLS][수목일위.XLS]el______625"/>
      <sheetName val="[수목일위.XLS][수목일위.XLS]el______630"/>
      <sheetName val="[수목일위.XLS][수목일위.XLS]el______631"/>
      <sheetName val="[수목일위.XLS][수목일위.XLS]el______626"/>
      <sheetName val="[수목일위.XLS][수목일위.XLS]el______627"/>
      <sheetName val="[수목일위.XLS][수목일위.XLS]el______628"/>
      <sheetName val="[수목일위.XLS][수목일위.XLS]el______629"/>
      <sheetName val="[수목일위.XLS][수목일위.XLS]el______634"/>
      <sheetName val="[수목일위.XLS][수목일위.XLS]el______635"/>
      <sheetName val="[수목일위.XLS][수목일위.XLS]el______632"/>
      <sheetName val="[수목일위.XLS][수목일위.XLS]el______633"/>
      <sheetName val="[수목일위.XLS][수목일위.XLS]el______636"/>
      <sheetName val="[수목일위.XLS][수목일위.XLS]el______637"/>
      <sheetName val="[수목일위.XLS][수목일위.XLS]el______638"/>
      <sheetName val="[수목일위.XLS][수목일위.XLS]el______639"/>
      <sheetName val="5.설계명세서"/>
      <sheetName val="[수목일위.XLS][수목일위.XLS]el______640"/>
      <sheetName val="[수목일위.XLS][수목일위.XLS]el______641"/>
      <sheetName val="[수목일위.XLS][수목일위.XLS]el______658"/>
      <sheetName val="[수목일위.XLS][수목일위.XLS]el______659"/>
      <sheetName val="[수목일위.XLS]el\설계서\수목일_x0000__x0000_אּɐ삱"/>
      <sheetName val="기본"/>
      <sheetName val="DATA_x0010_"/>
      <sheetName val="[수목일위.XLS]el\설계서\⭛ş하ឆ_x0000__x0000__x0000__x0000_"/>
      <sheetName val="[수목일위.XLS]el\설계서\수_x0000_樀?_x0000__x0000_츁ԫ"/>
      <sheetName val="[수목일위.XLS]el\설계서\수_x0000_ᨀÓ_x0000__x0000_度כ"/>
      <sheetName val="[수목일위.XLS]el\설계서\수_x0000_攀£_x0000__x0000_币ք"/>
      <sheetName val="[수목일위.XLS]el\설계서\수_x0000_䠀Z_x0000__x0000_츁շ"/>
      <sheetName val="[수목일위.XLS][수목일위.XLS]el______644"/>
      <sheetName val="[수목일위.XLS][수목일위.XLS]el______645"/>
      <sheetName val="[수목일위.XLS][수목일위.XLS]el______642"/>
      <sheetName val="[수목일위.XLS][수목일위.XLS]el______643"/>
      <sheetName val="[수목일위.XLS][수목일위.XLS]el______652"/>
      <sheetName val="[수목일위.XLS][수목일위.XLS]el______653"/>
      <sheetName val="[수목일위.XLS][수목일위.XLS]el______646"/>
      <sheetName val="[수목일위.XLS][수목일위.XLS]el______647"/>
      <sheetName val="[수목일위.XLS][수목일위.XLS]el______648"/>
      <sheetName val="[수목일위.XLS][수목일위.XLS]el______649"/>
      <sheetName val="[수목일위.XLS][수목일위.XLS]el______650"/>
      <sheetName val="[수목일위.XLS][수목일위.XLS]el______651"/>
      <sheetName val="[수목일위.XLS][수목일위.XLS]el______656"/>
      <sheetName val="[수목일위.XLS][수목일위.XLS]el______657"/>
      <sheetName val="[수목일위.XLS][수목일위.XLS]el______654"/>
      <sheetName val="[수목일위.XLS][수목일위.XLS]el______655"/>
      <sheetName val="[수목일위.XLS][수목일위.XLS]el______662"/>
      <sheetName val="[수목일위.XLS][수목일위.XLS]el______663"/>
      <sheetName val="[수목일위.XLS][수목일위.XLS]el______666"/>
      <sheetName val="[수목일위.XLS][수목일위.XLS]el______667"/>
      <sheetName val="[수목일위.XLS][수목일위.XLS]el______660"/>
      <sheetName val="[수목일위.XLS][수목일위.XLS]el______661"/>
      <sheetName val="[수목일위.XLS][수목일위.XLS]el______664"/>
      <sheetName val="[수목일위.XLS][수목일위.XLS]el______665"/>
      <sheetName val="[수목일위.XLS][수목일위.XLS]el______676"/>
      <sheetName val="[수목일위.XLS][수목일위.XLS]el______677"/>
      <sheetName val="[수목일위.XLS][수목일위.XLS]el______668"/>
      <sheetName val="[수목일위.XLS][수목일위.XLS]el______669"/>
      <sheetName val="개요2"/>
      <sheetName val="[수목일위.XLS]el\설계서\_x0000__x0000__x0000__x0000_　䨰_x0000__x0000_"/>
      <sheetName val="개별직종노임단가(2005.1丵"/>
      <sheetName val="[수목일위.XLS]el\설계서\수목쀀_xdbe1_┍_x0000_Ԁ氙_x0000__x0000_"/>
      <sheetName val="[수목일위.XLS][수목일위.XLS]el______670"/>
      <sheetName val="[수목일위.XLS][수목일위.XLS]el______671"/>
      <sheetName val="[수목일위.XLS][수목일위.XLS]el______672"/>
      <sheetName val="[수목일위.XLS][수목일위.XLS]el______673"/>
      <sheetName val="[수목일위.XLS][수목일위.XLS]el______674"/>
      <sheetName val="[수목일위.XLS][수목일위.XLS]el______675"/>
      <sheetName val="[수목일위.XLS][수목일위.XLS]el______680"/>
      <sheetName val="[수목일위.XLS][수목일위.XLS]el______681"/>
      <sheetName val="[수목일위.XLS][수목일위.XLS]el______678"/>
      <sheetName val="[수목일위.XLS][수목일위.XLS]el______679"/>
      <sheetName val="[수목일위.XLS][수목일위.XLS]el______682"/>
      <sheetName val="[수목일위.XLS][수목일위.XLS]el______683"/>
      <sheetName val="[수목일위.XLS][수목일위.XLS]el______684"/>
      <sheetName val="[수목일위.XLS][수목일위.XLS]el______685"/>
      <sheetName val="[수목일위.XLS][수목일위.XLS]el______686"/>
      <sheetName val="[수목일위.XLS][수목일위.XLS]el______687"/>
      <sheetName val="[수목일위.XLS]el\설계서\수목일위.X렂딗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2">
          <cell r="E2">
            <v>23200</v>
          </cell>
        </row>
      </sheetData>
      <sheetData sheetId="7">
        <row r="2">
          <cell r="E2">
            <v>23200</v>
          </cell>
        </row>
      </sheetData>
      <sheetData sheetId="8">
        <row r="2">
          <cell r="E2">
            <v>23200</v>
          </cell>
        </row>
      </sheetData>
      <sheetData sheetId="9" refreshError="1"/>
      <sheetData sheetId="10">
        <row r="2">
          <cell r="E2">
            <v>23200</v>
          </cell>
        </row>
      </sheetData>
      <sheetData sheetId="11">
        <row r="2">
          <cell r="E2">
            <v>23200</v>
          </cell>
        </row>
      </sheetData>
      <sheetData sheetId="12">
        <row r="2">
          <cell r="E2">
            <v>23200</v>
          </cell>
        </row>
      </sheetData>
      <sheetData sheetId="13">
        <row r="2">
          <cell r="E2">
            <v>23200</v>
          </cell>
        </row>
      </sheetData>
      <sheetData sheetId="14">
        <row r="2">
          <cell r="E2">
            <v>23200</v>
          </cell>
        </row>
      </sheetData>
      <sheetData sheetId="15">
        <row r="2">
          <cell r="E2">
            <v>23200</v>
          </cell>
        </row>
      </sheetData>
      <sheetData sheetId="16">
        <row r="2">
          <cell r="E2">
            <v>23200</v>
          </cell>
        </row>
      </sheetData>
      <sheetData sheetId="17">
        <row r="2">
          <cell r="E2">
            <v>23200</v>
          </cell>
        </row>
      </sheetData>
      <sheetData sheetId="18">
        <row r="2">
          <cell r="E2">
            <v>23200</v>
          </cell>
        </row>
      </sheetData>
      <sheetData sheetId="19" refreshError="1"/>
      <sheetData sheetId="20">
        <row r="2">
          <cell r="E2">
            <v>23200</v>
          </cell>
        </row>
      </sheetData>
      <sheetData sheetId="21">
        <row r="2">
          <cell r="E2">
            <v>23200</v>
          </cell>
        </row>
      </sheetData>
      <sheetData sheetId="22">
        <row r="2">
          <cell r="E2">
            <v>23200</v>
          </cell>
        </row>
      </sheetData>
      <sheetData sheetId="23">
        <row r="2">
          <cell r="E2">
            <v>23200</v>
          </cell>
        </row>
      </sheetData>
      <sheetData sheetId="24">
        <row r="2">
          <cell r="E2">
            <v>23200</v>
          </cell>
        </row>
      </sheetData>
      <sheetData sheetId="25">
        <row r="2">
          <cell r="E2">
            <v>23200</v>
          </cell>
        </row>
      </sheetData>
      <sheetData sheetId="26">
        <row r="2">
          <cell r="E2">
            <v>23200</v>
          </cell>
        </row>
      </sheetData>
      <sheetData sheetId="27">
        <row r="2">
          <cell r="E2">
            <v>23200</v>
          </cell>
        </row>
      </sheetData>
      <sheetData sheetId="28">
        <row r="2">
          <cell r="E2">
            <v>23200</v>
          </cell>
        </row>
      </sheetData>
      <sheetData sheetId="29">
        <row r="2">
          <cell r="E2">
            <v>23200</v>
          </cell>
        </row>
      </sheetData>
      <sheetData sheetId="30">
        <row r="2">
          <cell r="E2">
            <v>23200</v>
          </cell>
        </row>
      </sheetData>
      <sheetData sheetId="31">
        <row r="2">
          <cell r="E2">
            <v>23200</v>
          </cell>
        </row>
      </sheetData>
      <sheetData sheetId="32">
        <row r="2">
          <cell r="E2">
            <v>23200</v>
          </cell>
        </row>
      </sheetData>
      <sheetData sheetId="33"/>
      <sheetData sheetId="34">
        <row r="2">
          <cell r="E2">
            <v>23200</v>
          </cell>
        </row>
      </sheetData>
      <sheetData sheetId="35">
        <row r="2">
          <cell r="E2">
            <v>23200</v>
          </cell>
        </row>
      </sheetData>
      <sheetData sheetId="36">
        <row r="2">
          <cell r="E2">
            <v>23200</v>
          </cell>
        </row>
      </sheetData>
      <sheetData sheetId="37">
        <row r="2">
          <cell r="E2">
            <v>23200</v>
          </cell>
        </row>
      </sheetData>
      <sheetData sheetId="38" refreshError="1"/>
      <sheetData sheetId="39" refreshError="1"/>
      <sheetData sheetId="40" refreshError="1"/>
      <sheetData sheetId="41" refreshError="1"/>
      <sheetData sheetId="42" refreshError="1"/>
      <sheetData sheetId="43">
        <row r="2">
          <cell r="E2">
            <v>23200</v>
          </cell>
        </row>
      </sheetData>
      <sheetData sheetId="44">
        <row r="2">
          <cell r="E2">
            <v>23200</v>
          </cell>
        </row>
      </sheetData>
      <sheetData sheetId="45">
        <row r="2">
          <cell r="E2">
            <v>23200</v>
          </cell>
        </row>
      </sheetData>
      <sheetData sheetId="46">
        <row r="2">
          <cell r="E2">
            <v>23200</v>
          </cell>
        </row>
      </sheetData>
      <sheetData sheetId="47">
        <row r="2">
          <cell r="E2">
            <v>23200</v>
          </cell>
        </row>
      </sheetData>
      <sheetData sheetId="48">
        <row r="2">
          <cell r="E2">
            <v>23200</v>
          </cell>
        </row>
      </sheetData>
      <sheetData sheetId="49">
        <row r="2">
          <cell r="E2">
            <v>23200</v>
          </cell>
        </row>
      </sheetData>
      <sheetData sheetId="50">
        <row r="2">
          <cell r="E2">
            <v>23200</v>
          </cell>
        </row>
      </sheetData>
      <sheetData sheetId="51">
        <row r="2">
          <cell r="E2">
            <v>23200</v>
          </cell>
        </row>
      </sheetData>
      <sheetData sheetId="52">
        <row r="2">
          <cell r="E2">
            <v>23200</v>
          </cell>
        </row>
      </sheetData>
      <sheetData sheetId="53">
        <row r="2">
          <cell r="E2">
            <v>23200</v>
          </cell>
        </row>
      </sheetData>
      <sheetData sheetId="54">
        <row r="2">
          <cell r="E2">
            <v>23200</v>
          </cell>
        </row>
      </sheetData>
      <sheetData sheetId="55">
        <row r="2">
          <cell r="E2">
            <v>23200</v>
          </cell>
        </row>
      </sheetData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>
        <row r="2">
          <cell r="E2">
            <v>23200</v>
          </cell>
        </row>
      </sheetData>
      <sheetData sheetId="66" refreshError="1"/>
      <sheetData sheetId="67">
        <row r="2">
          <cell r="E2">
            <v>23200</v>
          </cell>
        </row>
      </sheetData>
      <sheetData sheetId="68">
        <row r="2">
          <cell r="E2">
            <v>23200</v>
          </cell>
        </row>
      </sheetData>
      <sheetData sheetId="69">
        <row r="2">
          <cell r="E2">
            <v>23200</v>
          </cell>
        </row>
      </sheetData>
      <sheetData sheetId="70">
        <row r="2">
          <cell r="E2">
            <v>23200</v>
          </cell>
        </row>
      </sheetData>
      <sheetData sheetId="71">
        <row r="2">
          <cell r="E2">
            <v>23200</v>
          </cell>
        </row>
      </sheetData>
      <sheetData sheetId="72">
        <row r="2">
          <cell r="E2">
            <v>23200</v>
          </cell>
        </row>
      </sheetData>
      <sheetData sheetId="73">
        <row r="2">
          <cell r="E2">
            <v>23200</v>
          </cell>
        </row>
      </sheetData>
      <sheetData sheetId="74">
        <row r="2">
          <cell r="E2">
            <v>23200</v>
          </cell>
        </row>
      </sheetData>
      <sheetData sheetId="75">
        <row r="2">
          <cell r="E2">
            <v>23200</v>
          </cell>
        </row>
      </sheetData>
      <sheetData sheetId="76">
        <row r="2">
          <cell r="E2">
            <v>23200</v>
          </cell>
        </row>
      </sheetData>
      <sheetData sheetId="77">
        <row r="2">
          <cell r="E2">
            <v>23200</v>
          </cell>
        </row>
      </sheetData>
      <sheetData sheetId="78">
        <row r="2">
          <cell r="E2">
            <v>23200</v>
          </cell>
        </row>
      </sheetData>
      <sheetData sheetId="79">
        <row r="2">
          <cell r="E2">
            <v>23200</v>
          </cell>
        </row>
      </sheetData>
      <sheetData sheetId="80">
        <row r="2">
          <cell r="E2">
            <v>23200</v>
          </cell>
        </row>
      </sheetData>
      <sheetData sheetId="81">
        <row r="2">
          <cell r="E2">
            <v>23200</v>
          </cell>
        </row>
      </sheetData>
      <sheetData sheetId="82">
        <row r="2">
          <cell r="E2">
            <v>23200</v>
          </cell>
        </row>
      </sheetData>
      <sheetData sheetId="83">
        <row r="2">
          <cell r="E2">
            <v>23200</v>
          </cell>
        </row>
      </sheetData>
      <sheetData sheetId="84">
        <row r="2">
          <cell r="E2">
            <v>23200</v>
          </cell>
        </row>
      </sheetData>
      <sheetData sheetId="85"/>
      <sheetData sheetId="86" refreshError="1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/>
      <sheetData sheetId="298"/>
      <sheetData sheetId="299"/>
      <sheetData sheetId="300"/>
      <sheetData sheetId="301"/>
      <sheetData sheetId="302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/>
      <sheetData sheetId="630" refreshError="1"/>
      <sheetData sheetId="631" refreshError="1"/>
      <sheetData sheetId="632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>
        <row r="2">
          <cell r="E2">
            <v>23200</v>
          </cell>
        </row>
      </sheetData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/>
      <sheetData sheetId="1559" refreshError="1"/>
      <sheetData sheetId="1560">
        <row r="2">
          <cell r="E2">
            <v>23200</v>
          </cell>
        </row>
      </sheetData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/>
      <sheetData sheetId="2150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>
        <row r="2">
          <cell r="E2">
            <v>23200</v>
          </cell>
        </row>
      </sheetData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>
        <row r="2">
          <cell r="E2">
            <v>23200</v>
          </cell>
        </row>
      </sheetData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>
        <row r="2">
          <cell r="E2">
            <v>23200</v>
          </cell>
        </row>
      </sheetData>
      <sheetData sheetId="2334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>
        <row r="2">
          <cell r="E2">
            <v>23200</v>
          </cell>
        </row>
      </sheetData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>
        <row r="2">
          <cell r="E2">
            <v>23200</v>
          </cell>
        </row>
      </sheetData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/>
      <sheetData sheetId="2398" refreshError="1"/>
      <sheetData sheetId="2399"/>
      <sheetData sheetId="2400" refreshError="1"/>
      <sheetData sheetId="2401"/>
      <sheetData sheetId="2402" refreshError="1"/>
      <sheetData sheetId="2403"/>
      <sheetData sheetId="2404" refreshError="1"/>
      <sheetData sheetId="2405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/>
      <sheetData sheetId="2749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/>
      <sheetData sheetId="2763"/>
      <sheetData sheetId="2764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>
        <row r="2">
          <cell r="E2">
            <v>23200</v>
          </cell>
        </row>
      </sheetData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>
        <row r="2">
          <cell r="E2">
            <v>23200</v>
          </cell>
        </row>
      </sheetData>
      <sheetData sheetId="2982" refreshError="1"/>
      <sheetData sheetId="2983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/>
      <sheetData sheetId="3015"/>
      <sheetData sheetId="3016"/>
      <sheetData sheetId="3017"/>
      <sheetData sheetId="3018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>
        <row r="2">
          <cell r="E2">
            <v>23200</v>
          </cell>
        </row>
      </sheetData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>
        <row r="2">
          <cell r="E2">
            <v>23200</v>
          </cell>
        </row>
      </sheetData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/>
      <sheetData sheetId="3199"/>
      <sheetData sheetId="3200" refreshError="1"/>
      <sheetData sheetId="3201">
        <row r="2">
          <cell r="E2">
            <v>23200</v>
          </cell>
        </row>
      </sheetData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/>
      <sheetData sheetId="3211" refreshError="1"/>
      <sheetData sheetId="3212" refreshError="1"/>
      <sheetData sheetId="3213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>
        <row r="2">
          <cell r="E2">
            <v>23200</v>
          </cell>
        </row>
      </sheetData>
      <sheetData sheetId="326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>
        <row r="2">
          <cell r="E2">
            <v>23200</v>
          </cell>
        </row>
      </sheetData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>
        <row r="2">
          <cell r="E2">
            <v>23200</v>
          </cell>
        </row>
      </sheetData>
      <sheetData sheetId="3279" refreshError="1"/>
      <sheetData sheetId="3280">
        <row r="2">
          <cell r="E2">
            <v>23200</v>
          </cell>
        </row>
      </sheetData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>
        <row r="2">
          <cell r="E2">
            <v>23200</v>
          </cell>
        </row>
      </sheetData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>
        <row r="2">
          <cell r="E2">
            <v>23200</v>
          </cell>
        </row>
      </sheetData>
      <sheetData sheetId="3360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>
        <row r="2">
          <cell r="E2">
            <v>23200</v>
          </cell>
        </row>
      </sheetData>
      <sheetData sheetId="3370"/>
      <sheetData sheetId="3371">
        <row r="2">
          <cell r="E2">
            <v>23200</v>
          </cell>
        </row>
      </sheetData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>
        <row r="2">
          <cell r="E2">
            <v>23200</v>
          </cell>
        </row>
      </sheetData>
      <sheetData sheetId="3382" refreshError="1"/>
      <sheetData sheetId="3383" refreshError="1"/>
      <sheetData sheetId="3384" refreshError="1"/>
      <sheetData sheetId="3385">
        <row r="2">
          <cell r="E2">
            <v>23200</v>
          </cell>
        </row>
      </sheetData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>
        <row r="2">
          <cell r="E2">
            <v>23200</v>
          </cell>
        </row>
      </sheetData>
      <sheetData sheetId="3392" refreshError="1"/>
      <sheetData sheetId="3393">
        <row r="2">
          <cell r="E2">
            <v>23200</v>
          </cell>
        </row>
      </sheetData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/>
      <sheetData sheetId="3450" refreshError="1"/>
      <sheetData sheetId="3451" refreshError="1"/>
      <sheetData sheetId="3452"/>
      <sheetData sheetId="3453"/>
      <sheetData sheetId="3454"/>
      <sheetData sheetId="3455"/>
      <sheetData sheetId="3456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/>
      <sheetData sheetId="3556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/>
      <sheetData sheetId="3579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/>
      <sheetData sheetId="3687"/>
      <sheetData sheetId="3688"/>
      <sheetData sheetId="3689" refreshError="1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 refreshError="1"/>
      <sheetData sheetId="3699" refreshError="1"/>
      <sheetData sheetId="3700" refreshError="1"/>
      <sheetData sheetId="3701" refreshError="1"/>
      <sheetData sheetId="3702"/>
      <sheetData sheetId="3703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/>
      <sheetData sheetId="3733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/>
      <sheetData sheetId="3740" refreshError="1"/>
      <sheetData sheetId="3741">
        <row r="2">
          <cell r="E2">
            <v>23200</v>
          </cell>
        </row>
      </sheetData>
      <sheetData sheetId="3742" refreshError="1"/>
      <sheetData sheetId="3743">
        <row r="2">
          <cell r="E2">
            <v>23200</v>
          </cell>
        </row>
      </sheetData>
      <sheetData sheetId="3744" refreshError="1"/>
      <sheetData sheetId="3745">
        <row r="2">
          <cell r="E2">
            <v>23200</v>
          </cell>
        </row>
      </sheetData>
      <sheetData sheetId="3746" refreshError="1"/>
      <sheetData sheetId="3747">
        <row r="2">
          <cell r="E2">
            <v>23200</v>
          </cell>
        </row>
      </sheetData>
      <sheetData sheetId="3748" refreshError="1"/>
      <sheetData sheetId="3749">
        <row r="2">
          <cell r="E2">
            <v>23200</v>
          </cell>
        </row>
      </sheetData>
      <sheetData sheetId="3750" refreshError="1"/>
      <sheetData sheetId="3751">
        <row r="2">
          <cell r="E2">
            <v>23200</v>
          </cell>
        </row>
      </sheetData>
      <sheetData sheetId="3752" refreshError="1"/>
      <sheetData sheetId="3753">
        <row r="2">
          <cell r="E2">
            <v>23200</v>
          </cell>
        </row>
      </sheetData>
      <sheetData sheetId="3754" refreshError="1"/>
      <sheetData sheetId="3755">
        <row r="2">
          <cell r="E2">
            <v>23200</v>
          </cell>
        </row>
      </sheetData>
      <sheetData sheetId="3756" refreshError="1"/>
      <sheetData sheetId="3757">
        <row r="2">
          <cell r="E2">
            <v>23200</v>
          </cell>
        </row>
      </sheetData>
      <sheetData sheetId="3758" refreshError="1"/>
      <sheetData sheetId="3759">
        <row r="2">
          <cell r="E2">
            <v>23200</v>
          </cell>
        </row>
      </sheetData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/>
      <sheetData sheetId="3825" refreshError="1"/>
      <sheetData sheetId="3826"/>
      <sheetData sheetId="3827" refreshError="1"/>
      <sheetData sheetId="3828" refreshError="1"/>
      <sheetData sheetId="3829"/>
      <sheetData sheetId="3830" refreshError="1"/>
      <sheetData sheetId="3831" refreshError="1"/>
      <sheetData sheetId="3832" refreshError="1"/>
      <sheetData sheetId="3833" refreshError="1"/>
      <sheetData sheetId="3834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>
        <row r="2">
          <cell r="E2">
            <v>23200</v>
          </cell>
        </row>
      </sheetData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>
        <row r="2">
          <cell r="E2">
            <v>23200</v>
          </cell>
        </row>
      </sheetData>
      <sheetData sheetId="3963">
        <row r="2">
          <cell r="E2">
            <v>23200</v>
          </cell>
        </row>
      </sheetData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>
        <row r="2">
          <cell r="E2">
            <v>23200</v>
          </cell>
        </row>
      </sheetData>
      <sheetData sheetId="3971">
        <row r="5">
          <cell r="B5" t="str">
            <v>백-호</v>
          </cell>
        </row>
      </sheetData>
      <sheetData sheetId="3972" refreshError="1"/>
      <sheetData sheetId="3973">
        <row r="5">
          <cell r="B5" t="str">
            <v>백-호</v>
          </cell>
        </row>
      </sheetData>
      <sheetData sheetId="3974">
        <row r="2">
          <cell r="E2">
            <v>23200</v>
          </cell>
        </row>
      </sheetData>
      <sheetData sheetId="3975"/>
      <sheetData sheetId="3976">
        <row r="2">
          <cell r="E2">
            <v>23200</v>
          </cell>
        </row>
      </sheetData>
      <sheetData sheetId="3977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>
        <row r="2">
          <cell r="E2">
            <v>23200</v>
          </cell>
        </row>
      </sheetData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>
        <row r="2">
          <cell r="E2">
            <v>23200</v>
          </cell>
        </row>
      </sheetData>
      <sheetData sheetId="4019" refreshError="1"/>
      <sheetData sheetId="4020" refreshError="1"/>
      <sheetData sheetId="4021" refreshError="1"/>
      <sheetData sheetId="4022">
        <row r="2">
          <cell r="E2">
            <v>23200</v>
          </cell>
        </row>
      </sheetData>
      <sheetData sheetId="4023" refreshError="1"/>
      <sheetData sheetId="4024">
        <row r="2">
          <cell r="E2">
            <v>23200</v>
          </cell>
        </row>
      </sheetData>
      <sheetData sheetId="4025" refreshError="1"/>
      <sheetData sheetId="4026" refreshError="1"/>
      <sheetData sheetId="4027" refreshError="1"/>
      <sheetData sheetId="4028">
        <row r="2">
          <cell r="E2">
            <v>23200</v>
          </cell>
        </row>
      </sheetData>
      <sheetData sheetId="4029" refreshError="1"/>
      <sheetData sheetId="4030" refreshError="1"/>
      <sheetData sheetId="4031" refreshError="1"/>
      <sheetData sheetId="4032">
        <row r="5">
          <cell r="B5" t="str">
            <v>백-호</v>
          </cell>
        </row>
      </sheetData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/>
      <sheetData sheetId="4170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>
        <row r="2">
          <cell r="E2">
            <v>23200</v>
          </cell>
        </row>
      </sheetData>
      <sheetData sheetId="4179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>
        <row r="2">
          <cell r="E2">
            <v>23200</v>
          </cell>
        </row>
      </sheetData>
      <sheetData sheetId="4205" refreshError="1"/>
      <sheetData sheetId="4206">
        <row r="2">
          <cell r="E2">
            <v>23200</v>
          </cell>
        </row>
      </sheetData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>
        <row r="2">
          <cell r="E2">
            <v>23200</v>
          </cell>
        </row>
      </sheetData>
      <sheetData sheetId="4262" refreshError="1"/>
      <sheetData sheetId="4263">
        <row r="2">
          <cell r="E2">
            <v>23200</v>
          </cell>
        </row>
      </sheetData>
      <sheetData sheetId="4264" refreshError="1"/>
      <sheetData sheetId="4265">
        <row r="2">
          <cell r="E2">
            <v>23200</v>
          </cell>
        </row>
      </sheetData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>
        <row r="2">
          <cell r="E2">
            <v>23200</v>
          </cell>
        </row>
      </sheetData>
      <sheetData sheetId="4277" refreshError="1"/>
      <sheetData sheetId="4278">
        <row r="2">
          <cell r="E2">
            <v>23200</v>
          </cell>
        </row>
      </sheetData>
      <sheetData sheetId="4279" refreshError="1"/>
      <sheetData sheetId="4280"/>
      <sheetData sheetId="4281" refreshError="1"/>
      <sheetData sheetId="4282"/>
      <sheetData sheetId="4283" refreshError="1"/>
      <sheetData sheetId="4284" refreshError="1"/>
      <sheetData sheetId="4285" refreshError="1"/>
      <sheetData sheetId="4286">
        <row r="2">
          <cell r="E2">
            <v>23200</v>
          </cell>
        </row>
      </sheetData>
      <sheetData sheetId="4287" refreshError="1"/>
      <sheetData sheetId="4288"/>
      <sheetData sheetId="4289" refreshError="1"/>
      <sheetData sheetId="4290">
        <row r="2">
          <cell r="E2">
            <v>23200</v>
          </cell>
        </row>
      </sheetData>
      <sheetData sheetId="4291" refreshError="1"/>
      <sheetData sheetId="4292">
        <row r="2">
          <cell r="E2">
            <v>23200</v>
          </cell>
        </row>
      </sheetData>
      <sheetData sheetId="4293" refreshError="1"/>
      <sheetData sheetId="4294">
        <row r="2">
          <cell r="E2">
            <v>23200</v>
          </cell>
        </row>
      </sheetData>
      <sheetData sheetId="4295" refreshError="1"/>
      <sheetData sheetId="4296" refreshError="1"/>
      <sheetData sheetId="4297" refreshError="1"/>
      <sheetData sheetId="4298">
        <row r="2">
          <cell r="E2">
            <v>23200</v>
          </cell>
        </row>
      </sheetData>
      <sheetData sheetId="4299" refreshError="1"/>
      <sheetData sheetId="4300">
        <row r="2">
          <cell r="E2">
            <v>23200</v>
          </cell>
        </row>
      </sheetData>
      <sheetData sheetId="4301" refreshError="1"/>
      <sheetData sheetId="4302" refreshError="1"/>
      <sheetData sheetId="4303" refreshError="1"/>
      <sheetData sheetId="4304">
        <row r="2">
          <cell r="E2">
            <v>23200</v>
          </cell>
        </row>
      </sheetData>
      <sheetData sheetId="4305" refreshError="1"/>
      <sheetData sheetId="4306">
        <row r="2">
          <cell r="E2">
            <v>23200</v>
          </cell>
        </row>
      </sheetData>
      <sheetData sheetId="4307" refreshError="1"/>
      <sheetData sheetId="4308">
        <row r="2">
          <cell r="E2">
            <v>23200</v>
          </cell>
        </row>
      </sheetData>
      <sheetData sheetId="4309" refreshError="1"/>
      <sheetData sheetId="4310">
        <row r="2">
          <cell r="E2">
            <v>23200</v>
          </cell>
        </row>
      </sheetData>
      <sheetData sheetId="4311" refreshError="1"/>
      <sheetData sheetId="4312">
        <row r="2">
          <cell r="E2">
            <v>23200</v>
          </cell>
        </row>
      </sheetData>
      <sheetData sheetId="4313" refreshError="1"/>
      <sheetData sheetId="4314">
        <row r="2">
          <cell r="E2">
            <v>23200</v>
          </cell>
        </row>
      </sheetData>
      <sheetData sheetId="4315" refreshError="1"/>
      <sheetData sheetId="4316">
        <row r="2">
          <cell r="E2">
            <v>23200</v>
          </cell>
        </row>
      </sheetData>
      <sheetData sheetId="4317" refreshError="1"/>
      <sheetData sheetId="4318" refreshError="1"/>
      <sheetData sheetId="4319" refreshError="1"/>
      <sheetData sheetId="4320">
        <row r="2">
          <cell r="E2">
            <v>23200</v>
          </cell>
        </row>
      </sheetData>
      <sheetData sheetId="4321" refreshError="1"/>
      <sheetData sheetId="4322">
        <row r="2">
          <cell r="E2">
            <v>23200</v>
          </cell>
        </row>
      </sheetData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>
        <row r="2">
          <cell r="E2">
            <v>23200</v>
          </cell>
        </row>
      </sheetData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>
        <row r="2">
          <cell r="E2">
            <v>23200</v>
          </cell>
        </row>
      </sheetData>
      <sheetData sheetId="4359" refreshError="1"/>
      <sheetData sheetId="4360">
        <row r="2">
          <cell r="E2">
            <v>23200</v>
          </cell>
        </row>
      </sheetData>
      <sheetData sheetId="4361" refreshError="1"/>
      <sheetData sheetId="4362">
        <row r="2">
          <cell r="E2">
            <v>23200</v>
          </cell>
        </row>
      </sheetData>
      <sheetData sheetId="4363" refreshError="1"/>
      <sheetData sheetId="4364" refreshError="1"/>
      <sheetData sheetId="4365" refreshError="1"/>
      <sheetData sheetId="4366" refreshError="1"/>
      <sheetData sheetId="4367">
        <row r="2">
          <cell r="E2">
            <v>23200</v>
          </cell>
        </row>
      </sheetData>
      <sheetData sheetId="4368" refreshError="1"/>
      <sheetData sheetId="4369">
        <row r="2">
          <cell r="E2">
            <v>23200</v>
          </cell>
        </row>
      </sheetData>
      <sheetData sheetId="4370" refreshError="1"/>
      <sheetData sheetId="4371">
        <row r="2">
          <cell r="E2">
            <v>23200</v>
          </cell>
        </row>
      </sheetData>
      <sheetData sheetId="4372" refreshError="1"/>
      <sheetData sheetId="4373" refreshError="1"/>
      <sheetData sheetId="4374" refreshError="1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>
        <row r="2">
          <cell r="E2">
            <v>23200</v>
          </cell>
        </row>
      </sheetData>
      <sheetData sheetId="4386" refreshError="1"/>
      <sheetData sheetId="4387">
        <row r="2">
          <cell r="E2">
            <v>23200</v>
          </cell>
        </row>
      </sheetData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/>
      <sheetData sheetId="4399"/>
      <sheetData sheetId="4400"/>
      <sheetData sheetId="440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>
        <row r="2">
          <cell r="E2">
            <v>23200</v>
          </cell>
        </row>
      </sheetData>
      <sheetData sheetId="4412" refreshError="1"/>
      <sheetData sheetId="4413" refreshError="1"/>
      <sheetData sheetId="4414" refreshError="1"/>
      <sheetData sheetId="4415">
        <row r="2">
          <cell r="E2">
            <v>23200</v>
          </cell>
        </row>
      </sheetData>
      <sheetData sheetId="4416" refreshError="1"/>
      <sheetData sheetId="4417">
        <row r="2">
          <cell r="E2">
            <v>23200</v>
          </cell>
        </row>
      </sheetData>
      <sheetData sheetId="4418" refreshError="1"/>
      <sheetData sheetId="4419">
        <row r="2">
          <cell r="E2">
            <v>23200</v>
          </cell>
        </row>
      </sheetData>
      <sheetData sheetId="4420">
        <row r="2">
          <cell r="E2">
            <v>23200</v>
          </cell>
        </row>
      </sheetData>
      <sheetData sheetId="4421" refreshError="1"/>
      <sheetData sheetId="4422" refreshError="1"/>
      <sheetData sheetId="4423" refreshError="1"/>
      <sheetData sheetId="4424">
        <row r="2">
          <cell r="E2">
            <v>23200</v>
          </cell>
        </row>
      </sheetData>
      <sheetData sheetId="4425" refreshError="1"/>
      <sheetData sheetId="4426">
        <row r="2">
          <cell r="E2">
            <v>23200</v>
          </cell>
        </row>
      </sheetData>
      <sheetData sheetId="4427" refreshError="1"/>
      <sheetData sheetId="4428">
        <row r="2">
          <cell r="E2">
            <v>23200</v>
          </cell>
        </row>
      </sheetData>
      <sheetData sheetId="4429" refreshError="1"/>
      <sheetData sheetId="4430">
        <row r="2">
          <cell r="E2">
            <v>23200</v>
          </cell>
        </row>
      </sheetData>
      <sheetData sheetId="4431" refreshError="1"/>
      <sheetData sheetId="4432">
        <row r="2">
          <cell r="E2">
            <v>23200</v>
          </cell>
        </row>
      </sheetData>
      <sheetData sheetId="4433" refreshError="1"/>
      <sheetData sheetId="4434">
        <row r="2">
          <cell r="E2">
            <v>23200</v>
          </cell>
        </row>
      </sheetData>
      <sheetData sheetId="4435" refreshError="1"/>
      <sheetData sheetId="4436">
        <row r="2">
          <cell r="E2">
            <v>23200</v>
          </cell>
        </row>
      </sheetData>
      <sheetData sheetId="4437" refreshError="1"/>
      <sheetData sheetId="4438">
        <row r="2">
          <cell r="E2">
            <v>23200</v>
          </cell>
        </row>
      </sheetData>
      <sheetData sheetId="4439" refreshError="1"/>
      <sheetData sheetId="4440">
        <row r="2">
          <cell r="E2">
            <v>23200</v>
          </cell>
        </row>
      </sheetData>
      <sheetData sheetId="4441" refreshError="1"/>
      <sheetData sheetId="4442" refreshError="1"/>
      <sheetData sheetId="4443" refreshError="1"/>
      <sheetData sheetId="4444">
        <row r="2">
          <cell r="E2">
            <v>23200</v>
          </cell>
        </row>
      </sheetData>
      <sheetData sheetId="4445" refreshError="1"/>
      <sheetData sheetId="4446" refreshError="1"/>
      <sheetData sheetId="4447" refreshError="1"/>
      <sheetData sheetId="4448">
        <row r="2">
          <cell r="E2">
            <v>23200</v>
          </cell>
        </row>
      </sheetData>
      <sheetData sheetId="4449" refreshError="1"/>
      <sheetData sheetId="4450">
        <row r="2">
          <cell r="E2">
            <v>23200</v>
          </cell>
        </row>
      </sheetData>
      <sheetData sheetId="4451" refreshError="1"/>
      <sheetData sheetId="4452">
        <row r="2">
          <cell r="E2">
            <v>23200</v>
          </cell>
        </row>
      </sheetData>
      <sheetData sheetId="4453" refreshError="1"/>
      <sheetData sheetId="4454">
        <row r="2">
          <cell r="E2">
            <v>23200</v>
          </cell>
        </row>
      </sheetData>
      <sheetData sheetId="4455" refreshError="1"/>
      <sheetData sheetId="4456">
        <row r="2">
          <cell r="E2">
            <v>23200</v>
          </cell>
        </row>
      </sheetData>
      <sheetData sheetId="4457" refreshError="1"/>
      <sheetData sheetId="4458">
        <row r="2">
          <cell r="E2">
            <v>23200</v>
          </cell>
        </row>
      </sheetData>
      <sheetData sheetId="4459" refreshError="1"/>
      <sheetData sheetId="4460">
        <row r="2">
          <cell r="E2">
            <v>23200</v>
          </cell>
        </row>
      </sheetData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>
        <row r="2">
          <cell r="E2">
            <v>23200</v>
          </cell>
        </row>
      </sheetData>
      <sheetData sheetId="4478" refreshError="1"/>
      <sheetData sheetId="4479">
        <row r="2">
          <cell r="E2">
            <v>23200</v>
          </cell>
        </row>
      </sheetData>
      <sheetData sheetId="4480" refreshError="1"/>
      <sheetData sheetId="4481">
        <row r="2">
          <cell r="E2">
            <v>23200</v>
          </cell>
        </row>
      </sheetData>
      <sheetData sheetId="4482" refreshError="1"/>
      <sheetData sheetId="4483">
        <row r="2">
          <cell r="E2">
            <v>23200</v>
          </cell>
        </row>
      </sheetData>
      <sheetData sheetId="4484" refreshError="1"/>
      <sheetData sheetId="4485">
        <row r="2">
          <cell r="E2">
            <v>23200</v>
          </cell>
        </row>
      </sheetData>
      <sheetData sheetId="4486" refreshError="1"/>
      <sheetData sheetId="4487">
        <row r="2">
          <cell r="E2">
            <v>23200</v>
          </cell>
        </row>
      </sheetData>
      <sheetData sheetId="4488" refreshError="1"/>
      <sheetData sheetId="4489">
        <row r="2">
          <cell r="E2">
            <v>23200</v>
          </cell>
        </row>
      </sheetData>
      <sheetData sheetId="4490" refreshError="1"/>
      <sheetData sheetId="4491">
        <row r="2">
          <cell r="E2">
            <v>23200</v>
          </cell>
        </row>
      </sheetData>
      <sheetData sheetId="4492" refreshError="1"/>
      <sheetData sheetId="4493">
        <row r="2">
          <cell r="E2">
            <v>23200</v>
          </cell>
        </row>
      </sheetData>
      <sheetData sheetId="4494" refreshError="1"/>
      <sheetData sheetId="4495" refreshError="1"/>
      <sheetData sheetId="4496" refreshError="1"/>
      <sheetData sheetId="4497">
        <row r="2">
          <cell r="E2">
            <v>23200</v>
          </cell>
        </row>
      </sheetData>
      <sheetData sheetId="4498" refreshError="1"/>
      <sheetData sheetId="4499" refreshError="1"/>
      <sheetData sheetId="4500" refreshError="1"/>
      <sheetData sheetId="4501">
        <row r="2">
          <cell r="E2">
            <v>23200</v>
          </cell>
        </row>
      </sheetData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>
        <row r="2">
          <cell r="E2">
            <v>23200</v>
          </cell>
        </row>
      </sheetData>
      <sheetData sheetId="4510" refreshError="1"/>
      <sheetData sheetId="4511">
        <row r="2">
          <cell r="E2">
            <v>23200</v>
          </cell>
        </row>
      </sheetData>
      <sheetData sheetId="4512" refreshError="1"/>
      <sheetData sheetId="4513">
        <row r="2">
          <cell r="E2">
            <v>23200</v>
          </cell>
        </row>
      </sheetData>
      <sheetData sheetId="4514" refreshError="1"/>
      <sheetData sheetId="4515">
        <row r="2">
          <cell r="E2">
            <v>23200</v>
          </cell>
        </row>
      </sheetData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>
        <row r="2">
          <cell r="E2">
            <v>23200</v>
          </cell>
        </row>
      </sheetData>
      <sheetData sheetId="4524" refreshError="1"/>
      <sheetData sheetId="4525">
        <row r="2">
          <cell r="E2">
            <v>23200</v>
          </cell>
        </row>
      </sheetData>
      <sheetData sheetId="4526" refreshError="1"/>
      <sheetData sheetId="4527">
        <row r="2">
          <cell r="E2">
            <v>23200</v>
          </cell>
        </row>
      </sheetData>
      <sheetData sheetId="4528" refreshError="1"/>
      <sheetData sheetId="4529">
        <row r="2">
          <cell r="E2">
            <v>23200</v>
          </cell>
        </row>
      </sheetData>
      <sheetData sheetId="4530" refreshError="1"/>
      <sheetData sheetId="4531">
        <row r="2">
          <cell r="E2">
            <v>23200</v>
          </cell>
        </row>
      </sheetData>
      <sheetData sheetId="4532" refreshError="1"/>
      <sheetData sheetId="4533">
        <row r="2">
          <cell r="E2">
            <v>23200</v>
          </cell>
        </row>
      </sheetData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>
        <row r="2">
          <cell r="E2">
            <v>23200</v>
          </cell>
        </row>
      </sheetData>
      <sheetData sheetId="4614" refreshError="1"/>
      <sheetData sheetId="4615" refreshError="1"/>
      <sheetData sheetId="4616" refreshError="1"/>
      <sheetData sheetId="4617"/>
      <sheetData sheetId="4618" refreshError="1"/>
      <sheetData sheetId="4619"/>
      <sheetData sheetId="4620" refreshError="1"/>
      <sheetData sheetId="4621"/>
      <sheetData sheetId="4622" refreshError="1"/>
      <sheetData sheetId="4623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>
        <row r="2">
          <cell r="E2">
            <v>23200</v>
          </cell>
        </row>
      </sheetData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/>
      <sheetData sheetId="4665" refreshError="1"/>
      <sheetData sheetId="4666"/>
      <sheetData sheetId="4667" refreshError="1"/>
      <sheetData sheetId="4668" refreshError="1"/>
      <sheetData sheetId="4669" refreshError="1"/>
      <sheetData sheetId="4670"/>
      <sheetData sheetId="4671" refreshError="1"/>
      <sheetData sheetId="4672"/>
      <sheetData sheetId="4673" refreshError="1"/>
      <sheetData sheetId="4674"/>
      <sheetData sheetId="4675" refreshError="1"/>
      <sheetData sheetId="4676" refreshError="1"/>
      <sheetData sheetId="4677" refreshError="1"/>
      <sheetData sheetId="4678"/>
      <sheetData sheetId="4679" refreshError="1"/>
      <sheetData sheetId="4680"/>
      <sheetData sheetId="4681" refreshError="1"/>
      <sheetData sheetId="4682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/>
      <sheetData sheetId="4754" refreshError="1"/>
      <sheetData sheetId="4755"/>
      <sheetData sheetId="4756" refreshError="1"/>
      <sheetData sheetId="4757" refreshError="1"/>
      <sheetData sheetId="4758" refreshError="1"/>
      <sheetData sheetId="4759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 refreshError="1"/>
      <sheetData sheetId="4818" refreshError="1"/>
      <sheetData sheetId="4819" refreshError="1"/>
      <sheetData sheetId="4820" refreshError="1"/>
      <sheetData sheetId="4821"/>
      <sheetData sheetId="4822"/>
      <sheetData sheetId="4823" refreshError="1"/>
      <sheetData sheetId="4824"/>
      <sheetData sheetId="4825" refreshError="1"/>
      <sheetData sheetId="4826" refreshError="1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/>
      <sheetData sheetId="4838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>
        <row r="2">
          <cell r="E2">
            <v>23200</v>
          </cell>
        </row>
      </sheetData>
      <sheetData sheetId="4965" refreshError="1"/>
      <sheetData sheetId="4966" refreshError="1"/>
      <sheetData sheetId="4967" refreshError="1"/>
      <sheetData sheetId="4968"/>
      <sheetData sheetId="4969" refreshError="1"/>
      <sheetData sheetId="4970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/>
      <sheetData sheetId="4987" refreshError="1"/>
      <sheetData sheetId="4988"/>
      <sheetData sheetId="4989" refreshError="1"/>
      <sheetData sheetId="4990"/>
      <sheetData sheetId="4991" refreshError="1"/>
      <sheetData sheetId="4992" refreshError="1"/>
      <sheetData sheetId="4993" refreshError="1"/>
      <sheetData sheetId="4994"/>
      <sheetData sheetId="4995">
        <row r="2">
          <cell r="E2">
            <v>23200</v>
          </cell>
        </row>
      </sheetData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>
        <row r="2">
          <cell r="E2">
            <v>23200</v>
          </cell>
        </row>
      </sheetData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>
        <row r="2">
          <cell r="E2">
            <v>23200</v>
          </cell>
        </row>
      </sheetData>
      <sheetData sheetId="5118" refreshError="1"/>
      <sheetData sheetId="5119">
        <row r="2">
          <cell r="E2">
            <v>23200</v>
          </cell>
        </row>
      </sheetData>
      <sheetData sheetId="5120"/>
      <sheetData sheetId="5121" refreshError="1"/>
      <sheetData sheetId="5122" refreshError="1"/>
      <sheetData sheetId="5123">
        <row r="2">
          <cell r="E2">
            <v>23200</v>
          </cell>
        </row>
      </sheetData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>
        <row r="2">
          <cell r="E2">
            <v>23200</v>
          </cell>
        </row>
      </sheetData>
      <sheetData sheetId="5133" refreshError="1"/>
      <sheetData sheetId="5134">
        <row r="2">
          <cell r="E2">
            <v>23200</v>
          </cell>
        </row>
      </sheetData>
      <sheetData sheetId="5135" refreshError="1"/>
      <sheetData sheetId="5136">
        <row r="2">
          <cell r="E2">
            <v>23200</v>
          </cell>
        </row>
      </sheetData>
      <sheetData sheetId="5137" refreshError="1"/>
      <sheetData sheetId="5138" refreshError="1"/>
      <sheetData sheetId="5139" refreshError="1"/>
      <sheetData sheetId="5140" refreshError="1"/>
      <sheetData sheetId="5141">
        <row r="2">
          <cell r="E2">
            <v>23200</v>
          </cell>
        </row>
      </sheetData>
      <sheetData sheetId="5142" refreshError="1"/>
      <sheetData sheetId="5143">
        <row r="2">
          <cell r="E2">
            <v>23200</v>
          </cell>
        </row>
      </sheetData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>
        <row r="2">
          <cell r="E2">
            <v>23200</v>
          </cell>
        </row>
      </sheetData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>
        <row r="2">
          <cell r="E2">
            <v>23200</v>
          </cell>
        </row>
      </sheetData>
      <sheetData sheetId="5159" refreshError="1"/>
      <sheetData sheetId="5160" refreshError="1"/>
      <sheetData sheetId="5161" refreshError="1"/>
      <sheetData sheetId="5162">
        <row r="2">
          <cell r="E2">
            <v>23200</v>
          </cell>
        </row>
      </sheetData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/>
      <sheetData sheetId="5177" refreshError="1"/>
      <sheetData sheetId="5178"/>
      <sheetData sheetId="5179" refreshError="1"/>
      <sheetData sheetId="5180"/>
      <sheetData sheetId="5181" refreshError="1"/>
      <sheetData sheetId="5182"/>
      <sheetData sheetId="5183" refreshError="1"/>
      <sheetData sheetId="5184"/>
      <sheetData sheetId="5185" refreshError="1"/>
      <sheetData sheetId="5186"/>
      <sheetData sheetId="5187" refreshError="1"/>
      <sheetData sheetId="5188" refreshError="1"/>
      <sheetData sheetId="5189" refreshError="1"/>
      <sheetData sheetId="5190"/>
      <sheetData sheetId="5191" refreshError="1"/>
      <sheetData sheetId="5192" refreshError="1"/>
      <sheetData sheetId="5193" refreshError="1"/>
      <sheetData sheetId="5194"/>
      <sheetData sheetId="5195" refreshError="1"/>
      <sheetData sheetId="5196"/>
      <sheetData sheetId="5197" refreshError="1"/>
      <sheetData sheetId="5198">
        <row r="2">
          <cell r="E2">
            <v>23200</v>
          </cell>
        </row>
      </sheetData>
      <sheetData sheetId="5199" refreshError="1"/>
      <sheetData sheetId="5200">
        <row r="2">
          <cell r="E2">
            <v>23200</v>
          </cell>
        </row>
      </sheetData>
      <sheetData sheetId="5201" refreshError="1"/>
      <sheetData sheetId="5202"/>
      <sheetData sheetId="5203" refreshError="1"/>
      <sheetData sheetId="5204"/>
      <sheetData sheetId="5205" refreshError="1"/>
      <sheetData sheetId="5206"/>
      <sheetData sheetId="5207" refreshError="1"/>
      <sheetData sheetId="5208"/>
      <sheetData sheetId="5209" refreshError="1"/>
      <sheetData sheetId="5210">
        <row r="5">
          <cell r="B5" t="str">
            <v>백-호</v>
          </cell>
        </row>
      </sheetData>
      <sheetData sheetId="5211" refreshError="1"/>
      <sheetData sheetId="5212">
        <row r="5">
          <cell r="B5" t="str">
            <v>백-호</v>
          </cell>
        </row>
      </sheetData>
      <sheetData sheetId="5213" refreshError="1"/>
      <sheetData sheetId="5214"/>
      <sheetData sheetId="5215" refreshError="1"/>
      <sheetData sheetId="5216"/>
      <sheetData sheetId="5217" refreshError="1"/>
      <sheetData sheetId="5218"/>
      <sheetData sheetId="5219" refreshError="1"/>
      <sheetData sheetId="5220">
        <row r="2">
          <cell r="E2">
            <v>23200</v>
          </cell>
        </row>
      </sheetData>
      <sheetData sheetId="5221" refreshError="1"/>
      <sheetData sheetId="5222"/>
      <sheetData sheetId="5223" refreshError="1"/>
      <sheetData sheetId="5224"/>
      <sheetData sheetId="5225" refreshError="1"/>
      <sheetData sheetId="5226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/>
      <sheetData sheetId="5244" refreshError="1"/>
      <sheetData sheetId="5245" refreshError="1"/>
      <sheetData sheetId="5246" refreshError="1"/>
      <sheetData sheetId="5247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/>
      <sheetData sheetId="5333" refreshError="1"/>
      <sheetData sheetId="5334"/>
      <sheetData sheetId="5335" refreshError="1"/>
      <sheetData sheetId="5336"/>
      <sheetData sheetId="5337" refreshError="1"/>
      <sheetData sheetId="5338"/>
      <sheetData sheetId="5339" refreshError="1"/>
      <sheetData sheetId="5340" refreshError="1"/>
      <sheetData sheetId="5341" refreshError="1"/>
      <sheetData sheetId="5342"/>
      <sheetData sheetId="5343" refreshError="1"/>
      <sheetData sheetId="5344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/>
      <sheetData sheetId="5353"/>
      <sheetData sheetId="5354" refreshError="1"/>
      <sheetData sheetId="5355"/>
      <sheetData sheetId="5356" refreshError="1"/>
      <sheetData sheetId="5357"/>
      <sheetData sheetId="5358" refreshError="1"/>
      <sheetData sheetId="5359" refreshError="1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 refreshError="1"/>
      <sheetData sheetId="5366" refreshError="1"/>
      <sheetData sheetId="5367" refreshError="1"/>
      <sheetData sheetId="5368" refreshError="1"/>
      <sheetData sheetId="5369" refreshError="1"/>
      <sheetData sheetId="5370" refreshError="1"/>
      <sheetData sheetId="5371"/>
      <sheetData sheetId="5372" refreshError="1"/>
      <sheetData sheetId="5373"/>
      <sheetData sheetId="5374" refreshError="1"/>
      <sheetData sheetId="5375"/>
      <sheetData sheetId="5376" refreshError="1"/>
      <sheetData sheetId="5377"/>
      <sheetData sheetId="5378" refreshError="1"/>
      <sheetData sheetId="5379"/>
      <sheetData sheetId="5380" refreshError="1"/>
      <sheetData sheetId="5381"/>
      <sheetData sheetId="5382" refreshError="1"/>
      <sheetData sheetId="5383"/>
      <sheetData sheetId="5384" refreshError="1"/>
      <sheetData sheetId="5385"/>
      <sheetData sheetId="5386" refreshError="1"/>
      <sheetData sheetId="5387"/>
      <sheetData sheetId="5388" refreshError="1"/>
      <sheetData sheetId="5389"/>
      <sheetData sheetId="5390" refreshError="1"/>
      <sheetData sheetId="5391"/>
      <sheetData sheetId="5392" refreshError="1"/>
      <sheetData sheetId="5393"/>
      <sheetData sheetId="5394" refreshError="1"/>
      <sheetData sheetId="5395" refreshError="1"/>
      <sheetData sheetId="5396" refreshError="1"/>
      <sheetData sheetId="5397" refreshError="1"/>
      <sheetData sheetId="5398" refreshError="1"/>
      <sheetData sheetId="5399"/>
      <sheetData sheetId="5400" refreshError="1"/>
      <sheetData sheetId="5401"/>
      <sheetData sheetId="5402" refreshError="1"/>
      <sheetData sheetId="5403"/>
      <sheetData sheetId="5404" refreshError="1"/>
      <sheetData sheetId="5405"/>
      <sheetData sheetId="5406" refreshError="1"/>
      <sheetData sheetId="5407"/>
      <sheetData sheetId="5408" refreshError="1"/>
      <sheetData sheetId="5409"/>
      <sheetData sheetId="5410" refreshError="1"/>
      <sheetData sheetId="5411"/>
      <sheetData sheetId="5412" refreshError="1"/>
      <sheetData sheetId="5413" refreshError="1"/>
      <sheetData sheetId="5414" refreshError="1"/>
      <sheetData sheetId="5415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설계내역서"/>
      <sheetName val="현장경비"/>
      <sheetName val="설계산출기초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일위대가"/>
      <sheetName val="데이타"/>
      <sheetName val="현장경상비"/>
      <sheetName val="원가"/>
      <sheetName val="갑지(추정)"/>
      <sheetName val="갑지1"/>
      <sheetName val="샤워실위생"/>
      <sheetName val="일위대가표"/>
      <sheetName val="식재인부"/>
      <sheetName val="집계표"/>
      <sheetName val="노임이"/>
      <sheetName val="#REF"/>
      <sheetName val="실행예산-변경분"/>
      <sheetName val="동원인원"/>
      <sheetName val="현장관리비"/>
      <sheetName val="작성"/>
      <sheetName val="DATE"/>
      <sheetName val="중기사용료"/>
      <sheetName val="시멘트"/>
      <sheetName val="Total"/>
      <sheetName val="입찰견적보고서"/>
      <sheetName val="견적의뢰"/>
      <sheetName val="금액"/>
      <sheetName val="판매시설"/>
      <sheetName val="음료실행"/>
      <sheetName val="평가데이터"/>
      <sheetName val="협력업체"/>
      <sheetName val="계DATA"/>
      <sheetName val="실DATA "/>
      <sheetName val="건축직영"/>
      <sheetName val="노임단가"/>
      <sheetName val="요율"/>
      <sheetName val=" 갑  지 "/>
      <sheetName val="수량집계"/>
      <sheetName val="프랜트면허"/>
      <sheetName val="토목주소"/>
      <sheetName val="소비자가"/>
      <sheetName val="내역서(1)"/>
      <sheetName val="산업"/>
      <sheetName val="설계서(7)"/>
      <sheetName val="예가표"/>
      <sheetName val="지수980731이후"/>
      <sheetName val="내역표지"/>
      <sheetName val="개요"/>
      <sheetName val="현장관리"/>
      <sheetName val="조직도"/>
      <sheetName val="공정표"/>
      <sheetName val="코스모공장 (어음)"/>
      <sheetName val="조내역"/>
      <sheetName val="실행"/>
      <sheetName val="조건"/>
      <sheetName val="주식"/>
      <sheetName val="공구"/>
      <sheetName val="총괄내역서"/>
      <sheetName val="건축내역서"/>
      <sheetName val="인제내역"/>
      <sheetName val="경산"/>
      <sheetName val="계약내역(2)"/>
      <sheetName val="참조"/>
      <sheetName val="A 견적"/>
      <sheetName val="일위대가목록"/>
      <sheetName val="공사개요"/>
      <sheetName val="실행철강하도"/>
      <sheetName val="총괄"/>
      <sheetName val="공문"/>
      <sheetName val="내역서"/>
      <sheetName val="CON'C"/>
      <sheetName val="값"/>
      <sheetName val="건축공사실행"/>
      <sheetName val="실DATA_"/>
      <sheetName val="내역"/>
      <sheetName val="을"/>
      <sheetName val="갑지"/>
      <sheetName val="GAEYO"/>
      <sheetName val="원가계산서(거목)"/>
      <sheetName val="원가계산서(다숲)"/>
      <sheetName val="원가계산서(법정외주)"/>
      <sheetName val="수량산출"/>
      <sheetName val="실행(ALT1)"/>
      <sheetName val="FAB별"/>
      <sheetName val="환경기계공정표 (3)"/>
      <sheetName val="아파트"/>
      <sheetName val="SPEC"/>
      <sheetName val="원가계산서"/>
      <sheetName val="인사자료총집계"/>
      <sheetName val="기초단가"/>
      <sheetName val="전선 및 전선관-자유로"/>
      <sheetName val="관로터파기-자유로"/>
      <sheetName val="경영상태"/>
      <sheetName val="단가 (2)"/>
      <sheetName val="목차"/>
      <sheetName val="변수값"/>
      <sheetName val="중기상차"/>
      <sheetName val="재료"/>
      <sheetName val="AS복구"/>
      <sheetName val="중기터파기"/>
      <sheetName val="조명시설"/>
      <sheetName val="Sheet5"/>
      <sheetName val="시설물일위"/>
      <sheetName val="가설공사"/>
      <sheetName val="단가결정"/>
      <sheetName val="내역아"/>
      <sheetName val="울타리"/>
      <sheetName val="내역서2안"/>
      <sheetName val="납부서"/>
      <sheetName val="사급자재"/>
      <sheetName val="견적"/>
      <sheetName val="수량-양식"/>
      <sheetName val="Sheet1"/>
      <sheetName val="설계명세서"/>
      <sheetName val="SAM"/>
      <sheetName val="Y-WORK"/>
      <sheetName val="기계경비(시간당)"/>
      <sheetName val="램머"/>
      <sheetName val="01"/>
      <sheetName val="건축"/>
      <sheetName val="금액내역서"/>
      <sheetName val="투찰내역서"/>
      <sheetName val="본실행경비"/>
      <sheetName val="Sheet1 (2)"/>
      <sheetName val="총 원가계산"/>
      <sheetName val="단가"/>
      <sheetName val="원가계산"/>
      <sheetName val="개산공사비"/>
      <sheetName val="실행대비"/>
      <sheetName val="_갑__지_"/>
      <sheetName val="관접합및부설"/>
      <sheetName val="원가data"/>
      <sheetName val="COVER"/>
      <sheetName val="증감내역서"/>
      <sheetName val="CTEMCOST"/>
      <sheetName val="연돌일위집계"/>
      <sheetName val="노무비"/>
      <sheetName val="총괄갑 "/>
      <sheetName val="일위"/>
      <sheetName val="제경비율"/>
      <sheetName val="5사남"/>
      <sheetName val="노무"/>
      <sheetName val="화전내"/>
      <sheetName val="진주방향"/>
      <sheetName val="전등설비"/>
      <sheetName val="입력데이타"/>
      <sheetName val="F4-F7"/>
      <sheetName val="벽체물량산출서"/>
      <sheetName val="지수"/>
      <sheetName val="---FAB#1업무일지---"/>
      <sheetName val="물가대비표"/>
      <sheetName val="기안"/>
      <sheetName val="날개벽수량표"/>
      <sheetName val="입찰안"/>
      <sheetName val="전기"/>
      <sheetName val="국내조달(통합-1)"/>
      <sheetName val="수배전반"/>
      <sheetName val="6PILE  (돌출)"/>
      <sheetName val="구성비"/>
      <sheetName val="단중표"/>
      <sheetName val="시중노임단가"/>
      <sheetName val="카펫타일"/>
      <sheetName val="EQT-ESTN"/>
      <sheetName val="표지"/>
      <sheetName val="변경내역서"/>
      <sheetName val="11-2.아파트내역"/>
      <sheetName val="DATA1"/>
      <sheetName val="식재수량표"/>
      <sheetName val="일위목록"/>
      <sheetName val="SG"/>
      <sheetName val="내역서1999.8최종"/>
      <sheetName val="6호기"/>
      <sheetName val="BID"/>
      <sheetName val="용역비내역-진짜"/>
      <sheetName val="추정_최근현장"/>
      <sheetName val="리스트_최근현장"/>
      <sheetName val="팩스리스트"/>
      <sheetName val="물량표"/>
      <sheetName val="원가계산하도"/>
      <sheetName val="참고사항"/>
      <sheetName val="근로자자료입력"/>
      <sheetName val="inter"/>
      <sheetName val="TEST1"/>
      <sheetName val="정보"/>
      <sheetName val="당정동경상이수"/>
      <sheetName val="당정동공통이수"/>
      <sheetName val="Option"/>
      <sheetName val="Sheet2"/>
      <sheetName val="총투입계"/>
      <sheetName val="factor(건축)"/>
      <sheetName val="산근"/>
      <sheetName val="세금자료"/>
      <sheetName val="해평견적"/>
      <sheetName val="설명서 "/>
      <sheetName val="토목"/>
      <sheetName val="역T형교대(말뚝기초)"/>
      <sheetName val="노임"/>
      <sheetName val="수리결과"/>
      <sheetName val="TYPE-A"/>
      <sheetName val="사진대지"/>
      <sheetName val="내역서01"/>
      <sheetName val="2-1. 경관조명 내역총괄표"/>
      <sheetName val="총괄집계표"/>
      <sheetName val="001"/>
      <sheetName val="차액보증"/>
      <sheetName val=" 견적서"/>
      <sheetName val="공통가설"/>
      <sheetName val="건축집계표"/>
      <sheetName val="계산서(곡선부)"/>
      <sheetName val="포장재료집계표"/>
      <sheetName val="날개벽(시점좌측)"/>
      <sheetName val="직접경비"/>
      <sheetName val="직접인건비"/>
      <sheetName val="상호참고자료"/>
      <sheetName val="발주처자료입력"/>
      <sheetName val="회사기본자료"/>
      <sheetName val="하자보증자료"/>
      <sheetName val="기술자관련자료"/>
      <sheetName val="자단"/>
      <sheetName val="기초입력 DATA"/>
      <sheetName val="중기조종사 단위단가"/>
      <sheetName val="을지"/>
      <sheetName val="견적갑지"/>
      <sheetName val="물량내역"/>
      <sheetName val="계목분류"/>
      <sheetName val="용수량(생활용수)"/>
      <sheetName val="플랜트 설치"/>
      <sheetName val="ilch"/>
      <sheetName val="직재"/>
      <sheetName val="교통대책내역"/>
      <sheetName val="일위산출"/>
      <sheetName val="설계서"/>
      <sheetName val="수목단가"/>
      <sheetName val="시설수량표"/>
      <sheetName val="자재단가"/>
      <sheetName val="일위대가 "/>
      <sheetName val="BSD (2)"/>
      <sheetName val="건축공사집계"/>
      <sheetName val="C3"/>
      <sheetName val="1차 내역서"/>
      <sheetName val="파일의이용"/>
      <sheetName val="공종목록표"/>
      <sheetName val="자재가격조사표"/>
      <sheetName val="합천내역"/>
      <sheetName val="출입자명단"/>
      <sheetName val="노임단가 (2)"/>
      <sheetName val="장비경비"/>
      <sheetName val="실행내역"/>
      <sheetName val="견적조건"/>
      <sheetName val="측량요율"/>
      <sheetName val="자재대"/>
      <sheetName val="경쟁실분"/>
      <sheetName val="수량명세서"/>
      <sheetName val="청천내"/>
      <sheetName val="배명(단가)"/>
      <sheetName val="0"/>
      <sheetName val="업무분장"/>
      <sheetName val="설계서(본관)"/>
      <sheetName val="2000년1차"/>
      <sheetName val="유림골조"/>
      <sheetName val="골조시행"/>
      <sheetName val="동별집계(비디오폰흑백-&gt;칼라)"/>
      <sheetName val="동별집계"/>
      <sheetName val="세부내역서"/>
      <sheetName val="가설공사내역"/>
      <sheetName val="토목공사"/>
      <sheetName val="차수"/>
      <sheetName val="건축실행"/>
      <sheetName val="건축내역"/>
      <sheetName val="결재판"/>
      <sheetName val="pier(각형)"/>
      <sheetName val="경비"/>
      <sheetName val="토공연장"/>
      <sheetName val="자재"/>
      <sheetName val="3월팀계 "/>
      <sheetName val="철거산출근거"/>
      <sheetName val="2공구산출내역"/>
      <sheetName val="1"/>
      <sheetName val="2"/>
      <sheetName val="3"/>
      <sheetName val="4"/>
      <sheetName val="5"/>
      <sheetName val="6"/>
      <sheetName val="산출"/>
      <sheetName val="COST"/>
      <sheetName val="FORM-0"/>
      <sheetName val="현장별"/>
      <sheetName val="CONCRETE"/>
      <sheetName val="적격심사표"/>
      <sheetName val="배수내역"/>
      <sheetName val="공사_산출"/>
      <sheetName val="FOB발"/>
      <sheetName val="입력시트"/>
      <sheetName val="구분자"/>
      <sheetName val="단가및재료비"/>
      <sheetName val="설계내역"/>
      <sheetName val="입력"/>
      <sheetName val="집계"/>
      <sheetName val="예산서"/>
      <sheetName val="PAINT"/>
      <sheetName val="실행_ALT1_"/>
      <sheetName val="인건비 "/>
      <sheetName val="설비내역서"/>
      <sheetName val="전기내역서"/>
      <sheetName val="27.건설이자"/>
      <sheetName val="9-2.단지투자"/>
      <sheetName val="9-4.단지분양수납"/>
      <sheetName val="28.차입금상환계획"/>
      <sheetName val="10-4.운하물류분양수납"/>
      <sheetName val="10-2.운하물류투자"/>
      <sheetName val="※.2010예산총괄표"/>
      <sheetName val="부속동"/>
      <sheetName val="980731"/>
      <sheetName val="Sheet3"/>
      <sheetName val="공사통보서"/>
      <sheetName val="05-원가계산"/>
      <sheetName val="가공비"/>
      <sheetName val="예산"/>
      <sheetName val="단위가격"/>
      <sheetName val="1SGATE97"/>
      <sheetName val="단가보완"/>
      <sheetName val="공사비총괄표"/>
      <sheetName val="하수실행"/>
      <sheetName val="SR97-1"/>
      <sheetName val="청하배수"/>
      <sheetName val="중기사용료산출근거"/>
      <sheetName val="단가 및 재료비"/>
      <sheetName val="단가(자재)"/>
      <sheetName val="단가(노임)"/>
      <sheetName val="기초목록"/>
      <sheetName val="퍼스트"/>
      <sheetName val="본선토량운반계산서(1)0"/>
      <sheetName val="기성"/>
      <sheetName val="계획금액"/>
      <sheetName val="우수받이재료집계표"/>
      <sheetName val="장비집계"/>
      <sheetName val="가시설단위수량"/>
      <sheetName val="SORCE1"/>
      <sheetName val="단위수량"/>
      <sheetName val="1호맨홀가감수량"/>
      <sheetName val="아파트 내역"/>
      <sheetName val="가시설(TYPE-A)"/>
      <sheetName val="1호맨홀수량산출"/>
      <sheetName val="1-1평균터파기고(1)"/>
      <sheetName val="출자한도"/>
      <sheetName val="가감수량"/>
      <sheetName val="맨홀수량산출"/>
      <sheetName val="wall"/>
      <sheetName val="배관배선내역"/>
      <sheetName val="수량계산서 집계표(가설 신설 및 철거-을지로3가 3호선)"/>
      <sheetName val="수량계산서 집계표(신설-을지로3가 3호선)"/>
      <sheetName val="수량계산서 집계표(철거-을지로3가 3호선)"/>
      <sheetName val="새공통"/>
      <sheetName val="C1.공사개요"/>
      <sheetName val="실행(1)"/>
      <sheetName val="A1.스케쥴"/>
      <sheetName val="간접"/>
      <sheetName val="토공집계"/>
      <sheetName val="설비공사"/>
      <sheetName val="INPUT"/>
      <sheetName val="신.분"/>
      <sheetName val="말뚝지지력산정"/>
      <sheetName val="기초일위"/>
      <sheetName val="시설일위"/>
      <sheetName val="조명일위"/>
      <sheetName val="정부노임단가"/>
      <sheetName val="1-최종안"/>
      <sheetName val="사업분석-분양가결정"/>
      <sheetName val="삭제금지단가"/>
      <sheetName val="단가대비표"/>
      <sheetName val="연도별노무비(신)"/>
      <sheetName val="산출서"/>
      <sheetName val="APT"/>
      <sheetName val="참조M"/>
      <sheetName val="소요자재"/>
      <sheetName val="예정공정표"/>
      <sheetName val="초기화면"/>
      <sheetName val="관급자재"/>
      <sheetName val="단기차입금"/>
      <sheetName val="견적율"/>
      <sheetName val="한강운반비"/>
      <sheetName val="Sheet4"/>
      <sheetName val="Customer Databas"/>
      <sheetName val="울산시산표"/>
      <sheetName val="계정"/>
      <sheetName val="99노임기준"/>
      <sheetName val="토목내역"/>
      <sheetName val="철콘"/>
      <sheetName val="주공 갑지"/>
      <sheetName val="단가조사"/>
      <sheetName val="간지"/>
      <sheetName val="공사요율"/>
      <sheetName val="[내역서(ͭ_x0000_ͭ_x0000__x001c__x0000__x001c__x0000_가표"/>
      <sheetName val="실DATA_1"/>
      <sheetName val="_갑__지_1"/>
      <sheetName val="코스모공장_(어음)"/>
      <sheetName val="A_견적"/>
      <sheetName val="환경기계공정표_(3)"/>
      <sheetName val="단가_(2)"/>
      <sheetName val="Sheet1_(2)"/>
      <sheetName val="총_원가계산"/>
      <sheetName val="6PILE__(돌출)"/>
      <sheetName val="총괄갑_"/>
      <sheetName val="11-2_아파트내역"/>
      <sheetName val="내역서1999_8최종"/>
      <sheetName val="FD"/>
      <sheetName val="LD"/>
      <sheetName val="고유코드_설계"/>
      <sheetName val="터널조도"/>
      <sheetName val="DATA 입력란"/>
      <sheetName val="수정시산표"/>
      <sheetName val="회사정보"/>
      <sheetName val="매출현황"/>
      <sheetName val="등록자료"/>
      <sheetName val="입력정보"/>
      <sheetName val="출력"/>
      <sheetName val="4동급수"/>
      <sheetName val="백암비스타내역"/>
      <sheetName val="토공사"/>
      <sheetName val="자판실행"/>
      <sheetName val="수목표준대가"/>
      <sheetName val="횡배수관"/>
      <sheetName val="투입비분석표"/>
      <sheetName val="Apt내역"/>
      <sheetName val="목표세부명세"/>
      <sheetName val="포장복구집계"/>
      <sheetName val="부표총괄"/>
      <sheetName val="AS포장복구 "/>
      <sheetName val="MAT_N048"/>
      <sheetName val="금융비용"/>
      <sheetName val="장비사양"/>
      <sheetName val="코드"/>
      <sheetName val="ateCodes_x0000_TimeCodes_x0000_OverrideShor"/>
      <sheetName val="공사내역서"/>
      <sheetName val="토사(PE)"/>
      <sheetName val="내역서 제출"/>
      <sheetName val="연부97-1"/>
      <sheetName val="#3_일위대가목록"/>
      <sheetName val="아파트 "/>
      <sheetName val="99년신청"/>
      <sheetName val="사통"/>
      <sheetName val="설계조건"/>
      <sheetName val="-치수표(곡선부)"/>
      <sheetName val="참고)BTL시설예산 기준표"/>
      <sheetName val="경기"/>
      <sheetName val="data"/>
      <sheetName val="G.R300경비"/>
      <sheetName val="표준건축비"/>
      <sheetName val="설계명세서-2"/>
      <sheetName val="품셈표"/>
      <sheetName val="00000"/>
      <sheetName val="工완성공사율"/>
      <sheetName val="빙장비사양"/>
      <sheetName val="노무비단가"/>
      <sheetName val="경율산정.XLS"/>
      <sheetName val="D"/>
      <sheetName val="아파트기별"/>
      <sheetName val="공리일"/>
      <sheetName val="최적단면"/>
      <sheetName val="용역비내역_진짜"/>
      <sheetName val="[내역서(ͭ?ͭ?_x001c_?_x001c_?가표"/>
      <sheetName val="대비"/>
      <sheetName val="b_balju_cho"/>
      <sheetName val="1안98Billing"/>
      <sheetName val="신_분"/>
      <sheetName val="전차선로 물량표"/>
      <sheetName val="골재집계"/>
      <sheetName val="-레미콘집계"/>
      <sheetName val="-몰탈콘크리트"/>
      <sheetName val="자갈,시멘트,모래산출"/>
      <sheetName val="-철근집계"/>
      <sheetName val="포장재료(1)"/>
      <sheetName val="-흄관집계"/>
      <sheetName val="8.설치품셈"/>
      <sheetName val="21301동"/>
      <sheetName val="9-1차이내역"/>
      <sheetName val="설계예산서"/>
      <sheetName val="예산내역서"/>
      <sheetName val="신축(단위)"/>
      <sheetName val="현금및현금등가물"/>
      <sheetName val="견적1"/>
      <sheetName val="자재단가비교표"/>
      <sheetName val="Macro(전선)"/>
      <sheetName val="도급"/>
      <sheetName val="2003상반기노임기준"/>
      <sheetName val="양식3"/>
      <sheetName val="영동(D)"/>
      <sheetName val="제경비"/>
      <sheetName val="실적공사비"/>
      <sheetName val="입력(K0)"/>
      <sheetName val="장비기준"/>
      <sheetName val="재료비"/>
      <sheetName val="환율"/>
      <sheetName val="2.고용보험료산출근거"/>
      <sheetName val="9811"/>
      <sheetName val="일위_파일"/>
      <sheetName val="매입세율"/>
      <sheetName val="부하(성남)"/>
      <sheetName val="문학간접"/>
      <sheetName val="분석대장"/>
      <sheetName val="base"/>
      <sheetName val="노임단가표"/>
      <sheetName val="손익집계(공장별)"/>
      <sheetName val="공사내역"/>
      <sheetName val="BTL시설예산 기준표"/>
      <sheetName val="5.학교신설예산 집행(01~08)"/>
      <sheetName val="점검결과(08년 100교 지원)"/>
      <sheetName val="1안"/>
      <sheetName val="월별수입"/>
      <sheetName val="BLOCK(1)"/>
      <sheetName val="소업1교"/>
      <sheetName val="전익자재"/>
      <sheetName val="ateCodes"/>
      <sheetName val="금회지출"/>
      <sheetName val="VST재료산출"/>
      <sheetName val="교각1"/>
      <sheetName val="낙찰표"/>
      <sheetName val="수량3"/>
      <sheetName val="5-1신설물량"/>
      <sheetName val="1.설계조건"/>
      <sheetName val="산출내역서집계표"/>
      <sheetName val="수목데이타"/>
      <sheetName val="기초입력_DATA"/>
      <sheetName val="_견적서"/>
      <sheetName val="노임단가_(2)"/>
      <sheetName val="플랜트_설치"/>
      <sheetName val="1차_내역서"/>
      <sheetName val="2-1__경관조명_내역총괄표"/>
      <sheetName val="중기조종사_단위단가"/>
      <sheetName val="설명서_"/>
      <sheetName val="BSD_(2)"/>
      <sheetName val="수량계산서_집계표(가설_신설_및_철거-을지로3가_3호선)"/>
      <sheetName val="수량계산서_집계표(신설-을지로3가_3호선)"/>
      <sheetName val="수량계산서_집계표(철거-을지로3가_3호선)"/>
      <sheetName val="아파트_내역"/>
      <sheetName val="인건비_"/>
      <sheetName val="200"/>
      <sheetName val="데리네이타현황"/>
      <sheetName val="내역- CCTV"/>
      <sheetName val="CC16-내역서"/>
      <sheetName val="친환경주택"/>
      <sheetName val="_갑__지_2"/>
      <sheetName val="실DATA_2"/>
      <sheetName val="코스모공장_(어음)1"/>
      <sheetName val="A_견적1"/>
      <sheetName val="환경기계공정표_(3)1"/>
      <sheetName val="단가_(2)1"/>
      <sheetName val="총_원가계산1"/>
      <sheetName val="6PILE__(돌출)1"/>
      <sheetName val="Sheet1_(2)1"/>
      <sheetName val="총괄갑_1"/>
      <sheetName val="11-2_아파트내역1"/>
      <sheetName val="내역서1999_8최종1"/>
      <sheetName val="전선_및_전선관-자유로"/>
      <sheetName val="C1_공사개요"/>
      <sheetName val="A1_스케쥴"/>
      <sheetName val="일위대가_"/>
      <sheetName val="단가_및_재료비"/>
      <sheetName val="주공_갑지"/>
      <sheetName val="AS포장복구_"/>
      <sheetName val="G_R300경비"/>
      <sheetName val="3월팀계_"/>
      <sheetName val="Customer_Databas"/>
      <sheetName val="[내역서(ͭͭ가표"/>
      <sheetName val="DATA_입력란"/>
      <sheetName val="6동"/>
      <sheetName val="부하계산서"/>
      <sheetName val="시행후면적"/>
      <sheetName val="수지예산"/>
      <sheetName val="업무량"/>
      <sheetName val="6-1. 관개량조서"/>
      <sheetName val="총계"/>
      <sheetName val="내역1"/>
      <sheetName val="우배수"/>
      <sheetName val="계산식"/>
      <sheetName val="COVER-P"/>
      <sheetName val="조도계산서 (도서)"/>
      <sheetName val="물가시세"/>
      <sheetName val="산출근거-배전"/>
      <sheetName val="XL4Poppy"/>
      <sheetName val="계정code"/>
      <sheetName val="관련부서"/>
      <sheetName val="실행내역서 "/>
      <sheetName val="수지표"/>
      <sheetName val="셀명"/>
      <sheetName val="각형맨홀"/>
      <sheetName val="품셈 "/>
      <sheetName val="방화도료"/>
      <sheetName val="사업총괄"/>
      <sheetName val="1.동력공사"/>
      <sheetName val="5.직원투입현황"/>
      <sheetName val="손익분석"/>
      <sheetName val="계좌분리(계약)"/>
      <sheetName val="계좌분리(기성)"/>
      <sheetName val="총괄(데이소)"/>
      <sheetName val="총괄(데이전)"/>
      <sheetName val="총괄(데이터)"/>
      <sheetName val="단가조정"/>
      <sheetName val="소총괄"/>
      <sheetName val="소총괄(집계)"/>
      <sheetName val="database"/>
      <sheetName val="물류최종8월7"/>
      <sheetName val="인수공"/>
      <sheetName val="보증종류"/>
      <sheetName val="패널"/>
      <sheetName val="제안서입력"/>
      <sheetName val="거래처등록"/>
      <sheetName val="참고자료"/>
      <sheetName val="은행코드"/>
      <sheetName val="장문교(대전)"/>
      <sheetName val="기계경비"/>
      <sheetName val="설계가"/>
      <sheetName val="교각계산"/>
      <sheetName val="간선계산"/>
      <sheetName val="노임(1차)"/>
      <sheetName val="[내역서(ͭ"/>
      <sheetName val="EQUIP LIST"/>
      <sheetName val="일일작업현황"/>
      <sheetName val="ateCodes?TimeCodes?OverrideShor"/>
      <sheetName val="판가반영"/>
      <sheetName val="방배동내역(리라)"/>
      <sheetName val="부대공사총괄"/>
      <sheetName val="건축공사집계표"/>
      <sheetName val="참고"/>
      <sheetName val="BQ(실행)"/>
      <sheetName val="견적단가"/>
      <sheetName val="회선별대책안(한전)"/>
      <sheetName val="수안보-MBR1"/>
      <sheetName val="관람석제출"/>
      <sheetName val="설계기준"/>
      <sheetName val="안정계산"/>
      <sheetName val="단면검토"/>
      <sheetName val="당초"/>
      <sheetName val="전체내역 (2)"/>
      <sheetName val="수량산출(음암)"/>
      <sheetName val="금전출납"/>
      <sheetName val="직영명부"/>
      <sheetName val="증감대비"/>
      <sheetName val="단가산출2"/>
      <sheetName val="단가산출1"/>
      <sheetName val="45,46"/>
      <sheetName val="중동공구"/>
      <sheetName val="예정공정표 "/>
      <sheetName val="우각부보강"/>
      <sheetName val="페이지"/>
      <sheetName val="XREF"/>
      <sheetName val="양촌면도평리"/>
      <sheetName val="&quot;"/>
      <sheetName val="옹벽수량집계표"/>
      <sheetName val="수로BOX"/>
      <sheetName val="S0"/>
      <sheetName val="2.대외공문"/>
      <sheetName val="Raw Data"/>
      <sheetName val="FB25JN"/>
      <sheetName val="설비(제출)"/>
      <sheetName val="본부소개"/>
      <sheetName val="기본단가표"/>
      <sheetName val="골조(1)"/>
      <sheetName val="골조(3)"/>
      <sheetName val="마감(1)"/>
      <sheetName val="절감계산"/>
      <sheetName val="일위대가(계측기설치)"/>
      <sheetName val="ABUT수량-A1"/>
      <sheetName val="HISTORICAL"/>
      <sheetName val="FORECASTING"/>
      <sheetName val="설계예시"/>
      <sheetName val="기초자료입력"/>
      <sheetName val="하수급견적대비"/>
      <sheetName val="찍기"/>
      <sheetName val="수선비MATRIX"/>
      <sheetName val="차량소요량-년간주행거리"/>
      <sheetName val="투자비"/>
      <sheetName val="조성원가DATA"/>
      <sheetName val="사업비"/>
      <sheetName val="토목검측서"/>
      <sheetName val="원"/>
      <sheetName val="한일양산"/>
      <sheetName val="총괄BOQ"/>
      <sheetName val="EP0618"/>
      <sheetName val="7.기-검-보.100"/>
      <sheetName val="입력자료"/>
      <sheetName val="원본"/>
      <sheetName val="예산대비"/>
      <sheetName val="공종단가"/>
      <sheetName val="연결임시"/>
      <sheetName val="계정과목"/>
      <sheetName val="NYS"/>
      <sheetName val="공사비대비"/>
      <sheetName val="정비손익"/>
      <sheetName val="산출근거"/>
      <sheetName val="관급자재대"/>
      <sheetName val="고정자산"/>
      <sheetName val="매출원가추정"/>
      <sheetName val="매출추정"/>
      <sheetName val="기본항목 입력"/>
      <sheetName val="야장종합"/>
      <sheetName val="98수문일위"/>
      <sheetName val="_내역서(ͭ"/>
      <sheetName val="연령별자료"/>
      <sheetName val="현장청취복명서"/>
      <sheetName val="매출"/>
      <sheetName val="신표지1"/>
      <sheetName val="인건비"/>
      <sheetName val="단가산출서(기계)"/>
      <sheetName val="부대경비산출서"/>
      <sheetName val="총괄표"/>
      <sheetName val="8.PILE  (돌출)"/>
      <sheetName val="BOJUNGGM"/>
      <sheetName val="견적내역서"/>
      <sheetName val="용수지선토적"/>
      <sheetName val="도로토적"/>
      <sheetName val="AHU집계"/>
      <sheetName val="공조기휀"/>
      <sheetName val="공조기"/>
      <sheetName val="가도공"/>
      <sheetName val="공사원가계산서 "/>
      <sheetName val="단가산출서"/>
      <sheetName val="식재"/>
      <sheetName val="시설물"/>
      <sheetName val="식재출력용"/>
      <sheetName val="유지관리"/>
      <sheetName val="소방"/>
      <sheetName val="고가수조"/>
      <sheetName val="Macro1"/>
      <sheetName val="입찰보고"/>
      <sheetName val="부대내역"/>
      <sheetName val="2000전체분"/>
      <sheetName val="1차물량(ABOUT)"/>
      <sheetName val="입력단가"/>
      <sheetName val="_내역서(ͭ_ͭ__x001c___x001c__가표"/>
      <sheetName val="산출집계"/>
      <sheetName val="1. 조명내역서(조명설치)"/>
      <sheetName val="2. 조명내역서(조명자재)"/>
      <sheetName val="일위대가집계표"/>
      <sheetName val="표지 (3)"/>
      <sheetName val="발송공문"/>
      <sheetName val="공사완료보고서"/>
      <sheetName val="준공계"/>
      <sheetName val="준공검사원"/>
      <sheetName val="준공검사조서"/>
      <sheetName val="공사감독조서"/>
      <sheetName val="시설인수인계서"/>
      <sheetName val="손질공사조서"/>
      <sheetName val="입회조서"/>
      <sheetName val="준공내역서"/>
      <sheetName val="공사비집행결과보고서"/>
      <sheetName val="실명화카드"/>
      <sheetName val="원가계산서 (2)"/>
      <sheetName val="원가계산서3"/>
      <sheetName val="공종별집계표1"/>
      <sheetName val="공종별내역서1"/>
      <sheetName val="주요자재1"/>
      <sheetName val="일위대가1"/>
      <sheetName val="산출 근거1"/>
      <sheetName val="원가계산서(군)"/>
      <sheetName val="공종별집계표"/>
      <sheetName val="관급자재정산서"/>
      <sheetName val="작업공정표"/>
      <sheetName val="본사인상전"/>
      <sheetName val="결재갑지"/>
      <sheetName val="공사요율산출표"/>
      <sheetName val="도실집(내역)-전기외주"/>
      <sheetName val="총괄 내역서"/>
      <sheetName val="예총"/>
      <sheetName val="신천교(음성)"/>
      <sheetName val="99노임단가"/>
      <sheetName val="울산자동제어"/>
      <sheetName val="GT 1050x650"/>
      <sheetName val="비탈면보호공수량산출"/>
      <sheetName val="03전반노무비"/>
      <sheetName val="INDEX"/>
      <sheetName val="물량내역서"/>
      <sheetName val="신_분1"/>
      <sheetName val="[내역서(ͭ?ͭ???가표"/>
      <sheetName val="경율산정_XLS"/>
      <sheetName val="BTL시설예산_기준표"/>
      <sheetName val="5_학교신설예산_집행(01~08)"/>
      <sheetName val="점검결과(08년_100교_지원)"/>
      <sheetName val="8_설치품셈"/>
      <sheetName val="내역서_제출"/>
      <sheetName val="아파트_"/>
      <sheetName val="2_고용보험료산출근거"/>
      <sheetName val="27_건설이자"/>
      <sheetName val="9-2_단지투자"/>
      <sheetName val="9-4_단지분양수납"/>
      <sheetName val="28_차입금상환계획"/>
      <sheetName val="10-4_운하물류분양수납"/>
      <sheetName val="10-2_운하물류투자"/>
      <sheetName val="※_2010예산총괄표"/>
      <sheetName val="전차선로_물량표"/>
      <sheetName val="개별직종노임단가(2005.1)"/>
      <sheetName val="산출1"/>
      <sheetName val="골막이(야매)"/>
      <sheetName val="성명순"/>
      <sheetName val="총괄변경내역서"/>
      <sheetName val="MOTOR"/>
      <sheetName val="마스터"/>
      <sheetName val="개인별조서"/>
      <sheetName val="도장면"/>
      <sheetName val="각사별공사비분개 "/>
      <sheetName val="설계변경총괄표(계산식)"/>
      <sheetName val="COPING"/>
      <sheetName val="일위대가목차"/>
      <sheetName val="4.고용보험"/>
      <sheetName val="3.고용보험료산출근거"/>
      <sheetName val="공사비"/>
      <sheetName val="인부노임"/>
      <sheetName val="VXXXXX"/>
      <sheetName val="연동내역"/>
      <sheetName val="세부내역"/>
      <sheetName val="건축설비"/>
      <sheetName val="검토"/>
      <sheetName val="FACTOR"/>
      <sheetName val="DD_raw"/>
      <sheetName val="NW_raw"/>
      <sheetName val="당월 인력"/>
      <sheetName val="2.원가및인원현황집계"/>
      <sheetName val="AILC004"/>
      <sheetName val="손익"/>
      <sheetName val="96.12"/>
      <sheetName val="CHECKLIST"/>
      <sheetName val="공통부대"/>
      <sheetName val="자료입력"/>
      <sheetName val="드롭다운목록"/>
      <sheetName val="PIPE"/>
      <sheetName val="단가_및_렀侫ԯ"/>
      <sheetName val="단가_및_밀⪙Ѐ"/>
      <sheetName val="단가_및_렀풫ԯ"/>
      <sheetName val="단가_및_가ᦘ"/>
      <sheetName val="단가_및_䰀ẗ鐀"/>
      <sheetName val="단가_및_렀纫ԯ"/>
      <sheetName val="설비원가"/>
      <sheetName val="1차배부(JB포함)"/>
      <sheetName val="단가(1)"/>
      <sheetName val="스케즐"/>
      <sheetName val="PI"/>
      <sheetName val="공사비산출내역"/>
      <sheetName val="단가일람 (2)"/>
      <sheetName val="단면가정"/>
      <sheetName val="Customer_Databa袸"/>
      <sheetName val="수량산출서"/>
      <sheetName val="2.토목공사"/>
      <sheetName val="사  업  비  수  지  예  산  서"/>
      <sheetName val="장비"/>
      <sheetName val="철골,판넬"/>
      <sheetName val="일위-1"/>
      <sheetName val="일위-2"/>
      <sheetName val="일위-3"/>
      <sheetName val="일위-4"/>
      <sheetName val="일위-5"/>
      <sheetName val="3희질산"/>
      <sheetName val="우수"/>
      <sheetName val="SCHEDULE"/>
      <sheetName val="식재일위대가"/>
      <sheetName val="ateCodes_TimeCodes_OverrideShor"/>
      <sheetName val="사업성분석"/>
      <sheetName val="동해title"/>
      <sheetName val="전체공내역서"/>
      <sheetName val="98지급계획"/>
      <sheetName val="연습장소"/>
      <sheetName val="내역(영일)"/>
      <sheetName val="설계요소"/>
      <sheetName val="책등"/>
      <sheetName val="표지 "/>
      <sheetName val="표지간지"/>
      <sheetName val="위치간지"/>
      <sheetName val="현장사진간지"/>
      <sheetName val="설계설명서간지"/>
      <sheetName val="위치도"/>
      <sheetName val="현장사진"/>
      <sheetName val="사업개요서"/>
      <sheetName val="설계설명서"/>
      <sheetName val="예정공정표간지"/>
      <sheetName val="묘목생산자별본수"/>
      <sheetName val="일반시방서간지"/>
      <sheetName val="특별시방서간지"/>
      <sheetName val="목재소반별시방"/>
      <sheetName val="식재방법및시비요령"/>
      <sheetName val="소반시방간지"/>
      <sheetName val="사업원가계산서간지"/>
      <sheetName val="송이소반별시방"/>
      <sheetName val="필지별조서"/>
      <sheetName val="지번별 묘묙소요내역"/>
      <sheetName val="목재임소필지별조서"/>
      <sheetName val="임소필지별조서"/>
      <sheetName val="설계내역간지"/>
      <sheetName val="총괄 설계내역서"/>
      <sheetName val="설계내역서(예정지정리)"/>
      <sheetName val="내역서(조림)"/>
      <sheetName val="단가산출서간지"/>
      <sheetName val="설계내역서(표시봉)"/>
      <sheetName val="설계내역서(대운반비)"/>
      <sheetName val="목재단가산출"/>
      <sheetName val="야장"/>
      <sheetName val="산림재해단가산출서"/>
      <sheetName val="특용수단가산출"/>
      <sheetName val="바이오단가산출"/>
      <sheetName val="송이단가산출서"/>
      <sheetName val="대운반산출기초"/>
      <sheetName val="일반화물자동차운임"/>
      <sheetName val="필지별간지"/>
      <sheetName val="필지별묘목간지"/>
      <sheetName val="사무소간지"/>
      <sheetName val="수고조사야장"/>
      <sheetName val="단가적용"/>
      <sheetName val="집계표_정리_"/>
      <sheetName val="건축원가"/>
      <sheetName val="직노"/>
      <sheetName val="Baby일위대가"/>
      <sheetName val="기계내역"/>
      <sheetName val="저"/>
      <sheetName val="사당"/>
      <sheetName val="구조대가"/>
      <sheetName val="포설대가1"/>
      <sheetName val="부대대가"/>
      <sheetName val="견적서"/>
      <sheetName val="단가표"/>
      <sheetName val="PIPERACK 집계표"/>
      <sheetName val="EQUIPEMENT 집계표"/>
      <sheetName val="BUILDING &amp;SHELTER 집계표"/>
      <sheetName val="OTHERS 집계표"/>
      <sheetName val="MPR01"/>
      <sheetName val="MPR02"/>
      <sheetName val="MPR03"/>
      <sheetName val="SPR01"/>
      <sheetName val="SPR02"/>
      <sheetName val="SPR03"/>
      <sheetName val="FPR01"/>
      <sheetName val="FPR02"/>
      <sheetName val="G-1"/>
      <sheetName val="K-PR"/>
      <sheetName val="YE-1"/>
      <sheetName val="YE-2"/>
      <sheetName val="YK"/>
      <sheetName val="YJ"/>
      <sheetName val="YN"/>
      <sheetName val="YW"/>
      <sheetName val="COLDBOX"/>
      <sheetName val="STR-A"/>
      <sheetName val="STR-B"/>
      <sheetName val="STR-C"/>
      <sheetName val="STR-D"/>
      <sheetName val="STR-E"/>
      <sheetName val="STR-F"/>
      <sheetName val="STR-G"/>
      <sheetName val="101-H"/>
      <sheetName val="203-H"/>
      <sheetName val="401-H"/>
      <sheetName val="124-F1"/>
      <sheetName val="134-C2"/>
      <sheetName val="506-CR"/>
      <sheetName val="CONTROL BD"/>
      <sheetName val="CCS201"/>
      <sheetName val="CCS401"/>
      <sheetName val="C3-LPF"/>
      <sheetName val="CT-LPF"/>
      <sheetName val="CT-HANDRAIL"/>
      <sheetName val="LPM01"/>
      <sheetName val="LPM02"/>
      <sheetName val="LPM03"/>
      <sheetName val="LPM04"/>
      <sheetName val="CW-LPS"/>
      <sheetName val="LPS-AB"/>
      <sheetName val="LPS-AC"/>
      <sheetName val="LPS-AD"/>
      <sheetName val="LPS-CD"/>
      <sheetName val="LPS-JK"/>
      <sheetName val="LIFTING DEVICE"/>
      <sheetName val="자재코드"/>
      <sheetName val="Table"/>
      <sheetName val="기초입력"/>
      <sheetName val="노임,재료비"/>
      <sheetName val="기술자자료입력"/>
      <sheetName val="220 (2)"/>
      <sheetName val="건축개요"/>
      <sheetName val="1단지구내"/>
      <sheetName val="1단지주차장전등"/>
      <sheetName val="[내역서(ͭ_x005f_x0000_ͭ_x005f_x0000__x005f_x001c__x0"/>
      <sheetName val="ateCodes_x005f_x0000_TimeCodes_x005f_x0000_"/>
      <sheetName val="[내역서(ͭ?ͭ?_x005f_x001c_?_x005f_x001c_?가표"/>
      <sheetName val="G_R300경푀"/>
      <sheetName val="양수장(기계)"/>
      <sheetName val="계수시트"/>
      <sheetName val="대로근거"/>
      <sheetName val="중로근거"/>
      <sheetName val="원형1호맨홀토공수량"/>
      <sheetName val="관부설공집계표"/>
      <sheetName val="A2"/>
      <sheetName val="설산1.나"/>
      <sheetName val="본사S"/>
      <sheetName val="물량표S"/>
      <sheetName val="기자재비"/>
      <sheetName val="L형옹벽"/>
      <sheetName val="단가비교표(전기)"/>
      <sheetName val="품셈"/>
      <sheetName val="Man Hole"/>
      <sheetName val="Tool"/>
      <sheetName val="그림"/>
      <sheetName val="04년부품"/>
      <sheetName val="고시단가"/>
      <sheetName val="TOTAL_BOQ"/>
      <sheetName val="소상 &quot;1&quot;"/>
      <sheetName val="Quantity"/>
      <sheetName val="De bai"/>
      <sheetName val="125x125"/>
      <sheetName val="입력란"/>
      <sheetName val="97노임단가"/>
      <sheetName val="약품공급2"/>
      <sheetName val="07기준"/>
      <sheetName val="동문건설"/>
      <sheetName val="전력구구조물산근"/>
      <sheetName val="대전-교대(A1-A2)"/>
      <sheetName val="J형측구단위수량"/>
      <sheetName val="6.1.일위대가"/>
      <sheetName val="효성CB 1P기초"/>
      <sheetName val="선급금有(현금지출)"/>
      <sheetName val="본사공가현황"/>
      <sheetName val="BATCH"/>
      <sheetName val="건축내역(동해조인)"/>
      <sheetName val="화순 대리-다지리실행내역"/>
      <sheetName val="신청서"/>
      <sheetName val="0.0ControlSheet"/>
      <sheetName val="본공사"/>
      <sheetName val="JUCKEYK"/>
      <sheetName val="사업ﾈƩ"/>
      <sheetName val="단가산출"/>
      <sheetName val="예산서 "/>
      <sheetName val="의왕실행"/>
      <sheetName val="영동(D젅"/>
      <sheetName val="[내역서(ͭ_x0000_ͭ_x0000__x001c__x0"/>
      <sheetName val="ateCodes_x0000_TimeCodes_x0000_"/>
      <sheetName val="재집"/>
      <sheetName val="업무처리전"/>
      <sheetName val="관련자료입력"/>
      <sheetName val="토적계산서"/>
      <sheetName val="1차_내역서1"/>
      <sheetName val="_견적서1"/>
      <sheetName val="플랜트_설치1"/>
      <sheetName val="기초입력_DATA1"/>
      <sheetName val="노임단가_(2)1"/>
      <sheetName val="설명서_1"/>
      <sheetName val="BSD_(2)1"/>
      <sheetName val="2-1__경관조명_내역총괄표1"/>
      <sheetName val="중기조종사_단위단가1"/>
      <sheetName val="인건비_1"/>
      <sheetName val="수량계산서_집계표(가설_신설_및_철거-을지로3가_3호선1"/>
      <sheetName val="수량계산서_집계표(신설-을지로3가_3호선)1"/>
      <sheetName val="수량계산서_집계표(철거-을지로3가_3호선)1"/>
      <sheetName val="아파트_내역1"/>
      <sheetName val="1_동력공사"/>
      <sheetName val="내역-_CCTV"/>
      <sheetName val="조도계산서_(도서)"/>
      <sheetName val="품셈_"/>
      <sheetName val="실행내역서_"/>
      <sheetName val="6-1__관개량조서"/>
      <sheetName val="5_직원투입현황"/>
      <sheetName val="노임단가(2010.상)"/>
      <sheetName val="원가계산서 "/>
      <sheetName val="PMC"/>
      <sheetName val="사렀趫ԯ"/>
      <sheetName val="사렀㾫ԯ"/>
      <sheetName val="사렀஫԰"/>
      <sheetName val="사업총렀"/>
      <sheetName val="단가_및_렀랫ԯ"/>
      <sheetName val="設計条件"/>
      <sheetName val="재료비집계표"/>
      <sheetName val="안전장치"/>
      <sheetName val="BM"/>
      <sheetName val="(A)내역서"/>
      <sheetName val="JUCK"/>
      <sheetName val="물가자료"/>
      <sheetName val="수로교총재료집계"/>
      <sheetName val="2000노임기준"/>
      <sheetName val="기초자료"/>
      <sheetName val="케이블트레이"/>
      <sheetName val="30집계표"/>
      <sheetName val="건축공사"/>
      <sheetName val="수Å_x0000_"/>
      <sheetName val="수뢹_xdd4d_"/>
      <sheetName val="실DATA_3"/>
      <sheetName val="_갑__지_3"/>
      <sheetName val="코스모공장_(어음)2"/>
      <sheetName val="A_견적2"/>
      <sheetName val="단가_(2)2"/>
      <sheetName val="환경기계공정표_(3)2"/>
      <sheetName val="Sheet1_(2)2"/>
      <sheetName val="총_원가계산2"/>
      <sheetName val="총괄갑_2"/>
      <sheetName val="내역서1999_8최종2"/>
      <sheetName val="6PILE__(돌출)2"/>
      <sheetName val="11-2_아파트내역2"/>
      <sheetName val="전선_및_전선관-자유로1"/>
      <sheetName val="일위대가_1"/>
      <sheetName val="3월팀계_1"/>
      <sheetName val="C1_공사개요1"/>
      <sheetName val="A1_스케쥴1"/>
      <sheetName val="단가_및_재료비1"/>
      <sheetName val="AS포장복구_1"/>
      <sheetName val="G_R300경비1"/>
      <sheetName val="Customer_Databas1"/>
      <sheetName val="주공_갑지1"/>
      <sheetName val="DATA_입력란1"/>
      <sheetName val="수_x0000_"/>
      <sheetName val="기계경비일람"/>
      <sheetName val="Sch9"/>
      <sheetName val="99선급비용"/>
      <sheetName val="정의"/>
      <sheetName val="현장관리비 산출내역"/>
      <sheetName val="일산실행내역"/>
      <sheetName val="공사"/>
      <sheetName val="토목내역서 (도급단가)"/>
      <sheetName val="덤프트럭계수"/>
      <sheetName val="상세"/>
      <sheetName val="DG"/>
      <sheetName val="EL"/>
      <sheetName val="Isolasi Luar Dalam"/>
      <sheetName val="Isolasi Luar"/>
      <sheetName val="VL,NC,MTC"/>
      <sheetName val="breakdown Price-Chuong"/>
      <sheetName val="cable, lighting, switch"/>
      <sheetName val="DONGIA"/>
      <sheetName val="Dulieu"/>
      <sheetName val="BG"/>
      <sheetName val="DonGia VatTuLK"/>
      <sheetName val="DLdauvao"/>
      <sheetName val="DGXDCB"/>
      <sheetName val="ANX3A11"/>
      <sheetName val="Bang chiet tinh TBA"/>
      <sheetName val="_내역서(ͭ_x005f_x0000_ͭ_x005f_x0000__x005f_x001c__x0"/>
      <sheetName val="_내역서(ͭ_ͭ__x005f_x001c___x005f_x001c__가표"/>
      <sheetName val="Tcd"/>
      <sheetName val="DTCT"/>
      <sheetName val="gvl"/>
      <sheetName val="Cash2"/>
      <sheetName val="Z"/>
      <sheetName val="공내역"/>
      <sheetName val="5.학교신설예산 쎸⬅/_x0000_瀀þ_x0000__x0000_밀"/>
      <sheetName val="골조"/>
      <sheetName val="조경내역"/>
      <sheetName val="문10"/>
      <sheetName val="주요항목별"/>
      <sheetName val="공통가설내역서  (당사)"/>
      <sheetName val="뚝토공"/>
      <sheetName val="공사명입력"/>
      <sheetName val="회계코드"/>
      <sheetName val="공사코드"/>
      <sheetName val="관리부"/>
      <sheetName val="정산"/>
      <sheetName val="청구분"/>
      <sheetName val="총무부"/>
      <sheetName val="_내역서(ͭ_x0000_ͭ_x0000__x001c__x0"/>
      <sheetName val="임시정보시트"/>
      <sheetName val="DHEQSUPT"/>
      <sheetName val="건축집계합계"/>
      <sheetName val="건축집계표이수"/>
      <sheetName val="1,2공구원가계산서"/>
      <sheetName val="1공구산출내역서"/>
      <sheetName val="노임자재단가"/>
      <sheetName val="기본사양입력"/>
      <sheetName val="사가⺘"/>
      <sheetName val="사䀀啣1"/>
      <sheetName val="5.학교신설예산 Ⴘ_x0000_퀀诋쌆蠅/_x0000_᠀"/>
      <sheetName val="은행"/>
      <sheetName val="시행결의을"/>
      <sheetName val="A__x0010__x0000_"/>
      <sheetName val="원보"/>
      <sheetName val="PL단가산정"/>
      <sheetName val="그림2"/>
      <sheetName val="노무비 근거"/>
      <sheetName val="견蒸8蓼"/>
      <sheetName val="정공공사"/>
      <sheetName val="Macro(전기)"/>
      <sheetName val="갑"/>
      <sheetName val="경영"/>
      <sheetName val="98년"/>
      <sheetName val="실적"/>
      <sheetName val="2_대외공문"/>
      <sheetName val="EQUIP_LIST"/>
      <sheetName val="전체내역_(2)"/>
      <sheetName val="7_기-검-보_100"/>
      <sheetName val="Raw_Data"/>
      <sheetName val="예정공정표_"/>
      <sheetName val="INSTR"/>
      <sheetName val="심사공종"/>
      <sheetName val="_내역서(ͭ_x005f_x005f_x005f_x0000_ͭ_x005f_x005f_x000"/>
      <sheetName val="ateCodes_x005f_x005f_x005f_x0000_TimeCodes_"/>
      <sheetName val="_내역서(ͭ_ͭ__x005f_x005f_x005f_x001c___x005f_x005f_x"/>
      <sheetName val="단가_및_재료_xdab0_"/>
      <sheetName val="단가_및_재료讀"/>
      <sheetName val="문2공10일위대가"/>
      <sheetName val="기초"/>
      <sheetName val="경비2내역"/>
      <sheetName val="2.1 受電設備棟"/>
      <sheetName val="2.2 受・防火水槽"/>
      <sheetName val="2.3 排水処理設備棟"/>
      <sheetName val="2.4 倉庫棟"/>
      <sheetName val="2.5 守衛棟"/>
      <sheetName val="Div26 - Elect"/>
      <sheetName val="Prelims"/>
      <sheetName val="Rate"/>
      <sheetName val="電気設備表"/>
      <sheetName val="一発シート"/>
      <sheetName val="Item-DATA"/>
      <sheetName val="NSA fr Revit"/>
      <sheetName val="MTO REV.0"/>
      <sheetName val="HS"/>
      <sheetName val="Area Cal"/>
      <sheetName val="간접비"/>
      <sheetName val="노면표시1"/>
      <sheetName val="품셈총괄표"/>
      <sheetName val="분수장비시설수량"/>
      <sheetName val="토목내역서"/>
      <sheetName val="기계내역서"/>
      <sheetName val="BUR"/>
      <sheetName val="Finishes code"/>
      <sheetName val="ironmongery"/>
      <sheetName val="CC-Breakdown"/>
      <sheetName val="방배동내역 (총괄)"/>
      <sheetName val="마감사양"/>
      <sheetName val="T13(P68~72,78)"/>
      <sheetName val="직접경비산출근거"/>
      <sheetName val="특수선일위대가"/>
      <sheetName val="계정과목분류"/>
      <sheetName val="Setup"/>
      <sheetName val="일위대가(가설)"/>
      <sheetName val="우수받이"/>
      <sheetName val="충주"/>
      <sheetName val="범례표"/>
      <sheetName val="EXPENSE"/>
      <sheetName val="환경기계공정표_(3)"/>
      <sheetName val="11-2_아파_x0000__x0000_Ԁ_x0000_"/>
      <sheetName val="환경기계공정표_(3)´"/>
      <sheetName val=""/>
      <sheetName val="96보완계획7.12"/>
      <sheetName val="고객사 관리 코드"/>
      <sheetName val="일정계획"/>
      <sheetName val="실DATA_4"/>
      <sheetName val="총괄갑_3"/>
      <sheetName val="_갑__지_4"/>
      <sheetName val="코스모공장_(어음)3"/>
      <sheetName val="A_견적3"/>
      <sheetName val="환경기계공정표_(3)3"/>
      <sheetName val="Sheet1_(2)3"/>
      <sheetName val="총_원가계산3"/>
      <sheetName val="단가_(2)3"/>
      <sheetName val="내역서1999_8최종3"/>
      <sheetName val="6PILE__(돌출)3"/>
      <sheetName val="11-2_아파트내역3"/>
      <sheetName val="_견적서2"/>
      <sheetName val="1차_내역서2"/>
      <sheetName val="기초입력_DATA2"/>
      <sheetName val="노임단가_(2)2"/>
      <sheetName val="인건비_2"/>
      <sheetName val="플랜트_설치2"/>
      <sheetName val="BSD_(2)2"/>
      <sheetName val="2-1__경관조명_내역총괄표2"/>
      <sheetName val="신_분2"/>
      <sheetName val="일위대가_2"/>
      <sheetName val="중기조종사_단위단가2"/>
      <sheetName val="설명서_2"/>
      <sheetName val="수량계산서_집계표(가설_신설_및_철거-을지로3가_3호선2"/>
      <sheetName val="수량계산서_집계표(신설-을지로3가_3호선)2"/>
      <sheetName val="수량계산서_집계표(철거-을지로3가_3호선)2"/>
      <sheetName val="전선_및_전선관-자유로2"/>
      <sheetName val="3월팀계_2"/>
      <sheetName val="단가_및_재료비2"/>
      <sheetName val="C1_공사개요2"/>
      <sheetName val="A1_스케쥴2"/>
      <sheetName val="AS포장복구_2"/>
      <sheetName val="G_R300경비2"/>
      <sheetName val="주공_갑지2"/>
      <sheetName val="아파트_내역2"/>
      <sheetName val="Customer_Databas2"/>
      <sheetName val="2_고용보험료산출근거1"/>
      <sheetName val="경율산정_XLS1"/>
      <sheetName val="DATA_입력란2"/>
      <sheetName val="27_건설이자1"/>
      <sheetName val="9-2_단지투자1"/>
      <sheetName val="9-4_단지분양수납1"/>
      <sheetName val="28_차입금상환계획1"/>
      <sheetName val="10-4_운하물류분양수납1"/>
      <sheetName val="10-2_운하물류투자1"/>
      <sheetName val="※_2010예산총괄표1"/>
      <sheetName val="8_설치품셈1"/>
      <sheetName val="내역서_제출1"/>
      <sheetName val="BTL시설예산_기준표1"/>
      <sheetName val="5_학교신설예산_집행(01~08)1"/>
      <sheetName val="점검결과(08년_100교_지원)1"/>
      <sheetName val="전차선로_물량표1"/>
      <sheetName val="아파트_1"/>
      <sheetName val="조도계산서_(도서)1"/>
      <sheetName val="내역-_CCTV1"/>
      <sheetName val="1_설계조건"/>
      <sheetName val="기본항목_입력"/>
      <sheetName val="8_PILE__(돌출)"/>
      <sheetName val="공사원가계산서_"/>
      <sheetName val="표지_(3)"/>
      <sheetName val="원가계산서_(2)"/>
      <sheetName val="산출_근거1"/>
      <sheetName val="총괄_내역서"/>
      <sheetName val="1__조명내역서(조명설치)"/>
      <sheetName val="2__조명내역서(조명자재)"/>
      <sheetName val="_내역서(ͭ_ͭ___가표"/>
      <sheetName val="GT_1050x650"/>
      <sheetName val="참고)BTL시설예산_기준표"/>
      <sheetName val="개별직종노임단가(2005_1)"/>
      <sheetName val="2_토목공사"/>
      <sheetName val="각사별공사비분개_"/>
      <sheetName val="4_고용보험"/>
      <sheetName val="3_고용보험료산출근거"/>
      <sheetName val="PIPERACK_집계표"/>
      <sheetName val="EQUIPEMENT_집계표"/>
      <sheetName val="BUILDING_&amp;SHELTER_집계표"/>
      <sheetName val="OTHERS_집계표"/>
      <sheetName val="CONTROL_BD"/>
      <sheetName val="LIFTING_DEVICE"/>
      <sheetName val="단가일람_(2)"/>
      <sheetName val="사__업__비__수__지__예__산__서"/>
      <sheetName val="Man_Hole"/>
      <sheetName val="220_(2)"/>
      <sheetName val="96_12"/>
      <sheetName val="당월_인력"/>
      <sheetName val="소상_&quot;1&quot;"/>
      <sheetName val="설산1_나"/>
      <sheetName val="표지_"/>
      <sheetName val="지번별_묘묙소요내역"/>
      <sheetName val="총괄_설계내역서"/>
      <sheetName val="0_0ControlSheet"/>
      <sheetName val="[내역서(ͭͭ_x0"/>
      <sheetName val="De_bai"/>
      <sheetName val="2_원가및인원현황집계"/>
      <sheetName val="수뢹"/>
      <sheetName val="예산서_"/>
      <sheetName val="노임단가(2010_상)"/>
      <sheetName val="Isolasi_Luar_Dalam"/>
      <sheetName val="Isolasi_Luar"/>
      <sheetName val="breakdown_Price-Chuong"/>
      <sheetName val="cable,_lighting,_switch"/>
      <sheetName val="DonGia_VatTuLK"/>
      <sheetName val="Bang_chiet_tinh_TBA"/>
      <sheetName val="화순_대리-다지리실행내역"/>
      <sheetName val="6_1_일위대가"/>
      <sheetName val="효성CB_1P기초"/>
      <sheetName val="토목내역서_(도급단가)"/>
      <sheetName val="5_학교신설예산_쎸⬅/瀀þ밀"/>
      <sheetName val="공통가설내역서__(당사)"/>
      <sheetName val="HX"/>
      <sheetName val="신축(_x0000__x0000__x0005_"/>
      <sheetName val="예가대비"/>
      <sheetName val="요약"/>
      <sheetName val="[내역서(1).xls]5.학교신설예산 쎸⬅/_x0000_瀀þ_x0000__x0000_밀"/>
      <sheetName val="HD 1-4 세부공종별,업체별 내역(L4)"/>
      <sheetName val="2F 회의실견적(5_14 일대)"/>
      <sheetName val="ateCodes_x005f_x0000_TimeCodes_"/>
      <sheetName val="_내역서(ͭ_x005f_x0000_ͭ_x000"/>
      <sheetName val="_내역서(ͭ_ͭ__x005f_x001c___x"/>
      <sheetName val="cable-data"/>
      <sheetName val="목록"/>
      <sheetName val="공사비 내역 (가)"/>
      <sheetName val="원가계산서_"/>
      <sheetName val="은행코ᇇ"/>
      <sheetName val="교량공"/>
      <sheetName val="1승인신청서"/>
      <sheetName val="신축(단위_x0000_"/>
      <sheetName val="계측-Tray"/>
      <sheetName val="CCTV 수량(배관-송수가압장)"/>
      <sheetName val="사_x0000__x0000_Ԁ"/>
      <sheetName val="costing_CV"/>
      <sheetName val="Spec1"/>
      <sheetName val="w't table"/>
      <sheetName val="VS배관내역서"/>
      <sheetName val="③知识"/>
      <sheetName val="중동볨ᇭ"/>
      <sheetName val="6공구(당초)"/>
      <sheetName val="7.경제성결과"/>
      <sheetName val="ประมาณการประตูหน้าต่าง "/>
      <sheetName val="schedule "/>
      <sheetName val="SITE OFFICE"/>
      <sheetName val="설계_x0000_"/>
      <sheetName val="부가세별도"/>
      <sheetName val="업체자료"/>
      <sheetName val="Sheet㙸˯㦀ȼ_xda1b_!"/>
      <sheetName val="단가_(2\_x0000_"/>
      <sheetName val="단가_(2\栀"/>
      <sheetName val="LEGEND"/>
      <sheetName val="VIN_Index"/>
      <sheetName val="Khoi luong"/>
      <sheetName val="VCV-BE-TONG"/>
      <sheetName val="chiettinh"/>
      <sheetName val="_내역서(ͭ?ͭ?_x001c__x0"/>
      <sheetName val="ateCodes?TimeCodes?"/>
      <sheetName val="_내역서(ͭͭ가표"/>
      <sheetName val="Section"/>
      <sheetName val="Sum"/>
      <sheetName val="Gia vat tu"/>
      <sheetName val="KL"/>
      <sheetName val="TTDZ22"/>
      <sheetName val="KH-Q1,Q2,01"/>
      <sheetName val="제경비산출서"/>
      <sheetName val="총급여"/>
      <sheetName val="삼영지급"/>
      <sheetName val="수당"/>
      <sheetName val="노무비대장기본"/>
      <sheetName val="전선_및_전선관-_x0000__x0000__x0005_"/>
      <sheetName val="인건비(10)"/>
      <sheetName val="화성태안9공구내역(실행)"/>
      <sheetName val="역T형교대(PILE기초)"/>
      <sheetName val="BOQ-VN"/>
      <sheetName val="ESTI."/>
      <sheetName val="DI-ESTI"/>
      <sheetName val="D_MUC"/>
      <sheetName val="Scheme B Estimate "/>
      <sheetName val="Breakdown (B)"/>
      <sheetName val="환경기계공정표_(3)E"/>
      <sheetName val="달력"/>
      <sheetName val="고객사_관리_코드"/>
      <sheetName val="_내역서(ͭͭ_x0"/>
      <sheetName val="별표총괄"/>
      <sheetName val="전선_및_전선관-罘º헾"/>
      <sheetName val="환경기계공정표_(3_x0000__x0000_"/>
      <sheetName val="laroux"/>
      <sheetName val="설명서硅"/>
      <sheetName val="설명서E"/>
      <sheetName val="Front"/>
      <sheetName val="암센터"/>
      <sheetName val="손익차9월2"/>
      <sheetName val="소화실적"/>
      <sheetName val="사업부배부A"/>
      <sheetName val="상반기손익차2총괄"/>
      <sheetName val="97 사업추정(WEKI)"/>
      <sheetName val="공사금액 내역 (1)"/>
      <sheetName val="대비표(토공1안)"/>
      <sheetName val="경비계획(전체)"/>
      <sheetName val="97(US,EP,PCT,KR)"/>
      <sheetName val="수정하지마세요"/>
      <sheetName val="실DATA_5"/>
      <sheetName val="_갑__지_5"/>
      <sheetName val="코스모공장_(어음)4"/>
      <sheetName val="A_견적4"/>
      <sheetName val="환경기계공정표_(3)4"/>
      <sheetName val="총_원가계산4"/>
      <sheetName val="Sheet1_(2)4"/>
      <sheetName val="내역서1999_8최종4"/>
      <sheetName val="단가_(2)4"/>
      <sheetName val="총괄갑_4"/>
      <sheetName val="6PILE__(돌출)4"/>
      <sheetName val="11-2_아파트내역4"/>
      <sheetName val="기초입력_DATA3"/>
      <sheetName val="_견적서3"/>
      <sheetName val="노임단가_(2)3"/>
      <sheetName val="1차_내역서3"/>
      <sheetName val="BSD_(2)3"/>
      <sheetName val="플랜트_설치3"/>
      <sheetName val="설명서_3"/>
      <sheetName val="2-1__경관조명_내역총괄표3"/>
      <sheetName val="일위대가_3"/>
      <sheetName val="중기조종사_단위단가3"/>
      <sheetName val="인건비_3"/>
      <sheetName val="전선_및_전선관-자유로3"/>
      <sheetName val="수량계산서_집계표(가설_신설_및_철거-을지로3가_3호선3"/>
      <sheetName val="수량계산서_집계표(신설-을지로3가_3호선)3"/>
      <sheetName val="수량계산서_집계표(철거-을지로3가_3호선)3"/>
      <sheetName val="신_분3"/>
      <sheetName val="C1_공사개요3"/>
      <sheetName val="A1_스케쥴3"/>
      <sheetName val="3월팀계_3"/>
      <sheetName val="Customer_Databas3"/>
      <sheetName val="단가_및_재료비3"/>
      <sheetName val="아파트_내역3"/>
      <sheetName val="AS포장복구_3"/>
      <sheetName val="전차선로_물량표2"/>
      <sheetName val="G_R300경비3"/>
      <sheetName val="27_건설이자2"/>
      <sheetName val="9-2_단지투자2"/>
      <sheetName val="9-4_단지분양수납2"/>
      <sheetName val="28_차입금상환계획2"/>
      <sheetName val="10-4_운하물류분양수납2"/>
      <sheetName val="10-2_운하물류투자2"/>
      <sheetName val="※_2010예산총괄표2"/>
      <sheetName val="주공_갑지3"/>
      <sheetName val="내역서_제출2"/>
      <sheetName val="1_동력공사1"/>
      <sheetName val="DATA_입력란3"/>
      <sheetName val="경율산정_XLS2"/>
      <sheetName val="조도계산서_(도서)2"/>
      <sheetName val="2_고용보험료산출근거2"/>
      <sheetName val="8_설치품셈2"/>
      <sheetName val="아파트_2"/>
      <sheetName val="품셈_1"/>
      <sheetName val="1_설계조건1"/>
      <sheetName val="BTL시설예산_기준표2"/>
      <sheetName val="5_학교신설예산_집행(01~08)2"/>
      <sheetName val="점검결과(08년_100교_지원)2"/>
      <sheetName val="5_직원투입현황1"/>
      <sheetName val="EQUIP_LIST1"/>
      <sheetName val="6-1__관개량조서1"/>
      <sheetName val="실행내역서_1"/>
      <sheetName val="전체내역_(2)1"/>
      <sheetName val="예정공정표_1"/>
      <sheetName val="Raw_Data1"/>
      <sheetName val="내역-_CCTV2"/>
      <sheetName val="2_대외공문1"/>
      <sheetName val="7_기-검-보_1001"/>
      <sheetName val="기본항목_입력1"/>
      <sheetName val="8_PILE__(돌출)1"/>
      <sheetName val="1__조명내역서(조명설치)1"/>
      <sheetName val="2__조명내역서(조명자재)1"/>
      <sheetName val="참고)BTL시설예산_기준표1"/>
      <sheetName val="표지_(3)1"/>
      <sheetName val="원가계산서_(2)1"/>
      <sheetName val="산출_근거11"/>
      <sheetName val="공사원가계산서_1"/>
      <sheetName val="총괄_내역서1"/>
      <sheetName val="2_토목공사1"/>
      <sheetName val="GT_1050x6501"/>
      <sheetName val="개별직종노임단가(2005_1)1"/>
      <sheetName val="당월_인력1"/>
      <sheetName val="2_원가및인원현황집계1"/>
      <sheetName val="96_121"/>
      <sheetName val="각사별공사비분개_1"/>
      <sheetName val="4_고용보험1"/>
      <sheetName val="3_고용보험료산출근거1"/>
      <sheetName val="단가일람_(2)1"/>
      <sheetName val="사__업__비__수__지__예__산__서1"/>
      <sheetName val="PIPERACK_집계표1"/>
      <sheetName val="EQUIPEMENT_집계표1"/>
      <sheetName val="BUILDING_&amp;SHELTER_집계표1"/>
      <sheetName val="OTHERS_집계표1"/>
      <sheetName val="CONTROL_BD1"/>
      <sheetName val="LIFTING_DEVICE1"/>
      <sheetName val="Man_Hole1"/>
      <sheetName val="소상_&quot;1&quot;1"/>
      <sheetName val="6_1_일위대가1"/>
      <sheetName val="효성CB_1P기초1"/>
      <sheetName val="De_bai1"/>
      <sheetName val="토목내역서_(도급단가)1"/>
      <sheetName val="설산1_나1"/>
      <sheetName val="220_(2)1"/>
      <sheetName val="0_0ControlSheet1"/>
      <sheetName val="노임단가(2010_상)1"/>
      <sheetName val="표지_1"/>
      <sheetName val="지번별_묘묙소요내역1"/>
      <sheetName val="총괄_설계내역서1"/>
      <sheetName val="예산서_1"/>
      <sheetName val="A_"/>
      <sheetName val="5_학교신설예산_Ⴘ퀀诋쌆蠅/᠀"/>
      <sheetName val="Isolasi_Luar_Dalam1"/>
      <sheetName val="Isolasi_Luar1"/>
      <sheetName val="breakdown_Price-Chuong1"/>
      <sheetName val="cable,_lighting,_switch1"/>
      <sheetName val="DonGia_VatTuLK1"/>
      <sheetName val="Bang_chiet_tinh_TBA1"/>
      <sheetName val="현장관리비_산출내역"/>
      <sheetName val="공통가설내역서__(당사)1"/>
      <sheetName val="화순_대리-다지리실행내역1"/>
      <sheetName val="2_1_受電設備棟"/>
      <sheetName val="2_2_受・防火水槽"/>
      <sheetName val="2_3_排水処理設備棟"/>
      <sheetName val="2_4_倉庫棟"/>
      <sheetName val="2_5_守衛棟"/>
      <sheetName val="Div26_-_Elect"/>
      <sheetName val="NSA_fr_Revit"/>
      <sheetName val="MTO_REV_0"/>
      <sheetName val="Area_Cal"/>
      <sheetName val="방배동내역_(총괄)"/>
      <sheetName val="Finishes_code"/>
      <sheetName val="96보완계획7_12"/>
      <sheetName val="HD_1-4_세부공종별,업체별_내역(L4)"/>
      <sheetName val="2F_회의실견적(5_14_일대)"/>
      <sheetName val="관경별내역서"/>
      <sheetName val="신규일위"/>
      <sheetName val="[내역서(1).xls]5.학교신설예산 Ⴘ_x0000_퀀诋쌆蠅/_x0000_᠀"/>
      <sheetName val="2013노임단가"/>
      <sheetName val="회선별대책안_x0000__x0000__x0000__x0001_"/>
      <sheetName val="말고개터널조명전압강하"/>
      <sheetName val="A__x0010_"/>
      <sheetName val="5.학교신설예산 쎸⬅/"/>
      <sheetName val="5.학교신설예산 Ⴘ"/>
      <sheetName val="11-2_아파"/>
      <sheetName val="포장물량집계"/>
      <sheetName val="경제지표"/>
      <sheetName val="영업소실적"/>
      <sheetName val="Don gia chi tiet"/>
      <sheetName val="phuluc1"/>
      <sheetName val="THU T6"/>
      <sheetName val="Thu chi T04"/>
      <sheetName val="SLTH"/>
      <sheetName val="tong du toan"/>
      <sheetName val="PEDESB"/>
      <sheetName val="실DATA_6"/>
      <sheetName val="_갑__지_6"/>
      <sheetName val="코스모공장_(어음)5"/>
      <sheetName val="A_견적5"/>
      <sheetName val="환경기계공정표_(3)5"/>
      <sheetName val="총_원가계산5"/>
      <sheetName val="단가_(2)5"/>
      <sheetName val="Sheet1_(2)5"/>
      <sheetName val="총괄갑_5"/>
      <sheetName val="내역서1999_8최종5"/>
      <sheetName val="6PILE__(돌출)5"/>
      <sheetName val="11-2_아파트내역5"/>
      <sheetName val="_견적서4"/>
      <sheetName val="1차_내역서4"/>
      <sheetName val="기초입력_DATA4"/>
      <sheetName val="노임단가_(2)4"/>
      <sheetName val="BSD_(2)4"/>
      <sheetName val="플랜트_설치4"/>
      <sheetName val="중기조종사_단위단가4"/>
      <sheetName val="설명서_4"/>
      <sheetName val="인건비_4"/>
      <sheetName val="2-1__경관조명_내역총괄표4"/>
      <sheetName val="수량계산서_집계표(가설_신설_및_철거-을지로3가_3호선4"/>
      <sheetName val="수량계산서_집계표(신설-을지로3가_3호선)4"/>
      <sheetName val="수량계산서_집계표(철거-을지로3가_3호선)4"/>
      <sheetName val="신_분4"/>
      <sheetName val="일위대가_4"/>
      <sheetName val="3월팀계_4"/>
      <sheetName val="전선_및_전선관-자유로4"/>
      <sheetName val="Customer_Databas4"/>
      <sheetName val="주공_갑지4"/>
      <sheetName val="C1_공사개요4"/>
      <sheetName val="A1_스케쥴4"/>
      <sheetName val="단가_및_재료비4"/>
      <sheetName val="아파트_내역4"/>
      <sheetName val="AS포장복구_4"/>
      <sheetName val="2_고용보험료산출근거3"/>
      <sheetName val="DATA_입력란4"/>
      <sheetName val="EQUIP_LIST2"/>
      <sheetName val="G_R300경비4"/>
      <sheetName val="조도계산서_(도서)3"/>
      <sheetName val="8_설치품셈3"/>
      <sheetName val="27_건설이자3"/>
      <sheetName val="9-2_단지투자3"/>
      <sheetName val="9-4_단지분양수납3"/>
      <sheetName val="28_차입금상환계획3"/>
      <sheetName val="10-4_운하물류분양수납3"/>
      <sheetName val="10-2_운하물류투자3"/>
      <sheetName val="※_2010예산총괄표3"/>
      <sheetName val="전차선로_물량표3"/>
      <sheetName val="경율산정_XLS3"/>
      <sheetName val="내역서_제출3"/>
      <sheetName val="아파트_3"/>
      <sheetName val="6-1__관개량조서2"/>
      <sheetName val="BTL시설예산_기준표3"/>
      <sheetName val="5_학교신설예산_집행(01~08)3"/>
      <sheetName val="점검결과(08년_100교_지원)3"/>
      <sheetName val="품셈_2"/>
      <sheetName val="1_동력공사2"/>
      <sheetName val="전체내역_(2)2"/>
      <sheetName val="7_기-검-보_1002"/>
      <sheetName val="5_직원투입현황2"/>
      <sheetName val="예정공정표_2"/>
      <sheetName val="실행내역서_2"/>
      <sheetName val="2_대외공문2"/>
      <sheetName val="Raw_Data2"/>
      <sheetName val="내역-_CCTV3"/>
      <sheetName val="표지_(3)2"/>
      <sheetName val="원가계산서_(2)2"/>
      <sheetName val="산출_근거12"/>
      <sheetName val="1_설계조건2"/>
      <sheetName val="96_122"/>
      <sheetName val="1__조명내역서(조명설치)2"/>
      <sheetName val="2__조명내역서(조명자재)2"/>
      <sheetName val="8_PILE__(돌출)2"/>
      <sheetName val="기본항목_입력2"/>
      <sheetName val="참고)BTL시설예산_기준표2"/>
      <sheetName val="공사원가계산서_2"/>
      <sheetName val="2_원가및인원현황집계2"/>
      <sheetName val="GT_1050x6502"/>
      <sheetName val="각사별공사비분개_2"/>
      <sheetName val="개별직종노임단가(2005_1)2"/>
      <sheetName val="총괄_내역서2"/>
      <sheetName val="4_고용보험2"/>
      <sheetName val="3_고용보험료산출근거2"/>
      <sheetName val="소상_&quot;1&quot;2"/>
      <sheetName val="사__업__비__수__지__예__산__서2"/>
      <sheetName val="PIPERACK_집계표2"/>
      <sheetName val="EQUIPEMENT_집계표2"/>
      <sheetName val="BUILDING_&amp;SHELTER_집계표2"/>
      <sheetName val="OTHERS_집계표2"/>
      <sheetName val="CONTROL_BD2"/>
      <sheetName val="LIFTING_DEVICE2"/>
      <sheetName val="2_토목공사2"/>
      <sheetName val="당월_인력2"/>
      <sheetName val="설산1_나2"/>
      <sheetName val="0_0ControlSheet2"/>
      <sheetName val="노임단가(2010_상)2"/>
      <sheetName val="단가일람_(2)2"/>
      <sheetName val="220_(2)2"/>
      <sheetName val="Man_Hole2"/>
      <sheetName val="6_1_일위대가2"/>
      <sheetName val="효성CB_1P기초2"/>
      <sheetName val="De_bai2"/>
      <sheetName val="토목내역서_(도급단가)2"/>
      <sheetName val="표지_2"/>
      <sheetName val="지번별_묘묙소요내역2"/>
      <sheetName val="총괄_설계내역서2"/>
      <sheetName val="예산서_2"/>
      <sheetName val="Isolasi_Luar_Dalam2"/>
      <sheetName val="Isolasi_Luar2"/>
      <sheetName val="breakdown_Price-Chuong2"/>
      <sheetName val="cable,_lighting,_switch2"/>
      <sheetName val="DonGia_VatTuLK2"/>
      <sheetName val="Bang_chiet_tinh_TBA2"/>
      <sheetName val="HD_1-4_세부공종별,업체별_내역(L4)1"/>
      <sheetName val="2F_회의실견적(5_14_일대)1"/>
      <sheetName val="고객사_관리_코드1"/>
      <sheetName val="화순_대리-다지리실행내역2"/>
      <sheetName val="원가계산서_1"/>
      <sheetName val="현장관리비_산출내역1"/>
      <sheetName val="공통가설내역서__(당사)2"/>
      <sheetName val="2_1_受電設備棟1"/>
      <sheetName val="2_2_受・防火水槽1"/>
      <sheetName val="2_3_排水処理設備棟1"/>
      <sheetName val="2_4_倉庫棟1"/>
      <sheetName val="2_5_守衛棟1"/>
      <sheetName val="Div26_-_Elect1"/>
      <sheetName val="NSA_fr_Revit1"/>
      <sheetName val="MTO_REV_01"/>
      <sheetName val="Area_Cal1"/>
      <sheetName val="방배동내역_(총괄)1"/>
      <sheetName val="Finishes_code1"/>
      <sheetName val="96보완계획7_121"/>
      <sheetName val="신축("/>
      <sheetName val="노무비_근거"/>
      <sheetName val="실DATA_8"/>
      <sheetName val="_갑__지_8"/>
      <sheetName val="코스모공장_(어음)7"/>
      <sheetName val="A_견적7"/>
      <sheetName val="환경기계공정표_(3)7"/>
      <sheetName val="총_원가계산7"/>
      <sheetName val="Sheet1_(2)7"/>
      <sheetName val="내역서1999_8최종7"/>
      <sheetName val="단가_(2)7"/>
      <sheetName val="총괄갑_7"/>
      <sheetName val="6PILE__(돌출)7"/>
      <sheetName val="11-2_아파트내역7"/>
      <sheetName val="기초입력_DATA6"/>
      <sheetName val="_견적서6"/>
      <sheetName val="노임단가_(2)6"/>
      <sheetName val="1차_내역서6"/>
      <sheetName val="BSD_(2)6"/>
      <sheetName val="플랜트_설치6"/>
      <sheetName val="설명서_6"/>
      <sheetName val="2-1__경관조명_내역총괄표6"/>
      <sheetName val="일위대가_6"/>
      <sheetName val="중기조종사_단위단가6"/>
      <sheetName val="인건비_6"/>
      <sheetName val="전선_및_전선관-자유로6"/>
      <sheetName val="수량계산서_집계표(가설_신설_및_철거-을지로3가_3호선6"/>
      <sheetName val="수량계산서_집계표(신설-을지로3가_3호선)6"/>
      <sheetName val="수량계산서_집계표(철거-을지로3가_3호선)6"/>
      <sheetName val="신_분6"/>
      <sheetName val="C1_공사개요6"/>
      <sheetName val="A1_스케쥴6"/>
      <sheetName val="3월팀계_6"/>
      <sheetName val="Customer_Databas6"/>
      <sheetName val="단가_및_재료비6"/>
      <sheetName val="아파트_내역6"/>
      <sheetName val="AS포장복구_6"/>
      <sheetName val="전차선로_물량표5"/>
      <sheetName val="G_R300경비6"/>
      <sheetName val="27_건설이자5"/>
      <sheetName val="9-2_단지투자5"/>
      <sheetName val="9-4_단지분양수납5"/>
      <sheetName val="28_차입금상환계획5"/>
      <sheetName val="10-4_운하물류분양수납5"/>
      <sheetName val="10-2_운하물류투자5"/>
      <sheetName val="※_2010예산총괄표5"/>
      <sheetName val="주공_갑지6"/>
      <sheetName val="내역서_제출5"/>
      <sheetName val="1_동력공사4"/>
      <sheetName val="DATA_입력란6"/>
      <sheetName val="경율산정_XLS5"/>
      <sheetName val="조도계산서_(도서)5"/>
      <sheetName val="2_고용보험료산출근거5"/>
      <sheetName val="8_설치품셈5"/>
      <sheetName val="아파트_5"/>
      <sheetName val="품셈_4"/>
      <sheetName val="1_설계조건4"/>
      <sheetName val="BTL시설예산_기준표5"/>
      <sheetName val="5_학교신설예산_집행(01~08)5"/>
      <sheetName val="점검결과(08년_100교_지원)5"/>
      <sheetName val="5_직원투입현황4"/>
      <sheetName val="EQUIP_LIST4"/>
      <sheetName val="6-1__관개량조서4"/>
      <sheetName val="실행내역서_4"/>
      <sheetName val="전체내역_(2)4"/>
      <sheetName val="예정공정표_4"/>
      <sheetName val="Raw_Data4"/>
      <sheetName val="내역-_CCTV5"/>
      <sheetName val="2_대외공문4"/>
      <sheetName val="7_기-검-보_1004"/>
      <sheetName val="기본항목_입력4"/>
      <sheetName val="8_PILE__(돌출)4"/>
      <sheetName val="1__조명내역서(조명설치)4"/>
      <sheetName val="2__조명내역서(조명자재)4"/>
      <sheetName val="참고)BTL시설예산_기준표4"/>
      <sheetName val="표지_(3)4"/>
      <sheetName val="원가계산서_(2)4"/>
      <sheetName val="산출_근거14"/>
      <sheetName val="공사원가계산서_4"/>
      <sheetName val="총괄_내역서4"/>
      <sheetName val="2_토목공사4"/>
      <sheetName val="GT_1050x6504"/>
      <sheetName val="개별직종노임단가(2005_1)4"/>
      <sheetName val="당월_인력4"/>
      <sheetName val="2_원가및인원현황집계4"/>
      <sheetName val="96_124"/>
      <sheetName val="각사별공사비분개_4"/>
      <sheetName val="사__업__비__수__지__예__산__서4"/>
      <sheetName val="4_고용보험4"/>
      <sheetName val="3_고용보험료산출근거4"/>
      <sheetName val="단가일람_(2)4"/>
      <sheetName val="PIPERACK_집계표4"/>
      <sheetName val="EQUIPEMENT_집계표4"/>
      <sheetName val="BUILDING_&amp;SHELTER_집계표4"/>
      <sheetName val="OTHERS_집계표4"/>
      <sheetName val="CONTROL_BD4"/>
      <sheetName val="LIFTING_DEVICE4"/>
      <sheetName val="0_0ControlSheet4"/>
      <sheetName val="토목내역서_(도급단가)4"/>
      <sheetName val="소상_&quot;1&quot;4"/>
      <sheetName val="6_1_일위대가4"/>
      <sheetName val="효성CB_1P기초4"/>
      <sheetName val="De_bai4"/>
      <sheetName val="노임단가(2010_상)4"/>
      <sheetName val="설산1_나4"/>
      <sheetName val="220_(2)4"/>
      <sheetName val="Man_Hole4"/>
      <sheetName val="표지_4"/>
      <sheetName val="지번별_묘묙소요내역4"/>
      <sheetName val="총괄_설계내역서4"/>
      <sheetName val="공통가설내역서__(당사)4"/>
      <sheetName val="예산서_4"/>
      <sheetName val="원가계산서_3"/>
      <sheetName val="현장관리비_산출내역3"/>
      <sheetName val="고객사_관리_코드3"/>
      <sheetName val="Isolasi_Luar_Dalam4"/>
      <sheetName val="Isolasi_Luar4"/>
      <sheetName val="breakdown_Price-Chuong4"/>
      <sheetName val="cable,_lighting,_switch4"/>
      <sheetName val="DonGia_VatTuLK4"/>
      <sheetName val="Bang_chiet_tinh_TBA4"/>
      <sheetName val="화순_대리-다지리실행내역4"/>
      <sheetName val="실DATA_7"/>
      <sheetName val="_갑__지_7"/>
      <sheetName val="코스모공장_(어음)6"/>
      <sheetName val="A_견적6"/>
      <sheetName val="환경기계공정표_(3)6"/>
      <sheetName val="총_원가계산6"/>
      <sheetName val="Sheet1_(2)6"/>
      <sheetName val="내역서1999_8최종6"/>
      <sheetName val="단가_(2)6"/>
      <sheetName val="총괄갑_6"/>
      <sheetName val="6PILE__(돌출)6"/>
      <sheetName val="11-2_아파트내역6"/>
      <sheetName val="기초입력_DATA5"/>
      <sheetName val="_견적서5"/>
      <sheetName val="노임단가_(2)5"/>
      <sheetName val="1차_내역서5"/>
      <sheetName val="BSD_(2)5"/>
      <sheetName val="플랜트_설치5"/>
      <sheetName val="설명서_5"/>
      <sheetName val="2-1__경관조명_내역총괄표5"/>
      <sheetName val="일위대가_5"/>
      <sheetName val="중기조종사_단위단가5"/>
      <sheetName val="인건비_5"/>
      <sheetName val="전선_및_전선관-자유로5"/>
      <sheetName val="수량계산서_집계표(가설_신설_및_철거-을지로3가_3호선5"/>
      <sheetName val="수량계산서_집계표(신설-을지로3가_3호선)5"/>
      <sheetName val="수량계산서_집계표(철거-을지로3가_3호선)5"/>
      <sheetName val="신_분5"/>
      <sheetName val="C1_공사개요5"/>
      <sheetName val="A1_스케쥴5"/>
      <sheetName val="3월팀계_5"/>
      <sheetName val="Customer_Databas5"/>
      <sheetName val="단가_및_재료비5"/>
      <sheetName val="아파트_내역5"/>
      <sheetName val="AS포장복구_5"/>
      <sheetName val="전차선로_물량표4"/>
      <sheetName val="G_R300경비5"/>
      <sheetName val="27_건설이자4"/>
      <sheetName val="9-2_단지투자4"/>
      <sheetName val="9-4_단지분양수납4"/>
      <sheetName val="28_차입금상환계획4"/>
      <sheetName val="10-4_운하물류분양수납4"/>
      <sheetName val="10-2_운하물류투자4"/>
      <sheetName val="※_2010예산총괄표4"/>
      <sheetName val="주공_갑지5"/>
      <sheetName val="내역서_제출4"/>
      <sheetName val="1_동력공사3"/>
      <sheetName val="DATA_입력란5"/>
      <sheetName val="경율산정_XLS4"/>
      <sheetName val="조도계산서_(도서)4"/>
      <sheetName val="2_고용보험료산출근거4"/>
      <sheetName val="8_설치품셈4"/>
      <sheetName val="아파트_4"/>
      <sheetName val="품셈_3"/>
      <sheetName val="1_설계조건3"/>
      <sheetName val="BTL시설예산_기준표4"/>
      <sheetName val="5_학교신설예산_집행(01~08)4"/>
      <sheetName val="점검결과(08년_100교_지원)4"/>
      <sheetName val="5_직원투입현황3"/>
      <sheetName val="EQUIP_LIST3"/>
      <sheetName val="6-1__관개량조서3"/>
      <sheetName val="실행내역서_3"/>
      <sheetName val="전체내역_(2)3"/>
      <sheetName val="예정공정표_3"/>
      <sheetName val="Raw_Data3"/>
      <sheetName val="내역-_CCTV4"/>
      <sheetName val="2_대외공문3"/>
      <sheetName val="7_기-검-보_1003"/>
      <sheetName val="기본항목_입력3"/>
      <sheetName val="8_PILE__(돌출)3"/>
      <sheetName val="1__조명내역서(조명설치)3"/>
      <sheetName val="2__조명내역서(조명자재)3"/>
      <sheetName val="참고)BTL시설예산_기준표3"/>
      <sheetName val="표지_(3)3"/>
      <sheetName val="원가계산서_(2)3"/>
      <sheetName val="산출_근거13"/>
      <sheetName val="공사원가계산서_3"/>
      <sheetName val="총괄_내역서3"/>
      <sheetName val="2_토목공사3"/>
      <sheetName val="GT_1050x6503"/>
      <sheetName val="개별직종노임단가(2005_1)3"/>
      <sheetName val="당월_인력3"/>
      <sheetName val="2_원가및인원현황집계3"/>
      <sheetName val="96_123"/>
      <sheetName val="각사별공사비분개_3"/>
      <sheetName val="사__업__비__수__지__예__산__서3"/>
      <sheetName val="4_고용보험3"/>
      <sheetName val="3_고용보험료산출근거3"/>
      <sheetName val="단가일람_(2)3"/>
      <sheetName val="PIPERACK_집계표3"/>
      <sheetName val="EQUIPEMENT_집계표3"/>
      <sheetName val="BUILDING_&amp;SHELTER_집계표3"/>
      <sheetName val="OTHERS_집계표3"/>
      <sheetName val="CONTROL_BD3"/>
      <sheetName val="LIFTING_DEVICE3"/>
      <sheetName val="0_0ControlSheet3"/>
      <sheetName val="토목내역서_(도급단가)3"/>
      <sheetName val="소상_&quot;1&quot;3"/>
      <sheetName val="6_1_일위대가3"/>
      <sheetName val="효성CB_1P기초3"/>
      <sheetName val="De_bai3"/>
      <sheetName val="노임단가(2010_상)3"/>
      <sheetName val="설산1_나3"/>
      <sheetName val="220_(2)3"/>
      <sheetName val="Man_Hole3"/>
      <sheetName val="표지_3"/>
      <sheetName val="지번별_묘묙소요내역3"/>
      <sheetName val="총괄_설계내역서3"/>
      <sheetName val="공통가설내역서__(당사)3"/>
      <sheetName val="예산서_3"/>
      <sheetName val="원가계산서_2"/>
      <sheetName val="현장관리비_산출내역2"/>
      <sheetName val="고객사_관리_코드2"/>
      <sheetName val="Isolasi_Luar_Dalam3"/>
      <sheetName val="Isolasi_Luar3"/>
      <sheetName val="breakdown_Price-Chuong3"/>
      <sheetName val="cable,_lighting,_switch3"/>
      <sheetName val="DonGia_VatTuLK3"/>
      <sheetName val="Bang_chiet_tinh_TBA3"/>
      <sheetName val="화순_대리-다지리실행내역3"/>
      <sheetName val="H-PILE수량집계"/>
      <sheetName val="6PILE脂鎙堀1_x0013__x0000__x0000_"/>
      <sheetName val="ateCodes_TimeCodes_OverrideSh_2"/>
      <sheetName val="전기일위대가"/>
      <sheetName val="ateCodes_TimeCodes_OverrideSh_3"/>
      <sheetName val="FRP PIPING 일위대가"/>
      <sheetName val="사_x0000__x0000__x0000_"/>
      <sheetName val="방배동내역(_x0000__x0000_"/>
      <sheetName val="환경기계공정표_(3)_x0012_"/>
      <sheetName val="단위단가"/>
      <sheetName val="공사설명서"/>
      <sheetName val="재무가정"/>
      <sheetName val="공급기자재조서 (2)"/>
      <sheetName val="산출(동해선 본선)"/>
      <sheetName val="집계(동해본선) "/>
      <sheetName val="산출(동해역통신)"/>
      <sheetName val="역집계(동해역통신)"/>
      <sheetName val="제목"/>
      <sheetName val="총괄(데倀辍즳"/>
      <sheetName val="총괄(데뀀连즳"/>
      <sheetName val="총괄(데뀀ﾒ犺"/>
      <sheetName val="총괄(데䀀﷥䰗"/>
      <sheetName val="기본단가"/>
      <sheetName val="DIV2"/>
      <sheetName val="기타자료"/>
      <sheetName val="1.변경범위"/>
      <sheetName val="자재 집계표"/>
      <sheetName val="보고서"/>
      <sheetName val="변경개요"/>
      <sheetName val="실정내역"/>
      <sheetName val="이서 빙등제"/>
      <sheetName val="내역증감-전체분"/>
      <sheetName val="원가계산서(생태쉼터) "/>
      <sheetName val="내역서(빙등제)"/>
      <sheetName val="전망데크1"/>
      <sheetName val="단가산출호표"/>
      <sheetName val="방림 토공수량"/>
      <sheetName val="방림 토공 산출근거"/>
      <sheetName val="종류별수량산출"/>
      <sheetName val="소운반단가산출"/>
      <sheetName val="이서 빙등제 수량집계표"/>
      <sheetName val="이서 빙등제 산출근거"/>
      <sheetName val="현황사진대지"/>
      <sheetName val="code"/>
      <sheetName val="운반거리"/>
      <sheetName val="인건비예산(정규직)"/>
      <sheetName val="인건비예산(용역)"/>
      <sheetName val="1.암사대교 산출"/>
      <sheetName val="마산방향"/>
      <sheetName val="하도정산계약분"/>
      <sheetName val="XL4Po夂囿 "/>
      <sheetName val="공종집계"/>
      <sheetName val="unit 4"/>
      <sheetName val="POL6차-PIPING"/>
      <sheetName val="Formula"/>
      <sheetName val="수뢹?"/>
      <sheetName val="Sheet㙸˯㦀ȼ?"/>
      <sheetName val="_내역서(ͭ_x005f_x0000_ͭ_x005f_x005f_x000"/>
      <sheetName val="_내역서(ͭ_ͭ__x005f_x001c___x005f_x005f_x"/>
      <sheetName val="[내역서(1).xls]5.학교신설예산 쎸⬅/"/>
      <sheetName val="[내역서(1).xls]5.학교신설예산 Ⴘ"/>
      <sheetName val="BOX(1.5X1.5)"/>
      <sheetName val="점수계산1-2"/>
      <sheetName val="구조물공"/>
      <sheetName val="철근단면적"/>
      <sheetName val="직원인원"/>
      <sheetName val="단면 (2)"/>
      <sheetName val="집 계 표"/>
      <sheetName val="선박별 배부"/>
      <sheetName val="KUNGDEVI"/>
      <sheetName val="기본정보"/>
      <sheetName val="내역(설계)"/>
      <sheetName val="외주수리비"/>
      <sheetName val="계류장사용료"/>
      <sheetName val="정비재료비"/>
      <sheetName val="지상조업료"/>
      <sheetName val="AT"/>
      <sheetName val="B777"/>
      <sheetName val="신공항"/>
      <sheetName val="JJ"/>
      <sheetName val="잡유비"/>
      <sheetName val="MA"/>
      <sheetName val="MC"/>
      <sheetName val="ME"/>
      <sheetName val="MF"/>
      <sheetName val="MI"/>
      <sheetName val="MT"/>
      <sheetName val="QA"/>
      <sheetName val="내역서중"/>
      <sheetName val="1차설계변경내역"/>
      <sheetName val="2000년 공정표"/>
      <sheetName val="정렬"/>
      <sheetName val="직원관련자료"/>
      <sheetName val="전선_및_전선관-壆⿶"/>
      <sheetName val="거래罈.羌"/>
      <sheetName val="[내역서(׃"/>
      <sheetName val="부대집계"/>
      <sheetName val="일위(시설)"/>
      <sheetName val="1호인버트수량"/>
      <sheetName val="환경기계공정표__x0005__x0000__x0000_"/>
      <sheetName val="내역(원안-대안)"/>
      <sheetName val="기본1"/>
      <sheetName val="수정일위대가"/>
      <sheetName val="교각_x0000_"/>
      <sheetName val="공사예산하조서(O.K)"/>
      <sheetName val="공사예산하조서_O_K_"/>
      <sheetName val="전선 및 전선관"/>
      <sheetName val="변경내역"/>
      <sheetName val="°ø»ç¿¹»êÇÏÁ¶¼­(O.K)"/>
      <sheetName val="4.설계예산내역서"/>
      <sheetName val="콘센트신설"/>
      <sheetName val="용산1(해보)"/>
      <sheetName val="3.내역서"/>
      <sheetName val="구리토평1전기"/>
      <sheetName val="설계명세"/>
      <sheetName val="BUD"/>
      <sheetName val="archi(본사)"/>
      <sheetName val="인건-측정"/>
      <sheetName val="도급양식"/>
      <sheetName val="49단가"/>
      <sheetName val="36단가"/>
      <sheetName val="36수량"/>
      <sheetName val="규격"/>
      <sheetName val="공리공제"/>
      <sheetName val="역간(덕_동)"/>
      <sheetName val="역간(의-덕)"/>
      <sheetName val="BEND LOSS"/>
      <sheetName val="건축공사 집계표"/>
      <sheetName val="설비2차"/>
      <sheetName val="기준FACTOR"/>
      <sheetName val="설비"/>
      <sheetName val="N賃率-職"/>
      <sheetName val="TKCK"/>
      <sheetName val="PL Vua"/>
      <sheetName val="포장집계"/>
      <sheetName val="포장연장"/>
      <sheetName val="국공유지"/>
      <sheetName val="수입"/>
      <sheetName val="퇴직금(울산천상)"/>
      <sheetName val="맨홀기준"/>
      <sheetName val="[내역서(ͭ_x0000__x0000_Ԁ"/>
      <sheetName val="간¾_x0000_Ԁ"/>
      <sheetName val="전선관"/>
      <sheetName val="내역전기"/>
      <sheetName val="환경기계공정표_(3)"/>
      <sheetName val="구체"/>
      <sheetName val="좌측날개벽"/>
      <sheetName val="우측날개벽"/>
      <sheetName val="환경기계공정표_(3)椀"/>
      <sheetName val="배수통관(좌)"/>
      <sheetName val="사업총쌈"/>
      <sheetName val="인부노임단가"/>
      <sheetName val="회선별대책안À_x0000_Ԁ_x0000_"/>
      <sheetName val="[내역서(1)_xls]5_학교신설예산_쎸⬅/瀀þ밀"/>
      <sheetName val="HSNV"/>
      <sheetName val="HARGA MATERIAL"/>
      <sheetName val="손익현황"/>
      <sheetName val="c &amp; g rhs"/>
      <sheetName val="전선_및_전선관-"/>
      <sheetName val="방배동내역("/>
      <sheetName val="환경기계공정표_(3)¾"/>
      <sheetName val="ateCodes?TimeCodes?Overrid_x0000__x0000__x0005__x0000_钀"/>
      <sheetName val="2016상반기노임단가"/>
      <sheetName val="회선별대책안"/>
      <sheetName val="ateCఀ_x0002_저殑"/>
      <sheetName val="기준"/>
      <sheetName val="변동인원"/>
      <sheetName val="2000제조1"/>
      <sheetName val="집연95"/>
      <sheetName val="의뢰서"/>
      <sheetName val="보증_x0000_縀"/>
      <sheetName val="보증_x0000_ༀ"/>
      <sheetName val="환경기계공정표__x0005_"/>
      <sheetName val="도급기성"/>
      <sheetName val="데이터"/>
      <sheetName val="간지1"/>
      <sheetName val="1.사유서"/>
      <sheetName val="간지2"/>
      <sheetName val="간지3"/>
      <sheetName val="부재별집계표"/>
      <sheetName val="도면"/>
      <sheetName val="중기작업"/>
      <sheetName val="노단"/>
      <sheetName val="단산"/>
      <sheetName val="명세"/>
      <sheetName val="일대"/>
      <sheetName val="24_보증금_전신전화가입권_"/>
      <sheetName val="[내역서(ͭͭ가_x0000_"/>
      <sheetName val="유림총괄"/>
      <sheetName val="DB_ET200(R. A)"/>
      <sheetName val="Summary"/>
      <sheetName val="NKC6"/>
      <sheetName val="Summary - Budget"/>
      <sheetName val="[내역서(ͭ_x005f_x005f_x005f_x0000_ͭ_x005f_x005f_x000"/>
      <sheetName val="[내역서(ͭ?ͭ?_x005f_x005f_x005f_x001c_?_x005f_x005f_x"/>
      <sheetName val="_내역서(ͭ_x005f_x005f_x005f_x005f_x005f_x005f_x005f_x0000_"/>
      <sheetName val="ateCodes_x005f_x005f_x005f_x005f_x005f_x005f_x000"/>
      <sheetName val="_내역서(ͭ_ͭ__x005f_x005f_x005f_x005f_x005f_x005f_x00"/>
      <sheetName val="Project Name"/>
      <sheetName val="Deliver Date"/>
      <sheetName val="Staff"/>
      <sheetName val="anti-termite"/>
      <sheetName val="BIDDING-SUM"/>
      <sheetName val="CTG"/>
      <sheetName val="Project_Name"/>
      <sheetName val="Deliver_Date"/>
      <sheetName val="손익그래프및카메라"/>
      <sheetName val="hGH정제"/>
      <sheetName val="말뚝물량"/>
      <sheetName val="편성절차"/>
      <sheetName val="입력DATA"/>
      <sheetName val="바닥판"/>
      <sheetName val="가시설수량"/>
      <sheetName val="ITEM"/>
      <sheetName val="G_R30绘ÿ헾"/>
      <sheetName val="A_견_x0000__x0000_"/>
      <sheetName val="계장 품셈표"/>
      <sheetName val="철골9F"/>
      <sheetName val="THVT"/>
      <sheetName val="SITE-E"/>
      <sheetName val="KHỐI LƯỢNG THANH TOÁN"/>
      <sheetName val="SEX"/>
      <sheetName val="General2"/>
      <sheetName val="Phu cap"/>
      <sheetName val="GIAVLIEU"/>
      <sheetName val="BETON"/>
      <sheetName val="hinhhoc"/>
      <sheetName val="PTDG (T3)"/>
      <sheetName val="PTDG (T4)"/>
      <sheetName val="기계경¬"/>
      <sheetName val="환경기계공정표_(3)刀"/>
      <sheetName val="점검결과(08년_x0000__x0000_Ԁ_x0000_䀀㸎_x0008__x0000__x0000_"/>
      <sheetName val="[내역서(1).xls]5_학교신설예산_쎸⬅/瀀þ밀"/>
      <sheetName val="IBASE"/>
      <sheetName val="KLDT DIEN"/>
      <sheetName val="Dinh muc CP KTCB khac"/>
      <sheetName val="TinhGiaMTC"/>
      <sheetName val="TH MTC"/>
      <sheetName val="TH N.Cong"/>
      <sheetName val="TinhGiaNC"/>
      <sheetName val="DMCP"/>
      <sheetName val="현장"/>
      <sheetName val="전체"/>
      <sheetName val="조명율표"/>
      <sheetName val="종합표"/>
      <sheetName val="차수공개요"/>
      <sheetName val="상시"/>
      <sheetName val="주beam"/>
      <sheetName val="부안일위"/>
      <sheetName val="단가조사표"/>
      <sheetName val="11.산출(전열)"/>
      <sheetName val="6.산출(동력)"/>
      <sheetName val="7.산출(TRAY)"/>
      <sheetName val="추가예산"/>
      <sheetName val="차입"/>
      <sheetName val="코드표"/>
      <sheetName val="월별예산"/>
      <sheetName val="PC%계산"/>
      <sheetName val="유가증권LS"/>
      <sheetName val="통장출금액"/>
      <sheetName val="업무연락"/>
      <sheetName val="월별매출"/>
      <sheetName val="부대tu"/>
      <sheetName val="VXXXXXXX"/>
      <sheetName val="#2_일위대가목록"/>
      <sheetName val="마산월령동골조물량변경"/>
      <sheetName val="공종별현황_공무팀자료"/>
      <sheetName val="6. 안전관리비"/>
      <sheetName val="내역서1"/>
      <sheetName val="P4-C"/>
      <sheetName val="1062-X방향 "/>
      <sheetName val="특외대"/>
      <sheetName val="수입실적"/>
      <sheetName val="A-100전제"/>
      <sheetName val="품의"/>
      <sheetName val="comps LFY+"/>
      <sheetName val="HDI implied"/>
      <sheetName val="호봉피치"/>
      <sheetName val="첨부1"/>
      <sheetName val="감독1130"/>
      <sheetName val="CAUDIT"/>
      <sheetName val="임의 매출-수정전"/>
      <sheetName val="감가상각"/>
      <sheetName val="채권 현황"/>
      <sheetName val="FRQ"/>
      <sheetName val="지급자재"/>
      <sheetName val="직접공사비"/>
      <sheetName val="자산LIST"/>
      <sheetName val="현금흐름"/>
      <sheetName val="간접1"/>
      <sheetName val="CC Down load 0716"/>
      <sheetName val="CF6"/>
      <sheetName val="9703"/>
      <sheetName val="미지급비용"/>
      <sheetName val="요일별시간대별 근무인원 그래프"/>
      <sheetName val="정식주주명부(061108)"/>
      <sheetName val="6월수불"/>
      <sheetName val="코드(대중분류)"/>
      <sheetName val="1.매출액"/>
      <sheetName val="2.원가"/>
      <sheetName val="10.인원"/>
      <sheetName val="2.호선별예상실적"/>
      <sheetName val="생산매출 (4)"/>
      <sheetName val="사업계획"/>
      <sheetName val="1월 예산"/>
      <sheetName val="DATA98"/>
      <sheetName val="건설가"/>
      <sheetName val="RE9604"/>
      <sheetName val="대차대조표 (2)"/>
      <sheetName val="손익계산서"/>
      <sheetName val="지점장"/>
      <sheetName val="admin"/>
      <sheetName val="AN-01"/>
      <sheetName val="환율 및 참고"/>
      <sheetName val=" 총괄표"/>
      <sheetName val="총괄-1"/>
      <sheetName val="MAIN_TABLE"/>
      <sheetName val="95년12월말"/>
      <sheetName val="그림모음"/>
      <sheetName val="국도접속 차도부수량"/>
      <sheetName val="간접(90)"/>
      <sheetName val="용지조사보고서"/>
      <sheetName val="3800-400 기계감가"/>
      <sheetName val="MIBK원단위"/>
      <sheetName val="품셈TABLE"/>
      <sheetName val="콘크리트타설집계표"/>
      <sheetName val="중기"/>
      <sheetName val="DANGA"/>
      <sheetName val="청학계"/>
      <sheetName val="사다리"/>
      <sheetName val="영창26"/>
      <sheetName val="중기일위대가"/>
      <sheetName val="공사비예산서(토목분)"/>
      <sheetName val="외화채권"/>
      <sheetName val="Assumptions"/>
      <sheetName val="조명투자및환수계획"/>
      <sheetName val="제조중간결과"/>
      <sheetName val="101동"/>
      <sheetName val="변경총괄지(1)"/>
      <sheetName val="SANTOGO"/>
      <sheetName val="지수적용공사비내역서"/>
      <sheetName val="부대공Ⅱ"/>
      <sheetName val="TB-내역서"/>
      <sheetName val="총원"/>
      <sheetName val="일위대가_호표"/>
      <sheetName val="일위대가_산근"/>
      <sheetName val="중기사용료목록"/>
      <sheetName val="중기기초자료"/>
      <sheetName val="자재조서"/>
      <sheetName val="전역변수"/>
      <sheetName val="중기전역변수"/>
      <sheetName val="Sheet1_Çæ_x0000_"/>
      <sheetName val="_갑___x0000__x0000_"/>
      <sheetName val="현장식당(1)"/>
      <sheetName val="준공정산"/>
      <sheetName val="_갑  지 "/>
      <sheetName val="단"/>
      <sheetName val="Summ"/>
      <sheetName val="breakdown"/>
      <sheetName val="계약내역서"/>
      <sheetName val="Estimate"/>
      <sheetName val="AnalisaSIPIL RIIL"/>
      <sheetName val="D 5243-ARAMCO"/>
      <sheetName val="D-4801 OXY"/>
      <sheetName val="배수내역 (2)"/>
      <sheetName val="表三甲"/>
      <sheetName val="Har Sat"/>
      <sheetName val="공사비예비관리공감측설산출내역"/>
      <sheetName val="Config"/>
      <sheetName val="Du toan"/>
      <sheetName val="Keothep"/>
      <sheetName val="Re-bar"/>
      <sheetName val="HVAC"/>
      <sheetName val="[내역서(1).xls][내역서(1).xls]5_____2"/>
      <sheetName val="[내역서(1).xls]단가_(2\_x0000_"/>
      <sheetName val="[내역서(1).xls]단가_(2\栀"/>
      <sheetName val="[내역서(1).xls][내역서(1).xls]5_____3"/>
      <sheetName val="[내역서(1).xls]5_학교신설예산_Ⴘ퀀诋쌆蠅/᠀"/>
      <sheetName val="[내역서(1).xls][내역서(1).xls]5_____4"/>
      <sheetName val="2000,9월 일위"/>
      <sheetName val="공통단가"/>
      <sheetName val="단가일람"/>
      <sheetName val="조경일람"/>
      <sheetName val="운반비"/>
      <sheetName val="Вспом_лист"/>
      <sheetName val="Analisa Harga Satuan"/>
      <sheetName val="COA-17"/>
      <sheetName val="POWER"/>
      <sheetName val="실행-자재"/>
      <sheetName val="Ⅴ-2.공종별내역"/>
      <sheetName val="전체제잡비"/>
      <sheetName val="견적요율_(업체명)"/>
      <sheetName val="(1) 국내 사이트 상세 주소 "/>
      <sheetName val="0. 수출,수입 건수"/>
      <sheetName val="1. 수출 해상 (LCL) "/>
      <sheetName val="2. 수출 항공 "/>
      <sheetName val="(2-3) 수출 특송"/>
      <sheetName val="3. 수출 내륙 운송료"/>
      <sheetName val="4. 수입 해상 (FCL)"/>
      <sheetName val="5. 수입 해상 (LCL) "/>
      <sheetName val="6. 수입 항공 "/>
      <sheetName val="(3-4) 수입 특송 "/>
      <sheetName val="7. 수입 내륙 운송료"/>
      <sheetName val="8. 창고료"/>
      <sheetName val="9. 내륙 운송"/>
      <sheetName val="10. 추가 제안 및 기타"/>
      <sheetName val="운송내역 "/>
      <sheetName val="3.PT개발계획"/>
      <sheetName val="24.보증금(전신전화가입권)"/>
      <sheetName val="철거폐쇄,고재"/>
      <sheetName val="자재,부설,부대공(50)"/>
      <sheetName val="재료,부설(80)"/>
    </sheetNames>
    <sheetDataSet>
      <sheetData sheetId="0">
        <row r="21">
          <cell r="B21" t="str">
            <v>1.토공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 refreshError="1"/>
      <sheetData sheetId="569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/>
      <sheetData sheetId="638" refreshError="1"/>
      <sheetData sheetId="639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/>
      <sheetData sheetId="1238" refreshError="1"/>
      <sheetData sheetId="1239" refreshError="1"/>
      <sheetData sheetId="1240" refreshError="1"/>
      <sheetData sheetId="1241"/>
      <sheetData sheetId="1242"/>
      <sheetData sheetId="1243"/>
      <sheetData sheetId="1244"/>
      <sheetData sheetId="1245"/>
      <sheetData sheetId="1246"/>
      <sheetData sheetId="1247"/>
      <sheetData sheetId="1248" refreshError="1"/>
      <sheetData sheetId="1249"/>
      <sheetData sheetId="1250"/>
      <sheetData sheetId="125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/>
      <sheetData sheetId="1346" refreshError="1"/>
      <sheetData sheetId="1347" refreshError="1"/>
      <sheetData sheetId="1348" refreshError="1"/>
      <sheetData sheetId="1349" refreshError="1"/>
      <sheetData sheetId="1350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/>
      <sheetData sheetId="1392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/>
      <sheetData sheetId="1971" refreshError="1"/>
      <sheetData sheetId="1972"/>
      <sheetData sheetId="1973" refreshError="1"/>
      <sheetData sheetId="1974"/>
      <sheetData sheetId="1975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/>
      <sheetData sheetId="2018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/>
      <sheetData sheetId="2026"/>
      <sheetData sheetId="2027"/>
      <sheetData sheetId="2028"/>
      <sheetData sheetId="2029" refreshError="1"/>
      <sheetData sheetId="2030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/>
      <sheetData sheetId="2072"/>
      <sheetData sheetId="2073" refreshError="1"/>
      <sheetData sheetId="2074"/>
      <sheetData sheetId="2075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/>
      <sheetData sheetId="2175"/>
      <sheetData sheetId="2176" refreshError="1"/>
      <sheetData sheetId="2177" refreshError="1"/>
      <sheetData sheetId="2178" refreshError="1"/>
      <sheetData sheetId="2179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/>
      <sheetData sheetId="2362">
        <row r="21">
          <cell r="A21">
            <v>0</v>
          </cell>
        </row>
      </sheetData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 refreshError="1"/>
      <sheetData sheetId="2378" refreshError="1"/>
      <sheetData sheetId="2379" refreshError="1"/>
      <sheetData sheetId="2380" refreshError="1"/>
      <sheetData sheetId="2381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원가내역서(갑지)"/>
      <sheetName val="건축집계"/>
      <sheetName val="원가내역서"/>
      <sheetName val="현장관리비(수도권)  "/>
      <sheetName val="현장관리비 "/>
      <sheetName val="표준품셈"/>
      <sheetName val="물량산출지침"/>
      <sheetName val="개요"/>
      <sheetName val="평가데이터"/>
      <sheetName val="#REF"/>
      <sheetName val="설계내역서"/>
      <sheetName val="database"/>
      <sheetName val="민감도"/>
      <sheetName val="2공구하도급내역서"/>
      <sheetName val="수주추정"/>
      <sheetName val="현장경비"/>
      <sheetName val="갑지"/>
      <sheetName val="변수값"/>
      <sheetName val="중기상차"/>
      <sheetName val="AS복구"/>
      <sheetName val="중기터파기"/>
      <sheetName val="수량산출"/>
      <sheetName val="DATE"/>
      <sheetName val="기초자료입력"/>
      <sheetName val="실행내역서"/>
      <sheetName val="조직"/>
      <sheetName val="03전반노무비"/>
      <sheetName val="전체"/>
      <sheetName val="요율"/>
      <sheetName val="자재대"/>
      <sheetName val="청천내"/>
      <sheetName val="시멘트"/>
      <sheetName val="21301동"/>
      <sheetName val="관로내역원"/>
      <sheetName val="Total"/>
      <sheetName val="표준"/>
      <sheetName val="데이타"/>
      <sheetName val="판매시설"/>
      <sheetName val="CT "/>
      <sheetName val="준검 내역서"/>
      <sheetName val="견적"/>
      <sheetName val="공사내역"/>
      <sheetName val="일용직내역"/>
      <sheetName val="Sheet5"/>
      <sheetName val="산출내역(K2)"/>
      <sheetName val="초기화면"/>
      <sheetName val="시중노임단가"/>
      <sheetName val="중강당 내역"/>
      <sheetName val="총괄표"/>
      <sheetName val="설계명세서"/>
      <sheetName val="입찰견적보고서"/>
      <sheetName val="도급"/>
      <sheetName val="공사개요"/>
      <sheetName val="대상공사(조달청)"/>
      <sheetName val="자료(통합)"/>
      <sheetName val="현장관리비(수도권)__"/>
      <sheetName val="현장관리비_"/>
      <sheetName val="토목공사"/>
      <sheetName val="원가+내역"/>
      <sheetName val="평내중"/>
      <sheetName val="총괄내역"/>
      <sheetName val="갑지1"/>
      <sheetName val="계양가시설"/>
      <sheetName val="유수전환공사"/>
      <sheetName val="자료입력"/>
      <sheetName val="원가계산서 "/>
      <sheetName val="도급예산내역서봉투"/>
      <sheetName val="공사원가계산서"/>
      <sheetName val="설계산출표지"/>
      <sheetName val="도급예산내역서총괄표"/>
      <sheetName val="을부담운반비"/>
      <sheetName val="설계산출기초"/>
      <sheetName val="운반비산출"/>
      <sheetName val="구천"/>
      <sheetName val="8.PILE  (돌출)"/>
      <sheetName val="공사기본내용입력"/>
      <sheetName val="PAC"/>
      <sheetName val="작성"/>
      <sheetName val="내역서,주요자재대(토목)"/>
      <sheetName val="교통대책내역"/>
      <sheetName val="간접"/>
      <sheetName val="내역서"/>
      <sheetName val="일위대가"/>
      <sheetName val="일위대가표"/>
      <sheetName val="환경기계공정표 (3)"/>
      <sheetName val="을"/>
      <sheetName val="인테리어내역"/>
      <sheetName val="퇴직금(울산천상)"/>
      <sheetName val="공사현황"/>
      <sheetName val="공구"/>
      <sheetName val="3.공통공사대비"/>
      <sheetName val="입력데이타"/>
      <sheetName val="계정"/>
      <sheetName val="주소"/>
      <sheetName val="001"/>
      <sheetName val="중기사용료"/>
      <sheetName val="건축"/>
      <sheetName val="원가"/>
      <sheetName val="99노임기준"/>
      <sheetName val="현장경상비"/>
      <sheetName val="현장관리비(수도권)__1"/>
      <sheetName val="현장관리비_1"/>
      <sheetName val="CT_"/>
      <sheetName val="준검_내역서"/>
      <sheetName val="중강당_내역"/>
      <sheetName val="환경기계공정표_(3)"/>
      <sheetName val="원가계산서_"/>
      <sheetName val="8_PILE__(돌출)"/>
      <sheetName val="실행(ALT1)"/>
      <sheetName val="인사자료총집계"/>
      <sheetName val="서울대규장각(가시설흙막이)"/>
      <sheetName val="실행"/>
      <sheetName val="예산명세서"/>
      <sheetName val="하수급견적대비"/>
      <sheetName val="SANBAISU"/>
      <sheetName val="BSD (2)"/>
      <sheetName val="현장관리"/>
      <sheetName val="현장관리비"/>
      <sheetName val="직재"/>
      <sheetName val="데이터 액세스"/>
      <sheetName val="작업 반복"/>
      <sheetName val="차트 이름표"/>
      <sheetName val="조건"/>
      <sheetName val="준검_내역서1"/>
      <sheetName val="CT_1"/>
      <sheetName val="중강당_내역1"/>
      <sheetName val="남양시작동자105노65기1.3화1.2"/>
      <sheetName val="전체공내역서"/>
      <sheetName val="사통"/>
      <sheetName val="관급자재"/>
      <sheetName val="폐기물"/>
      <sheetName val="ELECTRIC"/>
      <sheetName val="지수자료"/>
      <sheetName val="총사업비"/>
      <sheetName val="요약결과"/>
      <sheetName val="운영비총괄"/>
      <sheetName val="총투자비_가좌고"/>
      <sheetName val="총투자비_봉일천고"/>
      <sheetName val="총투자비_마지초"/>
      <sheetName val="골조시행"/>
      <sheetName val="공통비"/>
      <sheetName val="요율산출"/>
      <sheetName val="공사내역서"/>
      <sheetName val="철거산출근거"/>
      <sheetName val="Setup"/>
      <sheetName val="금액"/>
      <sheetName val="_REF"/>
      <sheetName val="공정표"/>
      <sheetName val="노무비"/>
      <sheetName val="총 원가계산"/>
      <sheetName val="01"/>
      <sheetName val="현장"/>
      <sheetName val="설계서"/>
      <sheetName val="...."/>
      <sheetName val="투입비"/>
      <sheetName val="Sheet1"/>
      <sheetName val="단가"/>
      <sheetName val="공사노임"/>
      <sheetName val="기중"/>
      <sheetName val="일위2"/>
      <sheetName val="갑지(추정)"/>
      <sheetName val=" 갑  지 "/>
      <sheetName val="단가 (2)"/>
      <sheetName val="포장복구집계"/>
      <sheetName val="총괄내역서"/>
      <sheetName val="터파기및재료"/>
      <sheetName val="이름정의"/>
      <sheetName val="산출내역서"/>
      <sheetName val="CTEMCOST"/>
      <sheetName val="계획금액"/>
      <sheetName val="아파트"/>
      <sheetName val="한강운반비"/>
      <sheetName val="인제내역"/>
      <sheetName val="TITLE"/>
      <sheetName val="단가대비표"/>
      <sheetName val="산업"/>
      <sheetName val="동해titl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계경비(시간당)"/>
      <sheetName val="램머"/>
      <sheetName val="직재"/>
      <sheetName val="설계내역서"/>
      <sheetName val="내역서"/>
      <sheetName val="경산"/>
      <sheetName val="간지"/>
      <sheetName val="공사원가"/>
      <sheetName val="예산총괄"/>
      <sheetName val="동축기별1"/>
      <sheetName val="동축기별2"/>
      <sheetName val="광기별"/>
      <sheetName val="동축철거기별"/>
      <sheetName val="광철거기별"/>
      <sheetName val="사급자재조서"/>
      <sheetName val="지입자재단가"/>
      <sheetName val="예산내역서"/>
      <sheetName val="동원인원제외"/>
      <sheetName val="공구손료"/>
      <sheetName val="공제대산출"/>
      <sheetName val="운반공사 "/>
      <sheetName val="동원인원산출"/>
      <sheetName val="선로일위대가_INDEX"/>
      <sheetName val="선로_일위대가"/>
      <sheetName val="철거정비_INDEX"/>
      <sheetName val="철거정비_일위대가"/>
      <sheetName val="자재단가"/>
      <sheetName val="시중노임"/>
      <sheetName val="CP주8m이하"/>
      <sheetName val="CP주9m"/>
      <sheetName val="CP주10m"/>
      <sheetName val="IP주8m이하"/>
      <sheetName val="IP주9m"/>
      <sheetName val="IP주10m"/>
      <sheetName val="기계경비산출서 "/>
      <sheetName val="첨부1 "/>
      <sheetName val="첨부2"/>
      <sheetName val="수입원가계산서"/>
      <sheetName val="산출기준"/>
      <sheetName val="변수값"/>
      <sheetName val="중기상차"/>
      <sheetName val="AS복구"/>
      <sheetName val="중기터파기"/>
      <sheetName val="가설대가"/>
      <sheetName val="토공대가"/>
      <sheetName val="구조대가"/>
      <sheetName val="포설대가1"/>
      <sheetName val="부대대가"/>
      <sheetName val="Baby일위대가"/>
      <sheetName val="준검 내역서"/>
      <sheetName val="설계서"/>
      <sheetName val="단가산출"/>
      <sheetName val="데이타"/>
      <sheetName val="일위대가"/>
      <sheetName val="기초자료입력"/>
      <sheetName val="초기화면"/>
      <sheetName val="관급자재"/>
      <sheetName val="설계산출기초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값"/>
      <sheetName val="구천"/>
      <sheetName val="간접"/>
      <sheetName val="2공구하도급내역서"/>
      <sheetName val="DATE"/>
      <sheetName val="용역비내역-진짜"/>
      <sheetName val="L_RPTB02_01"/>
      <sheetName val="평가데이터"/>
      <sheetName val="청천내"/>
      <sheetName val="Sheet1"/>
      <sheetName val="#REF"/>
      <sheetName val="현장경비"/>
      <sheetName val="3.공통공사대비"/>
      <sheetName val="중강당 내역"/>
      <sheetName val="총괄표"/>
      <sheetName val="9GNG운반"/>
      <sheetName val="투찰"/>
      <sheetName val="동원(3)"/>
      <sheetName val="예정(3)"/>
      <sheetName val="입찰안"/>
      <sheetName val="국별인원"/>
      <sheetName val="N賃率-職"/>
      <sheetName val="예산내~1"/>
      <sheetName val="산출"/>
      <sheetName val="6호기"/>
      <sheetName val="기본자료"/>
      <sheetName val="이름정의"/>
      <sheetName val="입력"/>
      <sheetName val="총괄"/>
      <sheetName val="현장경상비"/>
      <sheetName val="원가"/>
      <sheetName val="작성"/>
      <sheetName val="공문"/>
      <sheetName val="단면 (2)"/>
      <sheetName val="2공구산출내역"/>
      <sheetName val="일위대가표"/>
      <sheetName val="Total"/>
      <sheetName val="단가"/>
      <sheetName val="설계예산서"/>
      <sheetName val="CON'C"/>
      <sheetName val="요율"/>
      <sheetName val="관리,공감"/>
      <sheetName val="자재대"/>
      <sheetName val="장비집계"/>
      <sheetName val="역T형교대(말뚝기초)"/>
      <sheetName val="1차 내역서"/>
      <sheetName val="단가조사"/>
      <sheetName val="대상공사(조달청)"/>
      <sheetName val="자료(통합)"/>
      <sheetName val="인부임"/>
      <sheetName val="토목"/>
      <sheetName val="내역"/>
      <sheetName val="견적의뢰"/>
      <sheetName val="수량산출"/>
      <sheetName val="설계명세서"/>
      <sheetName val="자료입력"/>
      <sheetName val="입력데이타"/>
      <sheetName val="시멘트"/>
      <sheetName val="본공사"/>
      <sheetName val="노임"/>
      <sheetName val="S0"/>
      <sheetName val="공통비(전체)"/>
      <sheetName val="인공(케이블100P)"/>
      <sheetName val="동원인원"/>
      <sheetName val="증감내역서"/>
      <sheetName val="구조물공"/>
      <sheetName val="부대공"/>
      <sheetName val="배수공"/>
      <sheetName val="토공"/>
      <sheetName val="포장공"/>
      <sheetName val="예가표"/>
      <sheetName val="AS포장복구 "/>
      <sheetName val="집계표"/>
      <sheetName val="조명율표"/>
      <sheetName val="ELECTRIC"/>
      <sheetName val="데이터 액세스"/>
      <sheetName val="차트 이름표"/>
      <sheetName val="진주방향"/>
      <sheetName val="Customer Databas"/>
      <sheetName val="내역조적"/>
      <sheetName val="방배동내역(리라)"/>
      <sheetName val="건축공사집계표"/>
      <sheetName val="방배동내역 (총괄)"/>
      <sheetName val="부대공사총괄"/>
      <sheetName val="공정코드"/>
      <sheetName val="중기"/>
      <sheetName val="단가 (2)"/>
      <sheetName val="을"/>
      <sheetName val="공통가설"/>
      <sheetName val="명세서"/>
      <sheetName val="절대지우지말것"/>
      <sheetName val="토공사(흙막이)"/>
      <sheetName val="공정표"/>
      <sheetName val="터파기및재료"/>
      <sheetName val="환경기계공정표 (3)"/>
      <sheetName val="96까지"/>
      <sheetName val="97년"/>
      <sheetName val="98이후"/>
      <sheetName val="자재단가비교표"/>
      <sheetName val="부대내역"/>
      <sheetName val="계산서(곡선부)"/>
      <sheetName val="포장재료집계표"/>
      <sheetName val=" 갑  지 "/>
      <sheetName val="BID"/>
      <sheetName val="조건"/>
      <sheetName val="70%"/>
      <sheetName val="견적대비"/>
      <sheetName val="산출내역서집계표"/>
      <sheetName val="45,46"/>
      <sheetName val="99총공사내역서"/>
      <sheetName val="1공구 건정토건 철콘"/>
      <sheetName val="우배수"/>
      <sheetName val="계산식"/>
      <sheetName val="직접경비산출근거"/>
      <sheetName val="직접인건비"/>
      <sheetName val="견적단가"/>
      <sheetName val="Y-WORK"/>
      <sheetName val="철거집계"/>
      <sheetName val="퇴직금(울산천상)"/>
      <sheetName val="판매시설"/>
      <sheetName val="노임단가"/>
      <sheetName val="시설일위"/>
      <sheetName val="식재수량표"/>
      <sheetName val="식재일위"/>
      <sheetName val="관로토공집계표"/>
      <sheetName val="갑지"/>
      <sheetName val="List"/>
      <sheetName val="-치수표(곡선부)"/>
      <sheetName val="매출현황"/>
      <sheetName val="등록자료"/>
      <sheetName val="입력정보"/>
      <sheetName val="단가조사서"/>
      <sheetName val="MOTOR"/>
      <sheetName val="철거산출근거"/>
      <sheetName val="공사개요"/>
      <sheetName val="평내중"/>
      <sheetName val="총괄내역"/>
      <sheetName val="database"/>
      <sheetName val="Sheet2 (2)"/>
      <sheetName val="토공(우물통,기타) "/>
      <sheetName val="data"/>
      <sheetName val="일위대가목록"/>
      <sheetName val="단가산출2"/>
      <sheetName val="삭제금지단가"/>
      <sheetName val="전기"/>
      <sheetName val="소요자재"/>
      <sheetName val="공통"/>
      <sheetName val="공용"/>
      <sheetName val="준공정산"/>
      <sheetName val="일위대가(계측기설치)"/>
      <sheetName val="금액내역서"/>
      <sheetName val="기초입력"/>
      <sheetName val="간접비"/>
      <sheetName val="가격조사서"/>
      <sheetName val="공사비예산서(토목분)"/>
      <sheetName val="EACT10"/>
      <sheetName val="전차선로 물량표"/>
      <sheetName val="한강운반비"/>
      <sheetName val="자재"/>
      <sheetName val="공통(20-91)"/>
      <sheetName val="BSD (2)"/>
      <sheetName val="프랜트면허"/>
      <sheetName val="원가계산하도"/>
      <sheetName val="보도계산금액"/>
      <sheetName val="소요자재명세서"/>
      <sheetName val="예산내역서(총괄)"/>
      <sheetName val="운반공사,공구손료"/>
      <sheetName val="정산"/>
      <sheetName val="정산내역서"/>
      <sheetName val="첨)시중노임단가"/>
      <sheetName val="최종설계"/>
      <sheetName val="총괄내역서"/>
      <sheetName val="총괄서"/>
      <sheetName val="수배전반"/>
      <sheetName val="서울대규장각(가시설흙막이)"/>
      <sheetName val="포장복구집계"/>
      <sheetName val="정부노임단가"/>
      <sheetName val="제-노임"/>
      <sheetName val="제직재"/>
      <sheetName val="금액"/>
      <sheetName val="일위대가표(유단가)"/>
      <sheetName val="계획금액"/>
      <sheetName val="분석대장"/>
      <sheetName val="base"/>
      <sheetName val="21301동"/>
      <sheetName val="I一般比"/>
      <sheetName val="실행"/>
      <sheetName val="가설공사내역"/>
      <sheetName val="손익분기점 데이터"/>
      <sheetName val="공사기본내용입력"/>
      <sheetName val="G.R300경비"/>
      <sheetName val="공사정보"/>
      <sheetName val="입찰견적보고서"/>
      <sheetName val="세부내역"/>
      <sheetName val="1안"/>
      <sheetName val="관접합및부설"/>
      <sheetName val="용수량(생활용수)"/>
      <sheetName val="산업"/>
      <sheetName val="감액총괄표"/>
      <sheetName val="4. 산출조서(전등1)"/>
      <sheetName val="J直材4"/>
      <sheetName val="보할공정"/>
      <sheetName val="SAM"/>
      <sheetName val="간선계산"/>
      <sheetName val="백암비스타내역"/>
      <sheetName val="자재비"/>
      <sheetName val="세금자료"/>
      <sheetName val="횡배수관"/>
      <sheetName val="b_balju_cho"/>
      <sheetName val="식재인부"/>
      <sheetName val="설계예산2"/>
      <sheetName val="TEL"/>
      <sheetName val="1.설계조건"/>
      <sheetName val="여과지동"/>
      <sheetName val="기초자료"/>
      <sheetName val="토목공사"/>
      <sheetName val="실행철강하도"/>
      <sheetName val="원가+내역"/>
      <sheetName val="교각1"/>
      <sheetName val="피스표(동케이블)"/>
      <sheetName val="광케이블공정"/>
      <sheetName val="광케이블공정 (2)"/>
      <sheetName val="동케이블공정"/>
      <sheetName val="조명시설"/>
      <sheetName val="기계경비총괄표"/>
      <sheetName val="일위대가_현장"/>
      <sheetName val="특수선일위대가"/>
      <sheetName val="달력"/>
      <sheetName val="양수장내역"/>
      <sheetName val="유수전환공사"/>
      <sheetName val="소방"/>
      <sheetName val="자판실행"/>
      <sheetName val="연결관암거"/>
      <sheetName val="본사공가현황"/>
      <sheetName val="실행기고및 투입현황(총괄)"/>
      <sheetName val="2000 "/>
      <sheetName val="투입비"/>
      <sheetName val="개요"/>
      <sheetName val="공사명입력"/>
      <sheetName val="근로자자료입력"/>
      <sheetName val="참고자료"/>
      <sheetName val="총 원가계산"/>
      <sheetName val="소방일위 "/>
      <sheetName val="협력업체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/>
      <sheetData sheetId="200" refreshError="1"/>
      <sheetData sheetId="201" refreshError="1"/>
      <sheetData sheetId="202" refreshError="1"/>
      <sheetData sheetId="203" refreshError="1"/>
      <sheetData sheetId="204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코스모공장 (어음)"/>
      <sheetName val="코스모공장 (현금)"/>
      <sheetName val="공사원가계산서"/>
      <sheetName val="공사분석"/>
      <sheetName val="Module1"/>
      <sheetName val="기계경비(시간당)"/>
      <sheetName val="램머"/>
      <sheetName val="직재"/>
      <sheetName val="설계내역서"/>
      <sheetName val="데이타"/>
      <sheetName val="토목공사"/>
      <sheetName val="1차 내역서"/>
      <sheetName val="내역서"/>
    </sheetNames>
    <sheetDataSet>
      <sheetData sheetId="0">
        <row r="81">
          <cell r="A81" t="str">
            <v>A.공장동 건축공사</v>
          </cell>
        </row>
      </sheetData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원가계산(756)"/>
      <sheetName val="내역서(756)"/>
      <sheetName val="견적서 (2)"/>
      <sheetName val="Module1"/>
      <sheetName val="코스모공장 (어음)"/>
      <sheetName val="기계경비(시간당)"/>
      <sheetName val="램머"/>
      <sheetName val="직재"/>
      <sheetName val="설계내역서"/>
      <sheetName val="조명율표"/>
      <sheetName val="청천내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가시설,항타"/>
      <sheetName val="내역서(교량)전체"/>
      <sheetName val="내역서(교량)전체 (2)"/>
      <sheetName val="내역서(교량)전체 (3)"/>
      <sheetName val="내역서(교량)구조물"/>
      <sheetName val="내역서(교량)전체 (4)"/>
      <sheetName val="설계명세서"/>
      <sheetName val="코스모공장 (어음)"/>
      <sheetName val="구역화물"/>
      <sheetName val="단위목록"/>
      <sheetName val="시험비"/>
      <sheetName val="일위대가목록"/>
      <sheetName val="자재단가"/>
      <sheetName val="소방"/>
      <sheetName val="인건비 "/>
      <sheetName val="갑지"/>
      <sheetName val="수량산출서(전기)"/>
      <sheetName val="교량별수량"/>
      <sheetName val="Sheet1"/>
      <sheetName val="연결임시"/>
      <sheetName val="Y-WORK"/>
      <sheetName val="노임단가"/>
      <sheetName val="견"/>
      <sheetName val="효성CB 1P기초"/>
      <sheetName val="기계경비(시간당)"/>
      <sheetName val="램머"/>
      <sheetName val="토사(PE)"/>
      <sheetName val="자재테이블"/>
      <sheetName val="계정"/>
      <sheetName val="구조물공"/>
      <sheetName val="부대공"/>
      <sheetName val="배수공"/>
      <sheetName val="토공"/>
      <sheetName val="포장공"/>
      <sheetName val="3연box"/>
      <sheetName val="단 box"/>
      <sheetName val="관구보호몰탈"/>
      <sheetName val="입력"/>
      <sheetName val="도기류"/>
      <sheetName val="직재"/>
      <sheetName val="에너지요금"/>
      <sheetName val="관급_File"/>
      <sheetName val="기계경비목록"/>
      <sheetName val="일위대가"/>
      <sheetName val="1차 내역서"/>
      <sheetName val="공사현황"/>
      <sheetName val="토사_PE_"/>
      <sheetName val="원가계산서"/>
      <sheetName val="APT"/>
      <sheetName val="CTEMCOST"/>
      <sheetName val="9811"/>
      <sheetName val="설치공사비"/>
      <sheetName val="관급자재"/>
      <sheetName val="변경관급자재"/>
      <sheetName val="소일위대가코드표"/>
      <sheetName val="조명시설"/>
      <sheetName val="집행현황"/>
      <sheetName val="구입내역"/>
      <sheetName val="집계표"/>
      <sheetName val="01후반노무비"/>
    </sheetNames>
    <sheetDataSet>
      <sheetData sheetId="0"/>
      <sheetData sheetId="1">
        <row r="3">
          <cell r="A3" t="str">
            <v>명          칭</v>
          </cell>
        </row>
      </sheetData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원가(철탑)"/>
      <sheetName val="철탑1999"/>
      <sheetName val="철탑2000"/>
      <sheetName val="철탑2001"/>
      <sheetName val="철탑2002"/>
      <sheetName val="철탑2003"/>
      <sheetName val="철탑2004"/>
      <sheetName val="철탑2005"/>
      <sheetName val="Sheet1"/>
      <sheetName val="Sheet2"/>
      <sheetName val="Sheet3"/>
      <sheetName val="내역서(교량)전체"/>
      <sheetName val="__"/>
      <sheetName val="설계명세서"/>
      <sheetName val="코스모공장 (어음)"/>
      <sheetName val="도기류"/>
      <sheetName val="선원비계산"/>
      <sheetName val="여비교통비지출품의서"/>
      <sheetName val="기계경비(시간당)"/>
      <sheetName val="램머"/>
      <sheetName val="N賃率-職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예산서"/>
      <sheetName val="NYS"/>
      <sheetName val="PUMT"/>
      <sheetName val="BU"/>
      <sheetName val="PUM"/>
      <sheetName val="기계경비"/>
      <sheetName val="노임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laroux"/>
      <sheetName val="실행내역서 "/>
      <sheetName val="내역서(교량)전체"/>
      <sheetName val="설계명세서"/>
      <sheetName val="실행간접비용"/>
      <sheetName val="코스모공장 (어음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509"/>
      <sheetName val="단가조사"/>
      <sheetName val="NYS"/>
      <sheetName val="실행내역서 "/>
      <sheetName val="여과지동"/>
      <sheetName val="기초자료"/>
      <sheetName val="단가조정"/>
      <sheetName val="48일위(기존)"/>
      <sheetName val="Sheet1"/>
      <sheetName val="견적을지"/>
      <sheetName val="연결임시"/>
      <sheetName val="기록장"/>
      <sheetName val="감액총괄표"/>
      <sheetName val="내역서(교량)전체"/>
      <sheetName val="철거공사1"/>
      <sheetName val="조도"/>
      <sheetName val="2.대외공문"/>
      <sheetName val="준검 내역서"/>
      <sheetName val="토공"/>
      <sheetName val="일위대가"/>
      <sheetName val="기술자료 (광화문)"/>
      <sheetName val="2000년1차"/>
      <sheetName val="총괄내역서"/>
      <sheetName val="DATA"/>
      <sheetName val="보험료산출"/>
      <sheetName val="J"/>
      <sheetName val="산출내역(4월)"/>
      <sheetName val="산출내역(5월) (2)"/>
      <sheetName val="#REF"/>
      <sheetName val="b_balju_cho"/>
      <sheetName val="표지"/>
      <sheetName val="집계표"/>
      <sheetName val="1.취수장"/>
      <sheetName val="투찰금액"/>
      <sheetName val="공내역"/>
      <sheetName val="FRP PIPING 일위대가"/>
      <sheetName val="화성태안9공구내역(실행)"/>
      <sheetName val="환경인력"/>
      <sheetName val="데리네이타현황"/>
      <sheetName val="내역서"/>
      <sheetName val="세부내역서"/>
      <sheetName val="간선"/>
      <sheetName val="발전기"/>
      <sheetName val="DUT-BAT1"/>
      <sheetName val="전기자료"/>
      <sheetName val="도체종-상수표"/>
      <sheetName val="을지"/>
      <sheetName val="데이타"/>
      <sheetName val="구조물"/>
      <sheetName val="우배수"/>
      <sheetName val="규격"/>
      <sheetName val="수종"/>
      <sheetName val="금광1터널"/>
      <sheetName val="Y-WORK"/>
      <sheetName val="설계명세서"/>
      <sheetName val="전차선로 물량표"/>
      <sheetName val="한강운반비"/>
      <sheetName val="노임"/>
      <sheetName val="자재"/>
      <sheetName val="자재단가"/>
      <sheetName val="산출금액내역"/>
      <sheetName val="직재"/>
      <sheetName val="견적가"/>
      <sheetName val="노임단가"/>
      <sheetName val="일위집계"/>
      <sheetName val="기존단가 (2)"/>
      <sheetName val="견적"/>
      <sheetName val="소일위대가코드표"/>
      <sheetName val="공통가설(현장검토안)"/>
      <sheetName val="DATE"/>
      <sheetName val="경산"/>
      <sheetName val="원가계산서"/>
      <sheetName val="9902"/>
      <sheetName val="노임단가명세서"/>
      <sheetName val="단가"/>
      <sheetName val="참조"/>
      <sheetName val="기자재단가"/>
      <sheetName val="4원가계산"/>
      <sheetName val="3.3"/>
      <sheetName val="일위"/>
      <sheetName val="기계경비(시간당)"/>
      <sheetName val="램머"/>
      <sheetName val="EXPENSE"/>
      <sheetName val=" 내역서"/>
      <sheetName val="중기조종사 단위단가"/>
      <sheetName val="인구"/>
      <sheetName val="환경평가"/>
      <sheetName val="기자재대비표"/>
      <sheetName val="Sheet5"/>
      <sheetName val="구조물공"/>
      <sheetName val="배수공"/>
      <sheetName val="부대공"/>
      <sheetName val="포장공"/>
      <sheetName val="BJJIN"/>
      <sheetName val="부대내역"/>
      <sheetName val="노임이"/>
      <sheetName val="Sheet2"/>
      <sheetName val="시중노임단가"/>
      <sheetName val="매매"/>
      <sheetName val="전신"/>
      <sheetName val="터파기및재료"/>
      <sheetName val="공정코드"/>
      <sheetName val="단면치수기입"/>
      <sheetName val="재료"/>
      <sheetName val="설계기준"/>
      <sheetName val="내역1"/>
      <sheetName val="작업일보"/>
      <sheetName val="단면가정"/>
      <sheetName val="내역"/>
      <sheetName val="일위목록"/>
      <sheetName val="Sheet1 (2)"/>
      <sheetName val="기본단가표"/>
      <sheetName val="내역전기"/>
      <sheetName val="인건비 "/>
      <sheetName val="인부임"/>
      <sheetName val="금액"/>
      <sheetName val="공토공단위당"/>
      <sheetName val="기성내역서표지"/>
      <sheetName val="부대tu"/>
      <sheetName val="건설성적"/>
      <sheetName val="설계내역일위"/>
      <sheetName val="공종목록표"/>
      <sheetName val="설계내역서"/>
      <sheetName val="소방"/>
      <sheetName val="임시전기공사설계서"/>
      <sheetName val="당초"/>
      <sheetName val="빌딩 안내"/>
      <sheetName val="중기사용료"/>
      <sheetName val="1공구원가계산서"/>
      <sheetName val="전기단가조사서"/>
      <sheetName val="사진내용 입력"/>
      <sheetName val="경안수량"/>
      <sheetName val="수량계산"/>
      <sheetName val="수량산출"/>
      <sheetName val="노무비"/>
      <sheetName val="샘플표지"/>
      <sheetName val="덕전리"/>
      <sheetName val="기준표"/>
      <sheetName val="기계"/>
      <sheetName val="정화조"/>
      <sheetName val="조경"/>
      <sheetName val="토목"/>
      <sheetName val="금액내역서"/>
      <sheetName val="신천3호용수로"/>
      <sheetName val="원가"/>
      <sheetName val="변경비교-을"/>
      <sheetName val="Bulk"/>
      <sheetName val="원가계산하도"/>
      <sheetName val="현장관리비"/>
      <sheetName val="실행내역"/>
      <sheetName val="단가조사서"/>
      <sheetName val="4월"/>
      <sheetName val="BM"/>
      <sheetName val="건축내역"/>
      <sheetName val="관접합및부설"/>
      <sheetName val="안양건축"/>
      <sheetName val="남평내역"/>
      <sheetName val="VII-2현장경비"/>
      <sheetName val="Ⅴ-2.공종별내역"/>
      <sheetName val="거푸집물량"/>
      <sheetName val="총정리"/>
      <sheetName val="연부97-1"/>
      <sheetName val="갑지1"/>
      <sheetName val="JUCKEYK"/>
      <sheetName val="토공사"/>
      <sheetName val="POL6차-PIPING"/>
      <sheetName val="C1ㅇ"/>
      <sheetName val="기계가격"/>
      <sheetName val="별표 "/>
      <sheetName val="wall"/>
      <sheetName val="산출근거"/>
      <sheetName val="노무비단가"/>
      <sheetName val="49수량"/>
      <sheetName val="48수량"/>
      <sheetName val="22수량"/>
      <sheetName val="접속도로1"/>
      <sheetName val="변수"/>
      <sheetName val="본공사"/>
      <sheetName val="남한강 2단계 전체분"/>
      <sheetName val="날개벽수량표"/>
      <sheetName val="산식3"/>
      <sheetName val="연령현황"/>
      <sheetName val="비용"/>
      <sheetName val="직노"/>
      <sheetName val="기본1"/>
      <sheetName val="수정일위대가"/>
      <sheetName val="0+232"/>
      <sheetName val="메탈라스"/>
      <sheetName val="G.R300경비"/>
      <sheetName val="변수값"/>
      <sheetName val="중기상차"/>
      <sheetName val="AS복구"/>
      <sheetName val="중기터파기"/>
      <sheetName val="실행(1)"/>
      <sheetName val="교사기준면적(초등)"/>
      <sheetName val="계획금액"/>
      <sheetName val="산출내역서집계표"/>
      <sheetName val="교량하부공"/>
      <sheetName val="건축원가"/>
      <sheetName val="c_balju"/>
      <sheetName val="구역화물"/>
      <sheetName val="단위목록"/>
      <sheetName val="시험비"/>
      <sheetName val="일위대가목록"/>
      <sheetName val="기계경비목록"/>
      <sheetName val="개산공사비"/>
    </sheetNames>
    <sheetDataSet>
      <sheetData sheetId="0">
        <row r="3">
          <cell r="A3">
            <v>1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내역서"/>
      <sheetName val="식재수량표"/>
      <sheetName val="시설수량표"/>
      <sheetName val="광조명수량산출"/>
      <sheetName val="주요자재집계"/>
      <sheetName val="주요자재"/>
      <sheetName val="시멘모래"/>
      <sheetName val="관급"/>
      <sheetName val="일위목록"/>
      <sheetName val="식재일위"/>
      <sheetName val="시설일위"/>
      <sheetName val="조명일위"/>
      <sheetName val="기초일위"/>
      <sheetName val="자재단가"/>
      <sheetName val="수목단가"/>
      <sheetName val="노임단가"/>
      <sheetName val="경비목록"/>
      <sheetName val="경비"/>
      <sheetName val="주공일위"/>
      <sheetName val="9509"/>
      <sheetName val="NYS"/>
      <sheetName val="단위중량"/>
      <sheetName val="토공"/>
      <sheetName val="내역서01"/>
      <sheetName val="공종"/>
      <sheetName val="소일위대가코드표"/>
      <sheetName val="우배수"/>
      <sheetName val="주공일_x0004_"/>
      <sheetName val="진해석동"/>
      <sheetName val="중기조종사 단위단가"/>
      <sheetName val="실행내역서 "/>
      <sheetName val="SORCE1"/>
      <sheetName val="일위대가"/>
      <sheetName val="2000년1차"/>
      <sheetName val="단가일람"/>
      <sheetName val="조경일람"/>
      <sheetName val="앉음벽 (2)"/>
      <sheetName val="2000전체분"/>
      <sheetName val="집계표"/>
      <sheetName val="주공일"/>
      <sheetName val="기자재대비표"/>
      <sheetName val="기본1"/>
      <sheetName val="수정일위대가"/>
      <sheetName val="금광1터널"/>
      <sheetName val="출력X"/>
      <sheetName val="지급자재"/>
      <sheetName val="2공구산출내역"/>
      <sheetName val="내역서(교량)전체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">
          <cell r="H1" t="str">
            <v>재  료  비</v>
          </cell>
        </row>
      </sheetData>
      <sheetData sheetId="11">
        <row r="1">
          <cell r="B1" t="str">
            <v>공   종</v>
          </cell>
        </row>
      </sheetData>
      <sheetData sheetId="12">
        <row r="1">
          <cell r="B1" t="str">
            <v>공   종</v>
          </cell>
        </row>
      </sheetData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갑지"/>
      <sheetName val="1목차"/>
      <sheetName val="2공사현황"/>
      <sheetName val="4원가현황"/>
      <sheetName val="7전월대비"/>
      <sheetName val="8전년대비"/>
      <sheetName val="11월별추이"/>
      <sheetName val="3A당초대비"/>
      <sheetName val="5A누계"/>
      <sheetName val="6A당월"/>
      <sheetName val="9A금년"/>
      <sheetName val="10A부진"/>
      <sheetName val="13A입력"/>
      <sheetName val="12A검산표"/>
      <sheetName val="취합"/>
      <sheetName val="기초일위"/>
      <sheetName val="시설일위"/>
      <sheetName val="조명일위"/>
      <sheetName val="내역서"/>
      <sheetName val="9509"/>
      <sheetName val="NYS"/>
      <sheetName val="집계표"/>
      <sheetName val="납부서"/>
      <sheetName val="일위_파일"/>
      <sheetName val="제경집계"/>
      <sheetName val="식재품셈"/>
      <sheetName val="대로근거"/>
      <sheetName val="중로근거"/>
      <sheetName val="9811"/>
      <sheetName val="현장관리비"/>
      <sheetName val="WORK"/>
      <sheetName val="총괄내역서"/>
      <sheetName val="SORCE1"/>
      <sheetName val="APT"/>
      <sheetName val="실행내역서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"/>
      <sheetName val="INPUTBOX"/>
      <sheetName val="요율금액"/>
      <sheetName val="갑지"/>
      <sheetName val="집계표"/>
      <sheetName val="전자정보관"/>
      <sheetName val="일반행정업무 서비스"/>
      <sheetName val="대민업무 서비스"/>
      <sheetName val="멀티미디어 서비스"/>
      <sheetName val="검색서비스"/>
      <sheetName val="전화교환서비스"/>
      <sheetName val="LAN"/>
      <sheetName val="CATV"/>
      <sheetName val="AV서비스"/>
      <sheetName val="Security"/>
      <sheetName val="통합배선"/>
      <sheetName val="CCTV서비스"/>
      <sheetName val="change"/>
      <sheetName val="부표총괄"/>
      <sheetName val="기초일위"/>
      <sheetName val="시설일위"/>
      <sheetName val="조명일위"/>
      <sheetName val="9509"/>
      <sheetName val="기록장"/>
      <sheetName val="POL6차-PIPING"/>
      <sheetName val="#REF"/>
      <sheetName val="Sheet2"/>
      <sheetName val="2000년1차"/>
      <sheetName val="NYS"/>
    </sheetNames>
    <sheetDataSet>
      <sheetData sheetId="0" refreshError="1"/>
      <sheetData sheetId="1" refreshError="1"/>
      <sheetData sheetId="2" refreshError="1"/>
      <sheetData sheetId="3"/>
      <sheetData sheetId="4">
        <row r="63">
          <cell r="B63" t="str">
            <v>1식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예산"/>
      <sheetName val="cover설계서"/>
      <sheetName val="예산서갑지"/>
      <sheetName val="원가계산"/>
      <sheetName val="원가근거 "/>
      <sheetName val="관급자재집계"/>
      <sheetName val="내역서집계"/>
      <sheetName val="내역서(1. 옥외전력 및 수변전설비)"/>
      <sheetName val="내역서(2. 접지 및 피뢰침 설비)"/>
      <sheetName val="내역서(3. CABLE TRAY)"/>
      <sheetName val="내역서(4. 가압장 동력)"/>
      <sheetName val="내역서(5. 약품투입동,응집침전지 동력)"/>
      <sheetName val="내역서(6. 여과지 동력)"/>
      <sheetName val="내역서(7. 농축조,농축분배조 동력)"/>
      <sheetName val="내역서(8. 조정농축조,조정농축분배조 동력)"/>
      <sheetName val="내역서(9. 탈리액농축조,탈리액농축분배조 동력)"/>
      <sheetName val="내역서(10. 탈수기동,회수펌프동 동력)"/>
      <sheetName val="내역서(11. 식당 및 창고 전력간선,전열)"/>
      <sheetName val="내역서(12. 식당 및 창고 전등)"/>
      <sheetName val="내역서(13. 가압장 전력간선,전열)"/>
      <sheetName val="내역서(14. 가압장 전등)"/>
      <sheetName val="내역서(15. 여과지 전력간선,전열)"/>
      <sheetName val="내역서(16. 여과지 전등)"/>
      <sheetName val="내역서(17. 각 농축분배조 전등.전열)"/>
      <sheetName val="내역서(18. 옥외 약전 및 방송)"/>
      <sheetName val="내역서(19. 각동 약전 및 방송)"/>
      <sheetName val="부대설비"/>
      <sheetName val="대가갑지"/>
      <sheetName val="일위대가"/>
      <sheetName val="분전반설치비 일위대가"/>
      <sheetName val="그림갑지"/>
      <sheetName val="가로등기초"/>
      <sheetName val="잡철물제작"/>
      <sheetName val="관로굴착"/>
      <sheetName val="단가갑지"/>
      <sheetName val="단가비교표"/>
      <sheetName val="산출서갑지"/>
      <sheetName val="공량갑지"/>
      <sheetName val="공량(1. 옥외전력 및 수변전, 외등설비)"/>
      <sheetName val="공량(2. 접지 및 피뢰침 설비)"/>
      <sheetName val="공량(3. CABLE TRAY)"/>
      <sheetName val="공량(4. 가압장 동력)"/>
      <sheetName val="공량(5. 약품투입동,응집침전지 동력)"/>
      <sheetName val="공량(6. 여과지 동력)"/>
      <sheetName val="공량(7. 농축조,농축분배조 동력)"/>
      <sheetName val="공량(8. 조정농축조,조정농축분배조 동력)"/>
      <sheetName val="공량(9. 탈리액농축조,탈리액농축분배조 동력)"/>
      <sheetName val="공량(10. 탈수기동,회수펌프동 동력)"/>
      <sheetName val="공량(11. 식당 및 창고 전력간선,전열)"/>
      <sheetName val="공량(12. 식당 및 창고 전등)"/>
      <sheetName val="공량(13. 가압장 전력간선,전열)"/>
      <sheetName val="공량(14. 가압장 전등)"/>
      <sheetName val="공량(15. 여과지 전력간선,전열)"/>
      <sheetName val="공량(16. 여과지 전등)"/>
      <sheetName val="공량(17. 각 농축분배조 전등.전열)"/>
      <sheetName val="공량(18. 옥외 약전 및 방송)"/>
      <sheetName val="공량(19. 각동 약전 및 방송"/>
      <sheetName val="산출조서갑지"/>
      <sheetName val="산출조서(1.옥외전력 및 수변전, 외등설비)"/>
      <sheetName val="산출조서(2. 접지 및 피뢰침 설비)"/>
      <sheetName val="산출조서(3. CABLE TRAY)"/>
      <sheetName val="산출조서(4. 가압장 동력)"/>
      <sheetName val="산출조서(5. 약품투입동,응집침전지 동력)"/>
      <sheetName val="산출조서(6. 여과지 동력)"/>
      <sheetName val="산출조서(7. 농축조,농축분배조 동력)"/>
      <sheetName val="산출조서(8. 조정농축조,조정농축분배조 동력)"/>
      <sheetName val="산출조서(9. 탈리액농축조,탈리액농축분배조 동력)"/>
      <sheetName val="산출조서(10. 탈수기동,회수펌프동 동력)"/>
      <sheetName val="산출조서(11. 식당 및 창고 전력간선,전열)"/>
      <sheetName val="산출조서(12. 식당 및 창고 전등)"/>
      <sheetName val="산출조서(13. 가압장 전력간선,전열)"/>
      <sheetName val="산출조서(L1. 관리동 전등)"/>
      <sheetName val="산출조서(L2. 침사지 전등,전열)"/>
      <sheetName val="산출조서(15. 여과지 전력간선,전열)"/>
      <sheetName val="산출조서(16. 여과지 전등)"/>
      <sheetName val="산출조서(17. 각 농축분배조 전등.전열)"/>
      <sheetName val="산출조서(18. 옥외 약전 및 방송)"/>
      <sheetName val="산출조서(19. 각동 약전 및 방송)"/>
      <sheetName val="견적갑지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5"/>
      <sheetName val="한전 수탁비 계산 내역"/>
      <sheetName val="CUBICLE설치비 일위대가 "/>
      <sheetName val="9811"/>
      <sheetName val="NFB"/>
      <sheetName val="갑지"/>
      <sheetName val="집계표"/>
      <sheetName val="부표총괄"/>
      <sheetName val="원가계산서 "/>
      <sheetName val="고용보험료"/>
      <sheetName val="예산내역서"/>
      <sheetName val="9509"/>
      <sheetName val="이름정의"/>
      <sheetName val="대로근거"/>
      <sheetName val="중로근거"/>
      <sheetName val="_x0000__x0000__x0000__x0004__x0000_"/>
      <sheetName val="투찰금액"/>
      <sheetName val="관급"/>
      <sheetName val="기초일위"/>
      <sheetName val="시설일위"/>
      <sheetName val="조명일위"/>
      <sheetName val="여과지동"/>
      <sheetName val="기초자료"/>
      <sheetName val="설계 갑지"/>
      <sheetName val="Sheet1"/>
      <sheetName val="가도공"/>
      <sheetName val="접속도로1"/>
      <sheetName val="직재"/>
      <sheetName val="SORCE1"/>
      <sheetName val="선로정수계산"/>
      <sheetName val="납부서"/>
      <sheetName val="변수"/>
      <sheetName val="BOX"/>
      <sheetName val="NYS"/>
      <sheetName val="데리네이타현황"/>
      <sheetName val="기존단가 (2)"/>
      <sheetName val="직노"/>
      <sheetName val="매매"/>
      <sheetName val="전신"/>
      <sheetName val="을지"/>
      <sheetName val="대비"/>
      <sheetName val="연결임시"/>
      <sheetName val="산출금액내역"/>
      <sheetName val="총괄내역서"/>
      <sheetName val="내역"/>
      <sheetName val="단위량당중기사용료"/>
      <sheetName val="준검 내역서"/>
      <sheetName val="연봉제 전환의 건"/>
      <sheetName val="연봉제임금테이블"/>
      <sheetName val="금액결정"/>
      <sheetName val="원가계산서(남측)"/>
      <sheetName val="기성내역서표지"/>
      <sheetName val="계수시트"/>
      <sheetName val="골프장예산"/>
      <sheetName val="터파기및재료"/>
      <sheetName val="산1~4"/>
      <sheetName val="2000년1차"/>
      <sheetName val="기준액"/>
      <sheetName val="견적을지"/>
      <sheetName val="G.R300경비"/>
      <sheetName val="산1~6"/>
      <sheetName val="DATE"/>
      <sheetName val="실행내역 "/>
      <sheetName val="우배수"/>
      <sheetName val="기계경비단가산출"/>
      <sheetName val="round"/>
      <sheetName val="count"/>
      <sheetName val="관급_File"/>
      <sheetName val=""/>
      <sheetName val="노임이"/>
      <sheetName val="data"/>
      <sheetName val="내역서"/>
      <sheetName val="Sheet4"/>
      <sheetName val="WORK"/>
      <sheetName val="메탈라스"/>
      <sheetName val="투자효율분석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/>
      <sheetData sheetId="93" refreshError="1"/>
      <sheetData sheetId="94"/>
      <sheetData sheetId="95"/>
      <sheetData sheetId="96" refreshError="1"/>
      <sheetData sheetId="97" refreshError="1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현장관리비"/>
      <sheetName val="사내공문"/>
      <sheetName val="FAX양식 "/>
      <sheetName val="공정표"/>
      <sheetName val="Module"/>
      <sheetName val="Manual"/>
      <sheetName val="공사개요"/>
      <sheetName val="견적일지"/>
      <sheetName val="견적의뢰"/>
      <sheetName val="예산산정"/>
      <sheetName val="원가계산서"/>
      <sheetName val="견적보고서"/>
      <sheetName val="건축공사실행"/>
      <sheetName val="9811"/>
      <sheetName val="집계표"/>
      <sheetName val="#REF"/>
      <sheetName val="Sheet1"/>
      <sheetName val="대학"/>
      <sheetName val="납부서"/>
      <sheetName val="원가계산서(남측)"/>
      <sheetName val="갑지"/>
      <sheetName val="부표총괄"/>
      <sheetName val="기초일위"/>
      <sheetName val="시설일위"/>
      <sheetName val="조명일위"/>
      <sheetName val="입력장표"/>
      <sheetName val="관급"/>
      <sheetName val="설계내역서"/>
      <sheetName val="기자재대비표"/>
      <sheetName val="일위목록"/>
      <sheetName val="대비"/>
      <sheetName val="식재일위"/>
      <sheetName val="FAX양식_"/>
      <sheetName val="2000년1차"/>
      <sheetName val="괴목육교"/>
      <sheetName val="제경집계"/>
      <sheetName val="2.대외공문"/>
      <sheetName val="총괄내역서"/>
      <sheetName val="노임이"/>
      <sheetName val="단가산출"/>
      <sheetName val="06 일위대가목록"/>
      <sheetName val="노무비단가"/>
      <sheetName val="공종단가"/>
      <sheetName val="APT"/>
      <sheetName val="기초단면검토"/>
      <sheetName val="안정검토"/>
      <sheetName val="배수공"/>
      <sheetName val="포장공"/>
      <sheetName val="토공"/>
      <sheetName val="경비"/>
      <sheetName val="DATE"/>
      <sheetName val="Sheet2"/>
      <sheetName val="변경품셈"/>
      <sheetName val="규격"/>
      <sheetName val="수종"/>
      <sheetName val="기초목"/>
      <sheetName val="건축원가"/>
      <sheetName val="001"/>
      <sheetName val="토목주소"/>
      <sheetName val="프랜트면허"/>
      <sheetName val="기본1"/>
      <sheetName val="수정일위대가"/>
      <sheetName val="기성내역서표지"/>
      <sheetName val="중기조종사 단위단가"/>
      <sheetName val="요율"/>
      <sheetName val="소일위대가코드표"/>
      <sheetName val="본실행경비"/>
      <sheetName val="식재품셈"/>
      <sheetName val="단가"/>
      <sheetName val="예정공정표 "/>
      <sheetName val="일위대가목록"/>
      <sheetName val="일위대가"/>
      <sheetName val="Sheet3"/>
      <sheetName val="대로근거"/>
      <sheetName val="중로근거"/>
      <sheetName val="TB-내역서"/>
      <sheetName val="data"/>
      <sheetName val="도급,하도급 예정금액"/>
      <sheetName val="단가조정"/>
      <sheetName val="49수량"/>
      <sheetName val="49내역"/>
      <sheetName val="22수량"/>
      <sheetName val="22내역"/>
      <sheetName val="9509"/>
      <sheetName val="내역서"/>
      <sheetName val="SORCE1"/>
      <sheetName val="단위중량"/>
      <sheetName val="파일의이용"/>
      <sheetName val="내역서1999.8최종"/>
      <sheetName val="직노"/>
      <sheetName val="토공(우물통,기타) "/>
      <sheetName val="03년상반기장비부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새끼량산출"/>
      <sheetName val="가마니"/>
      <sheetName val="철선"/>
      <sheetName val="비계목"/>
      <sheetName val="중량"/>
      <sheetName val="이식"/>
      <sheetName val="지주산출"/>
      <sheetName val="현장관리비"/>
      <sheetName val="비탈면보호공수량산출"/>
      <sheetName val="9811"/>
      <sheetName val="갑지"/>
      <sheetName val="집계표"/>
      <sheetName val="Assumption"/>
      <sheetName val="부표총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요율"/>
      <sheetName val="원가"/>
      <sheetName val="집계"/>
      <sheetName val="내역"/>
      <sheetName val="하도원가"/>
      <sheetName val="하도집계"/>
      <sheetName val="하도내역"/>
      <sheetName val="하도급사항"/>
      <sheetName val="하도급산출내역사항"/>
      <sheetName val="소방"/>
      <sheetName val="현장관리비"/>
      <sheetName val="9811"/>
      <sheetName val="96 FW 기획, 진행 현황"/>
      <sheetName val="데이타"/>
      <sheetName val="6호기"/>
      <sheetName val="산1~6"/>
      <sheetName val="단위량당중기사용료"/>
      <sheetName val="2000년1차"/>
      <sheetName val="연결임시"/>
      <sheetName val="토목"/>
      <sheetName val="갑지"/>
      <sheetName val="집계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3"/>
      <sheetName val="경산"/>
      <sheetName val="직재"/>
      <sheetName val="일위대가목록"/>
      <sheetName val="일위대가"/>
      <sheetName val="일위대가(4층원격)"/>
      <sheetName val="내역서"/>
      <sheetName val="연결"/>
      <sheetName val="기업"/>
      <sheetName val="손익"/>
      <sheetName val="직노"/>
      <sheetName val="#REF"/>
      <sheetName val="I一般比"/>
      <sheetName val="N賃率-職"/>
      <sheetName val="J直材4"/>
      <sheetName val="일위"/>
      <sheetName val="실행내역"/>
      <sheetName val="설직재-1"/>
      <sheetName val="제직재"/>
      <sheetName val="내역서2안"/>
      <sheetName val="패널"/>
      <sheetName val="집계"/>
      <sheetName val="기본일위"/>
      <sheetName val="Sheet2"/>
      <sheetName val="홍보비디오"/>
      <sheetName val="원가"/>
      <sheetName val="1안"/>
      <sheetName val="연간근무"/>
      <sheetName val="교육시간"/>
      <sheetName val="임율"/>
      <sheetName val="총괄"/>
      <sheetName val="직.근"/>
      <sheetName val="직접인건비"/>
      <sheetName val="간접인건비"/>
      <sheetName val="인집"/>
      <sheetName val="경비"/>
      <sheetName val="수리수선비"/>
      <sheetName val="내역"/>
      <sheetName val="소방"/>
      <sheetName val="현장관리비"/>
      <sheetName val="수목데이타 "/>
      <sheetName val="금액내역서"/>
      <sheetName val="DATA"/>
      <sheetName val="투찰"/>
      <sheetName val="노임"/>
      <sheetName val="노무비"/>
      <sheetName val="20관리비율"/>
      <sheetName val="납부서"/>
      <sheetName val="공종목록표"/>
      <sheetName val="파일의이용"/>
      <sheetName val="원본(갑지)"/>
      <sheetName val="WORK"/>
      <sheetName val="전기"/>
      <sheetName val="변경품셈총괄"/>
      <sheetName val="Sheet1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7"/>
      <sheetName val="Sheet18"/>
      <sheetName val="Sheet19"/>
      <sheetName val="Sheet20"/>
      <sheetName val="Sheet21"/>
      <sheetName val="Sheet22"/>
      <sheetName val="Sheet23"/>
      <sheetName val="Sheet24"/>
      <sheetName val="Sheet25"/>
      <sheetName val="Sheet26"/>
      <sheetName val="Sheet27"/>
      <sheetName val="Sheet28"/>
      <sheetName val="Sheet29"/>
      <sheetName val="Sheet30"/>
      <sheetName val="Sheet31"/>
      <sheetName val="Sheet32"/>
      <sheetName val="Sheet33"/>
      <sheetName val="Sheet34"/>
      <sheetName val="Sheet35"/>
      <sheetName val="Sheet36"/>
      <sheetName val="Sheet37"/>
      <sheetName val="Sheet38"/>
      <sheetName val="Sheet39"/>
      <sheetName val="Sheet40"/>
      <sheetName val="Sheet41"/>
      <sheetName val="Sheet42"/>
      <sheetName val="Sheet43"/>
      <sheetName val="Sheet44"/>
      <sheetName val="Sheet45"/>
      <sheetName val="Sheet46"/>
      <sheetName val="Sheet47"/>
      <sheetName val="Sheet48"/>
      <sheetName val="Sheet49"/>
      <sheetName val="Sheet50"/>
      <sheetName val="Sheet51"/>
      <sheetName val="Sheet52"/>
      <sheetName val="Sheet53"/>
      <sheetName val="Sheet54"/>
      <sheetName val="Sheet55"/>
      <sheetName val="Sheet56"/>
      <sheetName val="Sheet57"/>
      <sheetName val="Sheet58"/>
      <sheetName val="Sheet59"/>
      <sheetName val="Sheet60"/>
      <sheetName val="Sheet61"/>
      <sheetName val="Sheet62"/>
      <sheetName val="Sheet63"/>
      <sheetName val="Sheet64"/>
      <sheetName val="Sheet65"/>
      <sheetName val="She塅䕃⹌塅"/>
      <sheetName val="수량산출"/>
      <sheetName val="경율산정.XLS"/>
      <sheetName val="archi(본사)"/>
      <sheetName val="OPT7"/>
      <sheetName val="부표총괄"/>
      <sheetName val=""/>
      <sheetName val="실행내역서"/>
      <sheetName val="견적대비 견적서"/>
      <sheetName val="Galaxy 소비자가격표"/>
      <sheetName val="일위대가(계측기설치)"/>
      <sheetName val="부하계산서"/>
      <sheetName val="골조시행"/>
      <sheetName val="노임이"/>
      <sheetName val="부하(성남)"/>
      <sheetName val="1ST"/>
      <sheetName val="건축"/>
      <sheetName val="지주목시비량산출서"/>
      <sheetName val="단가표 "/>
      <sheetName val="ZURRIEQ"/>
      <sheetName val="계화배수"/>
      <sheetName val="일위대가목차"/>
      <sheetName val="횡배수관토공수량"/>
      <sheetName val="조명시설"/>
      <sheetName val="단가비교표"/>
      <sheetName val="내역서1999.8최종"/>
      <sheetName val="하이스캔(내수용)"/>
      <sheetName val="정부노임단가"/>
      <sheetName val="NOMUBI"/>
      <sheetName val="단가산출"/>
      <sheetName val="6PILE  (돌출)"/>
      <sheetName val="기계공사"/>
      <sheetName val="공사비총"/>
      <sheetName val="을 2"/>
      <sheetName val="을 1"/>
      <sheetName val="손익분석"/>
      <sheetName val="제-노임"/>
      <sheetName val="시행후면적"/>
      <sheetName val="수지예산"/>
      <sheetName val="C-직노1"/>
      <sheetName val="차액보증"/>
      <sheetName val="내역서 (총괄)"/>
      <sheetName val="산출근거"/>
      <sheetName val="토공단가산출"/>
      <sheetName val="중기목록표"/>
      <sheetName val="2012년상반기노임단가"/>
      <sheetName val="단위물량산출서"/>
      <sheetName val="내역서1"/>
      <sheetName val="일위대가2"/>
      <sheetName val="단위물량산출서 (2)"/>
      <sheetName val="노임단가"/>
      <sheetName val="Module1"/>
      <sheetName val="표지"/>
      <sheetName val="목차"/>
      <sheetName val="간지"/>
      <sheetName val="원가계산서"/>
      <sheetName val="일위대가집계표"/>
      <sheetName val="자재단가"/>
      <sheetName val="수량집계표"/>
      <sheetName val="전선관및케이블산출"/>
      <sheetName val="기계화시공"/>
      <sheetName val="기초물량산출"/>
      <sheetName val="비용검토"/>
      <sheetName val="도장면적산출"/>
      <sheetName val="갑지"/>
      <sheetName val="집계표"/>
      <sheetName val="데이타"/>
      <sheetName val="수량계산"/>
      <sheetName val="산출2-기기동력"/>
      <sheetName val="부하"/>
      <sheetName val="전기일위대가"/>
      <sheetName val="지급자재조서"/>
      <sheetName val="공사설명서외"/>
      <sheetName val="설계명세서"/>
      <sheetName val="기별"/>
      <sheetName val="3BL공동구 수량"/>
      <sheetName val="Macro(차단기)"/>
      <sheetName val="말뚝물량"/>
      <sheetName val="간선길이"/>
      <sheetName val="Macro"/>
      <sheetName val="Macro(전선)"/>
      <sheetName val="광속"/>
      <sheetName val="Macro(전등)"/>
      <sheetName val="종배수관(신)"/>
      <sheetName val="갑지1"/>
      <sheetName val="9811"/>
      <sheetName val="ABUT수량-A1"/>
      <sheetName val="갑지(추정)"/>
      <sheetName val="토공(우물통,기타) "/>
      <sheetName val="총 개발비용"/>
      <sheetName val="총 개발비용_정산분리"/>
      <sheetName val="총기능점수"/>
      <sheetName val="영업소-프로그램목록"/>
      <sheetName val="영업소-테이블목록"/>
      <sheetName val="영업소정산-프로그램목록"/>
      <sheetName val="영업소정산-테이블목록"/>
      <sheetName val="중계-프로그램목록"/>
      <sheetName val="중계-데이터목록"/>
      <sheetName val="도공TCS-프로그램목록"/>
      <sheetName val="도공TCS-테이블목록"/>
      <sheetName val="호환(선불)후불정산-프로그램목록"/>
      <sheetName val="호환(선불)후불정산-테이블목록"/>
      <sheetName val="영업소-프로그램목록 (2)"/>
      <sheetName val="영업소-테이블목록 (2)"/>
      <sheetName val="D-경비1"/>
      <sheetName val="날짜체크"/>
      <sheetName val="공조덕트"/>
      <sheetName val="진주방향"/>
      <sheetName val="마산방향"/>
      <sheetName val="마산방향철근집계"/>
      <sheetName val="관급자재"/>
      <sheetName val="Macro1"/>
      <sheetName val="98수문일위"/>
      <sheetName val="Sheet1 (2)"/>
      <sheetName val="호안공"/>
      <sheetName val="danga"/>
      <sheetName val="ilch"/>
      <sheetName val="을"/>
      <sheetName val="기둥(원형)"/>
      <sheetName val="단가"/>
      <sheetName val="물가자료"/>
      <sheetName val="단위수량"/>
      <sheetName val="암거공"/>
      <sheetName val="부대집계1"/>
      <sheetName val="상반기손익차2총괄"/>
      <sheetName val="대비"/>
      <sheetName val="구의33고"/>
      <sheetName val="Total"/>
      <sheetName val="direct"/>
      <sheetName val="wage"/>
      <sheetName val="토사(PE)"/>
      <sheetName val="자재집계표"/>
      <sheetName val="우,오수"/>
      <sheetName val="관람석제출"/>
      <sheetName val="실행내역 "/>
      <sheetName val="유림골조"/>
      <sheetName val="5공철탑검토표"/>
      <sheetName val="4공철탑검토"/>
      <sheetName val="ITEM"/>
      <sheetName val="토목주소"/>
      <sheetName val="Y-WORK"/>
      <sheetName val="단가산출서"/>
      <sheetName val="물량표"/>
      <sheetName val="조명율표"/>
      <sheetName val="토목"/>
      <sheetName val="SORCE1"/>
      <sheetName val="명세서"/>
      <sheetName val="입력변수"/>
      <sheetName val="신우"/>
      <sheetName val="MOTOR"/>
      <sheetName val="표지1"/>
      <sheetName val="간접재료비산출표-27-30"/>
      <sheetName val=" 견적서"/>
      <sheetName val="수량산출서"/>
      <sheetName val="지하"/>
      <sheetName val="견적단가"/>
      <sheetName val="특별교실"/>
      <sheetName val="설계조건"/>
      <sheetName val="_____________My_Documents_____2"/>
      <sheetName val="투찰추정"/>
      <sheetName val="일위대가 집계표"/>
      <sheetName val="수로단위수량"/>
      <sheetName val="전차선로 물량표"/>
      <sheetName val="Tool"/>
      <sheetName val="그림"/>
      <sheetName val="단가책자"/>
      <sheetName val="산출"/>
      <sheetName val="고창터널(고창방향)"/>
      <sheetName val="TABLE"/>
      <sheetName val="집1"/>
      <sheetName val="99 조정금액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포항점"/>
      <sheetName val="울산고속"/>
      <sheetName val="견적서"/>
      <sheetName val="포항점 (롯데폼)"/>
      <sheetName val="COST"/>
      <sheetName val="교통대책내역"/>
      <sheetName val="내역"/>
      <sheetName val="현장관리비"/>
      <sheetName val="Sheet3"/>
      <sheetName val="소방"/>
      <sheetName val="수량산출"/>
      <sheetName val="BID"/>
      <sheetName val="96노임기준"/>
      <sheetName val="롯데쇼핑(포항점)"/>
      <sheetName val="을"/>
      <sheetName val="b_balju"/>
      <sheetName val="납부서"/>
      <sheetName val="금융비용"/>
      <sheetName val="2공구산출내역"/>
      <sheetName val="도급FORM"/>
      <sheetName val="공정별공사비"/>
      <sheetName val="수목데이타 "/>
      <sheetName val="1.설계기준"/>
      <sheetName val="9811"/>
      <sheetName val="MATERIAL"/>
      <sheetName val="단가조사"/>
      <sheetName val="일위대가"/>
      <sheetName val="시중노임(공사)"/>
      <sheetName val="일위대가표"/>
      <sheetName val="Sheet1"/>
      <sheetName val="자료"/>
      <sheetName val="설계예시"/>
      <sheetName val="도기류"/>
      <sheetName val="내역서"/>
      <sheetName val="토목"/>
      <sheetName val="공사개요"/>
      <sheetName val="구리토평1전기"/>
      <sheetName val="Sheet5"/>
      <sheetName val="경산"/>
      <sheetName val="실행내역서"/>
      <sheetName val="도급견적가"/>
      <sheetName val="copy"/>
      <sheetName val="서식"/>
      <sheetName val="구역화물"/>
      <sheetName val="단위목록"/>
      <sheetName val="시험비"/>
      <sheetName val="일위대가목록"/>
      <sheetName val="자재단가"/>
      <sheetName val="입력"/>
      <sheetName val="Macro1"/>
      <sheetName val="원가계산서(남측)"/>
      <sheetName val="AL공사(원)"/>
      <sheetName val="건축내역(도급)"/>
      <sheetName val="도급양식"/>
      <sheetName val="물가자료"/>
      <sheetName val="골조시행"/>
      <sheetName val="대비"/>
      <sheetName val="COVER"/>
      <sheetName val="익산"/>
      <sheetName val="소방기계"/>
      <sheetName val="현장별계약현황('98.10.31)"/>
      <sheetName val="남대문빌딩"/>
      <sheetName val="포항점_(롯데폼)"/>
      <sheetName val="수목데이타_"/>
      <sheetName val="1_설계기준"/>
      <sheetName val="포항점_(롯데폼)1"/>
      <sheetName val="수목데이타_1"/>
      <sheetName val="1_설계기준1"/>
      <sheetName val="기본사항"/>
      <sheetName val="남양시작동자105노65기1.3화1.2"/>
      <sheetName val="현장별계약현황('98_10_31)"/>
      <sheetName val="남양시작동자105노65기1_3화1_2"/>
      <sheetName val="시추주상도"/>
      <sheetName val="1차 내역서"/>
      <sheetName val="조직"/>
      <sheetName val="주철골"/>
      <sheetName val="소비자가"/>
      <sheetName val="하수급견적대비"/>
      <sheetName val="남양주부대"/>
      <sheetName val="Total"/>
      <sheetName val="단중표"/>
      <sheetName val="CONCRETE"/>
      <sheetName val="환산"/>
      <sheetName val="문학간접"/>
      <sheetName val="1.우편집중내역서"/>
      <sheetName val="공종집계"/>
      <sheetName val="#REF"/>
      <sheetName val="부표총괄"/>
      <sheetName val="발주설계서(당초)"/>
      <sheetName val="EACT10"/>
      <sheetName val="노임단가"/>
      <sheetName val="단가조사서"/>
      <sheetName val="산출내역서집계표"/>
      <sheetName val="내역서관리"/>
      <sheetName val="APT"/>
      <sheetName val="설계내역서"/>
      <sheetName val="NYS"/>
      <sheetName val="판매시설"/>
      <sheetName val="Sheet15"/>
      <sheetName val="갑지"/>
      <sheetName val="도봉2지구"/>
      <sheetName val="기초일위"/>
      <sheetName val="시설일위"/>
      <sheetName val="조명일위"/>
      <sheetName val="제경비(전체)"/>
      <sheetName val="요약"/>
      <sheetName val="DATA"/>
      <sheetName val="BSD _2_"/>
      <sheetName val="유림골조"/>
      <sheetName val="성곽내역서"/>
      <sheetName val="준검 내역서"/>
      <sheetName val="일위대가(건축)"/>
      <sheetName val="공통가설"/>
      <sheetName val="상반기손익차2총괄"/>
      <sheetName val="토공(우물통,기타) "/>
      <sheetName val="실행대비"/>
      <sheetName val="기본1"/>
      <sheetName val="수정일위대가"/>
      <sheetName val="보고"/>
      <sheetName val="손익"/>
      <sheetName val="9902"/>
      <sheetName val="토공"/>
      <sheetName val="직노"/>
      <sheetName val="데이타"/>
      <sheetName val="포항점_(롯데폼)2"/>
      <sheetName val="수목데이타_2"/>
      <sheetName val="1_설계기준2"/>
      <sheetName val="1차_내역서"/>
      <sheetName val="BSD__2_"/>
      <sheetName val="1_우편집중내역서"/>
      <sheetName val="준검_내역서"/>
      <sheetName val="토공(우물통,기타)_"/>
      <sheetName val="내역5"/>
      <sheetName val="노임"/>
      <sheetName val="입력창"/>
      <sheetName val="손익검토표"/>
      <sheetName val="토목공사"/>
      <sheetName val="단가표"/>
      <sheetName val="일반공사"/>
      <sheetName val="총괄표"/>
      <sheetName val="손익검토"/>
      <sheetName val="개요입력"/>
      <sheetName val="평가데이터"/>
      <sheetName val="1.내역(청.하역장전등)"/>
      <sheetName val="fursys"/>
      <sheetName val="노임이"/>
      <sheetName val="제경집계"/>
      <sheetName val="대목"/>
      <sheetName val="기계설비"/>
      <sheetName val="일위대가목차"/>
      <sheetName val="도로구조공사비"/>
      <sheetName val="도로토공공사비"/>
      <sheetName val="여수토공사비"/>
      <sheetName val="내역서2안"/>
      <sheetName val="돈암사업"/>
      <sheetName val="자재"/>
      <sheetName val="PAINT"/>
      <sheetName val="직재"/>
      <sheetName val="재집"/>
      <sheetName val="70%"/>
      <sheetName val="집계표"/>
      <sheetName val="단가"/>
      <sheetName val="4.본실행통합내역서"/>
      <sheetName val="현장관리비데이타"/>
      <sheetName val="단"/>
      <sheetName val="총괄내역서"/>
      <sheetName val="예산명세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공사원가계산서"/>
      <sheetName val="총괄내역서"/>
      <sheetName val="내역서"/>
      <sheetName val="수목표준대가"/>
      <sheetName val="시설구조일위대가 "/>
      <sheetName val="기초대가"/>
      <sheetName val="단가조사표"/>
      <sheetName val="지주,비료"/>
      <sheetName val="수량산출서"/>
      <sheetName val="Sheet3"/>
      <sheetName val="Sheet2 (4)"/>
      <sheetName val="Sheet2 (5)"/>
      <sheetName val="Sheet2 (6)"/>
      <sheetName val="건축내역"/>
      <sheetName val="냉천부속동"/>
      <sheetName val="노무단가"/>
      <sheetName val="견적서"/>
      <sheetName val="코드표"/>
      <sheetName val="노무비"/>
      <sheetName val="수목데이타 "/>
      <sheetName val="노임단가"/>
      <sheetName val="설계내역(당초)"/>
      <sheetName val="변경도급"/>
      <sheetName val="겉장"/>
      <sheetName val="기성검사원"/>
      <sheetName val="표지"/>
      <sheetName val="갑지"/>
      <sheetName val="원가"/>
      <sheetName val="건축"/>
      <sheetName val="토목"/>
      <sheetName val="실행대비"/>
      <sheetName val="공조기"/>
      <sheetName val="내역"/>
      <sheetName val="단가표"/>
      <sheetName val="BID"/>
      <sheetName val="개소별수량산출"/>
      <sheetName val="96노임기준"/>
      <sheetName val="일위대가"/>
      <sheetName val="SORCE1"/>
      <sheetName val="진주방향"/>
      <sheetName val="마산방향"/>
      <sheetName val="마산방향철근집계"/>
      <sheetName val="현장관리비"/>
      <sheetName val="철탑"/>
      <sheetName val="제철"/>
      <sheetName val="경산"/>
      <sheetName val="토공사"/>
      <sheetName val="1.내역(청.하역장전등)"/>
      <sheetName val="참조자료"/>
      <sheetName val="노임이"/>
      <sheetName val="A"/>
      <sheetName val="중기사용료산출근거"/>
      <sheetName val="단가 및 재료비"/>
      <sheetName val="토공A"/>
      <sheetName val="토사(PE)"/>
      <sheetName val="9811"/>
      <sheetName val="종배수관면벽신"/>
      <sheetName val="적용단위길이"/>
      <sheetName val="수량산출"/>
      <sheetName val="저수호안내역(변경예정)"/>
      <sheetName val="하수급견적대비"/>
      <sheetName val="남대문빌딩"/>
      <sheetName val="6공구(당초)"/>
      <sheetName val="자재단가"/>
      <sheetName val="입찰안"/>
      <sheetName val="현장별계약현황('98.10.31)"/>
      <sheetName val="노단"/>
      <sheetName val="ⴭⴭⴭⴭⴭ"/>
      <sheetName val="기초일위"/>
      <sheetName val="시설일위"/>
      <sheetName val="조명일위"/>
      <sheetName val="을지"/>
      <sheetName val="시중노임(공사)"/>
      <sheetName val="비교1"/>
      <sheetName val="시설구조일위대가_"/>
      <sheetName val="Sheet2_(4)"/>
      <sheetName val="Sheet2_(5)"/>
      <sheetName val="Sheet2_(6)"/>
      <sheetName val="수목데이타_"/>
      <sheetName val="단가_및_재료비"/>
      <sheetName val="시설구조일위대가_1"/>
      <sheetName val="Sheet2_(4)1"/>
      <sheetName val="Sheet2_(5)1"/>
      <sheetName val="Sheet2_(6)1"/>
      <sheetName val="수목데이타_1"/>
      <sheetName val="단가_및_재료비1"/>
      <sheetName val="견"/>
      <sheetName val="납부서"/>
      <sheetName val="철콘공사"/>
      <sheetName val="골조시행"/>
      <sheetName val="간선계산"/>
      <sheetName val="총괄표"/>
      <sheetName val="실행내역 "/>
      <sheetName val="2000년1차"/>
      <sheetName val="설계서을"/>
      <sheetName val="금융비용"/>
      <sheetName val="제경비율"/>
      <sheetName val="종배수관(신)"/>
      <sheetName val="자료입력"/>
      <sheetName val="피벗테이블데이터분석"/>
      <sheetName val="2.냉난방설비공사"/>
      <sheetName val="7.자동제어공사"/>
      <sheetName val="비탈면보호공수량산출"/>
      <sheetName val="청천내"/>
      <sheetName val="경비"/>
      <sheetName val="설계내역"/>
      <sheetName val="단위당일위대가"/>
      <sheetName val="돈암사업"/>
      <sheetName val="기계경비(시간당)"/>
      <sheetName val="램머"/>
      <sheetName val="인부노임"/>
      <sheetName val="내역서(기계)"/>
      <sheetName val="TRE TABLE"/>
      <sheetName val="대로근거"/>
      <sheetName val="중로근거"/>
      <sheetName val="49단가"/>
      <sheetName val="49산출"/>
      <sheetName val="36단가"/>
      <sheetName val="36수량"/>
      <sheetName val="산출금액내역"/>
      <sheetName val="변경품셈총괄"/>
      <sheetName val="예산명세서"/>
      <sheetName val="설계명세서"/>
      <sheetName val="대비"/>
      <sheetName val="품셈표"/>
      <sheetName val="공통가설"/>
      <sheetName val="집계표"/>
      <sheetName val="데이타"/>
      <sheetName val="주소록"/>
      <sheetName val="일반관리비"/>
      <sheetName val="일위대가표"/>
      <sheetName val="Config"/>
      <sheetName val="R&amp;D"/>
      <sheetName val="올림픽미술관"/>
      <sheetName val="토적집계"/>
      <sheetName val="내역(토목)"/>
      <sheetName val="날개벽"/>
      <sheetName val="단위수량"/>
      <sheetName val="구조물공1"/>
      <sheetName val="우수받이"/>
      <sheetName val="관급자재대"/>
      <sheetName val="wall"/>
      <sheetName val="Front"/>
      <sheetName val="남양주부대"/>
      <sheetName val="제출내역 (2)"/>
      <sheetName val="DATA 입력란"/>
      <sheetName val="1. 설계조건 2.단면가정 3. 하중계산"/>
      <sheetName val="인건비"/>
      <sheetName val="내역분기"/>
      <sheetName val="구조물공"/>
      <sheetName val="부대공"/>
      <sheetName val="배수공"/>
      <sheetName val="토공"/>
      <sheetName val="포장공"/>
      <sheetName val="자료"/>
      <sheetName val="변경1총괄"/>
      <sheetName val="일위"/>
      <sheetName val="기계내역"/>
      <sheetName val="투찰추정"/>
      <sheetName val="준검 내역서"/>
      <sheetName val="사급자재"/>
      <sheetName val="제안서입력"/>
      <sheetName val="절감계산"/>
      <sheetName val="보할"/>
      <sheetName val="노임"/>
      <sheetName val="2.대외공문"/>
      <sheetName val="인원계획-미화"/>
      <sheetName val="본문"/>
      <sheetName val="기본DATA"/>
      <sheetName val="수금계획"/>
      <sheetName val="시실누(모) "/>
      <sheetName val="현우실적"/>
      <sheetName val="업체별기성내역"/>
      <sheetName val="지급자재"/>
      <sheetName val="공사요율"/>
      <sheetName val="공조기휀"/>
      <sheetName val="AHU집계"/>
      <sheetName val="일위대가표 "/>
      <sheetName val="Customer Databas"/>
      <sheetName val="갑지(요약)"/>
      <sheetName val="11.닥트설치공사(bm)"/>
      <sheetName val="회로내역(승인)"/>
      <sheetName val="중기조종사 단위단가"/>
      <sheetName val="98수문일위"/>
      <sheetName val="단가"/>
      <sheetName val="수량인공"/>
      <sheetName val="주방"/>
      <sheetName val="터파기및재료"/>
      <sheetName val="소일위대가코드표"/>
      <sheetName val="소비자가"/>
      <sheetName val="경비2내역"/>
      <sheetName val="기본단가"/>
      <sheetName val="노집"/>
      <sheetName val="재집"/>
      <sheetName val="수목데이타"/>
      <sheetName val="Sheet1"/>
      <sheetName val="공사비증감"/>
      <sheetName val="#REF"/>
      <sheetName val="설계"/>
      <sheetName val="토공계산서(부체도로)"/>
      <sheetName val="급여조견표"/>
      <sheetName val="정공공사"/>
      <sheetName val="내역서01"/>
      <sheetName val="기안"/>
      <sheetName val="단가조사"/>
      <sheetName val="2003상반기노임기준"/>
      <sheetName val="admin"/>
      <sheetName val="전산망"/>
      <sheetName val="금액내역서"/>
      <sheetName val="현장관리비 산출내역"/>
      <sheetName val="을"/>
      <sheetName val="06 일위대가목록"/>
      <sheetName val="주공기준"/>
      <sheetName val="기본1"/>
      <sheetName val="수정일위대가"/>
      <sheetName val="수곡내역"/>
      <sheetName val="98지급계획"/>
      <sheetName val="TEL"/>
      <sheetName val="대여현황"/>
      <sheetName val="hvac(제어동)"/>
      <sheetName val="변경내역"/>
      <sheetName val="6호기"/>
      <sheetName val="소방기계"/>
      <sheetName val="차액보증"/>
      <sheetName val="건축공사 집계표"/>
      <sheetName val="골조"/>
      <sheetName val="1.설계기준"/>
      <sheetName val="AL공사(원)"/>
      <sheetName val="공사개요"/>
      <sheetName val="현장청취복명서"/>
      <sheetName val="정부노임단가"/>
      <sheetName val="설비"/>
      <sheetName val="단가산출"/>
      <sheetName val="반응조"/>
      <sheetName val="DB"/>
      <sheetName val="MATERIAL"/>
      <sheetName val="열린교실"/>
      <sheetName val="교통대책내역"/>
      <sheetName val="부대공Ⅱ"/>
      <sheetName val="FRP PIPING 일위대가"/>
      <sheetName val="상반기손익차2총괄"/>
      <sheetName val="유림골조"/>
      <sheetName val="보도공제면적"/>
      <sheetName val="개요"/>
      <sheetName val="현장관리"/>
      <sheetName val="건설기계사용료"/>
      <sheetName val="산출기준자료"/>
      <sheetName val="말뚝지지력산정"/>
      <sheetName val="공정집계_국별"/>
      <sheetName val="횡배수관"/>
      <sheetName val="기초목"/>
      <sheetName val=" 내역"/>
      <sheetName val="효성CB 1P기초"/>
      <sheetName val="단가(전기)"/>
      <sheetName val="참조"/>
      <sheetName val="하자항목"/>
      <sheetName val="법면"/>
      <sheetName val="배수공1"/>
      <sheetName val="중기일위대가"/>
      <sheetName val="DATE"/>
      <sheetName val="단면가정"/>
      <sheetName val="COST"/>
      <sheetName val="Sheet9"/>
      <sheetName val="원가계산서"/>
      <sheetName val="2설계 (웅촌고연)"/>
      <sheetName val="단가산출2"/>
      <sheetName val="단가산출1"/>
      <sheetName val="단가산출목록표"/>
      <sheetName val="연결임시"/>
      <sheetName val="소방"/>
      <sheetName val="원가계산서(공사)"/>
      <sheetName val="본공사"/>
      <sheetName val="슬래브산식"/>
      <sheetName val="2000전체분"/>
      <sheetName val="시점부교대"/>
      <sheetName val="설계산출표지"/>
      <sheetName val="Sheet15"/>
      <sheetName val="공사설명서외"/>
      <sheetName val="2.1  노무비 평균단가산출"/>
      <sheetName val="평가데이터"/>
      <sheetName val="슬래브"/>
      <sheetName val="난간벽단위"/>
      <sheetName val="월현황(내자)"/>
      <sheetName val="노무비 "/>
      <sheetName val="자동차폐수처리장"/>
      <sheetName val="내역단가"/>
      <sheetName val="일위단가"/>
      <sheetName val="노견단위수량"/>
      <sheetName val="관로공사"/>
      <sheetName val="산근목록"/>
      <sheetName val="중기경비목록"/>
      <sheetName val="NYS"/>
      <sheetName val="Macro1"/>
      <sheetName val="조명율표"/>
      <sheetName val="일위대가(가설)"/>
      <sheetName val="접지수량"/>
      <sheetName val="MOTOR"/>
      <sheetName val="고창터널(고창방향)"/>
      <sheetName val="금광1터널"/>
      <sheetName val="실행내역"/>
      <sheetName val="내역1"/>
      <sheetName val="내역2"/>
      <sheetName val="ITEM"/>
      <sheetName val="인건비 "/>
      <sheetName val="단가비교"/>
      <sheetName val="원가계산서(남측)"/>
      <sheetName val="갑지(추정)"/>
      <sheetName val="APT"/>
      <sheetName val="1.설계조건"/>
      <sheetName val="steel data sheet"/>
      <sheetName val="공제구간조서"/>
      <sheetName val="참고자료"/>
      <sheetName val="01"/>
      <sheetName val="말고개터널조명전압강하"/>
      <sheetName val="Y-WORK"/>
      <sheetName val="일위목록"/>
      <sheetName val="임대계획"/>
      <sheetName val="archi(본사)"/>
      <sheetName val="신림자금"/>
      <sheetName val="Sheet4"/>
      <sheetName val="XL4Poppy"/>
      <sheetName val="월별손익"/>
      <sheetName val="견적업체"/>
      <sheetName val="b_balju"/>
      <sheetName val="식재가격"/>
      <sheetName val="식재총괄"/>
      <sheetName val="건설산출"/>
      <sheetName val="21301동"/>
      <sheetName val="Total"/>
      <sheetName val="2. 공원조도"/>
      <sheetName val="22단가"/>
      <sheetName val="22산출"/>
      <sheetName val="S0"/>
      <sheetName val="세원견적서"/>
      <sheetName val="물집"/>
      <sheetName val="2004,상노임"/>
      <sheetName val="TOTAL_BOQ"/>
      <sheetName val="C3"/>
      <sheetName val="일위대가표(DEEP)"/>
      <sheetName val="전체내역"/>
      <sheetName val="협조전"/>
      <sheetName val="예총"/>
      <sheetName val="노무비단가"/>
      <sheetName val="건설기계경비산정조견표"/>
      <sheetName val="가도공"/>
      <sheetName val="unitpric"/>
      <sheetName val="입력"/>
      <sheetName val="공량산출"/>
      <sheetName val="산출기초조사서"/>
      <sheetName val="지주토목내역서"/>
      <sheetName val="기성내역1"/>
      <sheetName val="1.취수장"/>
      <sheetName val="횡배수관토공수량"/>
      <sheetName val="아스팔트 포장총괄집계표"/>
      <sheetName val="심사공종"/>
      <sheetName val="건설기계손료"/>
      <sheetName val="9902"/>
      <sheetName val="총괄메뉴"/>
      <sheetName val="ABUT수량-A1"/>
      <sheetName val="코드"/>
      <sheetName val="경상직원"/>
      <sheetName val="산수배수"/>
      <sheetName val="부표총괄"/>
      <sheetName val="일위(토,포,부)"/>
      <sheetName val="기계경비"/>
      <sheetName val="2000노임기준"/>
      <sheetName val="식재일위대가"/>
      <sheetName val="노임목록"/>
      <sheetName val="File_관급"/>
      <sheetName val="공정집계"/>
      <sheetName val="급수공사"/>
      <sheetName val="가압장구체수량산출서"/>
      <sheetName val="보고"/>
      <sheetName val="RE9604"/>
      <sheetName val="OE"/>
      <sheetName val="총 괄 표"/>
      <sheetName val="투찰금액"/>
      <sheetName val="기성내역서표지"/>
      <sheetName val="마감물량 "/>
      <sheetName val="データ"/>
      <sheetName val="관급"/>
      <sheetName val="2호맨홀공제수량"/>
      <sheetName val="b_balju_cho"/>
      <sheetName val="견적공통"/>
      <sheetName val="16-1"/>
      <sheetName val="진천생산"/>
      <sheetName val="분개장"/>
      <sheetName val="00년도"/>
      <sheetName val="공장"/>
      <sheetName val="회사정보"/>
      <sheetName val="인사자료총집계"/>
      <sheetName val="품목납기"/>
      <sheetName val="매출현황"/>
      <sheetName val="빙설계"/>
      <sheetName val="토목주소"/>
      <sheetName val="메인거더-크로스빔200연결부"/>
      <sheetName val="조내역"/>
      <sheetName val="공종목록표"/>
      <sheetName val="파일의이용"/>
      <sheetName val="기별월별손익"/>
      <sheetName val="대가목록"/>
      <sheetName val="단위단가"/>
      <sheetName val="설계내역서"/>
      <sheetName val="내역서(가중치)"/>
      <sheetName val="Instructions"/>
      <sheetName val="GLST"/>
      <sheetName val="초기화면"/>
      <sheetName val="데이터"/>
      <sheetName val="골막이(야매)"/>
      <sheetName val="식재품셈"/>
      <sheetName val="용산1(해보)"/>
      <sheetName val="JUCKEYK"/>
      <sheetName val="조명시설"/>
      <sheetName val="SULKEA"/>
      <sheetName val="계수시트"/>
      <sheetName val="직노"/>
      <sheetName val="일위대가목록"/>
      <sheetName val="기초단가"/>
      <sheetName val="Sheet1 (2)"/>
      <sheetName val="ELECTRIC"/>
      <sheetName val="EJ"/>
      <sheetName val="99노임기준"/>
      <sheetName val="G.R300경비"/>
      <sheetName val="내역금액적용"/>
      <sheetName val="비목코드"/>
      <sheetName val="여부구분"/>
      <sheetName val="적용단가표"/>
      <sheetName val="노임05상"/>
      <sheetName val="내역표지"/>
      <sheetName val="교량하부공"/>
      <sheetName val="식재일위"/>
      <sheetName val="JA8-4"/>
      <sheetName val="교대(A1-A2)"/>
      <sheetName val="날개벽수량표"/>
      <sheetName val="원두제2접속옹벽 시점쪽"/>
      <sheetName val="ECOD10"/>
      <sheetName val="기존단가 (2)"/>
      <sheetName val="공문"/>
      <sheetName val="식재인부"/>
      <sheetName val="가설"/>
      <sheetName val="A갑지"/>
      <sheetName val="일위집계(기존)"/>
      <sheetName val="공사설계서"/>
      <sheetName val="N賃率-職"/>
      <sheetName val="견적"/>
      <sheetName val="견적 (2)"/>
      <sheetName val="시설물일위"/>
      <sheetName val="Chart1"/>
      <sheetName val="ser"/>
      <sheetName val="적산산출"/>
      <sheetName val="자재비산출"/>
      <sheetName val="운용비산출"/>
      <sheetName val="노임단가표"/>
      <sheetName val="2공구산출내역"/>
      <sheetName val="증감대비"/>
      <sheetName val="설계명세"/>
      <sheetName val="DATA 입력부"/>
      <sheetName val="장비선정(냉난방)"/>
      <sheetName val="설계예산서"/>
      <sheetName val="도급"/>
      <sheetName val="1안"/>
      <sheetName val="건축2"/>
      <sheetName val="차수"/>
      <sheetName val="982월원안"/>
      <sheetName val="비품(94이전)"/>
      <sheetName val="월간인력"/>
      <sheetName val="9-1차이내역"/>
      <sheetName val="BOQ건축"/>
      <sheetName val="지하층LOAD"/>
      <sheetName val="수입"/>
      <sheetName val="교대시점"/>
      <sheetName val="COVER"/>
      <sheetName val="단위일위"/>
      <sheetName val="내2"/>
      <sheetName val="cable산출"/>
      <sheetName val="제경비"/>
      <sheetName val="도급예산내역서봉투"/>
      <sheetName val="도급예산내역서총괄표"/>
      <sheetName val="을부담운반비"/>
      <sheetName val="운반비산출"/>
      <sheetName val="총공비"/>
      <sheetName val="이름표지정"/>
      <sheetName val="자재단가표"/>
      <sheetName val="아파트"/>
      <sheetName val="형강단중집계"/>
      <sheetName val="단위중량"/>
      <sheetName val="단중표"/>
      <sheetName val="기준"/>
      <sheetName val="설계내역2"/>
      <sheetName val="수량집계"/>
      <sheetName val="(A)내역서"/>
      <sheetName val="DATA"/>
      <sheetName val="이름정의"/>
      <sheetName val="2_냉난방설비공사"/>
      <sheetName val="총괄내역단가"/>
      <sheetName val="물량master"/>
      <sheetName val="철거단가"/>
      <sheetName val="7단가"/>
      <sheetName val="직재"/>
      <sheetName val="기본단가표"/>
      <sheetName val="교각별수량"/>
      <sheetName val="재료집계표"/>
      <sheetName val="상부공"/>
      <sheetName val="약품공급2"/>
      <sheetName val="전체분"/>
      <sheetName val="토공산근"/>
      <sheetName val="건물철거"/>
      <sheetName val="기타배수구조물깨기-단위수량"/>
      <sheetName val="암거 제원표"/>
      <sheetName val="부안일위"/>
      <sheetName val="준공조서갑지"/>
      <sheetName val="Sheet2"/>
      <sheetName val="※참고자료※"/>
      <sheetName val="제잡비 산출내역(실적공사비)"/>
      <sheetName val="물량내역서"/>
      <sheetName val="매입가격"/>
      <sheetName val="신당동집계표"/>
      <sheetName val="시설구조일위대가_2"/>
      <sheetName val="Sheet2_(4)2"/>
      <sheetName val="Sheet2_(5)2"/>
      <sheetName val="Sheet2_(6)2"/>
      <sheetName val="수목데이타_2"/>
      <sheetName val="단가_및_재료비2"/>
      <sheetName val="실행내역_"/>
      <sheetName val="1_내역(청_하역장전등)"/>
      <sheetName val="일위대가표_"/>
      <sheetName val="TRE_TABLE"/>
      <sheetName val="Customer_Databas"/>
      <sheetName val="7_자동제어공사"/>
      <sheetName val="제출내역_(2)"/>
      <sheetName val="준검_내역서"/>
      <sheetName val="2_대외공문"/>
      <sheetName val="시실누(모)_"/>
      <sheetName val="중기조종사_단위단가"/>
      <sheetName val="DATA_입력란"/>
      <sheetName val="1__설계조건_2_단면가정_3__하중계산"/>
      <sheetName val="건축공사_집계표"/>
      <sheetName val="공구"/>
      <sheetName val="석축설면"/>
      <sheetName val="법면단"/>
      <sheetName val="401"/>
      <sheetName val="요율"/>
      <sheetName val="배선DATA"/>
      <sheetName val="노무"/>
    </sheetNames>
    <sheetDataSet>
      <sheetData sheetId="0"/>
      <sheetData sheetId="1"/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/>
      <sheetData sheetId="290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중기사용료"/>
      <sheetName val="기계단가"/>
      <sheetName val="단가비교표"/>
      <sheetName val="노임단가"/>
      <sheetName val="수목표준대가"/>
      <sheetName val="코드표"/>
      <sheetName val="예산명세서"/>
      <sheetName val="설계명세서"/>
      <sheetName val="자료입력"/>
      <sheetName val="Sheet1"/>
      <sheetName val="Sheet2"/>
      <sheetName val="Sheet3"/>
      <sheetName val="수량산출"/>
      <sheetName val="견적서"/>
      <sheetName val="R&amp;D"/>
      <sheetName val="약품공급2"/>
      <sheetName val="VXXXXXX"/>
      <sheetName val="0000000"/>
      <sheetName val="자재집계표"/>
      <sheetName val="전체분오수자재증감"/>
      <sheetName val="토공"/>
      <sheetName val="공종별집계 "/>
      <sheetName val="오수관집계"/>
      <sheetName val="오수맨홀집계"/>
      <sheetName val="EQ-R1"/>
      <sheetName val="노단"/>
      <sheetName val="기초일위"/>
      <sheetName val="시설일위"/>
      <sheetName val="식재일위"/>
      <sheetName val="일위목록"/>
      <sheetName val="조명일위"/>
      <sheetName val="을지"/>
      <sheetName val="냉천부속동"/>
      <sheetName val="내역서"/>
      <sheetName val="노무비"/>
      <sheetName val="토공1"/>
      <sheetName val="토공2"/>
      <sheetName val="구조물토공1"/>
      <sheetName val="토공3"/>
      <sheetName val="96노임기준"/>
      <sheetName val="공통가설"/>
      <sheetName val="공조기"/>
      <sheetName val="대비"/>
      <sheetName val="ⴭⴭⴭⴭⴭ"/>
      <sheetName val="일위대가표"/>
      <sheetName val="횡배수관"/>
      <sheetName val="건축내역"/>
      <sheetName val="시설물기초"/>
      <sheetName val="토공수량산출"/>
      <sheetName val="토적계산서"/>
      <sheetName val="단가(1)"/>
      <sheetName val="자재단가"/>
      <sheetName val="산출기초"/>
      <sheetName val="사급자재"/>
      <sheetName val="인부노임"/>
      <sheetName val="내역"/>
      <sheetName val="2004노형교"/>
      <sheetName val="공주-교대(A1)"/>
      <sheetName val="직원관리자료"/>
      <sheetName val="CODE"/>
      <sheetName val="신고분기설정참고"/>
      <sheetName val="거래처자료등록"/>
      <sheetName val="대비표(토공1안)"/>
      <sheetName val="집계표"/>
      <sheetName val="설비내역서"/>
      <sheetName val="건축내역서"/>
      <sheetName val="전기내역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(시방서)"/>
      <sheetName val="표지"/>
      <sheetName val="설계설명서"/>
      <sheetName val="예정공정표"/>
      <sheetName val="설계예산서"/>
      <sheetName val="원가계산서"/>
      <sheetName val="원가계산제비율"/>
      <sheetName val="총괄내역서"/>
      <sheetName val="내역서"/>
      <sheetName val="일위목록"/>
      <sheetName val="일위대가"/>
      <sheetName val="식재수량표"/>
      <sheetName val="시설수량표"/>
      <sheetName val="골재총괄집계표"/>
      <sheetName val="시설중량산출서"/>
      <sheetName val="주요자재중량집계표"/>
      <sheetName val="시멘모래"/>
      <sheetName val="관급자재집계표"/>
      <sheetName val="수량산출서"/>
      <sheetName val="지주및유기질비료기준"/>
      <sheetName val="건설기계경비산출표"/>
      <sheetName val="수목중량"/>
      <sheetName val="단가산출목록"/>
      <sheetName val="단가산출서"/>
      <sheetName val="건설기계사용기준"/>
      <sheetName val="건설기계사용료목록"/>
      <sheetName val="건설기계사용료"/>
      <sheetName val="단가조사서"/>
      <sheetName val="단가견적서1"/>
      <sheetName val="노임단가표"/>
      <sheetName val="인력상하차비"/>
      <sheetName val="기계상하차비"/>
      <sheetName val="운반량및운반비"/>
      <sheetName val="관목운반비산출"/>
      <sheetName val="교목운반비산출"/>
      <sheetName val="수목운반량"/>
      <sheetName val="이식품적용"/>
      <sheetName val="자재소요량"/>
      <sheetName val="수간보호자재"/>
      <sheetName val="새끼량"/>
      <sheetName val="가마니량"/>
      <sheetName val="철선량"/>
      <sheetName val="비계목"/>
      <sheetName val="고무줄량"/>
      <sheetName val="이식수목상하차비"/>
      <sheetName val="노임단가"/>
      <sheetName val="수목표준대가"/>
      <sheetName val="견적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(시방서)"/>
      <sheetName val="표지"/>
      <sheetName val="설계설명서"/>
      <sheetName val="예정공정표"/>
      <sheetName val="설계예산서"/>
      <sheetName val="원가계산서"/>
      <sheetName val="원가계산제비율"/>
      <sheetName val="총괄내역서"/>
      <sheetName val="내역서"/>
      <sheetName val="일위목록"/>
      <sheetName val="일위대가"/>
      <sheetName val="식재수량표"/>
      <sheetName val="시설수량표"/>
      <sheetName val="골재총괄집계표"/>
      <sheetName val="시설중량산출서"/>
      <sheetName val="주요자재중량집계표"/>
      <sheetName val="시멘모래"/>
      <sheetName val="관급자재집계표"/>
      <sheetName val="수량산출서"/>
      <sheetName val="지주및유기질비료기준"/>
      <sheetName val="건설기계경비산출표"/>
      <sheetName val="수목중량"/>
      <sheetName val="단가산출목록"/>
      <sheetName val="단가산출서"/>
      <sheetName val="건설기계사용기준"/>
      <sheetName val="건설기계사용료목록"/>
      <sheetName val="건설기계사용료"/>
      <sheetName val="단가조사서"/>
      <sheetName val="단가견적서1"/>
      <sheetName val="노임단가표"/>
      <sheetName val="인력상하차비"/>
      <sheetName val="기계상하차비"/>
      <sheetName val="운반량및운반비"/>
      <sheetName val="관목운반비산출"/>
      <sheetName val="교목운반비산출"/>
      <sheetName val="수목운반량"/>
      <sheetName val="이식품적용"/>
      <sheetName val="자재소요량"/>
      <sheetName val="수간보호자재"/>
      <sheetName val="새끼량"/>
      <sheetName val="가마니량"/>
      <sheetName val="철선량"/>
      <sheetName val="비계목"/>
      <sheetName val="고무줄량"/>
      <sheetName val="이식수목상하차비"/>
      <sheetName val="노임단가"/>
      <sheetName val="수목표준대가"/>
      <sheetName val="견적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공구원가계산"/>
      <sheetName val="2공구산출내역"/>
      <sheetName val="2______"/>
      <sheetName val="달대"/>
      <sheetName val="일위대가목록"/>
      <sheetName val="데이타"/>
      <sheetName val="2차1차"/>
      <sheetName val="식재일위대가"/>
      <sheetName val="골조시행"/>
      <sheetName val="104동"/>
      <sheetName val="대목"/>
      <sheetName val="단가표"/>
      <sheetName val="내역"/>
      <sheetName val="일위대가"/>
      <sheetName val="기자재비"/>
      <sheetName val="덤프트럭계수"/>
      <sheetName val="기초일위대가"/>
      <sheetName val="단가대비표"/>
      <sheetName val="일위대가표"/>
      <sheetName val="70%"/>
      <sheetName val="예산내역"/>
      <sheetName val="총괄수지표"/>
      <sheetName val="10월"/>
      <sheetName val="을"/>
      <sheetName val="내역서2안"/>
      <sheetName val="1차설계변경내역"/>
      <sheetName val="b_balju"/>
      <sheetName val="공통가설"/>
      <sheetName val="자료"/>
      <sheetName val="견적서"/>
      <sheetName val="내역서"/>
      <sheetName val="담장산출"/>
      <sheetName val="토공사"/>
      <sheetName val="Mc1"/>
      <sheetName val="b_balju-단가단가단가"/>
      <sheetName val="수목표준대가"/>
      <sheetName val="Macro1"/>
      <sheetName val="견적시담(송포2공구)"/>
      <sheetName val="표지"/>
      <sheetName val="공문"/>
      <sheetName val="대비"/>
      <sheetName val="1"/>
      <sheetName val="2"/>
      <sheetName val="기성"/>
      <sheetName val="변경"/>
      <sheetName val="사진설명"/>
      <sheetName val="범례 (2)"/>
      <sheetName val="목차"/>
      <sheetName val="Sheet2"/>
      <sheetName val="사진대지"/>
      <sheetName val="설비2차"/>
      <sheetName val="식재인부"/>
      <sheetName val="sheet1"/>
      <sheetName val="일위대가(건축)"/>
      <sheetName val="건축내역"/>
      <sheetName val="적격점수&lt;300억미만&gt;"/>
      <sheetName val="일위대가목차"/>
      <sheetName val="FB25JN"/>
      <sheetName val="기성내역"/>
      <sheetName val="Sheet5"/>
      <sheetName val="내역5"/>
      <sheetName val="일위목록"/>
      <sheetName val="DT"/>
      <sheetName val="롤러"/>
      <sheetName val="BH"/>
      <sheetName val="조경유지관리"/>
      <sheetName val="조경식재굴취"/>
      <sheetName val="식재단가"/>
      <sheetName val="인력터파기품"/>
      <sheetName val="2005년임금"/>
      <sheetName val="컨테이너"/>
      <sheetName val="펌프차타설"/>
      <sheetName val="단가"/>
      <sheetName val="중기사용료산출근거"/>
      <sheetName val="단가 및 재료비"/>
      <sheetName val="노임단가"/>
      <sheetName val="Y-WORK"/>
      <sheetName val="Sheet10"/>
      <sheetName val="b_balju_cho"/>
      <sheetName val="개요"/>
      <sheetName val="COVER"/>
      <sheetName val="기초내역"/>
      <sheetName val="백암비스타내역"/>
      <sheetName val="data2"/>
      <sheetName val="일용노임단가"/>
      <sheetName val="DATA1"/>
      <sheetName val="QandAJunior"/>
      <sheetName val="CON'C"/>
      <sheetName val="단가표 (2)"/>
      <sheetName val="unit 4"/>
      <sheetName val="Data&amp;Result"/>
      <sheetName val="EACT10"/>
      <sheetName val="경비"/>
      <sheetName val="공통가설공사"/>
      <sheetName val="#REF"/>
      <sheetName val="건축공사실행"/>
      <sheetName val="건축"/>
      <sheetName val="공종목록표"/>
      <sheetName val="환율"/>
      <sheetName val="연결임시"/>
      <sheetName val="증감대비"/>
      <sheetName val="선금급신청서"/>
      <sheetName val="공통단가"/>
      <sheetName val="운반비"/>
      <sheetName val="2000양배"/>
      <sheetName val="실행철강하도"/>
      <sheetName val="직노"/>
      <sheetName val="제직재"/>
      <sheetName val="설직재-1"/>
      <sheetName val="자재단가"/>
      <sheetName val="BID"/>
      <sheetName val="요약&amp;결과"/>
      <sheetName val="광양 3기 유입수"/>
      <sheetName val="회사정보"/>
      <sheetName val="일 위 대 가 표"/>
      <sheetName val="투찰추정"/>
      <sheetName val="입력"/>
      <sheetName val=" 갑지"/>
      <sheetName val="★도급내역"/>
      <sheetName val="노임"/>
      <sheetName val="집계표"/>
      <sheetName val="단가비교표"/>
      <sheetName val="단가일람"/>
      <sheetName val="단위량당중기"/>
      <sheetName val="단가(1)"/>
      <sheetName val="노원열병합  건축공사기성내역서"/>
      <sheetName val="소비자가"/>
      <sheetName val="시설물기초"/>
      <sheetName val="국별인원"/>
      <sheetName val="원가계산서"/>
      <sheetName val="단청공사"/>
      <sheetName val="단산목록"/>
      <sheetName val="노임단가표"/>
      <sheetName val="단가조사서"/>
      <sheetName val="물가대비표"/>
      <sheetName val="요율"/>
      <sheetName val="대가10%"/>
      <sheetName val="작업금지"/>
      <sheetName val="관리자"/>
      <sheetName val="수량산출"/>
      <sheetName val="설계"/>
      <sheetName val="월간관리비"/>
      <sheetName val="산출근거"/>
      <sheetName val="재료단가"/>
      <sheetName val="임금단가"/>
      <sheetName val="장비목록표"/>
      <sheetName val="장비운전경비"/>
      <sheetName val="장비손료"/>
      <sheetName val="장비"/>
      <sheetName val="산근1"/>
      <sheetName val="노무"/>
      <sheetName val="자재"/>
      <sheetName val="에너지요금"/>
      <sheetName val="회사기초자료"/>
      <sheetName val="기본단가"/>
      <sheetName val="인건비단가"/>
      <sheetName val="1,2공구원가계산서"/>
      <sheetName val="1공구산출내역서"/>
      <sheetName val="보할공정"/>
      <sheetName val="기계경비(시간당)"/>
      <sheetName val="Total"/>
      <sheetName val="결재판"/>
      <sheetName val="공사비대비표B(토공)"/>
      <sheetName val="터파기및재료"/>
      <sheetName val="기초단가"/>
      <sheetName val="출력은 금물"/>
      <sheetName val="중기사용료"/>
      <sheetName val="제출내역"/>
      <sheetName val="FAX"/>
      <sheetName val="코드표"/>
      <sheetName val="식재가격"/>
      <sheetName val="식재총괄"/>
      <sheetName val="일위_파일"/>
      <sheetName val="실행(1)"/>
      <sheetName val="몰탈재료산출"/>
      <sheetName val="도급"/>
      <sheetName val="단가조사"/>
      <sheetName val="수목데이타 "/>
      <sheetName val="대가"/>
      <sheetName val="변수값"/>
      <sheetName val="중기상차"/>
      <sheetName val="AS복구"/>
      <sheetName val="중기터파기"/>
      <sheetName val="9811"/>
      <sheetName val="안양동교 1안"/>
      <sheetName val="일위대가(출입)"/>
      <sheetName val="기초입력 DATA"/>
      <sheetName val="전기품산출"/>
      <sheetName val="단가산출"/>
      <sheetName val="할증 "/>
      <sheetName val="금액"/>
      <sheetName val="을지"/>
      <sheetName val="장비사양"/>
      <sheetName val="전체"/>
      <sheetName val="여과지동"/>
      <sheetName val="ABUT수량-A1"/>
      <sheetName val="별제권_정리담보권"/>
      <sheetName val="A-4"/>
      <sheetName val="2.냉난방설비공사"/>
      <sheetName val="7.자동제어공사"/>
      <sheetName val="물가시세표"/>
      <sheetName val="인건비"/>
      <sheetName val="일위대가 "/>
      <sheetName val="수지예산"/>
      <sheetName val="DATA"/>
      <sheetName val="조명율표"/>
      <sheetName val="중기조종사 단위단가"/>
      <sheetName val="코드목록(시스템담당용)"/>
      <sheetName val="저수조"/>
      <sheetName val="집계표_식재"/>
      <sheetName val="장비종합부표"/>
      <sheetName val="부표"/>
      <sheetName val="공정집계_국별"/>
      <sheetName val="AV시스템"/>
      <sheetName val="기계경비일람"/>
      <sheetName val="BS"/>
      <sheetName val="실행내역"/>
      <sheetName val="sheet1 (2)"/>
      <sheetName val="등록업체(031124)"/>
      <sheetName val="단가비교"/>
      <sheetName val="범례_(2)"/>
      <sheetName val="노원열병합__건축공사기성내역서"/>
      <sheetName val="단가_및_재료비"/>
      <sheetName val="일_위_대_가_표"/>
      <sheetName val="unit_4"/>
      <sheetName val="_갑지"/>
      <sheetName val="출력은_금물"/>
      <sheetName val="안양동교_1안"/>
      <sheetName val="단가표_(2)"/>
      <sheetName val="할증_"/>
      <sheetName val="광양_3기_유입수"/>
      <sheetName val="수목데이타_"/>
      <sheetName val="중기조종사_단위단가"/>
      <sheetName val="공장동 지하1층"/>
      <sheetName val="용역동 및 154KV"/>
      <sheetName val="공장동 3층"/>
      <sheetName val="공장동 1층"/>
      <sheetName val="위치조서"/>
      <sheetName val="4.일위대가목차"/>
      <sheetName val="일위대가(가설)"/>
      <sheetName val="관로내역원"/>
      <sheetName val="강병규"/>
      <sheetName val="DANGA"/>
      <sheetName val="BSD _2_"/>
      <sheetName val="급여대장"/>
      <sheetName val="직원 인적급여 카드"/>
      <sheetName val="대한주택보증(수보)"/>
      <sheetName val="대한주택보증(입보)"/>
      <sheetName val="Macro2"/>
      <sheetName val="내부마감"/>
      <sheetName val="EJ"/>
      <sheetName val="교사기준면적(초등)"/>
      <sheetName val="현장경비"/>
      <sheetName val="DATE"/>
      <sheetName val="화재 탐지 설비"/>
      <sheetName val="01"/>
      <sheetName val="제2호단위수량"/>
      <sheetName val="공사개요"/>
      <sheetName val="4.공사별"/>
      <sheetName val="하부철근수량"/>
      <sheetName val="갑지"/>
      <sheetName val="96노임기준"/>
      <sheetName val="견적"/>
      <sheetName val="냉천부속동"/>
      <sheetName val="구의33고"/>
      <sheetName val="기본입력"/>
      <sheetName val="당사실시1"/>
      <sheetName val="재료"/>
      <sheetName val="물가시세"/>
      <sheetName val="대,유,램"/>
      <sheetName val="비전경영계획"/>
      <sheetName val="포장복구집계"/>
      <sheetName val="북방3터널"/>
      <sheetName val="웅진교-S2"/>
      <sheetName val="철콘공사"/>
      <sheetName val="I一般比"/>
      <sheetName val="N賃率-職"/>
      <sheetName val="J直材4"/>
      <sheetName val="실행"/>
      <sheetName val="000000"/>
      <sheetName val="주소록"/>
      <sheetName val="금액내역서"/>
      <sheetName val="품셈TABLE"/>
      <sheetName val="Sheet4"/>
      <sheetName val="총괄내역서"/>
      <sheetName val="계산서(곡선부)"/>
      <sheetName val="포장재료집계표"/>
      <sheetName val="설계예산서"/>
      <sheetName val="예산내역서"/>
      <sheetName val="3련 BOX"/>
      <sheetName val="광주전남"/>
      <sheetName val="const."/>
      <sheetName val="보도공제면적"/>
      <sheetName val="설계내역서"/>
      <sheetName val="원하대비"/>
      <sheetName val="원도급"/>
      <sheetName val="하도급"/>
      <sheetName val="대비2"/>
      <sheetName val="건축공사"/>
      <sheetName val="경산"/>
      <sheetName val="전력"/>
      <sheetName val="(전남)시범지구 운영실적 및 결과분석(8월까지)"/>
      <sheetName val="우석문틀"/>
      <sheetName val="준검 내역서"/>
      <sheetName val="기본단가표"/>
      <sheetName val="1안"/>
      <sheetName val="기계경비"/>
      <sheetName val="단가기준"/>
      <sheetName val="자단"/>
      <sheetName val="2000년1차"/>
      <sheetName val="신규일위"/>
      <sheetName val="수목데이타"/>
      <sheetName val="계약내역(2)"/>
      <sheetName val="상각비"/>
      <sheetName val="10월 (2)"/>
      <sheetName val="종합-임현"/>
      <sheetName val="중기집계"/>
      <sheetName val="조명일위"/>
      <sheetName val="단"/>
      <sheetName val="통장출금액"/>
      <sheetName val="현장관리비"/>
      <sheetName val="원가계산서(남측)"/>
      <sheetName val="이토변실(A3-LINE)"/>
      <sheetName val="내 역 서(총괄)"/>
      <sheetName val="사업성"/>
      <sheetName val="6-1. 관개량조서"/>
      <sheetName val="재료비"/>
      <sheetName val="재료집계표빽업"/>
      <sheetName val="암거수리계산서"/>
      <sheetName val="◀암거수리계산조서"/>
      <sheetName val="◀암거위치"/>
      <sheetName val="최종단면▶"/>
      <sheetName val="◀평균높이▶"/>
      <sheetName val="입찰안"/>
      <sheetName val="기초자료"/>
      <sheetName val="토량1-1"/>
      <sheetName val="1.우편집중내역서"/>
      <sheetName val="한강운반비"/>
      <sheetName val="자료입력"/>
      <sheetName val="CABLE SIZE-1"/>
      <sheetName val="내역-2"/>
      <sheetName val="단가산출(총괄)"/>
      <sheetName val="일위총괄"/>
      <sheetName val="수량산출서"/>
      <sheetName val="공구"/>
      <sheetName val="자판실행"/>
      <sheetName val="원가data"/>
      <sheetName val="예산편성"/>
      <sheetName val="6공구(당초)"/>
      <sheetName val=" 견적서"/>
      <sheetName val="MCC제원"/>
      <sheetName val="제경비율"/>
      <sheetName val="가정조건"/>
      <sheetName val="공통"/>
      <sheetName val="장비경비"/>
      <sheetName val="빗물받이(910-510-410)"/>
      <sheetName val="계정code"/>
      <sheetName val="단중표"/>
      <sheetName val="예산명세서"/>
      <sheetName val="설계명세서"/>
      <sheetName val="시멘트"/>
      <sheetName val="정의"/>
      <sheetName val="재노경"/>
      <sheetName val="도급내역5+800"/>
      <sheetName val="도급내역"/>
      <sheetName val="의왕내역"/>
      <sheetName val="노무비"/>
      <sheetName val="원가"/>
      <sheetName val="단가산출-기,교"/>
      <sheetName val="일위목록-기"/>
      <sheetName val="공조기"/>
      <sheetName val="도급FORM"/>
      <sheetName val="10"/>
      <sheetName val="11"/>
      <sheetName val="12"/>
      <sheetName val="13"/>
      <sheetName val="14"/>
      <sheetName val="15"/>
      <sheetName val="16"/>
      <sheetName val="3"/>
      <sheetName val="4"/>
      <sheetName val="5"/>
      <sheetName val="6"/>
      <sheetName val="7"/>
      <sheetName val="8"/>
      <sheetName val="9"/>
      <sheetName val="유원장"/>
      <sheetName val="놀이광장"/>
      <sheetName val="다목적광장"/>
      <sheetName val="단가산출2"/>
      <sheetName val="조건"/>
      <sheetName val="기초입력_DATA"/>
      <sheetName val="실행대비"/>
      <sheetName val="내역서(전기)"/>
      <sheetName val="토사(PE)"/>
      <sheetName val="자재목록"/>
      <sheetName val="단가목록"/>
      <sheetName val="중기목록"/>
      <sheetName val="노임이"/>
      <sheetName val="일위대가 목록표"/>
      <sheetName val="기본1"/>
      <sheetName val="수정일위대가"/>
      <sheetName val="부대공"/>
      <sheetName val="배수공"/>
      <sheetName val="토공"/>
      <sheetName val="포장공"/>
      <sheetName val="기준액"/>
      <sheetName val="투찰내역"/>
      <sheetName val="실행내역 "/>
      <sheetName val="굴화내역"/>
      <sheetName val="총공사비집계표"/>
      <sheetName val="납부서"/>
      <sheetName val="보고"/>
      <sheetName val="금융비용"/>
      <sheetName val="2000,9월 일위"/>
      <sheetName val="1공구원가계산서"/>
      <sheetName val="을 1"/>
      <sheetName val="을 2"/>
      <sheetName val="견적단가"/>
      <sheetName val="DATA 입력란"/>
      <sheetName val="비탈면보호공수량산출"/>
      <sheetName val="일위대가표(DEEP)"/>
      <sheetName val="단위수량"/>
      <sheetName val="계약서"/>
      <sheetName val="간접비 총괄표"/>
      <sheetName val="2.1  노무비 평균단가산출"/>
      <sheetName val="기초일위"/>
      <sheetName val="시설일위"/>
      <sheetName val="종배수관면벽신"/>
      <sheetName val="피벗테이블데이터분석"/>
      <sheetName val="표준항목"/>
      <sheetName val="덤프운반거리산출(토)"/>
      <sheetName val="덤프운반거리산출(풍)"/>
      <sheetName val="덤프운반거리산출(연)"/>
      <sheetName val="교각1"/>
      <sheetName val="자동제어"/>
      <sheetName val="식재일위"/>
      <sheetName val="말뚝지지력산정"/>
      <sheetName val="L_RPTB~1"/>
      <sheetName val="시작4"/>
      <sheetName val="단가산출서"/>
      <sheetName val="pier(각형)"/>
      <sheetName val="(A)내역서"/>
      <sheetName val="조경일람"/>
      <sheetName val="중기단가"/>
      <sheetName val="단가및재료비"/>
      <sheetName val="기능공인적사항"/>
      <sheetName val="내역표지"/>
      <sheetName val="유림골조"/>
      <sheetName val="조견표"/>
      <sheetName val="조도계산서 (도서)"/>
      <sheetName val="3.하중산정4.지지력"/>
      <sheetName val="단  가  대  비  표"/>
      <sheetName val="일  위  대  가  목  록"/>
      <sheetName val="2.대외공문"/>
      <sheetName val="-치수표(곡선부)"/>
      <sheetName val="가동비율"/>
      <sheetName val="반포2차"/>
      <sheetName val="기준FACTOR"/>
      <sheetName val="대가단최종"/>
      <sheetName val="노무비 근거"/>
      <sheetName val="전차선로 물량표"/>
      <sheetName val="공통(20-91)"/>
      <sheetName val="잡비"/>
      <sheetName val="개인명세서"/>
      <sheetName val="토적단위"/>
      <sheetName val="공내역"/>
      <sheetName val="ⴭⴭⴭⴭⴭ"/>
      <sheetName val="중기작업량"/>
      <sheetName val="청천내"/>
      <sheetName val="교통대책내역"/>
      <sheetName val="일위대가(4층원격)"/>
      <sheetName val="22단가"/>
      <sheetName val="22인공"/>
      <sheetName val="부대내역"/>
      <sheetName val="토목공사"/>
      <sheetName val="06 일위대가목록"/>
      <sheetName val="정산명세서"/>
      <sheetName val="일반부표"/>
      <sheetName val="수량집계표(舊)"/>
      <sheetName val="철거산출근거"/>
      <sheetName val="형틀공사"/>
      <sheetName val="범례_(2)1"/>
      <sheetName val="단가_및_재료비1"/>
      <sheetName val="노원열병합__건축공사기성내역서1"/>
      <sheetName val="일_위_대_가_표1"/>
      <sheetName val="출력은_금물1"/>
      <sheetName val="unit_41"/>
      <sheetName val="_갑지1"/>
      <sheetName val="단가표_(2)1"/>
      <sheetName val="광양_3기_유입수1"/>
      <sheetName val="BSD__2_"/>
      <sheetName val="안양동교_1안1"/>
      <sheetName val="할증_1"/>
      <sheetName val="중기조종사_단위단가1"/>
      <sheetName val="수목데이타_1"/>
      <sheetName val="직원_인적급여_카드"/>
      <sheetName val="sheet1_(2)"/>
      <sheetName val="4_일위대가목차"/>
      <sheetName val="일위대가_"/>
      <sheetName val="2_냉난방설비공사"/>
      <sheetName val="7_자동제어공사"/>
      <sheetName val="화재_탐지_설비"/>
      <sheetName val="4_공사별"/>
      <sheetName val="(전남)시범지구_운영실적_및_결과분석(8월까지)"/>
      <sheetName val="준검_내역서"/>
      <sheetName val="3련_BOX"/>
      <sheetName val="공장동_지하1층"/>
      <sheetName val="용역동_및_154KV"/>
      <sheetName val="공장동_3층"/>
      <sheetName val="공장동_1층"/>
      <sheetName val="유역면적"/>
      <sheetName val="단가 "/>
      <sheetName val="실행내역서"/>
      <sheetName val="比較表"/>
      <sheetName val="편집1"/>
      <sheetName val="경남"/>
      <sheetName val="경북"/>
      <sheetName val="중부"/>
      <sheetName val="패널"/>
      <sheetName val="1차 내역서"/>
      <sheetName val="간공설계서"/>
      <sheetName val="기초데이타"/>
      <sheetName val="설명서 "/>
      <sheetName val="토목"/>
      <sheetName val="기본일위"/>
      <sheetName val="수목단가"/>
      <sheetName val="시설수량표"/>
      <sheetName val="식재수량표"/>
      <sheetName val="남대문빌딩"/>
      <sheetName val="중기손료"/>
      <sheetName val="품셈표"/>
      <sheetName val="청주(철골발주의뢰서)"/>
      <sheetName val="일위대가(1)"/>
      <sheetName val="구입단가"/>
      <sheetName val="Sheet3"/>
      <sheetName val="JUCKEYK"/>
      <sheetName val="시운전연료비"/>
      <sheetName val="VOR"/>
      <sheetName val="토건"/>
      <sheetName val="Baby일위대가"/>
      <sheetName val="신고조서"/>
      <sheetName val="16-1"/>
      <sheetName val="9-1차이내역"/>
      <sheetName val="부대공Ⅱ"/>
      <sheetName val="분당임차변경"/>
      <sheetName val="설비내역서"/>
      <sheetName val="건축내역서"/>
      <sheetName val="전기내역서"/>
      <sheetName val="예총"/>
      <sheetName val="광주운남을"/>
      <sheetName val="TRE TABLE"/>
      <sheetName val="수입"/>
      <sheetName val="동문건설"/>
      <sheetName val="공사비산출내역"/>
      <sheetName val="비용"/>
      <sheetName val="변경내역"/>
      <sheetName val="단가견적조사표"/>
      <sheetName val="투입비"/>
      <sheetName val="옥외외등집계표"/>
      <sheetName val="설계산출기초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BOJUNGGM"/>
      <sheetName val="1. 설계조건 2.단면가정 3. 하중계산"/>
      <sheetName val="노견단위수량"/>
      <sheetName val="기타 정보통신공사"/>
      <sheetName val="A갑지"/>
      <sheetName val="견적 (2)"/>
      <sheetName val="실행간접비"/>
      <sheetName val="손익계산서"/>
      <sheetName val="발주처담당자"/>
      <sheetName val="공정표"/>
      <sheetName val="도급원가"/>
      <sheetName val="본사인상전"/>
      <sheetName val="G.R300경비"/>
      <sheetName val="부표총괄"/>
      <sheetName val="2003상반기노임기준"/>
      <sheetName val="갑지(추정)"/>
      <sheetName val="내역_FILE"/>
      <sheetName val="목록"/>
      <sheetName val="장비가동"/>
      <sheetName val="배수내역"/>
      <sheetName val="DAN"/>
      <sheetName val="백호우계수"/>
      <sheetName val="지급자재"/>
      <sheetName val="변압기 및 발전기 용량"/>
      <sheetName val="세부내역서(소방)"/>
      <sheetName val="일위대가집계"/>
      <sheetName val="적용단위길이"/>
      <sheetName val="특수기호강도거푸집"/>
      <sheetName val="종배수관(신)"/>
      <sheetName val="총 괄 표"/>
      <sheetName val="도급기성"/>
      <sheetName val="간접비"/>
      <sheetName val="램머"/>
      <sheetName val="작업일보"/>
      <sheetName val="괴목육교"/>
      <sheetName val="옥외등신설"/>
      <sheetName val="저케CV22신설"/>
      <sheetName val="저케CV38신설"/>
      <sheetName val="저케CV8신설"/>
      <sheetName val="접지3종"/>
      <sheetName val="sub"/>
      <sheetName val="근로자"/>
      <sheetName val="산출기초"/>
      <sheetName val="공사비산출서"/>
      <sheetName val="개요입력"/>
      <sheetName val="수량기준"/>
      <sheetName val="APT내역"/>
      <sheetName val="부대시설"/>
      <sheetName val="일용노임단가2001상"/>
      <sheetName val="참조자료"/>
      <sheetName val="파일의이용"/>
      <sheetName val="단 box"/>
      <sheetName val="수량집계"/>
      <sheetName val="전선 및 전선관"/>
      <sheetName val="원가계산"/>
      <sheetName val="구간재료"/>
      <sheetName val="기초대가"/>
      <sheetName val="시설대가"/>
      <sheetName val="수목대가"/>
      <sheetName val="인공대가"/>
      <sheetName val="진주방향"/>
      <sheetName val="식재"/>
      <sheetName val="시설물"/>
      <sheetName val="식재출력용"/>
      <sheetName val="유지관리"/>
      <sheetName val="날개벽수량표"/>
      <sheetName val="접속슬라브"/>
      <sheetName val="경율산정.XLS"/>
      <sheetName val="실행예산"/>
      <sheetName val="단가_1_"/>
      <sheetName val="버스운행안내"/>
      <sheetName val="적산산출"/>
      <sheetName val="자재비산출"/>
      <sheetName val="운용비산출"/>
      <sheetName val="실행내역서 "/>
      <sheetName val="교각별철근수량집계표"/>
      <sheetName val="관접합및부설"/>
      <sheetName val="횡배수관"/>
      <sheetName val="소방"/>
      <sheetName val="터널조도"/>
      <sheetName val="구간별현황"/>
      <sheetName val="배수량"/>
      <sheetName val="WORK"/>
      <sheetName val="기본계획"/>
      <sheetName val="사각1,특1호"/>
      <sheetName val="3단계"/>
      <sheetName val="대구경북"/>
      <sheetName val="월별손익현황"/>
      <sheetName val="서울서부"/>
      <sheetName val="부산경남"/>
      <sheetName val="서울동부"/>
      <sheetName val="인천경기"/>
      <sheetName val="중부본부"/>
      <sheetName val="호남본부"/>
      <sheetName val="국민연금표"/>
      <sheetName val="건축공사 집계표"/>
      <sheetName val="골조"/>
      <sheetName val="일 위 목 록 표"/>
      <sheetName val="원가서"/>
      <sheetName val="이식운반"/>
      <sheetName val="용역비내역-진짜"/>
      <sheetName val="실행기초"/>
      <sheetName val="총괄표"/>
      <sheetName val="인공산출"/>
      <sheetName val="세금자료"/>
      <sheetName val="규준틀"/>
      <sheetName val="조명시설"/>
      <sheetName val="사업수지"/>
      <sheetName val="기계"/>
      <sheetName val="정화조"/>
      <sheetName val="조경"/>
      <sheetName val="교량하부공"/>
      <sheetName val="S&amp;R"/>
      <sheetName val="인원계획-미화"/>
      <sheetName val="Quality"/>
      <sheetName val="People"/>
      <sheetName val="Risk"/>
      <sheetName val="Training"/>
      <sheetName val="General"/>
      <sheetName val="Instructions"/>
      <sheetName val="인부노임"/>
      <sheetName val="CODE"/>
      <sheetName val="철근콘크리트 (5)"/>
      <sheetName val="안전장치"/>
      <sheetName val="일반공사"/>
      <sheetName val="포스코실행"/>
      <sheetName val="원내역"/>
      <sheetName val="단위중량"/>
      <sheetName val="소일위대가코드표"/>
      <sheetName val="원가계산서(변경)"/>
      <sheetName val="장비집계"/>
      <sheetName val="맨홀_공사비"/>
      <sheetName val="값"/>
      <sheetName val="중기 목록표"/>
      <sheetName val="기초자료입력"/>
      <sheetName val="기초공"/>
      <sheetName val="기둥(원형)"/>
      <sheetName val="SG"/>
      <sheetName val="7월11일"/>
      <sheetName val="시설물일위"/>
      <sheetName val="공내역서"/>
      <sheetName val="설계예산서(흙막이)"/>
      <sheetName val="노임 단가"/>
      <sheetName val="4.직접인건비"/>
      <sheetName val="직접인건비"/>
      <sheetName val="설계명세서 (장비)"/>
      <sheetName val="NEW DB"/>
      <sheetName val="도곡동APT"/>
      <sheetName val="신대방교수"/>
      <sheetName val="개화1교"/>
      <sheetName val="TYPE-1"/>
      <sheetName val="1.설계기준 "/>
      <sheetName val="001"/>
      <sheetName val="대덕토공총"/>
      <sheetName val="주공 갑지"/>
      <sheetName val="front"/>
      <sheetName val="배수장토목공사비"/>
      <sheetName val="안전난간대원가"/>
      <sheetName val="관급자재"/>
      <sheetName val="건축일위"/>
      <sheetName val="그라우팅일위"/>
      <sheetName val="집계"/>
      <sheetName val="일반건축물통신회선수"/>
      <sheetName val="?????"/>
      <sheetName val="Proposal"/>
      <sheetName val="자  재"/>
      <sheetName val="건축외주"/>
      <sheetName val="5직접"/>
      <sheetName val="장비단가"/>
      <sheetName val="4.2.1 마루높이 검토"/>
      <sheetName val="일위산출"/>
      <sheetName val="설비"/>
      <sheetName val="예가표"/>
      <sheetName val="archi(본사)"/>
      <sheetName val="일위대가-1"/>
      <sheetName val="서식"/>
      <sheetName val="재료표"/>
      <sheetName val="물량내역"/>
      <sheetName val="아파트"/>
      <sheetName val="내역1"/>
      <sheetName val="건설기계사용기준"/>
      <sheetName val="노무단가"/>
      <sheetName val="1단계총괄내역서"/>
      <sheetName val="단가 (2)"/>
      <sheetName val="단위단가"/>
      <sheetName val="자재테이블"/>
      <sheetName val="※참고자료※"/>
      <sheetName val="대치판정"/>
      <sheetName val="산출내역서집계표"/>
      <sheetName val="제경비"/>
      <sheetName val="직접비"/>
      <sheetName val="참고자료"/>
      <sheetName val="ITEM"/>
      <sheetName val="공사비증감"/>
      <sheetName val="원가계산서 "/>
      <sheetName val="기"/>
      <sheetName val="전선(총)"/>
      <sheetName val="물가자료"/>
      <sheetName val="전기일위목록"/>
      <sheetName val="산출기준자료"/>
      <sheetName val="단면가정"/>
      <sheetName val="설계변경총괄표(계산식)"/>
      <sheetName val="정부노임단가"/>
      <sheetName val="미드수량"/>
      <sheetName val="용산1(해보)"/>
      <sheetName val="유류대관리"/>
      <sheetName val="적용기준"/>
      <sheetName val="고내분기~한림"/>
      <sheetName val="광령~경마장"/>
      <sheetName val="세기~광령"/>
      <sheetName val="물건개요"/>
      <sheetName val="빌딩경영보고서"/>
      <sheetName val="리스료"/>
      <sheetName val="BQ(실행)"/>
      <sheetName val="대로근거"/>
      <sheetName val="2F 회의실견적(5_14 일대)"/>
      <sheetName val="단가대비표 (3)"/>
      <sheetName val="바닥판"/>
      <sheetName val="입력DATA"/>
      <sheetName val="이름교환"/>
      <sheetName val="구리토평1전기"/>
      <sheetName val="소화실적"/>
      <sheetName val="소총괄표1"/>
      <sheetName val="wall"/>
      <sheetName val="규격"/>
      <sheetName val="코드"/>
      <sheetName val="연결관암거"/>
      <sheetName val="PAINT"/>
      <sheetName val="약품공급2"/>
      <sheetName val="3.고급화검토"/>
      <sheetName val="2.2.10.샤시등"/>
      <sheetName val="입면고급화단가표"/>
      <sheetName val="COST"/>
      <sheetName val="설계내역2"/>
      <sheetName val="횡배수관수량집계"/>
      <sheetName val="Ekog10"/>
      <sheetName val="하조서"/>
      <sheetName val="실행(ALT1)"/>
      <sheetName val="퍼스트"/>
      <sheetName val="간접1"/>
      <sheetName val="점수계산1-2"/>
      <sheetName val="관급"/>
      <sheetName val="96작생능"/>
      <sheetName val="내2"/>
      <sheetName val="기초목"/>
      <sheetName val="확약서"/>
      <sheetName val="6호기"/>
      <sheetName val="36단가"/>
      <sheetName val="적현로"/>
      <sheetName val="기계설비"/>
      <sheetName val="총괄"/>
      <sheetName val="심사물량"/>
      <sheetName val="도로정위치부표"/>
      <sheetName val="심사계산"/>
      <sheetName val="DB구축"/>
      <sheetName val="도로조사부표"/>
      <sheetName val="재정비내역"/>
      <sheetName val="입력변수"/>
      <sheetName val="지적고시내역"/>
      <sheetName val="골막이(야매)"/>
      <sheetName val="품셈 "/>
      <sheetName val="고시단가"/>
      <sheetName val="가격조사서"/>
      <sheetName val="설계예시"/>
      <sheetName val="우수공,맨홀,집수정"/>
      <sheetName val="출력X"/>
      <sheetName val="주beam"/>
      <sheetName val="98태백"/>
      <sheetName val="출자한도"/>
      <sheetName val="판"/>
      <sheetName val="문학간접"/>
      <sheetName val="우수받이"/>
      <sheetName val="단가일람 (2)"/>
      <sheetName val="11-2.아파트내역"/>
      <sheetName val="출력용"/>
      <sheetName val="설계표지"/>
      <sheetName val="전기"/>
      <sheetName val="유림총괄"/>
      <sheetName val="파이프류"/>
      <sheetName val="단위목록"/>
      <sheetName val="기계경비목록"/>
      <sheetName val="2.고용보험료산출근거"/>
      <sheetName val="단가조정"/>
      <sheetName val="대표명단"/>
      <sheetName val="토적표"/>
      <sheetName val="단관데이터"/>
      <sheetName val="이형관데이터"/>
      <sheetName val="주요항목별"/>
      <sheetName val="매매"/>
      <sheetName val="토공사(흙막이)"/>
      <sheetName val="안양1공구_건축"/>
      <sheetName val="투찰금액"/>
      <sheetName val="공동"/>
      <sheetName val="원가계산(2)"/>
      <sheetName val="48단가"/>
      <sheetName val="테이블"/>
      <sheetName val="실행對比"/>
      <sheetName val="시화점실행"/>
      <sheetName val="가시설수량"/>
      <sheetName val="단가1"/>
      <sheetName val="품셈"/>
      <sheetName val="양남(실시)"/>
      <sheetName val="건천(실시)"/>
      <sheetName val="외동(실시)"/>
      <sheetName val="안강(실시)"/>
      <sheetName val="안강(우선실시)"/>
      <sheetName val="ARCH개략"/>
      <sheetName val="EQUIP 개략내역서"/>
      <sheetName val="UG&amp;PAV (개략내역서)"/>
      <sheetName val="창운"/>
      <sheetName val="EQUIP"/>
      <sheetName val="동서실행예산"/>
      <sheetName val="DNT견적"/>
      <sheetName val="적정심사"/>
      <sheetName val="일위대가내역"/>
      <sheetName val="내역분기"/>
      <sheetName val="단가일람표"/>
      <sheetName val="도堉᎓"/>
      <sheetName val="내역2"/>
      <sheetName val="아파트 내역"/>
      <sheetName val="갑지1"/>
      <sheetName val="비교표"/>
      <sheetName val="NYS"/>
      <sheetName val="설계명세서-2"/>
      <sheetName val="덕전리"/>
      <sheetName val="세골재  T2 변경 현황"/>
      <sheetName val="전산소모"/>
      <sheetName val="폐토수익화 "/>
      <sheetName val="토목주소"/>
      <sheetName val="프랜트면허"/>
      <sheetName val="건축2"/>
      <sheetName val="단면별연장"/>
      <sheetName val="자재일위(경)"/>
      <sheetName val="마산방향"/>
      <sheetName val="마산방향철근집계"/>
      <sheetName val="노무비단가"/>
      <sheetName val="갑지70%"/>
      <sheetName val="6차2회변경내역서"/>
      <sheetName val="1월"/>
      <sheetName val="동수"/>
      <sheetName val="전등설비"/>
      <sheetName val="단위량"/>
      <sheetName val="재료집계표2"/>
      <sheetName val="토적집계표"/>
      <sheetName val="대여현황"/>
      <sheetName val="일위"/>
      <sheetName val="98NS-N"/>
      <sheetName val="소야공정계획표"/>
      <sheetName val="45,46"/>
      <sheetName val="열린교실"/>
      <sheetName val="단가최종"/>
      <sheetName val="대가목록"/>
      <sheetName val="가설공사"/>
      <sheetName val="4차원가계산서"/>
      <sheetName val="단가결정"/>
      <sheetName val="내역아"/>
      <sheetName val="울타리"/>
      <sheetName val="PAD TR보호대기초"/>
      <sheetName val="가로등기초"/>
      <sheetName val="HANDHOLE(2)"/>
      <sheetName val="단가산출목록표"/>
      <sheetName val="공종별집계표(창고-52평)"/>
      <sheetName val="직재"/>
      <sheetName val="설계개요"/>
      <sheetName val="7단가"/>
      <sheetName val="외주(기준)"/>
      <sheetName val="재.노.경(기준)"/>
      <sheetName val="선정요령"/>
      <sheetName val="데리네이타현황"/>
      <sheetName val="발주수량표"/>
      <sheetName val="공사"/>
      <sheetName val="횡배수관집현황(2공구)"/>
      <sheetName val="#2_Paint"/>
      <sheetName val="도기류"/>
      <sheetName val="차액보증"/>
      <sheetName val="배수관연장조서"/>
      <sheetName val="실행예산서"/>
      <sheetName val="전열산출서"/>
      <sheetName val="간접"/>
      <sheetName val="단위"/>
      <sheetName val="원가장"/>
      <sheetName val="계정"/>
      <sheetName val="Customer Databas"/>
      <sheetName val="중집계"/>
      <sheetName val="토공정보"/>
      <sheetName val="2008년상반노임"/>
      <sheetName val="BOX"/>
      <sheetName val="배서어음명세서"/>
      <sheetName val="노임9월"/>
      <sheetName val="문화가격표"/>
      <sheetName val="중기솔뇨"/>
      <sheetName val="세대별집계표(BY 고려전산)_미출력"/>
      <sheetName val="검토표(총괄)"/>
      <sheetName val="추가할증(삭제금지)"/>
      <sheetName val="도봉2지구"/>
      <sheetName val="2003상반기노舓⾢_x0005_"/>
      <sheetName val="월현황(내자)"/>
      <sheetName val="저"/>
      <sheetName val="단가대비"/>
      <sheetName val="내역서01"/>
      <sheetName val="SULKEA"/>
      <sheetName val="현장별"/>
      <sheetName val="설계서(본관)"/>
      <sheetName val="일쐈齣/"/>
      <sheetName val="일ᩐ瀀"/>
      <sheetName val="일ᩐ頀"/>
      <sheetName val="난방설비"/>
      <sheetName val="내역서 (2)"/>
      <sheetName val="중기명"/>
      <sheetName val="CTEMCOST"/>
      <sheetName val="설계내역"/>
      <sheetName val="비교1"/>
      <sheetName val="완제수불8"/>
      <sheetName val="지주토목내역서"/>
      <sheetName val="평가데이터"/>
      <sheetName val="입찰"/>
      <sheetName val="현경"/>
      <sheetName val="지수"/>
      <sheetName val="cable-data"/>
      <sheetName val="동해title"/>
      <sheetName val="확_x0000__x0000_"/>
      <sheetName val="견"/>
      <sheetName val="돈암사업"/>
      <sheetName val="토지가격산출"/>
      <sheetName val="말고개터널조명전압강하"/>
      <sheetName val="4.2유효폭의 계산"/>
      <sheetName val="수곡내역"/>
      <sheetName val="9509"/>
      <sheetName val="ALL"/>
      <sheetName val="LIDE"/>
      <sheetName val="자재비"/>
      <sheetName val="E총"/>
      <sheetName val="참조 (2)"/>
      <sheetName val="장비별표(오거보링)(Ø400)(12M)"/>
      <sheetName val="공주-교대(A1)"/>
      <sheetName val="음성방향"/>
      <sheetName val="신호등일위대가"/>
      <sheetName val="설계조건"/>
      <sheetName val="기안"/>
      <sheetName val="익월작업계힉"/>
      <sheetName val="유효성체크"/>
      <sheetName val="표준견적서"/>
      <sheetName val="당초"/>
      <sheetName val="2000노임기준"/>
      <sheetName val="VST재료산출"/>
      <sheetName val="명세서"/>
      <sheetName val="재료비노무비"/>
      <sheetName val="잡철물"/>
      <sheetName val="전문품의"/>
      <sheetName val="APT"/>
      <sheetName val="전기집계표"/>
      <sheetName val="산출서"/>
      <sheetName val="2008년상반기"/>
      <sheetName val="참고"/>
      <sheetName val="자재단가비교표"/>
      <sheetName val="자재일람"/>
      <sheetName val="수로단위수량"/>
      <sheetName val="수납몸통"/>
      <sheetName val="48일위"/>
      <sheetName val="48수량"/>
      <sheetName val="22일위"/>
      <sheetName val="원형1호맨홀토공수량"/>
      <sheetName val="부재리스트"/>
      <sheetName val="7내역"/>
      <sheetName val="기초"/>
      <sheetName val="견적990322"/>
      <sheetName val="직접경비"/>
      <sheetName val="단재적표"/>
      <sheetName val="인건비 "/>
      <sheetName val="슬래브"/>
      <sheetName val="FOOD COURT 천정 뿜칠 배기 철거후 재시공"/>
      <sheetName val="예산서"/>
      <sheetName val="제출내역 (2)"/>
      <sheetName val="부하계산서"/>
      <sheetName val="견적서갑지연속"/>
      <sheetName val="TYPE1"/>
      <sheetName val="기초입력_DATA1"/>
      <sheetName val="_견적서"/>
      <sheetName val="const_"/>
      <sheetName val="일위대가_목록표"/>
      <sheetName val="DATA_입력란"/>
      <sheetName val="1__설계조건_2_단면가정_3__하중계산"/>
      <sheetName val="6-1__관개량조서"/>
      <sheetName val="1_우편집중내역서"/>
      <sheetName val="CABLE_SIZE-1"/>
      <sheetName val="내_역_서(총괄)"/>
      <sheetName val="경율산정_XLS"/>
      <sheetName val="10월_(2)"/>
      <sheetName val="2000,9월_일위"/>
      <sheetName val="06_일위대가목록"/>
      <sheetName val="건축공사_집계표"/>
      <sheetName val="실행내역_"/>
      <sheetName val="간접비_총괄표"/>
      <sheetName val="2_1__노무비_평균단가산출"/>
      <sheetName val="자__재"/>
      <sheetName val="노무비_근거"/>
      <sheetName val="전차선로_물량표"/>
      <sheetName val="1차_내역서"/>
      <sheetName val="을_1"/>
      <sheetName val="을_2"/>
      <sheetName val="4_2_1_마루높이_검토"/>
      <sheetName val="설명서_"/>
      <sheetName val="단__가__대__비__표"/>
      <sheetName val="일__위__대__가__목__록"/>
      <sheetName val="3_하중산정4_지지력"/>
      <sheetName val="연습"/>
      <sheetName val="basic"/>
      <sheetName val="본체"/>
      <sheetName val="부대tu"/>
      <sheetName val="남양주부대"/>
      <sheetName val="MOTOR"/>
      <sheetName val="선정대비표(총괄,조정)"/>
      <sheetName val="기본설계기준"/>
      <sheetName val="재집"/>
      <sheetName val="직공비"/>
      <sheetName val="결재갑지"/>
      <sheetName val="0226"/>
      <sheetName val="중기경유지급대장"/>
      <sheetName val="중기잡유공제"/>
      <sheetName val="중기잡유지급대장"/>
      <sheetName val="중기임차료"/>
      <sheetName val="중기경유공제"/>
      <sheetName val="안전시설"/>
      <sheetName val="남양내역"/>
      <sheetName val="기성내역서표지"/>
      <sheetName val="간지"/>
      <sheetName val="단가(자재)"/>
      <sheetName val="단가(노임)"/>
      <sheetName val="기초목록"/>
      <sheetName val="하수급견적대비"/>
      <sheetName val="변경내역서간지"/>
      <sheetName val="맨홀수량산출"/>
      <sheetName val="공문(신)"/>
      <sheetName val="소포내역 (2)"/>
      <sheetName val="익산"/>
      <sheetName val="개별직종노임단가(2005.1)"/>
      <sheetName val="[2차1차.XLS]일쐈齣/"/>
      <sheetName val="[2차1차.XLS][2차1차.XLS]일쐈齣/"/>
      <sheetName val="일위총괄표"/>
      <sheetName val="1.설계조건"/>
      <sheetName val="북부"/>
      <sheetName val="품셈총괄표"/>
      <sheetName val="검산금액"/>
      <sheetName val="선수보증금"/>
      <sheetName val="연체일수"/>
      <sheetName val="기초해지"/>
      <sheetName val="잔가합계"/>
      <sheetName val="C3"/>
      <sheetName val="단위별 일위대가표"/>
      <sheetName val="단가조사-예비품"/>
      <sheetName val="산근목록"/>
      <sheetName val="호표목록"/>
      <sheetName val="하중계산"/>
      <sheetName val="Item Code"/>
      <sheetName val="기성내역서(토목)"/>
      <sheetName val="1공구내역서(1)"/>
      <sheetName val="유방야장기초"/>
      <sheetName val="별표 "/>
      <sheetName val="단가집계목록"/>
      <sheetName val="노임단가 및 기계경비"/>
      <sheetName val="Sheet6"/>
      <sheetName val="중도해지진행업체"/>
      <sheetName val="기초해지2"/>
      <sheetName val="BNR Design"/>
      <sheetName val="6)화재 탐지 설비"/>
      <sheetName val="상호참고자료"/>
      <sheetName val="발주처자료입력"/>
      <sheetName val="회사기본자료"/>
      <sheetName val="하자보증자료"/>
      <sheetName val="관련자료입력"/>
      <sheetName val="총괄집계표"/>
      <sheetName val="49단가"/>
      <sheetName val="T13(P68~72,78)"/>
      <sheetName val="직접경비호표"/>
      <sheetName val="직접인건비호표(항목60%)"/>
      <sheetName val="공기주입기 설치공사"/>
      <sheetName val="안동예산서"/>
      <sheetName val="신대방33(적용)"/>
      <sheetName val="장비비"/>
      <sheetName val="투입내역"/>
      <sheetName val="자금신청서"/>
      <sheetName val="메인거더-크로스빔200연결부"/>
      <sheetName val="전기BOX내역서"/>
      <sheetName val="세기~¬_x0000_"/>
      <sheetName val="자재운반단가일람표"/>
      <sheetName val="견적업체"/>
      <sheetName val="법면단"/>
      <sheetName val="11년상반기"/>
      <sheetName val="이식수목상하차"/>
      <sheetName val="2월분"/>
      <sheetName val="수정"/>
      <sheetName val="상하차비용(기계상차)"/>
      <sheetName val="수간보호"/>
      <sheetName val="4.직접인ֺ_x0000_"/>
      <sheetName val="13LPMCC"/>
      <sheetName val="표준차도부연장집계-ASP"/>
      <sheetName val="보도포장연장조서-표준차도부"/>
      <sheetName val="표준차도부연장조서-ASP"/>
      <sheetName val="토공산근"/>
      <sheetName val="공정계획"/>
      <sheetName val="실행기고및 투입현황(총괄)"/>
      <sheetName val="범례_(2)3"/>
      <sheetName val="출력은_금물3"/>
      <sheetName val="단가_및_재료비3"/>
      <sheetName val="unit_43"/>
      <sheetName val="노원열병합__건축공사기성내역서3"/>
      <sheetName val="안양동교_1안3"/>
      <sheetName val="단가표_(2)3"/>
      <sheetName val="일_위_대_가_표3"/>
      <sheetName val="할증_3"/>
      <sheetName val="기초입력_DATA3"/>
      <sheetName val="수목데이타_3"/>
      <sheetName val="중기조종사_단위단가3"/>
      <sheetName val="BSD__2_2"/>
      <sheetName val="직원_인적급여_카드2"/>
      <sheetName val="_갑지3"/>
      <sheetName val="Sheet1_(2)2"/>
      <sheetName val="광양_3기_유입수3"/>
      <sheetName val="4_일위대가목차2"/>
      <sheetName val="일위대가_2"/>
      <sheetName val="2_냉난방설비공사2"/>
      <sheetName val="7_자동제어공사2"/>
      <sheetName val="화재_탐지_설비2"/>
      <sheetName val="4_공사별2"/>
      <sheetName val="3련_BOX2"/>
      <sheetName val="DATA_입력란2"/>
      <sheetName val="1__설계조건_2_단면가정_3__하중계산2"/>
      <sheetName val="일위대가_목록표2"/>
      <sheetName val="내_역_서(총괄)2"/>
      <sheetName val="총_괄_표2"/>
      <sheetName val="(전남)시범지구_운영실적_및_결과분석(8월까지)2"/>
      <sheetName val="준검_내역서2"/>
      <sheetName val="공장동_지하1층2"/>
      <sheetName val="용역동_및_154KV2"/>
      <sheetName val="공장동_3층2"/>
      <sheetName val="공장동_1층2"/>
      <sheetName val="const_2"/>
      <sheetName val="6-1__관개량조서2"/>
      <sheetName val="CABLE_SIZE-12"/>
      <sheetName val="10월_(2)2"/>
      <sheetName val="설명서_2"/>
      <sheetName val="_견적서2"/>
      <sheetName val="단_box2"/>
      <sheetName val="간접비_총괄표2"/>
      <sheetName val="2_1__노무비_평균단가산출2"/>
      <sheetName val="1_우편집중내역서2"/>
      <sheetName val="3_하중산정4_지지력2"/>
      <sheetName val="변압기_및_발전기_용량2"/>
      <sheetName val="전차선로_물량표2"/>
      <sheetName val="총_괄_표"/>
      <sheetName val="단_box"/>
      <sheetName val="AL공사(원)"/>
      <sheetName val="공사_산출"/>
      <sheetName val="운항율"/>
      <sheetName val="ML"/>
      <sheetName val="골재집계"/>
      <sheetName val="-레미콘집계"/>
      <sheetName val="-몰탈콘크리트"/>
      <sheetName val="날개수량1.5"/>
      <sheetName val="자갈,시멘트,모래산출"/>
      <sheetName val="-철근집계"/>
      <sheetName val="포장재료(1)"/>
      <sheetName val="-흄관집계"/>
      <sheetName val="이름정의"/>
      <sheetName val="2002하반기노임기준"/>
      <sheetName val="자재목록표"/>
      <sheetName val="일위대_x0000__x0000_Ԁ"/>
      <sheetName val="산출근거-1"/>
      <sheetName val="Sheet22"/>
      <sheetName val="경비산출서"/>
      <sheetName val="개산공사비"/>
      <sheetName val="빙100장비사양"/>
      <sheetName val="암거치수표"/>
      <sheetName val="토목검측서"/>
      <sheetName val="암거단위-1련"/>
      <sheetName val="대가표(품셈)"/>
      <sheetName val="1-1"/>
      <sheetName val="SHEET PILE 집계표"/>
      <sheetName val="철콘-부대"/>
      <sheetName val="내역서(삼호)"/>
      <sheetName val="BSD (2)"/>
      <sheetName val="전기혼잡제경비(45)"/>
      <sheetName val="기흥하도용"/>
      <sheetName val="근거(기밀댐퍼)"/>
      <sheetName val="예산조서"/>
      <sheetName val="플랜트 설치"/>
      <sheetName val="등록자료"/>
      <sheetName val="매출현황"/>
      <sheetName val="입력정보"/>
      <sheetName val="6. 직접경비"/>
      <sheetName val="일위집계"/>
      <sheetName val="2차1차.XLS"/>
      <sheetName val="2%EC%B0%A81%EC%B0%A8.XLS"/>
      <sheetName val="일위대가_4층원격_"/>
      <sheetName val="첨부1-1"/>
      <sheetName val="EQ-R1"/>
      <sheetName val="Eq. Mobilization"/>
      <sheetName val="해외"/>
      <sheetName val="1-11조직표"/>
      <sheetName val="input"/>
      <sheetName val="상반기손익차2총괄"/>
      <sheetName val="공조기휀"/>
      <sheetName val="AHU집계"/>
      <sheetName val="유역별면적"/>
      <sheetName val="합리식"/>
      <sheetName val="아산측후소"/>
      <sheetName val="2)관접합"/>
      <sheetName val="인쇄안해도됨"/>
      <sheetName val="맨홀조서"/>
      <sheetName val="토공1"/>
      <sheetName val="토공2"/>
      <sheetName val="구조물토공1"/>
      <sheetName val="토공3"/>
      <sheetName val="공사비"/>
      <sheetName val="신림자금"/>
      <sheetName val="내역서견적"/>
      <sheetName val="법곡리"/>
      <sheetName val="간선계산"/>
      <sheetName val="원가계산서_변경_"/>
      <sheetName val="용역비산출"/>
      <sheetName val="증감내역서"/>
      <sheetName val="세부내역서_xdf88_˜㠦â"/>
      <sheetName val="세부내역서_xdf88_˟㠦å"/>
      <sheetName val="용소리교"/>
      <sheetName val="9GNG운반"/>
      <sheetName val="공사자료입력"/>
      <sheetName val="조건표"/>
      <sheetName val="횡배수관토공수량"/>
      <sheetName val="단위중량자료"/>
      <sheetName val="창호크기"/>
      <sheetName val="동홍동인부인적사항"/>
      <sheetName val="토목내역 (2)"/>
      <sheetName val="원곡IC교 내진성능보강공사 실시설계 용역.xlsx"/>
      <sheetName val="산출근거목록"/>
      <sheetName val="일대목록"/>
      <sheetName val="지구단위계획"/>
      <sheetName val="3지구단위"/>
      <sheetName val="발주설계서(당초)"/>
      <sheetName val="예산조서(전송)"/>
      <sheetName val="제작실적"/>
      <sheetName val="철골공사"/>
      <sheetName val="내역서1999.8최종"/>
      <sheetName val="설계서(7)"/>
      <sheetName val="세금Å_x0000_"/>
      <sheetName val="흥양2교토공집계표"/>
      <sheetName val="배관배선 단가조사"/>
      <sheetName val="노단"/>
      <sheetName val="문10"/>
      <sheetName val="당사분아님"/>
      <sheetName val="열교환기"/>
      <sheetName val="감가상각비"/>
      <sheetName val="주철골"/>
      <sheetName val="기성표지(갑) (06월)"/>
      <sheetName val="기성청구서-내역서"/>
      <sheetName val="수량산출서 "/>
      <sheetName val="FAB별"/>
      <sheetName val="중기"/>
      <sheetName val="단면치수"/>
      <sheetName val="단위량당중기사용료"/>
      <sheetName val="비목코드"/>
      <sheetName val="여부구분"/>
      <sheetName val="약품설비"/>
      <sheetName val="관로조직표"/>
      <sheetName val="수량산출서-2"/>
      <sheetName val="별제권_정리담보권1"/>
      <sheetName val="CATV"/>
      <sheetName val="2000년 공정표"/>
      <sheetName val="특수기호강도거푸耀"/>
      <sheetName val="월별손익_x0000__x0000_"/>
      <sheetName val="공량산출서"/>
      <sheetName val="총괄메뉴"/>
      <sheetName val="경상직원"/>
      <sheetName val="가설건물"/>
      <sheetName val="new급여T(4을-운전)"/>
      <sheetName val="내역_F저潖㄀"/>
      <sheetName val="RM목표&amp;실적"/>
      <sheetName val="환율change"/>
      <sheetName val="운반공"/>
      <sheetName val="단가산출1"/>
      <sheetName val="예산"/>
      <sheetName val="시중노임단가"/>
      <sheetName val="99노임단가"/>
      <sheetName val="기별명세"/>
      <sheetName val="파일À_x0000_Ԁ"/>
      <sheetName val="여흥"/>
      <sheetName val="구분자"/>
      <sheetName val="금액집계"/>
      <sheetName val="견적1"/>
      <sheetName val="00000"/>
      <sheetName val="내역서(토목)"/>
      <sheetName val="환산"/>
      <sheetName val="제품"/>
      <sheetName val="대안"/>
      <sheetName val="원안"/>
      <sheetName val="세기~_x0000__x0000_"/>
      <sheetName val="PAY2002"/>
      <sheetName val="5.개인보호구지급"/>
      <sheetName val="생산월보"/>
      <sheetName val="2월"/>
      <sheetName val="3월"/>
      <sheetName val="덧씌우기구간수량산출1"/>
      <sheetName val="단위세대물량"/>
      <sheetName val="기성내역1"/>
      <sheetName val="구간별관경"/>
      <sheetName val="가로등내역서"/>
      <sheetName val="쌍송교"/>
      <sheetName val="용연"/>
      <sheetName val="울산"/>
      <sheetName val="진천"/>
      <sheetName val="구미"/>
      <sheetName val="대구"/>
      <sheetName val="언양"/>
      <sheetName val="변압기 및 殰时೐_x001b__x0000_"/>
      <sheetName val="1차_xd8c5_︀濕"/>
      <sheetName val="노무자명부"/>
      <sheetName val="MCC_x0005__x0000_"/>
      <sheetName val="재정비직인"/>
      <sheetName val="unitpric"/>
      <sheetName val="말뚝물량"/>
      <sheetName val="5.수정데이터통합"/>
      <sheetName val="빌딩코드"/>
      <sheetName val="배수장공사비명세서"/>
      <sheetName val="SORCE1"/>
      <sheetName val="세기~砀㡮"/>
      <sheetName val="1.수인터널"/>
      <sheetName val="COPING"/>
      <sheetName val="변압기_및_발전기_용량"/>
      <sheetName val="범례_(2)2"/>
      <sheetName val="출력은_금물2"/>
      <sheetName val="단가_및_재료비2"/>
      <sheetName val="unit_42"/>
      <sheetName val="노원열병합__건축공사기성내역서2"/>
      <sheetName val="안양동교_1안2"/>
      <sheetName val="단가표_(2)2"/>
      <sheetName val="일_위_대_가_표2"/>
      <sheetName val="할증_2"/>
      <sheetName val="기초입력_DATA2"/>
      <sheetName val="수목데이타_2"/>
      <sheetName val="중기조종사_단위단가2"/>
      <sheetName val="BSD__2_1"/>
      <sheetName val="직원_인적급여_카드1"/>
      <sheetName val="_갑지2"/>
      <sheetName val="Sheet1_(2)1"/>
      <sheetName val="기계경비목록1"/>
      <sheetName val="6PILE  (돌출)"/>
      <sheetName val="Sheet2 (2)"/>
      <sheetName val="연결원본-절대지우지말것"/>
      <sheetName val="C1.공사개요"/>
      <sheetName val="작성"/>
      <sheetName val="현금흐름"/>
      <sheetName val="목표세부명세"/>
      <sheetName val="admin"/>
      <sheetName val="첨"/>
      <sheetName val="접속도로1"/>
      <sheetName val="Sheet15"/>
      <sheetName val="단가(기자재)"/>
      <sheetName val="일집"/>
      <sheetName val="공사설명서외"/>
      <sheetName val="조도계산"/>
      <sheetName val="1.취수장"/>
      <sheetName val="공비대비"/>
      <sheetName val="FCU선정"/>
      <sheetName val="연돌일위집계"/>
      <sheetName val="값목록(Don't touch)"/>
      <sheetName val="네고율"/>
      <sheetName val="TN IO_LIST"/>
      <sheetName val="FAB4생산"/>
      <sheetName val="TG9504"/>
      <sheetName val="고객사 관리 코드"/>
      <sheetName val="소각장스케줄"/>
      <sheetName val="2.토목공사"/>
      <sheetName val="기술자자료입력"/>
      <sheetName val="4.1단가표"/>
      <sheetName val="4.2노임단가표"/>
      <sheetName val="비품"/>
      <sheetName val="산출목록표"/>
      <sheetName val="base"/>
      <sheetName val="공종단가"/>
      <sheetName val="수목일위"/>
      <sheetName val="콘_재료분리(1)"/>
      <sheetName val="단위가격"/>
      <sheetName val="MATERIAL"/>
      <sheetName val="유역면_x0000_"/>
      <sheetName val="96보완계획7.12"/>
      <sheetName val="규_x0000__x0000_"/>
      <sheetName val="기계경비산출기준"/>
      <sheetName val="건설기계가격"/>
      <sheetName val="용수로조직"/>
      <sheetName val="2련간지"/>
      <sheetName val="설계서"/>
      <sheetName val="매출부문"/>
      <sheetName val="경비_원본"/>
      <sheetName val="예방접종계획"/>
      <sheetName val="근태계획서"/>
      <sheetName val="1차 Ô_x0000_Ԁ"/>
      <sheetName val="업체별기성내역"/>
      <sheetName val="횡 연장"/>
      <sheetName val="SAM"/>
      <sheetName val="날개벽"/>
      <sheetName val="암거단위"/>
      <sheetName val="가계부"/>
      <sheetName val="제품목록"/>
      <sheetName val="매입매출관리"/>
      <sheetName val="울산자동제어"/>
      <sheetName val="DB"/>
      <sheetName val="분전함신설"/>
      <sheetName val="접지1종"/>
      <sheetName val="마산월령동골조물량변경"/>
      <sheetName val="을-ATYPE"/>
      <sheetName val="기본사항"/>
      <sheetName val="건축원가"/>
      <sheetName val="내역서(기계)"/>
      <sheetName val="상부공"/>
      <sheetName val="일위대가목록1"/>
      <sheetName val="외국인현황및전출입관리"/>
      <sheetName val="투찰판"/>
      <sheetName val="L40 B19.9"/>
      <sheetName val="4_일위대가목차1"/>
      <sheetName val="광양_3기_유입수2"/>
      <sheetName val="일위대가_1"/>
      <sheetName val="2_냉난방설비공사1"/>
      <sheetName val="7_자동제어공사1"/>
      <sheetName val="화재_탐지_설비1"/>
      <sheetName val="4_공사별1"/>
      <sheetName val="(전남)시범지구_운영실적_및_결과분석(8월까지)1"/>
      <sheetName val="준검_내역서1"/>
      <sheetName val="3련_BOX1"/>
      <sheetName val="공장동_지하1층1"/>
      <sheetName val="용역동_및_154KV1"/>
      <sheetName val="공장동_3층1"/>
      <sheetName val="공장동_1층1"/>
      <sheetName val="조도계산서_(도서)"/>
      <sheetName val="2_대외공문"/>
      <sheetName val="전선_및_전선관"/>
      <sheetName val="철근콘크리트_(5)"/>
      <sheetName val="견적_(2)"/>
      <sheetName val="G_R300경비"/>
      <sheetName val="기타_정보통신공사"/>
      <sheetName val="1.설계기준"/>
      <sheetName val="인건비(ref)"/>
      <sheetName val="자재표"/>
      <sheetName val="공예율"/>
      <sheetName val="견적공통"/>
      <sheetName val="물량산출"/>
      <sheetName val="내역薘"/>
      <sheetName val="내역헾"/>
      <sheetName val="접합 및 부설 "/>
      <sheetName val="내역서(신규OFFICE(14))"/>
      <sheetName val="공사비산출헾"/>
      <sheetName val="분수공별 면적"/>
      <sheetName val="일위대가표(평택)"/>
      <sheetName val="간선"/>
      <sheetName val="옥룡잡비"/>
      <sheetName val="문︀苕ԯ"/>
      <sheetName val="이름표"/>
      <sheetName val="비교표준지"/>
      <sheetName val="종전자산조서"/>
      <sheetName val="단가대비표_(3)"/>
      <sheetName val="설계명세서_(장비)"/>
      <sheetName val="4_직접인건비"/>
      <sheetName val="일_위_목_록_표"/>
      <sheetName val="TRE_TABLE"/>
      <sheetName val="보험료산출"/>
      <sheetName val="산출내역(4월)"/>
      <sheetName val="산출내역(5월) (2)"/>
      <sheetName val="도급금액"/>
      <sheetName val="구조물철거타공정이월"/>
      <sheetName val="CC16-내역서"/>
      <sheetName val="입찰내역서"/>
      <sheetName val="정공공사"/>
      <sheetName val="춘천13"/>
      <sheetName val="전주실행"/>
      <sheetName val="점검총괄"/>
      <sheetName val="상부수량집계표"/>
      <sheetName val="유리"/>
      <sheetName val="노원열병합__건축⢮Ɜ瘃∊/_x0000_p"/>
      <sheetName val="노원열병합__건축®_x0000_蠀_x0000__x0000_ऀ"/>
      <sheetName val="노원열병합__건축肮靣瘄∊/_x0000_瀀"/>
      <sheetName val="노원열병합__건축®_x0000_瀀Ð_x0000__x0000_ऀ"/>
      <sheetName val="노원열병합__건축ࢮ뇵瘃∊/_x0000_᠀"/>
      <sheetName val="노원열병합__건축®_x0000_᠀¯_x0000__x0000_ऀ"/>
      <sheetName val="노원열병합__건축®_x0000__xd800_b_x0000__x0000_ऀ"/>
      <sheetName val="노원열병합__건축®팾瘋吊/_x0000_退="/>
      <sheetName val="노원열병합__건축®_x0000_瀀g_x0000__x0000_㊪"/>
      <sheetName val="準備ｼｰﾄ"/>
      <sheetName val="리츠"/>
      <sheetName val="실적"/>
      <sheetName val="ilch"/>
      <sheetName val="예산총괄"/>
      <sheetName val="별첨 #1-1. 각기능별개발원가"/>
      <sheetName val="골조공사"/>
      <sheetName val="시_x0000__x0000_"/>
      <sheetName val="경영"/>
      <sheetName val="98년"/>
      <sheetName val="Curr"/>
      <sheetName val="제잡비"/>
      <sheetName val="대림경상68억"/>
      <sheetName val="48일위(기존)"/>
      <sheetName val="남양주댠가표"/>
      <sheetName val="사업성분석"/>
      <sheetName val="가격조사"/>
      <sheetName val="가격조坨B"/>
      <sheetName val="가격조떧⾤"/>
      <sheetName val="계림(함평)"/>
      <sheetName val="계림(장성)"/>
      <sheetName val="견적서입력"/>
      <sheetName val="재료할증"/>
      <sheetName val="연동내역"/>
      <sheetName val="감가상각"/>
      <sheetName val="산수배수"/>
      <sheetName val="관보호공단위수량"/>
      <sheetName val="적격심사표"/>
      <sheetName val="49일위"/>
      <sheetName val="P54"/>
      <sheetName val="S14"/>
      <sheetName val="메인"/>
      <sheetName val="사정단가표"/>
      <sheetName val="현장경상비"/>
      <sheetName val="단면 (2)"/>
      <sheetName val="물량내역서"/>
      <sheetName val="몸체(460×600)"/>
      <sheetName val="C1"/>
      <sheetName val="매설지선굴착"/>
      <sheetName val="A1"/>
      <sheetName val="관접⡩輿Ⰰ洱"/>
      <sheetName val="관접Ⱪ洱嬱"/>
      <sheetName val="자재 발주서-91"/>
      <sheetName val="간선토공재집"/>
      <sheetName val="지선토공재집"/>
      <sheetName val="점상송수토공"/>
      <sheetName val="정암송수토공"/>
      <sheetName val="내역서(당초변경)"/>
      <sheetName val="방화도료"/>
      <sheetName val="측량노임단가"/>
      <sheetName val="노임_단가"/>
      <sheetName val="품셈_"/>
      <sheetName val="급여대장출력"/>
      <sheetName val="기준_국가명"/>
      <sheetName val="국산화"/>
      <sheetName val="집 계 표"/>
      <sheetName val=" 내역"/>
      <sheetName val="결재판(삭제하지말아주세요)"/>
      <sheetName val="회계코드"/>
      <sheetName val="공사코드"/>
      <sheetName val="관리부"/>
      <sheetName val="정산"/>
      <sheetName val="청구분"/>
      <sheetName val="총무부"/>
      <sheetName val="덤프"/>
      <sheetName val="석재다짐"/>
      <sheetName val="소운반"/>
      <sheetName val="아스콘"/>
      <sheetName val="교대(a1)"/>
      <sheetName val="의왕실행"/>
      <sheetName val="단위수량DATA"/>
      <sheetName val="토목내역서"/>
      <sheetName val="건공실"/>
      <sheetName val="FRP산출근거"/>
      <sheetName val="내역단가"/>
      <sheetName val="일위단가"/>
      <sheetName val="토공(우물통,기타) "/>
      <sheetName val="지급내역서"/>
      <sheetName val="견적정보"/>
      <sheetName val="교대"/>
      <sheetName val="대차대조표"/>
      <sheetName val="R&amp;D"/>
      <sheetName val="ELECTRIC"/>
      <sheetName val="인천제철"/>
      <sheetName val="공종별산출내역서"/>
      <sheetName val="sh1"/>
      <sheetName val="1단계"/>
      <sheetName val="__"/>
      <sheetName val="내역서(금차분) (2)"/>
      <sheetName val="지불결의"/>
      <sheetName val="단지공용공종"/>
      <sheetName val="단지시설"/>
      <sheetName val="동공용시설"/>
      <sheetName val="동공용공종"/>
      <sheetName val="실제업로드시트"/>
      <sheetName val="전용공종"/>
      <sheetName val="세대"/>
      <sheetName val="공종구간"/>
      <sheetName val="내역서(기성청구)"/>
      <sheetName val="운반자료"/>
      <sheetName val="4월"/>
      <sheetName val="IN"/>
      <sheetName val="국내조달(통합-1)"/>
      <sheetName val="적산산׎"/>
      <sheetName val="적산산勬"/>
      <sheetName val="전기_x0000__x0000__x0005__x0000_"/>
      <sheetName val="유입량"/>
      <sheetName val="토목공사일반"/>
      <sheetName val="중기산출"/>
      <sheetName val="안전난간대_x0005__x0000_"/>
      <sheetName val="개소별수량산출"/>
      <sheetName val="급여준비"/>
      <sheetName val="기준9801"/>
      <sheetName val="비교9701"/>
      <sheetName val="우수관연장및높이"/>
      <sheetName val="우수맨홀평균높이"/>
      <sheetName val="나.설계조건"/>
      <sheetName val="안양건축"/>
      <sheetName val="첨부1"/>
      <sheetName val="공정코드"/>
      <sheetName val="토목내역서 (도급단가)"/>
      <sheetName val="정렬"/>
      <sheetName val="급탕순환펌프"/>
      <sheetName val="검토내역서"/>
      <sheetName val="토적계산서"/>
      <sheetName val="노무비(DB)"/>
      <sheetName val="토목을"/>
      <sheetName val="내역(신례)"/>
      <sheetName val="소방기계"/>
      <sheetName val="농기구이전비"/>
      <sheetName val="재료집계"/>
      <sheetName val="방송(체육관)"/>
      <sheetName val="묘발입력"/>
      <sheetName val="참고사항"/>
      <sheetName val="근로자자료입력"/>
      <sheetName val="노원열병합__건축공사기성내_x0000__x0000__x0005_"/>
      <sheetName val="시험장S자로가로등공사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/>
      <sheetData sheetId="742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/>
      <sheetData sheetId="1207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/>
      <sheetData sheetId="1338" refreshError="1"/>
      <sheetData sheetId="1339" refreshError="1"/>
      <sheetData sheetId="1340" refreshError="1"/>
      <sheetData sheetId="134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원가(칠곡다부)"/>
      <sheetName val="집계표"/>
      <sheetName val="다부IC내역"/>
      <sheetName val="원가(재방송)"/>
      <sheetName val="재방송"/>
      <sheetName val="다부내역"/>
      <sheetName val="읍내터널"/>
      <sheetName val="칠곡IC내역"/>
      <sheetName val="토목원가계산서"/>
      <sheetName val="토목원가"/>
      <sheetName val="집계장"/>
      <sheetName val="설계내역"/>
      <sheetName val="제외공종"/>
      <sheetName val="#REF"/>
      <sheetName val="선급금사용계획서"/>
      <sheetName val="사용세부내역"/>
      <sheetName val="Sheet2"/>
      <sheetName val="Sheet3"/>
      <sheetName val="VXXXXX"/>
      <sheetName val="갑지"/>
      <sheetName val="원가계산서"/>
      <sheetName val="내역집계표"/>
      <sheetName val="내역서"/>
      <sheetName val="내역서 (3)"/>
      <sheetName val="대가"/>
      <sheetName val="일위대가"/>
      <sheetName val="산출양식"/>
      <sheetName val="자료"/>
      <sheetName val="대가목록"/>
      <sheetName val="산출양식 (2)"/>
      <sheetName val="공사비증감대비표"/>
      <sheetName val="전체산출내역서갑(변경) "/>
      <sheetName val="산출내역서을(변경)"/>
      <sheetName val="전체세부(이설도로)"/>
      <sheetName val="전체세부(연결도로)"/>
      <sheetName val="전체원가계산서(변경)"/>
      <sheetName val="용역비"/>
      <sheetName val="공문"/>
      <sheetName val="취·현"/>
      <sheetName val="취·투"/>
      <sheetName val="토·집"/>
      <sheetName val="배·집"/>
      <sheetName val="기·집30(보고)"/>
      <sheetName val="기·집30(확정)"/>
      <sheetName val="기·내30(확정)"/>
      <sheetName val="A.터파기공"/>
      <sheetName val="B.측·집"/>
      <sheetName val="배(자·집) (2)"/>
      <sheetName val="배(철·집)"/>
      <sheetName val="배(암·유)"/>
      <sheetName val="배(시·골)"/>
      <sheetName val="2.01측·터·집"/>
      <sheetName val="V·집"/>
      <sheetName val="V·현"/>
      <sheetName val="산·집"/>
      <sheetName val="산·현"/>
      <sheetName val="L·집"/>
      <sheetName val="L·현"/>
      <sheetName val="맹·집"/>
      <sheetName val="맹·현"/>
      <sheetName val="C배·집"/>
      <sheetName val="횡·집"/>
      <sheetName val="흄·집"/>
      <sheetName val="횡·조"/>
      <sheetName val="종·배"/>
      <sheetName val="종·조"/>
      <sheetName val="배·면"/>
      <sheetName val="배·날"/>
      <sheetName val="횡·날"/>
      <sheetName val="콘집·수"/>
      <sheetName val="흙쌓·수"/>
      <sheetName val="땅깍·수"/>
      <sheetName val="땅깍·수 (1-1)"/>
      <sheetName val="집·조10"/>
      <sheetName val="집·조6"/>
      <sheetName val="비·보"/>
      <sheetName val="집·조8"/>
      <sheetName val="암·재"/>
      <sheetName val="암·토"/>
      <sheetName val="암·철"/>
      <sheetName val="본·수"/>
      <sheetName val="2+126"/>
      <sheetName val="평날·수"/>
      <sheetName val="0-52 "/>
      <sheetName val="수량산출서"/>
      <sheetName val="콘·다 (2)"/>
      <sheetName val="기·집 (2)"/>
      <sheetName val="콘·다 (3)"/>
      <sheetName val="콘·현"/>
      <sheetName val="소·집"/>
      <sheetName val="소·현"/>
      <sheetName val="집·거"/>
      <sheetName val="집·연"/>
      <sheetName val="도·집"/>
      <sheetName val="성도1"/>
      <sheetName val="기초병원총괄표"/>
      <sheetName val="기초병원원가"/>
      <sheetName val="기초병원내역집계표"/>
      <sheetName val="기초(토목)"/>
      <sheetName val="기초(건축)"/>
      <sheetName val="기초(기계)"/>
      <sheetName val="기초(전기)"/>
      <sheetName val="기초(통신)"/>
      <sheetName val="감액총괄(계약적용)"/>
      <sheetName val="감액원가계산(계약적용)"/>
      <sheetName val="삭감내역집계표"/>
      <sheetName val="건축,토목감액(계약적용)"/>
      <sheetName val="기계,전기감액"/>
      <sheetName val="내역비교"/>
      <sheetName val="병원내역집계표 (2)"/>
      <sheetName val="설계기계"/>
      <sheetName val="설계통신"/>
      <sheetName val="설계전기"/>
      <sheetName val="설계기준삭감(기,전)"/>
      <sheetName val="설계내역집계표"/>
      <sheetName val="공사비"/>
      <sheetName val="단가산출"/>
      <sheetName val="가드레일산근"/>
      <sheetName val="수량집계표"/>
      <sheetName val="수량"/>
      <sheetName val="단가비교"/>
      <sheetName val="적용2002"/>
      <sheetName val="중기"/>
      <sheetName val="총괄"/>
      <sheetName val="토목"/>
      <sheetName val="본체"/>
      <sheetName val="실행예산서"/>
      <sheetName val="단"/>
      <sheetName val="노무비"/>
      <sheetName val="실행내역"/>
      <sheetName val="실행총괄 "/>
      <sheetName val="간접비"/>
      <sheetName val="[IL-3.XLSY갑지"/>
      <sheetName val="설비내역서"/>
      <sheetName val="건축내역서"/>
      <sheetName val="전기내역서"/>
      <sheetName val="설비"/>
      <sheetName val=""/>
      <sheetName val="JUCKEYK"/>
      <sheetName val="재료비"/>
      <sheetName val="내역"/>
      <sheetName val="건축공사"/>
      <sheetName val="CON'C"/>
      <sheetName val="기계경비(시간당)"/>
      <sheetName val="램머"/>
      <sheetName val="재료"/>
      <sheetName val="데리네이타현황"/>
      <sheetName val="노임단가"/>
      <sheetName val="총공사내역서"/>
      <sheetName val="총괄표"/>
      <sheetName val="부대내역"/>
      <sheetName val="공사비총괄표"/>
      <sheetName val="보증수수료산출"/>
      <sheetName val="일위대가표"/>
      <sheetName val="2000년1차"/>
      <sheetName val="2000전체분"/>
      <sheetName val="DATE"/>
      <sheetName val="차수공개요"/>
      <sheetName val="단가"/>
      <sheetName val="DAN"/>
      <sheetName val="백호우계수"/>
      <sheetName val="제출내역 (2)"/>
      <sheetName val="조명율표"/>
      <sheetName val="대포2교접속"/>
      <sheetName val="천방교접속"/>
      <sheetName val="도급내역서(재노경)"/>
      <sheetName val="IL-3"/>
      <sheetName val="건축내역"/>
      <sheetName val="ABUT수량-A1"/>
      <sheetName val="Macro1"/>
      <sheetName val="4.일위대가목차"/>
      <sheetName val="96노임기준"/>
      <sheetName val="일위목록"/>
      <sheetName val="요율"/>
      <sheetName val="내역_ver1.0"/>
      <sheetName val="2000,9월 일위"/>
      <sheetName val="MOTOR"/>
      <sheetName val="기흥하도용"/>
      <sheetName val="냉천부속동"/>
      <sheetName val="공종단가"/>
      <sheetName val="DATA"/>
      <sheetName val="데이타"/>
      <sheetName val="준검 내역서"/>
      <sheetName val="토목공사"/>
      <sheetName val="단가일람표"/>
      <sheetName val="설직재-1"/>
      <sheetName val="BQ(실행)"/>
      <sheetName val="항목별사용내역"/>
      <sheetName val="항목별사용금액"/>
      <sheetName val="급여명세서(한국)"/>
      <sheetName val="1.노무비명세서(해동)"/>
      <sheetName val="1.노무비명세서(토목)"/>
      <sheetName val="2.노무비명세서(해동)"/>
      <sheetName val="2.노무비명세서(수직보호망)"/>
      <sheetName val="2.노무비명세서(난간대)"/>
      <sheetName val="2.사진대지"/>
      <sheetName val="3.사진대지"/>
      <sheetName val="노임"/>
      <sheetName val="일위대가(건축)"/>
      <sheetName val="의왕내역"/>
      <sheetName val="부하LOAD"/>
      <sheetName val="원가"/>
      <sheetName val="지급자재"/>
      <sheetName val="예가표"/>
      <sheetName val="철근량"/>
      <sheetName val="대비"/>
      <sheetName val="DATA 입력란"/>
      <sheetName val="BM"/>
      <sheetName val="연결임시"/>
      <sheetName val="6. 안전관리비"/>
      <sheetName val="일위대가(4층원격)"/>
      <sheetName val="단가(1)"/>
      <sheetName val="계획"/>
      <sheetName val="계획세부"/>
      <sheetName val="표지"/>
      <sheetName val="사용내역서"/>
      <sheetName val="항목별내역서"/>
      <sheetName val="안전담당자"/>
      <sheetName val="유도원"/>
      <sheetName val="안전사진"/>
      <sheetName val="단가조사"/>
      <sheetName val="내역서적용수량"/>
      <sheetName val="빌딩 안내"/>
      <sheetName val="백암비스타내역"/>
      <sheetName val="2.대외공문"/>
      <sheetName val="동원인원"/>
      <sheetName val="조도계산서 (도서)"/>
      <sheetName val="3.공사비(07년노임단가)"/>
      <sheetName val="3.공사비(단가조사표)"/>
      <sheetName val="3.공사비(물량산출표)"/>
      <sheetName val="3.공사비(일위대가표목록)"/>
      <sheetName val="3.공사비(일위대가표)"/>
      <sheetName val="세부내역"/>
      <sheetName val="b_balju_cho"/>
      <sheetName val="중강당 내역"/>
      <sheetName val="접지수량"/>
      <sheetName val="단가대비"/>
      <sheetName val="N賃率-職"/>
      <sheetName val="실행내역 "/>
      <sheetName val="공종구간"/>
      <sheetName val="국내조달(통합-1)"/>
      <sheetName val="1.수인터널"/>
      <sheetName val="48단가"/>
      <sheetName val="일위"/>
      <sheetName val="단가산출서"/>
      <sheetName val="단가표"/>
      <sheetName val="인건비"/>
      <sheetName val="CABLE"/>
      <sheetName val="CABLE (2)"/>
      <sheetName val="항목등록"/>
      <sheetName val="일위_파일"/>
      <sheetName val="청주(철골발주의뢰서)"/>
      <sheetName val="암거단위"/>
      <sheetName val="입찰안"/>
      <sheetName val="자  재"/>
      <sheetName val="건축외주"/>
      <sheetName val="조도계산"/>
      <sheetName val="Ekog10"/>
      <sheetName val="49단가"/>
      <sheetName val="간선계산"/>
      <sheetName val="교수설계"/>
      <sheetName val="하부철근수량"/>
      <sheetName val="지하"/>
      <sheetName val="단가대비표 (3)"/>
      <sheetName val="출력용"/>
      <sheetName val="기자재비"/>
      <sheetName val="#3_일위대가목록"/>
      <sheetName val="변압기 및 발전기 용량"/>
      <sheetName val="Total"/>
      <sheetName val="적용단위길이"/>
      <sheetName val="품셈"/>
      <sheetName val="노임단가산출근거"/>
      <sheetName val="구간산출"/>
      <sheetName val="일반전기(2단지-을지)"/>
      <sheetName val="코드표"/>
      <sheetName val="G.R300경비"/>
      <sheetName val="조경일람"/>
      <sheetName val="9811"/>
      <sheetName val="토공"/>
      <sheetName val="토사(PE)"/>
      <sheetName val="차액보증"/>
      <sheetName val="연결관산출조서"/>
      <sheetName val="기계공사비집계(원안)"/>
      <sheetName val="주beam"/>
      <sheetName val="증감대비"/>
      <sheetName val="COST"/>
      <sheetName val="원가계산서(남측)"/>
      <sheetName val="신고분기설정참고"/>
      <sheetName val="거래처자료등록"/>
      <sheetName val="기계물량"/>
      <sheetName val="Sheet1 (2)"/>
      <sheetName val="자재단가"/>
      <sheetName val="수량산출"/>
      <sheetName val="수량집계"/>
      <sheetName val="총괄집계표"/>
      <sheetName val="인수공규격"/>
      <sheetName val="계획집계"/>
      <sheetName val="Baby일위대가"/>
      <sheetName val="비탈면보호공수량산출"/>
      <sheetName val="준공검사원(갑)"/>
      <sheetName val="기성내역서(을) (2)"/>
      <sheetName val="전기일위대가"/>
      <sheetName val="WORK"/>
      <sheetName val="상시"/>
      <sheetName val="1단계 (2)"/>
      <sheetName val="토적집계"/>
      <sheetName val="영신토건물가변동"/>
      <sheetName val="변수값"/>
      <sheetName val="중기상차"/>
      <sheetName val="AS복구"/>
      <sheetName val="중기터파기"/>
      <sheetName val="Customer Databas"/>
      <sheetName val="L_RPTA05_목록"/>
      <sheetName val="찍기"/>
      <sheetName val="BID"/>
      <sheetName val="분전함신설"/>
      <sheetName val="접지1종"/>
      <sheetName val="1공구 건정토건 토공"/>
      <sheetName val="띘랷랷랷"/>
      <sheetName val="2.1  노무비 평균단가산출"/>
      <sheetName val="예산명세서"/>
      <sheetName val="설계명세서"/>
      <sheetName val="자료입력"/>
      <sheetName val="지불내역1"/>
      <sheetName val="오동"/>
      <sheetName val="대조"/>
      <sheetName val="나한"/>
      <sheetName val="입상내역"/>
      <sheetName val="단위수량"/>
      <sheetName val="약품공급2"/>
      <sheetName val="단가일람"/>
      <sheetName val="자재 단가 비교표(견적)"/>
      <sheetName val="자재 단가 비교표"/>
      <sheetName val="식재가격"/>
      <sheetName val="식재총괄"/>
      <sheetName val="Requirement(Work Crew)"/>
      <sheetName val="TRE TABLE"/>
      <sheetName val="단가대비표"/>
      <sheetName val="내역전기"/>
      <sheetName val="견"/>
      <sheetName val="국별인원"/>
      <sheetName val="Bid Summary"/>
      <sheetName val="이동시 예상비용"/>
      <sheetName val="Seg 1DE비용"/>
      <sheetName val="Transit 비용_감가상각미포함"/>
      <sheetName val="맨홀조서"/>
      <sheetName val="단가조사서"/>
      <sheetName val="바닥판"/>
      <sheetName val="산출근거"/>
      <sheetName val="입력DATA"/>
      <sheetName val="기초자료입력및 K치 확인"/>
      <sheetName val="Factor"/>
      <sheetName val="제-노임"/>
      <sheetName val="내역서1"/>
      <sheetName val="ES조서출력하기"/>
      <sheetName val="Y-WORK"/>
      <sheetName val="전화공사 공량 및 집계표"/>
      <sheetName val="산출근거(복구)"/>
      <sheetName val="견적서"/>
      <sheetName val="AV시스템"/>
      <sheetName val="미납품 현황"/>
      <sheetName val="수목데이타 "/>
      <sheetName val="AL공사(원)"/>
      <sheetName val="배관공사기초자료"/>
      <sheetName val="48일위"/>
      <sheetName val="22수량"/>
      <sheetName val="49일위"/>
      <sheetName val="22일위"/>
      <sheetName val="49수량"/>
      <sheetName val="품목현황"/>
      <sheetName val="출고대장"/>
      <sheetName val="asd"/>
      <sheetName val="★도급내역"/>
      <sheetName val="back-data"/>
      <sheetName val="인월수표"/>
      <sheetName val="중기가격"/>
      <sheetName val="9509"/>
      <sheetName val="정부노임단가"/>
      <sheetName val="한강운반비"/>
      <sheetName val="터파기및재료"/>
      <sheetName val="직노"/>
      <sheetName val="2.냉난방설비공사"/>
      <sheetName val="7.자동제어공사"/>
      <sheetName val="7단가"/>
      <sheetName val="말뚝지지력산정"/>
      <sheetName val="현대물량"/>
      <sheetName val="노임단가표"/>
      <sheetName val="산출목록표"/>
      <sheetName val="지질조사"/>
      <sheetName val="단가목록"/>
      <sheetName val="입력"/>
      <sheetName val="산근"/>
      <sheetName val="단위목록"/>
      <sheetName val="기계경비목록"/>
      <sheetName val="설계예산서"/>
      <sheetName val="조경"/>
      <sheetName val="의뢰내역서"/>
      <sheetName val="영창26"/>
      <sheetName val="역T형교대(PILE기초)"/>
      <sheetName val="단  가  대  비  표"/>
      <sheetName val="일  위  대  가  목  록"/>
      <sheetName val="EQ-R1"/>
      <sheetName val="단가일람 (2)"/>
      <sheetName val="을지"/>
      <sheetName val="전체분2회변경"/>
      <sheetName val="단가비교표"/>
      <sheetName val="준공내역서표지"/>
      <sheetName val="일위대가목록"/>
      <sheetName val="주소록"/>
      <sheetName val="ITEM"/>
      <sheetName val="발신정보"/>
      <sheetName val="단가비교표_공통1"/>
      <sheetName val="자재테이블"/>
      <sheetName val="정거장 설계조건"/>
      <sheetName val="내역서_(3)"/>
      <sheetName val="산출양식_(2)"/>
      <sheetName val="전체산출내역서갑(변경)_"/>
      <sheetName val="A_터파기공"/>
      <sheetName val="B_측·집"/>
      <sheetName val="배(자·집)_(2)"/>
      <sheetName val="2_01측·터·집"/>
      <sheetName val="땅깍·수_(1-1)"/>
      <sheetName val="0-52_"/>
      <sheetName val="콘·다_(2)"/>
      <sheetName val="기·집_(2)"/>
      <sheetName val="콘·다_(3)"/>
      <sheetName val="병원내역집계표_(2)"/>
      <sheetName val="실행총괄_"/>
      <sheetName val="[IL-3_XLSY갑지"/>
      <sheetName val="제출내역_(2)"/>
      <sheetName val="4_일위대가목차"/>
      <sheetName val="내역_ver1_0"/>
      <sheetName val="2000,9월_일위"/>
      <sheetName val="1_노무비명세서(해동)"/>
      <sheetName val="1_노무비명세서(토목)"/>
      <sheetName val="2_노무비명세서(해동)"/>
      <sheetName val="2_노무비명세서(수직보호망)"/>
      <sheetName val="2_노무비명세서(난간대)"/>
      <sheetName val="2_사진대지"/>
      <sheetName val="3_사진대지"/>
      <sheetName val="단가대비표_(3)"/>
      <sheetName val="준검_내역서"/>
      <sheetName val="DATA_입력란"/>
      <sheetName val="자__재"/>
      <sheetName val="빌딩_안내"/>
      <sheetName val="평야부단가"/>
      <sheetName val="진입도로B (2)"/>
      <sheetName val="작업일보"/>
      <sheetName val="기계경비"/>
      <sheetName val="단가(보완)"/>
      <sheetName val="대가 (보완)"/>
      <sheetName val="공사착공계"/>
      <sheetName val="암거단위-1련"/>
      <sheetName val="가로등내역서"/>
      <sheetName val="건설기계목록"/>
      <sheetName val="일위대가_목록"/>
      <sheetName val="재료단가"/>
      <sheetName val="시중노임"/>
      <sheetName val="98수문일위"/>
      <sheetName val="2공구산출내역"/>
      <sheetName val="대전-교대(A1-A2)"/>
      <sheetName val="COPING"/>
      <sheetName val="일대목차"/>
      <sheetName val="䂰출양식"/>
      <sheetName val="조명시설"/>
      <sheetName val="간지"/>
      <sheetName val="관급"/>
      <sheetName val="횡배수관집현황(2공구)"/>
      <sheetName val="수원역(전체분)설계서"/>
      <sheetName val="웅진교-S2"/>
      <sheetName val="몰탈재료산출"/>
      <sheetName val="수목표준대가"/>
      <sheetName val="제잡비집계"/>
      <sheetName val="제출내역"/>
      <sheetName val="화재 탐지 설비"/>
      <sheetName val="guard(mac)"/>
      <sheetName val="3.자재비(총괄)"/>
      <sheetName val="기초단가"/>
      <sheetName val="세골재  T2 변경 현황"/>
      <sheetName val="98지급계획"/>
      <sheetName val="참조 (2)"/>
      <sheetName val="횡배수관재료-"/>
      <sheetName val="계산서(직선부)"/>
      <sheetName val="포장재료집계표"/>
      <sheetName val="콘크리트측구연장"/>
      <sheetName val="포장공"/>
      <sheetName val="-몰탈콘크리트"/>
      <sheetName val="-배수구조물공토공"/>
      <sheetName val="L-type"/>
      <sheetName val="FB25JN"/>
      <sheetName val="내역서 (2)"/>
      <sheetName val="MAIN"/>
      <sheetName val="결선list"/>
      <sheetName val="Sheet5"/>
      <sheetName val="도면자료제출일정"/>
      <sheetName val="실행예산"/>
      <sheetName val="이토변실(A3-LINE)"/>
      <sheetName val="단가기준"/>
      <sheetName val="격점별물량"/>
      <sheetName val="CATV"/>
      <sheetName val="기본자료"/>
      <sheetName val="공정외주"/>
      <sheetName val="제조 경영"/>
      <sheetName val="유입량"/>
      <sheetName val="C지구"/>
      <sheetName val="사내도로"/>
      <sheetName val="부하계산서"/>
      <sheetName val="단가대비표(계측)"/>
      <sheetName val="설계서을"/>
      <sheetName val="자단"/>
      <sheetName val="철거산출근거"/>
      <sheetName val="남양주부대"/>
      <sheetName val="자재단가-1"/>
      <sheetName val="BDATA"/>
      <sheetName val="36단가"/>
      <sheetName val="연습"/>
      <sheetName val="횡배수관수량집계"/>
      <sheetName val="부안일위"/>
      <sheetName val="조내역"/>
      <sheetName val="설계원가표"/>
      <sheetName val="실행"/>
      <sheetName val="갑지1"/>
      <sheetName val="36수량"/>
      <sheetName val="노단"/>
      <sheetName val="기존단가 (2)"/>
      <sheetName val="내역서(토목)"/>
      <sheetName val="수입"/>
      <sheetName val="사업계획"/>
      <sheetName val="등록자료"/>
      <sheetName val="품셈TABLE"/>
      <sheetName val="단가조사-2"/>
      <sheetName val="경산"/>
      <sheetName val="6. 직접경비"/>
      <sheetName val="유의사항"/>
      <sheetName val="현장설명"/>
      <sheetName val="특별조건"/>
      <sheetName val="토공갑"/>
      <sheetName val="구조물갑"/>
      <sheetName val="구조물공"/>
      <sheetName val="투찰계획서"/>
      <sheetName val="5호광장(낙찰)"/>
      <sheetName val="5호광장"/>
      <sheetName val="5호광장 (만점)"/>
      <sheetName val="인천국제 (만점) (2)"/>
      <sheetName val="선거교가설공사"/>
      <sheetName val="선거교가설공사(만점)"/>
      <sheetName val="낙동강하구둑"/>
      <sheetName val="낙동강하구둑(만점)"/>
      <sheetName val="공원로-우남로"/>
      <sheetName val="공원로-우남로(만점)"/>
      <sheetName val="보림사우회도로"/>
      <sheetName val="보림사우회도로(만점)"/>
      <sheetName val="Module1"/>
      <sheetName val="laroux"/>
      <sheetName val="견적보고서"/>
      <sheetName val="갑지 (2)"/>
      <sheetName val="동산"/>
      <sheetName val="Sheet4"/>
      <sheetName val="노 무 비"/>
      <sheetName val="총공사원가"/>
      <sheetName val="건축공사원가"/>
      <sheetName val="설비공사원가"/>
      <sheetName val="인건비 "/>
      <sheetName val="철콘공사"/>
      <sheetName val="품목납기"/>
      <sheetName val="분전반"/>
      <sheetName val="토목주소"/>
      <sheetName val="프랜트면허"/>
      <sheetName val="LD"/>
      <sheetName val="기본입력"/>
      <sheetName val="횡배수관토공수량"/>
      <sheetName val="산근1"/>
      <sheetName val="장비"/>
      <sheetName val="노무"/>
      <sheetName val="자재"/>
      <sheetName val="날개벽"/>
      <sheetName val="1"/>
      <sheetName val="계수시트"/>
      <sheetName val="위치도1"/>
      <sheetName val="굴화내역"/>
      <sheetName val="내역분기"/>
      <sheetName val="합의경상"/>
      <sheetName val="청천내"/>
      <sheetName val="unit"/>
      <sheetName val="200"/>
      <sheetName val="평가데이터"/>
      <sheetName val="Input"/>
      <sheetName val="우,오수"/>
      <sheetName val="CTEMCOST"/>
      <sheetName val="99총공사내역서"/>
      <sheetName val="간접1"/>
      <sheetName val="CODE"/>
      <sheetName val="산출내역서"/>
      <sheetName val="하수급견적대비"/>
      <sheetName val="단가대비표 (2)"/>
      <sheetName val="재료비노무비"/>
      <sheetName val="맨홀_공사비"/>
      <sheetName val="22단"/>
      <sheetName val="48단"/>
      <sheetName val="49단"/>
      <sheetName val="도급정산"/>
      <sheetName val="직재"/>
      <sheetName val="재집"/>
      <sheetName val="한일양산"/>
      <sheetName val="프라임 강변역(4,236)"/>
      <sheetName val="5.지붕"/>
      <sheetName val="A 견적"/>
      <sheetName val="4.전기"/>
      <sheetName val="신설개소별 총집계표(동해-배전)"/>
      <sheetName val="안평역사 총집계"/>
      <sheetName val="Oper Amount"/>
      <sheetName val="단가 "/>
      <sheetName val="48수량"/>
      <sheetName val="자재코드"/>
      <sheetName val="토목변경"/>
      <sheetName val="기계공사"/>
      <sheetName val="토목내역서"/>
      <sheetName val="노임이"/>
      <sheetName val="Reference"/>
      <sheetName val="정공공사"/>
      <sheetName val="개소별수량산출"/>
      <sheetName val="NYS"/>
      <sheetName val="전선 및 전선관"/>
      <sheetName val="물가자료"/>
      <sheetName val="횡배수관"/>
      <sheetName val="기계경비颙⽚"/>
      <sheetName val="FAX"/>
      <sheetName val="총괄표(1)"/>
      <sheetName val="공조기"/>
      <sheetName val="내역(원안-대안)"/>
      <sheetName val="A-4"/>
      <sheetName val="단면 (2)"/>
      <sheetName val="교각1"/>
      <sheetName val="설계수량"/>
      <sheetName val="투찰내역"/>
      <sheetName val="수량산출(1)"/>
      <sheetName val="수리보고서비"/>
      <sheetName val="송전기본"/>
      <sheetName val="식재인부"/>
      <sheetName val="기준액"/>
      <sheetName val="L_RPTB02_01"/>
      <sheetName val="가설건물"/>
      <sheetName val="장성방향"/>
      <sheetName val="공사개요"/>
      <sheetName val="기(단) (1)"/>
      <sheetName val="LOPCALC"/>
      <sheetName val="지불내역2"/>
      <sheetName val="전체제잡비"/>
      <sheetName val="시중노임단가"/>
      <sheetName val="AS포장복구 "/>
      <sheetName val="소포내역 (2)"/>
      <sheetName val="DANGA"/>
      <sheetName val="직원자료입력"/>
      <sheetName val="예산서"/>
      <sheetName val="현장관리비"/>
      <sheetName val="조경식재굴취"/>
      <sheetName val="조경유지관리"/>
      <sheetName val="인력터파기품"/>
      <sheetName val="컨테이너"/>
      <sheetName val="일반공사"/>
      <sheetName val="부대공"/>
      <sheetName val="2000양배"/>
      <sheetName val="공통단가"/>
      <sheetName val="운반비"/>
      <sheetName val="견적대비표"/>
      <sheetName val="Macro(차단기)"/>
      <sheetName val="메인거더-크로스빔200연결부"/>
      <sheetName val="2F 회의실견적(5_14 일대)"/>
      <sheetName val="참조"/>
      <sheetName val="공내역"/>
      <sheetName val="횡 연장"/>
      <sheetName val="1호구조물"/>
      <sheetName val="특별땅고르기"/>
      <sheetName val="조정율"/>
      <sheetName val="세부내역서"/>
      <sheetName val="부표총괄"/>
      <sheetName val="10"/>
      <sheetName val="11"/>
      <sheetName val="12"/>
      <sheetName val="13"/>
      <sheetName val="14"/>
      <sheetName val="15"/>
      <sheetName val="16"/>
      <sheetName val="2"/>
      <sheetName val="3"/>
      <sheetName val="4"/>
      <sheetName val="5"/>
      <sheetName val="6"/>
      <sheetName val="7"/>
      <sheetName val="8"/>
      <sheetName val="9"/>
      <sheetName val="유원장"/>
      <sheetName val="집 계 표"/>
      <sheetName val="도대하도변경최종정산조경"/>
      <sheetName val="APT내역"/>
      <sheetName val="1단계"/>
      <sheetName val="조건표"/>
      <sheetName val="16-1"/>
      <sheetName val="내역서 제출"/>
      <sheetName val="101동"/>
      <sheetName val="용역단가"/>
      <sheetName val="FOOTING단면력"/>
      <sheetName val="기기리스트"/>
      <sheetName val="실행대비"/>
      <sheetName val="산출기초"/>
      <sheetName val="_IL-3.XLSY갑지"/>
      <sheetName val="기성총괄표"/>
      <sheetName val="wall"/>
      <sheetName val="STORAGE"/>
      <sheetName val="규준틀"/>
      <sheetName val="정산내역서"/>
      <sheetName val="단가조사-1"/>
      <sheetName val="공량산출근거서"/>
      <sheetName val="표지 (2)"/>
      <sheetName val="단가조정"/>
      <sheetName val="05년"/>
      <sheetName val="Data&amp;Result"/>
      <sheetName val="운영비"/>
      <sheetName val="다이꾸"/>
      <sheetName val="FAB별"/>
      <sheetName val="단가 (2)"/>
      <sheetName val="Resource2"/>
      <sheetName val="TYPE1"/>
      <sheetName val="중기일위대가"/>
      <sheetName val="설치내역"/>
      <sheetName val="조명율데이타"/>
      <sheetName val="조도계산(가로등NEW)"/>
      <sheetName val="노임단가 "/>
      <sheetName val="측량요율"/>
      <sheetName val="전기내역서(총계)"/>
      <sheetName val="코드단가 (2)"/>
      <sheetName val="ELECTRIC"/>
      <sheetName val="SCHEDULE"/>
      <sheetName val="1,2공구원가계산서"/>
      <sheetName val="1공구산출내역서"/>
      <sheetName val="개요"/>
      <sheetName val="건축-물가변동"/>
      <sheetName val="APT"/>
      <sheetName val="을"/>
      <sheetName val="용수량(생활용수)"/>
      <sheetName val="설계조건"/>
      <sheetName val="총괄내역단가"/>
      <sheetName val="내역서(교량)전체"/>
      <sheetName val="포장면적산출"/>
      <sheetName val="토적표(2차기성)"/>
      <sheetName val="패널"/>
      <sheetName val="감액총괄표"/>
      <sheetName val="제잡비계산"/>
      <sheetName val="내역단가"/>
      <sheetName val="일위단가"/>
      <sheetName val="Iacro1"/>
      <sheetName val="P4-C"/>
      <sheetName val="전체공정"/>
      <sheetName val="FC"/>
      <sheetName val="조립공정"/>
      <sheetName val="현장경비"/>
      <sheetName val="실행철강하도"/>
      <sheetName val="포장수량집계"/>
      <sheetName val="가격조사"/>
      <sheetName val="선로정수계산"/>
      <sheetName val="단가대비표(건축)"/>
      <sheetName val="중기손료"/>
      <sheetName val="소비자가"/>
      <sheetName val="청구서-1001(선진)"/>
      <sheetName val="산출"/>
      <sheetName val="목록"/>
      <sheetName val="전체_1설계"/>
      <sheetName val="공내역서"/>
      <sheetName val="1.우편집중내역서"/>
      <sheetName val="콘크리트"/>
      <sheetName val="Sheet13"/>
      <sheetName val="Sheet15"/>
      <sheetName val="발전기"/>
      <sheetName val="전압강하"/>
      <sheetName val="동지붕"/>
      <sheetName val="예정(3)"/>
      <sheetName val="동원(3)"/>
      <sheetName val="정렬"/>
      <sheetName val="SRC-B3U2"/>
      <sheetName val="C1"/>
      <sheetName val="천방P_x0000_쇠"/>
      <sheetName val="금리계산"/>
      <sheetName val="직공비"/>
      <sheetName val="보차도경계석"/>
      <sheetName val="공통가설"/>
      <sheetName val="품셈 "/>
      <sheetName val="공토공단가"/>
      <sheetName val="토공단가"/>
      <sheetName val="단가목록(7월)"/>
      <sheetName val="COVER"/>
      <sheetName val="대로근거"/>
      <sheetName val="중로근거"/>
      <sheetName val="노임단가2004(상)"/>
      <sheetName val="남대문빌딩"/>
      <sheetName val="견적을지"/>
      <sheetName val="교육종류"/>
      <sheetName val="총물량"/>
      <sheetName val="제2공장"/>
      <sheetName val="EP0618"/>
      <sheetName val="전동기 특성표"/>
      <sheetName val="케이블단면적"/>
      <sheetName val="2. 공원조도(전통공원)"/>
      <sheetName val="유동표"/>
      <sheetName val="직접노무"/>
      <sheetName val="직접재료"/>
      <sheetName val="#2_일위대가목록"/>
      <sheetName val="기본일위"/>
      <sheetName val="인건-측정"/>
      <sheetName val="일위대가(원본)"/>
      <sheetName val="부총"/>
      <sheetName val="진주방향"/>
      <sheetName val="마산방향"/>
      <sheetName val="마산방향철근집계"/>
      <sheetName val="U-TYPE(1)"/>
      <sheetName val="체재비"/>
      <sheetName val="날개벽수량표"/>
      <sheetName val="직접경비호표"/>
      <sheetName val="토공(완충)"/>
      <sheetName val="토목내역"/>
      <sheetName val="노견단위수량"/>
      <sheetName val="위치조서"/>
      <sheetName val="기안문"/>
      <sheetName val="4.하중산정"/>
      <sheetName val="투찰추정"/>
      <sheetName val="crude.SLAB RE-bar"/>
      <sheetName val="CRUDE RE-bar"/>
      <sheetName val="설계명세서(선로)"/>
      <sheetName val="단면가정"/>
      <sheetName val="깨기"/>
      <sheetName val="산1~6"/>
      <sheetName val="공조기휀"/>
      <sheetName val="AHU집계"/>
      <sheetName val="배전단가2"/>
      <sheetName val="도근좌표"/>
      <sheetName val="노임9월"/>
      <sheetName val="코厅"/>
      <sheetName val="가로등부표"/>
      <sheetName val="4. 주형설계"/>
      <sheetName val="001"/>
      <sheetName val="총괄-1"/>
      <sheetName val="골재산출"/>
      <sheetName val="명세서"/>
      <sheetName val="자료(통합)"/>
      <sheetName val="대상공사(조달청)"/>
      <sheetName val="공통가설(기준안)"/>
      <sheetName val="간접"/>
      <sheetName val="전차선로 물량표"/>
      <sheetName val="2000년하반기"/>
      <sheetName val="유림콘도"/>
      <sheetName val="인원계획"/>
      <sheetName val="본실행경비"/>
      <sheetName val="건축"/>
      <sheetName val="설 계"/>
      <sheetName val="누계12"/>
      <sheetName val="제1장"/>
      <sheetName val="제2장"/>
      <sheetName val="제3장"/>
      <sheetName val="제4장"/>
      <sheetName val="5장공내역서"/>
      <sheetName val="제6장"/>
      <sheetName val="직불동의서"/>
      <sheetName val="확약서"/>
      <sheetName val="전자입찰"/>
      <sheetName val="남양주댠가표"/>
      <sheetName val="1. 설계조건 2.단면가정 3. 하중계산"/>
      <sheetName val="기계경비일람"/>
      <sheetName val="토적표"/>
      <sheetName val="00상노임"/>
      <sheetName val="UnitRate"/>
      <sheetName val="Breakdown"/>
      <sheetName val="자재단가비교표"/>
      <sheetName val="조직"/>
      <sheetName val="적산"/>
      <sheetName val="중기조종사 단위단가"/>
      <sheetName val="노무단가"/>
      <sheetName val="1 자원총괄"/>
      <sheetName val="3_공사비(07년노임단가)"/>
      <sheetName val="3_공사비(단가조사표)"/>
      <sheetName val="3_공사비(물량산출표)"/>
      <sheetName val="3_공사비(일위대가표목록)"/>
      <sheetName val="3_공사비(일위대가표)"/>
      <sheetName val="1_수인터널"/>
      <sheetName val="전입"/>
      <sheetName val="납부서"/>
      <sheetName val="sw1"/>
      <sheetName val="NOMUBI"/>
      <sheetName val="9GNG운반"/>
      <sheetName val="70%"/>
      <sheetName val="NEYOK"/>
      <sheetName val="품셈표"/>
      <sheetName val="6공구(당초)"/>
      <sheetName val="408단가"/>
      <sheetName val="22단가"/>
      <sheetName val="22산출"/>
      <sheetName val="49산출"/>
      <sheetName val="단가조׉_x0000_缀"/>
      <sheetName val="일위대가(1)"/>
      <sheetName val="내역서(2)"/>
      <sheetName val="표지 (4)"/>
      <sheetName val="일위집계"/>
      <sheetName val="건축전기"/>
      <sheetName val="교통대책내역"/>
      <sheetName val="공정표"/>
      <sheetName val="S0"/>
      <sheetName val="집계표소트"/>
      <sheetName val="경비"/>
      <sheetName val="B"/>
      <sheetName val="기성내역서"/>
      <sheetName val="노임2004"/>
      <sheetName val="품산출서(공구손료산출용)"/>
      <sheetName val="자동제어"/>
      <sheetName val="여흥"/>
      <sheetName val="원본"/>
      <sheetName val="별표 "/>
      <sheetName val="단가및재료비"/>
      <sheetName val="설계산출기초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설계"/>
      <sheetName val="H-PILE수량집계"/>
      <sheetName val="EARTH"/>
      <sheetName val="대총괄"/>
      <sheetName val="전산망"/>
      <sheetName val="총괄내역서"/>
      <sheetName val="1공구원가계산서"/>
      <sheetName val="식생블럭단위수량"/>
      <sheetName val="PipWT"/>
      <sheetName val="bearing"/>
      <sheetName val="WORKER"/>
      <sheetName val="예산작성기준(전기)"/>
      <sheetName val="산출(토공)"/>
      <sheetName val="부하"/>
      <sheetName val="PBS"/>
      <sheetName val="토공사"/>
      <sheetName val="반포2차"/>
      <sheetName val="일위대가 "/>
      <sheetName val="Sheet22"/>
      <sheetName val="소방일위 "/>
      <sheetName val="공사기본내용입력"/>
      <sheetName val="미드수량"/>
      <sheetName val="일위대가(가설)"/>
      <sheetName val="삭塅䕃⹌塅E표"/>
      <sheetName val="98태백"/>
      <sheetName val="G_R300경비"/>
      <sheetName val="Sheet1_(2)"/>
      <sheetName val="Customer_Databas"/>
      <sheetName val="CABLE_(2)"/>
      <sheetName val="6__안전관리비"/>
      <sheetName val="조도계산서_(도서)"/>
      <sheetName val="기성내역서(을)_(2)"/>
      <sheetName val="1공구_건정토건_토공"/>
      <sheetName val="1단계_(2)"/>
      <sheetName val="중강당_내역"/>
      <sheetName val="2_1__노무비_평균단가산출"/>
      <sheetName val="2_대외공문"/>
      <sheetName val="TIE-IN"/>
      <sheetName val="원안"/>
      <sheetName val="사급자재"/>
      <sheetName val="49"/>
      <sheetName val="GI-LIST"/>
      <sheetName val="우수공"/>
      <sheetName val="원형맨홀수량"/>
      <sheetName val=" 해군동해관사 미장공사A그룹 공내역서.xlsx"/>
      <sheetName val="지주목시비량산출서"/>
      <sheetName val="ilch"/>
      <sheetName val="101"/>
      <sheetName val="기본정보입력"/>
      <sheetName val="중기사용료산출근거"/>
      <sheetName val="Mc1"/>
      <sheetName val="김해공항ex현장 심종수팀"/>
      <sheetName val="기쀀᭓ఀ"/>
      <sheetName val="fursys"/>
      <sheetName val="입력정보"/>
      <sheetName val="자료방"/>
      <sheetName val="입출재고현황 (2)"/>
      <sheetName val="배수장토목공사비"/>
      <sheetName val="밸브설치"/>
      <sheetName val="XL4Poppy"/>
      <sheetName val="계정"/>
      <sheetName val="5회기성 (2)"/>
      <sheetName val="배수공"/>
      <sheetName val="가도공"/>
      <sheetName val="설계표지"/>
      <sheetName val="수목표Â_x0000_퀀"/>
      <sheetName val="1.가로등산출"/>
      <sheetName val="지장수량집계"/>
      <sheetName val="견적조건"/>
      <sheetName val="7작업장인수인계서"/>
      <sheetName val="3특기시방서"/>
      <sheetName val="견적시담(송포2공구)"/>
      <sheetName val="입력자료"/>
      <sheetName val="현장관리비데이타"/>
      <sheetName val="건축내역(도급)"/>
      <sheetName val="SHEET PILE단가"/>
      <sheetName val="코드"/>
      <sheetName val="산출내역(K2)"/>
      <sheetName val="전력구구조물산근"/>
      <sheetName val="Module_x0000_"/>
      <sheetName val="ModuleÄ"/>
      <sheetName val="돈암사업"/>
      <sheetName val="ATM기초철가"/>
      <sheetName val="1. 가로등 설비 공사(산출)"/>
      <sheetName val="일위대가목차"/>
      <sheetName val="토공1(1~10,92)"/>
      <sheetName val="총수량집계표"/>
      <sheetName val="별표집계"/>
      <sheetName val="GEN"/>
      <sheetName val="0"/>
      <sheetName val="자재비"/>
      <sheetName val="표  지"/>
      <sheetName val="시운전연료"/>
      <sheetName val="프라임 강변역(4,236堀"/>
      <sheetName val="다목적광장"/>
      <sheetName val="현황(현황)"/>
      <sheetName val="하도급사항"/>
      <sheetName val="2차-당초"/>
      <sheetName val="하도급사항 (3)"/>
      <sheetName val="포장"/>
      <sheetName val="부대tu"/>
      <sheetName val="µ¥ÀÌÅ¸"/>
      <sheetName val="수량산출근거"/>
      <sheetName val="Dae_Jiju"/>
      <sheetName val="Sikje_ingun"/>
      <sheetName val="TREE_D"/>
      <sheetName val="당초"/>
      <sheetName val="덕전리"/>
      <sheetName val="토공A"/>
      <sheetName val="단중표"/>
      <sheetName val="차수"/>
      <sheetName val="공정표(제4차)"/>
      <sheetName val="기초일위"/>
      <sheetName val="시설일위"/>
      <sheetName val="조명일위"/>
      <sheetName val="4차원가계산서"/>
      <sheetName val="설계서"/>
      <sheetName val="산식3"/>
      <sheetName val="단면/_x0000_§"/>
      <sheetName val="단면退ఝ܆㦎"/>
      <sheetName val="단면0_x0000_頀4"/>
      <sheetName val="작업_x0000__x0000_"/>
      <sheetName val="매출현황"/>
      <sheetName val="보온일위"/>
      <sheetName val="단가비교표(노무)"/>
      <sheetName val="변경품셈총괄"/>
      <sheetName val="고창터널(고창방향)"/>
      <sheetName val="단면︀ᇕ԰_x0000_"/>
      <sheetName val="기계실냉난방"/>
      <sheetName val="VXXXX"/>
      <sheetName val="갑지(2)"/>
      <sheetName val="견적내역"/>
      <sheetName val="실행(품)"/>
      <sheetName val="실행(총괄)"/>
      <sheetName val="위생기구"/>
      <sheetName val="욕조,세면기"/>
      <sheetName val="화장경"/>
      <sheetName val="계측기"/>
      <sheetName val="M+1"/>
      <sheetName val="노임 단가"/>
      <sheetName val="수습"/>
      <sheetName val="역T형교대(말뚝기초)"/>
      <sheetName val="배선DATA"/>
      <sheetName val="코핑검토"/>
      <sheetName val="전체"/>
      <sheetName val="5.단가비교표"/>
      <sheetName val="7.노무비 근거"/>
      <sheetName val="산출근거 "/>
      <sheetName val="표준차도부연장집계-ASP"/>
      <sheetName val="정산설계"/>
      <sheetName val="1.내역(청.하역장전등)"/>
      <sheetName val="운반"/>
      <sheetName val="EQT-ESTN"/>
      <sheetName val="적용단가표"/>
      <sheetName val="산출근거1"/>
      <sheetName val="산출근거2"/>
      <sheetName val="노임변동률"/>
      <sheetName val="문학간접"/>
      <sheetName val="99년하반기"/>
      <sheetName val="입력값"/>
      <sheetName val="일위목차"/>
      <sheetName val="가공2원도"/>
      <sheetName val="견적서갑지"/>
      <sheetName val="갑지(19평형)"/>
      <sheetName val="갑지(23평형)"/>
      <sheetName val="가스배관설치공사(19평)"/>
      <sheetName val="가스배관설치공사(23평)"/>
      <sheetName val="난방배관및냉온수배관설치공사(19평)"/>
      <sheetName val="난방배관및온수배관설치공사(23평)"/>
      <sheetName val="합천내역"/>
      <sheetName val="기본사항"/>
      <sheetName val="48신설수량"/>
      <sheetName val="48철거수량"/>
      <sheetName val="22신설수량"/>
      <sheetName val="시중노임단洅"/>
      <sheetName val="96수출"/>
      <sheetName val="3련 BOX"/>
      <sheetName val="계양가시설"/>
      <sheetName val="발전기계산서"/>
      <sheetName val="DATA__x0005__x0000__x0000_"/>
      <sheetName val="플랜트 설치"/>
      <sheetName val="투찰"/>
      <sheetName val="공사비집계"/>
      <sheetName val="JUCK"/>
      <sheetName val="경비2내역"/>
      <sheetName val="내역서2안"/>
      <sheetName val="LOPCALþ"/>
      <sheetName val="LOPCAL`"/>
      <sheetName val="LOPCAL_x0010_"/>
      <sheetName val="LOPCALB"/>
      <sheetName val="[IL-3.XLS][IL-3.XLS]단면/_x0000_§"/>
      <sheetName val="할증"/>
      <sheetName val="산수배수"/>
      <sheetName val="00노임기준"/>
      <sheetName val="부표蠀ㆁ"/>
      <sheetName val="연부97-1"/>
      <sheetName val="대치판정"/>
      <sheetName val="범례표"/>
      <sheetName val="SHEET6"/>
      <sheetName val="설계변경내역서"/>
      <sheetName val="중기사용료"/>
      <sheetName val="예산M11A"/>
      <sheetName val="중기목료표"/>
      <sheetName val="가로등단가내역"/>
      <sheetName val="보안등단가내역"/>
      <sheetName val="일위대가집계"/>
      <sheetName val="기성내역"/>
      <sheetName val="지하시설물작성"/>
      <sheetName val="10.공통-노임단가"/>
      <sheetName val="성곽내역서"/>
      <sheetName val="(2)"/>
      <sheetName val="단가대비표1"/>
      <sheetName val="원가서"/>
      <sheetName val="공통가설_8"/>
      <sheetName val="기타시설"/>
      <sheetName val="판매시설"/>
      <sheetName val="아파트_9"/>
      <sheetName val="주민복지관"/>
      <sheetName val="지하주차장"/>
      <sheetName val="Macro(전선)"/>
      <sheetName val="자문요청"/>
      <sheetName val="목차"/>
      <sheetName val="5.공종별예산내역서"/>
      <sheetName val="4.설계예산내역서"/>
      <sheetName val="8.일위대가표(1)"/>
      <sheetName val="6.관급자재조서"/>
      <sheetName val="8.일위대가표(2)"/>
      <sheetName val="3.예정공정표"/>
      <sheetName val="File_관급"/>
      <sheetName val="공정집계"/>
      <sheetName val="소방"/>
      <sheetName val="단가 및 재료비"/>
      <sheetName val="손익분석"/>
      <sheetName val="설계내역서"/>
      <sheetName val="1-1"/>
      <sheetName val="단가대비표떧⾹_x0005__x0000_"/>
      <sheetName val="13LPMCC"/>
      <sheetName val="옹벽기초자료"/>
      <sheetName val="현황산출서"/>
      <sheetName val="지장물"/>
      <sheetName val="토지"/>
      <sheetName val="준공정산"/>
      <sheetName val="10현장조직"/>
      <sheetName val="기성내역서표지"/>
      <sheetName val="22인공"/>
      <sheetName val="공종"/>
      <sheetName val="교각별수량"/>
      <sheetName val="K1자재(3차등)"/>
      <sheetName val="상부공"/>
      <sheetName val="문화가격표"/>
      <sheetName val="잡비"/>
      <sheetName val="물량내역서"/>
      <sheetName val="PC"/>
      <sheetName val="4꣆Ꭵ︀"/>
      <sheetName val="내역(가지)"/>
      <sheetName val="단가&amp;노임"/>
      <sheetName val="ALINE"/>
      <sheetName val="교량하부공"/>
      <sheetName val="인상효1"/>
      <sheetName val="I一般比"/>
      <sheetName val="수량인공"/>
      <sheetName val="일위대가(계측기설치)"/>
      <sheetName val="각종장비전압강하계산"/>
      <sheetName val="수문일1"/>
      <sheetName val="특별교실"/>
      <sheetName val="집수정현황"/>
      <sheetName val="C3"/>
      <sheetName val="수로단위수량"/>
      <sheetName val="발신敧〙"/>
      <sheetName val="발신㑈_x0014_"/>
      <sheetName val="실행(1)"/>
      <sheetName val="금액내역서"/>
      <sheetName val="주형"/>
      <sheetName val="주소"/>
      <sheetName val="Macro(MCC)"/>
      <sheetName val="배수관토공"/>
      <sheetName val="사통"/>
      <sheetName val="총도"/>
      <sheetName val="기본단가표"/>
      <sheetName val="실행내역서 "/>
      <sheetName val="가격산출기초"/>
      <sheetName val="당월금액"/>
      <sheetName val="몸체(460×600)"/>
      <sheetName val="용산3(영광)"/>
      <sheetName val="01"/>
      <sheetName val="공급집계 (현대-우림)"/>
      <sheetName val="DATA(BAC)"/>
      <sheetName val="소일위대가코드표"/>
      <sheetName val="냉온수유니트"/>
      <sheetName val="단위내역목록"/>
      <sheetName val="일위산출"/>
      <sheetName val="대비2"/>
      <sheetName val="배수내역"/>
      <sheetName val="설계개요"/>
      <sheetName val="유의사_xdd50_"/>
      <sheetName val="유의사_xdf90_"/>
      <sheetName val="유의사_x0000_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/>
      <sheetData sheetId="131"/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/>
      <sheetData sheetId="335"/>
      <sheetData sheetId="336"/>
      <sheetData sheetId="337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/>
      <sheetData sheetId="551"/>
      <sheetData sheetId="552"/>
      <sheetData sheetId="553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/>
      <sheetData sheetId="561"/>
      <sheetData sheetId="562"/>
      <sheetData sheetId="563" refreshError="1"/>
      <sheetData sheetId="564" refreshError="1"/>
      <sheetData sheetId="565" refreshError="1"/>
      <sheetData sheetId="566" refreshError="1"/>
      <sheetData sheetId="567"/>
      <sheetData sheetId="568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/>
      <sheetData sheetId="657"/>
      <sheetData sheetId="658"/>
      <sheetData sheetId="659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/>
      <sheetData sheetId="666"/>
      <sheetData sheetId="667" refreshError="1"/>
      <sheetData sheetId="668" refreshError="1"/>
      <sheetData sheetId="669" refreshError="1"/>
      <sheetData sheetId="670" refreshError="1"/>
      <sheetData sheetId="67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/>
      <sheetData sheetId="858" refreshError="1"/>
      <sheetData sheetId="859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/>
      <sheetData sheetId="959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/>
      <sheetData sheetId="1020"/>
      <sheetData sheetId="1021"/>
      <sheetData sheetId="1022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/>
      <sheetData sheetId="1182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/>
      <sheetData sheetId="1192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자재 내역서"/>
      <sheetName val="일위대가"/>
      <sheetName val="Sheet1"/>
      <sheetName val="일위대가(4층원격)"/>
      <sheetName val="설직재-1"/>
      <sheetName val="대,유,램"/>
      <sheetName val="내역서"/>
      <sheetName val="일위대가_4층원격_"/>
      <sheetName val="내역서2안"/>
      <sheetName val="C-직노1"/>
      <sheetName val="D-경비1"/>
      <sheetName val="2F 회의실견적(5_14 일대)"/>
      <sheetName val="공종단가"/>
      <sheetName val="4.산출근거(추락방지)"/>
      <sheetName val="백암비스타내역"/>
      <sheetName val="CATV"/>
      <sheetName val="일위_파일"/>
      <sheetName val="단관데이터"/>
      <sheetName val="이형관데이터"/>
      <sheetName val="일위대가목록"/>
      <sheetName val="I一般比"/>
      <sheetName val="1안"/>
      <sheetName val="갑지"/>
      <sheetName val="집계표"/>
      <sheetName val="Macro1"/>
      <sheetName val="단가산출"/>
      <sheetName val="70%"/>
      <sheetName val="N賃率-職"/>
      <sheetName val="단가일람"/>
      <sheetName val="산출목록표"/>
      <sheetName val="단가조사"/>
      <sheetName val="직노"/>
      <sheetName val="단가산출목록표"/>
      <sheetName val="단"/>
      <sheetName val="단가"/>
      <sheetName val="단가산출서"/>
      <sheetName val="단가표"/>
      <sheetName val="물가대비표"/>
      <sheetName val="요율"/>
      <sheetName val="노임단가표"/>
      <sheetName val="단가조사서"/>
      <sheetName val="웅진교-S2"/>
      <sheetName val="일위대가목차"/>
      <sheetName val="설계예시"/>
      <sheetName val="노임단가"/>
      <sheetName val="단가최종"/>
      <sheetName val="대가목록"/>
      <sheetName val="일용노임단가2001상"/>
      <sheetName val="참조자료"/>
      <sheetName val="일용노임단가"/>
      <sheetName val="Sheet5"/>
      <sheetName val="Sheet4"/>
      <sheetName val="수목표준대가"/>
      <sheetName val="49단가"/>
      <sheetName val="기자재_내역서"/>
      <sheetName val="운반비"/>
      <sheetName val="인건비(VOICE)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공사원가계산서"/>
      <sheetName val="내역서"/>
      <sheetName val="일위대가목록"/>
      <sheetName val="일위대가표2"/>
      <sheetName val="내장물량산출"/>
      <sheetName val="노임단가"/>
      <sheetName val="N賃率-職"/>
      <sheetName val=" HIT-&gt;HMC 견적(3900)"/>
      <sheetName val="일위대가"/>
      <sheetName val="2F 회의실견적(5_14 일대)"/>
      <sheetName val="정통부일위대가표"/>
      <sheetName val="일위대가(4층원격)"/>
      <sheetName val="ilch"/>
      <sheetName val="단가산출"/>
      <sheetName val="전기일위목록"/>
      <sheetName val="Y-WORK"/>
      <sheetName val="내역서2안"/>
      <sheetName val="직재"/>
      <sheetName val="시설물기초"/>
      <sheetName val="단가조사"/>
      <sheetName val="단가최종"/>
      <sheetName val="대가목록"/>
      <sheetName val="인건비"/>
      <sheetName val="기별(종합)"/>
      <sheetName val="일위_파일"/>
      <sheetName val="WORK"/>
      <sheetName val="사업수지"/>
      <sheetName val="DATA1"/>
      <sheetName val="수지예산"/>
      <sheetName val="Data Vol"/>
      <sheetName val="J直材4"/>
      <sheetName val="대가호표"/>
      <sheetName val="I一般比"/>
      <sheetName val="정부노임단가"/>
      <sheetName val="제직재"/>
      <sheetName val="설직재-1"/>
      <sheetName val="제-노임"/>
      <sheetName val="산출기초"/>
      <sheetName val="용소리교"/>
      <sheetName val="원형맨홀수량"/>
      <sheetName val="Mc1"/>
      <sheetName val="토적단위"/>
      <sheetName val="부대내역"/>
      <sheetName val="보할공정"/>
      <sheetName val="단위량"/>
      <sheetName val="재료집계표2"/>
      <sheetName val="토적집계표"/>
      <sheetName val="4.산출근거(추락방지)"/>
      <sheetName val="준검 내역서"/>
      <sheetName val="단가산출목록표"/>
      <sheetName val="설계명세서(선로)"/>
      <sheetName val="포장공사"/>
      <sheetName val="danga"/>
      <sheetName val="노임"/>
      <sheetName val="WPL"/>
      <sheetName val="기초자료"/>
      <sheetName val="가시설(TYPE-A)"/>
      <sheetName val="1-1평균터파기고(1)"/>
      <sheetName val="단가"/>
      <sheetName val="시설물일위"/>
      <sheetName val="인건-측정"/>
      <sheetName val="환율"/>
      <sheetName val="원가"/>
      <sheetName val="일위"/>
      <sheetName val="수량산출"/>
      <sheetName val="중기사용료"/>
      <sheetName val="요율"/>
      <sheetName val="갑지"/>
      <sheetName val="집계표"/>
      <sheetName val="연결임시"/>
      <sheetName val="9509"/>
      <sheetName val="일위대가(출입)"/>
      <sheetName val="기본계획"/>
      <sheetName val="을 1"/>
      <sheetName val="을 2"/>
      <sheetName val="96수출"/>
      <sheetName val="자재단가"/>
      <sheetName val="MOTOR"/>
      <sheetName val="공정집계_국별"/>
      <sheetName val="을"/>
      <sheetName val="20관리비율"/>
      <sheetName val="Galaxy 소비자가격표"/>
      <sheetName val="견적서"/>
      <sheetName val="입찰견적보고서"/>
      <sheetName val="SORCE1"/>
      <sheetName val="가시설단위수량"/>
      <sheetName val="단위수량"/>
      <sheetName val="제품TABLE"/>
      <sheetName val="MENU"/>
      <sheetName val="Sheet1"/>
      <sheetName val="BQ"/>
      <sheetName val="N賃率_職"/>
      <sheetName val="산출목록표"/>
      <sheetName val="월선수금"/>
      <sheetName val="직노"/>
      <sheetName val="단관데이터"/>
      <sheetName val="이형관데이터"/>
      <sheetName val="계산근거"/>
      <sheetName val="DS-최종"/>
      <sheetName val="단가기준"/>
      <sheetName val="우각부보강"/>
      <sheetName val="손익분석"/>
      <sheetName val="일위목록"/>
      <sheetName val="설계내역서"/>
      <sheetName val="단가조사서"/>
      <sheetName val="견"/>
      <sheetName val="표지"/>
      <sheetName val="간접경상비"/>
      <sheetName val="10월"/>
      <sheetName val="대,유,램"/>
      <sheetName val="단"/>
      <sheetName val="경산"/>
      <sheetName val="2F_회의실견적(5_14_일대)"/>
      <sheetName val="_HIT-&gt;HMC_견적(3900)"/>
      <sheetName val="Data_Vol"/>
      <sheetName val="손익"/>
      <sheetName val="Macro1"/>
      <sheetName val="작업금지"/>
      <sheetName val="969910( R)"/>
      <sheetName val="IMP(MAIN)"/>
      <sheetName val="IMP (REACTOR)"/>
      <sheetName val="공종구간"/>
      <sheetName val="을_1"/>
      <sheetName val="을_2"/>
      <sheetName val="설계명세서"/>
      <sheetName val="평자재단가"/>
      <sheetName val="조견표"/>
      <sheetName val="일위대가_4층원격_"/>
      <sheetName val="재노경"/>
      <sheetName val="도급내역5+800"/>
      <sheetName val="도급내역"/>
      <sheetName val="YES-T"/>
      <sheetName val="소방"/>
      <sheetName val="sw1"/>
      <sheetName val="NOMUBI"/>
      <sheetName val="소포내역 (2)"/>
      <sheetName val="기계경비일람"/>
      <sheetName val="토공사"/>
      <sheetName val="투자효율분석"/>
      <sheetName val="물가대비표"/>
      <sheetName val="일위대가 (100%)"/>
      <sheetName val="내역서1"/>
      <sheetName val="부하(성남)"/>
      <sheetName val="6동"/>
      <sheetName val="철거산출근거"/>
      <sheetName val="통장출금액"/>
      <sheetName val="3. 단위내역목록"/>
      <sheetName val="2. 수량집계표"/>
      <sheetName val="물량산출근거"/>
      <sheetName val="기본일위"/>
      <sheetName val="G.R300경비"/>
      <sheetName val="날개벽"/>
      <sheetName val="노임단가표"/>
      <sheetName val="일반맨홀수량집계(A-7 LINE)"/>
      <sheetName val="설계내역"/>
      <sheetName val="한전고리-을"/>
      <sheetName val="인건비(VOICE)"/>
      <sheetName val="#REF"/>
      <sheetName val="산출근거"/>
      <sheetName val="경비_원본"/>
      <sheetName val="건축내역"/>
      <sheetName val="을지"/>
      <sheetName val="투찰"/>
      <sheetName val="단가표"/>
      <sheetName val="일위대가표"/>
      <sheetName val="기본입력"/>
      <sheetName val="방송노임"/>
      <sheetName val="수량산출서"/>
      <sheetName val="점검총괄"/>
      <sheetName val="통신일위목록"/>
      <sheetName val="1안"/>
      <sheetName val="내역1"/>
      <sheetName val="설계예시"/>
      <sheetName val="b_balju_cho"/>
      <sheetName val="FACTOR"/>
      <sheetName val="제안서입력"/>
      <sheetName val="절감계산"/>
      <sheetName val="남대문빌딩"/>
      <sheetName val="TABLE"/>
      <sheetName val="일용노임단가2001상"/>
      <sheetName val="참조자료"/>
      <sheetName val="2F_회의실견적(5_14_일대)1"/>
      <sheetName val="_HIT-&gt;HMC_견적(3900)1"/>
      <sheetName val="Data_Vol1"/>
      <sheetName val="4_산출근거(추락방지)"/>
      <sheetName val="준검_내역서"/>
      <sheetName val="Galaxy_소비자가격표"/>
      <sheetName val="포장(수량)-관로부"/>
      <sheetName val="1"/>
      <sheetName val="3BL공동구 수량"/>
      <sheetName val="토적계산서"/>
      <sheetName val="횡배수관집현황(2공구)"/>
      <sheetName val="조명시설"/>
      <sheetName val="06-BATCH "/>
      <sheetName val="차액보증"/>
      <sheetName val="재1"/>
      <sheetName val="대가"/>
      <sheetName val="1.취수장"/>
      <sheetName val="도급양식"/>
      <sheetName val="비전경영계획"/>
      <sheetName val="도급FORM"/>
      <sheetName val="A-4"/>
      <sheetName val="백암비스타내역"/>
      <sheetName val="요약&amp;결과"/>
      <sheetName val="신규일위대가"/>
      <sheetName val="일위대가목차"/>
      <sheetName val="음성방향"/>
      <sheetName val="ABUT수량-A1"/>
      <sheetName val="단가표 "/>
      <sheetName val="설계산출표지"/>
      <sheetName val="DATA"/>
      <sheetName val="1.설계기준"/>
      <sheetName val="FAB별"/>
      <sheetName val="재집"/>
      <sheetName val="05년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마그넷대구 (7)"/>
      <sheetName val="마그넷대구 (6)"/>
      <sheetName val="내역동락확정"/>
      <sheetName val="대비일산연수"/>
      <sheetName val="계약내역서"/>
      <sheetName val="내역동락"/>
      <sheetName val="내역동락기본"/>
      <sheetName val="입찰결과(확정) (2)"/>
      <sheetName val="입찰결과(최종확정)"/>
      <sheetName val="내역총괄(최종) (2)"/>
      <sheetName val="기안용지 (2)"/>
      <sheetName val="대비일산"/>
      <sheetName val="연수내역"/>
      <sheetName val="연수내역원본"/>
      <sheetName val="연수내역총괄"/>
      <sheetName val="연수대구비교 (2)"/>
      <sheetName val="강남셔터내역"/>
      <sheetName val="대비연수대구"/>
      <sheetName val="동락내역확정"/>
      <sheetName val="동락내역"/>
      <sheetName val="포항점 (롯데폼) (2)"/>
      <sheetName val="마그넷대구 (5)"/>
      <sheetName val="마그넷대구 (4)"/>
      <sheetName val="포항점"/>
      <sheetName val="울산고속"/>
      <sheetName val="견적서"/>
      <sheetName val="포항점 (롯데폼)"/>
      <sheetName val="1안"/>
      <sheetName val="일위대가목록"/>
      <sheetName val="일위대가"/>
      <sheetName val="일위대가(4층원격)"/>
      <sheetName val="단"/>
      <sheetName val="단가기준"/>
      <sheetName val="내역서2안"/>
      <sheetName val="단가"/>
      <sheetName val="COST"/>
      <sheetName val="Mc1"/>
      <sheetName val="단가표 (2)"/>
      <sheetName val="노임단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금액내역서"/>
      <sheetName val="2공구산출내역"/>
      <sheetName val="1안"/>
      <sheetName val="일위대가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금액내역서"/>
      <sheetName val="2공구산출내역"/>
      <sheetName val="1안"/>
      <sheetName val="일위대가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데이타"/>
      <sheetName val="조도"/>
      <sheetName val="DATA"/>
      <sheetName val="Sheet1"/>
      <sheetName val="Sheet2"/>
      <sheetName val="4-7.중앙전기실(노임단가)"/>
      <sheetName val="전기일위대가"/>
      <sheetName val="수목표준대가"/>
      <sheetName val="수량명세서"/>
      <sheetName val="노임"/>
      <sheetName val="G.R300경비"/>
      <sheetName val="비탈면보호공수량산출"/>
      <sheetName val="노임단가"/>
      <sheetName val="일위목록"/>
      <sheetName val="요율"/>
      <sheetName val="ILLU"/>
      <sheetName val="터널조도"/>
      <sheetName val="단가조사"/>
      <sheetName val="코드표"/>
      <sheetName val="일위대가"/>
      <sheetName val="경산"/>
      <sheetName val="노무비"/>
      <sheetName val="#REF"/>
      <sheetName val="내역서"/>
      <sheetName val="직노"/>
      <sheetName val="7단가"/>
      <sheetName val="증감대비"/>
      <sheetName val="담장산출"/>
      <sheetName val="DATE"/>
      <sheetName val="A갑지"/>
      <sheetName val="건축내역"/>
      <sheetName val="???"/>
      <sheetName val="BID"/>
      <sheetName val="EQ-R1"/>
      <sheetName val="COST"/>
      <sheetName val="설비"/>
      <sheetName val="COVER"/>
      <sheetName val="NEGO"/>
      <sheetName val="대비"/>
      <sheetName val="건축"/>
      <sheetName val="식재가격"/>
      <sheetName val="식재총괄"/>
      <sheetName val="9509"/>
      <sheetName val="전기"/>
      <sheetName val="BQ(실행)"/>
      <sheetName val="도급"/>
      <sheetName val="MOTOR"/>
      <sheetName val="CABdata"/>
      <sheetName val="단가비교"/>
      <sheetName val="b_balju_cho"/>
      <sheetName val="토사(PE)"/>
      <sheetName val="경비_원본"/>
      <sheetName val="수량-가로등"/>
      <sheetName val="일위대가목차"/>
      <sheetName val="ⴭⴭⴭⴭⴭ"/>
      <sheetName val="Y-WORK"/>
      <sheetName val="기성내역서표지"/>
      <sheetName val="인건비 "/>
      <sheetName val="중기사용료산출근거"/>
      <sheetName val="단가 및 재료비"/>
      <sheetName val="자재단가"/>
      <sheetName val="토목"/>
      <sheetName val="점수계산1-2"/>
      <sheetName val="INFO"/>
      <sheetName val="2.냉난방설비공사"/>
      <sheetName val="7.자동제어공사"/>
      <sheetName val="단가 "/>
      <sheetName val="단위일위"/>
      <sheetName val="조도계산"/>
      <sheetName val="EACT10"/>
      <sheetName val="사급자재"/>
      <sheetName val="전기산출"/>
      <sheetName val="단가"/>
      <sheetName val="단 box"/>
      <sheetName val="File_관급"/>
      <sheetName val="공정집계"/>
      <sheetName val="집계표"/>
      <sheetName val="설비내역서"/>
      <sheetName val="건축내역서"/>
      <sheetName val="전기내역서"/>
      <sheetName val="자료"/>
      <sheetName val="설계조건"/>
      <sheetName val="냉천부속동"/>
      <sheetName val="세부내역"/>
      <sheetName val="내역"/>
      <sheetName val="기계경비(시간당)"/>
      <sheetName val="램머"/>
      <sheetName val="TEL"/>
      <sheetName val="입찰안"/>
      <sheetName val="I一般比"/>
      <sheetName val="N賃率-職"/>
      <sheetName val="Sheet3"/>
      <sheetName val="SLAB&quot;1&quot;"/>
      <sheetName val="전산망"/>
      <sheetName val="COPING"/>
      <sheetName val="2000년1차"/>
      <sheetName val="6공구(당초)"/>
      <sheetName val="개요"/>
      <sheetName val="µ¥ÀÌÅ¸"/>
      <sheetName val="Á¶µµ"/>
      <sheetName val="³ëÀÓ"/>
      <sheetName val="G.R300°æºñ"/>
      <sheetName val="ºñÅ»¸éº¸È£°ø¼ö·®»êÃâ"/>
      <sheetName val="³ëÀÓ´Ü°¡"/>
      <sheetName val="ÀÏÀ§¸ñ·Ï"/>
      <sheetName val="¿äÀ²"/>
      <sheetName val="ÀÏÀ§´ë°¡"/>
      <sheetName val="ÅÍ³ÎÁ¶µµ"/>
      <sheetName val="ÄÚµåÇ¥"/>
      <sheetName val="´Ü°¡Á¶»ç"/>
      <sheetName val="포장복구집계"/>
      <sheetName val="노임9월"/>
      <sheetName val="무산소조"/>
      <sheetName val="안정계산"/>
      <sheetName val="단면검토"/>
      <sheetName val="11.1 단면hwp"/>
      <sheetName val="종배수관면벽신"/>
      <sheetName val="적용단위길이"/>
      <sheetName val="기계경비"/>
      <sheetName val="일반자재"/>
      <sheetName val="배수공"/>
      <sheetName val="단락전류-A"/>
      <sheetName val="공주-교대(A1)"/>
      <sheetName val="데리네이타현황"/>
      <sheetName val="진주방향"/>
      <sheetName val="NEYOK"/>
      <sheetName val="기본일위"/>
      <sheetName val="인부노임"/>
      <sheetName val="(A)내역서"/>
      <sheetName val="인건비"/>
      <sheetName val="dt0301"/>
      <sheetName val="dtt0301"/>
      <sheetName val="LIST"/>
      <sheetName val="WORK"/>
      <sheetName val="공통가설"/>
      <sheetName val="수량산출서"/>
      <sheetName val="MATERIAL"/>
      <sheetName val="원가계산서 "/>
      <sheetName val="토공계산서(부체도로)"/>
      <sheetName val="공문"/>
      <sheetName val="자재"/>
      <sheetName val="소비자가"/>
      <sheetName val="일위총괄표"/>
      <sheetName val="토 적 표"/>
      <sheetName val="출력-내역서"/>
      <sheetName val="견적서세부내용"/>
      <sheetName val="견적내용입력"/>
      <sheetName val="발신정보"/>
      <sheetName val="산업"/>
      <sheetName val="1단계"/>
      <sheetName val="을"/>
      <sheetName val="전체현황"/>
      <sheetName val="공종구간"/>
      <sheetName val="비교1"/>
      <sheetName val="첨부1"/>
      <sheetName val="1-1"/>
      <sheetName val="내역서(기계)"/>
      <sheetName val="Customer Databas"/>
      <sheetName val="01상노임"/>
      <sheetName val="수안보-MBR1"/>
      <sheetName val="°æ»ê"/>
      <sheetName val="calculation"/>
      <sheetName val="터파기및재료"/>
      <sheetName val="노단"/>
      <sheetName val="수량인공"/>
      <sheetName val="수량산출"/>
      <sheetName val="공종목록표"/>
      <sheetName val="WEIGHT LIST"/>
      <sheetName val="POL6차-PIPING"/>
      <sheetName val="산#2-1 (2)"/>
      <sheetName val="산#3-1"/>
      <sheetName val="자동차폐수처리장"/>
      <sheetName val="노원열병합  건축공사기성내역서"/>
      <sheetName val="시중노임(공사)"/>
      <sheetName val="6호기"/>
      <sheetName val="1차 내역서"/>
      <sheetName val="예산명세서"/>
      <sheetName val="설계명세서"/>
      <sheetName val="자료입력"/>
      <sheetName val="단가산출2"/>
      <sheetName val="단가산출1"/>
      <sheetName val="일위집계(기존)"/>
      <sheetName val="산수배수"/>
      <sheetName val="간선계산"/>
      <sheetName val="교각1"/>
      <sheetName val="노임단"/>
      <sheetName val="부대공"/>
      <sheetName val="운반공"/>
      <sheetName val="자재단"/>
      <sheetName val="장비단"/>
      <sheetName val="상반기손익차2총괄"/>
      <sheetName val="남양주부대"/>
      <sheetName val="DATA 입력부"/>
      <sheetName val="내역서(총)"/>
      <sheetName val="wall"/>
      <sheetName val="일위대가(가설)"/>
      <sheetName val="Sheet1 (2)"/>
      <sheetName val="손익분석"/>
      <sheetName val="1.설계조건"/>
      <sheetName val="제잡비 산출내역(실적공사비)"/>
      <sheetName val="AS복구"/>
      <sheetName val="중기터파기"/>
      <sheetName val="변수값"/>
      <sheetName val="중기상차"/>
      <sheetName val="제잡비1"/>
      <sheetName val="산출근거"/>
      <sheetName val="옹벽"/>
      <sheetName val="날개벽"/>
      <sheetName val="단가산출"/>
      <sheetName val="Front"/>
      <sheetName val="b_balju"/>
      <sheetName val="주공기준"/>
      <sheetName val="조명율표"/>
      <sheetName val="CATCH BASIN"/>
      <sheetName val="노무"/>
      <sheetName val="내역서(갑)"/>
      <sheetName val="단위중량"/>
      <sheetName val="TRE TABLE"/>
      <sheetName val="ASEM내역"/>
      <sheetName val="2경간"/>
      <sheetName val="부하계산서"/>
      <sheetName val="사용성검토"/>
      <sheetName val="부대대비"/>
      <sheetName val="냉연집계"/>
      <sheetName val="변압기 및 발전기 용량"/>
      <sheetName val="중간부"/>
      <sheetName val="공통가설비"/>
      <sheetName val="Sheet5"/>
      <sheetName val="설변물량"/>
      <sheetName val="2001년 건설노임"/>
      <sheetName val="일위집계"/>
      <sheetName val="조건표"/>
      <sheetName val="본부소개"/>
      <sheetName val="수목데이타 "/>
      <sheetName val="제품"/>
      <sheetName val="맨홀수량산출"/>
      <sheetName val="배선DATA"/>
      <sheetName val="교통대책내역"/>
      <sheetName val="36단가"/>
      <sheetName val="36수량"/>
      <sheetName val="노임이"/>
      <sheetName val="부표총괄"/>
      <sheetName val="건축(충일분)"/>
      <sheetName val="금융비용"/>
      <sheetName val="DATA(광속)"/>
      <sheetName val="내부부하"/>
      <sheetName val="가격조사"/>
      <sheetName val="노무비 "/>
      <sheetName val="기둥(원형)"/>
      <sheetName val="단면 (2)"/>
      <sheetName val="2. 공원조도(전통공원)"/>
      <sheetName val="DESIGN CRITERIA"/>
      <sheetName val="일위대가 (100%)"/>
      <sheetName val="실적원가"/>
      <sheetName val="자재단가-1"/>
      <sheetName val="9811"/>
      <sheetName val="Sheet9"/>
      <sheetName val="발전기"/>
      <sheetName val="단가코드"/>
      <sheetName val="3련 BOX"/>
      <sheetName val="물가"/>
      <sheetName val="일위대가표"/>
      <sheetName val="원가계산서"/>
      <sheetName val="건축집계표"/>
      <sheetName val="CODE"/>
      <sheetName val="예산변경사항"/>
      <sheetName val="횡배수관"/>
      <sheetName val="갑지(추정)"/>
      <sheetName val="품셈표"/>
      <sheetName val="도급정산"/>
      <sheetName val="유류사용"/>
      <sheetName val="대로근거"/>
      <sheetName val="장비"/>
      <sheetName val="일위목차"/>
      <sheetName val="KMT물량"/>
      <sheetName val="96노임기준"/>
      <sheetName val="신규 수주분(사용자 정의)"/>
      <sheetName val="비용"/>
      <sheetName val="차수"/>
      <sheetName val="시설물"/>
      <sheetName val="식재출력용"/>
      <sheetName val="식재"/>
      <sheetName val="유지관리"/>
      <sheetName val="월별손익"/>
      <sheetName val="금액집계"/>
      <sheetName val="플랜트 설치"/>
      <sheetName val="CIVIL"/>
      <sheetName val="재집"/>
      <sheetName val="직재"/>
      <sheetName val="견적을지"/>
      <sheetName val="개소별수량산출"/>
      <sheetName val="기계경비산출기준"/>
      <sheetName val="산출내역서집계표"/>
      <sheetName val="실행내역 "/>
      <sheetName val="성곽내역서"/>
      <sheetName val="을지"/>
      <sheetName val="102역사"/>
      <sheetName val="건축내역(도급)"/>
      <sheetName val="원형1호맨홀토공수량"/>
      <sheetName val="2.가정단면"/>
      <sheetName val="견적서"/>
      <sheetName val="우수토적(진입도로)"/>
      <sheetName val="3.하중산정4.지지력"/>
      <sheetName val="관로내역원"/>
      <sheetName val="갑지"/>
      <sheetName val="기초일위"/>
      <sheetName val="시설일위"/>
      <sheetName val="조명일위"/>
      <sheetName val="예정(3)"/>
      <sheetName val="동원(3)"/>
      <sheetName val="전장품(관리용)"/>
      <sheetName val="과천MAIN"/>
      <sheetName val="2004,상노임"/>
      <sheetName val="7´Ü°¡"/>
      <sheetName val="¼ö¸ñÇ¥ÁØ´ë°¡"/>
      <sheetName val="IìéÚõÝï"/>
      <sheetName val="NìüëÒ-òÅ"/>
      <sheetName val="°ÇÃà³»¿ª"/>
      <sheetName val="Áõ°¨´ëºñ"/>
      <sheetName val="³»¿ª¼­"/>
      <sheetName val="A°©Áö"/>
      <sheetName val="4-7.Áß¾ÓÀü±â½Ç(³ëÀÓ´Ü°¡)"/>
      <sheetName val="°ÇÃà"/>
      <sheetName val="½ÄÀç°¡°Ý"/>
      <sheetName val="½ÄÀçÃÑ°ý"/>
      <sheetName val="Àü±â"/>
      <sheetName val="´ãÀå»êÃâ"/>
      <sheetName val="Åä»ç(PE)"/>
      <sheetName val="11.1 ´Ü¸éhwp"/>
      <sheetName val="6È£±â"/>
      <sheetName val="ÀÎ°Çºñ "/>
      <sheetName val="´ëºñ"/>
      <sheetName val="BQ(½ÇÇà)"/>
      <sheetName val="Á¡¼ö°è»ê1-2"/>
      <sheetName val="³ë¹«ºñ"/>
      <sheetName val="±â°è°æºñ(½Ã°£´ç)"/>
      <sheetName val="·¥¸Ó"/>
      <sheetName val="Àü±âÀÏÀ§´ë°¡"/>
      <sheetName val="File_°ü±Þ"/>
      <sheetName val="°øÁ¤Áý°è"/>
      <sheetName val="ÀÔÂû¾È"/>
      <sheetName val="³»¿ª"/>
      <sheetName val="Æ÷Àåº¹±¸Áý°è"/>
      <sheetName val="1Â÷ ³»¿ª¼­"/>
      <sheetName val="°øÅë°¡¼³"/>
      <sheetName val="01»ó³ëÀÓ"/>
      <sheetName val="½ÃÁß³ëÀÓ(°ø»ç)"/>
      <sheetName val="³ëÀÓ9¿ù"/>
      <sheetName val="¹«»ê¼ÒÁ¶"/>
      <sheetName val="¼³°èÁ¶°Ç"/>
      <sheetName val="¾ÈÁ¤°è»ê"/>
      <sheetName val="´Ü¸é°ËÅä"/>
      <sheetName val="ÅÍÆÄ±â¹×Àç·á"/>
      <sheetName val="Àü»ê¸Á"/>
      <sheetName val="µ¥¸®³×ÀÌÅ¸ÇöÈ²"/>
      <sheetName val="Á÷³ë"/>
      <sheetName val="Á¾¹è¼ö°ü¸éº®½Å"/>
      <sheetName val="Àû¿ë´ÜÀ§±æÀÌ"/>
      <sheetName val="2000³â1Â÷"/>
      <sheetName val="6°ø±¸(´çÃÊ)"/>
      <sheetName val="°³¿ä"/>
      <sheetName val="ÀÚ·á"/>
      <sheetName val="´Ü¶ôÀü·ù-A"/>
      <sheetName val="±â°è°æºñ"/>
      <sheetName val="ÀÏ¹ÝÀÚÀç"/>
      <sheetName val="¹è¼ö°ø"/>
      <sheetName val="ÁøÁÖ¹æÇâ"/>
      <sheetName val="¼ö¾Èº¸-MBR1"/>
      <sheetName val="°øÁÖ-±³´ë(A1)"/>
      <sheetName val="³ÃÃµºÎ¼Óµ¿"/>
      <sheetName val="´Ü°¡"/>
      <sheetName val="ÀÎ°Çºñ"/>
      <sheetName val="¿¹»ê¸í¼¼¼­"/>
      <sheetName val="¼³°è¸í¼¼¼­"/>
      <sheetName val="ÀÚ·áÀÔ·Â"/>
      <sheetName val="À»"/>
      <sheetName val="´Ü°¡ºñ±³"/>
      <sheetName val="°æºñ_¿øº»"/>
      <sheetName val="¼ö·®-°¡·Îµî"/>
      <sheetName val="´ÜÀ§ÀÏÀ§"/>
      <sheetName val="¿ø°¡°è»ê¼­"/>
      <sheetName val="¼³ºñ"/>
      <sheetName val="°ÇÃàÁý°èÇ¥"/>
      <sheetName val="»ê¾÷"/>
      <sheetName val="ÀÚÀç´Ü°¡"/>
      <sheetName val="¼ÒºñÀÚ°¡"/>
      <sheetName val="´Ü°¡ "/>
      <sheetName val="ÀÏÀ§ÃÑ°ýÇ¥"/>
      <sheetName val="1´Ü°è"/>
      <sheetName val="¼ö·®»êÃâ¼­"/>
      <sheetName val="³ë¹«"/>
      <sheetName val="Åä¸ñ"/>
      <sheetName val="경  비 "/>
      <sheetName val="재료비"/>
      <sheetName val="4동급수"/>
      <sheetName val="하수급견적대비"/>
      <sheetName val="방송일위대가"/>
      <sheetName val="실행내역"/>
      <sheetName val="2009노임(공사)"/>
      <sheetName val="견적"/>
      <sheetName val="건축2"/>
      <sheetName val="공내역"/>
      <sheetName val="내역분기"/>
      <sheetName val="부대내역"/>
      <sheetName val="960318-1"/>
      <sheetName val="아스.노면절삭"/>
      <sheetName val="각종장비전압강하계산"/>
      <sheetName val="대치판정"/>
      <sheetName val="토공수량산출"/>
      <sheetName val="토적계산서"/>
      <sheetName val="전선 및 전선관"/>
      <sheetName val="관리비"/>
      <sheetName val="공종"/>
      <sheetName val="안정검토"/>
      <sheetName val="설계내역(2001)"/>
      <sheetName val="4)유동표"/>
      <sheetName val="원가"/>
      <sheetName val="1.설계기준"/>
      <sheetName val="목록1"/>
      <sheetName val="목록2"/>
      <sheetName val="중기"/>
      <sheetName val="총괄내역서"/>
      <sheetName val="관접합및부설"/>
      <sheetName val="내역서2안"/>
      <sheetName val="공사비증감"/>
      <sheetName val="TOTAL_BOQ"/>
      <sheetName val="TOTAL3"/>
      <sheetName val="실행대비"/>
      <sheetName val="말고개터널조명전압강하"/>
      <sheetName val="설계산출기초"/>
      <sheetName val="설계산출표지"/>
      <sheetName val="도급예산내역서총괄표"/>
      <sheetName val="을부담운반비"/>
      <sheetName val="운반비산출"/>
      <sheetName val="직공비"/>
      <sheetName val="옹벽기초자료"/>
      <sheetName val="현황산출서"/>
      <sheetName val="공사원가계산서"/>
      <sheetName val="일위대가표(무)"/>
      <sheetName val="일위대가산출기초"/>
      <sheetName val="AC포장수량"/>
      <sheetName val="난간벽단위"/>
      <sheetName val="ABUT수량-A1"/>
      <sheetName val="Noname 1"/>
      <sheetName val="상부공"/>
      <sheetName val="총괄표"/>
      <sheetName val="인공산출"/>
      <sheetName val="현장관리비"/>
      <sheetName val="자재단가표"/>
      <sheetName val="Macro(전선)"/>
      <sheetName val="계수시트"/>
      <sheetName val="XL4Poppy"/>
      <sheetName val="비목군단가비교표"/>
      <sheetName val="INPUT(덕도방향-시점)"/>
      <sheetName val="Sheet15"/>
      <sheetName val="기자재대비표"/>
      <sheetName val="시설물일위"/>
      <sheetName val="말뚝지지력산정"/>
      <sheetName val="input"/>
      <sheetName val="일위대가(건축)"/>
      <sheetName val="NEWDRAW"/>
      <sheetName val="TB-내역서"/>
      <sheetName val="지급자재"/>
      <sheetName val="평가데이터"/>
      <sheetName val="토공유동표"/>
      <sheetName val="고창터널(고창방향)"/>
      <sheetName val="교각계산"/>
      <sheetName val="6PILE  (돌출)"/>
      <sheetName val="G_R300경비"/>
      <sheetName val="단가_"/>
      <sheetName val="4-7_중앙전기실(노임단가)"/>
      <sheetName val="발주설계서(당초)"/>
      <sheetName val="기초자료"/>
      <sheetName val="일위"/>
      <sheetName val="전동기DATA"/>
      <sheetName val="type-F"/>
      <sheetName val="문산방향-교대(A2)"/>
      <sheetName val="비용display"/>
      <sheetName val="정부노임단가"/>
      <sheetName val="danga"/>
      <sheetName val="ilch"/>
      <sheetName val="연결임시"/>
      <sheetName val="2000,9월 일위"/>
      <sheetName val="실행내역서 "/>
      <sheetName val="일위노임단가"/>
      <sheetName val="Mc1"/>
      <sheetName val="관기성공.내"/>
      <sheetName val="차도조도계산"/>
      <sheetName val="Total"/>
      <sheetName val="guard(mac)"/>
      <sheetName val="철콘공사"/>
      <sheetName val="쌍송교"/>
      <sheetName val="토공1"/>
      <sheetName val="부하계산"/>
      <sheetName val="sheets"/>
      <sheetName val="중기조종사 단위단가"/>
      <sheetName val="단가대비"/>
      <sheetName val="견적업체"/>
      <sheetName val="공통가설공사"/>
      <sheetName val="소총괄표1"/>
      <sheetName val="횡배수관재료-"/>
      <sheetName val="계산서(직선부)"/>
      <sheetName val="포장재료집계표"/>
      <sheetName val="콘크리트측구연장"/>
      <sheetName val="포장공"/>
      <sheetName val="-몰탈콘크리트"/>
      <sheetName val="-배수구조물공토공"/>
      <sheetName val="첨부파일"/>
      <sheetName val="1"/>
      <sheetName val="견적990322"/>
      <sheetName val="BSD (2)"/>
      <sheetName val="일위대가(1)"/>
      <sheetName val="eq_data"/>
      <sheetName val="노임단가표"/>
      <sheetName val="단가조사서"/>
      <sheetName val="협조전"/>
      <sheetName val="내역(2000년)"/>
      <sheetName val="10.공통-노임단가"/>
      <sheetName val="교각별수량"/>
      <sheetName val="관급"/>
      <sheetName val="정산노무"/>
      <sheetName val="정산재료"/>
      <sheetName val="h-013211-2"/>
      <sheetName val="계산근거"/>
      <sheetName val="Manual Valve List"/>
      <sheetName val="남대문빌딩"/>
      <sheetName val="효성CB 1P기초"/>
      <sheetName val="공조기"/>
      <sheetName val="9902"/>
      <sheetName val="통합"/>
      <sheetName val="소업1교"/>
      <sheetName val="6. 직접경비"/>
      <sheetName val="각종양식"/>
      <sheetName val="단가비교표"/>
      <sheetName val="산출근거1"/>
      <sheetName val="인건-측정"/>
      <sheetName val="토공"/>
      <sheetName val="노임데이터"/>
      <sheetName val="방음벽 기초 일반수량"/>
      <sheetName val="송라터널총괄"/>
      <sheetName val="투찰(하수)"/>
      <sheetName val="공내역서"/>
      <sheetName val="목차"/>
      <sheetName val="중로근거"/>
      <sheetName val="2_냉난방설비공사"/>
      <sheetName val="돈암사업"/>
      <sheetName val="IN"/>
      <sheetName val="Imp-Data"/>
      <sheetName val="대운반(신설-관급)"/>
      <sheetName val="22-2M단"/>
      <sheetName val="22-1소단"/>
      <sheetName val="SIL98"/>
      <sheetName val="Macro(차단기)"/>
      <sheetName val="노임목록"/>
      <sheetName val="자재목록"/>
      <sheetName val="중기목록"/>
      <sheetName val="노무단가"/>
      <sheetName val="36신설수량"/>
      <sheetName val="11.자재단가"/>
      <sheetName val="예산M2"/>
      <sheetName val="공량예산"/>
      <sheetName val="간선"/>
      <sheetName val="부하"/>
      <sheetName val="예산M12A"/>
      <sheetName val="자단"/>
      <sheetName val="95WBS"/>
      <sheetName val="지주토목내역서"/>
      <sheetName val="00000"/>
      <sheetName val="적용률"/>
      <sheetName val="일위_파일"/>
      <sheetName val="수량집계"/>
      <sheetName val="총괄집계표"/>
      <sheetName val="기초자료입력"/>
      <sheetName val="본사업"/>
      <sheetName val="가시설단위수량"/>
      <sheetName val="Macro1"/>
      <sheetName val="Macro3"/>
      <sheetName val="Macro2"/>
      <sheetName val="자재단가비교표"/>
      <sheetName val="기본단가"/>
      <sheetName val="말뚝물량"/>
      <sheetName val="SP"/>
      <sheetName val="공량산출서"/>
      <sheetName val="일위산출"/>
      <sheetName val="배수장토목공사비"/>
      <sheetName val="경비2내역"/>
      <sheetName val="동해title"/>
      <sheetName val="토공2"/>
      <sheetName val="구조물토공1"/>
      <sheetName val="토공3"/>
      <sheetName val="표준차도부연장집계-ASP"/>
      <sheetName val="보도포장연장조서-표준차도부"/>
      <sheetName val="표준차도부연장조서-ASP"/>
      <sheetName val="예산M5A"/>
      <sheetName val="기둥"/>
      <sheetName val="저판(버림100)"/>
      <sheetName val="당초"/>
      <sheetName val="11.우각부 보강"/>
      <sheetName val="SG"/>
      <sheetName val="수원역(전체분)설계서"/>
      <sheetName val="WO"/>
      <sheetName val="가도공"/>
      <sheetName val="SORCE1"/>
      <sheetName val="제출내역 (2)"/>
      <sheetName val="구조물공"/>
      <sheetName val="BUS제원1"/>
      <sheetName val="마감"/>
      <sheetName val="11"/>
      <sheetName val="Sheet10"/>
      <sheetName val="공사설명서"/>
      <sheetName val="공사계획서"/>
      <sheetName val="기계내역"/>
      <sheetName val="교대시점"/>
      <sheetName val="총2000실2000연"/>
      <sheetName val="내2"/>
      <sheetName val="예산서"/>
      <sheetName val="단가조건(02년)"/>
      <sheetName val="실행철강하도"/>
      <sheetName val="ITEM"/>
      <sheetName val="토목주소"/>
      <sheetName val="내역표지"/>
      <sheetName val="견"/>
      <sheetName val="8.2TON"/>
      <sheetName val="납부서"/>
      <sheetName val="금광1터널"/>
      <sheetName val="총괄"/>
      <sheetName val="현장경비"/>
      <sheetName val="토공(우물통,기타) "/>
      <sheetName val="첨부1-1"/>
      <sheetName val="기준액"/>
      <sheetName val="ZONE.1"/>
      <sheetName val="품셈(기초)"/>
      <sheetName val="인건비_"/>
      <sheetName val="G_R300°æºñ"/>
      <sheetName val="11_1_단면hwp"/>
      <sheetName val="TRE_TABLE"/>
      <sheetName val="Customer_Databas"/>
      <sheetName val="7_자동제어공사"/>
      <sheetName val="DATA_입력부"/>
      <sheetName val="1_설계조건"/>
      <sheetName val="제잡비_산출내역(실적공사비)"/>
      <sheetName val="단가_및_재료비"/>
      <sheetName val="변압기_및_발전기_용량"/>
      <sheetName val="Sheet1_(2)"/>
      <sheetName val="토_적_표"/>
      <sheetName val="노원열병합__건축공사기성내역서"/>
      <sheetName val="배수장공사비명세서"/>
      <sheetName val="식재인부"/>
      <sheetName val="70%"/>
      <sheetName val="조명시설"/>
      <sheetName val="SUMMARYMCA"/>
      <sheetName val="NOMUBI"/>
      <sheetName val="sw1"/>
      <sheetName val="설변내역서"/>
      <sheetName val="소운반"/>
      <sheetName val="공사내역"/>
      <sheetName val="VXXXXXXX"/>
      <sheetName val="건축원가"/>
      <sheetName val="2010노임(공사)"/>
      <sheetName val="DATA1"/>
      <sheetName val="철근단면적"/>
      <sheetName val="말뚝기초"/>
      <sheetName val="기본"/>
      <sheetName val="01_ 원가계산서"/>
      <sheetName val="000000"/>
      <sheetName val="기둥(하중)"/>
      <sheetName val="노임표"/>
      <sheetName val="CAT_5"/>
      <sheetName val="순공사비"/>
      <sheetName val="FACTOR"/>
      <sheetName val="감액총괄표"/>
      <sheetName val="다심-cable"/>
      <sheetName val="1C-cable"/>
      <sheetName val="집계장(대목_실행)"/>
      <sheetName val="참고자료"/>
      <sheetName val="가로등기초"/>
      <sheetName val="진접"/>
      <sheetName val="백암비스타내역"/>
      <sheetName val="__MAIN"/>
      <sheetName val="토공(완충)"/>
      <sheetName val="___"/>
      <sheetName val="남양시작동자105노65기1.3화1.2"/>
      <sheetName val="단가표"/>
      <sheetName val="2"/>
      <sheetName val="배관"/>
      <sheetName val="신우"/>
      <sheetName val="견적집계표"/>
      <sheetName val="TYPE-A"/>
      <sheetName val="전등"/>
      <sheetName val="참조"/>
      <sheetName val="공정코드"/>
      <sheetName val="전체"/>
      <sheetName val="XXXXXX"/>
      <sheetName val="전기자료"/>
      <sheetName val="Sheet14"/>
      <sheetName val="Sheet13"/>
      <sheetName val="콘크리트타설입력"/>
      <sheetName val="레미콘입고현황"/>
      <sheetName val="1.동력공사"/>
      <sheetName val="건축원가계산서"/>
      <sheetName val="입력"/>
      <sheetName val="제경비적용기준"/>
      <sheetName val="단"/>
      <sheetName val="sub"/>
      <sheetName val="주방동력"/>
      <sheetName val="재료단가"/>
      <sheetName val="총괄갑 "/>
      <sheetName val="전직종(노임단가)"/>
      <sheetName val="YM-IL1"/>
      <sheetName val="단면가정"/>
      <sheetName val="제경비율"/>
      <sheetName val="총 괄 표"/>
      <sheetName val="산근1"/>
      <sheetName val="참고 1"/>
      <sheetName val="철콘-부대"/>
      <sheetName val="원형맨홀수량"/>
      <sheetName val="기초공"/>
      <sheetName val="남양구조시험동"/>
      <sheetName val="JUCKEYK"/>
      <sheetName val="G_R300경비1"/>
      <sheetName val="4-7_중앙전기실(노임단가)1"/>
      <sheetName val="총투입계"/>
      <sheetName val="C3"/>
      <sheetName val="일위대가목록"/>
      <sheetName val="작성"/>
      <sheetName val="갈현동"/>
      <sheetName val="토공사"/>
      <sheetName val="역T형옹벽단위수량"/>
      <sheetName val="부하LOAD"/>
      <sheetName val="1호인버트수량"/>
      <sheetName val="9GNG운반"/>
      <sheetName val="NAI"/>
      <sheetName val="02하반기노임"/>
      <sheetName val="工완성공사율"/>
      <sheetName val="archi(본사)"/>
      <sheetName val="여과지동"/>
      <sheetName val="산출"/>
      <sheetName val="5지구단위"/>
      <sheetName val="공조기휀"/>
      <sheetName val="AHU집계"/>
      <sheetName val="견적조건"/>
      <sheetName val="골조시행"/>
      <sheetName val="원가계산서(공사)"/>
      <sheetName val="준공사진"/>
      <sheetName val="견적내역"/>
      <sheetName val="PAD TR보호대기초"/>
      <sheetName val="단가표 (2)"/>
      <sheetName val="1안"/>
      <sheetName val="파일의이용"/>
      <sheetName val="plan&amp;section of foundation"/>
      <sheetName val="pile bearing capa &amp; arrenge"/>
      <sheetName val="design load"/>
      <sheetName val="working load at the btm ft."/>
      <sheetName val="stability check"/>
      <sheetName val="철거산출근거"/>
      <sheetName val="I.설계조건"/>
      <sheetName val="경비"/>
      <sheetName val="ECOD10"/>
      <sheetName val="_x0000_pY&lt;u_x0000__x0000__x0000__x0000__x0000__x0000__x0000__x0000_ô+_x001f__x0000_I}0_x0012__x0004__x0000__x0000__x0001_"/>
      <sheetName val="단가일람"/>
      <sheetName val="조경일람"/>
      <sheetName val="계약내력"/>
      <sheetName val="2000전체분"/>
      <sheetName val="외주가공"/>
      <sheetName val="표지 (2)"/>
      <sheetName val="기자재단가조사서"/>
      <sheetName val="재료"/>
      <sheetName val="건축공사 집계표"/>
      <sheetName val="골조"/>
      <sheetName val="측량노임단가"/>
      <sheetName val="ELECTRIC"/>
      <sheetName val="SHEET PILE단가"/>
      <sheetName val="약품공급2"/>
      <sheetName val="품셈집계표"/>
      <sheetName val="전기설계변경"/>
      <sheetName val="단 부"/>
      <sheetName val="MOTOR3"/>
      <sheetName val="hvac(제어동)"/>
      <sheetName val="2공구산출내역"/>
      <sheetName val="간접비내역-1"/>
      <sheetName val="도급전체"/>
      <sheetName val="내역1"/>
      <sheetName val="YOEMAGUM"/>
      <sheetName val="회로내역(승인)"/>
      <sheetName val="부대tu"/>
      <sheetName val="변경현황"/>
      <sheetName val="내역서(교량)전체"/>
      <sheetName val="crude.SLAB RE-bar"/>
      <sheetName val="CRUDE RE-bar"/>
      <sheetName val="단위수량"/>
      <sheetName val="중갑지"/>
      <sheetName val="빌딩 안내"/>
      <sheetName val="예산작성기준(전기)"/>
      <sheetName val="Main"/>
      <sheetName val="대전21토목내역서"/>
      <sheetName val="도"/>
      <sheetName val="기존단가 (2)"/>
      <sheetName val="물가대비표"/>
      <sheetName val="CON'C"/>
      <sheetName val="구역화물"/>
      <sheetName val="토공집계"/>
      <sheetName val="수도일위대가"/>
      <sheetName val="표지"/>
      <sheetName val="철탑"/>
      <sheetName val="제철"/>
      <sheetName val="옹벽1"/>
      <sheetName val="Summary Sheets"/>
      <sheetName val="단면설계"/>
      <sheetName val="총공사내역서"/>
      <sheetName val="배수내역"/>
      <sheetName val="국별인원"/>
      <sheetName val="Inputs"/>
      <sheetName val="Cost Inputs"/>
      <sheetName val="가감수량"/>
      <sheetName val="5차설계"/>
      <sheetName val="E01-02(EV-1-LBS)"/>
      <sheetName val="기별명세"/>
      <sheetName val="7.단가비교표"/>
      <sheetName val="소일위대가코드표"/>
      <sheetName val="시설C"/>
      <sheetName val="낙찰표"/>
      <sheetName val="22수량"/>
      <sheetName val="48신설수량"/>
      <sheetName val="IMPEADENCE MAP 취수장"/>
      <sheetName val="가압장구체수량산출서"/>
      <sheetName val="노무비단가"/>
      <sheetName val="밸브설치"/>
      <sheetName val="table"/>
      <sheetName val="허용전류-IEC DATA"/>
      <sheetName val="패널"/>
      <sheetName val="기술자료 (광화문)"/>
      <sheetName val="총요약서"/>
      <sheetName val="슬래브(유곡)"/>
      <sheetName val="재무가정"/>
      <sheetName val="바닥판"/>
      <sheetName val="입력DATA"/>
      <sheetName val="제수"/>
      <sheetName val="CTEMCOST"/>
      <sheetName val="SCHEDULE"/>
      <sheetName val="양산물금"/>
      <sheetName val="전기내역"/>
      <sheetName val="1련박스"/>
      <sheetName val="8.PILE  (돌출)"/>
      <sheetName val="자 110% &amp; 노 70%"/>
      <sheetName val="공기"/>
      <sheetName val="부안일위"/>
      <sheetName val="견적대비"/>
      <sheetName val="신리"/>
      <sheetName val="T6-6(2)"/>
      <sheetName val="차액보증"/>
      <sheetName val="견적서-골조공사"/>
      <sheetName val="전기집계표"/>
      <sheetName val="산출서"/>
      <sheetName val="2008년상반기"/>
      <sheetName val="GAEYO"/>
      <sheetName val="ITB COST"/>
      <sheetName val="기타경비"/>
      <sheetName val="복구경비"/>
      <sheetName val="소방"/>
      <sheetName val="시추주상도"/>
      <sheetName val="G2설비도급"/>
      <sheetName val="원가기준정보"/>
      <sheetName val="원가배부작업시간"/>
      <sheetName val="1.우편집중내역서"/>
      <sheetName val="단면치수"/>
      <sheetName val="7.단가조사서"/>
      <sheetName val="5.일위대가목록"/>
      <sheetName val="Sheet6"/>
      <sheetName val="DS기성최종"/>
      <sheetName val="DS설변내역서"/>
      <sheetName val="인원"/>
      <sheetName val="예산내역서"/>
      <sheetName val="연습"/>
      <sheetName val="갑지1"/>
      <sheetName val="연부97-1"/>
      <sheetName val="TB_내역서"/>
      <sheetName val="시행예산"/>
      <sheetName val="가설공사내역"/>
      <sheetName val="401"/>
      <sheetName val="Config"/>
      <sheetName val="금액내역서"/>
      <sheetName val="노임단가(2006하)"/>
      <sheetName val="견적을Ԁ"/>
      <sheetName val="견적을_x0000_"/>
      <sheetName val="공무2과"/>
      <sheetName val="전직종(노임က_x0000_䠀"/>
      <sheetName val="법면"/>
      <sheetName val="중기일위대가"/>
      <sheetName val="배수공1"/>
      <sheetName val="2010공임"/>
      <sheetName val="기중"/>
      <sheetName val="단가대비표"/>
      <sheetName val="단가(1)"/>
      <sheetName val="154TW"/>
      <sheetName val="설계서을"/>
      <sheetName val="장비집계"/>
      <sheetName val="기안"/>
      <sheetName val="산출2-기기동력"/>
      <sheetName val="구의33고"/>
      <sheetName val="7.노임단가"/>
      <sheetName val="설계예산서"/>
      <sheetName val="직접경비호표"/>
      <sheetName val="총괄집계(2차)"/>
      <sheetName val="화전내"/>
      <sheetName val=" 내역"/>
      <sheetName val="FCU (2)"/>
      <sheetName val="2002상반기노임기준"/>
      <sheetName val="기술자료 (연수)"/>
      <sheetName val="삼성전기"/>
      <sheetName val="토목공종세부집계"/>
      <sheetName val="내역(전체)"/>
      <sheetName val="ET2TOT"/>
      <sheetName val="S0"/>
      <sheetName val="LOPCALC"/>
      <sheetName val="Tables"/>
      <sheetName val="유림골조"/>
      <sheetName val="소상 &quot;1&quot;"/>
      <sheetName val="FxExchangeRatesBudget"/>
      <sheetName val="기본사항"/>
      <sheetName val="Tender Summary"/>
      <sheetName val="재료비노무비"/>
      <sheetName val="자  재"/>
      <sheetName val="건축외주"/>
      <sheetName val="내역(입찰)"/>
      <sheetName val="공사비 내역 (가)"/>
      <sheetName val="PumpSpec"/>
      <sheetName val="원가입력"/>
      <sheetName val="예산M11A"/>
      <sheetName val="90.03실행 "/>
      <sheetName val="AV시스템"/>
      <sheetName val="2호맨홀공제수량"/>
      <sheetName val="기준단가"/>
      <sheetName val="산출단가"/>
      <sheetName val="98태백"/>
      <sheetName val="TEST1"/>
      <sheetName val="노임조서"/>
      <sheetName val="DIAPHRAGM"/>
      <sheetName val="sum"/>
      <sheetName val="공사요율"/>
      <sheetName val="RAHMEN"/>
      <sheetName val="장비비"/>
      <sheetName val="아스_노면절삭"/>
      <sheetName val="단_box"/>
      <sheetName val="3련_BOX"/>
      <sheetName val="조작대(1연)"/>
      <sheetName val="3CHBDC"/>
      <sheetName val="CABLE"/>
      <sheetName val="2. 공원조도"/>
      <sheetName val="포장면적산출"/>
      <sheetName val="토공A"/>
      <sheetName val="2_가정단면"/>
      <sheetName val="CATCH_BASIN"/>
      <sheetName val="1차_내역서"/>
      <sheetName val="3_하중산정4_지지력"/>
      <sheetName val="4-7_Áß¾ÓÀü±â½Ç(³ëÀÓ´Ü°¡)"/>
      <sheetName val="11_1_´Ü¸éhwp"/>
      <sheetName val="ÀÎ°Çºñ_"/>
      <sheetName val="1Â÷_³»¿ª¼­"/>
      <sheetName val="´Ü°¡_"/>
      <sheetName val="2001년_건설노임"/>
      <sheetName val="단면_(2)"/>
      <sheetName val="플랜트_설치"/>
      <sheetName val="경__비_"/>
      <sheetName val="신규_수주분(사용자_정의)"/>
      <sheetName val="전선_및_전선관"/>
      <sheetName val="실행내역_"/>
      <sheetName val="2__공원조도(전통공원)"/>
      <sheetName val="DESIGN_CRITERIA"/>
      <sheetName val="WEIGHT_LIST"/>
      <sheetName val="산#2-1_(2)"/>
      <sheetName val="노무비_"/>
      <sheetName val="원가계산서_"/>
      <sheetName val="일위대가_(100%)"/>
      <sheetName val="역T형"/>
      <sheetName val="매크로"/>
      <sheetName val="설계카드"/>
      <sheetName val="내역서을지"/>
      <sheetName val="성남여성복지내역"/>
      <sheetName val="공사비명세서"/>
      <sheetName val="수로단위수량"/>
      <sheetName val="출입구총집계"/>
      <sheetName val="001"/>
      <sheetName val="이토변실(A3-LINE)"/>
      <sheetName val="98수문일위"/>
      <sheetName val="목록"/>
      <sheetName val="CAB_OD"/>
      <sheetName val="기기리스트"/>
      <sheetName val="H-PILE수량집계"/>
      <sheetName val="gr_val"/>
      <sheetName val="gr_sum"/>
      <sheetName val="네고율"/>
      <sheetName val="물량산출근거"/>
      <sheetName val="FANDBS"/>
      <sheetName val="GRDATA"/>
      <sheetName val="SHAFTDBSE"/>
      <sheetName val="참조(X)"/>
      <sheetName val="VXXXXX"/>
      <sheetName val="스포회원매출"/>
      <sheetName val="5"/>
      <sheetName val="KPI sheet"/>
      <sheetName val="FREIGHT DE COPACKERS"/>
      <sheetName val="DVS-1"/>
      <sheetName val="Sch7a (토요일)"/>
      <sheetName val="stdd costBPCS"/>
      <sheetName val="Movement of TB"/>
      <sheetName val="BS Export"/>
      <sheetName val=" new Codes used"/>
      <sheetName val="Code Tables"/>
      <sheetName val="기본입력"/>
      <sheetName val="전제"/>
      <sheetName val="1.2.1 마루높이결정"/>
      <sheetName val="부표총괄표"/>
      <sheetName val="03년상반기장비부표"/>
      <sheetName val="CPM챠트"/>
      <sheetName val="EQUIP-H"/>
      <sheetName val="1. 설계조건 2.단면가정 3. 하중계산"/>
      <sheetName val="DATA 입력란"/>
      <sheetName val="증감내역서"/>
      <sheetName val="제잡비(본선)"/>
      <sheetName val="REACTION(USE평시)"/>
      <sheetName val="REACTION(USD지진시)"/>
      <sheetName val="견적 세부내역서"/>
      <sheetName val="자판실행"/>
      <sheetName val="도장수량(하1)"/>
      <sheetName val="주형"/>
      <sheetName val="버스운행안내"/>
      <sheetName val="예방접종계획"/>
      <sheetName val="근태계획서"/>
      <sheetName val="마산방향"/>
      <sheetName val="자재테이블"/>
      <sheetName val="중기(목록)"/>
      <sheetName val="일위대가(목록)"/>
      <sheetName val="산근(목록)"/>
      <sheetName val="기본단가표"/>
      <sheetName val="원가 계산서"/>
      <sheetName val="FD"/>
      <sheetName val="LD"/>
      <sheetName val="배수통관(좌)"/>
      <sheetName val="최종총괄"/>
      <sheetName val="세부산출내역서"/>
      <sheetName val="출력X"/>
      <sheetName val="UNIT"/>
      <sheetName val="물가시세"/>
      <sheetName val="DATA (2)"/>
      <sheetName val="품의서"/>
      <sheetName val="CAL."/>
      <sheetName val="36+45-113-18+19+20I"/>
      <sheetName val="횡배수관토공수량"/>
      <sheetName val="MCC제원"/>
      <sheetName val="허용전류-IEC"/>
      <sheetName val="선로정수"/>
      <sheetName val="원가계산서(남측)"/>
      <sheetName val="R&amp;D"/>
      <sheetName val="노집"/>
      <sheetName val="단가산출서(기계)"/>
      <sheetName val="공문(신)"/>
      <sheetName val="마산방향철근집계"/>
      <sheetName val="단위단가"/>
      <sheetName val="교대(A1)"/>
      <sheetName val="열린교실"/>
      <sheetName val="DHEQSUPT"/>
      <sheetName val="품셈1-17"/>
      <sheetName val=" 냉각수펌프"/>
      <sheetName val="산출내역서"/>
      <sheetName val="우수공"/>
      <sheetName val="계정"/>
      <sheetName val="가로등내역서"/>
      <sheetName val="감가상각"/>
      <sheetName val="계장 집계"/>
      <sheetName val="금액결정"/>
      <sheetName val="수리계산(2016)"/>
      <sheetName val="용량(1-2)"/>
      <sheetName val="노임기준"/>
      <sheetName val="총괄변경내역서"/>
      <sheetName val="동원인원"/>
      <sheetName val="Eq. Mobilization"/>
      <sheetName val="나뚜루"/>
      <sheetName val="9,10월신제품 (2)"/>
      <sheetName val="LANGUAGE"/>
      <sheetName val="공통단가"/>
      <sheetName val="운반비"/>
      <sheetName val="설계가"/>
      <sheetName val="기계실냉난방"/>
      <sheetName val="가정조건"/>
      <sheetName val="장부(05상)"/>
      <sheetName val="투찰판"/>
      <sheetName val="VENDOR LIST"/>
      <sheetName val="공통비"/>
      <sheetName val="정렬"/>
      <sheetName val="전차선로 물량표"/>
      <sheetName val="21301동"/>
      <sheetName val="기계경비일람"/>
      <sheetName val="G_R300경비2"/>
      <sheetName val="4-7_중앙전기실(노임단가)2"/>
      <sheetName val="인건비_1"/>
      <sheetName val="11_1_단면hwp1"/>
      <sheetName val="Customer_Databas1"/>
      <sheetName val="노원열병합__건축공사기성내역서1"/>
      <sheetName val="G_R300°æºñ1"/>
      <sheetName val="단가_1"/>
      <sheetName val="DATA_입력부1"/>
      <sheetName val="TRE_TABLE1"/>
      <sheetName val="2_냉난방설비공사1"/>
      <sheetName val="7_자동제어공사1"/>
      <sheetName val="단가_및_재료비1"/>
      <sheetName val="1_설계조건1"/>
      <sheetName val="제잡비_산출내역(실적공사비)1"/>
      <sheetName val="변압기_및_발전기_용량1"/>
      <sheetName val="Sheet1_(2)1"/>
      <sheetName val="토_적_표1"/>
      <sheetName val="제출내역_(2)"/>
      <sheetName val="중기조종사_단위단가"/>
      <sheetName val="관기성공_내"/>
      <sheetName val="2000,9월_일위"/>
      <sheetName val="실행내역서_"/>
      <sheetName val="BSD_(2)"/>
      <sheetName val="8_2TON"/>
      <sheetName val="6PILE__(돌출)"/>
      <sheetName val="수목데이타_"/>
      <sheetName val="효성CB_1P기초"/>
      <sheetName val="토공(우물통,기타)_"/>
      <sheetName val="10_공통-노임단가"/>
      <sheetName val="6__직접경비"/>
      <sheetName val="Manual_Valve_List"/>
      <sheetName val="Noname_1"/>
      <sheetName val="총_괄_표"/>
      <sheetName val="참고_1"/>
      <sheetName val="ZONE_1"/>
      <sheetName val="기존단가_(2)"/>
      <sheetName val="11_자재단가"/>
      <sheetName val="빌딩_안내"/>
      <sheetName val="남양시작동자105노65기1_3화1_2"/>
      <sheetName val="매매"/>
      <sheetName val="설계내역2"/>
      <sheetName val="bearing"/>
      <sheetName val="설계서"/>
      <sheetName val="99노임기준"/>
      <sheetName val="공사비집계"/>
      <sheetName val="산출근거 (세도)"/>
      <sheetName val="전체공사"/>
      <sheetName val="보도공제면적"/>
      <sheetName val="기계경비산출기_x0000_"/>
      <sheetName val="-배수구조_x0005__x0000__x0000_"/>
      <sheetName val="BLOCK(1)"/>
      <sheetName val="기초단가"/>
      <sheetName val="LEGEND"/>
      <sheetName val="일일근태현황"/>
      <sheetName val="3.현장배치"/>
      <sheetName val="10월장비가동월보"/>
      <sheetName val="A"/>
      <sheetName val="제직재"/>
      <sheetName val="민감도"/>
      <sheetName val="C1"/>
      <sheetName val="일집"/>
      <sheetName val="BOX규격및 설계조건입력"/>
      <sheetName val="내촌육교방음벽수량집계표"/>
      <sheetName val="견적대비 견적서"/>
      <sheetName val="현북"/>
      <sheetName val="2.1중기사용목차"/>
      <sheetName val="중간_____기착지"/>
      <sheetName val="고상실행"/>
      <sheetName val="견적정보"/>
      <sheetName val="계약내역서"/>
      <sheetName val="원본"/>
      <sheetName val="tggwan(mac)"/>
      <sheetName val="제경비율조정계수"/>
      <sheetName val="6.콘덴서"/>
      <sheetName val="하부철근수량"/>
      <sheetName val="제경비"/>
      <sheetName val="기계경비_시간당_"/>
      <sheetName val="단가현황"/>
      <sheetName val="총괄내역단가"/>
      <sheetName val="준검 내역서"/>
      <sheetName val="건설기계_목록"/>
      <sheetName val="단가산출_목록"/>
      <sheetName val="실적공사 단가"/>
      <sheetName val="일위대가_목록"/>
      <sheetName val="산출기준자료"/>
      <sheetName val="출력표"/>
      <sheetName val="일위대가집계표"/>
      <sheetName val="기숙사본건물도급내역"/>
      <sheetName val="FAB별"/>
      <sheetName val="내역집계표_소방"/>
      <sheetName val="날개벽(TYPE3)"/>
      <sheetName val="wing"/>
      <sheetName val="건설산출"/>
      <sheetName val="견적단가"/>
      <sheetName val="화재 탐지 설비"/>
      <sheetName val="L_RPTA05_목록"/>
      <sheetName val="FND3"/>
      <sheetName val="UG1"/>
      <sheetName val="TRENCH"/>
      <sheetName val="설계"/>
      <sheetName val="FRP배관단가(만수)"/>
      <sheetName val="만수배관단가"/>
      <sheetName val="b_yesan"/>
      <sheetName val="소요자재"/>
      <sheetName val="거동"/>
      <sheetName val="가설개략"/>
      <sheetName val="2.대외공문"/>
      <sheetName val="PANEL가격"/>
      <sheetName val="단가_및__x0000__x0000_Ԁ"/>
      <sheetName val="FOB발"/>
      <sheetName val="8.수량산출 (2)"/>
      <sheetName val="품목"/>
      <sheetName val="Macro(전기)"/>
      <sheetName val="조경"/>
      <sheetName val="Macro"/>
      <sheetName val="내역전기"/>
      <sheetName val="공사원가계산서(8공구)"/>
      <sheetName val="토공집계표"/>
      <sheetName val="6차2회변경내역서"/>
      <sheetName val="공사비 증감 내역서"/>
      <sheetName val="메인거더-크로스빔200연결부"/>
      <sheetName val="암거단위-1련"/>
      <sheetName val="암거단위"/>
      <sheetName val="횡 연장"/>
      <sheetName val="평당원가"/>
      <sheetName val="SILICATE"/>
      <sheetName val="PART_DISCOUNT"/>
      <sheetName val="준공조서갑지"/>
      <sheetName val="입적표"/>
      <sheetName val="총계"/>
      <sheetName val="10.공통-노ԯ_x0000_缀"/>
      <sheetName val="10.공통-노頀亁_xdc00_"/>
      <sheetName val="일위대가(계측기설치)"/>
      <sheetName val="HVAC"/>
      <sheetName val="단가산출서"/>
      <sheetName val="품셈TABLE"/>
      <sheetName val="날개벽(시점좌측)"/>
      <sheetName val="96보완계획7.12"/>
      <sheetName val="예산내역"/>
      <sheetName val="총괄수지표"/>
      <sheetName val="Baby일위대가"/>
      <sheetName val="골막이(야매)"/>
      <sheetName val="공사별 가중치 산출근거(건축)"/>
      <sheetName val="공사별 가중치 산출근거(토목)"/>
      <sheetName val="가중치근거(조경)"/>
      <sheetName val="낙석방지책"/>
      <sheetName val="명곡교 강교"/>
      <sheetName val="심사계산"/>
      <sheetName val="심사물량"/>
      <sheetName val="발전嚰"/>
      <sheetName val="발전多"/>
      <sheetName val="발전멫"/>
      <sheetName val="방음벽기초"/>
      <sheetName val="설계명세"/>
      <sheetName val="JUCK"/>
      <sheetName val="SLAB"/>
      <sheetName val="인구"/>
      <sheetName val="집계"/>
      <sheetName val="공감비"/>
      <sheetName val="투찰추정"/>
      <sheetName val="실행비교"/>
      <sheetName val="대림경상68억"/>
      <sheetName val="1.취수장"/>
      <sheetName val="대비2"/>
      <sheetName val="화산경계"/>
      <sheetName val="고압허용전류(KS)"/>
      <sheetName val="전선관굵기산정"/>
      <sheetName val="접지선의정의"/>
      <sheetName val="저압허용전류(IEC)"/>
      <sheetName val="케이블(6)"/>
      <sheetName val="삭제금지단가"/>
      <sheetName val="도체종-상수표"/>
      <sheetName val="sc0314 Index"/>
      <sheetName val="인제내역"/>
      <sheetName val="간접"/>
      <sheetName val="포장_x0000_"/>
      <sheetName val="PI"/>
      <sheetName val="건축집계"/>
      <sheetName val="유효폭의 계산"/>
      <sheetName val="전직종(노임딈㩧0"/>
      <sheetName val="전직종(노임딊㩧0"/>
      <sheetName val="전직종(노임堌᬴怀"/>
      <sheetName val="전직종(노임堌᬴堀"/>
      <sheetName val="전㑈ď鎀"/>
      <sheetName val="건축공사"/>
      <sheetName val="c_balju"/>
      <sheetName val="자재대"/>
      <sheetName val="측량요율"/>
      <sheetName val="가BM"/>
      <sheetName val="CAL(1)."/>
      <sheetName val="APT내역"/>
      <sheetName val="일위대가목록표"/>
      <sheetName val="단가조사표"/>
      <sheetName val="횡배수관㦬⊄㰀"/>
      <sheetName val="모래기초"/>
      <sheetName val="시중96"/>
      <sheetName val="cable-data"/>
      <sheetName val="잡철물"/>
      <sheetName val="실행(ALT1)"/>
      <sheetName val="견적대비표"/>
      <sheetName val="00내역서"/>
      <sheetName val="COA-17"/>
      <sheetName val="C-18"/>
      <sheetName val="기본DATA"/>
      <sheetName val="Paint,Fire-Proof,Insul(48)"/>
      <sheetName val="부하(반월)"/>
      <sheetName val="주방"/>
      <sheetName val="노임대장"/>
      <sheetName val="작업시작"/>
      <sheetName val="본선부단위수량"/>
      <sheetName val="수입"/>
      <sheetName val="기계경_x0000__x0000_Ԁ_x0000_退"/>
      <sheetName val="용수량(생활용수)"/>
      <sheetName val="2@ BOX"/>
      <sheetName val="통신물량"/>
      <sheetName val="물가자료"/>
      <sheetName val="단위수량-2"/>
      <sheetName val="시중노임단가"/>
      <sheetName val="대가호표"/>
      <sheetName val="암거날개벽"/>
      <sheetName val="건ﻯ"/>
      <sheetName val="건伐"/>
      <sheetName val="건轗"/>
      <sheetName val="건㠵"/>
      <sheetName val="건䞕"/>
      <sheetName val="건뾙"/>
      <sheetName val="건豯"/>
      <sheetName val="건╏"/>
      <sheetName val="건蠶"/>
      <sheetName val="건檸"/>
      <sheetName val="명세서"/>
      <sheetName val="6차실행(승인)"/>
      <sheetName val="Sheet1(X)"/>
      <sheetName val="2000상반기노임"/>
      <sheetName val="수목단가"/>
      <sheetName val="시설수량표"/>
      <sheetName val="식재수량표"/>
      <sheetName val="중량산출"/>
      <sheetName val="단가산출(T)"/>
      <sheetName val="Deduction"/>
      <sheetName val="other"/>
      <sheetName val="2003상반기노임기준"/>
      <sheetName val="계화배수"/>
      <sheetName val="1.2 동력설비 부하계산서"/>
      <sheetName val="1.1 부하집계표"/>
      <sheetName val="공종집계"/>
      <sheetName val="흄관수량D600"/>
      <sheetName val="맨홀수량산출(1.0×1.0×2.5)"/>
      <sheetName val="수량산출(AFC)"/>
      <sheetName val="수량산출(CCTV)"/>
      <sheetName val="수량_작성"/>
      <sheetName val="수량산출(방송)"/>
      <sheetName val="수량산출(임시AFC)"/>
      <sheetName val="수량산출(임시CCTV)"/>
      <sheetName val="수량산출(임시TV)"/>
      <sheetName val="수량산출(임시방송)"/>
      <sheetName val="수량산출(임시장애자)"/>
      <sheetName val="수량산출(임시전화)"/>
      <sheetName val="수량산출(임시41)"/>
      <sheetName val="수량산출(임시TDI)"/>
      <sheetName val="수량산출(장애자)"/>
      <sheetName val="수량산출(본전화)"/>
      <sheetName val="수량산출(본통신)"/>
      <sheetName val="수량산출(TDI)"/>
      <sheetName val="수량집계(본역사)"/>
      <sheetName val="수량집계(임시역사)"/>
      <sheetName val="자萘"/>
      <sheetName val="자砨"/>
      <sheetName val="Carepack"/>
      <sheetName val="OPT"/>
      <sheetName val="SV"/>
      <sheetName val="AS포장복구 "/>
      <sheetName val="실행간접비용"/>
      <sheetName val="시공계획"/>
      <sheetName val="CAP"/>
      <sheetName val="dV&amp;Cl"/>
      <sheetName val="Var."/>
      <sheetName val="R"/>
      <sheetName val="정sw(원)"/>
      <sheetName val="동원인원계획표"/>
      <sheetName val="3BL공동구 수량"/>
      <sheetName val="적현로"/>
      <sheetName val="인사자료총집계"/>
      <sheetName val="도장"/>
      <sheetName val="단면A-A(TR)"/>
      <sheetName val="실행"/>
      <sheetName val="CABLE SIZE-3"/>
      <sheetName val="가설공사"/>
      <sheetName val="신당동집계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/>
      <sheetData sheetId="471"/>
      <sheetData sheetId="472" refreshError="1"/>
      <sheetData sheetId="473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 refreshError="1"/>
      <sheetData sheetId="961"/>
      <sheetData sheetId="962"/>
      <sheetData sheetId="963"/>
      <sheetData sheetId="964"/>
      <sheetData sheetId="965" refreshError="1"/>
      <sheetData sheetId="966"/>
      <sheetData sheetId="967" refreshError="1"/>
      <sheetData sheetId="968" refreshError="1"/>
      <sheetData sheetId="969"/>
      <sheetData sheetId="970"/>
      <sheetData sheetId="971" refreshError="1"/>
      <sheetData sheetId="972" refreshError="1"/>
      <sheetData sheetId="973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</sheetDataSet>
  </externalBook>
</externalLink>
</file>

<file path=xl/externalLinks/externalLink1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건축원가"/>
      <sheetName val="공사개요"/>
      <sheetName val="공기기준"/>
      <sheetName val="당초비교"/>
      <sheetName val="산출근거"/>
      <sheetName val="조정원가"/>
      <sheetName val="조정집계"/>
      <sheetName val="요율"/>
      <sheetName val="하도급사항 적용"/>
      <sheetName val="Sheet1"/>
      <sheetName val="Base"/>
      <sheetName val="직노"/>
      <sheetName val="일위대가"/>
      <sheetName val="공통가설"/>
      <sheetName val="금액내역서"/>
      <sheetName val="Baby일위대가"/>
      <sheetName val="일반전기C"/>
      <sheetName val="2공구산출내역"/>
      <sheetName val="견적서"/>
      <sheetName val="전기변내역"/>
      <sheetName val="내역서"/>
      <sheetName val="노임단가"/>
      <sheetName val="내역서(삼호)"/>
      <sheetName val="현장관리비"/>
      <sheetName val="저"/>
      <sheetName val="경산"/>
      <sheetName val="내역"/>
      <sheetName val="1차 내역서"/>
      <sheetName val="음료실행"/>
      <sheetName val="열린교실"/>
      <sheetName val="#REF"/>
      <sheetName val="실행내역"/>
      <sheetName val="연결관암거"/>
      <sheetName val="외주비"/>
      <sheetName val="구리토평1전기"/>
      <sheetName val="N賃率-職"/>
      <sheetName val="내역(100%)"/>
      <sheetName val="터파기및재료"/>
      <sheetName val="건축내역"/>
      <sheetName val="KYEOUSAN"/>
      <sheetName val=" 냉각수펌프"/>
      <sheetName val="공조기휀"/>
      <sheetName val="AHU집계"/>
      <sheetName val="건축공사실행"/>
      <sheetName val="교통대책내역"/>
      <sheetName val="단가조사"/>
      <sheetName val="철거산출근거"/>
      <sheetName val="을"/>
      <sheetName val="전체"/>
      <sheetName val="내역서2안"/>
      <sheetName val="시중노임(공사)"/>
      <sheetName val="별표"/>
      <sheetName val="BID"/>
      <sheetName val="BOQ"/>
      <sheetName val="의왕내역"/>
      <sheetName val="wall"/>
      <sheetName val="DATA"/>
      <sheetName val="데이타"/>
      <sheetName val="토목"/>
      <sheetName val="전선 및 전선관"/>
      <sheetName val="J直材4"/>
      <sheetName val="수량산출"/>
      <sheetName val="1-1"/>
      <sheetName val="하도급사항_적용"/>
      <sheetName val="1차_내역서"/>
      <sheetName val="하도급사항_적용1"/>
      <sheetName val="1차_내역서1"/>
      <sheetName val="차액보증"/>
      <sheetName val="재집"/>
      <sheetName val="환산"/>
      <sheetName val="Sheet3"/>
      <sheetName val="도급내역서"/>
      <sheetName val="정부노임단가"/>
      <sheetName val="골조시행"/>
      <sheetName val="Sheet4"/>
      <sheetName val="분전반"/>
      <sheetName val="월별수입"/>
      <sheetName val="비교표"/>
      <sheetName val="4-10"/>
      <sheetName val="예정(3)"/>
      <sheetName val="인테리어내역"/>
      <sheetName val="전기"/>
      <sheetName val="시설물기초"/>
      <sheetName val="70%"/>
      <sheetName val="단가산출"/>
      <sheetName val="COPING"/>
      <sheetName val="부대내역"/>
      <sheetName val="기성고"/>
      <sheetName val="아파트건축"/>
      <sheetName val="일위대가목록"/>
      <sheetName val="2002하반기노임기준"/>
      <sheetName val="위치조서"/>
      <sheetName val="표지"/>
      <sheetName val="Mc1"/>
      <sheetName val="연결임시"/>
      <sheetName val="날개벽수량표"/>
      <sheetName val="고등학교"/>
      <sheetName val="일위목록"/>
      <sheetName val="2"/>
      <sheetName val="산출-설비"/>
      <sheetName val="부대공Ⅱ"/>
      <sheetName val="건축부하"/>
      <sheetName val="김포IO"/>
      <sheetName val="배관내역"/>
      <sheetName val="Sheet5"/>
      <sheetName val="기둥1"/>
      <sheetName val="견적내역"/>
      <sheetName val="P-1"/>
      <sheetName val="시멘트"/>
      <sheetName val="1공구(을)"/>
      <sheetName val="건물"/>
      <sheetName val="직재"/>
      <sheetName val="PROJECT BRIEF(EX.NEW)"/>
      <sheetName val="A LINE"/>
      <sheetName val="공내역"/>
      <sheetName val="COL"/>
      <sheetName val="적용건축"/>
      <sheetName val="단"/>
      <sheetName val="내역1"/>
      <sheetName val="부대공"/>
      <sheetName val="포장공"/>
      <sheetName val="토공"/>
      <sheetName val="5사남"/>
      <sheetName val="수목표준대가"/>
      <sheetName val="일위대가내역"/>
      <sheetName val="토목내역"/>
      <sheetName val="쌍송교"/>
      <sheetName val="퍼스트"/>
      <sheetName val="도시가스현황"/>
      <sheetName val="일위대가(가설)"/>
      <sheetName val="기계내역"/>
      <sheetName val="자동차폐수처리장"/>
      <sheetName val="JUCKEYK"/>
      <sheetName val="Total"/>
      <sheetName val="분전함신설"/>
      <sheetName val="접지1종"/>
      <sheetName val="개요"/>
      <sheetName val="공량산출서"/>
      <sheetName val="설비2차"/>
      <sheetName val="한진금융비"/>
      <sheetName val="참고"/>
      <sheetName val="소운반"/>
      <sheetName val="집수정단면도 (2)"/>
      <sheetName val="guard(mac)"/>
      <sheetName val="tggwan(mac)"/>
      <sheetName val="토 적 표"/>
      <sheetName val="교각1"/>
      <sheetName val="1.설계조건"/>
      <sheetName val="일위대가목차"/>
      <sheetName val="품셈TABLE"/>
      <sheetName val="전등,DC등 내역서"/>
      <sheetName val="각종양식"/>
      <sheetName val="기초부하"/>
      <sheetName val="_냉각수펌프"/>
      <sheetName val="1안"/>
      <sheetName val="원가"/>
      <sheetName val="6호기"/>
      <sheetName val="도급견적가"/>
      <sheetName val="환율"/>
      <sheetName val="대비표"/>
      <sheetName val="단중표"/>
      <sheetName val="피벗테이블데이터분석"/>
      <sheetName val="적용단위길이"/>
      <sheetName val="ELECTRIC"/>
      <sheetName val="사급자재"/>
      <sheetName val="간접비내역-1"/>
      <sheetName val="CTEMCOST"/>
      <sheetName val="BCK3672"/>
      <sheetName val="A조"/>
      <sheetName val="BOX날개벽"/>
      <sheetName val="기계설비"/>
      <sheetName val="(4-2)열관류값-2"/>
      <sheetName val="현장경상비"/>
      <sheetName val="PAC"/>
      <sheetName val="건축원가계산서"/>
      <sheetName val="원가계산서"/>
      <sheetName val="합천내역"/>
      <sheetName val="패널"/>
      <sheetName val="토목주소"/>
      <sheetName val="내역서(설비+소방)"/>
      <sheetName val="건축기성"/>
      <sheetName val="통장출금액"/>
      <sheetName val="관로내역원"/>
      <sheetName val="본체"/>
      <sheetName val="댐구조도"/>
      <sheetName val="세월교산출기초"/>
      <sheetName val="5흙막이"/>
      <sheetName val="unitpric"/>
      <sheetName val="06 일위대가목록"/>
      <sheetName val="단가 및 재료비"/>
      <sheetName val="중기사용료산출근거"/>
      <sheetName val="공사예산하조서(O.K)"/>
      <sheetName val="현장관리비데이타"/>
      <sheetName val="변경내역"/>
      <sheetName val="하도급사항_적용2"/>
      <sheetName val="1차_내역서2"/>
      <sheetName val="전선_및_전선관"/>
      <sheetName val="PROJECT_BRIEF(EX_NEW)"/>
      <sheetName val="실행철강하도"/>
      <sheetName val="Sheet2"/>
      <sheetName val="일위대가(건축)"/>
      <sheetName val="단가"/>
      <sheetName val="토사(PE)"/>
      <sheetName val="용산1(해보)"/>
      <sheetName val="전력"/>
      <sheetName val="작성"/>
      <sheetName val="BOQ(전체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</sheetDataSet>
  </externalBook>
</externalLink>
</file>

<file path=xl/externalLinks/externalLink1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by일위대가"/>
      <sheetName val="일반전기C"/>
      <sheetName val="내역"/>
      <sheetName val="설직재-1"/>
      <sheetName val="6동"/>
      <sheetName val="소요자재"/>
      <sheetName val="노무산출서"/>
      <sheetName val="설계명세서(종합)"/>
      <sheetName val="경산"/>
      <sheetName val="통일일위1"/>
      <sheetName val="동원(3)"/>
      <sheetName val="예정(3)"/>
      <sheetName val="평자재단가"/>
      <sheetName val="저"/>
      <sheetName val="일위대가"/>
      <sheetName val="철거산출근거"/>
      <sheetName val="DATA"/>
      <sheetName val="데이타"/>
      <sheetName val="관급"/>
      <sheetName val="BOQ(전체)"/>
      <sheetName val="현장관리비데이타"/>
      <sheetName val="대목"/>
      <sheetName val="COL"/>
      <sheetName val="연결관암거"/>
      <sheetName val="차액보증"/>
      <sheetName val="9GNG운반"/>
      <sheetName val="갑지1"/>
      <sheetName val="1차사업FS"/>
      <sheetName val="내역표지"/>
      <sheetName val="대비표"/>
      <sheetName val="동별내역-3월5일"/>
      <sheetName val="건축원가"/>
      <sheetName val="노임"/>
      <sheetName val="사업수지"/>
      <sheetName val="단가"/>
      <sheetName val="수량산출"/>
      <sheetName val="실행내역서 "/>
      <sheetName val="합천내역"/>
      <sheetName val="견적서"/>
      <sheetName val="Sheet4"/>
      <sheetName val="2공구산출내역"/>
      <sheetName val="금액내역서"/>
      <sheetName val="(포장)BOQ-실적공사"/>
      <sheetName val="일위(PN)"/>
      <sheetName val="공종별내역서"/>
      <sheetName val="단가조사"/>
      <sheetName val="BID"/>
      <sheetName val="SG"/>
      <sheetName val="터널조도"/>
      <sheetName val="Base"/>
      <sheetName val="표지"/>
      <sheetName val=" 냉각수펌프"/>
      <sheetName val="참조"/>
      <sheetName val="간접비"/>
      <sheetName val="#REF"/>
      <sheetName val="집계표"/>
      <sheetName val="내역서(전체)"/>
      <sheetName val="내역서"/>
      <sheetName val="예산총괄표"/>
      <sheetName val="기계경비(시간당)"/>
      <sheetName val="램머"/>
      <sheetName val="단가(1)"/>
      <sheetName val="70%"/>
      <sheetName val="일위(설)"/>
      <sheetName val="가로등내역서"/>
      <sheetName val="Sheet1"/>
      <sheetName val="내역(100%)"/>
      <sheetName val="계측기"/>
      <sheetName val="공조기휀"/>
      <sheetName val="AHU집계"/>
      <sheetName val="WEIGHT LIST"/>
      <sheetName val="산#2-1 (2)"/>
      <sheetName val="사당"/>
      <sheetName val="POL6차-PIPING"/>
      <sheetName val="산#3-1"/>
      <sheetName val="설비"/>
      <sheetName val="골조시행"/>
      <sheetName val="노원열병합  건축공사기성내역서"/>
      <sheetName val="제잡비(전체수정)"/>
      <sheetName val="내역서2안"/>
      <sheetName val="Y-WORK"/>
      <sheetName val="기계내역"/>
      <sheetName val="건축도급단가"/>
      <sheetName val="실행단가"/>
      <sheetName val="내역서(삼호)"/>
      <sheetName val="적용건축"/>
      <sheetName val="터파기및재료"/>
      <sheetName val="기본"/>
      <sheetName val="기술조건"/>
      <sheetName val="노임단가"/>
      <sheetName val="INPUT"/>
      <sheetName val="6PILE  (돌출)"/>
      <sheetName val="공종구간"/>
      <sheetName val="교각토공"/>
      <sheetName val="FD"/>
      <sheetName val="약전닥트"/>
      <sheetName val="건축부하"/>
      <sheetName val="처리단락"/>
      <sheetName val="99관저"/>
      <sheetName val="일지-H"/>
      <sheetName val="LD"/>
      <sheetName val="FA설치명세"/>
      <sheetName val="김포IO"/>
      <sheetName val="문학간접"/>
      <sheetName val="간접"/>
      <sheetName val="돈권명번"/>
      <sheetName val="용산1(해보)"/>
      <sheetName val="산출-설비"/>
      <sheetName val="BREAKDOWN"/>
      <sheetName val="물량"/>
      <sheetName val="Total"/>
      <sheetName val="1차 내역서"/>
      <sheetName val="참조자료"/>
      <sheetName val="일용노임단가"/>
      <sheetName val="외주"/>
      <sheetName val="익산"/>
      <sheetName val="wall"/>
      <sheetName val="1.설계조건"/>
      <sheetName val="갑지"/>
      <sheetName val="PAC"/>
      <sheetName val="1공구내역"/>
      <sheetName val="대치판정"/>
      <sheetName val="건축공사 집계표"/>
      <sheetName val="골조"/>
      <sheetName val="SW개수및시험총괄표"/>
      <sheetName val="1000 DB구축 부표"/>
      <sheetName val="설계기별"/>
      <sheetName val="일위대가표"/>
      <sheetName val="부대공"/>
      <sheetName val="토공"/>
      <sheetName val="포장공"/>
      <sheetName val="단면치수"/>
      <sheetName val="1.설계기준"/>
      <sheetName val="토목내역서 (도급단가)"/>
      <sheetName val="분전반"/>
      <sheetName val="라멘"/>
      <sheetName val="기초설계"/>
      <sheetName val="I一般比"/>
      <sheetName val="단위"/>
      <sheetName val="건축공사실행"/>
      <sheetName val="N賃率-職"/>
      <sheetName val="PIPE"/>
      <sheetName val="FLANGE"/>
      <sheetName val="VALVE"/>
      <sheetName val="삼성동50"/>
      <sheetName val="예산"/>
      <sheetName val="공통가설"/>
      <sheetName val="직노"/>
      <sheetName val="노무비"/>
      <sheetName val="ABUT수량-A1"/>
      <sheetName val="물가자료"/>
      <sheetName val="단"/>
      <sheetName val="CM 1"/>
      <sheetName val="전체분"/>
      <sheetName val="G.R300경비"/>
      <sheetName val="사업부배부A"/>
      <sheetName val="아파트건축"/>
      <sheetName val="도시가스현황"/>
      <sheetName val="P-1"/>
      <sheetName val="A LINE"/>
      <sheetName val="원가계산서"/>
      <sheetName val="토목"/>
      <sheetName val="구리토평1전기"/>
      <sheetName val="경비2내역"/>
      <sheetName val="교각1"/>
      <sheetName val="기둥(원형)"/>
      <sheetName val="기초공"/>
      <sheetName val="지급자재"/>
      <sheetName val="6차2회변경내역서"/>
      <sheetName val="단가일람"/>
      <sheetName val="조경일람"/>
      <sheetName val="재료비"/>
      <sheetName val="내역_File"/>
      <sheetName val="건축"/>
      <sheetName val="부대내역"/>
      <sheetName val="쌍송교"/>
      <sheetName val="교각계산"/>
      <sheetName val="수량집계(1)"/>
      <sheetName val="신심사"/>
      <sheetName val="도급FORM"/>
      <sheetName val="ELECTRIC"/>
      <sheetName val="J直材4"/>
      <sheetName val="단위중량"/>
      <sheetName val="2004상반기"/>
      <sheetName val="조정율"/>
      <sheetName val="변압기 및 발전기 용량"/>
      <sheetName val="인건비 "/>
      <sheetName val="자동차폐수처리장"/>
      <sheetName val="부표총괄"/>
      <sheetName val="견적업체"/>
      <sheetName val="전기일위대가"/>
      <sheetName val="상행-교대(A1-A2)"/>
      <sheetName val="별표 "/>
      <sheetName val="외주비"/>
      <sheetName val="공사예산하조서(O.K)"/>
      <sheetName val="코드표"/>
      <sheetName val="6호기"/>
      <sheetName val="SLAB"/>
      <sheetName val="신공"/>
      <sheetName val="배수공"/>
      <sheetName val="내역5"/>
      <sheetName val="일위"/>
      <sheetName val="입찰안"/>
      <sheetName val="수량산출근거(본선)"/>
      <sheetName val="변경내역"/>
      <sheetName val="바닥판"/>
      <sheetName val="TYPE1"/>
      <sheetName val="철근량"/>
      <sheetName val="전체도급"/>
      <sheetName val="NAI"/>
      <sheetName val="공통가설공사"/>
      <sheetName val="front"/>
      <sheetName val="내역서(설비+소방)"/>
      <sheetName val="104동"/>
      <sheetName val="공내역"/>
      <sheetName val="패널"/>
      <sheetName val="공사용침사지집계"/>
      <sheetName val="sum1 (2)"/>
      <sheetName val="b_balju-단가단가단가"/>
      <sheetName val="★도급내역"/>
      <sheetName val="금호"/>
      <sheetName val="일위대가(건축)"/>
      <sheetName val="적용기준표(98년상반기)"/>
      <sheetName val="정산"/>
      <sheetName val="자  재"/>
      <sheetName val="건축외주"/>
      <sheetName val="단가표"/>
      <sheetName val="도급견적가"/>
      <sheetName val="물가시세표"/>
      <sheetName val="정부노임단가"/>
      <sheetName val="계약원가"/>
      <sheetName val="도로구조공사비"/>
      <sheetName val="도로토공공사비"/>
      <sheetName val="여수토공사비"/>
      <sheetName val="자"/>
      <sheetName val="일반공사"/>
      <sheetName val="Sheet5"/>
      <sheetName val="DATE"/>
      <sheetName val="설계조건"/>
      <sheetName val="0"/>
      <sheetName val="자재단가"/>
      <sheetName val="설계예시"/>
      <sheetName val="산출"/>
      <sheetName val="A1"/>
      <sheetName val="현장"/>
      <sheetName val="Sheet2"/>
      <sheetName val="2.열차무선설비"/>
      <sheetName val="갑지(추정)"/>
      <sheetName val="을"/>
      <sheetName val="기계실"/>
      <sheetName val="평가데이터"/>
      <sheetName val="날개벽(좌,우=60도-4개)"/>
      <sheetName val="연결관단위"/>
      <sheetName val="전기변내역"/>
      <sheetName val="단위량"/>
      <sheetName val="재료집계표3"/>
      <sheetName val="재료집계표2"/>
      <sheetName val="토적집계표"/>
      <sheetName val="단가산출서"/>
      <sheetName val="데리네이타현황"/>
      <sheetName val="청천내"/>
      <sheetName val="File_관급"/>
      <sheetName val="공정집계"/>
      <sheetName val="수입"/>
      <sheetName val="시산표"/>
      <sheetName val="예산내역"/>
      <sheetName val="총괄수지표"/>
      <sheetName val="일위목록"/>
      <sheetName val="EP0618"/>
      <sheetName val="5사남"/>
      <sheetName val="공사개요"/>
      <sheetName val="3.공통공사대비"/>
      <sheetName val="BSD (2)"/>
      <sheetName val="건축기성"/>
      <sheetName val="세부내역서"/>
      <sheetName val="인사자료총집계"/>
      <sheetName val="품셈기준"/>
      <sheetName val="자재테이블"/>
      <sheetName val="Sheet3"/>
      <sheetName val="Macro1"/>
      <sheetName val="단가산출_목록"/>
      <sheetName val="실적공사 단가"/>
      <sheetName val="일위대가_목록"/>
      <sheetName val="도봉2지구"/>
      <sheetName val="열린교실"/>
      <sheetName val="남대문빌딩"/>
      <sheetName val="공량산출서"/>
      <sheetName val="1안"/>
      <sheetName val="설계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</sheetDataSet>
  </externalBook>
</externalLink>
</file>

<file path=xl/externalLinks/externalLink1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건축공사실행"/>
      <sheetName val="공사개요"/>
      <sheetName val="공기기준"/>
      <sheetName val="창호1"/>
      <sheetName val="VXXX"/>
      <sheetName val="VXXXXX"/>
      <sheetName val="II손익관리"/>
      <sheetName val="1.종합손익(도급)"/>
      <sheetName val="1.종합손익(주택,개발)"/>
      <sheetName val="2.실행예산"/>
      <sheetName val="2.2과부족"/>
      <sheetName val="2.3원가절감"/>
      <sheetName val="8.외주비집행현황"/>
      <sheetName val="9.자재비"/>
      <sheetName val="10.현장집행"/>
      <sheetName val="3.추가원가"/>
      <sheetName val="3.추가원가 (2)"/>
      <sheetName val="4.사전공사"/>
      <sheetName val="5.추정공사비"/>
      <sheetName val="6.금융비용"/>
      <sheetName val="7.공사비집행현황(총괄)"/>
      <sheetName val="11.1생산성"/>
      <sheetName val="인력대비(정직)"/>
      <sheetName val="11.2인원산출"/>
      <sheetName val="Sheet18"/>
      <sheetName val="Sheet19"/>
      <sheetName val="Sheet20"/>
      <sheetName val="Sheet21"/>
      <sheetName val="Sheet22"/>
      <sheetName val="Sheet23"/>
      <sheetName val="Sheet24"/>
      <sheetName val="Sheet25"/>
      <sheetName val="Sheet26"/>
      <sheetName val="Sheet27"/>
      <sheetName val="Sheet28"/>
      <sheetName val="Sheet29"/>
      <sheetName val="Sheet30"/>
      <sheetName val="Sheet31"/>
      <sheetName val="Sheet32"/>
      <sheetName val="Sheet33"/>
      <sheetName val="Sheet34"/>
      <sheetName val="Sheet35"/>
      <sheetName val="Sheet36"/>
      <sheetName val="Sheet37"/>
      <sheetName val="Sheet38"/>
      <sheetName val="Sheet39"/>
      <sheetName val="Sheet40"/>
      <sheetName val="건축원가"/>
      <sheetName val="직노"/>
      <sheetName val="저"/>
      <sheetName val="일반전기C"/>
      <sheetName val="Baby일위대가"/>
      <sheetName val="토목내역"/>
      <sheetName val="연결관암거"/>
      <sheetName val="공통가설"/>
      <sheetName val="터파기및재료"/>
      <sheetName val="별표"/>
      <sheetName val="골조시행"/>
      <sheetName val="행당원가"/>
      <sheetName val="노임단가"/>
      <sheetName val="목표세부명세"/>
      <sheetName val="Sheet1"/>
      <sheetName val="급수"/>
      <sheetName val="통장출금액"/>
      <sheetName val="단가"/>
      <sheetName val="내역서"/>
      <sheetName val="내역서2안"/>
      <sheetName val="1_종합손익(도급)"/>
      <sheetName val="1_종합손익(주택,개발)"/>
      <sheetName val="2_실행예산"/>
      <sheetName val="2_2과부족"/>
      <sheetName val="2_3원가절감"/>
      <sheetName val="8_외주비집행현황"/>
      <sheetName val="9_자재비"/>
      <sheetName val="10_현장집행"/>
      <sheetName val="3_추가원가"/>
      <sheetName val="3_추가원가_(2)"/>
      <sheetName val="4_사전공사"/>
      <sheetName val="5_추정공사비"/>
      <sheetName val="6_금융비용"/>
      <sheetName val="7_공사비집행현황(총괄)"/>
      <sheetName val="11_1생산성"/>
      <sheetName val="11_2인원산출"/>
      <sheetName val="일위대가"/>
      <sheetName val="철거산출근거"/>
      <sheetName val="단가조사서"/>
      <sheetName val=" 냉각수펌프"/>
      <sheetName val="현장관리비"/>
      <sheetName val="#REF"/>
      <sheetName val="일위대가(건축)"/>
      <sheetName val="Total"/>
      <sheetName val="부대내역"/>
      <sheetName val="총괄집계표"/>
      <sheetName val="구분자"/>
      <sheetName val="Sheet15"/>
      <sheetName val="내역"/>
      <sheetName val="Mc1"/>
      <sheetName val="Sheeࡴ40"/>
      <sheetName val="설계도1"/>
      <sheetName val="차액보증"/>
      <sheetName val="금액내역서"/>
      <sheetName val="여흥"/>
      <sheetName val="적용건축"/>
      <sheetName val="설계"/>
      <sheetName val="WEIGHT LIST"/>
      <sheetName val="산#2-1 (2)"/>
      <sheetName val="산출-설비"/>
      <sheetName val="단중표"/>
      <sheetName val="문학간접"/>
      <sheetName val="간접"/>
      <sheetName val="일반공사"/>
      <sheetName val="노임"/>
      <sheetName val="기초자료"/>
      <sheetName val="수목표준대가"/>
      <sheetName val="2공구산출내역"/>
      <sheetName val="외주비"/>
      <sheetName val="경산"/>
      <sheetName val="1-1"/>
      <sheetName val="Breakdown"/>
      <sheetName val="UnitRate"/>
      <sheetName val="1차 내역서"/>
      <sheetName val="전력"/>
      <sheetName val="일위대가(가설)"/>
      <sheetName val="물량표"/>
      <sheetName val="토적계산서"/>
      <sheetName val="Sheet2"/>
      <sheetName val="열린교실"/>
      <sheetName val="가로등내역서"/>
      <sheetName val="공사예산하조서(O.K)"/>
      <sheetName val="증감대비"/>
      <sheetName val="입력값1"/>
      <sheetName val="단가조사"/>
      <sheetName val="wall"/>
      <sheetName val="의왕내역"/>
      <sheetName val="BOQ(전체)"/>
      <sheetName val="내역서(삼호)"/>
      <sheetName val="1안"/>
      <sheetName val="입찰안"/>
      <sheetName val="대전-교대(A1-A2)"/>
      <sheetName val="건축도급단가"/>
      <sheetName val="실행단가"/>
      <sheetName val="COVER"/>
      <sheetName val="ELECTRIC"/>
      <sheetName val="간접비"/>
      <sheetName val="부대공"/>
      <sheetName val="포장공"/>
      <sheetName val="토공"/>
      <sheetName val="일반전기(을지)"/>
      <sheetName val="패널"/>
      <sheetName val="정부노임단가"/>
      <sheetName val="Sheet4"/>
      <sheetName val="전체"/>
      <sheetName val="기계설비"/>
      <sheetName val="실행내역"/>
      <sheetName val="계측기"/>
      <sheetName val="토목"/>
      <sheetName val="전선 및 전선관"/>
      <sheetName val="1_종합손익(도급)1"/>
      <sheetName val="1_종합손익(주택,개발)1"/>
      <sheetName val="2_실행예산1"/>
      <sheetName val="2_2과부족1"/>
      <sheetName val="2_3원가절감1"/>
      <sheetName val="8_외주비집행현황1"/>
      <sheetName val="9_자재비1"/>
      <sheetName val="10_현장집행1"/>
      <sheetName val="3_추가원가1"/>
      <sheetName val="3_추가원가_(2)1"/>
      <sheetName val="4_사전공사1"/>
      <sheetName val="5_추정공사비1"/>
      <sheetName val="6_금융비용1"/>
      <sheetName val="7_공사비집행현황(총괄)1"/>
      <sheetName val="11_1생산성1"/>
      <sheetName val="11_2인원산출1"/>
      <sheetName val="_냉각수펌프"/>
      <sheetName val="P-1"/>
      <sheetName val="그림"/>
      <sheetName val="구성1"/>
      <sheetName val="구성2"/>
      <sheetName val="구성3"/>
      <sheetName val="구성4"/>
      <sheetName val="그림2"/>
      <sheetName val="Tool"/>
      <sheetName val="견적서"/>
      <sheetName val="데리네이타현황"/>
      <sheetName val="분전반"/>
      <sheetName val="NYS"/>
      <sheetName val="투찰가"/>
      <sheetName val="토공집계표"/>
      <sheetName val="예가표"/>
      <sheetName val="교각1"/>
      <sheetName val="수입"/>
      <sheetName val="5사남"/>
      <sheetName val="쌍송교"/>
      <sheetName val="산출내역서"/>
      <sheetName val="BSD (2)"/>
      <sheetName val="갑지(추정)"/>
      <sheetName val="Sheet3"/>
      <sheetName val="Sheet5"/>
      <sheetName val="도급FORM"/>
      <sheetName val="70%"/>
      <sheetName val="건축내역"/>
      <sheetName val="기자재비"/>
      <sheetName val="일위대가내역"/>
      <sheetName val="데이타"/>
      <sheetName val="유치원내역"/>
      <sheetName val="일위대가단가표"/>
      <sheetName val="unit 4"/>
      <sheetName val="이름"/>
      <sheetName val="급여표"/>
      <sheetName val="직원투입계획"/>
      <sheetName val="1차사업FS"/>
      <sheetName val="내역5"/>
      <sheetName val="사업수지"/>
      <sheetName val="DATA"/>
      <sheetName val="자재목록"/>
      <sheetName val="입력"/>
      <sheetName val="가CP"/>
      <sheetName val="전기변내역"/>
      <sheetName val="교통대책내역"/>
      <sheetName val="CTEMCOST"/>
      <sheetName val="도봉2지구"/>
      <sheetName val="도급내역서"/>
      <sheetName val="22단가"/>
      <sheetName val="22인공"/>
      <sheetName val="(4-2)열관류값-2"/>
      <sheetName val="기초부하"/>
      <sheetName val="실행철강하도"/>
      <sheetName val="분전함신설"/>
      <sheetName val="접지1종"/>
      <sheetName val="급명"/>
      <sheetName val="N賃率-職"/>
      <sheetName val="도시가스현황"/>
      <sheetName val="일위대가표"/>
      <sheetName val="(포장)BOQ-실적공사"/>
      <sheetName val="건장설비"/>
      <sheetName val="cctv"/>
      <sheetName val="BEND LOSS"/>
      <sheetName val="asd"/>
      <sheetName val="인부노임"/>
      <sheetName val="고등학교"/>
      <sheetName val="Base"/>
      <sheetName val="원가"/>
      <sheetName val="명단"/>
      <sheetName val="J直材4"/>
      <sheetName val="구리토평1전기"/>
      <sheetName val="공조기휀"/>
      <sheetName val="AHU집계"/>
      <sheetName val="예산내역"/>
      <sheetName val="총괄수지표"/>
      <sheetName val="프랜트면허"/>
      <sheetName val="외주"/>
      <sheetName val="수목데이타 "/>
      <sheetName val="신공"/>
      <sheetName val="총괄표"/>
      <sheetName val="기둥(원형)"/>
      <sheetName val="기초공"/>
      <sheetName val="공정표"/>
      <sheetName val="토공(도면)"/>
      <sheetName val="기성고"/>
      <sheetName val="Macro1"/>
      <sheetName val="오산갈곳"/>
      <sheetName val="목록"/>
      <sheetName val="BID"/>
      <sheetName val="사업부배부A"/>
      <sheetName val="배수공"/>
      <sheetName val="BOX복구단위수량"/>
      <sheetName val="실행갑지"/>
      <sheetName val="산출근거"/>
      <sheetName val="조직공사중"/>
      <sheetName val="관로내역원"/>
      <sheetName val="PAC"/>
      <sheetName val="공내역"/>
      <sheetName val="APT"/>
      <sheetName val="계약내역(2)"/>
      <sheetName val="EJ"/>
      <sheetName val="냉천부속동"/>
      <sheetName val="을"/>
      <sheetName val="001"/>
      <sheetName val="기술조건"/>
      <sheetName val="2002하반기노임기준"/>
      <sheetName val="연습"/>
      <sheetName val="전국현황"/>
      <sheetName val="1차_내역서"/>
      <sheetName val="공사예산하조서(O_K)"/>
      <sheetName val="단가산출"/>
      <sheetName val="내역(100%)"/>
      <sheetName val="돈암사업"/>
      <sheetName val="현장관리비 "/>
      <sheetName val="A조"/>
      <sheetName val="램머"/>
      <sheetName val="기계경비(시간당)"/>
      <sheetName val="환산"/>
      <sheetName val="수량산출근거(본선)"/>
      <sheetName val="건축부하"/>
      <sheetName val="김포IO"/>
      <sheetName val="아파트건축"/>
      <sheetName val="SUMMARY"/>
      <sheetName val="PAINT"/>
      <sheetName val="대전노은1차_조적_집계표"/>
      <sheetName val="물량내역서"/>
      <sheetName val="PI"/>
      <sheetName val="기초목"/>
      <sheetName val="database"/>
      <sheetName val="현장경비"/>
      <sheetName val="6호기"/>
      <sheetName val="식재인부"/>
      <sheetName val="A"/>
      <sheetName val="Sheet1 (2)"/>
      <sheetName val="재집"/>
      <sheetName val="직재"/>
      <sheetName val="시중노임(공사)"/>
      <sheetName val="전기외주내역"/>
      <sheetName val="SILICATE"/>
      <sheetName val="내   역"/>
      <sheetName val="일위_파일"/>
      <sheetName val="COST"/>
      <sheetName val="노무비"/>
      <sheetName val="납부서"/>
      <sheetName val="차수"/>
      <sheetName val="월별손익"/>
      <sheetName val="020114"/>
      <sheetName val="0111월"/>
      <sheetName val="호프"/>
      <sheetName val="고정자산"/>
      <sheetName val="월별수입"/>
      <sheetName val="매출원가추정"/>
      <sheetName val="매출추정"/>
      <sheetName val="가정"/>
      <sheetName val="982월원안"/>
      <sheetName val="01"/>
      <sheetName val="99총공사내역서"/>
      <sheetName val="CON'C"/>
      <sheetName val="을지"/>
      <sheetName val="수량산출"/>
      <sheetName val="견적내역"/>
      <sheetName val="분류표"/>
      <sheetName val="샷시제품"/>
      <sheetName val="rs94"/>
      <sheetName val="분양가"/>
      <sheetName val="노임이"/>
      <sheetName val="기계내역"/>
      <sheetName val="BOX날개벽"/>
      <sheetName val="익산"/>
      <sheetName val="RE9604"/>
      <sheetName val="02.설비등급기준표"/>
      <sheetName val="측량노임단가"/>
      <sheetName val="참고"/>
      <sheetName val="JUCKEYK"/>
      <sheetName val="수량산출서"/>
      <sheetName val="A LINE"/>
      <sheetName val="물건조서"/>
      <sheetName val="COL"/>
      <sheetName val="sst,stl창호"/>
      <sheetName val="용산1(해보)"/>
      <sheetName val="1_종합손익(도급)2"/>
      <sheetName val="1_종합손익(주택,개발)2"/>
      <sheetName val="2_실행예산2"/>
      <sheetName val="2_2과부족2"/>
      <sheetName val="2_3원가절감2"/>
      <sheetName val="8_외주비집행현황2"/>
      <sheetName val="9_자재비2"/>
      <sheetName val="10_현장집행2"/>
      <sheetName val="3_추가원가2"/>
      <sheetName val="3_추가원가_(2)2"/>
      <sheetName val="4_사전공사2"/>
      <sheetName val="5_추정공사비2"/>
      <sheetName val="6_금융비용2"/>
      <sheetName val="7_공사비집행현황(총괄)2"/>
      <sheetName val="11_1생산성2"/>
      <sheetName val="11_2인원산출2"/>
      <sheetName val="_냉각수펌프1"/>
      <sheetName val="전선_및_전선관"/>
      <sheetName val="WEIGHT_LIST"/>
      <sheetName val="산#2-1_(2)"/>
      <sheetName val="토공사(흙막이)"/>
      <sheetName val="배관BM(일반)"/>
      <sheetName val="설비2차"/>
      <sheetName val="설계서"/>
      <sheetName val="BSD_(2)"/>
      <sheetName val="unit_4"/>
      <sheetName val="수목데이타_"/>
      <sheetName val="BEND_LOSS"/>
      <sheetName val="현장관리비_"/>
      <sheetName val="내___역"/>
      <sheetName val="덤프트럭계수"/>
      <sheetName val="실행"/>
      <sheetName val="총괄갑 "/>
      <sheetName val="b_balju"/>
      <sheetName val="토공사"/>
      <sheetName val="일위(설)"/>
      <sheetName val="단가표"/>
      <sheetName val="ABUT수량-A1"/>
      <sheetName val="대비"/>
      <sheetName val="단위중량"/>
      <sheetName val="계정"/>
      <sheetName val="부재리스트"/>
      <sheetName val="CONCRETE"/>
      <sheetName val="TANK견적대지"/>
      <sheetName val="예산총괄표"/>
      <sheetName val="횡배수관집현황(2공구)"/>
      <sheetName val="KEY"/>
      <sheetName val="출자한도1031"/>
      <sheetName val="예산명세서"/>
      <sheetName val="하부철근수량"/>
      <sheetName val="96노임기준"/>
      <sheetName val="9811"/>
      <sheetName val="설계예시"/>
      <sheetName val="1차_내역서1"/>
      <sheetName val="공사예산하조서(O_K)1"/>
      <sheetName val="요율"/>
      <sheetName val="자재대"/>
      <sheetName val="토목내역서 (도급단가)"/>
      <sheetName val="총괄"/>
      <sheetName val="날개벽수량표"/>
      <sheetName val="2월"/>
      <sheetName val="안산기계장치"/>
      <sheetName val="승용"/>
      <sheetName val="공통가설공사"/>
      <sheetName val="시설물일위"/>
      <sheetName val="1가설캠프"/>
      <sheetName val="대표자"/>
      <sheetName val="D-3109"/>
      <sheetName val="국영"/>
      <sheetName val="경상직원"/>
      <sheetName val="조직도"/>
      <sheetName val="도급견적가"/>
      <sheetName val="단가산출서"/>
      <sheetName val="변경내역"/>
      <sheetName val="개요"/>
      <sheetName val="5흙막이"/>
      <sheetName val="날개벽"/>
      <sheetName val="돈권명번"/>
      <sheetName val="내역1공구"/>
      <sheetName val="급수 (LPM)"/>
      <sheetName val="설계내역서"/>
      <sheetName val="간접비내역-1"/>
      <sheetName val="카렌스센터계량기설치공사"/>
      <sheetName val="간접비계산"/>
      <sheetName val="06 일위대가목록"/>
      <sheetName val="Macro3"/>
    </sheetNames>
    <sheetDataSet>
      <sheetData sheetId="0"/>
      <sheetData sheetId="1"/>
      <sheetData sheetId="2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/>
      <sheetData sheetId="379"/>
      <sheetData sheetId="380"/>
      <sheetData sheetId="381"/>
      <sheetData sheetId="382"/>
      <sheetData sheetId="383"/>
      <sheetData sheetId="384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</sheetDataSet>
  </externalBook>
</externalLink>
</file>

<file path=xl/externalLinks/externalLink1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내역서목차(토목)"/>
      <sheetName val="산출서표지"/>
      <sheetName val="사급자재집계표"/>
      <sheetName val="주요자재집계표"/>
      <sheetName val="총괄수량집계표"/>
      <sheetName val="토공사집계표"/>
      <sheetName val="토적계산서"/>
      <sheetName val="상수토공"/>
      <sheetName val="하수토공"/>
      <sheetName val="상수공사"/>
      <sheetName val="하수 공사"/>
      <sheetName val="맨홀평균깊이"/>
      <sheetName val="하수관평균깊이"/>
      <sheetName val="포장공사"/>
      <sheetName val="옹벽공사"/>
      <sheetName val="금액내역서"/>
      <sheetName val="Baby일위대가"/>
      <sheetName val="일반전기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내역서목차(토목)"/>
      <sheetName val="산출서표지"/>
      <sheetName val="사급자재집계표"/>
      <sheetName val="주요자재집계표"/>
      <sheetName val="총괄수량집계표"/>
      <sheetName val="토공사집계표"/>
      <sheetName val="토적계산서"/>
      <sheetName val="상수토공"/>
      <sheetName val="하수토공"/>
      <sheetName val="상수공사"/>
      <sheetName val="하수 공사"/>
      <sheetName val="맨홀평균깊이"/>
      <sheetName val="하수관평균깊이"/>
      <sheetName val="포장공사"/>
      <sheetName val="옹벽공사"/>
      <sheetName val="금액내역서"/>
      <sheetName val="Baby일위대가"/>
      <sheetName val="일반전기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원가계산서"/>
      <sheetName val="내역서"/>
      <sheetName val="일위대가목록"/>
      <sheetName val="식재일위"/>
      <sheetName val="시설일위대가"/>
      <sheetName val="기초일위대가"/>
      <sheetName val="노임단가"/>
      <sheetName val="단가조사"/>
      <sheetName val="중기집계"/>
      <sheetName val="중기일위"/>
      <sheetName val="중기단가"/>
      <sheetName val="Sheet1"/>
      <sheetName val="Sheet2"/>
      <sheetName val="Sheet3"/>
      <sheetName val="건축공사실행"/>
      <sheetName val="나사형 파형강관 부설 및 접합"/>
      <sheetName val="공사원가현황"/>
      <sheetName val="사업수지변동현황 (2)"/>
      <sheetName val="공용부위 특화 내역"/>
      <sheetName val="사유별 증가사유"/>
      <sheetName val="건축공사변경현황"/>
      <sheetName val="건축내역서"/>
      <sheetName val="공사집행계획서 (2)"/>
      <sheetName val="갑지 (2)"/>
      <sheetName val="을지(건축) (2)"/>
      <sheetName val="을지(토목)"/>
      <sheetName val="을지(추가공사) (2)"/>
      <sheetName val="공통가설공사변경현황"/>
      <sheetName val="공통가설내역서"/>
      <sheetName val="조경공사내역서"/>
      <sheetName val="토공사내역서"/>
      <sheetName val="전기공사"/>
      <sheetName val="골조정산안"/>
      <sheetName val="골조공사정산안ALT-1"/>
      <sheetName val="골조공사정산안 alt-2"/>
      <sheetName val="복도바닥대비표데코타일일반형"/>
      <sheetName val="복도바닥대비표 데코타일고급형"/>
      <sheetName val="복도벽체변경실행기준"/>
      <sheetName val="000000"/>
      <sheetName val="XXXX"/>
      <sheetName val="ITC집계2차 "/>
      <sheetName val="재료비"/>
      <sheetName val="향후투입분석"/>
      <sheetName val="노무비"/>
      <sheetName val="외주비"/>
      <sheetName val="장비비"/>
      <sheetName val="경비"/>
      <sheetName val="공종별"/>
      <sheetName val="SUM"/>
      <sheetName val="집행내역"/>
      <sheetName val="완성예측원가"/>
      <sheetName val="현장관리비실행분개"/>
      <sheetName val="현장관리비실행분개 (2)"/>
      <sheetName val="결제시보고"/>
      <sheetName val="민원보상비"/>
      <sheetName val="영업팀대통"/>
      <sheetName val="M-M"/>
      <sheetName val="미계약분"/>
      <sheetName val="코드변경"/>
      <sheetName val="예비비"/>
      <sheetName val="인건비투입현황"/>
      <sheetName val="건축원가"/>
      <sheetName val="Baby일위대가"/>
      <sheetName val="조경시설물"/>
      <sheetName val="수목증감"/>
      <sheetName val="품의서"/>
      <sheetName val="1.변경사유서"/>
      <sheetName val="표지2"/>
      <sheetName val="2.대비"/>
      <sheetName val="토공철콘(통보사토포함)"/>
      <sheetName val="2.변경내역서"/>
      <sheetName val="표지3"/>
      <sheetName val="3.증감대비표"/>
      <sheetName val="3.금차분증감내역"/>
      <sheetName val="3.전체분증감내역"/>
      <sheetName val="표지1"/>
      <sheetName val="Chart3"/>
      <sheetName val="갑지"/>
      <sheetName val="총괄표"/>
      <sheetName val="건축공사 내역서(MODERN TYPE)"/>
      <sheetName val="건축공사 내역서 (CLASSIC TYPE) "/>
      <sheetName val="일위대가(가설)"/>
      <sheetName val="일반공사"/>
      <sheetName val="실행가실행대비"/>
      <sheetName val="실행구성비"/>
      <sheetName val="건축집계(동,공종별)"/>
      <sheetName val="Chart1"/>
      <sheetName val="Chart5"/>
      <sheetName val="공문"/>
      <sheetName val="직노"/>
      <sheetName val="TITLE"/>
      <sheetName val="도급내역집계"/>
      <sheetName val="도급내역"/>
      <sheetName val="공량집계"/>
      <sheetName val="일위대가 "/>
      <sheetName val="한전위탁공사비"/>
      <sheetName val="단가비교"/>
      <sheetName val="산출서"/>
      <sheetName val="내역서(삼호)"/>
      <sheetName val="5지진시"/>
      <sheetName val="금액변경"/>
      <sheetName val="총괄"/>
      <sheetName val="사급금액"/>
      <sheetName val="일위 (2)"/>
      <sheetName val="수량산출"/>
      <sheetName val="시중노임"/>
      <sheetName val="기계단가"/>
      <sheetName val="자재단가"/>
      <sheetName val="중기산출"/>
      <sheetName val="내곡리"/>
      <sheetName val="국방대학원"/>
      <sheetName val="팔현리"/>
      <sheetName val="폭포장모텔"/>
      <sheetName val="탄현동"/>
      <sheetName val="송포동"/>
      <sheetName val="갈매동"/>
      <sheetName val="뇌조리"/>
      <sheetName val="백신초등교"/>
      <sheetName val="원당역"/>
      <sheetName val="영평리"/>
      <sheetName val="준공확인 도면"/>
      <sheetName val="전송망구성 루트도"/>
      <sheetName val="찬재♥정희3"/>
      <sheetName val="사진2"/>
      <sheetName val="시험성적서2"/>
      <sheetName val="개통확인서2"/>
      <sheetName val="선로기별"/>
      <sheetName val="장비자재"/>
      <sheetName val="장비노무"/>
      <sheetName val="실사도면"/>
      <sheetName val="표지"/>
      <sheetName val="광계통도"/>
      <sheetName val="개황도"/>
      <sheetName val="개황도 (2)"/>
      <sheetName val="시험성적서"/>
      <sheetName val="사진"/>
      <sheetName val="개통확인서"/>
      <sheetName val="준공사진"/>
      <sheetName val="1957X 074"/>
      <sheetName val="1957X 693"/>
      <sheetName val="1957H 651"/>
      <sheetName val="1957F 311"/>
      <sheetName val="1957H 651#2"/>
      <sheetName val="1957F 401"/>
      <sheetName val="1957F 131"/>
      <sheetName val="1957F 031"/>
      <sheetName val="OTDR 1.3"/>
      <sheetName val="OTDR 1.5"/>
      <sheetName val="POWER 1.3"/>
      <sheetName val="POWER 1.5"/>
      <sheetName val="DATA 1.3"/>
      <sheetName val="DATA 1.5"/>
      <sheetName val="기별(화현간134R14~R26,136)"/>
      <sheetName val="공정집계"/>
      <sheetName val="통보서(내리지200~222)"/>
      <sheetName val="루트도"/>
      <sheetName val="세부계통도"/>
      <sheetName val="기별(내리지200~222)"/>
      <sheetName val="기별(동교간58L20)"/>
      <sheetName val="기별(송우간177~178)"/>
      <sheetName val="기별(정교지144~146)"/>
      <sheetName val="종합기별"/>
      <sheetName val="장항106광계통도"/>
      <sheetName val="장항106개황도"/>
      <sheetName val="장항106 기별"/>
      <sheetName val="해변108광계통도"/>
      <sheetName val="해변108개황도"/>
      <sheetName val="해변108 기별"/>
      <sheetName val="농교지1광계통도"/>
      <sheetName val="농교지1개황도"/>
      <sheetName val="농교지1 기별"/>
      <sheetName val="장항60R8광계통도"/>
      <sheetName val="장항60R8개황도"/>
      <sheetName val="장항60R8 기별"/>
      <sheetName val="해변76L27광계통도"/>
      <sheetName val="해변76L27개황도"/>
      <sheetName val="해변76L27개황도 (2)"/>
      <sheetName val="해변76L27 기별"/>
      <sheetName val="한산선30R3H1광계통도"/>
      <sheetName val="한산선30R3H1개황도"/>
      <sheetName val="한산선30R3H1 기별"/>
      <sheetName val="서천장항#1링"/>
      <sheetName val="장항지점 광 계통도"/>
      <sheetName val="개황도 (3)"/>
      <sheetName val="공사원가"/>
      <sheetName val="내역서_총괄"/>
      <sheetName val="경량철골조 조립설치"/>
      <sheetName val="일위대가"/>
      <sheetName val="단중표"/>
      <sheetName val="원가"/>
      <sheetName val="석공사 (5)"/>
      <sheetName val="최종상품안"/>
      <sheetName val="2004년도"/>
      <sheetName val="첨부물"/>
      <sheetName val="첨부물2"/>
      <sheetName val="첨부물3-Rev.3"/>
      <sheetName val="첨부물-3Rev.3"/>
      <sheetName val="첨부물-3Rev.2"/>
      <sheetName val="폐기"/>
      <sheetName val="폐기-1"/>
      <sheetName val="12.20일 협의사항 정리"/>
      <sheetName val="경비제외"/>
      <sheetName val="12.20일 협의사항 (2)"/>
      <sheetName val="경비포함됨"/>
      <sheetName val="12.20일 협의사항"/>
      <sheetName val="Sheet1 (2)"/>
      <sheetName val="표지 "/>
      <sheetName val="목차"/>
      <sheetName val="1.공사개요 "/>
      <sheetName val="2.3.위치,조감"/>
      <sheetName val="5.조직도"/>
      <sheetName val="6.하도급현황"/>
      <sheetName val="7. 공사추진현황"/>
      <sheetName val="8.문제점대책"/>
      <sheetName val="예정공정표(수정)"/>
      <sheetName val="NAI"/>
      <sheetName val="일반전기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/>
      <sheetData sheetId="177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</sheetDataSet>
  </externalBook>
</externalLink>
</file>

<file path=xl/externalLinks/externalLink1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출력"/>
      <sheetName val="메인메뉴"/>
      <sheetName val="출력(2)"/>
      <sheetName val="출력 (3)"/>
      <sheetName val="출력 (4)"/>
      <sheetName val="출력 (5)"/>
      <sheetName val="출력 (6)"/>
      <sheetName val="출력 (7)"/>
      <sheetName val="출력 (8)"/>
      <sheetName val="출력 (9)"/>
      <sheetName val="출력 (10)"/>
      <sheetName val="출력 (11)"/>
      <sheetName val="출력 (12)"/>
      <sheetName val="출력 (13)"/>
      <sheetName val="출력 (14)"/>
      <sheetName val="출력 (15))"/>
      <sheetName val="견적서"/>
      <sheetName val="견적서 (2)"/>
      <sheetName val="Sheet6 7"/>
      <sheetName val="Macro1"/>
      <sheetName val="Macro2"/>
      <sheetName val="Macro3"/>
      <sheetName val="Macro4"/>
      <sheetName val="Macro5"/>
      <sheetName val="CODE"/>
      <sheetName val="Macro6"/>
      <sheetName val="Module1"/>
      <sheetName val="Macro7"/>
      <sheetName val="st200"/>
      <sheetName val="2공구산출내역"/>
      <sheetName val="금액내역서"/>
      <sheetName val="건축공사실행"/>
      <sheetName val="건축원가"/>
      <sheetName val=""/>
      <sheetName val="Baby일위대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 refreshError="1"/>
    </sheetDataSet>
  </externalBook>
</externalLink>
</file>

<file path=xl/externalLinks/externalLink1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내역서"/>
      <sheetName val="수량산출"/>
      <sheetName val="중량산출"/>
      <sheetName val="PANEL 중량산출"/>
      <sheetName val="견적대비표"/>
      <sheetName val="배관배선"/>
      <sheetName val="단가대비표"/>
      <sheetName val="성스테이지"/>
      <sheetName val="타견적서 영시스템"/>
      <sheetName val="진명견적"/>
      <sheetName val="내역"/>
      <sheetName val="재료"/>
      <sheetName val="설치자재"/>
      <sheetName val="1안"/>
      <sheetName val="을지"/>
      <sheetName val="기초목록"/>
      <sheetName val="단가(자재)"/>
      <sheetName val="일위대가(가설)"/>
      <sheetName val="목차"/>
      <sheetName val="직노"/>
      <sheetName val="건축공사실행"/>
      <sheetName val="자재비"/>
      <sheetName val="기계공사"/>
      <sheetName val="매매"/>
      <sheetName val="45,46"/>
      <sheetName val="일위대가"/>
      <sheetName val="단위단가"/>
      <sheetName val="N賃率-職"/>
      <sheetName val="실행내역"/>
      <sheetName val="Sheet1"/>
      <sheetName val="예산총괄표"/>
      <sheetName val="직재"/>
      <sheetName val="재집"/>
      <sheetName val="데이타"/>
      <sheetName val="식재인부"/>
      <sheetName val="#REF"/>
      <sheetName val="교대(A1-A2)"/>
      <sheetName val="노임"/>
      <sheetName val="전신환매도율"/>
      <sheetName val="고분"/>
      <sheetName val="말뚝지지력산정"/>
      <sheetName val="TANK견적대지"/>
      <sheetName val="최종총괄"/>
      <sheetName val="세부산출내역서"/>
      <sheetName val="통장출금액"/>
      <sheetName val="직접경비"/>
      <sheetName val="직접인건비"/>
      <sheetName val="일위목록"/>
      <sheetName val="전등설비"/>
      <sheetName val="고분전시관"/>
      <sheetName val="설비"/>
      <sheetName val="일위대가목록"/>
      <sheetName val="PI"/>
      <sheetName val="건축원가"/>
      <sheetName val="총괄"/>
      <sheetName val="Baby일위대가"/>
      <sheetName val="PANEL_중량산출"/>
      <sheetName val="타견적서_영시스템"/>
      <sheetName val="실행내역서 "/>
      <sheetName val="Sheet4"/>
      <sheetName val="일위목차"/>
      <sheetName val="추천서"/>
      <sheetName val="일위"/>
      <sheetName val="표지 (2)"/>
      <sheetName val="인사자료총집계"/>
      <sheetName val="6호기"/>
      <sheetName val="참조자료"/>
      <sheetName val="단가"/>
      <sheetName val="프로젝트"/>
      <sheetName val="일위대가목차"/>
      <sheetName val="흄관수량D450"/>
      <sheetName val="공조기(삭제)"/>
      <sheetName val="내역서(삼호)"/>
      <sheetName val="원가계산서"/>
      <sheetName val="합천내역"/>
      <sheetName val="공조기휀"/>
      <sheetName val="대가목록"/>
      <sheetName val="원가,내역,관급,한전,일위"/>
      <sheetName val="적용단위길이"/>
      <sheetName val="피벗테이블데이터분석"/>
      <sheetName val="특수기호강도거푸집"/>
      <sheetName val="종배수관면벽신"/>
      <sheetName val="종배수관(신)"/>
      <sheetName val="자료입력"/>
      <sheetName val="기본일위"/>
    </sheetNames>
    <sheetDataSet>
      <sheetData sheetId="0" refreshError="1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</sheetDataSet>
  </externalBook>
</externalLink>
</file>

<file path=xl/externalLinks/externalLink1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공통가설"/>
      <sheetName val="공종집계"/>
      <sheetName val="건축집계"/>
      <sheetName val="실행예산 (2)"/>
      <sheetName val="실행예산"/>
      <sheetName val="현장관리비"/>
      <sheetName val="원미내역"/>
      <sheetName val="현장추가분"/>
      <sheetName val="준검 내역서"/>
      <sheetName val="노임"/>
      <sheetName val=" FURNACE현설"/>
      <sheetName val="부대공Ⅱ"/>
      <sheetName val="WONMI"/>
      <sheetName val="내역"/>
      <sheetName val="02자재"/>
      <sheetName val="수량산출"/>
      <sheetName val="단위수량"/>
      <sheetName val="내역서"/>
      <sheetName val="총괄집계표"/>
      <sheetName val="설계내역서"/>
      <sheetName val="DATE"/>
      <sheetName val="6호기"/>
      <sheetName val="단위단가"/>
      <sheetName val="CTEMCOST"/>
      <sheetName val="건축공사실행"/>
      <sheetName val="Option"/>
      <sheetName val="순공사비"/>
      <sheetName val="참고사항"/>
      <sheetName val="근로자자료입력"/>
      <sheetName val="변경내역을"/>
      <sheetName val="노무비"/>
      <sheetName val="대가목록"/>
      <sheetName val="은행"/>
      <sheetName val="Macro1"/>
      <sheetName val="설비"/>
      <sheetName val="고분전시관"/>
      <sheetName val="갑지1"/>
      <sheetName val="품셈TABLE"/>
      <sheetName val="회사정보"/>
      <sheetName val="6PILE  (돌출)"/>
      <sheetName val="기계설비"/>
      <sheetName val="#REF"/>
      <sheetName val="교량전기"/>
      <sheetName val="투찰가"/>
      <sheetName val="MRS세부"/>
      <sheetName val="3F"/>
      <sheetName val="현장별계약현황('98.10.31)"/>
      <sheetName val="BOQ"/>
      <sheetName val="적현로"/>
      <sheetName val="삭제내역1차"/>
      <sheetName val="1.공사비집계"/>
      <sheetName val="직노"/>
      <sheetName val="기본사항"/>
      <sheetName val="교통대책내역"/>
      <sheetName val="공조기휀"/>
      <sheetName val="Sheet5"/>
      <sheetName val="목록1"/>
      <sheetName val="총괄갑 "/>
      <sheetName val="일위목차"/>
      <sheetName val="Sheet2"/>
      <sheetName val="우석문틀"/>
      <sheetName val="용산3(영광)"/>
      <sheetName val="기기리스트"/>
      <sheetName val="재료"/>
      <sheetName val="설치자재"/>
      <sheetName val="쌍송교"/>
      <sheetName val="설계"/>
      <sheetName val="단가조사"/>
      <sheetName val="기본일위"/>
      <sheetName val="EACT10"/>
      <sheetName val="공주-교대(A1)"/>
      <sheetName val="광양방향"/>
      <sheetName val="변경내역서"/>
      <sheetName val="인사자료총집계"/>
      <sheetName val="공사개요"/>
      <sheetName val="Sheet1"/>
      <sheetName val="유림골조"/>
      <sheetName val="실행예산_(2)"/>
      <sheetName val="_FURNACE현설"/>
      <sheetName val="준검_내역서"/>
      <sheetName val="원가계산서"/>
      <sheetName val="차도부연장현황"/>
      <sheetName val="동원인원"/>
      <sheetName val="자재단가"/>
      <sheetName val="대전-교대(A1-A2)"/>
      <sheetName val="일위대가"/>
      <sheetName val="업체명"/>
      <sheetName val="관리"/>
      <sheetName val="교대(A1-A2)"/>
      <sheetName val="실행대비"/>
      <sheetName val="현금"/>
      <sheetName val="건축원가"/>
      <sheetName val="6F8"/>
      <sheetName val="증감대비"/>
      <sheetName val="노무비산출(아파트 전체)-경보"/>
      <sheetName val="손익분석"/>
      <sheetName val="BID"/>
      <sheetName val="1차설계변경내역"/>
      <sheetName val="자재표"/>
      <sheetName val="45,46"/>
      <sheetName val="수량집계"/>
      <sheetName val="인원계획-미화"/>
      <sheetName val="1)fs"/>
      <sheetName val="조명율표"/>
      <sheetName val="1안"/>
      <sheetName val="관급자재"/>
      <sheetName val="건축2"/>
      <sheetName val="설계내역"/>
      <sheetName val="차수"/>
      <sheetName val="내역서(1공구)"/>
      <sheetName val="환산"/>
      <sheetName val="1차 내역서"/>
      <sheetName val="견"/>
      <sheetName val="도근좌표"/>
      <sheetName val="추천서"/>
      <sheetName val="대구은행"/>
      <sheetName val="업체코드"/>
      <sheetName val="95MAKER"/>
      <sheetName val="납부서"/>
      <sheetName val="도급자재"/>
      <sheetName val="원형1호맨홀토공수량"/>
      <sheetName val="1_공사비집계"/>
      <sheetName val="실행예산_(2)1"/>
      <sheetName val="준검_내역서1"/>
      <sheetName val="_FURNACE현설1"/>
      <sheetName val="1_공사비집계1"/>
      <sheetName val="General Data"/>
      <sheetName val="일반공사"/>
      <sheetName val="을"/>
      <sheetName val="해창정"/>
      <sheetName val="노임이"/>
      <sheetName val="목록"/>
      <sheetName val="합천내역"/>
      <sheetName val="대비"/>
      <sheetName val="일위대가(가설)"/>
      <sheetName val="흄관"/>
      <sheetName val="그림"/>
      <sheetName val="그림2"/>
      <sheetName val="세부"/>
      <sheetName val="관로내역원"/>
      <sheetName val="통장출금액"/>
      <sheetName val="내역(설비)"/>
      <sheetName val="49-119"/>
      <sheetName val="건축공사집계"/>
      <sheetName val="주현(해보)"/>
      <sheetName val="주현(영광)"/>
      <sheetName val="금액내역서"/>
      <sheetName val="익산"/>
      <sheetName val="교대(A1)"/>
      <sheetName val="단가 "/>
      <sheetName val="저"/>
      <sheetName val="무전표"/>
      <sheetName val="2000년1차"/>
      <sheetName val="간접비"/>
      <sheetName val="APT"/>
      <sheetName val="토공"/>
      <sheetName val="내역(기계설비)"/>
      <sheetName val="물가"/>
      <sheetName val="VXXX"/>
      <sheetName val="VXXXXX"/>
      <sheetName val="II손익관리"/>
      <sheetName val="1.종합손익(도급)"/>
      <sheetName val="1.종합손익(주택,개발)"/>
      <sheetName val="2.실행예산"/>
      <sheetName val="2.2과부족"/>
      <sheetName val="2.3원가절감"/>
      <sheetName val="8.외주비집행현황"/>
      <sheetName val="9.자재비"/>
      <sheetName val="10.현장집행"/>
      <sheetName val="3.추가원가"/>
      <sheetName val="3.추가원가 (2)"/>
      <sheetName val="4.사전공사"/>
      <sheetName val="5.추정공사비"/>
      <sheetName val="6.금융비용"/>
      <sheetName val="7.공사비집행현황(총괄)"/>
      <sheetName val="11.1생산성"/>
      <sheetName val="인력대비(정직)"/>
      <sheetName val="11.2인원산출"/>
      <sheetName val="Sheet18"/>
      <sheetName val="Sheet19"/>
      <sheetName val="Sheet20"/>
      <sheetName val="Sheet21"/>
      <sheetName val="Sheet22"/>
      <sheetName val="Sheet23"/>
      <sheetName val="Sheet24"/>
      <sheetName val="Sheet25"/>
      <sheetName val="Sheet26"/>
      <sheetName val="Sheet27"/>
      <sheetName val="Sheet28"/>
      <sheetName val="Sheet29"/>
      <sheetName val="Sheet30"/>
      <sheetName val="Sheet31"/>
      <sheetName val="Sheet32"/>
      <sheetName val="Sheet33"/>
      <sheetName val="Sheet34"/>
      <sheetName val="Sheet35"/>
      <sheetName val="Sheet36"/>
      <sheetName val="Sheet37"/>
      <sheetName val="Sheet38"/>
      <sheetName val="Sheet39"/>
      <sheetName val="Sheet40"/>
      <sheetName val="점수계산1-2"/>
      <sheetName val="작성개요"/>
      <sheetName val="공사비"/>
      <sheetName val="공사비비교"/>
      <sheetName val="견적조건"/>
      <sheetName val="공기"/>
      <sheetName val="사내공문"/>
      <sheetName val="PILE"/>
      <sheetName val="b_gs"/>
      <sheetName val="SILICATE"/>
      <sheetName val="1-1"/>
      <sheetName val="관기성공.내"/>
      <sheetName val="시멘트"/>
      <sheetName val="CCC"/>
      <sheetName val="CAT_5"/>
      <sheetName val="부재리스트"/>
      <sheetName val="부대공"/>
      <sheetName val="포장공"/>
      <sheetName val="목록표"/>
      <sheetName val="Macro7"/>
      <sheetName val="9811"/>
      <sheetName val="계림(함평)"/>
      <sheetName val="계림(장성)"/>
      <sheetName val="간접"/>
      <sheetName val="행거,슈,볼트,펌프,잡재"/>
      <sheetName val="01"/>
      <sheetName val="기계경비집계"/>
      <sheetName val="기초단가"/>
      <sheetName val="#2_일위대가목록"/>
      <sheetName val="경로당내역건축"/>
      <sheetName val="원가"/>
      <sheetName val="집계표"/>
      <sheetName val="대총괄"/>
      <sheetName val="내역(대광)"/>
      <sheetName val="CT "/>
      <sheetName val="기술부 VENDOR LIST"/>
      <sheetName val="기계공사"/>
      <sheetName val="일반전기C"/>
      <sheetName val="Baby일위대가"/>
      <sheetName val="220 (2)"/>
      <sheetName val="기본단가표"/>
      <sheetName val="건축일"/>
      <sheetName val="입찰안"/>
      <sheetName val="Macro3"/>
      <sheetName val="남양주부대"/>
      <sheetName val="인건비"/>
      <sheetName val="퇴직금(울산천상)"/>
      <sheetName val="단가표 (2)"/>
      <sheetName val="설비2차"/>
      <sheetName val="금액"/>
      <sheetName val="대전노은1차_조적_집계표"/>
      <sheetName val="내역서을지"/>
      <sheetName val="2공구산출내역"/>
      <sheetName val="정화조동내역"/>
      <sheetName val="토공사(흙막이)"/>
      <sheetName val="날개벽(시점좌측)"/>
      <sheetName val="본체"/>
      <sheetName val="식재일위대가"/>
      <sheetName val="일위대가목차"/>
      <sheetName val="데이타"/>
      <sheetName val="사업부배부A"/>
      <sheetName val="목차"/>
      <sheetName val="목동세대 산출근거"/>
      <sheetName val="업체별기성내역"/>
      <sheetName val="기본자료입력"/>
      <sheetName val="세금자료"/>
      <sheetName val="맨홀수량산출"/>
      <sheetName val="증감내역서"/>
      <sheetName val="단가"/>
      <sheetName val="일용노임단가"/>
      <sheetName val="참조자료"/>
      <sheetName val="실행갑지"/>
      <sheetName val="인건-측정"/>
      <sheetName val="2003상반기노임기준"/>
      <sheetName val="안양1공구_건축"/>
      <sheetName val="갑지(추정)"/>
      <sheetName val="Sheet3"/>
      <sheetName val="조경일람"/>
      <sheetName val="실행"/>
      <sheetName val="목록2"/>
      <sheetName val="자재"/>
      <sheetName val="중기"/>
      <sheetName val="Base"/>
      <sheetName val="물가자료"/>
      <sheetName val="마장"/>
      <sheetName val="목동공동구방재구간"/>
      <sheetName val="콤보박스와 리스트박스의 연결"/>
      <sheetName val="기본단가"/>
      <sheetName val="분양면적표"/>
      <sheetName val="수수료율표"/>
      <sheetName val="개산공사비"/>
      <sheetName val="3층LOAD"/>
      <sheetName val="1층LOAD"/>
      <sheetName val="99년신청"/>
      <sheetName val="입찰"/>
      <sheetName val="현경"/>
      <sheetName val="목포방향"/>
      <sheetName val="단가 및 재료비"/>
      <sheetName val="중기사용료산출근거"/>
      <sheetName val="아파트"/>
      <sheetName val="외주비"/>
      <sheetName val="잡비"/>
      <sheetName val="현장관리비데이타"/>
      <sheetName val="피벗테이블데이터분석"/>
      <sheetName val="적용단위길이"/>
      <sheetName val="특수기호강도거푸집"/>
      <sheetName val="종배수관면벽신"/>
      <sheetName val="종배수관(신)"/>
      <sheetName val="자료입력"/>
      <sheetName val="대차대조-보고"/>
      <sheetName val="Total"/>
      <sheetName val="기초목록"/>
      <sheetName val="파일항타"/>
      <sheetName val="명단"/>
      <sheetName val="피벗(기술관리)"/>
      <sheetName val="차액보증"/>
      <sheetName val="70%"/>
      <sheetName val="조직공사중"/>
      <sheetName val="기초부하"/>
      <sheetName val=" 냉각수펌프"/>
      <sheetName val="카렌스센터계량기설치공사"/>
      <sheetName val="제1회기성청구.20110620.xlsx"/>
      <sheetName val="동별내역-3월5일"/>
      <sheetName val="대비표"/>
      <sheetName val="플랜트 설치"/>
      <sheetName val="시설물일위"/>
      <sheetName val="내역(설계)"/>
      <sheetName val="실행철강하도"/>
      <sheetName val="남양시작동자105노65기1.3화1.2"/>
      <sheetName val="맨홀"/>
      <sheetName val="Data&amp;Result"/>
      <sheetName val="공기산정"/>
      <sheetName val="수목표준대가"/>
      <sheetName val="견적서"/>
      <sheetName val="의왕내역"/>
      <sheetName val="Mc1"/>
      <sheetName val="금관"/>
      <sheetName val="백화"/>
      <sheetName val="노임단가"/>
      <sheetName val="b_balju-단가단가단가"/>
      <sheetName val="평가데이터"/>
      <sheetName val="청천내"/>
      <sheetName val="신갈"/>
      <sheetName val="예산"/>
      <sheetName val="총괄내역서"/>
      <sheetName val="현장별"/>
      <sheetName val="입찰견적보고서"/>
      <sheetName val="추가예산"/>
      <sheetName val="ABUT수량-A1"/>
      <sheetName val="일위대가표"/>
      <sheetName val="일위대가(건축)"/>
      <sheetName val="노무,재료"/>
      <sheetName val="유림총괄"/>
      <sheetName val="월별수입"/>
      <sheetName val="예산명세서"/>
      <sheetName val="설계명세서"/>
      <sheetName val="내역5"/>
      <sheetName val="96노임기준"/>
      <sheetName val="부동산"/>
      <sheetName val="식재"/>
      <sheetName val="시설물"/>
      <sheetName val="식재출력용"/>
      <sheetName val="유지관리"/>
      <sheetName val="Project Brief"/>
      <sheetName val="b_balju (2)"/>
      <sheetName val="b_gunmul"/>
      <sheetName val="구의33고"/>
      <sheetName val="COPING"/>
      <sheetName val="코드표"/>
      <sheetName val="산출근거(본선외)"/>
      <sheetName val="input(본선외)"/>
      <sheetName val="1.설계조건"/>
      <sheetName val="BSD (2)"/>
      <sheetName val="성남여성복지내역"/>
      <sheetName val="Breakdown"/>
      <sheetName val="UnitRate"/>
      <sheetName val="SLAB&quot;1&quot;"/>
      <sheetName val="백암비스타내역"/>
      <sheetName val="정부노임단가"/>
      <sheetName val="전기"/>
      <sheetName val="수입"/>
      <sheetName val="골조시행"/>
      <sheetName val="경비"/>
      <sheetName val="식재인부"/>
      <sheetName val="0.1 KEY ASSUMPTIONS"/>
      <sheetName val="0.2 SCENARIO"/>
      <sheetName val="0. CONTROL"/>
      <sheetName val="하수급견적대비"/>
      <sheetName val="Project_Brief"/>
      <sheetName val="b_balju_(2)"/>
      <sheetName val="SG"/>
      <sheetName val="코드"/>
      <sheetName val="을지"/>
      <sheetName val="직공비"/>
      <sheetName val="실행단가철(ems코드적용)"/>
      <sheetName val="실행단가"/>
      <sheetName val="기초코드"/>
      <sheetName val="간접비내역-1"/>
      <sheetName val="작성기준"/>
      <sheetName val="Bia"/>
      <sheetName val="So lieu"/>
      <sheetName val="TH VL, NC, DDHT Thanhphuoc"/>
      <sheetName val="CODE"/>
      <sheetName val="Tables"/>
      <sheetName val="품목"/>
      <sheetName val="사급자재"/>
      <sheetName val="인테리어내역"/>
      <sheetName val="MTL$-INTER"/>
      <sheetName val="PBS"/>
      <sheetName val="11.자재단가"/>
      <sheetName val="COPING-1"/>
      <sheetName val="역T형교대-2수량"/>
      <sheetName val="삼성전기"/>
      <sheetName val="Sheet1 (2)"/>
      <sheetName val="간선계산"/>
      <sheetName val="Summary Sheets"/>
      <sheetName val="단가표"/>
      <sheetName val="부산4"/>
      <sheetName val="001"/>
      <sheetName val="CON"/>
      <sheetName val="CABLE"/>
      <sheetName val="TG9504"/>
      <sheetName val="960318-1"/>
      <sheetName val="F5"/>
      <sheetName val="방송일위대가"/>
      <sheetName val="단가조사서"/>
      <sheetName val="J01"/>
      <sheetName val="원가계산"/>
      <sheetName val="PROJECT BRIEF(EX.NEW)"/>
      <sheetName val="관기성공_내"/>
      <sheetName val="So_lieu"/>
      <sheetName val="TH_VL,_NC,_DDHT_Thanhphuoc"/>
      <sheetName val="관기성공_내1"/>
      <sheetName val="So_lieu1"/>
      <sheetName val="TH_VL,_NC,_DDHT_Thanhphuoc1"/>
      <sheetName val="빌딩 안내"/>
      <sheetName val="DESIGN CRITERIA"/>
      <sheetName val="포장복구집계"/>
      <sheetName val="전력"/>
      <sheetName val="배수공"/>
      <sheetName val="계수시트"/>
      <sheetName val="내역서2안"/>
      <sheetName val="일위"/>
      <sheetName val="건축토목내역"/>
      <sheetName val="전신환매도율"/>
      <sheetName val="토공집계"/>
      <sheetName val="토적계산서"/>
      <sheetName val="총내역"/>
      <sheetName val="국민연금"/>
      <sheetName val="부대공사"/>
      <sheetName val="상행-교대(A1-A2)"/>
      <sheetName val="unit 4"/>
      <sheetName val="C.배수관공"/>
      <sheetName val="호프"/>
      <sheetName val="단재적표"/>
      <sheetName val="일위대가목록"/>
      <sheetName val="unitpric"/>
      <sheetName val="1"/>
      <sheetName val="2공구자재집"/>
      <sheetName val="댐구조도"/>
      <sheetName val="세월교산출기초"/>
      <sheetName val="건축내역"/>
      <sheetName val="진주방향"/>
      <sheetName val="마산방향"/>
      <sheetName val="마산방향철근집계"/>
      <sheetName val="자가"/>
      <sheetName val="06 일위대가목록"/>
      <sheetName val="조서"/>
      <sheetName val="배수계"/>
      <sheetName val="3.설계설명서"/>
      <sheetName val="업무코드(보호해제-0000)"/>
      <sheetName val="내역서(철콘)"/>
      <sheetName val="8.PILE  (돌출)"/>
      <sheetName val="평균높이산출근거"/>
      <sheetName val="횡배수관위치조서"/>
      <sheetName val="제출문"/>
      <sheetName val="특별교실"/>
      <sheetName val="입력"/>
      <sheetName val="9509"/>
      <sheetName val="설비공사"/>
      <sheetName val="04년부품"/>
      <sheetName val="경산"/>
      <sheetName val="영업.일1"/>
      <sheetName val="건축개요"/>
      <sheetName val="5사남"/>
      <sheetName val="물량표"/>
      <sheetName val="단위세대 개요"/>
      <sheetName val="0314재고확인"/>
      <sheetName val="2선재"/>
      <sheetName val="노무비단가"/>
      <sheetName val="바닥판"/>
      <sheetName val="TYPE1"/>
      <sheetName val="철근량"/>
      <sheetName val="대로근거"/>
      <sheetName val="평촌점 1층 내역"/>
      <sheetName val=""/>
      <sheetName val="공동"/>
      <sheetName val="매매"/>
      <sheetName val="위치조서"/>
      <sheetName val="견적"/>
      <sheetName val="부표총괄"/>
      <sheetName val="000000"/>
      <sheetName val="SUMMARY"/>
      <sheetName val="PAINT"/>
      <sheetName val="포스코실행"/>
      <sheetName val="목표세부명세"/>
      <sheetName val="패널"/>
      <sheetName val="대목"/>
      <sheetName val="제잡비"/>
      <sheetName val="Define finishing"/>
      <sheetName val="기계내역"/>
      <sheetName val="시추주상도"/>
      <sheetName val="CON'C"/>
      <sheetName val="품셈"/>
      <sheetName val="노임단가산출근거"/>
      <sheetName val="적격점수&lt;300억미만&gt;"/>
      <sheetName val="COVER"/>
      <sheetName val="BSD _2_"/>
      <sheetName val="제품"/>
      <sheetName val="총물량"/>
      <sheetName val="FB25JN"/>
      <sheetName val="광산내역"/>
    </sheetNames>
    <definedNames>
      <definedName name="매크로19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 refreshError="1"/>
      <sheetData sheetId="179"/>
      <sheetData sheetId="180"/>
      <sheetData sheetId="181"/>
      <sheetData sheetId="182"/>
      <sheetData sheetId="183"/>
      <sheetData sheetId="184"/>
      <sheetData sheetId="185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/>
      <sheetData sheetId="353"/>
      <sheetData sheetId="354"/>
      <sheetData sheetId="355"/>
      <sheetData sheetId="356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</sheetDataSet>
  </externalBook>
</externalLink>
</file>

<file path=xl/externalLinks/externalLink1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보차도경계석"/>
      <sheetName val="보도경계석,L형측구"/>
      <sheetName val="보도블럭(소형고압블럭)"/>
      <sheetName val="#REF"/>
      <sheetName val="공통가설"/>
      <sheetName val="원가계산서"/>
      <sheetName val="수량산출"/>
      <sheetName val="내역"/>
      <sheetName val="참고"/>
      <sheetName val="충주"/>
      <sheetName val="HRSG SMALL07220"/>
      <sheetName val="을-ATYPE"/>
      <sheetName val="건축내역"/>
      <sheetName val="시운전연료"/>
      <sheetName val="5Strand-장기처짐PCI"/>
      <sheetName val="낙찰표"/>
      <sheetName val="준검 내역서"/>
      <sheetName val="적용기준"/>
      <sheetName val="I一般比"/>
      <sheetName val="#2_일위대가목록"/>
      <sheetName val="견적서"/>
      <sheetName val="현장경비"/>
      <sheetName val="방배동내역(리라)"/>
      <sheetName val="건축공사집계표"/>
      <sheetName val="방배동내역 (총괄)"/>
      <sheetName val="부대공사총괄"/>
      <sheetName val="노임"/>
      <sheetName val="집계표"/>
      <sheetName val="정화조동내역"/>
      <sheetName val="20관리비율"/>
      <sheetName val="001"/>
      <sheetName val="경계석.등등"/>
      <sheetName val="Sheet1"/>
      <sheetName val="원가계산 (2)"/>
      <sheetName val="Macro(차단기)"/>
      <sheetName val="내역서"/>
      <sheetName val="대차"/>
      <sheetName val="하수급견적대비"/>
      <sheetName val="이토변실"/>
      <sheetName val="공사개요"/>
      <sheetName val="일위대가목록"/>
      <sheetName val="부대공Ⅱ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1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一般比"/>
      <sheetName val="내역서"/>
      <sheetName val="판매시설"/>
      <sheetName val="20관리비율"/>
      <sheetName val="N賃率-職"/>
      <sheetName val="J直材4"/>
      <sheetName val="집계표"/>
      <sheetName val="내역을"/>
      <sheetName val="수량집계"/>
      <sheetName val="총괄집계표"/>
      <sheetName val="노임"/>
      <sheetName val="직재"/>
      <sheetName val="수량산출"/>
      <sheetName val="#REF"/>
      <sheetName val="을지"/>
      <sheetName val="일위_파일"/>
      <sheetName val="내역"/>
      <sheetName val="노무비"/>
      <sheetName val="직노"/>
      <sheetName val="재료"/>
      <sheetName val="설치자재"/>
      <sheetName val="금액내역서"/>
      <sheetName val="EQUIPMENT -2"/>
      <sheetName val="실행대비"/>
      <sheetName val="단"/>
      <sheetName val="EACT10"/>
      <sheetName val="교통대책내역"/>
      <sheetName val="원가계산서"/>
      <sheetName val="자재단가비교표"/>
      <sheetName val="SP_B1"/>
      <sheetName val="원가 (2)"/>
      <sheetName val="설직재-1"/>
      <sheetName val="제직재"/>
      <sheetName val="공통가설"/>
      <sheetName val="노임단가"/>
      <sheetName val="품셈TABLE"/>
      <sheetName val="unit 4"/>
      <sheetName val="기본일위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1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6"/>
      <sheetName val="일위대가표"/>
      <sheetName val="수량산출서"/>
      <sheetName val="산출내역서"/>
      <sheetName val="sheet4"/>
      <sheetName val="sheet5"/>
      <sheetName val="I一般比"/>
      <sheetName val="내역서"/>
      <sheetName val="변압기DATA"/>
      <sheetName val="부하계산서(동력)"/>
      <sheetName val="내역"/>
      <sheetName val="Macro(차단기)"/>
      <sheetName val="노임단가"/>
      <sheetName val="견적"/>
      <sheetName val="개산공사비"/>
      <sheetName val="견적서"/>
      <sheetName val="토공"/>
      <sheetName val="수수료율표"/>
      <sheetName val="단"/>
      <sheetName val="견적 (2)"/>
      <sheetName val="단가"/>
      <sheetName val="관리,공감"/>
      <sheetName val="GHJY316"/>
      <sheetName val="교통대책내역"/>
      <sheetName val="노무비"/>
      <sheetName val="내역1"/>
      <sheetName val="판매시설"/>
      <sheetName val="변경내역을"/>
      <sheetName val="을-ATYPE"/>
      <sheetName val="노임"/>
      <sheetName val="갑지"/>
      <sheetName val="집계표"/>
      <sheetName val="하수급견적대비"/>
      <sheetName val="전기공사일위대가"/>
      <sheetName val="수량산출"/>
      <sheetName val="공통가설"/>
      <sheetName val="#3_일위대가목록"/>
      <sheetName val="중기"/>
      <sheetName val="공조기휀"/>
      <sheetName val="대치판정"/>
      <sheetName val="장비선정"/>
      <sheetName val="부하집계"/>
      <sheetName val="적현로"/>
      <sheetName val="수지"/>
      <sheetName val="한강운반비"/>
      <sheetName val="증감대비"/>
      <sheetName val="순공사비"/>
      <sheetName val="부하계산서"/>
      <sheetName val="기본(98)"/>
      <sheetName val="철거산출근거"/>
      <sheetName val="자재단가"/>
      <sheetName val="미드수량"/>
      <sheetName val="Sheet1 (2)"/>
      <sheetName val="9GNG운반"/>
      <sheetName val="기본일위"/>
      <sheetName val="원가 (2)"/>
      <sheetName val="기초일위"/>
      <sheetName val="일위대가"/>
      <sheetName val="직노"/>
      <sheetName val="설비단가표"/>
      <sheetName val="J直材4"/>
      <sheetName val="01상노임"/>
      <sheetName val="단가표"/>
      <sheetName val="N賃率-職"/>
      <sheetName val="원내역"/>
      <sheetName val="VXXXXXXX"/>
      <sheetName val="취합표"/>
      <sheetName val="공사비산출내역"/>
      <sheetName val="현장별"/>
      <sheetName val="인력터파기"/>
      <sheetName val="3.공통공사대비"/>
      <sheetName val="명세"/>
      <sheetName val="#REF"/>
      <sheetName val="광산내역"/>
      <sheetName val="sheet1"/>
      <sheetName val="SUMMARY"/>
      <sheetName val="PAINT"/>
      <sheetName val="6호기"/>
      <sheetName val="입찰"/>
      <sheetName val="부대입찰 내역서"/>
      <sheetName val="현경"/>
      <sheetName val="표지"/>
      <sheetName val="DANGA"/>
      <sheetName val="남대문빌딩"/>
      <sheetName val="견적율"/>
      <sheetName val="기초단가"/>
      <sheetName val="노임,재료비"/>
      <sheetName val="방지책개소별명세"/>
      <sheetName val="전계가"/>
      <sheetName val="공문"/>
      <sheetName val="조명율"/>
      <sheetName val="슬래브(PF)(하류)"/>
      <sheetName val="unit 4"/>
      <sheetName val="BOQ"/>
      <sheetName val="영업소실적"/>
      <sheetName val="백호우계수"/>
      <sheetName val="투찰"/>
      <sheetName val="부표총괄"/>
      <sheetName val="유림골조"/>
      <sheetName val="금액내역서"/>
      <sheetName val="소비자가"/>
      <sheetName val="전기"/>
      <sheetName val="DATA"/>
      <sheetName val="남양시작동자105노65기1.3화1.2"/>
      <sheetName val="투찰(하수)"/>
      <sheetName val="BQ"/>
      <sheetName val="실행내역서 "/>
      <sheetName val="기기리스트"/>
      <sheetName val="건축토목내역"/>
      <sheetName val="사업총괄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</sheetDataSet>
  </externalBook>
</externalLink>
</file>

<file path=xl/externalLinks/externalLink1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YO"/>
      <sheetName val="WON기타"/>
      <sheetName val="NAI-T"/>
      <sheetName val="NAI"/>
      <sheetName val="관급"/>
      <sheetName val="IL-L"/>
      <sheetName val="IL"/>
      <sheetName val="G-IL-L"/>
      <sheetName val="G-IL"/>
      <sheetName val="EQ-L"/>
      <sheetName val="EQ-총"/>
      <sheetName val="EQ-R1"/>
      <sheetName val="BU-L"/>
      <sheetName val="BU"/>
      <sheetName val="BU-손"/>
      <sheetName val="DAN"/>
      <sheetName val="CAL-R"/>
      <sheetName val="운반시간"/>
      <sheetName val="요율표"/>
      <sheetName val="+-"/>
      <sheetName val="F1"/>
      <sheetName val="불도저 계수"/>
      <sheetName val="배토판 용량"/>
      <sheetName val="BD운반거리계수"/>
      <sheetName val="로더계수"/>
      <sheetName val="백호우계수"/>
      <sheetName val="덤프트럭계수"/>
      <sheetName val="그레이더계수"/>
      <sheetName val="롤러계수"/>
      <sheetName val="디젤파일해머계수"/>
      <sheetName val="SU_전기공량"/>
      <sheetName val="인력터파기품"/>
      <sheetName val="조경계수"/>
      <sheetName val="I一般比"/>
      <sheetName val="시설물일위"/>
      <sheetName val="내역서"/>
      <sheetName val="ABUT수량-A1"/>
      <sheetName val="노무비단가"/>
      <sheetName val="총괄내역서"/>
      <sheetName val="일위대가"/>
      <sheetName val="총괄표 "/>
      <sheetName val="노임단가"/>
      <sheetName val="대가목록"/>
      <sheetName val="인건비"/>
      <sheetName val="광양방향"/>
      <sheetName val="Nalma"/>
      <sheetName val="노무비"/>
      <sheetName val="Sheet5"/>
      <sheetName val="견적"/>
      <sheetName val="입찰"/>
      <sheetName val="현경"/>
      <sheetName val="금액내역서"/>
      <sheetName val="수목표준대가"/>
      <sheetName val="단"/>
      <sheetName val="단가"/>
      <sheetName val="Sheet1"/>
      <sheetName val="7+160암거변경"/>
      <sheetName val="차드1"/>
      <sheetName val="기본단가표"/>
      <sheetName val="소방"/>
      <sheetName val="지급자재"/>
      <sheetName val="코드표"/>
      <sheetName val="단가 "/>
      <sheetName val="붙임6"/>
      <sheetName val="산출내역서집계표"/>
      <sheetName val="집계"/>
      <sheetName val="샌딩 에폭시 도장"/>
      <sheetName val="일반문틀 설치"/>
      <sheetName val="예측단가간지"/>
      <sheetName val="종배수관"/>
      <sheetName val="직접경비"/>
      <sheetName val="인원계획-미화"/>
      <sheetName val="전신환매도율"/>
      <sheetName val="가로등기초"/>
      <sheetName val="PAD TR보호대기초"/>
      <sheetName val="판매시설"/>
      <sheetName val="노임"/>
      <sheetName val="일위목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/>
      <sheetData sheetId="11"/>
      <sheetData sheetId="12"/>
      <sheetData sheetId="13"/>
      <sheetData sheetId="14" refreshError="1"/>
      <sheetData sheetId="15">
        <row r="5">
          <cell r="A5" t="str">
            <v>경유고황</v>
          </cell>
        </row>
      </sheetData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>
        <row r="2">
          <cell r="K2" t="str">
            <v>모자양</v>
          </cell>
        </row>
      </sheetData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</sheetDataSet>
  </externalBook>
</externalLink>
</file>

<file path=xl/externalLinks/externalLink1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판매시설"/>
      <sheetName val="공사원가계산서"/>
      <sheetName val="공사분석"/>
      <sheetName val="Module1"/>
      <sheetName val="공사개요"/>
      <sheetName val="Sheet6"/>
      <sheetName val="백호우계수"/>
      <sheetName val="I一般比"/>
      <sheetName val="내역서"/>
      <sheetName val="입찰"/>
      <sheetName val="현경"/>
      <sheetName val="FB25JN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시스템"/>
      <sheetName val="Sheet1"/>
      <sheetName val="Sheet2"/>
      <sheetName val="Sheet3"/>
      <sheetName val="판매시설"/>
      <sheetName val="공사개요"/>
      <sheetName val="백호우계수"/>
      <sheetName val="가정"/>
      <sheetName val="I一般比"/>
      <sheetName val="#REF"/>
      <sheetName val="콘_재료분리(1)"/>
      <sheetName val="단가"/>
      <sheetName val="인건비"/>
      <sheetName val="N賃率-職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XXXX"/>
      <sheetName val="0000000"/>
      <sheetName val="분야별(전체)"/>
      <sheetName val="담당자별(전체)"/>
      <sheetName val="서울대PROJ"/>
      <sheetName val="서울대PROJ (체크)"/>
      <sheetName val="영주PROJ.(체크)"/>
      <sheetName val="서울대PROJ (체크) (2)"/>
      <sheetName val="요약서2"/>
      <sheetName val="미접촉 심의위원"/>
      <sheetName val="선물(조경)"/>
      <sheetName val="심의위원 선물종합"/>
      <sheetName val="면담SCHEDULE"/>
      <sheetName val="전자수첩현황"/>
      <sheetName val="영주요약서"/>
      <sheetName val="요약서(조경) (2)"/>
      <sheetName val="기념품현황"/>
      <sheetName val="추석선물"/>
      <sheetName val="브리핑참석대상"/>
      <sheetName val="조경심의위원 최종-주소"/>
      <sheetName val="영주심의위원명단(최종)-주소"/>
      <sheetName val="LP불출현황"/>
      <sheetName val="영주요약서-최종"/>
      <sheetName val="영주요약서-최종 (2)"/>
      <sheetName val="영주요약서-조경 최종"/>
      <sheetName val="담당자 전체"/>
      <sheetName val="담당자별(전체) (2)"/>
      <sheetName val="심의위원 new"/>
      <sheetName val="심의위원 주소"/>
      <sheetName val="확약서"/>
      <sheetName val="심의담당자별 교수명단"/>
      <sheetName val="판매시설"/>
      <sheetName val="공사개요"/>
      <sheetName val="산출내역서집계표"/>
      <sheetName val="건축공사"/>
      <sheetName val="★도급내역"/>
      <sheetName val=""/>
      <sheetName val="백호우계수"/>
      <sheetName val="__D970471_d_DBF_______________2"/>
      <sheetName val="__D970471_d_DBF_______________3"/>
      <sheetName val="가계부"/>
      <sheetName val="제품목록"/>
      <sheetName val="매입매출관리"/>
      <sheetName val="조명시설"/>
      <sheetName val="여과지동"/>
      <sheetName val="기초자료"/>
      <sheetName val="횡배수관집현황(2공구)"/>
      <sheetName val="Sheet1 (2)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 refreshError="1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1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송파조형물"/>
      <sheetName val="일위대가표"/>
      <sheetName val="단가산출"/>
      <sheetName val="확약서"/>
      <sheetName val="판매시설"/>
      <sheetName val="공사개요"/>
      <sheetName val="교통대책내역"/>
      <sheetName val="간접비계산"/>
      <sheetName val="목록"/>
      <sheetName val="소방사항"/>
      <sheetName val="중기"/>
      <sheetName val="산출내역서집계표"/>
      <sheetName val="#REF"/>
      <sheetName val="입력"/>
      <sheetName val="I一般比"/>
      <sheetName val="날개수량1.5"/>
      <sheetName val="일위대가서식"/>
      <sheetName val="98수문일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AD"/>
      <sheetName val="일위대가표"/>
      <sheetName val="단가산출"/>
      <sheetName val="Sheet6"/>
      <sheetName val="I一般比"/>
      <sheetName val="집계표"/>
      <sheetName val="Sheet1"/>
      <sheetName val="#REF"/>
      <sheetName val="노임단가"/>
      <sheetName val="VXXX"/>
      <sheetName val="토목내역서"/>
      <sheetName val="토목집계표"/>
      <sheetName val="1.ASP포장수량집계표"/>
      <sheetName val="1.ASP포장수량산출"/>
      <sheetName val="2.배수공사(우수)수량집계"/>
      <sheetName val="2.배수(우수)수량산출"/>
      <sheetName val="2.배수공사(오수)수량집계"/>
      <sheetName val="2.배수(오수)수량산출"/>
      <sheetName val="3.담장공사수량집계표"/>
      <sheetName val="3.담장공사수량산출"/>
      <sheetName val="4.부대(6&quot;배관)수량집계표"/>
      <sheetName val="4.부대(6&quot;배관)수량산출"/>
      <sheetName val="4.부대(4&quot;배관)수량집계표"/>
      <sheetName val="4.부대(4&quot;배관)수량산출"/>
      <sheetName val="4.부대(상수도)수량집계표"/>
      <sheetName val="4.부대(상수도)수량산출"/>
      <sheetName val="4.부대(전기배관)수량집계표"/>
      <sheetName val="4.부대(전기배관)수량산출"/>
      <sheetName val="품셈표"/>
      <sheetName val="토목별표"/>
      <sheetName val="부표"/>
      <sheetName val="기계경비"/>
      <sheetName val="TIE-IN"/>
      <sheetName val="물가대비표"/>
      <sheetName val="CABLE-SIZE"/>
      <sheetName val="맨홀수량산출"/>
      <sheetName val="재료비단가"/>
      <sheetName val="토목품셈"/>
      <sheetName val="상수도토공집계표"/>
      <sheetName val="내역서"/>
      <sheetName val="확약서"/>
      <sheetName val="실행철강하도"/>
      <sheetName val="시운전연료"/>
      <sheetName val="판매시설"/>
      <sheetName val="조명시설"/>
      <sheetName val="본댐설계"/>
      <sheetName val="카니발(자105노60)"/>
      <sheetName val="Macro1"/>
      <sheetName val="공비대비"/>
      <sheetName val="마산방향"/>
      <sheetName val="진주방향"/>
      <sheetName val="45,46"/>
      <sheetName val="터파기및재료"/>
    </sheetNames>
    <definedNames>
      <definedName name="원위치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1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원가"/>
      <sheetName val="총괄내"/>
      <sheetName val="내역서"/>
      <sheetName val="일위식재"/>
      <sheetName val="일위시설"/>
      <sheetName val="단가"/>
      <sheetName val="수량1"/>
      <sheetName val="수량2"/>
      <sheetName val="별산1"/>
      <sheetName val="별산2"/>
      <sheetName val="중기"/>
      <sheetName val="부표"/>
      <sheetName val="수량3"/>
      <sheetName val="수량4"/>
      <sheetName val="코드표"/>
      <sheetName val="Cell목록"/>
      <sheetName val="표지"/>
      <sheetName val="본선"/>
      <sheetName val="교차로개선"/>
      <sheetName val="조경"/>
      <sheetName val="전기"/>
      <sheetName val="집계표"/>
      <sheetName val="통보서"/>
      <sheetName val="청구서"/>
      <sheetName val="내역"/>
      <sheetName val="04 1"/>
      <sheetName val="DONGA3"/>
      <sheetName val="데리네이타현황"/>
      <sheetName val="단가산출"/>
      <sheetName val="노임"/>
      <sheetName val="백호우계수"/>
      <sheetName val="총괄내역"/>
      <sheetName val="새공통"/>
      <sheetName val="일위대가표"/>
      <sheetName val="간지"/>
      <sheetName val="현황산출서"/>
      <sheetName val="단위수량"/>
      <sheetName val="단가산출서"/>
      <sheetName val="노무비단가"/>
      <sheetName val="Sheet1"/>
      <sheetName val="마산방향"/>
      <sheetName val="진주방향"/>
      <sheetName val="동원(3)"/>
      <sheetName val="수량산출"/>
      <sheetName val="총집계표"/>
      <sheetName val="DAN"/>
      <sheetName val="#REF"/>
      <sheetName val="Sheet1 (2)"/>
      <sheetName val="확약서"/>
      <sheetName val="DATE"/>
      <sheetName val="원가계산서"/>
      <sheetName val="6PILE  (돌출)"/>
      <sheetName val="배수관토공산출"/>
      <sheetName val="맨홀수량"/>
      <sheetName val="노임단가"/>
      <sheetName val="수자재단위당"/>
      <sheetName val="공양식"/>
      <sheetName val="부대공사비"/>
      <sheetName val="기성명세서(직영분)"/>
      <sheetName val="직영공사"/>
      <sheetName val="Y-WORK"/>
      <sheetName val="여과지동"/>
      <sheetName val="기초자료"/>
      <sheetName val="표지 (2)"/>
      <sheetName val="AS포장복구 "/>
      <sheetName val="밸브설치"/>
      <sheetName val="관거공사비"/>
      <sheetName val="일위대가(가설)"/>
      <sheetName val="자재단가"/>
      <sheetName val="조명시설"/>
      <sheetName val="일반수량총괄집계"/>
      <sheetName val="총괄"/>
      <sheetName val="내역서 (2)"/>
      <sheetName val="터파기및재료"/>
      <sheetName val="자재(원원+원대)"/>
      <sheetName val="변화치수"/>
      <sheetName val="시운전연료"/>
      <sheetName val="내역(중앙)"/>
      <sheetName val="인상효1"/>
      <sheetName val="수토공단위당"/>
      <sheetName val="Sheet2"/>
      <sheetName val="현장관리비"/>
      <sheetName val="내부마감"/>
      <sheetName val="45,46"/>
      <sheetName val="BID"/>
      <sheetName val="참조"/>
      <sheetName val="본공사"/>
      <sheetName val="건축"/>
      <sheetName val="제품표준규격"/>
      <sheetName val="사용자정의"/>
      <sheetName val="일위대가"/>
      <sheetName val="시설수량표"/>
      <sheetName val="수량집계"/>
      <sheetName val="투찰추정"/>
      <sheetName val="단위중량"/>
      <sheetName val="MYUN(MAC)"/>
      <sheetName val="종배수관"/>
      <sheetName val="PAINT"/>
      <sheetName val="식재가격"/>
      <sheetName val="식재총괄"/>
      <sheetName val="일위목록"/>
      <sheetName val="수량산출서"/>
      <sheetName val="산출내역서집계표"/>
      <sheetName val="공통자료"/>
      <sheetName val="96노임기준"/>
      <sheetName val="설계산출표지"/>
      <sheetName val="을부담운반비"/>
      <sheetName val="앵커설치(590)"/>
      <sheetName val="준검 내역서"/>
      <sheetName val="토공수량산출"/>
      <sheetName val="토적계산서"/>
      <sheetName val="사  업  비  수  지  예  산  서"/>
      <sheetName val="일위대가목차"/>
      <sheetName val="1,2공구원가계산서"/>
      <sheetName val="2공구산출내역"/>
      <sheetName val="1공구산출내역서"/>
      <sheetName val="FAB별"/>
      <sheetName val="일위_파일"/>
      <sheetName val="DATA"/>
      <sheetName val="유림총괄"/>
      <sheetName val="단가표"/>
      <sheetName val="기계경비(시간당)"/>
      <sheetName val="램머"/>
      <sheetName val="48평단가"/>
      <sheetName val="57단가"/>
      <sheetName val="54평단가"/>
      <sheetName val="66평단가"/>
      <sheetName val="61단가"/>
      <sheetName val="89평단가"/>
      <sheetName val="84평단가"/>
      <sheetName val="실행갑지"/>
      <sheetName val="플랜트 설치"/>
      <sheetName val="교통대책내역"/>
      <sheetName val="기초코드"/>
      <sheetName val="내역표지"/>
      <sheetName val="토공정보"/>
      <sheetName val="식재일위대가"/>
      <sheetName val="제잡비"/>
      <sheetName val="시점교대"/>
      <sheetName val="TOTAL3"/>
      <sheetName val="9GNG운반"/>
      <sheetName val="조명율표"/>
      <sheetName val="70%"/>
      <sheetName val="TYPE-A"/>
      <sheetName val="설비"/>
      <sheetName val="cp1"/>
      <sheetName val="설계예산서(2_소천우회토목)"/>
      <sheetName val="노무비"/>
      <sheetName val="산출근거"/>
      <sheetName val="대창(장성)"/>
      <sheetName val="0"/>
      <sheetName val="수목단가"/>
      <sheetName val="식재수량표"/>
      <sheetName val="7+160암거변경"/>
      <sheetName val="건축공사"/>
      <sheetName val="설계예산서"/>
      <sheetName val="자료"/>
      <sheetName val="WORK"/>
      <sheetName val="공사요율"/>
      <sheetName val="4차원가계산서"/>
      <sheetName val="단가조사"/>
      <sheetName val="L_RPTA05_목록"/>
      <sheetName val="일위대가목록"/>
      <sheetName val="전차선로 물량표"/>
      <sheetName val="한강운반비"/>
      <sheetName val="자재"/>
      <sheetName val="3월내역"/>
      <sheetName val="2. 종합시운전비"/>
      <sheetName val="요율"/>
      <sheetName val="자재대"/>
      <sheetName val="지장물조서"/>
      <sheetName val="공통비(전체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/>
      <sheetData sheetId="16"/>
      <sheetData sheetId="17"/>
      <sheetData sheetId="18"/>
      <sheetData sheetId="19"/>
      <sheetData sheetId="20"/>
      <sheetData sheetId="21" refreshError="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</sheetDataSet>
  </externalBook>
</externalLink>
</file>

<file path=xl/externalLinks/externalLink1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견적대비"/>
      <sheetName val="현장설명품의"/>
      <sheetName val="설명조서"/>
      <sheetName val="현설일반"/>
      <sheetName val="현설특수조건"/>
      <sheetName val="하도급승인"/>
      <sheetName val="실행내역서 "/>
      <sheetName val="코드표"/>
      <sheetName val="일위대가표"/>
      <sheetName val="단가산출"/>
      <sheetName val="s"/>
      <sheetName val="확약서"/>
      <sheetName val="체리빌현설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일위대가(TOTAL)"/>
      <sheetName val="Sheet1"/>
      <sheetName val="Sheet2"/>
      <sheetName val="Sheet3"/>
      <sheetName val="여과지동"/>
      <sheetName val="기초자료"/>
      <sheetName val="영업소일위"/>
      <sheetName val="실행내역서 "/>
      <sheetName val="코드표"/>
      <sheetName val="조명시설"/>
      <sheetName val="집계표"/>
      <sheetName val="자재단가"/>
      <sheetName val="#REF"/>
      <sheetName val="일위대가표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자료업체"/>
      <sheetName val="결과"/>
      <sheetName val="총괄"/>
      <sheetName val="재료계"/>
      <sheetName val="직재"/>
      <sheetName val="간재"/>
      <sheetName val="노무"/>
      <sheetName val="일위"/>
      <sheetName val="수량산출"/>
      <sheetName val="여과지동"/>
      <sheetName val="기초자료"/>
      <sheetName val="호표"/>
      <sheetName val="서울시CCTV"/>
      <sheetName val="공사비"/>
      <sheetName val="신우"/>
      <sheetName val="터널조도"/>
      <sheetName val="일위대가"/>
      <sheetName val="I一般比"/>
      <sheetName val="실행내역서 "/>
      <sheetName val="추가예산"/>
      <sheetName val="차액보증"/>
      <sheetName val="코드표"/>
      <sheetName val="직노"/>
      <sheetName val="예산조서"/>
      <sheetName val="#REF"/>
      <sheetName val="일위대가목록"/>
      <sheetName val="대치판정"/>
      <sheetName val="99 조정금액"/>
      <sheetName val="내역"/>
      <sheetName val="자재단가"/>
      <sheetName val="내역서1999.8최종"/>
      <sheetName val="빙장비사양"/>
      <sheetName val="Macro1"/>
      <sheetName val="옥외등신설"/>
      <sheetName val="저케CV22신설"/>
      <sheetName val="저케CV38신설"/>
      <sheetName val="저케CV8신설"/>
      <sheetName val="접지3종"/>
      <sheetName val="일위_파일"/>
      <sheetName val="입찰안"/>
      <sheetName val="터파기및재료"/>
      <sheetName val="산출내역서집계표"/>
      <sheetName val="CAUDIT"/>
      <sheetName val="내역서"/>
      <sheetName val="효성CB 1P기초"/>
      <sheetName val="자재단가표"/>
      <sheetName val="N賃率-職"/>
      <sheetName val="산출근거"/>
      <sheetName val="토공사"/>
      <sheetName val="옥외배관기본공량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1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현설을지 (3)"/>
      <sheetName val="현설갑지 (3)"/>
      <sheetName val="현설을지 (4)"/>
      <sheetName val="입찰용-홍은동"/>
      <sheetName val="입찰용-수색"/>
      <sheetName val="직재"/>
      <sheetName val="수량산출"/>
      <sheetName val="여과지동"/>
      <sheetName val="기초자료"/>
      <sheetName val="견적서갑"/>
      <sheetName val="을지"/>
      <sheetName val="폐수"/>
      <sheetName val="정화조"/>
      <sheetName val="Sheet1"/>
      <sheetName val="Sheet2"/>
      <sheetName val="Sheet3"/>
      <sheetName val="폐수 결정 내역"/>
      <sheetName val="제출내역"/>
      <sheetName val="설계내역서"/>
      <sheetName val="실행내역서 "/>
      <sheetName val="견적정보"/>
      <sheetName val="FAB별"/>
      <sheetName val="갑지(추정)"/>
      <sheetName val="파이프류"/>
      <sheetName val="산출근거1"/>
      <sheetName val="CONCRETE"/>
      <sheetName val="내역서"/>
      <sheetName val="자재"/>
      <sheetName val="발주서"/>
      <sheetName val="공구"/>
      <sheetName val="세영"/>
      <sheetName val="일위대가"/>
      <sheetName val="조명율표"/>
      <sheetName val="플랜트 설치"/>
      <sheetName val="총공사내역서"/>
      <sheetName val="개요"/>
      <sheetName val="조명시설"/>
      <sheetName val="N賃率-職"/>
      <sheetName val="터파기및재료"/>
      <sheetName val="실행철강하도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1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원가계산서"/>
      <sheetName val="일위대가"/>
      <sheetName val="직재"/>
      <sheetName val="수량산출"/>
      <sheetName val="내역서2안"/>
      <sheetName val="2련간지"/>
      <sheetName val="sheet1"/>
      <sheetName val="본공사"/>
      <sheetName val="여과지동"/>
      <sheetName val="기초자료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ule1"/>
      <sheetName val="업체"/>
      <sheetName val="보관"/>
      <sheetName val="기안"/>
      <sheetName val="공사설명서"/>
      <sheetName val="계통도"/>
      <sheetName val="실사자료"/>
      <sheetName val="투자효율분석"/>
      <sheetName val="공사계획서"/>
      <sheetName val="공사비예산서"/>
      <sheetName val="소요자재"/>
      <sheetName val="설계명세서"/>
      <sheetName val="기본요율"/>
      <sheetName val="cost9801"/>
      <sheetName val="sheet1"/>
      <sheetName val="원가계산서"/>
      <sheetName val="직재"/>
      <sheetName val="수량산출"/>
      <sheetName val="위치조서"/>
      <sheetName val="날개벽수량표"/>
      <sheetName val="산출내역서집계표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>
        <row r="11">
          <cell r="B11" t="str">
            <v>SKT CK-A4 전송망 시설공사</v>
          </cell>
        </row>
      </sheetData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전기계획"/>
      <sheetName val="통신계획"/>
      <sheetName val="관리동계획"/>
      <sheetName val="전시관계획"/>
      <sheetName val="Sheet3 (2)"/>
      <sheetName val="Sheet1"/>
      <sheetName val="Sheet3"/>
      <sheetName val="투자효율분석"/>
      <sheetName val="2"/>
      <sheetName val="2공구산출내역"/>
      <sheetName val="원가계산서"/>
      <sheetName val="전기"/>
      <sheetName val="SCHE"/>
      <sheetName val="#REF"/>
      <sheetName val="노임단가"/>
      <sheetName val="단가비교표"/>
      <sheetName val="일위대가"/>
      <sheetName val="직재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접수check"/>
      <sheetName val=" HIT-&gt;HMC 견적(3900)"/>
      <sheetName val="투자효율분석"/>
      <sheetName val="Sheet1"/>
      <sheetName val="원가계산서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콘크리트 캇타"/>
      <sheetName val="포장절단"/>
      <sheetName val="운반비(도서지역)"/>
      <sheetName val="운반비(기본,육상)"/>
      <sheetName val="기계실냉난방"/>
      <sheetName val=" HIT-&gt;HMC 견적(3900)"/>
      <sheetName val="자재테이블"/>
      <sheetName val="공사원가계산서"/>
      <sheetName val="기계경비(시간당)"/>
      <sheetName val="램머"/>
      <sheetName val="직노"/>
      <sheetName val="교통대책내역"/>
      <sheetName val="단가산출"/>
      <sheetName val="투자효율분석"/>
      <sheetName val="집계표"/>
      <sheetName val="Sheet1"/>
      <sheetName val="원가계산서"/>
      <sheetName val="자재단가비교표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賃率-職"/>
      <sheetName val="I一般比"/>
      <sheetName val="J輸入材"/>
      <sheetName val="J作計"/>
      <sheetName val="J材料量1"/>
      <sheetName val="J材料量2"/>
      <sheetName val="J直材1"/>
      <sheetName val="J直材2"/>
      <sheetName val="J直材3"/>
      <sheetName val="J直材4"/>
      <sheetName val="K減象却"/>
      <sheetName val="K經計"/>
      <sheetName val="K經配賦"/>
      <sheetName val="K經調整"/>
      <sheetName val="K消耗分"/>
      <sheetName val="MS"/>
      <sheetName val="N間勞計"/>
      <sheetName val="N間比率"/>
      <sheetName val="N間時率"/>
      <sheetName val="N工數1"/>
      <sheetName val="N工數2"/>
      <sheetName val="N勞計"/>
      <sheetName val="N勞務分"/>
      <sheetName val="N勞務實"/>
      <sheetName val="N勞作"/>
      <sheetName val="A製總"/>
      <sheetName val="A4-結果 "/>
      <sheetName val="IS"/>
      <sheetName val="J間材"/>
      <sheetName val="J輸入計"/>
      <sheetName val="J輸入率1"/>
      <sheetName val="설직재-1"/>
      <sheetName val="약품공급2"/>
      <sheetName val="내역"/>
      <sheetName val="직재"/>
      <sheetName val="기본일위"/>
      <sheetName val="직노"/>
      <sheetName val="sheet1"/>
      <sheetName val="내역서2안"/>
      <sheetName val="일위대가"/>
      <sheetName val="일위목록"/>
      <sheetName val="요율"/>
      <sheetName val="기본단가표"/>
      <sheetName val="N賃率_職"/>
      <sheetName val="제노임"/>
      <sheetName val="정산자료"/>
      <sheetName val="본부"/>
      <sheetName val="전주"/>
      <sheetName val="광주"/>
      <sheetName val="순천"/>
      <sheetName val="남원"/>
      <sheetName val="목포"/>
      <sheetName val="군산"/>
      <sheetName val="표지"/>
      <sheetName val="내역서"/>
      <sheetName val="2000년1차"/>
      <sheetName val="2000전체분"/>
      <sheetName val="#REF"/>
      <sheetName val="DB"/>
      <sheetName val="시약"/>
      <sheetName val="재료비"/>
      <sheetName val="일위대가1"/>
      <sheetName val="일위대가10"/>
      <sheetName val="일위대가11"/>
      <sheetName val="일위대가12"/>
      <sheetName val="일위대가13"/>
      <sheetName val="일위대가14"/>
      <sheetName val="일위대가15"/>
      <sheetName val="일위대가16"/>
      <sheetName val="일위대가17"/>
      <sheetName val="일위대가2"/>
      <sheetName val="일위대가3"/>
      <sheetName val="일위대가4"/>
      <sheetName val="일위대가5"/>
      <sheetName val="일위대가6"/>
      <sheetName val="일위대가7"/>
      <sheetName val="일위대가8"/>
      <sheetName val="일위대가9"/>
      <sheetName val="일위대가18-1"/>
      <sheetName val="일위대가19-1"/>
      <sheetName val="일위대가20-1"/>
      <sheetName val="일위대가21-1"/>
      <sheetName val="일위대가22-1"/>
      <sheetName val="일위대가23-1"/>
      <sheetName val="일위대가24-1"/>
      <sheetName val="일위대가25-1"/>
      <sheetName val="일위대가26-1"/>
      <sheetName val="일위대가27-1"/>
      <sheetName val="일위대가28-1"/>
      <sheetName val="일위대가29-1"/>
      <sheetName val="일위대가30-1"/>
      <sheetName val="일위대가31-1"/>
      <sheetName val="일위대가32-1"/>
      <sheetName val="일위대가33-1"/>
      <sheetName val="일위대가34-1"/>
      <sheetName val="일위대가35-1"/>
      <sheetName val="일위대가36-1"/>
      <sheetName val="일위대가37-1"/>
      <sheetName val="일위대가38-1"/>
      <sheetName val="일위대가39-1"/>
      <sheetName val="일위대가40-1"/>
      <sheetName val="일위대가41-1"/>
      <sheetName val="일위대가42-1"/>
      <sheetName val="일위대가43-1"/>
      <sheetName val="일위대가44-1"/>
      <sheetName val="일위대가45-1"/>
      <sheetName val="일위대가46-1"/>
      <sheetName val="일위대가47-1"/>
      <sheetName val="일위대가48-1"/>
      <sheetName val="일위대가49-1"/>
      <sheetName val="일위대가50-1"/>
      <sheetName val="일위대가51-1"/>
      <sheetName val="일위대가52-1"/>
      <sheetName val="일위대가53-1"/>
      <sheetName val="일위대가54-1"/>
      <sheetName val="일위대가55-1"/>
      <sheetName val="일위대가56-1 "/>
      <sheetName val="일위대가57-1"/>
      <sheetName val="일위대가58-1"/>
      <sheetName val="일위대가59-1"/>
      <sheetName val="일위대가60-1"/>
      <sheetName val="일위대가61-1"/>
      <sheetName val="일위대가62-1"/>
      <sheetName val="일위대가63-1"/>
      <sheetName val="일위대가64-1"/>
      <sheetName val="일위대가65-1"/>
      <sheetName val="일위대가66-1"/>
      <sheetName val="일위대가67-1"/>
      <sheetName val="일위대가68-1"/>
      <sheetName val="일위대가69-1"/>
      <sheetName val="일위대가70-1"/>
      <sheetName val="일위대가71-1 "/>
      <sheetName val="일위대가72-1"/>
      <sheetName val="일위대가73-1"/>
      <sheetName val="일위대가74-1 "/>
      <sheetName val="일위대가75-1"/>
      <sheetName val="일위대가76-1 "/>
      <sheetName val="일위대가77-1 "/>
      <sheetName val="일위대가78-1 "/>
      <sheetName val="일위대가79-1"/>
      <sheetName val="일위대가80-1"/>
      <sheetName val="일위대가81-1"/>
      <sheetName val="일위대가82-1"/>
      <sheetName val="일위대가92-1"/>
      <sheetName val="20관리비율"/>
      <sheetName val="전기2005"/>
      <sheetName val="통신2005"/>
      <sheetName val="자재단가표"/>
      <sheetName val="봉양~조차장간고하개명(신설)"/>
      <sheetName val="노무비"/>
      <sheetName val="노임단가 (2)"/>
      <sheetName val="원가계산서구조조정"/>
      <sheetName val="건축내역"/>
      <sheetName val="일위"/>
      <sheetName val="ELEC"/>
      <sheetName val="경산"/>
      <sheetName val="접지수량"/>
      <sheetName val="옥외외등집계표"/>
      <sheetName val="자재테이블"/>
      <sheetName val="공사원가계산서"/>
      <sheetName val="자재단가"/>
      <sheetName val="대포2교접속"/>
      <sheetName val="천방교접속"/>
      <sheetName val="Resource2"/>
      <sheetName val="신호등일위대가"/>
      <sheetName val=" HIT-&gt;HMC 견적(3900)"/>
      <sheetName val="SHEET PILE단가"/>
      <sheetName val="급,배기팬"/>
      <sheetName val="내   역"/>
      <sheetName val="투자-국내2"/>
      <sheetName val="산출(2)"/>
      <sheetName val="전체제잡비"/>
      <sheetName val="교각계산"/>
      <sheetName val="공사내역"/>
      <sheetName val="COST"/>
      <sheetName val="ABUT수량-A1"/>
      <sheetName val="관급"/>
      <sheetName val="일위대가목록"/>
      <sheetName val="#3_일위대가목록"/>
      <sheetName val="#2_일위대가목록"/>
      <sheetName val="노단"/>
      <sheetName val="기준"/>
      <sheetName val="work-form"/>
      <sheetName val="재료비집계"/>
      <sheetName val="제조노임"/>
      <sheetName val="원가총괄"/>
      <sheetName val="수량총괄"/>
      <sheetName val="BH_1 _2_"/>
      <sheetName val="설계내역서"/>
      <sheetName val="총괄표"/>
      <sheetName val="자재"/>
      <sheetName val="공사비예산서"/>
      <sheetName val="교각1"/>
      <sheetName val="견적서"/>
      <sheetName val="기계실냉난방"/>
      <sheetName val="견적"/>
      <sheetName val="정류기"/>
      <sheetName val="교통대책내역"/>
      <sheetName val="직접경비호표"/>
      <sheetName val="DATA"/>
      <sheetName val="제작기술지원센터"/>
      <sheetName val="견적조건"/>
      <sheetName val="품셈"/>
      <sheetName val="부하LOAD"/>
      <sheetName val="총괄내역서"/>
      <sheetName val="인건-측정"/>
      <sheetName val="잡철물"/>
      <sheetName val="통신대가"/>
      <sheetName val="A 견적"/>
      <sheetName val="A4-結果_"/>
      <sheetName val="일위대가56-1_"/>
      <sheetName val="일위대가71-1_"/>
      <sheetName val="일위대가74-1_"/>
      <sheetName val="일위대가76-1_"/>
      <sheetName val="일위대가77-1_"/>
      <sheetName val="일위대가78-1_"/>
      <sheetName val="노임단가_(2)"/>
      <sheetName val="내___역"/>
      <sheetName val="노임변동률"/>
      <sheetName val="자재단가비교표"/>
      <sheetName val="영1"/>
      <sheetName val="갑지"/>
      <sheetName val="4.전기"/>
      <sheetName val="금액내역서"/>
      <sheetName val="설비2차"/>
      <sheetName val="설계서(본관)"/>
      <sheetName val="전기일위목록"/>
      <sheetName val="b_balju"/>
      <sheetName val="투찰(하수)"/>
      <sheetName val="노임"/>
      <sheetName val="XL4Poppy"/>
      <sheetName val="건축공사"/>
      <sheetName val="단가적용"/>
      <sheetName val="단가 및 재료비"/>
      <sheetName val="한일양산"/>
      <sheetName val="단가산출"/>
      <sheetName val="8설7발"/>
      <sheetName val="공정증감대ㅈ표"/>
      <sheetName val="Price List"/>
      <sheetName val="중강당 내역"/>
      <sheetName val="내역서1"/>
      <sheetName val="단가대비표"/>
      <sheetName val="수량산출서"/>
      <sheetName val="전기내역서(총계)"/>
      <sheetName val="제직재"/>
      <sheetName val="센터"/>
      <sheetName val="현금예금"/>
      <sheetName val="현금"/>
      <sheetName val="사무기기단가표"/>
      <sheetName val="직접경비총괄 총괄"/>
      <sheetName val="미드수량"/>
      <sheetName val="투자효율분석"/>
      <sheetName val="수우미양가(Vlookup)"/>
      <sheetName val="코드일람표2001년10월"/>
      <sheetName val="이형관"/>
      <sheetName val="현장조사"/>
      <sheetName val="기준정보"/>
      <sheetName val="토사(PE)"/>
      <sheetName val="약품설비"/>
      <sheetName val="접지1종"/>
      <sheetName val="전동기"/>
      <sheetName val="율촌법률사무소2내역"/>
      <sheetName val="원가계산서"/>
      <sheetName val="Macro1"/>
      <sheetName val="여과지동"/>
      <sheetName val="기초자료"/>
      <sheetName val="전기자료"/>
      <sheetName val="표  지"/>
      <sheetName val="간접"/>
      <sheetName val="2000노임기준"/>
      <sheetName val="전체"/>
      <sheetName val="집계표"/>
      <sheetName val="13LPMCC"/>
      <sheetName val="공사설계"/>
      <sheetName val="준검 내역서"/>
      <sheetName val="99-0002"/>
      <sheetName val="노임단가"/>
      <sheetName val="산출근거"/>
      <sheetName val="제조경비누계"/>
      <sheetName val="A4-結果_1"/>
      <sheetName val="노임단가_(2)1"/>
      <sheetName val="내___역1"/>
      <sheetName val="일위대가56-1_1"/>
      <sheetName val="일위대가71-1_1"/>
      <sheetName val="일위대가74-1_1"/>
      <sheetName val="일위대가76-1_1"/>
      <sheetName val="일위대가77-1_1"/>
      <sheetName val="일위대가78-1_1"/>
      <sheetName val="_HIT-&gt;HMC_견적(3900)"/>
      <sheetName val="SHEET_PILE단가"/>
      <sheetName val="학교별우선순위"/>
      <sheetName val="동방설계서"/>
      <sheetName val="설계서"/>
      <sheetName val=" 옥외 통신 공사 간선 집계표"/>
      <sheetName val="일위집계(기존)"/>
      <sheetName val="실행철강하도"/>
      <sheetName val="내역서 (을)"/>
      <sheetName val="재료"/>
      <sheetName val="제1호단위수량"/>
      <sheetName val="품셈TABLE"/>
      <sheetName val="내역표지"/>
      <sheetName val="준공정산"/>
      <sheetName val="현장설명"/>
      <sheetName val="Sheet4"/>
      <sheetName val="외화환산(2분기)"/>
      <sheetName val="재료집계"/>
      <sheetName val="앉음벽 (2)"/>
      <sheetName val="기초자료입력"/>
      <sheetName val="증감대비"/>
      <sheetName val="제-노임"/>
      <sheetName val="노임단가표"/>
      <sheetName val="총괄 CCTV수량"/>
      <sheetName val="일위대가(VDS)"/>
      <sheetName val="2공구산출내역"/>
      <sheetName val="예가표"/>
      <sheetName val="제경집계"/>
      <sheetName val="mcc일위대가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</sheetDataSet>
  </externalBook>
</externalLink>
</file>

<file path=xl/externalLinks/externalLink1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보행자로"/>
      <sheetName val="일반구간"/>
      <sheetName val="DATA"/>
      <sheetName val="조명율표"/>
      <sheetName val="Sheet2"/>
      <sheetName val="체감식 "/>
      <sheetName val="Macro(차단기)"/>
      <sheetName val="데이타"/>
      <sheetName val="계산서4"/>
      <sheetName val="내역"/>
      <sheetName val="산출근거"/>
      <sheetName val="간접1"/>
      <sheetName val="2000년1차"/>
      <sheetName val="2000전체분"/>
      <sheetName val="조명일위"/>
      <sheetName val="sheet1"/>
      <sheetName val="DB"/>
      <sheetName val="BID"/>
      <sheetName val="공사비증감"/>
      <sheetName val="약품공급2"/>
      <sheetName val="99총공사내역서"/>
      <sheetName val="인부노임"/>
      <sheetName val="표  지"/>
      <sheetName val="기성내역"/>
      <sheetName val="접지수량"/>
      <sheetName val="수량산출서 (2)"/>
      <sheetName val="내역서(전기)"/>
      <sheetName val="조경일람"/>
      <sheetName val="#REF"/>
      <sheetName val="N賃率-職"/>
      <sheetName val="산근"/>
      <sheetName val="단가일람"/>
      <sheetName val="DATE"/>
      <sheetName val="원가계산서"/>
      <sheetName val="내역서"/>
      <sheetName val="실행철강하도"/>
      <sheetName val="Data &amp; Result"/>
      <sheetName val="13LPMCC"/>
      <sheetName val="주안3차A-A"/>
      <sheetName val="문학간접"/>
      <sheetName val="전체"/>
      <sheetName val="전체제잡비"/>
      <sheetName val="건축2"/>
      <sheetName val="건축내역"/>
      <sheetName val="자재일람"/>
      <sheetName val="N賃率_職"/>
      <sheetName val="전기2005"/>
      <sheetName val="1,2공구원가계산서"/>
      <sheetName val="1공구산출내역서"/>
      <sheetName val="설계서"/>
      <sheetName val="자재단가"/>
      <sheetName val="갑지"/>
      <sheetName val="상-교대(A1-A2)"/>
      <sheetName val="분전반"/>
      <sheetName val="앉음벽 (2)"/>
      <sheetName val="2.1  노무비 평균단가산출"/>
      <sheetName val="일위대가"/>
      <sheetName val="도담구내 개소별 명세"/>
      <sheetName val="검암내역"/>
      <sheetName val="전기일위대가"/>
      <sheetName val="노임"/>
      <sheetName val="단가조사-2"/>
      <sheetName val="견적조건"/>
      <sheetName val="LD"/>
      <sheetName val="조경"/>
      <sheetName val="b_balju"/>
      <sheetName val="교통대책내역"/>
      <sheetName val="수목표준대가"/>
      <sheetName val="전기일위목록"/>
      <sheetName val="현장관리비참조"/>
      <sheetName val="신호등일위대가"/>
      <sheetName val="기준정보"/>
      <sheetName val="준검 내역서"/>
      <sheetName val="설계예산서"/>
      <sheetName val="예산내역서"/>
      <sheetName val="49단가"/>
      <sheetName val="단위단가"/>
      <sheetName val="EBSDATA"/>
      <sheetName val="수량(금호)"/>
      <sheetName val="G.R300경비"/>
      <sheetName val="현장설명"/>
      <sheetName val="교각1"/>
      <sheetName val="4.전기"/>
      <sheetName val="제조노임"/>
      <sheetName val="당진1,2호기전선관설치및접지4차공사내역서-을지"/>
      <sheetName val="예산명세서"/>
      <sheetName val="설계명세서"/>
      <sheetName val="자료입력"/>
      <sheetName val="자재단가비교표"/>
      <sheetName val="RE9604"/>
      <sheetName val="결재갑지"/>
      <sheetName val="제작기술지원센터"/>
      <sheetName val="공사비총괄"/>
      <sheetName val="노임단가"/>
      <sheetName val="일위목록"/>
      <sheetName val="요율"/>
      <sheetName val="자산TOTAL"/>
      <sheetName val="전기"/>
      <sheetName val="코드표"/>
      <sheetName val="과업별 상세(계산 1)"/>
      <sheetName val="식재가격"/>
      <sheetName val="식재총괄"/>
      <sheetName val="총괄표"/>
      <sheetName val="실행대비"/>
      <sheetName val="준공정산"/>
      <sheetName val="봉양~조차장간고하개명(신설)"/>
      <sheetName val="C1ㅇ"/>
      <sheetName val="전체항목"/>
      <sheetName val="기본단가표"/>
      <sheetName val="자재단가표"/>
      <sheetName val="조도계산"/>
      <sheetName val="COST"/>
      <sheetName val="내   역"/>
      <sheetName val="철거산출근거"/>
      <sheetName val="예산조서(전송)"/>
      <sheetName val="적용토목"/>
      <sheetName val="실행기초"/>
      <sheetName val="Total"/>
      <sheetName val="옥내소화전계산서"/>
      <sheetName val="ELEC"/>
      <sheetName val="단가조사"/>
      <sheetName val="교각계산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실행내역"/>
      <sheetName val="401"/>
      <sheetName val="22전열"/>
      <sheetName val="천방교접속"/>
      <sheetName val="대포2교접속"/>
      <sheetName val="원가총괄"/>
      <sheetName val="원가계산서구조조정"/>
      <sheetName val="101동"/>
      <sheetName val="수량산출서"/>
      <sheetName val="시운전연료"/>
      <sheetName val="96노임기준"/>
      <sheetName val="냉천부속동"/>
      <sheetName val="집계표"/>
      <sheetName val="제경비"/>
      <sheetName val="토목주소"/>
      <sheetName val="일위대가목록"/>
      <sheetName val="PAY2002"/>
      <sheetName val="JUCKEYK"/>
      <sheetName val="점검총괄"/>
      <sheetName val="2공구산출내역"/>
      <sheetName val="전체_1설계"/>
      <sheetName val="설계조건"/>
      <sheetName val="을"/>
      <sheetName val="품셈TABLE"/>
      <sheetName val="비탈면보호공수량산출"/>
      <sheetName val="9GNG운반"/>
      <sheetName val="노무비"/>
      <sheetName val="산수배수"/>
      <sheetName val="손익분석"/>
      <sheetName val="총괄내역서"/>
      <sheetName val="전사 (2)"/>
      <sheetName val="BA (2)"/>
      <sheetName val="CP (2)"/>
      <sheetName val="A갑지"/>
      <sheetName val="경산"/>
      <sheetName val="물량산출근거-지상층"/>
      <sheetName val="잔수량(작성)"/>
      <sheetName val="터파기및재료"/>
      <sheetName val="관로내역원"/>
      <sheetName val="플랜트 설치"/>
      <sheetName val="산출기준"/>
      <sheetName val="자동제어"/>
      <sheetName val="프랜트면허"/>
      <sheetName val="조명시설"/>
      <sheetName val="인원계획"/>
      <sheetName val="직공비"/>
      <sheetName val="도급"/>
      <sheetName val="Sheet1 (2)"/>
      <sheetName val="진주방향"/>
      <sheetName val="마산방향"/>
      <sheetName val="마산방향철근집계"/>
      <sheetName val="구조물수량집계표"/>
      <sheetName val="제수변 수량집계표(보통)"/>
      <sheetName val="EQT-ESTN"/>
      <sheetName val="1차 내역서"/>
      <sheetName val="산출내역서"/>
      <sheetName val="단가대비"/>
      <sheetName val="개소별수량산출"/>
      <sheetName val="단가비교표"/>
      <sheetName val="1안"/>
      <sheetName val="7단가"/>
      <sheetName val="동해title"/>
      <sheetName val="토목"/>
      <sheetName val="자재테이블"/>
      <sheetName val="중기"/>
      <sheetName val="자금입금"/>
      <sheetName val="Macro(전선)"/>
      <sheetName val="단가산출"/>
      <sheetName val="제잡비"/>
      <sheetName val="1.취수장"/>
      <sheetName val="Sheet15"/>
      <sheetName val="하남내역"/>
      <sheetName val="우수관매설및 우수받이"/>
      <sheetName val="대비"/>
      <sheetName val="1단계"/>
      <sheetName val="기흥하도용"/>
      <sheetName val="관리,공감"/>
      <sheetName val="내역기준"/>
      <sheetName val="환율change"/>
      <sheetName val="회로내역(승인)"/>
      <sheetName val="Baby일위대가"/>
      <sheetName val="적점"/>
      <sheetName val="재료"/>
      <sheetName val="단가조사_2"/>
      <sheetName val="13.노임단가"/>
      <sheetName val="관급자재"/>
      <sheetName val="단가비교"/>
      <sheetName val="1공구(입찰내역)"/>
      <sheetName val="금융비용"/>
      <sheetName val="양식_자재단가조사표"/>
      <sheetName val="자재co"/>
      <sheetName val="현장경비"/>
      <sheetName val="토목내역서"/>
      <sheetName val="전선(총)"/>
      <sheetName val="교량"/>
      <sheetName val="시중노임(공사)"/>
      <sheetName val="현장조사"/>
      <sheetName val="9811"/>
      <sheetName val="예산M12A"/>
      <sheetName val="여과지동"/>
      <sheetName val="기초자료"/>
      <sheetName val="설계서(본관)"/>
      <sheetName val="공사개요"/>
      <sheetName val="A 견적"/>
      <sheetName val="계수시트"/>
      <sheetName val="4)유동표"/>
      <sheetName val="시중노임단가"/>
      <sheetName val="SILICATE"/>
      <sheetName val="일위대가목차"/>
      <sheetName val="BQ(실행)"/>
      <sheetName val="MOTOR"/>
      <sheetName val="수량산출"/>
      <sheetName val="식재인부"/>
      <sheetName val="NEYOK"/>
      <sheetName val="재료값"/>
      <sheetName val="1.설계조건"/>
      <sheetName val="재료비노무비"/>
      <sheetName val="TEL"/>
      <sheetName val="직접경비호표"/>
      <sheetName val="분전반계산서(석관)"/>
      <sheetName val="DATA1"/>
      <sheetName val="퍼스트"/>
      <sheetName val="제안서"/>
      <sheetName val="행정표준(1)"/>
      <sheetName val="행정표준(2)"/>
      <sheetName val="원가"/>
      <sheetName val="기계실냉난방"/>
      <sheetName val="CALCULATION"/>
      <sheetName val="b_balju_cho"/>
      <sheetName val="수량명세서"/>
      <sheetName val="인사자료총집계"/>
      <sheetName val="암거단위-1련"/>
      <sheetName val="Macro2"/>
      <sheetName val="Macro1"/>
      <sheetName val="재학생"/>
      <sheetName val="일위산출근거"/>
      <sheetName val="전철"/>
      <sheetName val="AS접수관리"/>
      <sheetName val="코드"/>
      <sheetName val="8.2TON"/>
      <sheetName val="__MAIN"/>
      <sheetName val="98지급계획"/>
      <sheetName val="견"/>
      <sheetName val="Resource2"/>
      <sheetName val="기초입력 DATA"/>
      <sheetName val="터널조도"/>
      <sheetName val="철근량"/>
      <sheetName val="Sheet16"/>
      <sheetName val="입력"/>
      <sheetName val="&lt;--"/>
      <sheetName val="sub"/>
      <sheetName val="ABUT수량-A1"/>
      <sheetName val="S0"/>
      <sheetName val="공통가설"/>
      <sheetName val="내역서을"/>
      <sheetName val="실행내역서 "/>
      <sheetName val="노무비 근거"/>
      <sheetName val="품셈"/>
      <sheetName val="2000노임기준"/>
      <sheetName val="입찰안"/>
      <sheetName val="F-Assump"/>
      <sheetName val="일위대가1"/>
      <sheetName val="일위대가10"/>
      <sheetName val="일위대가11"/>
      <sheetName val="일위대가12"/>
      <sheetName val="일위대가13"/>
      <sheetName val="일위대가14"/>
      <sheetName val="일위대가15"/>
      <sheetName val="일위대가16"/>
      <sheetName val="일위대가17"/>
      <sheetName val="일위대가2"/>
      <sheetName val="일위대가3"/>
      <sheetName val="일위대가4"/>
      <sheetName val="일위대가5"/>
      <sheetName val="일위대가6"/>
      <sheetName val="일위대가7"/>
      <sheetName val="일위대가8"/>
      <sheetName val="일위대가9"/>
      <sheetName val="일위대가18-1"/>
      <sheetName val="일위대가19-1"/>
      <sheetName val="일위대가20-1"/>
      <sheetName val="일위대가21-1"/>
      <sheetName val="일위대가22-1"/>
      <sheetName val="일위대가23-1"/>
      <sheetName val="일위대가24-1"/>
      <sheetName val="일위대가25-1"/>
      <sheetName val="일위대가26-1"/>
      <sheetName val="일위대가27-1"/>
      <sheetName val="일위대가28-1"/>
      <sheetName val="일위대가29-1"/>
      <sheetName val="일위대가30-1"/>
      <sheetName val="일위대가31-1"/>
      <sheetName val="일위대가32-1"/>
      <sheetName val="일위대가33-1"/>
      <sheetName val="일위대가34-1"/>
      <sheetName val="일위대가35-1"/>
      <sheetName val="일위대가36-1"/>
      <sheetName val="일위대가37-1"/>
      <sheetName val="일위대가38-1"/>
      <sheetName val="일위대가39-1"/>
      <sheetName val="일위대가40-1"/>
      <sheetName val="일위대가41-1"/>
      <sheetName val="일위대가42-1"/>
      <sheetName val="일위대가43-1"/>
      <sheetName val="일위대가44-1"/>
      <sheetName val="일위대가45-1"/>
      <sheetName val="일위대가46-1"/>
      <sheetName val="일위대가47-1"/>
      <sheetName val="일위대가48-1"/>
      <sheetName val="일위대가49-1"/>
      <sheetName val="일위대가50-1"/>
      <sheetName val="일위대가51-1"/>
      <sheetName val="일위대가52-1"/>
      <sheetName val="일위대가53-1"/>
      <sheetName val="일위대가54-1"/>
      <sheetName val="일위대가55-1"/>
      <sheetName val="일위대가56-1 "/>
      <sheetName val="일위대가57-1"/>
      <sheetName val="일위대가58-1"/>
      <sheetName val="일위대가59-1"/>
      <sheetName val="일위대가60-1"/>
      <sheetName val="일위대가61-1"/>
      <sheetName val="일위대가62-1"/>
      <sheetName val="일위대가63-1"/>
      <sheetName val="일위대가64-1"/>
      <sheetName val="일위대가65-1"/>
      <sheetName val="일위대가66-1"/>
      <sheetName val="일위대가67-1"/>
      <sheetName val="일위대가68-1"/>
      <sheetName val="일위대가69-1"/>
      <sheetName val="일위대가70-1"/>
      <sheetName val="일위대가71-1 "/>
      <sheetName val="일위대가72-1"/>
      <sheetName val="일위대가73-1"/>
      <sheetName val="일위대가74-1 "/>
      <sheetName val="일위대가75-1"/>
      <sheetName val="일위대가76-1 "/>
      <sheetName val="일위대가77-1 "/>
      <sheetName val="일위대가78-1 "/>
      <sheetName val="일위대가79-1"/>
      <sheetName val="일위대가80-1"/>
      <sheetName val="일위대가81-1"/>
      <sheetName val="일위대가82-1"/>
      <sheetName val="일위대가92-1"/>
      <sheetName val="내역(가지)"/>
      <sheetName val="설비2차"/>
      <sheetName val="전기산출"/>
      <sheetName val="6PILE  (돌출)"/>
      <sheetName val="현관"/>
      <sheetName val="기기리스트"/>
      <sheetName val="인부신상자료"/>
      <sheetName val="자재(원원+원대)"/>
      <sheetName val="3.판관비명세서"/>
      <sheetName val="D"/>
      <sheetName val="현장관리비"/>
      <sheetName val="자금수지"/>
      <sheetName val="사업성"/>
      <sheetName val="6월실적"/>
      <sheetName val="남양주부대"/>
      <sheetName val="점유현황"/>
      <sheetName val="BH-1 (2)"/>
      <sheetName val="전기설계변경"/>
      <sheetName val="단가대비표"/>
      <sheetName val="관리비비계상"/>
      <sheetName val="#2_일위대가목록"/>
      <sheetName val="평면선형"/>
      <sheetName val="건축공사"/>
      <sheetName val="EQ-R1"/>
      <sheetName val="차액보증"/>
      <sheetName val="부대대비"/>
      <sheetName val="냉연집계"/>
      <sheetName val="체감식_"/>
      <sheetName val="표__지"/>
      <sheetName val="2_1__노무비_평균단가산출"/>
      <sheetName val="준검_내역서"/>
      <sheetName val="G_R300경비"/>
      <sheetName val="판"/>
      <sheetName val="통신대가"/>
      <sheetName val="2001년 건설노임"/>
      <sheetName val="암거 제원표"/>
      <sheetName val="단조-노임"/>
      <sheetName val="노무비 "/>
      <sheetName val="자재"/>
      <sheetName val="일위CODE"/>
      <sheetName val="설계"/>
      <sheetName val="효성CB 1P기초"/>
      <sheetName val="금액내역서"/>
      <sheetName val="일반공사"/>
      <sheetName val="노임단가(08.01)"/>
      <sheetName val="견적내역"/>
      <sheetName val="파일구성"/>
      <sheetName val="과천MAIN"/>
      <sheetName val="공정증감대ㅈ표"/>
      <sheetName val="일위대가표"/>
      <sheetName val="단가"/>
      <sheetName val="98비정기소모"/>
      <sheetName val="단가표"/>
      <sheetName val="잡철물"/>
      <sheetName val="제조 경영"/>
      <sheetName val="지중자재단가"/>
      <sheetName val="MANUFACTORY"/>
      <sheetName val="기초자료입력"/>
      <sheetName val="5.동별횡주관경"/>
      <sheetName val="오동"/>
      <sheetName val="대조"/>
      <sheetName val="나한"/>
      <sheetName val="시중노임"/>
      <sheetName val="기타#9"/>
      <sheetName val="일위"/>
      <sheetName val="전산망"/>
      <sheetName val="신리"/>
      <sheetName val="소업1교"/>
      <sheetName val="집1"/>
      <sheetName val="노임단가 (2)"/>
      <sheetName val="노임단가 _2_"/>
      <sheetName val="가시설단위수량"/>
      <sheetName val="SORCE1"/>
      <sheetName val="설계내역서"/>
      <sheetName val="호표"/>
      <sheetName val="위치조서"/>
      <sheetName val="내역산출자료"/>
      <sheetName val="Sheet13"/>
      <sheetName val="확약서"/>
      <sheetName val="견적"/>
      <sheetName val="실행(표지,갑,을)"/>
      <sheetName val="주택(백만원)"/>
      <sheetName val="주택"/>
      <sheetName val="전신"/>
      <sheetName val="간이설계(4-15)"/>
      <sheetName val="wall"/>
      <sheetName val="장비 (2)"/>
      <sheetName val="갑지(추정)"/>
      <sheetName val="공사비예산서"/>
      <sheetName val="설계예시"/>
      <sheetName val="단가 "/>
      <sheetName val="공사비총괄표"/>
      <sheetName val="명일작업계획 (3)"/>
      <sheetName val="설계서(7)"/>
      <sheetName val="예산서(6)"/>
      <sheetName val="우각부보강"/>
      <sheetName val="재무조건"/>
      <sheetName val="실행(1)"/>
      <sheetName val="단가조사-1"/>
      <sheetName val="내역(원안-대안)"/>
      <sheetName val="단중표"/>
      <sheetName val="토목내역"/>
      <sheetName val="도근좌표"/>
      <sheetName val="경상직원"/>
      <sheetName val="제품목록"/>
      <sheetName val="EACT10"/>
      <sheetName val="개요"/>
      <sheetName val="체감식_1"/>
      <sheetName val="일위대가(가설)"/>
      <sheetName val="건설성적"/>
      <sheetName val="2-1.토목"/>
      <sheetName val="내역서 (2)"/>
      <sheetName val="아파트건축"/>
      <sheetName val="급,배기팬"/>
      <sheetName val="제수문집계"/>
      <sheetName val="자재목록표"/>
      <sheetName val="전기내역"/>
      <sheetName val="부대내역"/>
      <sheetName val="예산서"/>
      <sheetName val="인원"/>
      <sheetName val="유림총괄"/>
      <sheetName val="공사비산출내역"/>
      <sheetName val="한강운반비"/>
      <sheetName val="SUB일위대가(이음)"/>
      <sheetName val="SHEET"/>
      <sheetName val="청주(철골발주의뢰서)"/>
      <sheetName val="소비자가"/>
      <sheetName val="말뚝지지력산정"/>
      <sheetName val="Customer Databas"/>
      <sheetName val="수우미양가(Vlookup)"/>
      <sheetName val="분전함신설"/>
      <sheetName val="접지1종"/>
      <sheetName val="통신물량"/>
      <sheetName val="SHEET PILE단가"/>
      <sheetName val="등가관장표"/>
      <sheetName val="기계경비(시간당)"/>
      <sheetName val="산식3"/>
      <sheetName val="건축"/>
      <sheetName val="간접비계산"/>
      <sheetName val="인건-측정"/>
      <sheetName val="일대목차"/>
      <sheetName val="WING3"/>
      <sheetName val="물량산출 (전력간선,전열)"/>
      <sheetName val="Y-WORK"/>
      <sheetName val="ITEM"/>
      <sheetName val="전력"/>
      <sheetName val="8설7발"/>
      <sheetName val="설비"/>
      <sheetName val="95WBS"/>
      <sheetName val="편입토지조서"/>
      <sheetName val="공사착공계"/>
      <sheetName val="공량산출근거서"/>
      <sheetName val="내역서1"/>
      <sheetName val="안정계산"/>
      <sheetName val="단면검토"/>
      <sheetName val="재료비"/>
      <sheetName val="비교표"/>
      <sheetName val="정부노임단가"/>
      <sheetName val="총괄집계표"/>
      <sheetName val="단위중량"/>
      <sheetName val="입력창"/>
      <sheetName val="단가조사서"/>
      <sheetName val="장비가동집계표"/>
      <sheetName val="제출내역 (2)"/>
      <sheetName val="상행선"/>
      <sheetName val="일반수량총괄"/>
      <sheetName val="6호기"/>
      <sheetName val="INPUTDATA"/>
      <sheetName val="전체수량집계"/>
      <sheetName val="계산표지"/>
      <sheetName val="정리부09"/>
      <sheetName val="물가대비표"/>
      <sheetName val="제출내역"/>
      <sheetName val="제1호단위수량"/>
      <sheetName val="전동기"/>
      <sheetName val="2.냉난방설비공사"/>
      <sheetName val="수목데이타 "/>
      <sheetName val="MILL"/>
      <sheetName val="공기압축기실"/>
      <sheetName val="신규일위대가"/>
      <sheetName val="전입"/>
      <sheetName val="기존단가 (2)"/>
      <sheetName val="분뇨"/>
      <sheetName val="조건표 (2)"/>
      <sheetName val=" 소방공사 산출근거"/>
      <sheetName val="6. 안전관리비"/>
      <sheetName val="LF자재단가"/>
      <sheetName val="토내역"/>
      <sheetName val="PIPE"/>
      <sheetName val="설비내역서"/>
      <sheetName val="건축내역서"/>
      <sheetName val="전기내역서"/>
      <sheetName val="옹벽"/>
      <sheetName val="중사"/>
      <sheetName val="직노"/>
      <sheetName val=" HIT-&gt;HMC 견적(3900)"/>
      <sheetName val="표지"/>
      <sheetName val="조경내역서"/>
      <sheetName val="구의33고"/>
      <sheetName val="XXXXXX"/>
      <sheetName val="종합 (완)"/>
      <sheetName val="점포구조"/>
      <sheetName val="점포형태"/>
      <sheetName val="재집"/>
      <sheetName val="직재"/>
      <sheetName val="MSS 2"/>
      <sheetName val="의정부문예회관변경내역"/>
      <sheetName val="추가예산"/>
      <sheetName val="배명(단가)"/>
      <sheetName val="전기실-1"/>
      <sheetName val="JOB CODE"/>
      <sheetName val="대우단가(풍산)"/>
      <sheetName val="공정코드"/>
      <sheetName val="제노임"/>
      <sheetName val="재정비내역"/>
      <sheetName val="지적고시내역"/>
      <sheetName val="48전력선로일위"/>
      <sheetName val="대비2"/>
      <sheetName val="2"/>
      <sheetName val="참조"/>
      <sheetName val="배선DATA"/>
      <sheetName val="단가(1)"/>
      <sheetName val="SLAB&quot;1&quot;"/>
      <sheetName val="1.설계기준"/>
      <sheetName val="지급자재"/>
      <sheetName val="투찰내역"/>
      <sheetName val="실행내역 "/>
      <sheetName val="예가표"/>
      <sheetName val="적용단위길이"/>
      <sheetName val="바닥판"/>
      <sheetName val="FILE1"/>
      <sheetName val="입력DATA"/>
      <sheetName val="10공구일위"/>
      <sheetName val="대치판정"/>
      <sheetName val="원가서"/>
      <sheetName val="단가산출서"/>
      <sheetName val="점수계산1-2"/>
      <sheetName val="제잡비1"/>
      <sheetName val="수량3"/>
      <sheetName val="포장물량집계"/>
      <sheetName val="표지1"/>
      <sheetName val="가격조사서"/>
      <sheetName val="A LINE"/>
      <sheetName val="TOTAL_BOQ"/>
      <sheetName val="VXXXXX"/>
      <sheetName val="이토변실(A3-LINE)"/>
      <sheetName val="SHL"/>
      <sheetName val="DANGA"/>
      <sheetName val="수지표"/>
      <sheetName val="앉음벽_(2)"/>
      <sheetName val="Data_&amp;_Result"/>
      <sheetName val="1_취수장"/>
      <sheetName val="토공3"/>
      <sheetName val="검토"/>
      <sheetName val="지수"/>
      <sheetName val="File_관급"/>
      <sheetName val="환경기계공정표 (3)"/>
      <sheetName val="수토공단위당"/>
      <sheetName val="기준"/>
      <sheetName val="직원동원계획"/>
      <sheetName val="건축원가계산서"/>
      <sheetName val="관로공사"/>
      <sheetName val="0303"/>
      <sheetName val="제품"/>
      <sheetName val="매입"/>
      <sheetName val="98수문일위"/>
      <sheetName val="Main"/>
      <sheetName val="BLOCK(1)"/>
      <sheetName val="일위대가(1)"/>
      <sheetName val="일위-1"/>
      <sheetName val="미드수량"/>
      <sheetName val="장비가동"/>
      <sheetName val="도"/>
      <sheetName val="토공계산서(부체도로)"/>
      <sheetName val="Calcs"/>
      <sheetName val="집계"/>
      <sheetName val="개거총"/>
      <sheetName val="석축설면"/>
      <sheetName val="1련박스"/>
      <sheetName val="일위대가-내역 "/>
      <sheetName val="일위집계"/>
      <sheetName val="재료집계표3"/>
      <sheetName val="원형1호맨홀토공수량"/>
      <sheetName val="교육종류"/>
      <sheetName val="개산공사비"/>
      <sheetName val="unit 4"/>
      <sheetName val="IT-BAT"/>
      <sheetName val="시화점실행"/>
      <sheetName val="CTEMCOST"/>
      <sheetName val="돈암사업"/>
      <sheetName val="CONCRETE"/>
      <sheetName val="CAPVC"/>
      <sheetName val="음료실행"/>
      <sheetName val="갑지1"/>
      <sheetName val="CATV"/>
      <sheetName val="견적정보"/>
      <sheetName val="금호"/>
      <sheetName val="참고사항"/>
      <sheetName val="퇴직자급여"/>
      <sheetName val="코드목록"/>
      <sheetName val="급여지급자"/>
      <sheetName val="급여총대장"/>
      <sheetName val="급여변동"/>
      <sheetName val="직원명부"/>
      <sheetName val="급여수정"/>
      <sheetName val="인사이동"/>
      <sheetName val="입력시트"/>
      <sheetName val="납부서"/>
      <sheetName val="VXXXXXXX"/>
      <sheetName val="노임단가표"/>
      <sheetName val="성단물량"/>
      <sheetName val="주문"/>
      <sheetName val="주간계획"/>
      <sheetName val="단가산출2"/>
      <sheetName val="중기사용료산출근거"/>
      <sheetName val="기본일위"/>
      <sheetName val="CAT_5"/>
      <sheetName val="단가 및 재료비"/>
      <sheetName val="4_전기"/>
      <sheetName val="내___역"/>
      <sheetName val="Sheet1_(2)"/>
      <sheetName val="도담구내_개소별_명세"/>
      <sheetName val="신축(단위)"/>
      <sheetName val="loading"/>
      <sheetName val="가설공사내역"/>
      <sheetName val="XL4Poppy"/>
      <sheetName val="국내조달(통합-1)"/>
      <sheetName val="I一般比"/>
      <sheetName val="입력데이타"/>
      <sheetName val="출금실적"/>
      <sheetName val="008"/>
      <sheetName val="010"/>
      <sheetName val="품종별월계"/>
      <sheetName val="오름차순"/>
      <sheetName val="예총"/>
      <sheetName val="99퇴직금"/>
      <sheetName val="Sheet3"/>
      <sheetName val="단가현황"/>
      <sheetName val="건설실행"/>
      <sheetName val="연습"/>
      <sheetName val="1-3.조건,바닥판 "/>
      <sheetName val="I.설계조건"/>
      <sheetName val="직접인건비"/>
      <sheetName val="직접경비"/>
      <sheetName val="개구부풍량"/>
      <sheetName val="정화조내역"/>
      <sheetName val="운반비"/>
      <sheetName val="예산변경사항"/>
      <sheetName val="일위(토목)"/>
      <sheetName val="시도호"/>
      <sheetName val="제잡비산출"/>
      <sheetName val="감액총괄표"/>
      <sheetName val="세부내역서"/>
      <sheetName val="도급b_balju"/>
      <sheetName val="집계표(공종별)"/>
      <sheetName val="환경평가"/>
      <sheetName val="투자효율분석"/>
      <sheetName val="PIPING"/>
      <sheetName val="자재단가리스트"/>
      <sheetName val="여수토토적"/>
      <sheetName val="공조기"/>
      <sheetName val="정산을지"/>
      <sheetName val="기계경비목록"/>
      <sheetName val="예산M2"/>
      <sheetName val="본사인상전"/>
      <sheetName val="비용"/>
      <sheetName val="COVER"/>
      <sheetName val="기둥"/>
      <sheetName val="저판(버림100)"/>
      <sheetName val="맨홀수량산출"/>
      <sheetName val="가감수량"/>
      <sheetName val="설계명세"/>
      <sheetName val="정산서"/>
      <sheetName val="COPING"/>
      <sheetName val="횡배수관"/>
      <sheetName val="Front"/>
      <sheetName val="sil"/>
      <sheetName val="토목을"/>
      <sheetName val="유치원내역"/>
      <sheetName val="전기내역서(총계)"/>
      <sheetName val="현장별계약현황('98.10.31)"/>
      <sheetName val="Cable임피던스"/>
      <sheetName val="Sheet5"/>
      <sheetName val="04.01"/>
      <sheetName val="개요2"/>
      <sheetName val="물집"/>
      <sheetName val="증감대비"/>
      <sheetName val="본장"/>
      <sheetName val="기초공"/>
      <sheetName val="기둥(원형)"/>
      <sheetName val="충주"/>
      <sheetName val="콘크리트타설집계표"/>
      <sheetName val="전전년실적"/>
      <sheetName val="우수"/>
      <sheetName val="갈현동"/>
      <sheetName val="Proposal"/>
      <sheetName val="설계서(건축분)"/>
      <sheetName val="코드일람표2001년10월"/>
      <sheetName val="일위산출"/>
      <sheetName val="세원견적서"/>
      <sheetName val="세부내역"/>
      <sheetName val="신림자금"/>
      <sheetName val="장비단가"/>
      <sheetName val="6공구(당초)"/>
      <sheetName val="101125"/>
      <sheetName val="날개수량1.5"/>
      <sheetName val="DATA(광속)"/>
      <sheetName val="3"/>
      <sheetName val="단1"/>
      <sheetName val="22내역"/>
      <sheetName val=" 내역"/>
      <sheetName val="견적내용입력"/>
      <sheetName val="발신정보"/>
      <sheetName val="일위수량"/>
      <sheetName val="3련 BOX"/>
      <sheetName val="총공사내역서"/>
      <sheetName val="접속도로1"/>
      <sheetName val="화재 탐지 설비"/>
      <sheetName val="간 지1"/>
      <sheetName val="공사내역"/>
      <sheetName val="공정집계_국별"/>
      <sheetName val="MAIN_TABLE"/>
      <sheetName val="기준자료"/>
      <sheetName val="22일위"/>
      <sheetName val="경비2내역"/>
      <sheetName val="공조기휀"/>
      <sheetName val="AHU집계"/>
      <sheetName val="전압강하자료"/>
      <sheetName val="BSD (2)"/>
      <sheetName val="총괄"/>
      <sheetName val="노무비명세서"/>
      <sheetName val="소요자재명세서"/>
      <sheetName val="노무단가"/>
      <sheetName val="당초"/>
      <sheetName val="5-1.월현황(내자)"/>
      <sheetName val="일일총괄"/>
      <sheetName val="ORIGIN"/>
      <sheetName val="고창터널(고창방향)"/>
      <sheetName val="원본"/>
      <sheetName val="근생APT-신마감"/>
      <sheetName val="복지관_FIART"/>
      <sheetName val="근생APT-FIART"/>
      <sheetName val="근생-FIART"/>
      <sheetName val="첨부파일"/>
      <sheetName val="일위집계(기존)"/>
      <sheetName val="작성방법"/>
      <sheetName val="부대공"/>
      <sheetName val="전라자금"/>
      <sheetName val="이음개소"/>
      <sheetName val="제품정보"/>
      <sheetName val="하중계산"/>
      <sheetName val="기초일위"/>
      <sheetName val="시설일위"/>
      <sheetName val="내역표지"/>
      <sheetName val="수량산출서-2"/>
      <sheetName val="종합"/>
      <sheetName val="보활"/>
      <sheetName val="적용표"/>
      <sheetName val="맨홀토공"/>
      <sheetName val="공사비집계"/>
      <sheetName val="하조서"/>
      <sheetName val="laroux"/>
      <sheetName val="산출근거 (1)"/>
      <sheetName val="산출근거 (2)"/>
      <sheetName val="전차선로 물량표"/>
      <sheetName val="산출근거 (3)"/>
      <sheetName val="설 계"/>
      <sheetName val="asd"/>
      <sheetName val="lee"/>
      <sheetName val="7.자동제어공사"/>
      <sheetName val="설계(안)"/>
      <sheetName val="터널대가"/>
      <sheetName val="일용노임단가"/>
      <sheetName val="일위(시설)"/>
      <sheetName val="조경수량"/>
      <sheetName val="조인트"/>
      <sheetName val="가설개략"/>
      <sheetName val="을지"/>
      <sheetName val="11"/>
      <sheetName val="비표준공량"/>
      <sheetName val="갑지_설계 내역서"/>
      <sheetName val="서울대규장각(가시설흙막이)"/>
      <sheetName val="J直材4"/>
      <sheetName val="원하대비"/>
      <sheetName val="원도급"/>
      <sheetName val="하도급"/>
      <sheetName val="봉양_조차장간고하개명_신설_"/>
      <sheetName val="eq_data"/>
      <sheetName val="시운전연료비"/>
      <sheetName val="명세"/>
      <sheetName val="단산"/>
      <sheetName val="일대"/>
      <sheetName val="P1(좌,우)"/>
    </sheetNames>
    <sheetDataSet>
      <sheetData sheetId="0" refreshError="1"/>
      <sheetData sheetId="1" refreshError="1"/>
      <sheetData sheetId="2">
        <row r="4">
          <cell r="D4" t="str">
            <v>HOUSE SIDE</v>
          </cell>
        </row>
      </sheetData>
      <sheetData sheetId="3">
        <row r="4">
          <cell r="D4" t="str">
            <v>HOUSE SIDE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</sheetDataSet>
  </externalBook>
</externalLink>
</file>

<file path=xl/externalLinks/externalLink1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조명율표"/>
      <sheetName val="N賃率-職"/>
      <sheetName val="KGCGJ102"/>
      <sheetName val="일위대가"/>
      <sheetName val="#3_일위대가목록"/>
      <sheetName val="원가계산서"/>
      <sheetName val="LD"/>
      <sheetName val="내역"/>
      <sheetName val="정부노임단가"/>
      <sheetName val="#REF"/>
      <sheetName val="ITEM"/>
      <sheetName val="#2_일위대가목록"/>
      <sheetName val="입찰안"/>
      <sheetName val="sheet1"/>
      <sheetName val="MOTOR"/>
      <sheetName val="조경일람"/>
      <sheetName val="101동"/>
      <sheetName val="Sheet6"/>
      <sheetName val="노무비"/>
      <sheetName val="중기"/>
      <sheetName val="MSS 2"/>
      <sheetName val="I一般比"/>
      <sheetName val="2000년1차"/>
      <sheetName val="조도계산서 (도서)"/>
      <sheetName val="3련 BOX"/>
      <sheetName val="내역서"/>
      <sheetName val="001"/>
      <sheetName val="노무 단가"/>
      <sheetName val="공기압축기실"/>
      <sheetName val="지질조사"/>
      <sheetName val="타공종이기"/>
      <sheetName val="노임단가"/>
      <sheetName val="기계실냉난방"/>
      <sheetName val="기초대가"/>
      <sheetName val="간접1"/>
      <sheetName val="제조 경영"/>
      <sheetName val="공사개요"/>
      <sheetName val="견적"/>
      <sheetName val="중기사용료"/>
      <sheetName val="2000전체분"/>
      <sheetName val="단가"/>
      <sheetName val="Sheet4"/>
      <sheetName val="DB"/>
      <sheetName val="tank list"/>
      <sheetName val="PIPING"/>
      <sheetName val="환율change"/>
      <sheetName val="품목납기"/>
      <sheetName val="BH-1 (2)"/>
      <sheetName val="자재집계"/>
      <sheetName val="총괄"/>
      <sheetName val="기본일위"/>
      <sheetName val="요율"/>
      <sheetName val="직노"/>
      <sheetName val="토사(PE)"/>
      <sheetName val="직재"/>
      <sheetName val="일위"/>
      <sheetName val="건축내역"/>
      <sheetName val="인건비"/>
      <sheetName val="10현장조직"/>
      <sheetName val="기계공사비집계(원안)"/>
      <sheetName val="노임 단가"/>
      <sheetName val="wbs2차"/>
      <sheetName val="실행품의서"/>
      <sheetName val="단가조사-2"/>
      <sheetName val="갑지"/>
      <sheetName val="13LPMC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</sheetDataSet>
  </externalBook>
</externalLink>
</file>

<file path=xl/externalLinks/externalLink1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별"/>
      <sheetName val="지재산출"/>
      <sheetName val="설계명세"/>
      <sheetName val="지장이설"/>
      <sheetName val="조명율표"/>
      <sheetName val="N賃率-職"/>
      <sheetName val=""/>
      <sheetName val="sheet1"/>
      <sheetName val="______________excel_data______2"/>
      <sheetName val="______________excel_data______3"/>
      <sheetName val="항목등록"/>
      <sheetName val="입력값"/>
      <sheetName val="자료"/>
      <sheetName val="조명시설"/>
      <sheetName val="2000년1차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/>
      <sheetData sheetId="7" refreshError="1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공사계획서"/>
      <sheetName val="공사비총괄표"/>
      <sheetName val="자금계획서"/>
      <sheetName val="공정표"/>
      <sheetName val="예산서(종합)"/>
      <sheetName val="예산서(도장)"/>
      <sheetName val="예산서 (볼트)"/>
      <sheetName val="설계명세"/>
      <sheetName val="철탑도장(할증)"/>
      <sheetName val="조명율표"/>
      <sheetName val="N賃率-職"/>
      <sheetName val="표  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별"/>
      <sheetName val="바인드물량"/>
      <sheetName val="코아접속"/>
      <sheetName val="소요자재"/>
      <sheetName val="노무산출서"/>
      <sheetName val="정산내역서"/>
      <sheetName val="인입도"/>
      <sheetName val="배치도"/>
      <sheetName val="장교동"/>
      <sheetName val="소공동"/>
      <sheetName val="체이스"/>
      <sheetName val="OFD선번장"/>
      <sheetName val="접속함체선번장"/>
      <sheetName val="사급자재사용내역"/>
      <sheetName val="설계명세"/>
      <sheetName val="온세13차준공철"/>
      <sheetName val="지부전체"/>
      <sheetName val="조명율표"/>
      <sheetName val="입찰안"/>
    </sheetNames>
    <definedNames>
      <definedName name="지우기"/>
    </definedNames>
    <sheetDataSet>
      <sheetData sheetId="0" refreshError="1"/>
      <sheetData sheetId="1"/>
      <sheetData sheetId="2" refreshError="1"/>
      <sheetData sheetId="3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당초"/>
      <sheetName val="변경"/>
      <sheetName val="정산내역서"/>
      <sheetName val="설계명세"/>
      <sheetName val="abc"/>
      <sheetName val="영창26"/>
      <sheetName val="#REF"/>
      <sheetName val="약품공급2"/>
      <sheetName val="J直材4"/>
      <sheetName val="대포2교접속"/>
      <sheetName val="천방교접속"/>
      <sheetName val="C3"/>
      <sheetName val="재료"/>
      <sheetName val="실행내역서 "/>
      <sheetName val="공사비총괄표"/>
      <sheetName val="교수설계"/>
      <sheetName val="내역"/>
      <sheetName val="DATA"/>
      <sheetName val="내역서"/>
      <sheetName val="PIPING"/>
      <sheetName val="집계표"/>
      <sheetName val="조명율표"/>
      <sheetName val="수전기기DATA"/>
      <sheetName val="일위대가표"/>
      <sheetName val="#3_일위대가목록"/>
      <sheetName val="오동"/>
      <sheetName val="대조"/>
      <sheetName val="나한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1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AY표지"/>
      <sheetName val="tray size"/>
      <sheetName val="옥외조도표지"/>
      <sheetName val="당초"/>
      <sheetName val="정산내역서"/>
      <sheetName val="48전력선로일위"/>
      <sheetName val="내역서"/>
      <sheetName val="설직재-1"/>
      <sheetName val="원가계산서"/>
      <sheetName val="조명율표"/>
      <sheetName val="설계명세"/>
      <sheetName val="예산M11A"/>
      <sheetName val="내역"/>
      <sheetName val="일위대가목차"/>
      <sheetName val="asd"/>
      <sheetName val="#REF"/>
      <sheetName val="산출근거"/>
      <sheetName val="약품공급2"/>
      <sheetName val="임대손익"/>
      <sheetName val="Sheet1"/>
      <sheetName val="양식3"/>
      <sheetName val="당진1,2호기전선관설치및접지4차공사내역서-을지"/>
      <sheetName val="101동"/>
      <sheetName val="노임단가표"/>
      <sheetName val="EQT-ESTN"/>
      <sheetName val="영창26"/>
      <sheetName val="재료"/>
      <sheetName val="데리네이타현황"/>
      <sheetName val="집계표"/>
      <sheetName val="내역서(중수)"/>
      <sheetName val="실행"/>
      <sheetName val="96정변2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1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토공사"/>
      <sheetName val="부지정리"/>
      <sheetName val="콘크리트"/>
      <sheetName val="조적"/>
      <sheetName val="지주"/>
      <sheetName val="자연석"/>
      <sheetName val="잔디"/>
      <sheetName val="포장공"/>
      <sheetName val="엣지"/>
      <sheetName val="상하차 운반비, 운반비"/>
      <sheetName val="데이타"/>
      <sheetName val="부대공Ⅱ"/>
      <sheetName val="당초"/>
      <sheetName val="자료입력"/>
      <sheetName val="200"/>
      <sheetName val="단가"/>
      <sheetName val="정산내역서"/>
      <sheetName val="설계내역서"/>
      <sheetName val="실행내역"/>
      <sheetName val="건축내역"/>
      <sheetName val="일반부표"/>
      <sheetName val="공정코드"/>
      <sheetName val="내역"/>
      <sheetName val="직접비"/>
      <sheetName val="직노"/>
      <sheetName val="SIL98"/>
      <sheetName val="일위대가"/>
      <sheetName val="소방 "/>
      <sheetName val="수량총괄"/>
      <sheetName val="경비"/>
      <sheetName val="설계예산서"/>
      <sheetName val="일위대가모음"/>
      <sheetName val="중갑지"/>
      <sheetName val="벽체면적당일위대가"/>
      <sheetName val="제경비율"/>
      <sheetName val="건축"/>
      <sheetName val="손익분석"/>
      <sheetName val="부하계산서"/>
      <sheetName val="총괄표"/>
      <sheetName val="RE9604"/>
      <sheetName val="금액내역서"/>
      <sheetName val="내역서 제출"/>
      <sheetName val="Sheet1"/>
      <sheetName val="3절_CheckList_구분"/>
      <sheetName val="전체"/>
      <sheetName val="약품공급2"/>
      <sheetName val="제직재"/>
      <sheetName val="#REF"/>
      <sheetName val="일위대가목록"/>
      <sheetName val="일위대가표"/>
      <sheetName val="하도급통지서"/>
      <sheetName val="코드"/>
      <sheetName val="부하(성남)"/>
      <sheetName val="총괄내역"/>
      <sheetName val="을"/>
      <sheetName val="자재단가"/>
      <sheetName val="95년12월말"/>
      <sheetName val="건축직"/>
      <sheetName val="입찰보고"/>
      <sheetName val="갑지"/>
      <sheetName val="2000년 공정표"/>
      <sheetName val="공통가설"/>
      <sheetName val="L-type"/>
      <sheetName val="지급자재"/>
      <sheetName val="가스"/>
      <sheetName val="산출내역서"/>
      <sheetName val="기계공사비집계(원안)"/>
      <sheetName val="전화번호부"/>
      <sheetName val="전화번호DB"/>
      <sheetName val="조내역"/>
      <sheetName val="전차선로 물량표"/>
      <sheetName val="개요"/>
      <sheetName val="Total"/>
      <sheetName val="식재인부"/>
      <sheetName val="견적서"/>
      <sheetName val="설 계"/>
      <sheetName val="정렬"/>
      <sheetName val="220 (2)"/>
      <sheetName val="단가비교표_공통1"/>
      <sheetName val="노임단가"/>
      <sheetName val="내역서"/>
      <sheetName val="MIJIBI"/>
      <sheetName val="수량산출서"/>
      <sheetName val="내역총괄"/>
      <sheetName val="내역총괄2"/>
      <sheetName val="내역총괄3"/>
      <sheetName val="DATA"/>
      <sheetName val="품셈TABLE"/>
      <sheetName val="케이블"/>
      <sheetName val="날개벽수량표"/>
      <sheetName val="GI-LIST"/>
      <sheetName val="입찰안"/>
      <sheetName val="구조물공"/>
      <sheetName val="DATE"/>
      <sheetName val="골조"/>
      <sheetName val="원가"/>
      <sheetName val="장비가동"/>
      <sheetName val="FILE1"/>
      <sheetName val="통계연보"/>
      <sheetName val="원가계산서"/>
      <sheetName val="102역사"/>
      <sheetName val="설계명세서"/>
      <sheetName val="노임"/>
      <sheetName val="노임(1차)"/>
      <sheetName val="식생블럭단위수량"/>
      <sheetName val="A-4"/>
      <sheetName val="토목주소"/>
      <sheetName val="프랜트면허"/>
      <sheetName val="BID"/>
      <sheetName val="7.일위대가"/>
      <sheetName val="(C)원내역"/>
      <sheetName val="연결임시"/>
      <sheetName val="점수계산1-2"/>
      <sheetName val="조명시설"/>
      <sheetName val="코드명"/>
      <sheetName val="Customer Databas"/>
      <sheetName val="재개발"/>
      <sheetName val="견적조건"/>
      <sheetName val="INPUT"/>
      <sheetName val="세부내역"/>
      <sheetName val="조경일람"/>
      <sheetName val="CTEMCOST"/>
      <sheetName val="수목단가"/>
      <sheetName val="시설수량표"/>
      <sheetName val="식재수량표"/>
      <sheetName val="단가표 (3)"/>
      <sheetName val="기자재비"/>
      <sheetName val="환율"/>
      <sheetName val="내역표지"/>
      <sheetName val="b_balju-단가단가단가"/>
      <sheetName val="SLAB&quot;1&quot;"/>
      <sheetName val="11.자재단가"/>
      <sheetName val="갑지1"/>
      <sheetName val="차수공개요"/>
      <sheetName val="견적"/>
      <sheetName val="교각별철근수량집계표"/>
      <sheetName val="자재일람"/>
      <sheetName val="코드표"/>
      <sheetName val="단중표"/>
      <sheetName val="부안일위"/>
      <sheetName val="중기사용료"/>
      <sheetName val="일위대가목차"/>
      <sheetName val="NYS"/>
      <sheetName val="Ⅴ-2.공종별내역"/>
      <sheetName val="골재산출"/>
      <sheetName val="산출근거"/>
      <sheetName val="b_balju"/>
      <sheetName val="총공사비"/>
      <sheetName val="공사원가1"/>
      <sheetName val="노무비"/>
      <sheetName val="삭제금지단가"/>
      <sheetName val="견적대비(1차) (2)"/>
      <sheetName val="주beam"/>
      <sheetName val="3BL공동구 수량"/>
      <sheetName val="N賃率-職"/>
      <sheetName val="회사정보"/>
      <sheetName val="백암비스타내역"/>
      <sheetName val="실행"/>
      <sheetName val="총원"/>
      <sheetName val="실행철강하도"/>
      <sheetName val="현금흐름"/>
      <sheetName val="수량산출서 갑지"/>
      <sheetName val="수문보고"/>
      <sheetName val="1차설계변경내역"/>
      <sheetName val="발주내역"/>
      <sheetName val="토공내역서"/>
      <sheetName val="VXXXXX"/>
      <sheetName val="총괄내역서"/>
      <sheetName val="신우"/>
      <sheetName val="조명율표"/>
      <sheetName val="철근량"/>
      <sheetName val="내역조적"/>
      <sheetName val="배수통관(좌)"/>
      <sheetName val="기초자료입력및 K치 확인"/>
      <sheetName val="한일양산"/>
      <sheetName val="영창26"/>
      <sheetName val="PIPE(UG)내역"/>
      <sheetName val="낙찰표"/>
      <sheetName val="변경총괄지(1)"/>
      <sheetName val="설직재-1"/>
      <sheetName val="Sheet1 (2)"/>
      <sheetName val="MAIN_TABLE"/>
      <sheetName val="단면가정"/>
      <sheetName val="연부97-1"/>
      <sheetName val="예산변경사항"/>
      <sheetName val="단가산출서"/>
      <sheetName val="지주 (2)"/>
      <sheetName val="준검 내역서"/>
      <sheetName val="반응조"/>
      <sheetName val="일대-1"/>
      <sheetName val="DANGA"/>
      <sheetName val="자재테이블"/>
      <sheetName val="지하1층"/>
      <sheetName val="상하차_운반비,_운반비"/>
      <sheetName val="내역서_제출"/>
      <sheetName val="소방_"/>
      <sheetName val="2000년_공정표"/>
      <sheetName val="COPING"/>
      <sheetName val="부대단위수량"/>
      <sheetName val="표지"/>
      <sheetName val="9GNG운반"/>
      <sheetName val="수량산출"/>
      <sheetName val="TB-내역서"/>
      <sheetName val="총(철거)"/>
      <sheetName val="20관리비율"/>
      <sheetName val="원형1호맨홀토공수량"/>
      <sheetName val="주방환기"/>
      <sheetName val="인사자료총집계"/>
      <sheetName val="범용개발순소요비용"/>
      <sheetName val="강원랜드-강산"/>
      <sheetName val="철근"/>
      <sheetName val="일위대가 (호표)"/>
      <sheetName val="01"/>
      <sheetName val="터파기및재료"/>
      <sheetName val="설계명세"/>
      <sheetName val="본체철근표"/>
      <sheetName val="토출수조구조물총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</sheetDataSet>
  </externalBook>
</externalLink>
</file>

<file path=xl/externalLinks/externalLink1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산업폐기물처리(철근CON'C)"/>
      <sheetName val="#REF"/>
      <sheetName val="금액내역서"/>
      <sheetName val="시설물기초"/>
      <sheetName val="입찰안"/>
      <sheetName val="토공사"/>
      <sheetName val="부대공Ⅱ"/>
      <sheetName val="당초"/>
      <sheetName val="도급"/>
      <sheetName val="총괄-1"/>
      <sheetName val="폐기물견적"/>
      <sheetName val="토목내역서"/>
      <sheetName val="건축"/>
      <sheetName val="우수공,맨홀,집수정"/>
      <sheetName val="인건-측정"/>
      <sheetName val="자판실행"/>
      <sheetName val="전기변내역"/>
      <sheetName val="J直材4"/>
      <sheetName val="공사개요"/>
      <sheetName val="남양내역"/>
      <sheetName val="2공구산출내역"/>
      <sheetName val="내역"/>
      <sheetName val="견적서"/>
      <sheetName val="전선 및 전선관"/>
      <sheetName val="sw1"/>
      <sheetName val="NOMUBI"/>
      <sheetName val="패널"/>
      <sheetName val="제출내역 (3)"/>
      <sheetName val="b_balju"/>
      <sheetName val="식재일위대가"/>
      <sheetName val="설계예시"/>
      <sheetName val="단가산출-기,교"/>
      <sheetName val="일위목록-기"/>
      <sheetName val="요율"/>
      <sheetName val="1차 내역서"/>
      <sheetName val="노임단가"/>
      <sheetName val="청천내"/>
      <sheetName val="200"/>
      <sheetName val="평자재단가"/>
      <sheetName val="1-1평균터파기고(1)"/>
      <sheetName val="우수맨홀공제단위수량"/>
      <sheetName val="단가대비표"/>
      <sheetName val="단가"/>
      <sheetName val="주공 갑지"/>
      <sheetName val="직재"/>
      <sheetName val="정산내역서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1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입찰결과(확정) (2)"/>
      <sheetName val="입찰결과(최종확정)"/>
      <sheetName val="내역총괄(최종) (2)"/>
      <sheetName val="기안용지 (2)"/>
      <sheetName val="대비일산"/>
      <sheetName val="대비일산연수"/>
      <sheetName val="연수내역"/>
      <sheetName val="연수내역원본"/>
      <sheetName val="연수내역총괄"/>
      <sheetName val="계약내역서"/>
      <sheetName val="연수대구비교 (2)"/>
      <sheetName val="강남셔터내역"/>
      <sheetName val="대비연수대구"/>
      <sheetName val="동락내역확정"/>
      <sheetName val="동락내역"/>
      <sheetName val="포항점 (롯데폼) (2)"/>
      <sheetName val="마그넷대구 (5)"/>
      <sheetName val="마그넷대구 (4)"/>
      <sheetName val="포항점"/>
      <sheetName val="울산고속"/>
      <sheetName val="견적서"/>
      <sheetName val="포항점 (롯데폼)"/>
      <sheetName val="투찰(하수)"/>
      <sheetName val="토공사"/>
      <sheetName val="부대공Ⅱ"/>
      <sheetName val="당초"/>
      <sheetName val="배수통관(좌)"/>
      <sheetName val="하조서"/>
      <sheetName val="수량산출"/>
      <sheetName val="200"/>
      <sheetName val="실행내역"/>
      <sheetName val="48전력선로일위"/>
      <sheetName val="날개벽수량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1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성"/>
      <sheetName val="집계표"/>
      <sheetName val="6동"/>
      <sheetName val="8동"/>
      <sheetName val="9동"/>
      <sheetName val="전기실"/>
      <sheetName val="1,2P"/>
      <sheetName val="3,5P"/>
      <sheetName val="4,7P"/>
      <sheetName val="6,8P"/>
      <sheetName val="9P"/>
      <sheetName val="관리실"/>
      <sheetName val="노인정"/>
      <sheetName val="상가"/>
      <sheetName val="유치원"/>
      <sheetName val="유아원"/>
      <sheetName val="동사무소"/>
      <sheetName val="경비실"/>
      <sheetName val="옥외분"/>
      <sheetName val="16동"/>
      <sheetName val="전기임"/>
      <sheetName val="원본"/>
      <sheetName val="15P"/>
      <sheetName val="16P"/>
      <sheetName val="관리임"/>
      <sheetName val="경비임"/>
      <sheetName val="옥외임"/>
      <sheetName val="견적서"/>
      <sheetName val="투찰(하수)"/>
      <sheetName val="평자재단가"/>
      <sheetName val="직재"/>
      <sheetName val="1안"/>
      <sheetName val="misc"/>
      <sheetName val="전기"/>
      <sheetName val="내역"/>
      <sheetName val="내역서"/>
      <sheetName val="#REF"/>
      <sheetName val="갑지"/>
      <sheetName val="경비_원본"/>
      <sheetName val="노임단가"/>
      <sheetName val="간접경상비"/>
      <sheetName val="200"/>
      <sheetName val="수량산출"/>
      <sheetName val="2-5.A평형부하계산"/>
      <sheetName val="2-5.B평형부하계산"/>
      <sheetName val="2-5.C평형부하계산"/>
      <sheetName val="2-5.1평형부하계산"/>
      <sheetName val="2-5.2평형부하계산"/>
      <sheetName val="2-5.3평형부하계산"/>
      <sheetName val="율촌법률사무소2내역"/>
      <sheetName val="토공사"/>
      <sheetName val="건축공사"/>
      <sheetName val="공정코드"/>
      <sheetName val="부대공Ⅱ"/>
      <sheetName val="답십리기성(신)"/>
      <sheetName val="도급"/>
      <sheetName val="EJ"/>
      <sheetName val="건축"/>
      <sheetName val="1.설계조건"/>
      <sheetName val="정렬"/>
      <sheetName val="수량산출서"/>
      <sheetName val="영창26"/>
      <sheetName val="공사개요"/>
      <sheetName val="산근"/>
      <sheetName val="인건-측정"/>
      <sheetName val="단중표"/>
      <sheetName val="2000년1차"/>
      <sheetName val="DATA"/>
      <sheetName val="갑지(추정)"/>
      <sheetName val="조명율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</sheetDataSet>
  </externalBook>
</externalLink>
</file>

<file path=xl/externalLinks/externalLink1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노무비 산출근거"/>
      <sheetName val="노무비 산출근거-조명"/>
      <sheetName val="6동"/>
      <sheetName val="견적서"/>
      <sheetName val="#REF"/>
      <sheetName val="단가"/>
      <sheetName val="Baby일위대가"/>
      <sheetName val="설직재-1"/>
      <sheetName val="성빈센트-산출"/>
      <sheetName val="직재"/>
      <sheetName val="9GNG운반"/>
      <sheetName val="별표 "/>
      <sheetName val="일위대가 (PM)"/>
      <sheetName val="노임"/>
      <sheetName val="단가 "/>
      <sheetName val="단가표"/>
      <sheetName val="품셈TABLE"/>
      <sheetName val="입찰안"/>
      <sheetName val="원가"/>
      <sheetName val="DB"/>
      <sheetName val="갑지"/>
      <sheetName val="손익분석"/>
      <sheetName val="내역서"/>
      <sheetName val="대극장-하부단가"/>
      <sheetName val="인사자료총집계"/>
      <sheetName val="인건-측정"/>
      <sheetName val="직노"/>
      <sheetName val="실행내역"/>
      <sheetName val="요율"/>
      <sheetName val="969910( R)"/>
      <sheetName val="투찰(하수)"/>
      <sheetName val="자료입력"/>
      <sheetName val="수량산출"/>
      <sheetName val="토공사"/>
      <sheetName val="배수통관(좌)"/>
      <sheetName val="집계표"/>
      <sheetName val="품산출서"/>
      <sheetName val="품셈표"/>
      <sheetName val="Sheet1"/>
      <sheetName val="98수문일위"/>
      <sheetName val="경비_원본"/>
      <sheetName val="노임단가"/>
      <sheetName val="Sheet2"/>
      <sheetName val="조사"/>
      <sheetName val="하조서"/>
      <sheetName val="도급"/>
      <sheetName val="SIL98"/>
      <sheetName val="포장(수량)-관로부"/>
      <sheetName val="개인별조서"/>
      <sheetName val="고등학교"/>
      <sheetName val="접지수량"/>
      <sheetName val="자재테이블"/>
      <sheetName val="오억미만"/>
      <sheetName val="계약서"/>
      <sheetName val="수문일1"/>
      <sheetName val="수량산출서"/>
      <sheetName val="품셈"/>
      <sheetName val="일위대가목록"/>
      <sheetName val="DATA"/>
      <sheetName val="4.장비손료"/>
      <sheetName val="N賃率-職"/>
      <sheetName val="매립"/>
      <sheetName val="내역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</sheetDataSet>
  </externalBook>
</externalLink>
</file>

<file path=xl/externalLinks/externalLink1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골조대비(고층) (2)"/>
      <sheetName val="골조대비(고층)"/>
      <sheetName val="행열-골조대비(공사명)"/>
      <sheetName val="행열-골조대비(착공순)"/>
      <sheetName val="골조대비(주상복합)"/>
      <sheetName val="현장인원투입"/>
      <sheetName val="현장리스트"/>
      <sheetName val="행열-인원대비(공사명)"/>
      <sheetName val="행열-인원대비(착공순)"/>
      <sheetName val="Sheet1"/>
      <sheetName val="골조대비(저층)"/>
      <sheetName val="현장별실행예산대비"/>
      <sheetName val="행열변환_1"/>
      <sheetName val="행열변환_2"/>
      <sheetName val="LIST_1"/>
      <sheetName val="행열코드"/>
      <sheetName val="골조자료"/>
      <sheetName val=" ｹ-ﾌﾞﾙ"/>
      <sheetName val="6동"/>
      <sheetName val="견적서"/>
      <sheetName val="투찰(하수)"/>
      <sheetName val="증감분석"/>
      <sheetName val="9GNG운반"/>
      <sheetName val="주관사업"/>
      <sheetName val="연돌일위집계"/>
      <sheetName val="금액내역서"/>
      <sheetName val="토목주소"/>
      <sheetName val="프랜트면허"/>
      <sheetName val="수전기기DATA"/>
      <sheetName val="포장공"/>
      <sheetName val="배수공"/>
      <sheetName val="총괄-1"/>
      <sheetName val="종료분석"/>
      <sheetName val="간접경상비"/>
      <sheetName val="평3"/>
      <sheetName val="SIL98"/>
      <sheetName val="건축공사"/>
      <sheetName val="수량산출"/>
      <sheetName val="실행내역"/>
      <sheetName val="수량산출서"/>
      <sheetName val="오억미만"/>
      <sheetName val="토공사"/>
      <sheetName val="6PILE  (돌출)"/>
      <sheetName val="품셈TABLE"/>
      <sheetName val="#REF"/>
      <sheetName val="일위대가"/>
      <sheetName val="노임단가"/>
      <sheetName val="터파기및재료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1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실행대비"/>
      <sheetName val=" ｹ-ﾌﾞﾙ"/>
      <sheetName val="6동"/>
      <sheetName val=""/>
      <sheetName val="견적서"/>
      <sheetName val="_________WINDOWS_Temporary_In_2"/>
      <sheetName val="_________WINDOWS_Temporary_In_3"/>
      <sheetName val="노임대가"/>
      <sheetName val="투찰(하수)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/>
      <sheetData sheetId="6"/>
      <sheetData sheetId="7" refreshError="1"/>
      <sheetData sheetId="8" refreshError="1"/>
    </sheetDataSet>
  </externalBook>
</externalLink>
</file>

<file path=xl/externalLinks/externalLink1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공종대비"/>
      <sheetName val=" ｹ-ﾌﾞﾙ"/>
      <sheetName val=""/>
      <sheetName val="6동"/>
      <sheetName val="_________WINDOWS_Temporary_In_2"/>
      <sheetName val="_________WINDOWS_Temporary_In_3"/>
      <sheetName val="토목내역서"/>
      <sheetName val="98수문일위"/>
    </sheetNames>
    <sheetDataSet>
      <sheetData sheetId="0" refreshError="1"/>
      <sheetData sheetId="1" refreshError="1"/>
      <sheetData sheetId="2"/>
      <sheetData sheetId="3" refreshError="1"/>
      <sheetData sheetId="4"/>
      <sheetData sheetId="5"/>
      <sheetData sheetId="6" refreshError="1"/>
      <sheetData sheetId="7" refreshError="1"/>
    </sheetDataSet>
  </externalBook>
</externalLink>
</file>

<file path=xl/externalLinks/externalLink1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인화병원"/>
      <sheetName val="공사개요"/>
      <sheetName val="매입세"/>
      <sheetName val="투찰(하수)"/>
      <sheetName val="인사자료총집계"/>
      <sheetName val="EQT-ESTN"/>
      <sheetName val="노임단가"/>
      <sheetName val="#REF"/>
      <sheetName val=" ｹ-ﾌﾞﾙ"/>
      <sheetName val="갈현동"/>
      <sheetName val="일위대가"/>
      <sheetName val="토목주소"/>
      <sheetName val="프랜트면허"/>
      <sheetName val="매입세율"/>
      <sheetName val="DATA"/>
      <sheetName val="할증 "/>
      <sheetName val="일위대가(계측기설치)"/>
      <sheetName val="9GNG운반"/>
      <sheetName val="품셈TABLE"/>
      <sheetName val="01"/>
      <sheetName val="설계"/>
      <sheetName val="건축비목군분류"/>
      <sheetName val="간접경상비"/>
      <sheetName val="내역표지"/>
      <sheetName val="6동"/>
      <sheetName val="회사정보"/>
      <sheetName val="평3"/>
      <sheetName val="관급"/>
      <sheetName val="말뚝지지력산정"/>
      <sheetName val="현대물량"/>
      <sheetName val="현금흐름"/>
      <sheetName val="CTEMCOST"/>
      <sheetName val="중기산출근거기초"/>
      <sheetName val="정부노임단가"/>
      <sheetName val="은행"/>
      <sheetName val="광통신 견적내역서1"/>
      <sheetName val="내역서"/>
      <sheetName val="ELECTRIC"/>
      <sheetName val="SCHEDULE"/>
      <sheetName val="잡철물"/>
      <sheetName val="교통대책내역"/>
      <sheetName val="입찰안"/>
      <sheetName val="실행(ALT1)"/>
      <sheetName val="전계가"/>
      <sheetName val="수입"/>
      <sheetName val="총괄표"/>
      <sheetName val="BID"/>
      <sheetName val=""/>
      <sheetName val="______C_CON601L_MECHANIC_EXCE_2"/>
      <sheetName val="______C_CON601L_MECHANIC_EXCE_3"/>
      <sheetName val="실행내역 "/>
      <sheetName val="SUB일위대가"/>
      <sheetName val="경비_원본"/>
      <sheetName val="입찰보고"/>
      <sheetName val="sw1"/>
      <sheetName val="견적사양비교표"/>
      <sheetName val="단가"/>
      <sheetName val="갑지"/>
      <sheetName val="일위산출근거"/>
      <sheetName val="일위목록"/>
      <sheetName val="변경후원본2"/>
      <sheetName val="15.공량산출근거서"/>
      <sheetName val="200"/>
      <sheetName val="손익분석"/>
      <sheetName val="통신물량"/>
      <sheetName val="종료분석"/>
      <sheetName val="품목"/>
      <sheetName val="A-4"/>
      <sheetName val="견적서"/>
      <sheetName val="설 계"/>
      <sheetName val="EQUIPMENT -2"/>
      <sheetName val="설계내역서"/>
      <sheetName val="불법주정차"/>
      <sheetName val="공정코드"/>
      <sheetName val="T&amp;C"/>
      <sheetName val="건축내역"/>
      <sheetName val="전기"/>
      <sheetName val="토공사"/>
      <sheetName val="3"/>
      <sheetName val="터파기및재료"/>
      <sheetName val="자금입금"/>
      <sheetName val="원본"/>
      <sheetName val="조명시설"/>
      <sheetName val="물량표"/>
      <sheetName val="당초"/>
      <sheetName val="Total"/>
      <sheetName val="교수설계"/>
      <sheetName val=" 토목 처리장도급내역서 "/>
      <sheetName val="품셈(기초)"/>
      <sheetName val="1,2공구원가계산서"/>
      <sheetName val="2공구산출내역"/>
      <sheetName val="1공구산출내역서"/>
      <sheetName val="DB"/>
      <sheetName val="경비2내역"/>
      <sheetName val="경비"/>
      <sheetName val="원가계산서"/>
      <sheetName val="Sheet1"/>
      <sheetName val="토적"/>
      <sheetName val="0207집계(전기)"/>
      <sheetName val="원가&amp;하도급원가"/>
      <sheetName val="시중노임단가"/>
      <sheetName val="시화점실행"/>
      <sheetName val="월별수입"/>
      <sheetName val="도급정산"/>
      <sheetName val="도체종-상수표"/>
      <sheetName val="Y-WORK"/>
      <sheetName val="배수공"/>
      <sheetName val="목차"/>
      <sheetName val="내역"/>
      <sheetName val="실행내역"/>
      <sheetName val="공문"/>
      <sheetName val="조명율표"/>
      <sheetName val="220 (2)"/>
      <sheetName val="Sheet2"/>
      <sheetName val="전등설비"/>
      <sheetName val="인건-측정"/>
      <sheetName val="0407집계(전기)"/>
      <sheetName val="A1내역_총괄표"/>
      <sheetName val="품셈"/>
      <sheetName val="증감분석"/>
      <sheetName val="설직재-1"/>
      <sheetName val="N賃率-職"/>
      <sheetName val="수량산출서"/>
      <sheetName val="구주,중아,CIS"/>
      <sheetName val="설계명세서"/>
      <sheetName val="품셈표"/>
      <sheetName val="PANEL"/>
      <sheetName val="참조자료"/>
      <sheetName val="직재"/>
      <sheetName val="내역을"/>
      <sheetName val="유치원내역"/>
      <sheetName val="코드표"/>
      <sheetName val="직노"/>
      <sheetName val="검암내역"/>
      <sheetName val="노임이"/>
      <sheetName val="노임"/>
      <sheetName val="협조전"/>
      <sheetName val="을지"/>
      <sheetName val="용산3(영광)"/>
      <sheetName val="현장관리비"/>
      <sheetName val="PIPE(UG)내역"/>
      <sheetName val="예산내역서"/>
      <sheetName val="98수문일위"/>
      <sheetName val="견적서-자동"/>
      <sheetName val="적용토목"/>
      <sheetName val="사용자정의"/>
      <sheetName val="내역전기"/>
      <sheetName val="기성금내역서"/>
      <sheetName val="JUCKEYK"/>
      <sheetName val="음료실행"/>
      <sheetName val="시멘트"/>
      <sheetName val="골조"/>
      <sheetName val="노무비"/>
      <sheetName val="wall"/>
      <sheetName val="COVER-P"/>
      <sheetName val="Macro1"/>
      <sheetName val="산3_4"/>
      <sheetName val="C1ㅇ"/>
      <sheetName val="O＆P"/>
      <sheetName val="매립"/>
      <sheetName val="옥외"/>
      <sheetName val="표지"/>
      <sheetName val="단가표"/>
      <sheetName val="토목내역서"/>
      <sheetName val="오억미만"/>
    </sheetNames>
    <definedNames>
      <definedName name="행열변환_1.행열변환_1"/>
      <definedName name="행열변환_2.행열변환_2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</sheetDataSet>
  </externalBook>
</externalLink>
</file>

<file path=xl/externalLinks/externalLink1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연습"/>
      <sheetName val="FIRST"/>
      <sheetName val="LETTER"/>
      <sheetName val="아셈 거푸집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신우"/>
      <sheetName val="Sheet1"/>
      <sheetName val="입찰안"/>
      <sheetName val="집계표"/>
      <sheetName val="증감대비"/>
      <sheetName val="#REF"/>
      <sheetName val="예산서(토목)"/>
      <sheetName val="설치기별"/>
      <sheetName val="공종단가"/>
      <sheetName val="철거기별"/>
      <sheetName val="예산서(상부)"/>
      <sheetName val="정부노임단가"/>
      <sheetName val="표지"/>
      <sheetName val="목차"/>
      <sheetName val="개요"/>
      <sheetName val="전제"/>
      <sheetName val="매출"/>
      <sheetName val="전사.사업"/>
      <sheetName val="손익증감"/>
      <sheetName val="CF차입"/>
      <sheetName val="ROIC"/>
      <sheetName val="매출 설비"/>
      <sheetName val="재고자산"/>
      <sheetName val="인원G"/>
      <sheetName val="주요비용"/>
      <sheetName val="구조조정"/>
      <sheetName val="1유리"/>
      <sheetName val="내역"/>
      <sheetName val="송전재료비"/>
      <sheetName val="견적대비표"/>
      <sheetName val="갑지"/>
      <sheetName val="Apt내역"/>
      <sheetName val="DATE"/>
      <sheetName val="소방사항"/>
      <sheetName val="학생내역"/>
      <sheetName val="자재단가비교표"/>
      <sheetName val="Sheet4"/>
      <sheetName val="물량표"/>
      <sheetName val="설-원가"/>
      <sheetName val="원가"/>
      <sheetName val="횡배수관토공수량"/>
      <sheetName val="설 계"/>
      <sheetName val="구분자"/>
      <sheetName val="골조시행"/>
      <sheetName val="산출근거"/>
      <sheetName val="원형1호맨홀토공수량"/>
      <sheetName val="조명시설"/>
      <sheetName val="대치판정"/>
      <sheetName val="s"/>
      <sheetName val="빙100장비사양"/>
      <sheetName val="직노"/>
      <sheetName val="산출내역서"/>
      <sheetName val="COPING"/>
      <sheetName val="12호기내역서(건축분)"/>
      <sheetName val="주차구획선수량"/>
      <sheetName val="표지(도서)"/>
      <sheetName val="조도계산서 "/>
      <sheetName val="변압기용량"/>
      <sheetName val="발전기"/>
      <sheetName val="발전기부하"/>
      <sheetName val="축전지"/>
      <sheetName val="전압조건(도서)"/>
      <sheetName val="전압(도서)"/>
      <sheetName val="부하조건(도서)"/>
      <sheetName val="부하(도서)"/>
      <sheetName val="표지(문화)"/>
      <sheetName val="전압조건(문화)"/>
      <sheetName val="전압(문화)"/>
      <sheetName val="부하조건(문화)"/>
      <sheetName val="전곡 동력부하"/>
      <sheetName val="CABLE전류"/>
      <sheetName val="도면목록"/>
      <sheetName val="부하계산서"/>
      <sheetName val=" ｹ-ﾌﾞﾙ"/>
    </sheetNames>
    <definedNames>
      <definedName name="행열변환_3.행열변환_3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</sheetDataSet>
  </externalBook>
</externalLink>
</file>

<file path=xl/externalLinks/externalLink1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연습"/>
      <sheetName val="FIRST"/>
      <sheetName val="LETTER"/>
      <sheetName val="아셈 거푸집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신우"/>
      <sheetName val="정부노임단가"/>
      <sheetName val="#REF"/>
      <sheetName val="빙100장비사양"/>
      <sheetName val="집계표"/>
      <sheetName val="대치판정"/>
      <sheetName val="s"/>
      <sheetName val="wall"/>
      <sheetName val="Mc1"/>
      <sheetName val="9811"/>
      <sheetName val="Sheet1"/>
      <sheetName val="증감대비"/>
      <sheetName val="예산서(토목)"/>
      <sheetName val="설치기별"/>
      <sheetName val="공종단가"/>
      <sheetName val="철거기별"/>
      <sheetName val="예산서(상부)"/>
      <sheetName val="표지"/>
      <sheetName val="목차"/>
      <sheetName val="개요"/>
      <sheetName val="전제"/>
      <sheetName val="매출"/>
      <sheetName val="전사.사업"/>
      <sheetName val="손익증감"/>
      <sheetName val="CF차입"/>
      <sheetName val="ROIC"/>
      <sheetName val="매출 설비"/>
      <sheetName val="재고자산"/>
      <sheetName val="인원G"/>
      <sheetName val="주요비용"/>
      <sheetName val="구조조정"/>
      <sheetName val="1유리"/>
      <sheetName val="내역"/>
      <sheetName val="송전재료비"/>
      <sheetName val="견적대비표"/>
      <sheetName val="갑지"/>
      <sheetName val="Apt내역"/>
      <sheetName val="DATE"/>
      <sheetName val="소방사항"/>
      <sheetName val="학생내역"/>
      <sheetName val="자재단가비교표"/>
      <sheetName val="Sheet4"/>
      <sheetName val="물량표"/>
      <sheetName val="설-원가"/>
      <sheetName val="원가"/>
      <sheetName val="횡배수관토공수량"/>
      <sheetName val="설 계"/>
      <sheetName val="구분자"/>
      <sheetName val="골조시행"/>
      <sheetName val="산출근거"/>
      <sheetName val="원형1호맨홀토공수량"/>
      <sheetName val="조명시설"/>
      <sheetName val="직노"/>
      <sheetName val="산출내역서"/>
      <sheetName val="COPING"/>
      <sheetName val="12호기내역서(건축분)"/>
      <sheetName val=""/>
      <sheetName val="Z__2001____7_________WIN95____2"/>
      <sheetName val="Z__2001____7_________WIN95____3"/>
      <sheetName val="9509"/>
    </sheetNames>
    <definedNames>
      <definedName name="행열변환_4.행열변환_4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 refreshError="1"/>
    </sheetDataSet>
  </externalBook>
</externalLink>
</file>

<file path=xl/externalLinks/externalLink1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설계서"/>
      <sheetName val="총괄원가계산서(총괄)"/>
      <sheetName val="갑지"/>
      <sheetName val="원가계산(건,토,기,조)"/>
      <sheetName val="원가계산(건축)"/>
      <sheetName val="공정별집계표."/>
      <sheetName val="공종별집계표"/>
      <sheetName val="공종별내역서"/>
      <sheetName val="일위대가목록"/>
      <sheetName val="일위대가"/>
      <sheetName val="중기단가목록"/>
      <sheetName val="중기단가산출서"/>
      <sheetName val="단가대비표"/>
      <sheetName val=" 공사설정 "/>
      <sheetName val="Sheet1"/>
      <sheetName val="수량산출"/>
      <sheetName val="연습"/>
    </sheetNames>
    <sheetDataSet>
      <sheetData sheetId="0" refreshError="1"/>
      <sheetData sheetId="1"/>
      <sheetData sheetId="2"/>
      <sheetData sheetId="3"/>
      <sheetData sheetId="4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설계서"/>
      <sheetName val="총괄원가계산서(총괄)"/>
      <sheetName val="갑지"/>
      <sheetName val="원가계산(건,토,기,조)"/>
      <sheetName val="원가계산(건축)"/>
      <sheetName val="공정별집계표."/>
      <sheetName val="공종별집계표"/>
      <sheetName val="공종별내역서"/>
      <sheetName val="일위대가목록"/>
      <sheetName val="일위대가"/>
      <sheetName val="중기단가목록"/>
      <sheetName val="중기단가산출서"/>
      <sheetName val="단가대비표"/>
      <sheetName val=" 공사설정 "/>
      <sheetName val="Sheet1"/>
      <sheetName val="수량산출"/>
      <sheetName val="연습"/>
    </sheetNames>
    <sheetDataSet>
      <sheetData sheetId="0" refreshError="1"/>
      <sheetData sheetId="1"/>
      <sheetData sheetId="2"/>
      <sheetData sheetId="3"/>
      <sheetData sheetId="4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총공사비분석표"/>
      <sheetName val="총괄집계표"/>
      <sheetName val="원가계산서(건+기+전기)"/>
      <sheetName val="설계서"/>
      <sheetName val="원가계산서(건축분야총괄)"/>
      <sheetName val="원가계산서(건+기)"/>
      <sheetName val="원가계산서(건축)"/>
      <sheetName val="원가계산서(토목)"/>
      <sheetName val="원가계산서(조경)"/>
      <sheetName val="원가계산서(기계)"/>
      <sheetName val="원가계산서(폐기물)"/>
      <sheetName val="공종별총괄표"/>
      <sheetName val="원가제비율"/>
      <sheetName val="공종별집계표"/>
      <sheetName val="공종별내역서"/>
      <sheetName val="일위대가목록"/>
      <sheetName val="일위대가"/>
      <sheetName val="중기단가목록"/>
      <sheetName val="중기단가산출서"/>
      <sheetName val="단가대비표"/>
      <sheetName val="고용개선지원비"/>
      <sheetName val="건축제비율"/>
      <sheetName val="연습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>
        <row r="9">
          <cell r="H9">
            <v>0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/>
  </sheetPr>
  <dimension ref="A1:U30"/>
  <sheetViews>
    <sheetView showZeros="0" view="pageBreakPreview" zoomScale="85" zoomScaleNormal="70" zoomScaleSheetLayoutView="85" workbookViewId="0">
      <selection activeCell="T18" sqref="T18"/>
    </sheetView>
  </sheetViews>
  <sheetFormatPr defaultColWidth="8.5" defaultRowHeight="26.25" customHeight="1"/>
  <cols>
    <col min="1" max="16" width="8.5" style="9" customWidth="1"/>
    <col min="17" max="19" width="8.5" style="14" customWidth="1"/>
    <col min="20" max="20" width="8.5" style="9" customWidth="1"/>
    <col min="21" max="21" width="14.625" style="9" bestFit="1" customWidth="1"/>
    <col min="22" max="22" width="18.5" style="9" bestFit="1" customWidth="1"/>
    <col min="23" max="23" width="10.625" style="9" bestFit="1" customWidth="1"/>
    <col min="24" max="256" width="8.5" style="9"/>
    <col min="257" max="276" width="8.5" style="9" customWidth="1"/>
    <col min="277" max="277" width="10" style="9" bestFit="1" customWidth="1"/>
    <col min="278" max="278" width="18.5" style="9" bestFit="1" customWidth="1"/>
    <col min="279" max="512" width="8.5" style="9"/>
    <col min="513" max="532" width="8.5" style="9" customWidth="1"/>
    <col min="533" max="533" width="10" style="9" bestFit="1" customWidth="1"/>
    <col min="534" max="534" width="18.5" style="9" bestFit="1" customWidth="1"/>
    <col min="535" max="768" width="8.5" style="9"/>
    <col min="769" max="788" width="8.5" style="9" customWidth="1"/>
    <col min="789" max="789" width="10" style="9" bestFit="1" customWidth="1"/>
    <col min="790" max="790" width="18.5" style="9" bestFit="1" customWidth="1"/>
    <col min="791" max="1024" width="8.5" style="9"/>
    <col min="1025" max="1044" width="8.5" style="9" customWidth="1"/>
    <col min="1045" max="1045" width="10" style="9" bestFit="1" customWidth="1"/>
    <col min="1046" max="1046" width="18.5" style="9" bestFit="1" customWidth="1"/>
    <col min="1047" max="1280" width="8.5" style="9"/>
    <col min="1281" max="1300" width="8.5" style="9" customWidth="1"/>
    <col min="1301" max="1301" width="10" style="9" bestFit="1" customWidth="1"/>
    <col min="1302" max="1302" width="18.5" style="9" bestFit="1" customWidth="1"/>
    <col min="1303" max="1536" width="8.5" style="9"/>
    <col min="1537" max="1556" width="8.5" style="9" customWidth="1"/>
    <col min="1557" max="1557" width="10" style="9" bestFit="1" customWidth="1"/>
    <col min="1558" max="1558" width="18.5" style="9" bestFit="1" customWidth="1"/>
    <col min="1559" max="1792" width="8.5" style="9"/>
    <col min="1793" max="1812" width="8.5" style="9" customWidth="1"/>
    <col min="1813" max="1813" width="10" style="9" bestFit="1" customWidth="1"/>
    <col min="1814" max="1814" width="18.5" style="9" bestFit="1" customWidth="1"/>
    <col min="1815" max="2048" width="8.5" style="9"/>
    <col min="2049" max="2068" width="8.5" style="9" customWidth="1"/>
    <col min="2069" max="2069" width="10" style="9" bestFit="1" customWidth="1"/>
    <col min="2070" max="2070" width="18.5" style="9" bestFit="1" customWidth="1"/>
    <col min="2071" max="2304" width="8.5" style="9"/>
    <col min="2305" max="2324" width="8.5" style="9" customWidth="1"/>
    <col min="2325" max="2325" width="10" style="9" bestFit="1" customWidth="1"/>
    <col min="2326" max="2326" width="18.5" style="9" bestFit="1" customWidth="1"/>
    <col min="2327" max="2560" width="8.5" style="9"/>
    <col min="2561" max="2580" width="8.5" style="9" customWidth="1"/>
    <col min="2581" max="2581" width="10" style="9" bestFit="1" customWidth="1"/>
    <col min="2582" max="2582" width="18.5" style="9" bestFit="1" customWidth="1"/>
    <col min="2583" max="2816" width="8.5" style="9"/>
    <col min="2817" max="2836" width="8.5" style="9" customWidth="1"/>
    <col min="2837" max="2837" width="10" style="9" bestFit="1" customWidth="1"/>
    <col min="2838" max="2838" width="18.5" style="9" bestFit="1" customWidth="1"/>
    <col min="2839" max="3072" width="8.5" style="9"/>
    <col min="3073" max="3092" width="8.5" style="9" customWidth="1"/>
    <col min="3093" max="3093" width="10" style="9" bestFit="1" customWidth="1"/>
    <col min="3094" max="3094" width="18.5" style="9" bestFit="1" customWidth="1"/>
    <col min="3095" max="3328" width="8.5" style="9"/>
    <col min="3329" max="3348" width="8.5" style="9" customWidth="1"/>
    <col min="3349" max="3349" width="10" style="9" bestFit="1" customWidth="1"/>
    <col min="3350" max="3350" width="18.5" style="9" bestFit="1" customWidth="1"/>
    <col min="3351" max="3584" width="8.5" style="9"/>
    <col min="3585" max="3604" width="8.5" style="9" customWidth="1"/>
    <col min="3605" max="3605" width="10" style="9" bestFit="1" customWidth="1"/>
    <col min="3606" max="3606" width="18.5" style="9" bestFit="1" customWidth="1"/>
    <col min="3607" max="3840" width="8.5" style="9"/>
    <col min="3841" max="3860" width="8.5" style="9" customWidth="1"/>
    <col min="3861" max="3861" width="10" style="9" bestFit="1" customWidth="1"/>
    <col min="3862" max="3862" width="18.5" style="9" bestFit="1" customWidth="1"/>
    <col min="3863" max="4096" width="8.5" style="9"/>
    <col min="4097" max="4116" width="8.5" style="9" customWidth="1"/>
    <col min="4117" max="4117" width="10" style="9" bestFit="1" customWidth="1"/>
    <col min="4118" max="4118" width="18.5" style="9" bestFit="1" customWidth="1"/>
    <col min="4119" max="4352" width="8.5" style="9"/>
    <col min="4353" max="4372" width="8.5" style="9" customWidth="1"/>
    <col min="4373" max="4373" width="10" style="9" bestFit="1" customWidth="1"/>
    <col min="4374" max="4374" width="18.5" style="9" bestFit="1" customWidth="1"/>
    <col min="4375" max="4608" width="8.5" style="9"/>
    <col min="4609" max="4628" width="8.5" style="9" customWidth="1"/>
    <col min="4629" max="4629" width="10" style="9" bestFit="1" customWidth="1"/>
    <col min="4630" max="4630" width="18.5" style="9" bestFit="1" customWidth="1"/>
    <col min="4631" max="4864" width="8.5" style="9"/>
    <col min="4865" max="4884" width="8.5" style="9" customWidth="1"/>
    <col min="4885" max="4885" width="10" style="9" bestFit="1" customWidth="1"/>
    <col min="4886" max="4886" width="18.5" style="9" bestFit="1" customWidth="1"/>
    <col min="4887" max="5120" width="8.5" style="9"/>
    <col min="5121" max="5140" width="8.5" style="9" customWidth="1"/>
    <col min="5141" max="5141" width="10" style="9" bestFit="1" customWidth="1"/>
    <col min="5142" max="5142" width="18.5" style="9" bestFit="1" customWidth="1"/>
    <col min="5143" max="5376" width="8.5" style="9"/>
    <col min="5377" max="5396" width="8.5" style="9" customWidth="1"/>
    <col min="5397" max="5397" width="10" style="9" bestFit="1" customWidth="1"/>
    <col min="5398" max="5398" width="18.5" style="9" bestFit="1" customWidth="1"/>
    <col min="5399" max="5632" width="8.5" style="9"/>
    <col min="5633" max="5652" width="8.5" style="9" customWidth="1"/>
    <col min="5653" max="5653" width="10" style="9" bestFit="1" customWidth="1"/>
    <col min="5654" max="5654" width="18.5" style="9" bestFit="1" customWidth="1"/>
    <col min="5655" max="5888" width="8.5" style="9"/>
    <col min="5889" max="5908" width="8.5" style="9" customWidth="1"/>
    <col min="5909" max="5909" width="10" style="9" bestFit="1" customWidth="1"/>
    <col min="5910" max="5910" width="18.5" style="9" bestFit="1" customWidth="1"/>
    <col min="5911" max="6144" width="8.5" style="9"/>
    <col min="6145" max="6164" width="8.5" style="9" customWidth="1"/>
    <col min="6165" max="6165" width="10" style="9" bestFit="1" customWidth="1"/>
    <col min="6166" max="6166" width="18.5" style="9" bestFit="1" customWidth="1"/>
    <col min="6167" max="6400" width="8.5" style="9"/>
    <col min="6401" max="6420" width="8.5" style="9" customWidth="1"/>
    <col min="6421" max="6421" width="10" style="9" bestFit="1" customWidth="1"/>
    <col min="6422" max="6422" width="18.5" style="9" bestFit="1" customWidth="1"/>
    <col min="6423" max="6656" width="8.5" style="9"/>
    <col min="6657" max="6676" width="8.5" style="9" customWidth="1"/>
    <col min="6677" max="6677" width="10" style="9" bestFit="1" customWidth="1"/>
    <col min="6678" max="6678" width="18.5" style="9" bestFit="1" customWidth="1"/>
    <col min="6679" max="6912" width="8.5" style="9"/>
    <col min="6913" max="6932" width="8.5" style="9" customWidth="1"/>
    <col min="6933" max="6933" width="10" style="9" bestFit="1" customWidth="1"/>
    <col min="6934" max="6934" width="18.5" style="9" bestFit="1" customWidth="1"/>
    <col min="6935" max="7168" width="8.5" style="9"/>
    <col min="7169" max="7188" width="8.5" style="9" customWidth="1"/>
    <col min="7189" max="7189" width="10" style="9" bestFit="1" customWidth="1"/>
    <col min="7190" max="7190" width="18.5" style="9" bestFit="1" customWidth="1"/>
    <col min="7191" max="7424" width="8.5" style="9"/>
    <col min="7425" max="7444" width="8.5" style="9" customWidth="1"/>
    <col min="7445" max="7445" width="10" style="9" bestFit="1" customWidth="1"/>
    <col min="7446" max="7446" width="18.5" style="9" bestFit="1" customWidth="1"/>
    <col min="7447" max="7680" width="8.5" style="9"/>
    <col min="7681" max="7700" width="8.5" style="9" customWidth="1"/>
    <col min="7701" max="7701" width="10" style="9" bestFit="1" customWidth="1"/>
    <col min="7702" max="7702" width="18.5" style="9" bestFit="1" customWidth="1"/>
    <col min="7703" max="7936" width="8.5" style="9"/>
    <col min="7937" max="7956" width="8.5" style="9" customWidth="1"/>
    <col min="7957" max="7957" width="10" style="9" bestFit="1" customWidth="1"/>
    <col min="7958" max="7958" width="18.5" style="9" bestFit="1" customWidth="1"/>
    <col min="7959" max="8192" width="8.5" style="9"/>
    <col min="8193" max="8212" width="8.5" style="9" customWidth="1"/>
    <col min="8213" max="8213" width="10" style="9" bestFit="1" customWidth="1"/>
    <col min="8214" max="8214" width="18.5" style="9" bestFit="1" customWidth="1"/>
    <col min="8215" max="8448" width="8.5" style="9"/>
    <col min="8449" max="8468" width="8.5" style="9" customWidth="1"/>
    <col min="8469" max="8469" width="10" style="9" bestFit="1" customWidth="1"/>
    <col min="8470" max="8470" width="18.5" style="9" bestFit="1" customWidth="1"/>
    <col min="8471" max="8704" width="8.5" style="9"/>
    <col min="8705" max="8724" width="8.5" style="9" customWidth="1"/>
    <col min="8725" max="8725" width="10" style="9" bestFit="1" customWidth="1"/>
    <col min="8726" max="8726" width="18.5" style="9" bestFit="1" customWidth="1"/>
    <col min="8727" max="8960" width="8.5" style="9"/>
    <col min="8961" max="8980" width="8.5" style="9" customWidth="1"/>
    <col min="8981" max="8981" width="10" style="9" bestFit="1" customWidth="1"/>
    <col min="8982" max="8982" width="18.5" style="9" bestFit="1" customWidth="1"/>
    <col min="8983" max="9216" width="8.5" style="9"/>
    <col min="9217" max="9236" width="8.5" style="9" customWidth="1"/>
    <col min="9237" max="9237" width="10" style="9" bestFit="1" customWidth="1"/>
    <col min="9238" max="9238" width="18.5" style="9" bestFit="1" customWidth="1"/>
    <col min="9239" max="9472" width="8.5" style="9"/>
    <col min="9473" max="9492" width="8.5" style="9" customWidth="1"/>
    <col min="9493" max="9493" width="10" style="9" bestFit="1" customWidth="1"/>
    <col min="9494" max="9494" width="18.5" style="9" bestFit="1" customWidth="1"/>
    <col min="9495" max="9728" width="8.5" style="9"/>
    <col min="9729" max="9748" width="8.5" style="9" customWidth="1"/>
    <col min="9749" max="9749" width="10" style="9" bestFit="1" customWidth="1"/>
    <col min="9750" max="9750" width="18.5" style="9" bestFit="1" customWidth="1"/>
    <col min="9751" max="9984" width="8.5" style="9"/>
    <col min="9985" max="10004" width="8.5" style="9" customWidth="1"/>
    <col min="10005" max="10005" width="10" style="9" bestFit="1" customWidth="1"/>
    <col min="10006" max="10006" width="18.5" style="9" bestFit="1" customWidth="1"/>
    <col min="10007" max="10240" width="8.5" style="9"/>
    <col min="10241" max="10260" width="8.5" style="9" customWidth="1"/>
    <col min="10261" max="10261" width="10" style="9" bestFit="1" customWidth="1"/>
    <col min="10262" max="10262" width="18.5" style="9" bestFit="1" customWidth="1"/>
    <col min="10263" max="10496" width="8.5" style="9"/>
    <col min="10497" max="10516" width="8.5" style="9" customWidth="1"/>
    <col min="10517" max="10517" width="10" style="9" bestFit="1" customWidth="1"/>
    <col min="10518" max="10518" width="18.5" style="9" bestFit="1" customWidth="1"/>
    <col min="10519" max="10752" width="8.5" style="9"/>
    <col min="10753" max="10772" width="8.5" style="9" customWidth="1"/>
    <col min="10773" max="10773" width="10" style="9" bestFit="1" customWidth="1"/>
    <col min="10774" max="10774" width="18.5" style="9" bestFit="1" customWidth="1"/>
    <col min="10775" max="11008" width="8.5" style="9"/>
    <col min="11009" max="11028" width="8.5" style="9" customWidth="1"/>
    <col min="11029" max="11029" width="10" style="9" bestFit="1" customWidth="1"/>
    <col min="11030" max="11030" width="18.5" style="9" bestFit="1" customWidth="1"/>
    <col min="11031" max="11264" width="8.5" style="9"/>
    <col min="11265" max="11284" width="8.5" style="9" customWidth="1"/>
    <col min="11285" max="11285" width="10" style="9" bestFit="1" customWidth="1"/>
    <col min="11286" max="11286" width="18.5" style="9" bestFit="1" customWidth="1"/>
    <col min="11287" max="11520" width="8.5" style="9"/>
    <col min="11521" max="11540" width="8.5" style="9" customWidth="1"/>
    <col min="11541" max="11541" width="10" style="9" bestFit="1" customWidth="1"/>
    <col min="11542" max="11542" width="18.5" style="9" bestFit="1" customWidth="1"/>
    <col min="11543" max="11776" width="8.5" style="9"/>
    <col min="11777" max="11796" width="8.5" style="9" customWidth="1"/>
    <col min="11797" max="11797" width="10" style="9" bestFit="1" customWidth="1"/>
    <col min="11798" max="11798" width="18.5" style="9" bestFit="1" customWidth="1"/>
    <col min="11799" max="12032" width="8.5" style="9"/>
    <col min="12033" max="12052" width="8.5" style="9" customWidth="1"/>
    <col min="12053" max="12053" width="10" style="9" bestFit="1" customWidth="1"/>
    <col min="12054" max="12054" width="18.5" style="9" bestFit="1" customWidth="1"/>
    <col min="12055" max="12288" width="8.5" style="9"/>
    <col min="12289" max="12308" width="8.5" style="9" customWidth="1"/>
    <col min="12309" max="12309" width="10" style="9" bestFit="1" customWidth="1"/>
    <col min="12310" max="12310" width="18.5" style="9" bestFit="1" customWidth="1"/>
    <col min="12311" max="12544" width="8.5" style="9"/>
    <col min="12545" max="12564" width="8.5" style="9" customWidth="1"/>
    <col min="12565" max="12565" width="10" style="9" bestFit="1" customWidth="1"/>
    <col min="12566" max="12566" width="18.5" style="9" bestFit="1" customWidth="1"/>
    <col min="12567" max="12800" width="8.5" style="9"/>
    <col min="12801" max="12820" width="8.5" style="9" customWidth="1"/>
    <col min="12821" max="12821" width="10" style="9" bestFit="1" customWidth="1"/>
    <col min="12822" max="12822" width="18.5" style="9" bestFit="1" customWidth="1"/>
    <col min="12823" max="13056" width="8.5" style="9"/>
    <col min="13057" max="13076" width="8.5" style="9" customWidth="1"/>
    <col min="13077" max="13077" width="10" style="9" bestFit="1" customWidth="1"/>
    <col min="13078" max="13078" width="18.5" style="9" bestFit="1" customWidth="1"/>
    <col min="13079" max="13312" width="8.5" style="9"/>
    <col min="13313" max="13332" width="8.5" style="9" customWidth="1"/>
    <col min="13333" max="13333" width="10" style="9" bestFit="1" customWidth="1"/>
    <col min="13334" max="13334" width="18.5" style="9" bestFit="1" customWidth="1"/>
    <col min="13335" max="13568" width="8.5" style="9"/>
    <col min="13569" max="13588" width="8.5" style="9" customWidth="1"/>
    <col min="13589" max="13589" width="10" style="9" bestFit="1" customWidth="1"/>
    <col min="13590" max="13590" width="18.5" style="9" bestFit="1" customWidth="1"/>
    <col min="13591" max="13824" width="8.5" style="9"/>
    <col min="13825" max="13844" width="8.5" style="9" customWidth="1"/>
    <col min="13845" max="13845" width="10" style="9" bestFit="1" customWidth="1"/>
    <col min="13846" max="13846" width="18.5" style="9" bestFit="1" customWidth="1"/>
    <col min="13847" max="14080" width="8.5" style="9"/>
    <col min="14081" max="14100" width="8.5" style="9" customWidth="1"/>
    <col min="14101" max="14101" width="10" style="9" bestFit="1" customWidth="1"/>
    <col min="14102" max="14102" width="18.5" style="9" bestFit="1" customWidth="1"/>
    <col min="14103" max="14336" width="8.5" style="9"/>
    <col min="14337" max="14356" width="8.5" style="9" customWidth="1"/>
    <col min="14357" max="14357" width="10" style="9" bestFit="1" customWidth="1"/>
    <col min="14358" max="14358" width="18.5" style="9" bestFit="1" customWidth="1"/>
    <col min="14359" max="14592" width="8.5" style="9"/>
    <col min="14593" max="14612" width="8.5" style="9" customWidth="1"/>
    <col min="14613" max="14613" width="10" style="9" bestFit="1" customWidth="1"/>
    <col min="14614" max="14614" width="18.5" style="9" bestFit="1" customWidth="1"/>
    <col min="14615" max="14848" width="8.5" style="9"/>
    <col min="14849" max="14868" width="8.5" style="9" customWidth="1"/>
    <col min="14869" max="14869" width="10" style="9" bestFit="1" customWidth="1"/>
    <col min="14870" max="14870" width="18.5" style="9" bestFit="1" customWidth="1"/>
    <col min="14871" max="15104" width="8.5" style="9"/>
    <col min="15105" max="15124" width="8.5" style="9" customWidth="1"/>
    <col min="15125" max="15125" width="10" style="9" bestFit="1" customWidth="1"/>
    <col min="15126" max="15126" width="18.5" style="9" bestFit="1" customWidth="1"/>
    <col min="15127" max="15360" width="8.5" style="9"/>
    <col min="15361" max="15380" width="8.5" style="9" customWidth="1"/>
    <col min="15381" max="15381" width="10" style="9" bestFit="1" customWidth="1"/>
    <col min="15382" max="15382" width="18.5" style="9" bestFit="1" customWidth="1"/>
    <col min="15383" max="15616" width="8.5" style="9"/>
    <col min="15617" max="15636" width="8.5" style="9" customWidth="1"/>
    <col min="15637" max="15637" width="10" style="9" bestFit="1" customWidth="1"/>
    <col min="15638" max="15638" width="18.5" style="9" bestFit="1" customWidth="1"/>
    <col min="15639" max="15872" width="8.5" style="9"/>
    <col min="15873" max="15892" width="8.5" style="9" customWidth="1"/>
    <col min="15893" max="15893" width="10" style="9" bestFit="1" customWidth="1"/>
    <col min="15894" max="15894" width="18.5" style="9" bestFit="1" customWidth="1"/>
    <col min="15895" max="16128" width="8.5" style="9"/>
    <col min="16129" max="16148" width="8.5" style="9" customWidth="1"/>
    <col min="16149" max="16149" width="10" style="9" bestFit="1" customWidth="1"/>
    <col min="16150" max="16150" width="18.5" style="9" bestFit="1" customWidth="1"/>
    <col min="16151" max="16384" width="8.5" style="9"/>
  </cols>
  <sheetData>
    <row r="1" spans="1:20" ht="41.25" customHeight="1" thickBot="1">
      <c r="A1" s="225" t="s">
        <v>7</v>
      </c>
      <c r="B1" s="225"/>
      <c r="C1" s="225" t="s">
        <v>3368</v>
      </c>
      <c r="D1" s="225"/>
      <c r="E1" s="225"/>
      <c r="F1" s="227" t="s">
        <v>8</v>
      </c>
      <c r="G1" s="220"/>
      <c r="H1" s="220"/>
      <c r="I1" s="227" t="s">
        <v>9</v>
      </c>
      <c r="J1" s="220"/>
      <c r="K1" s="220"/>
      <c r="L1" s="8" t="s">
        <v>10</v>
      </c>
      <c r="M1" s="220"/>
      <c r="N1" s="220"/>
      <c r="O1" s="8" t="s">
        <v>11</v>
      </c>
      <c r="P1" s="220"/>
      <c r="Q1" s="220"/>
      <c r="R1" s="8" t="s">
        <v>12</v>
      </c>
      <c r="S1" s="220"/>
      <c r="T1" s="220"/>
    </row>
    <row r="2" spans="1:20" ht="41.25" customHeight="1">
      <c r="A2" s="226"/>
      <c r="B2" s="226"/>
      <c r="C2" s="226"/>
      <c r="D2" s="226"/>
      <c r="E2" s="226"/>
      <c r="F2" s="228"/>
      <c r="G2" s="221"/>
      <c r="H2" s="221"/>
      <c r="I2" s="228"/>
      <c r="J2" s="221"/>
      <c r="K2" s="221"/>
      <c r="L2" s="10" t="s">
        <v>13</v>
      </c>
      <c r="M2" s="221"/>
      <c r="N2" s="221"/>
      <c r="O2" s="10" t="s">
        <v>14</v>
      </c>
      <c r="P2" s="221"/>
      <c r="Q2" s="221"/>
      <c r="R2" s="10" t="s">
        <v>15</v>
      </c>
      <c r="S2" s="221"/>
      <c r="T2" s="221"/>
    </row>
    <row r="3" spans="1:20" ht="52.5" customHeight="1">
      <c r="A3" s="222" t="s">
        <v>16</v>
      </c>
      <c r="B3" s="223"/>
      <c r="C3" s="223"/>
      <c r="D3" s="223"/>
      <c r="E3" s="223"/>
      <c r="F3" s="223"/>
      <c r="G3" s="223"/>
      <c r="H3" s="223"/>
      <c r="I3" s="223"/>
      <c r="J3" s="223"/>
      <c r="K3" s="223"/>
      <c r="L3" s="223"/>
      <c r="M3" s="223"/>
      <c r="N3" s="223"/>
      <c r="O3" s="223"/>
      <c r="P3" s="223"/>
      <c r="Q3" s="223"/>
      <c r="R3" s="223"/>
      <c r="S3" s="223"/>
      <c r="T3" s="224"/>
    </row>
    <row r="4" spans="1:20" ht="26.25" customHeight="1">
      <c r="A4" s="11"/>
      <c r="B4" s="12"/>
      <c r="C4" s="12"/>
      <c r="D4" s="13" t="s">
        <v>17</v>
      </c>
      <c r="G4" s="14" t="s">
        <v>18</v>
      </c>
      <c r="I4" s="110" t="str">
        <f>원가제비율!D3</f>
        <v>대화면도시재생사업청학당조성공사기본및실시설</v>
      </c>
      <c r="Q4" s="9"/>
      <c r="R4" s="9"/>
      <c r="S4" s="9"/>
      <c r="T4" s="15"/>
    </row>
    <row r="5" spans="1:20" ht="26.25" customHeight="1">
      <c r="A5" s="11"/>
      <c r="B5" s="12"/>
      <c r="C5" s="12"/>
      <c r="D5" s="12" t="s">
        <v>19</v>
      </c>
      <c r="G5" s="14" t="s">
        <v>18</v>
      </c>
      <c r="H5" s="217">
        <f>P18</f>
        <v>3091637000.3974171</v>
      </c>
      <c r="I5" s="217"/>
      <c r="J5" s="217"/>
      <c r="K5" s="16" t="str">
        <f>"(금 "&amp;NUMBERSTRING( P18,1)&amp;"원)"</f>
        <v>(금 삼십억구천일백육십삼만칠천원)</v>
      </c>
      <c r="Q5" s="9"/>
      <c r="R5" s="9"/>
      <c r="S5" s="9"/>
      <c r="T5" s="15"/>
    </row>
    <row r="6" spans="1:20" ht="26.25" customHeight="1">
      <c r="A6" s="11"/>
      <c r="B6" s="17"/>
      <c r="C6" s="17"/>
      <c r="D6" s="12" t="s">
        <v>20</v>
      </c>
      <c r="G6" s="14" t="s">
        <v>18</v>
      </c>
      <c r="H6" s="217">
        <f>I18</f>
        <v>2525321000.3974171</v>
      </c>
      <c r="I6" s="217"/>
      <c r="J6" s="217"/>
      <c r="K6" s="16" t="str">
        <f>"(금 "&amp;NUMBERSTRING( I18,1)&amp;"원)"</f>
        <v>(금 이십오억이천오백삼십이만일천원)</v>
      </c>
      <c r="Q6" s="9"/>
      <c r="R6" s="9"/>
      <c r="S6" s="9"/>
      <c r="T6" s="15"/>
    </row>
    <row r="7" spans="1:20" ht="26.25" customHeight="1">
      <c r="A7" s="11"/>
      <c r="B7" s="17"/>
      <c r="C7" s="17"/>
      <c r="D7" s="12" t="s">
        <v>21</v>
      </c>
      <c r="G7" s="14" t="s">
        <v>18</v>
      </c>
      <c r="H7" s="217">
        <f>D18</f>
        <v>2295746363.906743</v>
      </c>
      <c r="I7" s="217"/>
      <c r="J7" s="217"/>
      <c r="K7" s="16" t="str">
        <f>"(금 "&amp;NUMBERSTRING( D18,1)&amp;"원)"</f>
        <v>(금 이십이억구천오백칠십사만육천삼백육십사원)</v>
      </c>
      <c r="Q7" s="9"/>
      <c r="R7" s="9"/>
      <c r="S7" s="9"/>
      <c r="T7" s="15"/>
    </row>
    <row r="8" spans="1:20" ht="26.25" customHeight="1">
      <c r="A8" s="11"/>
      <c r="B8" s="17"/>
      <c r="C8" s="17"/>
      <c r="D8" s="12" t="s">
        <v>22</v>
      </c>
      <c r="G8" s="14" t="s">
        <v>18</v>
      </c>
      <c r="H8" s="217">
        <f>G18</f>
        <v>229574636.49067429</v>
      </c>
      <c r="I8" s="217"/>
      <c r="J8" s="217"/>
      <c r="K8" s="16" t="str">
        <f>"(금 "&amp;NUMBERSTRING( G18,1)&amp;"원)"</f>
        <v>(금 이억이천구백오십칠만사천육백삼십육원)</v>
      </c>
      <c r="Q8" s="9"/>
      <c r="R8" s="9"/>
      <c r="S8" s="9"/>
      <c r="T8" s="15"/>
    </row>
    <row r="9" spans="1:20" ht="26.25" customHeight="1">
      <c r="A9" s="11"/>
      <c r="B9" s="17"/>
      <c r="C9" s="17"/>
      <c r="D9" s="12" t="s">
        <v>23</v>
      </c>
      <c r="G9" s="14" t="s">
        <v>18</v>
      </c>
      <c r="H9" s="217">
        <f>L18</f>
        <v>563849000</v>
      </c>
      <c r="I9" s="217"/>
      <c r="J9" s="217"/>
      <c r="K9" s="16" t="str">
        <f>"(금 "&amp;NUMBERSTRING( L18,1)&amp;"원)"</f>
        <v>(금 오억육천삼백팔십사만구천원)</v>
      </c>
      <c r="Q9" s="9"/>
      <c r="R9" s="9"/>
      <c r="S9" s="9"/>
      <c r="T9" s="15"/>
    </row>
    <row r="10" spans="1:20" ht="26.25" customHeight="1">
      <c r="A10" s="11"/>
      <c r="B10" s="17"/>
      <c r="C10" s="17"/>
      <c r="D10" s="12" t="s">
        <v>24</v>
      </c>
      <c r="G10" s="14" t="s">
        <v>18</v>
      </c>
      <c r="H10" s="217">
        <f>N18</f>
        <v>2467000</v>
      </c>
      <c r="I10" s="217"/>
      <c r="J10" s="217"/>
      <c r="K10" s="16" t="str">
        <f>"(금 "&amp;NUMBERSTRING( N18,1)&amp;"원)"</f>
        <v>(금 이백사십육만칠천원)</v>
      </c>
      <c r="Q10" s="9"/>
      <c r="R10" s="9"/>
      <c r="S10" s="9"/>
      <c r="T10" s="15"/>
    </row>
    <row r="11" spans="1:20" ht="26.25" customHeight="1">
      <c r="A11" s="11"/>
      <c r="B11" s="17"/>
      <c r="C11" s="17"/>
      <c r="D11" s="18"/>
      <c r="G11" s="14"/>
      <c r="N11" s="218"/>
      <c r="O11" s="218"/>
      <c r="P11" s="219"/>
      <c r="Q11" s="9"/>
      <c r="R11" s="9"/>
      <c r="S11" s="9"/>
      <c r="T11" s="15"/>
    </row>
    <row r="12" spans="1:20" s="14" customFormat="1" ht="36" customHeight="1">
      <c r="A12" s="197" t="s">
        <v>25</v>
      </c>
      <c r="B12" s="197"/>
      <c r="C12" s="197"/>
      <c r="D12" s="197" t="s">
        <v>26</v>
      </c>
      <c r="E12" s="197"/>
      <c r="F12" s="197"/>
      <c r="G12" s="197" t="s">
        <v>27</v>
      </c>
      <c r="H12" s="197"/>
      <c r="I12" s="197" t="s">
        <v>28</v>
      </c>
      <c r="J12" s="197"/>
      <c r="K12" s="197"/>
      <c r="L12" s="197" t="s">
        <v>29</v>
      </c>
      <c r="M12" s="197"/>
      <c r="N12" s="197" t="s">
        <v>30</v>
      </c>
      <c r="O12" s="197"/>
      <c r="P12" s="197" t="s">
        <v>31</v>
      </c>
      <c r="Q12" s="197"/>
      <c r="R12" s="197"/>
      <c r="S12" s="197"/>
      <c r="T12" s="19" t="s">
        <v>32</v>
      </c>
    </row>
    <row r="13" spans="1:20" ht="36" customHeight="1">
      <c r="A13" s="213" t="s">
        <v>2845</v>
      </c>
      <c r="B13" s="214"/>
      <c r="C13" s="215"/>
      <c r="D13" s="216">
        <f>'원가계산서(건축분야총괄)'!H34</f>
        <v>1967379091.1794701</v>
      </c>
      <c r="E13" s="216"/>
      <c r="F13" s="216"/>
      <c r="G13" s="199">
        <f>'원가계산서(건축분야총괄)'!H35</f>
        <v>196737909.11794701</v>
      </c>
      <c r="H13" s="199"/>
      <c r="I13" s="199">
        <f>'원가계산서(건축분야총괄)'!H36</f>
        <v>2164117000.2974172</v>
      </c>
      <c r="J13" s="199"/>
      <c r="K13" s="199"/>
      <c r="L13" s="199">
        <f>'원가계산서(건축분야총괄)'!H40+'원가계산서(건축분야총괄)'!H41</f>
        <v>512734000</v>
      </c>
      <c r="M13" s="199"/>
      <c r="N13" s="199">
        <f>'원가계산서(건축분야총괄)'!H38</f>
        <v>0</v>
      </c>
      <c r="O13" s="199"/>
      <c r="P13" s="198">
        <f>I13+L13+N13</f>
        <v>2676851000.2974172</v>
      </c>
      <c r="Q13" s="198"/>
      <c r="R13" s="198"/>
      <c r="S13" s="198"/>
      <c r="T13" s="20">
        <f>P13/P18*100</f>
        <v>86.583612498922719</v>
      </c>
    </row>
    <row r="14" spans="1:20" ht="36" customHeight="1">
      <c r="A14" s="196" t="s">
        <v>200</v>
      </c>
      <c r="B14" s="197"/>
      <c r="C14" s="197"/>
      <c r="D14" s="198">
        <f>D28</f>
        <v>328367273.72727275</v>
      </c>
      <c r="E14" s="198"/>
      <c r="F14" s="198"/>
      <c r="G14" s="199">
        <f>G28</f>
        <v>32836727.372727275</v>
      </c>
      <c r="H14" s="199"/>
      <c r="I14" s="198">
        <f>I28</f>
        <v>361204000.10000002</v>
      </c>
      <c r="J14" s="198"/>
      <c r="K14" s="198"/>
      <c r="L14" s="200">
        <f>L28+N28</f>
        <v>51115000</v>
      </c>
      <c r="M14" s="201"/>
      <c r="N14" s="199">
        <f>P28</f>
        <v>2467000</v>
      </c>
      <c r="O14" s="199"/>
      <c r="P14" s="198">
        <f>R28</f>
        <v>414786000.10000002</v>
      </c>
      <c r="Q14" s="198"/>
      <c r="R14" s="198"/>
      <c r="S14" s="198"/>
      <c r="T14" s="20">
        <f>P14/P18*100</f>
        <v>13.416387501077292</v>
      </c>
    </row>
    <row r="15" spans="1:20" ht="36" customHeight="1">
      <c r="A15" s="196"/>
      <c r="B15" s="197"/>
      <c r="C15" s="197"/>
      <c r="D15" s="198"/>
      <c r="E15" s="198"/>
      <c r="F15" s="198"/>
      <c r="G15" s="199">
        <f>D15*10%</f>
        <v>0</v>
      </c>
      <c r="H15" s="199"/>
      <c r="I15" s="199">
        <f>D15+G15</f>
        <v>0</v>
      </c>
      <c r="J15" s="199"/>
      <c r="K15" s="199"/>
      <c r="L15" s="200"/>
      <c r="M15" s="201"/>
      <c r="N15" s="199"/>
      <c r="O15" s="199"/>
      <c r="P15" s="198">
        <f>I15+L15+N15</f>
        <v>0</v>
      </c>
      <c r="Q15" s="198"/>
      <c r="R15" s="198"/>
      <c r="S15" s="198"/>
      <c r="T15" s="20">
        <f>P15/P18*100</f>
        <v>0</v>
      </c>
    </row>
    <row r="16" spans="1:20" ht="36" customHeight="1">
      <c r="A16" s="196"/>
      <c r="B16" s="197"/>
      <c r="C16" s="197"/>
      <c r="D16" s="198"/>
      <c r="E16" s="198"/>
      <c r="F16" s="198"/>
      <c r="G16" s="199"/>
      <c r="H16" s="199"/>
      <c r="I16" s="199"/>
      <c r="J16" s="199"/>
      <c r="K16" s="199"/>
      <c r="L16" s="200"/>
      <c r="M16" s="201"/>
      <c r="N16" s="199"/>
      <c r="O16" s="199"/>
      <c r="P16" s="198"/>
      <c r="Q16" s="198"/>
      <c r="R16" s="198"/>
      <c r="S16" s="198"/>
      <c r="T16" s="20"/>
    </row>
    <row r="17" spans="1:21" ht="36" customHeight="1">
      <c r="A17" s="196"/>
      <c r="B17" s="197"/>
      <c r="C17" s="197"/>
      <c r="D17" s="198"/>
      <c r="E17" s="198"/>
      <c r="F17" s="198"/>
      <c r="G17" s="199"/>
      <c r="H17" s="199"/>
      <c r="I17" s="199"/>
      <c r="J17" s="199"/>
      <c r="K17" s="199"/>
      <c r="L17" s="200"/>
      <c r="M17" s="201"/>
      <c r="N17" s="199"/>
      <c r="O17" s="199"/>
      <c r="P17" s="198"/>
      <c r="Q17" s="198"/>
      <c r="R17" s="198"/>
      <c r="S17" s="198"/>
      <c r="T17" s="20"/>
    </row>
    <row r="18" spans="1:21" ht="36" customHeight="1">
      <c r="A18" s="197" t="s">
        <v>33</v>
      </c>
      <c r="B18" s="197"/>
      <c r="C18" s="197"/>
      <c r="D18" s="198">
        <f>SUM(D13:D17)-1</f>
        <v>2295746363.906743</v>
      </c>
      <c r="E18" s="198"/>
      <c r="F18" s="198"/>
      <c r="G18" s="199">
        <f>SUM(G13:G17)</f>
        <v>229574636.49067429</v>
      </c>
      <c r="H18" s="199"/>
      <c r="I18" s="198">
        <f>SUM(I13:I17)</f>
        <v>2525321000.3974171</v>
      </c>
      <c r="J18" s="198"/>
      <c r="K18" s="198"/>
      <c r="L18" s="199">
        <f>SUM(L13:L17)</f>
        <v>563849000</v>
      </c>
      <c r="M18" s="199"/>
      <c r="N18" s="199">
        <f>SUM(N13:N17)</f>
        <v>2467000</v>
      </c>
      <c r="O18" s="199"/>
      <c r="P18" s="198">
        <f>SUM(P13:P17)</f>
        <v>3091637000.3974171</v>
      </c>
      <c r="Q18" s="198"/>
      <c r="R18" s="198"/>
      <c r="S18" s="198"/>
      <c r="T18" s="20">
        <f>SUM(T13:T17)</f>
        <v>100.00000000000001</v>
      </c>
      <c r="U18" s="21"/>
    </row>
    <row r="19" spans="1:21" ht="26.25" customHeight="1">
      <c r="P19" s="211">
        <v>2929515820</v>
      </c>
      <c r="Q19" s="211"/>
      <c r="R19" s="211"/>
      <c r="S19" s="211"/>
    </row>
    <row r="20" spans="1:21" ht="26.25" customHeight="1">
      <c r="D20" s="208"/>
      <c r="E20" s="208"/>
      <c r="F20" s="208"/>
      <c r="J20" s="212"/>
      <c r="K20" s="212"/>
      <c r="L20" s="212"/>
      <c r="M20" s="212"/>
      <c r="P20" s="212"/>
      <c r="Q20" s="212"/>
      <c r="R20" s="212"/>
      <c r="S20" s="212"/>
    </row>
    <row r="21" spans="1:21" ht="26.25" customHeight="1">
      <c r="D21" s="208"/>
      <c r="E21" s="208"/>
      <c r="F21" s="208"/>
      <c r="J21" s="212"/>
      <c r="K21" s="212"/>
      <c r="L21" s="212"/>
      <c r="M21" s="212"/>
      <c r="P21" s="212"/>
      <c r="Q21" s="212"/>
      <c r="R21" s="212"/>
      <c r="S21" s="212"/>
    </row>
    <row r="22" spans="1:21" ht="26.25" customHeight="1">
      <c r="D22" s="208"/>
      <c r="E22" s="208"/>
      <c r="F22" s="208"/>
      <c r="J22" s="209"/>
      <c r="K22" s="209"/>
      <c r="L22" s="209"/>
      <c r="M22" s="209"/>
      <c r="Q22" s="208"/>
      <c r="R22" s="208"/>
      <c r="S22" s="208"/>
      <c r="T22" s="208"/>
    </row>
    <row r="23" spans="1:21" ht="26.25" customHeight="1">
      <c r="D23" s="208"/>
      <c r="E23" s="208"/>
      <c r="F23" s="208"/>
      <c r="P23" s="210"/>
      <c r="Q23" s="210"/>
      <c r="R23" s="210"/>
      <c r="S23" s="210"/>
    </row>
    <row r="24" spans="1:21" ht="26.25" customHeight="1">
      <c r="A24" s="196" t="s">
        <v>1</v>
      </c>
      <c r="B24" s="197"/>
      <c r="C24" s="197"/>
      <c r="D24" s="197" t="s">
        <v>34</v>
      </c>
      <c r="E24" s="197"/>
      <c r="F24" s="197"/>
      <c r="G24" s="197" t="s">
        <v>35</v>
      </c>
      <c r="H24" s="197"/>
      <c r="I24" s="197" t="s">
        <v>2</v>
      </c>
      <c r="J24" s="197"/>
      <c r="K24" s="197"/>
      <c r="L24" s="202" t="s">
        <v>36</v>
      </c>
      <c r="M24" s="204"/>
      <c r="N24" s="202" t="s">
        <v>37</v>
      </c>
      <c r="O24" s="204"/>
      <c r="P24" s="197" t="s">
        <v>38</v>
      </c>
      <c r="Q24" s="197"/>
      <c r="R24" s="202" t="s">
        <v>39</v>
      </c>
      <c r="S24" s="203"/>
      <c r="T24" s="203"/>
      <c r="U24" s="204"/>
    </row>
    <row r="25" spans="1:21" ht="26.25" customHeight="1">
      <c r="A25" s="196" t="s">
        <v>4</v>
      </c>
      <c r="B25" s="197"/>
      <c r="C25" s="197"/>
      <c r="D25" s="205">
        <f>210169694-663/1.1</f>
        <v>210169091.27272728</v>
      </c>
      <c r="E25" s="205"/>
      <c r="F25" s="205"/>
      <c r="G25" s="199">
        <f>D25*0.1</f>
        <v>21016909.127272729</v>
      </c>
      <c r="H25" s="199"/>
      <c r="I25" s="199">
        <f>D25+G25</f>
        <v>231186000.40000001</v>
      </c>
      <c r="J25" s="199"/>
      <c r="K25" s="199"/>
      <c r="L25" s="199">
        <f>20952354+646</f>
        <v>20953000</v>
      </c>
      <c r="M25" s="199"/>
      <c r="N25" s="199"/>
      <c r="O25" s="199"/>
      <c r="P25" s="199">
        <f>1656600+811000-600</f>
        <v>2467000</v>
      </c>
      <c r="Q25" s="199"/>
      <c r="R25" s="202">
        <f>I25+L25+N25+P25</f>
        <v>254606000.40000001</v>
      </c>
      <c r="S25" s="203"/>
      <c r="T25" s="203"/>
      <c r="U25" s="204"/>
    </row>
    <row r="26" spans="1:21" ht="26.25" customHeight="1">
      <c r="A26" s="196" t="s">
        <v>40</v>
      </c>
      <c r="B26" s="197"/>
      <c r="C26" s="197"/>
      <c r="D26" s="205">
        <f>48965044-548/1.1</f>
        <v>48964545.81818182</v>
      </c>
      <c r="E26" s="205"/>
      <c r="F26" s="205"/>
      <c r="G26" s="199">
        <f>D26*10%</f>
        <v>4896454.581818182</v>
      </c>
      <c r="H26" s="199"/>
      <c r="I26" s="199">
        <f>D26+G26</f>
        <v>53861000.400000006</v>
      </c>
      <c r="J26" s="199"/>
      <c r="K26" s="199"/>
      <c r="L26" s="206"/>
      <c r="M26" s="207"/>
      <c r="N26" s="199">
        <v>30162000</v>
      </c>
      <c r="O26" s="199"/>
      <c r="P26" s="199"/>
      <c r="Q26" s="199"/>
      <c r="R26" s="202">
        <f>I26+L26+N26+P26</f>
        <v>84023000.400000006</v>
      </c>
      <c r="S26" s="203"/>
      <c r="T26" s="203"/>
      <c r="U26" s="204"/>
    </row>
    <row r="27" spans="1:21" ht="26.25" customHeight="1">
      <c r="A27" s="196" t="s">
        <v>41</v>
      </c>
      <c r="B27" s="197"/>
      <c r="C27" s="197"/>
      <c r="D27" s="205">
        <f>69234293-722/1.1</f>
        <v>69233636.63636364</v>
      </c>
      <c r="E27" s="205"/>
      <c r="F27" s="205"/>
      <c r="G27" s="199">
        <f>D27*10%</f>
        <v>6923363.663636364</v>
      </c>
      <c r="H27" s="199"/>
      <c r="I27" s="199">
        <f>D27+G27</f>
        <v>76157000.300000012</v>
      </c>
      <c r="J27" s="199"/>
      <c r="K27" s="199"/>
      <c r="L27" s="200"/>
      <c r="M27" s="201"/>
      <c r="N27" s="199"/>
      <c r="O27" s="199"/>
      <c r="P27" s="199"/>
      <c r="Q27" s="199"/>
      <c r="R27" s="202">
        <f>I27+L27+N27+P27</f>
        <v>76157000.300000012</v>
      </c>
      <c r="S27" s="203"/>
      <c r="T27" s="203"/>
      <c r="U27" s="204"/>
    </row>
    <row r="28" spans="1:21" ht="26.25" customHeight="1">
      <c r="A28" s="196" t="s">
        <v>3</v>
      </c>
      <c r="B28" s="197"/>
      <c r="C28" s="197"/>
      <c r="D28" s="198">
        <f>SUM(D25:D27)</f>
        <v>328367273.72727275</v>
      </c>
      <c r="E28" s="198"/>
      <c r="F28" s="198"/>
      <c r="G28" s="199">
        <f>SUM(G25:G27)</f>
        <v>32836727.372727275</v>
      </c>
      <c r="H28" s="199"/>
      <c r="I28" s="199">
        <f>SUM(I25:I27)-1</f>
        <v>361204000.10000002</v>
      </c>
      <c r="J28" s="199"/>
      <c r="K28" s="199"/>
      <c r="L28" s="200">
        <f>SUM(L25:L27)</f>
        <v>20953000</v>
      </c>
      <c r="M28" s="201"/>
      <c r="N28" s="199">
        <f>SUM(N25:N27)</f>
        <v>30162000</v>
      </c>
      <c r="O28" s="199"/>
      <c r="P28" s="199">
        <f>SUM(P25:P27)</f>
        <v>2467000</v>
      </c>
      <c r="Q28" s="199"/>
      <c r="R28" s="202">
        <f>I28+L28+N28+P28</f>
        <v>414786000.10000002</v>
      </c>
      <c r="S28" s="203"/>
      <c r="T28" s="203"/>
      <c r="U28" s="204"/>
    </row>
    <row r="30" spans="1:21" ht="26.25" customHeight="1">
      <c r="N30" s="199">
        <f>L28+N28</f>
        <v>51115000</v>
      </c>
      <c r="O30" s="199"/>
    </row>
  </sheetData>
  <mergeCells count="119">
    <mergeCell ref="M1:N2"/>
    <mergeCell ref="P1:Q2"/>
    <mergeCell ref="S1:T2"/>
    <mergeCell ref="A3:T3"/>
    <mergeCell ref="H5:J5"/>
    <mergeCell ref="H6:J6"/>
    <mergeCell ref="A1:B2"/>
    <mergeCell ref="C1:E2"/>
    <mergeCell ref="F1:F2"/>
    <mergeCell ref="G1:H2"/>
    <mergeCell ref="I1:I2"/>
    <mergeCell ref="J1:K2"/>
    <mergeCell ref="H7:J7"/>
    <mergeCell ref="H8:J8"/>
    <mergeCell ref="H9:J9"/>
    <mergeCell ref="H10:J10"/>
    <mergeCell ref="N11:P11"/>
    <mergeCell ref="A12:C12"/>
    <mergeCell ref="D12:F12"/>
    <mergeCell ref="G12:H12"/>
    <mergeCell ref="I12:K12"/>
    <mergeCell ref="L12:M12"/>
    <mergeCell ref="N12:O12"/>
    <mergeCell ref="P12:S12"/>
    <mergeCell ref="A13:C13"/>
    <mergeCell ref="D13:F13"/>
    <mergeCell ref="G13:H13"/>
    <mergeCell ref="I13:K13"/>
    <mergeCell ref="L13:M13"/>
    <mergeCell ref="N13:O13"/>
    <mergeCell ref="P13:S13"/>
    <mergeCell ref="P14:S14"/>
    <mergeCell ref="A15:C15"/>
    <mergeCell ref="D15:F15"/>
    <mergeCell ref="G15:H15"/>
    <mergeCell ref="I15:K15"/>
    <mergeCell ref="L15:M15"/>
    <mergeCell ref="N15:O15"/>
    <mergeCell ref="P15:S15"/>
    <mergeCell ref="A14:C14"/>
    <mergeCell ref="D14:F14"/>
    <mergeCell ref="G14:H14"/>
    <mergeCell ref="I14:K14"/>
    <mergeCell ref="L14:M14"/>
    <mergeCell ref="N14:O14"/>
    <mergeCell ref="P19:S19"/>
    <mergeCell ref="D20:F20"/>
    <mergeCell ref="J20:M20"/>
    <mergeCell ref="P20:S20"/>
    <mergeCell ref="D21:F21"/>
    <mergeCell ref="J21:M21"/>
    <mergeCell ref="P21:S21"/>
    <mergeCell ref="P17:S17"/>
    <mergeCell ref="A18:C18"/>
    <mergeCell ref="D18:F18"/>
    <mergeCell ref="G18:H18"/>
    <mergeCell ref="I18:K18"/>
    <mergeCell ref="L18:M18"/>
    <mergeCell ref="N18:O18"/>
    <mergeCell ref="P18:S18"/>
    <mergeCell ref="A17:C17"/>
    <mergeCell ref="D17:F17"/>
    <mergeCell ref="G17:H17"/>
    <mergeCell ref="I17:K17"/>
    <mergeCell ref="L17:M17"/>
    <mergeCell ref="N17:O17"/>
    <mergeCell ref="D22:F22"/>
    <mergeCell ref="J22:M22"/>
    <mergeCell ref="Q22:T22"/>
    <mergeCell ref="D23:F23"/>
    <mergeCell ref="P23:S23"/>
    <mergeCell ref="A24:C24"/>
    <mergeCell ref="D24:F24"/>
    <mergeCell ref="G24:H24"/>
    <mergeCell ref="I24:K24"/>
    <mergeCell ref="L24:M24"/>
    <mergeCell ref="N24:O24"/>
    <mergeCell ref="P24:Q24"/>
    <mergeCell ref="R24:U24"/>
    <mergeCell ref="A25:C25"/>
    <mergeCell ref="D25:F25"/>
    <mergeCell ref="G25:H25"/>
    <mergeCell ref="I25:K25"/>
    <mergeCell ref="L25:M25"/>
    <mergeCell ref="N25:O25"/>
    <mergeCell ref="P25:Q25"/>
    <mergeCell ref="R25:U25"/>
    <mergeCell ref="A26:C26"/>
    <mergeCell ref="D26:F26"/>
    <mergeCell ref="G26:H26"/>
    <mergeCell ref="I26:K26"/>
    <mergeCell ref="L26:M26"/>
    <mergeCell ref="N26:O26"/>
    <mergeCell ref="P26:Q26"/>
    <mergeCell ref="R26:U26"/>
    <mergeCell ref="A16:C16"/>
    <mergeCell ref="D16:F16"/>
    <mergeCell ref="G16:H16"/>
    <mergeCell ref="I16:K16"/>
    <mergeCell ref="L16:M16"/>
    <mergeCell ref="N16:O16"/>
    <mergeCell ref="P16:S16"/>
    <mergeCell ref="N30:O30"/>
    <mergeCell ref="P27:Q27"/>
    <mergeCell ref="R27:U27"/>
    <mergeCell ref="A28:C28"/>
    <mergeCell ref="D28:F28"/>
    <mergeCell ref="G28:H28"/>
    <mergeCell ref="I28:K28"/>
    <mergeCell ref="L28:M28"/>
    <mergeCell ref="N28:O28"/>
    <mergeCell ref="P28:Q28"/>
    <mergeCell ref="R28:U28"/>
    <mergeCell ref="A27:C27"/>
    <mergeCell ref="D27:F27"/>
    <mergeCell ref="G27:H27"/>
    <mergeCell ref="I27:K27"/>
    <mergeCell ref="L27:M27"/>
    <mergeCell ref="N27:O27"/>
  </mergeCells>
  <phoneticPr fontId="4" type="noConversion"/>
  <printOptions horizontalCentered="1" verticalCentered="1"/>
  <pageMargins left="0.51181102362204722" right="0.27559055118110237" top="0.78740157480314965" bottom="0.39370078740157483" header="0.39370078740157483" footer="0.19685039370078741"/>
  <pageSetup paperSize="9" scale="75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 tint="0.59999389629810485"/>
  </sheetPr>
  <dimension ref="A1:I20"/>
  <sheetViews>
    <sheetView view="pageBreakPreview" zoomScaleSheetLayoutView="100" workbookViewId="0">
      <selection activeCell="C22" sqref="C22"/>
    </sheetView>
  </sheetViews>
  <sheetFormatPr defaultRowHeight="16.5"/>
  <cols>
    <col min="1" max="4" width="20.625" customWidth="1"/>
    <col min="5" max="5" width="17.625" customWidth="1"/>
    <col min="6" max="6" width="20.625" customWidth="1"/>
    <col min="8" max="8" width="16.625" bestFit="1" customWidth="1"/>
  </cols>
  <sheetData>
    <row r="1" spans="1:9" ht="33.75">
      <c r="A1" s="229" t="str">
        <f>원가제비율!D3</f>
        <v>대화면도시재생사업청학당조성공사기본및실시설</v>
      </c>
      <c r="B1" s="229"/>
      <c r="C1" s="229"/>
      <c r="D1" s="229"/>
      <c r="E1" s="229"/>
      <c r="F1" s="229"/>
      <c r="G1" s="1"/>
      <c r="H1" s="2"/>
      <c r="I1" s="1"/>
    </row>
    <row r="2" spans="1:9" ht="20.25">
      <c r="A2" s="230" t="s">
        <v>0</v>
      </c>
      <c r="B2" s="230"/>
      <c r="C2" s="230"/>
      <c r="D2" s="230"/>
      <c r="E2" s="230"/>
      <c r="F2" s="230"/>
    </row>
    <row r="4" spans="1:9" ht="30" customHeight="1">
      <c r="A4" s="112" t="s">
        <v>179</v>
      </c>
      <c r="B4" s="113" t="s">
        <v>180</v>
      </c>
      <c r="C4" s="113" t="s">
        <v>181</v>
      </c>
      <c r="D4" s="113" t="s">
        <v>182</v>
      </c>
      <c r="E4" s="113" t="s">
        <v>183</v>
      </c>
      <c r="F4" s="113" t="s">
        <v>184</v>
      </c>
    </row>
    <row r="5" spans="1:9" ht="30" customHeight="1">
      <c r="A5" s="114" t="s">
        <v>185</v>
      </c>
      <c r="B5" s="115">
        <f>'원가계산서(건축)'!H39</f>
        <v>1995655999.8518975</v>
      </c>
      <c r="C5" s="115">
        <f>'원가계산서(건축)'!H40</f>
        <v>282492000</v>
      </c>
      <c r="D5" s="115">
        <f>'원가계산서(건축)'!H41</f>
        <v>176354000</v>
      </c>
      <c r="E5" s="115"/>
      <c r="F5" s="115">
        <f>B5+C5+D5+E5</f>
        <v>2454501999.8518972</v>
      </c>
      <c r="G5" s="195">
        <f>F5/$F$15</f>
        <v>0.79286489991154585</v>
      </c>
      <c r="H5" s="3"/>
      <c r="I5" s="4"/>
    </row>
    <row r="6" spans="1:9" ht="30" customHeight="1">
      <c r="A6" s="114" t="s">
        <v>186</v>
      </c>
      <c r="B6" s="115">
        <f>'원가계산서(토목)'!H39</f>
        <v>75055000.41946125</v>
      </c>
      <c r="C6" s="115">
        <f>'원가계산서(토목)'!H40</f>
        <v>10958000</v>
      </c>
      <c r="D6" s="115">
        <f>'원가계산서(토목)'!H41</f>
        <v>0</v>
      </c>
      <c r="E6" s="115"/>
      <c r="F6" s="115">
        <f>B6+C6+D6+E6</f>
        <v>86013000.41946125</v>
      </c>
      <c r="G6" s="195">
        <f>F6/$F$15</f>
        <v>2.7784328133683669E-2</v>
      </c>
      <c r="H6" s="3"/>
      <c r="I6" s="4"/>
    </row>
    <row r="7" spans="1:9" ht="30" hidden="1" customHeight="1">
      <c r="A7" s="114" t="s">
        <v>187</v>
      </c>
      <c r="B7" s="115">
        <f>'원가계산서(조경)'!H38</f>
        <v>0</v>
      </c>
      <c r="C7" s="115">
        <f>'원가계산서(조경)'!H39</f>
        <v>0</v>
      </c>
      <c r="D7" s="115">
        <f>'원가계산서(조경)'!H40</f>
        <v>0</v>
      </c>
      <c r="E7" s="115"/>
      <c r="F7" s="115">
        <f>B7+C7+D7+E7</f>
        <v>0</v>
      </c>
      <c r="H7" s="3"/>
      <c r="I7" s="4"/>
    </row>
    <row r="8" spans="1:9" ht="30" customHeight="1">
      <c r="A8" s="114" t="s">
        <v>188</v>
      </c>
      <c r="B8" s="115">
        <f>'원가계산서(기계)'!H39</f>
        <v>97507000.044258475</v>
      </c>
      <c r="C8" s="115">
        <f>'원가계산서(기계)'!H40</f>
        <v>0</v>
      </c>
      <c r="D8" s="115">
        <f>'원가계산서(기계)'!H41</f>
        <v>42930000</v>
      </c>
      <c r="E8" s="115"/>
      <c r="F8" s="115">
        <f>B8+C8+D8+E8</f>
        <v>140437000.04425848</v>
      </c>
      <c r="G8" s="195">
        <f>F8/$F$15</f>
        <v>4.5364627118123099E-2</v>
      </c>
    </row>
    <row r="9" spans="1:9" ht="30" customHeight="1">
      <c r="A9" s="114"/>
      <c r="B9" s="115">
        <f>'원가계산서(폐기물)'!H35</f>
        <v>0</v>
      </c>
      <c r="C9" s="115"/>
      <c r="D9" s="115"/>
      <c r="E9" s="115"/>
      <c r="F9" s="115">
        <f>B9+C9+D9+E9</f>
        <v>0</v>
      </c>
    </row>
    <row r="10" spans="1:9" ht="30" customHeight="1">
      <c r="A10" s="116" t="s">
        <v>189</v>
      </c>
      <c r="B10" s="117">
        <f>SUM(B5:B9)</f>
        <v>2168218000.3156171</v>
      </c>
      <c r="C10" s="117">
        <f>SUM(C5:C9)</f>
        <v>293450000</v>
      </c>
      <c r="D10" s="117">
        <f>SUM(D5:D9)</f>
        <v>219284000</v>
      </c>
      <c r="E10" s="117">
        <f>SUM(E5:E9)</f>
        <v>0</v>
      </c>
      <c r="F10" s="117">
        <f>SUM(F5:F9)</f>
        <v>2680952000.3156171</v>
      </c>
      <c r="G10" s="195">
        <f t="shared" ref="G10:G15" si="0">F10/$F$15</f>
        <v>0.86601385516335261</v>
      </c>
      <c r="I10" s="4"/>
    </row>
    <row r="11" spans="1:9" ht="30" customHeight="1">
      <c r="A11" s="114" t="s">
        <v>190</v>
      </c>
      <c r="B11" s="115">
        <f>설계서!I25</f>
        <v>231186000.40000001</v>
      </c>
      <c r="C11" s="115">
        <f>설계서!L25</f>
        <v>20953000</v>
      </c>
      <c r="D11" s="115">
        <f>설계서!N25</f>
        <v>0</v>
      </c>
      <c r="E11" s="115">
        <f>설계서!P25</f>
        <v>2467000</v>
      </c>
      <c r="F11" s="115">
        <f>B11+C11+D11+E11</f>
        <v>254606000.40000001</v>
      </c>
      <c r="G11" s="195">
        <f t="shared" si="0"/>
        <v>8.2244040149979741E-2</v>
      </c>
      <c r="H11" s="3"/>
      <c r="I11" s="4"/>
    </row>
    <row r="12" spans="1:9" ht="30" customHeight="1">
      <c r="A12" s="114" t="s">
        <v>191</v>
      </c>
      <c r="B12" s="115">
        <f>설계서!I26</f>
        <v>53861000.400000006</v>
      </c>
      <c r="C12" s="115"/>
      <c r="D12" s="115">
        <f>설계서!N26</f>
        <v>30162000</v>
      </c>
      <c r="E12" s="115"/>
      <c r="F12" s="115">
        <f>B12+C12+D12+E12</f>
        <v>84023000.400000006</v>
      </c>
      <c r="G12" s="195">
        <f t="shared" si="0"/>
        <v>2.7141508870815144E-2</v>
      </c>
      <c r="H12" s="3"/>
      <c r="I12" s="4"/>
    </row>
    <row r="13" spans="1:9" ht="30" customHeight="1">
      <c r="A13" s="114" t="s">
        <v>192</v>
      </c>
      <c r="B13" s="115">
        <f>설계서!I27</f>
        <v>76157000.300000012</v>
      </c>
      <c r="C13" s="115"/>
      <c r="D13" s="115"/>
      <c r="E13" s="115"/>
      <c r="F13" s="115">
        <f>B13+C13+D13+E13</f>
        <v>76157000.300000012</v>
      </c>
      <c r="G13" s="195">
        <f t="shared" si="0"/>
        <v>2.4600596138877252E-2</v>
      </c>
      <c r="H13" s="3"/>
      <c r="I13" s="4"/>
    </row>
    <row r="14" spans="1:9" ht="30" customHeight="1">
      <c r="A14" s="116" t="s">
        <v>189</v>
      </c>
      <c r="B14" s="117">
        <f>B11+B12+B13-1</f>
        <v>361204000.10000002</v>
      </c>
      <c r="C14" s="117">
        <f>C11+C12+C13</f>
        <v>20953000</v>
      </c>
      <c r="D14" s="117">
        <f>D11+D12+D13</f>
        <v>30162000</v>
      </c>
      <c r="E14" s="117">
        <f>E11+E12+E13</f>
        <v>2467000</v>
      </c>
      <c r="F14" s="117">
        <f>F11+F12+F13-1</f>
        <v>414786000.10000002</v>
      </c>
      <c r="G14" s="195">
        <f t="shared" si="0"/>
        <v>0.13398614483664739</v>
      </c>
    </row>
    <row r="15" spans="1:9" ht="30" customHeight="1">
      <c r="A15" s="118" t="s">
        <v>193</v>
      </c>
      <c r="B15" s="119">
        <f>B10+B14</f>
        <v>2529422000.415617</v>
      </c>
      <c r="C15" s="119">
        <f>C10+C14</f>
        <v>314403000</v>
      </c>
      <c r="D15" s="119">
        <f>D10+D14</f>
        <v>249446000</v>
      </c>
      <c r="E15" s="119">
        <f>E10+E14</f>
        <v>2467000</v>
      </c>
      <c r="F15" s="119">
        <f>F10+F14</f>
        <v>3095738000.415617</v>
      </c>
      <c r="G15" s="195">
        <f t="shared" si="0"/>
        <v>1</v>
      </c>
    </row>
    <row r="17" spans="5:6" ht="17.25" thickBot="1"/>
    <row r="18" spans="5:6" ht="30" customHeight="1" thickTop="1" thickBot="1">
      <c r="E18" s="5" t="s">
        <v>5</v>
      </c>
      <c r="F18" s="6">
        <f>원가제비율!D6</f>
        <v>0</v>
      </c>
    </row>
    <row r="19" spans="5:6" ht="30" customHeight="1" thickTop="1" thickBot="1">
      <c r="E19" s="5" t="s">
        <v>6</v>
      </c>
      <c r="F19" s="7">
        <f>F18-F15</f>
        <v>-3095738000.415617</v>
      </c>
    </row>
    <row r="20" spans="5:6" ht="17.25" thickTop="1"/>
  </sheetData>
  <mergeCells count="2">
    <mergeCell ref="A1:F1"/>
    <mergeCell ref="A2:F2"/>
  </mergeCells>
  <phoneticPr fontId="4" type="noConversion"/>
  <pageMargins left="0.78740157480314965" right="0.59055118110236227" top="0.59055118110236227" bottom="0.59055118110236227" header="0.19685039370078741" footer="0.19685039370078741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0.39997558519241921"/>
  </sheetPr>
  <dimension ref="A1:I46"/>
  <sheetViews>
    <sheetView view="pageBreakPreview" topLeftCell="A19" zoomScaleSheetLayoutView="100" workbookViewId="0">
      <selection activeCell="H32" sqref="H32"/>
    </sheetView>
  </sheetViews>
  <sheetFormatPr defaultRowHeight="16.5"/>
  <cols>
    <col min="1" max="2" width="2.625" customWidth="1"/>
    <col min="3" max="3" width="5.625" customWidth="1"/>
    <col min="4" max="4" width="29.625" customWidth="1"/>
    <col min="5" max="5" width="20.625" customWidth="1"/>
    <col min="6" max="6" width="15.625" customWidth="1"/>
    <col min="7" max="7" width="18.75" customWidth="1"/>
    <col min="8" max="8" width="27.625" customWidth="1"/>
    <col min="9" max="9" width="12.625" customWidth="1"/>
  </cols>
  <sheetData>
    <row r="1" spans="1:9" ht="24.95" customHeight="1">
      <c r="A1" s="241" t="s">
        <v>42</v>
      </c>
      <c r="B1" s="241"/>
      <c r="C1" s="241"/>
      <c r="D1" s="241"/>
      <c r="E1" s="241"/>
      <c r="F1" s="241"/>
      <c r="G1" s="241"/>
      <c r="H1" s="241"/>
      <c r="I1" s="241"/>
    </row>
    <row r="2" spans="1:9" ht="17.100000000000001" customHeight="1">
      <c r="A2" s="22" t="str">
        <f>원가제비율!D3</f>
        <v>대화면도시재생사업청학당조성공사기본및실시설</v>
      </c>
      <c r="B2" s="23"/>
      <c r="C2" s="24"/>
      <c r="D2" s="25"/>
      <c r="E2" s="25"/>
      <c r="F2" s="25"/>
      <c r="G2" s="26" t="s">
        <v>43</v>
      </c>
      <c r="H2" s="257" t="str">
        <f>원가제비율!D5</f>
        <v>7~12개월이하,  2025.04.01 제비율</v>
      </c>
      <c r="I2" s="258"/>
    </row>
    <row r="3" spans="1:9" ht="11.1" customHeight="1">
      <c r="A3" s="242" t="s">
        <v>44</v>
      </c>
      <c r="B3" s="242"/>
      <c r="C3" s="242"/>
      <c r="D3" s="243"/>
      <c r="E3" s="246" t="s">
        <v>45</v>
      </c>
      <c r="F3" s="242"/>
      <c r="G3" s="243"/>
      <c r="H3" s="248" t="s">
        <v>46</v>
      </c>
      <c r="I3" s="246" t="s">
        <v>47</v>
      </c>
    </row>
    <row r="4" spans="1:9" ht="11.1" customHeight="1">
      <c r="A4" s="244"/>
      <c r="B4" s="244"/>
      <c r="C4" s="244"/>
      <c r="D4" s="245"/>
      <c r="E4" s="247"/>
      <c r="F4" s="244"/>
      <c r="G4" s="245"/>
      <c r="H4" s="249"/>
      <c r="I4" s="247"/>
    </row>
    <row r="5" spans="1:9" ht="15.95" customHeight="1" thickBot="1">
      <c r="A5" s="250" t="s">
        <v>48</v>
      </c>
      <c r="B5" s="250"/>
      <c r="C5" s="250"/>
      <c r="D5" s="251"/>
      <c r="E5" s="252" t="s">
        <v>49</v>
      </c>
      <c r="F5" s="253"/>
      <c r="G5" s="254"/>
      <c r="H5" s="27">
        <f>H6+H8+H11</f>
        <v>1682856486.2349296</v>
      </c>
      <c r="I5" s="28"/>
    </row>
    <row r="6" spans="1:9" ht="15.95" customHeight="1" thickTop="1">
      <c r="A6" s="29"/>
      <c r="B6" s="255" t="s">
        <v>50</v>
      </c>
      <c r="C6" s="255"/>
      <c r="D6" s="255"/>
      <c r="E6" s="256"/>
      <c r="F6" s="256"/>
      <c r="G6" s="256"/>
      <c r="H6" s="30">
        <f>H7</f>
        <v>560141843</v>
      </c>
      <c r="I6" s="31"/>
    </row>
    <row r="7" spans="1:9" ht="15.95" customHeight="1">
      <c r="A7" s="32"/>
      <c r="B7" s="32"/>
      <c r="C7" s="240" t="s">
        <v>51</v>
      </c>
      <c r="D7" s="240"/>
      <c r="E7" s="240"/>
      <c r="F7" s="240"/>
      <c r="G7" s="240"/>
      <c r="H7" s="33">
        <f>'원가계산서(건+토+기)'!L7</f>
        <v>560141843</v>
      </c>
      <c r="I7" s="34"/>
    </row>
    <row r="8" spans="1:9" ht="15.95" customHeight="1">
      <c r="A8" s="32"/>
      <c r="B8" s="240" t="s">
        <v>52</v>
      </c>
      <c r="C8" s="240"/>
      <c r="D8" s="240"/>
      <c r="E8" s="35"/>
      <c r="F8" s="35"/>
      <c r="G8" s="35"/>
      <c r="H8" s="36">
        <f>H9+H10</f>
        <v>762548673.24899995</v>
      </c>
      <c r="I8" s="34"/>
    </row>
    <row r="9" spans="1:9" ht="15.95" customHeight="1">
      <c r="A9" s="32"/>
      <c r="B9" s="32"/>
      <c r="C9" s="232" t="s">
        <v>53</v>
      </c>
      <c r="D9" s="232"/>
      <c r="E9" s="37"/>
      <c r="F9" s="37"/>
      <c r="G9" s="37"/>
      <c r="H9" s="33">
        <f>'원가계산서(건+토+기)'!L9</f>
        <v>663662901</v>
      </c>
      <c r="I9" s="39"/>
    </row>
    <row r="10" spans="1:9" ht="15.95" customHeight="1">
      <c r="A10" s="32"/>
      <c r="B10" s="32"/>
      <c r="C10" s="232" t="s">
        <v>54</v>
      </c>
      <c r="D10" s="232"/>
      <c r="E10" s="37" t="s">
        <v>55</v>
      </c>
      <c r="F10" s="37"/>
      <c r="G10" s="40">
        <f>원가제비율!G16</f>
        <v>0.14899999999999999</v>
      </c>
      <c r="H10" s="41">
        <f>H9*G10</f>
        <v>98885772.248999998</v>
      </c>
      <c r="I10" s="39"/>
    </row>
    <row r="11" spans="1:9" ht="15.95" customHeight="1">
      <c r="A11" s="32"/>
      <c r="B11" s="240" t="s">
        <v>56</v>
      </c>
      <c r="C11" s="240"/>
      <c r="D11" s="240"/>
      <c r="E11" s="35"/>
      <c r="F11" s="35"/>
      <c r="G11" s="40"/>
      <c r="H11" s="36">
        <f>H12+H13+H14+H15+H16+H17+H18+H19+H23+H24+H25+H26+H27+H28+H29</f>
        <v>360165969.98592949</v>
      </c>
      <c r="I11" s="34"/>
    </row>
    <row r="12" spans="1:9" ht="15.95" customHeight="1">
      <c r="A12" s="32"/>
      <c r="B12" s="32"/>
      <c r="C12" s="232" t="s">
        <v>57</v>
      </c>
      <c r="D12" s="232"/>
      <c r="E12" s="37"/>
      <c r="F12" s="37"/>
      <c r="G12" s="40"/>
      <c r="H12" s="33">
        <f>'원가계산서(건+토+기)'!L12</f>
        <v>113799309</v>
      </c>
      <c r="I12" s="39"/>
    </row>
    <row r="13" spans="1:9" ht="15.95" customHeight="1">
      <c r="A13" s="32"/>
      <c r="B13" s="32"/>
      <c r="C13" s="232" t="s">
        <v>58</v>
      </c>
      <c r="D13" s="232"/>
      <c r="E13" s="37" t="s">
        <v>59</v>
      </c>
      <c r="F13" s="37"/>
      <c r="G13" s="40">
        <f>원가제비율!G19</f>
        <v>3.56E-2</v>
      </c>
      <c r="H13" s="41">
        <f>'원가계산서(건+토+기)'!L13</f>
        <v>27146732.767664403</v>
      </c>
      <c r="I13" s="39"/>
    </row>
    <row r="14" spans="1:9" ht="15.95" customHeight="1">
      <c r="A14" s="32"/>
      <c r="B14" s="32"/>
      <c r="C14" s="232" t="s">
        <v>60</v>
      </c>
      <c r="D14" s="232"/>
      <c r="E14" s="37" t="s">
        <v>59</v>
      </c>
      <c r="F14" s="37"/>
      <c r="G14" s="40">
        <f>원가제비율!G20</f>
        <v>1.01E-2</v>
      </c>
      <c r="H14" s="41">
        <f>H8*G14</f>
        <v>7701741.5998148993</v>
      </c>
      <c r="I14" s="39"/>
    </row>
    <row r="15" spans="1:9" ht="15.95" customHeight="1">
      <c r="A15" s="32"/>
      <c r="B15" s="32"/>
      <c r="C15" s="232" t="s">
        <v>61</v>
      </c>
      <c r="D15" s="232"/>
      <c r="E15" s="37" t="s">
        <v>55</v>
      </c>
      <c r="F15" s="37"/>
      <c r="G15" s="109">
        <f>원가제비율!G21</f>
        <v>3.5450000000000002E-2</v>
      </c>
      <c r="H15" s="41">
        <f>H9*G15</f>
        <v>23526849.84045</v>
      </c>
      <c r="I15" s="39"/>
    </row>
    <row r="16" spans="1:9" ht="15.95" customHeight="1">
      <c r="A16" s="32"/>
      <c r="B16" s="32"/>
      <c r="C16" s="232" t="s">
        <v>62</v>
      </c>
      <c r="D16" s="232"/>
      <c r="E16" s="37" t="s">
        <v>63</v>
      </c>
      <c r="F16" s="37"/>
      <c r="G16" s="40">
        <f>원가제비율!G22</f>
        <v>0.1295</v>
      </c>
      <c r="H16" s="41">
        <f>INT(H15*G16)</f>
        <v>3046727</v>
      </c>
      <c r="I16" s="39"/>
    </row>
    <row r="17" spans="1:9" ht="15.95" customHeight="1">
      <c r="A17" s="32"/>
      <c r="B17" s="32"/>
      <c r="C17" s="232" t="s">
        <v>64</v>
      </c>
      <c r="D17" s="232"/>
      <c r="E17" s="37" t="s">
        <v>65</v>
      </c>
      <c r="F17" s="37"/>
      <c r="G17" s="40">
        <f>원가제비율!G23</f>
        <v>4.4999999999999998E-2</v>
      </c>
      <c r="H17" s="41">
        <f>H9*G17</f>
        <v>29864830.544999998</v>
      </c>
      <c r="I17" s="39"/>
    </row>
    <row r="18" spans="1:9" ht="15.95" customHeight="1">
      <c r="A18" s="32"/>
      <c r="B18" s="32"/>
      <c r="C18" s="232" t="s">
        <v>66</v>
      </c>
      <c r="D18" s="232"/>
      <c r="E18" s="37" t="s">
        <v>67</v>
      </c>
      <c r="F18" s="37"/>
      <c r="G18" s="40">
        <f>원가제비율!G24</f>
        <v>2.3E-2</v>
      </c>
      <c r="H18" s="41">
        <f>H9*G18</f>
        <v>15264246.722999999</v>
      </c>
      <c r="I18" s="39"/>
    </row>
    <row r="19" spans="1:9" ht="15.95" customHeight="1">
      <c r="A19" s="32"/>
      <c r="B19" s="32"/>
      <c r="C19" s="232" t="s">
        <v>68</v>
      </c>
      <c r="D19" s="232"/>
      <c r="E19" s="232" t="s">
        <v>69</v>
      </c>
      <c r="F19" s="232"/>
      <c r="G19" s="232"/>
      <c r="H19" s="41">
        <f>SMALL(H21:H22,COUNTIF(H21:H22,0)+1)</f>
        <v>38310166.345018186</v>
      </c>
      <c r="I19" s="39"/>
    </row>
    <row r="20" spans="1:9" ht="15.95" customHeight="1">
      <c r="A20" s="239"/>
      <c r="B20" s="32"/>
      <c r="C20" s="42"/>
      <c r="D20" s="43" t="s">
        <v>70</v>
      </c>
      <c r="E20" s="44" t="s">
        <v>71</v>
      </c>
      <c r="F20" s="45">
        <f>원가제비율!F26</f>
        <v>2.2800000000000001E-2</v>
      </c>
      <c r="G20" s="46">
        <f>원가제비율!G26</f>
        <v>4325000</v>
      </c>
      <c r="H20" s="41">
        <f>(H7+H9)*F20+G20</f>
        <v>32227748.163200002</v>
      </c>
      <c r="I20" s="47"/>
    </row>
    <row r="21" spans="1:9" ht="15.95" customHeight="1">
      <c r="A21" s="239"/>
      <c r="B21" s="32"/>
      <c r="C21" s="32"/>
      <c r="D21" s="48" t="s">
        <v>72</v>
      </c>
      <c r="E21" s="49"/>
      <c r="F21" s="49"/>
      <c r="G21" s="50"/>
      <c r="H21" s="41">
        <f>H20*1.2</f>
        <v>38673297.795840003</v>
      </c>
      <c r="I21" s="47"/>
    </row>
    <row r="22" spans="1:9" ht="15.95" customHeight="1">
      <c r="A22" s="239"/>
      <c r="B22" s="32"/>
      <c r="C22" s="51"/>
      <c r="D22" s="52" t="s">
        <v>73</v>
      </c>
      <c r="E22" s="35" t="s">
        <v>74</v>
      </c>
      <c r="F22" s="53">
        <f>원가제비율!F28</f>
        <v>2.2800000000000001E-2</v>
      </c>
      <c r="G22" s="36">
        <f>원가제비율!G28</f>
        <v>4325000</v>
      </c>
      <c r="H22" s="41">
        <f>(H6+H9+H40/1.1)*F22+G22</f>
        <v>38310166.345018186</v>
      </c>
      <c r="I22" s="47"/>
    </row>
    <row r="23" spans="1:9" ht="15.95" customHeight="1">
      <c r="A23" s="32"/>
      <c r="B23" s="32"/>
      <c r="C23" s="232" t="s">
        <v>75</v>
      </c>
      <c r="D23" s="232"/>
      <c r="E23" s="37" t="s">
        <v>76</v>
      </c>
      <c r="F23" s="37"/>
      <c r="G23" s="40">
        <f>원가제비율!G29</f>
        <v>4.8000000000000001E-2</v>
      </c>
      <c r="H23" s="41">
        <f>(H6+H8)*G23</f>
        <v>63489144.779952005</v>
      </c>
      <c r="I23" s="54"/>
    </row>
    <row r="24" spans="1:9" ht="15.95" customHeight="1">
      <c r="A24" s="32"/>
      <c r="B24" s="32"/>
      <c r="C24" s="236" t="s">
        <v>77</v>
      </c>
      <c r="D24" s="236"/>
      <c r="E24" s="37" t="s">
        <v>78</v>
      </c>
      <c r="F24" s="37"/>
      <c r="G24" s="40"/>
      <c r="H24" s="41">
        <f>'원가계산서(건+토+기)'!L24</f>
        <v>0</v>
      </c>
      <c r="I24" s="39"/>
    </row>
    <row r="25" spans="1:9" ht="15.95" customHeight="1">
      <c r="A25" s="32"/>
      <c r="B25" s="32"/>
      <c r="C25" s="236" t="s">
        <v>79</v>
      </c>
      <c r="D25" s="236"/>
      <c r="E25" s="37" t="s">
        <v>80</v>
      </c>
      <c r="F25" s="37"/>
      <c r="G25" s="109">
        <f>원가제비율!G31</f>
        <v>8.0999999999999996E-4</v>
      </c>
      <c r="H25" s="41">
        <f>(H6+H9+H12)*G25</f>
        <v>1083459.28293</v>
      </c>
      <c r="I25" s="39"/>
    </row>
    <row r="26" spans="1:9" ht="15.95" customHeight="1">
      <c r="A26" s="55"/>
      <c r="B26" s="55"/>
      <c r="C26" s="237" t="s">
        <v>81</v>
      </c>
      <c r="D26" s="237"/>
      <c r="E26" s="37" t="s">
        <v>80</v>
      </c>
      <c r="F26" s="37"/>
      <c r="G26" s="109">
        <f>원가제비율!G32</f>
        <v>6.9999999999999999E-4</v>
      </c>
      <c r="H26" s="41">
        <f>(H6+H9+H12)*G26</f>
        <v>936322.8371</v>
      </c>
      <c r="I26" s="56"/>
    </row>
    <row r="27" spans="1:9" ht="15.95" customHeight="1">
      <c r="A27" s="32"/>
      <c r="B27" s="32"/>
      <c r="C27" s="238" t="s">
        <v>82</v>
      </c>
      <c r="D27" s="238"/>
      <c r="E27" s="44" t="s">
        <v>83</v>
      </c>
      <c r="F27" s="44"/>
      <c r="G27" s="40">
        <f>원가제비율!G33</f>
        <v>5.0000000000000001E-3</v>
      </c>
      <c r="H27" s="46">
        <f>(H6+H9+H12)*G27</f>
        <v>6688020.2650000006</v>
      </c>
      <c r="I27" s="57"/>
    </row>
    <row r="28" spans="1:9" ht="15.95" customHeight="1">
      <c r="A28" s="32"/>
      <c r="B28" s="32"/>
      <c r="C28" s="238" t="s">
        <v>203</v>
      </c>
      <c r="D28" s="238"/>
      <c r="E28" s="44"/>
      <c r="F28" s="44"/>
      <c r="G28" s="40"/>
      <c r="H28" s="46">
        <f>'원가계산서(건+토+기)'!L28</f>
        <v>7798410</v>
      </c>
      <c r="I28" s="57"/>
    </row>
    <row r="29" spans="1:9" ht="15.95" customHeight="1">
      <c r="A29" s="32"/>
      <c r="B29" s="32"/>
      <c r="C29" s="238" t="s">
        <v>204</v>
      </c>
      <c r="D29" s="238"/>
      <c r="E29" s="44"/>
      <c r="F29" s="44"/>
      <c r="G29" s="40"/>
      <c r="H29" s="46">
        <f>'원가계산서(건+토+기)'!L29</f>
        <v>21510009</v>
      </c>
      <c r="I29" s="57"/>
    </row>
    <row r="30" spans="1:9" ht="15.95" customHeight="1">
      <c r="A30" s="232" t="s">
        <v>84</v>
      </c>
      <c r="B30" s="232"/>
      <c r="C30" s="232"/>
      <c r="D30" s="232"/>
      <c r="E30" s="37" t="s">
        <v>85</v>
      </c>
      <c r="F30" s="37"/>
      <c r="G30" s="40">
        <f>원가제비율!G36</f>
        <v>0.06</v>
      </c>
      <c r="H30" s="41">
        <f>H5*G30</f>
        <v>100971389.17409576</v>
      </c>
      <c r="I30" s="39"/>
    </row>
    <row r="31" spans="1:9" ht="15.95" customHeight="1">
      <c r="A31" s="232" t="s">
        <v>86</v>
      </c>
      <c r="B31" s="232"/>
      <c r="C31" s="232"/>
      <c r="D31" s="232"/>
      <c r="E31" s="37" t="s">
        <v>87</v>
      </c>
      <c r="F31" s="37"/>
      <c r="G31" s="40">
        <f>원가제비율!G37</f>
        <v>0.15</v>
      </c>
      <c r="H31" s="41">
        <f>(H8+H11+H30)*G31-1858/1.1</f>
        <v>183551215.77044472</v>
      </c>
      <c r="I31" s="39"/>
    </row>
    <row r="32" spans="1:9" ht="15.95" customHeight="1">
      <c r="A32" s="232" t="s">
        <v>250</v>
      </c>
      <c r="B32" s="232"/>
      <c r="C32" s="232"/>
      <c r="D32" s="232"/>
      <c r="E32" s="37"/>
      <c r="F32" s="37"/>
      <c r="G32" s="40"/>
      <c r="H32" s="41">
        <f>'원가계산서(건+토+기)'!L32</f>
        <v>0</v>
      </c>
      <c r="I32" s="39"/>
    </row>
    <row r="33" spans="1:9" ht="15.95" customHeight="1">
      <c r="A33" s="232" t="s">
        <v>2846</v>
      </c>
      <c r="B33" s="232"/>
      <c r="C33" s="232"/>
      <c r="D33" s="232"/>
      <c r="E33" s="37"/>
      <c r="F33" s="37"/>
      <c r="G33" s="40"/>
      <c r="H33" s="41">
        <f>'원가계산서(건+토+기)'!L33</f>
        <v>0</v>
      </c>
      <c r="I33" s="39"/>
    </row>
    <row r="34" spans="1:9" ht="15.95" customHeight="1">
      <c r="A34" s="232" t="s">
        <v>2847</v>
      </c>
      <c r="B34" s="232"/>
      <c r="C34" s="232"/>
      <c r="D34" s="232"/>
      <c r="E34" s="232" t="s">
        <v>2852</v>
      </c>
      <c r="F34" s="232"/>
      <c r="G34" s="232"/>
      <c r="H34" s="41">
        <f>(H5+H30+H31+H32+H33)</f>
        <v>1967379091.1794701</v>
      </c>
      <c r="I34" s="58"/>
    </row>
    <row r="35" spans="1:9" ht="15.95" customHeight="1">
      <c r="A35" s="232" t="s">
        <v>2848</v>
      </c>
      <c r="B35" s="232"/>
      <c r="C35" s="232"/>
      <c r="D35" s="232"/>
      <c r="E35" s="59" t="s">
        <v>123</v>
      </c>
      <c r="F35" s="59"/>
      <c r="G35" s="40">
        <v>0.1</v>
      </c>
      <c r="H35" s="41">
        <f>H34*G35</f>
        <v>196737909.11794701</v>
      </c>
      <c r="I35" s="58"/>
    </row>
    <row r="36" spans="1:9" ht="15.95" customHeight="1">
      <c r="A36" s="232" t="s">
        <v>2849</v>
      </c>
      <c r="B36" s="232"/>
      <c r="C36" s="232"/>
      <c r="D36" s="232"/>
      <c r="E36" s="232" t="s">
        <v>124</v>
      </c>
      <c r="F36" s="232"/>
      <c r="G36" s="232"/>
      <c r="H36" s="41">
        <f>H34+H35</f>
        <v>2164117000.2974172</v>
      </c>
      <c r="I36" s="39"/>
    </row>
    <row r="37" spans="1:9" ht="15.95" customHeight="1">
      <c r="A37" s="232" t="s">
        <v>2850</v>
      </c>
      <c r="B37" s="232"/>
      <c r="C37" s="232"/>
      <c r="D37" s="232"/>
      <c r="E37" s="44"/>
      <c r="F37" s="44"/>
      <c r="G37" s="44"/>
      <c r="H37" s="46">
        <f>'원가계산서(건+토+기)'!L37</f>
        <v>4100999.7</v>
      </c>
      <c r="I37" s="57"/>
    </row>
    <row r="38" spans="1:9" ht="17.25" thickBot="1">
      <c r="A38" s="233" t="s">
        <v>2851</v>
      </c>
      <c r="B38" s="233"/>
      <c r="C38" s="233"/>
      <c r="D38" s="233"/>
      <c r="E38" s="233"/>
      <c r="F38" s="233"/>
      <c r="G38" s="233"/>
      <c r="H38" s="60">
        <f>공종별총괄표!L28</f>
        <v>0</v>
      </c>
      <c r="I38" s="61"/>
    </row>
    <row r="39" spans="1:9" ht="15.95" customHeight="1" thickTop="1" thickBot="1">
      <c r="A39" s="231" t="s">
        <v>96</v>
      </c>
      <c r="B39" s="231"/>
      <c r="C39" s="231"/>
      <c r="D39" s="231"/>
      <c r="E39" s="231"/>
      <c r="F39" s="231"/>
      <c r="G39" s="231"/>
      <c r="H39" s="62">
        <f>H36+H37+H38</f>
        <v>2168217999.997417</v>
      </c>
      <c r="I39" s="63"/>
    </row>
    <row r="40" spans="1:9" ht="15.95" customHeight="1" thickTop="1">
      <c r="A40" s="234" t="s">
        <v>97</v>
      </c>
      <c r="B40" s="234"/>
      <c r="C40" s="234"/>
      <c r="D40" s="234"/>
      <c r="E40" s="234"/>
      <c r="F40" s="234"/>
      <c r="G40" s="234"/>
      <c r="H40" s="64">
        <f>'원가계산서(건+토+기)'!L40</f>
        <v>293450000</v>
      </c>
      <c r="I40" s="65"/>
    </row>
    <row r="41" spans="1:9" ht="15.95" customHeight="1" thickBot="1">
      <c r="A41" s="235" t="s">
        <v>98</v>
      </c>
      <c r="B41" s="235"/>
      <c r="C41" s="235"/>
      <c r="D41" s="235"/>
      <c r="E41" s="235"/>
      <c r="F41" s="235"/>
      <c r="G41" s="235"/>
      <c r="H41" s="66">
        <f>'원가계산서(건+토+기)'!L41</f>
        <v>219284000</v>
      </c>
      <c r="I41" s="67"/>
    </row>
    <row r="42" spans="1:9" ht="18" thickTop="1" thickBot="1">
      <c r="A42" s="231" t="s">
        <v>99</v>
      </c>
      <c r="B42" s="231"/>
      <c r="C42" s="231"/>
      <c r="D42" s="231"/>
      <c r="E42" s="231"/>
      <c r="F42" s="231"/>
      <c r="G42" s="231"/>
      <c r="H42" s="62">
        <f>H39+H40+H41</f>
        <v>2680951999.997417</v>
      </c>
      <c r="I42" s="63"/>
    </row>
    <row r="43" spans="1:9" ht="17.25" thickTop="1"/>
    <row r="44" spans="1:9">
      <c r="H44">
        <f>'원가계산서(건+토+기)'!L42</f>
        <v>2680952000.3156171</v>
      </c>
    </row>
    <row r="46" spans="1:9">
      <c r="H46" s="108">
        <f>H42-H44</f>
        <v>-0.31820011138916016</v>
      </c>
    </row>
  </sheetData>
  <mergeCells count="49">
    <mergeCell ref="C9:D9"/>
    <mergeCell ref="A1:I1"/>
    <mergeCell ref="A3:D4"/>
    <mergeCell ref="E3:G4"/>
    <mergeCell ref="H3:H4"/>
    <mergeCell ref="I3:I4"/>
    <mergeCell ref="A5:D5"/>
    <mergeCell ref="E5:G5"/>
    <mergeCell ref="B6:D6"/>
    <mergeCell ref="E6:G6"/>
    <mergeCell ref="C7:D7"/>
    <mergeCell ref="E7:G7"/>
    <mergeCell ref="B8:D8"/>
    <mergeCell ref="H2:I2"/>
    <mergeCell ref="E19:G19"/>
    <mergeCell ref="A20:A22"/>
    <mergeCell ref="C10:D10"/>
    <mergeCell ref="B11:D11"/>
    <mergeCell ref="C12:D12"/>
    <mergeCell ref="C13:D13"/>
    <mergeCell ref="C14:D14"/>
    <mergeCell ref="C15:D15"/>
    <mergeCell ref="A30:D30"/>
    <mergeCell ref="C16:D16"/>
    <mergeCell ref="C17:D17"/>
    <mergeCell ref="C18:D18"/>
    <mergeCell ref="C19:D19"/>
    <mergeCell ref="C23:D23"/>
    <mergeCell ref="C24:D24"/>
    <mergeCell ref="C25:D25"/>
    <mergeCell ref="C26:D26"/>
    <mergeCell ref="C27:D27"/>
    <mergeCell ref="C28:D28"/>
    <mergeCell ref="C29:D29"/>
    <mergeCell ref="A42:G42"/>
    <mergeCell ref="A31:D31"/>
    <mergeCell ref="A32:D32"/>
    <mergeCell ref="A34:D34"/>
    <mergeCell ref="E34:G34"/>
    <mergeCell ref="A35:D35"/>
    <mergeCell ref="A36:D36"/>
    <mergeCell ref="E36:G36"/>
    <mergeCell ref="A38:D38"/>
    <mergeCell ref="E38:G38"/>
    <mergeCell ref="A39:G39"/>
    <mergeCell ref="A40:G40"/>
    <mergeCell ref="A41:G41"/>
    <mergeCell ref="A37:D37"/>
    <mergeCell ref="A33:D33"/>
  </mergeCells>
  <phoneticPr fontId="4" type="noConversion"/>
  <printOptions horizontalCentered="1"/>
  <pageMargins left="0.78740157480314965" right="0.59055118110236227" top="0.11811023622047245" bottom="0.11811023622047245" header="0.11811023622047245" footer="0.11811023622047245"/>
  <pageSetup paperSize="9" scale="83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0.39997558519241921"/>
    <pageSetUpPr fitToPage="1"/>
  </sheetPr>
  <dimension ref="A1:M47"/>
  <sheetViews>
    <sheetView view="pageBreakPreview" topLeftCell="A13" zoomScale="85" zoomScaleNormal="70" zoomScaleSheetLayoutView="85" workbookViewId="0">
      <selection activeCell="L40" sqref="L40"/>
    </sheetView>
  </sheetViews>
  <sheetFormatPr defaultRowHeight="16.5"/>
  <cols>
    <col min="1" max="2" width="2.625" customWidth="1"/>
    <col min="3" max="3" width="5.625" customWidth="1"/>
    <col min="4" max="4" width="29.625" customWidth="1"/>
    <col min="5" max="5" width="20.625" customWidth="1"/>
    <col min="6" max="6" width="15.625" customWidth="1"/>
    <col min="7" max="7" width="17.625" customWidth="1"/>
    <col min="8" max="9" width="21.625" customWidth="1"/>
    <col min="10" max="10" width="21.625" hidden="1" customWidth="1"/>
    <col min="11" max="12" width="21.625" customWidth="1"/>
    <col min="13" max="13" width="11.25" customWidth="1"/>
  </cols>
  <sheetData>
    <row r="1" spans="1:13" ht="25.5">
      <c r="A1" s="241" t="s">
        <v>42</v>
      </c>
      <c r="B1" s="241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</row>
    <row r="2" spans="1:13">
      <c r="A2" s="22" t="str">
        <f>원가제비율!D3</f>
        <v>대화면도시재생사업청학당조성공사기본및실시설</v>
      </c>
      <c r="B2" s="68"/>
      <c r="C2" s="24"/>
      <c r="D2" s="25"/>
      <c r="E2" s="25"/>
      <c r="F2" s="25"/>
      <c r="G2" s="25"/>
      <c r="H2" s="26"/>
      <c r="I2" s="26"/>
      <c r="J2" s="26"/>
      <c r="K2" s="26" t="s">
        <v>43</v>
      </c>
      <c r="L2" s="257" t="str">
        <f>원가제비율!D5</f>
        <v>7~12개월이하,  2025.04.01 제비율</v>
      </c>
      <c r="M2" s="258"/>
    </row>
    <row r="3" spans="1:13">
      <c r="A3" s="242" t="s">
        <v>100</v>
      </c>
      <c r="B3" s="242"/>
      <c r="C3" s="242"/>
      <c r="D3" s="243"/>
      <c r="E3" s="246" t="s">
        <v>101</v>
      </c>
      <c r="F3" s="242"/>
      <c r="G3" s="243"/>
      <c r="H3" s="248" t="s">
        <v>102</v>
      </c>
      <c r="I3" s="248" t="s">
        <v>103</v>
      </c>
      <c r="J3" s="248" t="s">
        <v>104</v>
      </c>
      <c r="K3" s="248" t="s">
        <v>105</v>
      </c>
      <c r="L3" s="248" t="s">
        <v>106</v>
      </c>
      <c r="M3" s="246" t="s">
        <v>47</v>
      </c>
    </row>
    <row r="4" spans="1:13">
      <c r="A4" s="244"/>
      <c r="B4" s="244"/>
      <c r="C4" s="244"/>
      <c r="D4" s="245"/>
      <c r="E4" s="247"/>
      <c r="F4" s="244"/>
      <c r="G4" s="245"/>
      <c r="H4" s="249"/>
      <c r="I4" s="249"/>
      <c r="J4" s="249"/>
      <c r="K4" s="249"/>
      <c r="L4" s="249"/>
      <c r="M4" s="247"/>
    </row>
    <row r="5" spans="1:13" ht="21.95" customHeight="1" thickBot="1">
      <c r="A5" s="259" t="s">
        <v>107</v>
      </c>
      <c r="B5" s="250"/>
      <c r="C5" s="250"/>
      <c r="D5" s="251"/>
      <c r="E5" s="252" t="s">
        <v>49</v>
      </c>
      <c r="F5" s="253"/>
      <c r="G5" s="254"/>
      <c r="H5" s="27">
        <f>H6+H8+H11</f>
        <v>1546420536.6708162</v>
      </c>
      <c r="I5" s="27">
        <f>I6+I8+I11</f>
        <v>57528997.851787053</v>
      </c>
      <c r="J5" s="27">
        <f>J6+J8+J11</f>
        <v>0</v>
      </c>
      <c r="K5" s="27">
        <f>K6+K8+K11</f>
        <v>78906949.712326407</v>
      </c>
      <c r="L5" s="27">
        <f t="shared" ref="L5:L38" si="0">H5+I5+J5+K5</f>
        <v>1682856484.2349296</v>
      </c>
      <c r="M5" s="28"/>
    </row>
    <row r="6" spans="1:13" ht="21.95" customHeight="1" thickTop="1">
      <c r="A6" s="29"/>
      <c r="B6" s="255" t="s">
        <v>50</v>
      </c>
      <c r="C6" s="255"/>
      <c r="D6" s="255"/>
      <c r="E6" s="256"/>
      <c r="F6" s="256"/>
      <c r="G6" s="256"/>
      <c r="H6" s="30">
        <f>H7</f>
        <v>491423918</v>
      </c>
      <c r="I6" s="30">
        <f>I7</f>
        <v>18422520</v>
      </c>
      <c r="J6" s="30">
        <f>J7</f>
        <v>0</v>
      </c>
      <c r="K6" s="30">
        <f>K7</f>
        <v>50295405</v>
      </c>
      <c r="L6" s="30">
        <f t="shared" si="0"/>
        <v>560141843</v>
      </c>
      <c r="M6" s="31"/>
    </row>
    <row r="7" spans="1:13" ht="21.95" customHeight="1">
      <c r="A7" s="32"/>
      <c r="B7" s="32"/>
      <c r="C7" s="240" t="s">
        <v>51</v>
      </c>
      <c r="D7" s="240"/>
      <c r="E7" s="240"/>
      <c r="F7" s="240"/>
      <c r="G7" s="240"/>
      <c r="H7" s="33">
        <f>'원가계산서(건축)'!H7</f>
        <v>491423918</v>
      </c>
      <c r="I7" s="33">
        <f>'원가계산서(토목)'!H7</f>
        <v>18422520</v>
      </c>
      <c r="J7" s="33">
        <f>'원가계산서(조경)'!H7</f>
        <v>0</v>
      </c>
      <c r="K7" s="33">
        <f>'원가계산서(기계)'!H7</f>
        <v>50295405</v>
      </c>
      <c r="L7" s="33">
        <f t="shared" si="0"/>
        <v>560141843</v>
      </c>
      <c r="M7" s="34"/>
    </row>
    <row r="8" spans="1:13" ht="21.95" customHeight="1">
      <c r="A8" s="32"/>
      <c r="B8" s="240" t="s">
        <v>52</v>
      </c>
      <c r="C8" s="240"/>
      <c r="D8" s="240"/>
      <c r="E8" s="35"/>
      <c r="F8" s="35"/>
      <c r="G8" s="35"/>
      <c r="H8" s="36">
        <f>H9+H10</f>
        <v>730161511.50900006</v>
      </c>
      <c r="I8" s="36">
        <f>I9+I10</f>
        <v>12052357.368000001</v>
      </c>
      <c r="J8" s="36">
        <f>J9+J10</f>
        <v>0</v>
      </c>
      <c r="K8" s="36">
        <f>K9+K10</f>
        <v>20334804.372000001</v>
      </c>
      <c r="L8" s="36">
        <f t="shared" si="0"/>
        <v>762548673.24900007</v>
      </c>
      <c r="M8" s="34"/>
    </row>
    <row r="9" spans="1:13" ht="21.95" customHeight="1">
      <c r="A9" s="32"/>
      <c r="B9" s="32"/>
      <c r="C9" s="232" t="s">
        <v>53</v>
      </c>
      <c r="D9" s="232"/>
      <c r="E9" s="37"/>
      <c r="F9" s="37"/>
      <c r="G9" s="37"/>
      <c r="H9" s="38">
        <f>'원가계산서(건축)'!H9</f>
        <v>635475641</v>
      </c>
      <c r="I9" s="33">
        <f>'원가계산서(토목)'!H9</f>
        <v>10489432</v>
      </c>
      <c r="J9" s="33">
        <f>'원가계산서(조경)'!H9</f>
        <v>0</v>
      </c>
      <c r="K9" s="33">
        <f>'원가계산서(기계)'!H9</f>
        <v>17697828</v>
      </c>
      <c r="L9" s="33">
        <f t="shared" si="0"/>
        <v>663662901</v>
      </c>
      <c r="M9" s="39"/>
    </row>
    <row r="10" spans="1:13" ht="21.95" customHeight="1">
      <c r="A10" s="32"/>
      <c r="B10" s="32"/>
      <c r="C10" s="232" t="s">
        <v>54</v>
      </c>
      <c r="D10" s="232"/>
      <c r="E10" s="37" t="s">
        <v>55</v>
      </c>
      <c r="F10" s="37"/>
      <c r="G10" s="40">
        <f>원가제비율!G16</f>
        <v>0.14899999999999999</v>
      </c>
      <c r="H10" s="41">
        <f>H9*G10</f>
        <v>94685870.509000003</v>
      </c>
      <c r="I10" s="41">
        <f>I9*G10</f>
        <v>1562925.368</v>
      </c>
      <c r="J10" s="41">
        <f>J9*G10</f>
        <v>0</v>
      </c>
      <c r="K10" s="41">
        <f>K9*G10</f>
        <v>2636976.372</v>
      </c>
      <c r="L10" s="36">
        <f t="shared" si="0"/>
        <v>98885772.248999998</v>
      </c>
      <c r="M10" s="39"/>
    </row>
    <row r="11" spans="1:13" ht="21.95" customHeight="1">
      <c r="A11" s="32"/>
      <c r="B11" s="240" t="s">
        <v>56</v>
      </c>
      <c r="C11" s="240"/>
      <c r="D11" s="240"/>
      <c r="E11" s="35"/>
      <c r="F11" s="35"/>
      <c r="G11" s="40"/>
      <c r="H11" s="36">
        <f>H12+H13+H14+H15+H16+H17+H18+H19+H23+H24+H25+H26+H27+H28+H29</f>
        <v>324835107.16181606</v>
      </c>
      <c r="I11" s="36">
        <f>I12+I13+I14+I15+I16+I17+I18+I19+I23+I24+I25+I26+I27+I28+I29</f>
        <v>27054120.483787052</v>
      </c>
      <c r="J11" s="36">
        <f>J12+J13+J14+J15+J16+J17+J18+J19+J23+J24+J25+J26+J27+J28+J29</f>
        <v>0</v>
      </c>
      <c r="K11" s="36">
        <f>K12+K13+K14+K15+K16+K17+K18+K19+K23+K24+K25+K26+K27+K28+K29</f>
        <v>8276740.3403264005</v>
      </c>
      <c r="L11" s="36">
        <f t="shared" si="0"/>
        <v>360165967.98592955</v>
      </c>
      <c r="M11" s="34"/>
    </row>
    <row r="12" spans="1:13" ht="21.95" customHeight="1">
      <c r="A12" s="32"/>
      <c r="B12" s="32"/>
      <c r="C12" s="232" t="s">
        <v>57</v>
      </c>
      <c r="D12" s="232"/>
      <c r="E12" s="37"/>
      <c r="F12" s="37"/>
      <c r="G12" s="40"/>
      <c r="H12" s="38">
        <f>'원가계산서(건축)'!H12</f>
        <v>103491491</v>
      </c>
      <c r="I12" s="33">
        <f>'원가계산서(토목)'!H12</f>
        <v>10255934</v>
      </c>
      <c r="J12" s="33">
        <f>'원가계산서(조경)'!H12</f>
        <v>0</v>
      </c>
      <c r="K12" s="33">
        <f>'원가계산서(기계)'!H12</f>
        <v>51884</v>
      </c>
      <c r="L12" s="33">
        <f t="shared" si="0"/>
        <v>113799309</v>
      </c>
      <c r="M12" s="39"/>
    </row>
    <row r="13" spans="1:13" ht="21.95" customHeight="1">
      <c r="A13" s="32"/>
      <c r="B13" s="32"/>
      <c r="C13" s="232" t="s">
        <v>58</v>
      </c>
      <c r="D13" s="232"/>
      <c r="E13" s="37" t="s">
        <v>59</v>
      </c>
      <c r="F13" s="37"/>
      <c r="G13" s="40">
        <f>원가제비율!G19</f>
        <v>3.56E-2</v>
      </c>
      <c r="H13" s="41">
        <f>'원가계산서(건축)'!H13</f>
        <v>25993749.809720401</v>
      </c>
      <c r="I13" s="41">
        <f>'원가계산서(토목)'!H13</f>
        <v>429063.92230080004</v>
      </c>
      <c r="J13" s="41">
        <f>'원가계산서(조경)'!H13</f>
        <v>0</v>
      </c>
      <c r="K13" s="41">
        <f>'원가계산서(기계)'!H13</f>
        <v>723919.03564320004</v>
      </c>
      <c r="L13" s="36">
        <f t="shared" si="0"/>
        <v>27146732.767664403</v>
      </c>
      <c r="M13" s="39"/>
    </row>
    <row r="14" spans="1:13" ht="21.95" customHeight="1">
      <c r="A14" s="32"/>
      <c r="B14" s="32"/>
      <c r="C14" s="232" t="s">
        <v>60</v>
      </c>
      <c r="D14" s="232"/>
      <c r="E14" s="37" t="s">
        <v>59</v>
      </c>
      <c r="F14" s="37"/>
      <c r="G14" s="40">
        <f>원가제비율!G20</f>
        <v>1.01E-2</v>
      </c>
      <c r="H14" s="41">
        <f>'원가계산서(건축)'!H14</f>
        <v>7374631.2662409004</v>
      </c>
      <c r="I14" s="41">
        <f>'원가계산서(토목)'!H14</f>
        <v>121728.8094168</v>
      </c>
      <c r="J14" s="41">
        <f>'원가계산서(조경)'!H14</f>
        <v>0</v>
      </c>
      <c r="K14" s="41">
        <f>'원가계산서(기계)'!H14</f>
        <v>205381.52415720001</v>
      </c>
      <c r="L14" s="36">
        <f t="shared" si="0"/>
        <v>7701741.5998149002</v>
      </c>
      <c r="M14" s="39"/>
    </row>
    <row r="15" spans="1:13" ht="21.95" customHeight="1">
      <c r="A15" s="32"/>
      <c r="B15" s="32"/>
      <c r="C15" s="232" t="s">
        <v>61</v>
      </c>
      <c r="D15" s="232"/>
      <c r="E15" s="37" t="s">
        <v>55</v>
      </c>
      <c r="F15" s="37"/>
      <c r="G15" s="109">
        <f>원가제비율!G21</f>
        <v>3.5450000000000002E-2</v>
      </c>
      <c r="H15" s="41">
        <f>'원가계산서(건축)'!H15</f>
        <v>22527611.473450001</v>
      </c>
      <c r="I15" s="41">
        <f>'원가계산서(토목)'!H15</f>
        <v>371850.36440000002</v>
      </c>
      <c r="J15" s="41">
        <f>'원가계산서(조경)'!H15</f>
        <v>0</v>
      </c>
      <c r="K15" s="41">
        <f>'원가계산서(기계)'!H15</f>
        <v>627388.00260000001</v>
      </c>
      <c r="L15" s="36">
        <f t="shared" si="0"/>
        <v>23526849.84045</v>
      </c>
      <c r="M15" s="39"/>
    </row>
    <row r="16" spans="1:13" ht="21.95" customHeight="1">
      <c r="A16" s="32"/>
      <c r="B16" s="32"/>
      <c r="C16" s="232" t="s">
        <v>62</v>
      </c>
      <c r="D16" s="232"/>
      <c r="E16" s="37" t="s">
        <v>63</v>
      </c>
      <c r="F16" s="37"/>
      <c r="G16" s="40">
        <f>원가제비율!G22</f>
        <v>0.1295</v>
      </c>
      <c r="H16" s="41">
        <f>'원가계산서(건축)'!H16</f>
        <v>2917325</v>
      </c>
      <c r="I16" s="41">
        <f>'원가계산서(토목)'!H16</f>
        <v>48154</v>
      </c>
      <c r="J16" s="41">
        <f>'원가계산서(조경)'!H16</f>
        <v>0</v>
      </c>
      <c r="K16" s="41">
        <f>'원가계산서(기계)'!H16</f>
        <v>81246</v>
      </c>
      <c r="L16" s="36">
        <f t="shared" si="0"/>
        <v>3046725</v>
      </c>
      <c r="M16" s="39"/>
    </row>
    <row r="17" spans="1:13" ht="21.95" customHeight="1">
      <c r="A17" s="32"/>
      <c r="B17" s="32"/>
      <c r="C17" s="232" t="s">
        <v>108</v>
      </c>
      <c r="D17" s="232"/>
      <c r="E17" s="37" t="s">
        <v>55</v>
      </c>
      <c r="F17" s="37"/>
      <c r="G17" s="40">
        <f>원가제비율!G23</f>
        <v>4.4999999999999998E-2</v>
      </c>
      <c r="H17" s="41">
        <f>'원가계산서(건축)'!H17</f>
        <v>28596403.844999999</v>
      </c>
      <c r="I17" s="41">
        <f>'원가계산서(토목)'!H17</f>
        <v>472024.44</v>
      </c>
      <c r="J17" s="41">
        <f>'원가계산서(조경)'!H17</f>
        <v>0</v>
      </c>
      <c r="K17" s="41">
        <f>'원가계산서(기계)'!H17</f>
        <v>796402.26</v>
      </c>
      <c r="L17" s="36">
        <f t="shared" si="0"/>
        <v>29864830.545000002</v>
      </c>
      <c r="M17" s="39"/>
    </row>
    <row r="18" spans="1:13" ht="21.95" customHeight="1">
      <c r="A18" s="32"/>
      <c r="B18" s="32"/>
      <c r="C18" s="232" t="s">
        <v>109</v>
      </c>
      <c r="D18" s="232"/>
      <c r="E18" s="37" t="s">
        <v>55</v>
      </c>
      <c r="F18" s="37"/>
      <c r="G18" s="40">
        <f>원가제비율!G24</f>
        <v>2.3E-2</v>
      </c>
      <c r="H18" s="41">
        <f>'원가계산서(건축)'!H18</f>
        <v>14615939.742999999</v>
      </c>
      <c r="I18" s="41">
        <f>'원가계산서(토목)'!H18</f>
        <v>241256.93599999999</v>
      </c>
      <c r="J18" s="41">
        <f>'원가계산서(조경)'!H18</f>
        <v>0</v>
      </c>
      <c r="K18" s="41">
        <f>'원가계산서(기계)'!H18</f>
        <v>407050.04399999999</v>
      </c>
      <c r="L18" s="36">
        <f t="shared" si="0"/>
        <v>15264246.722999999</v>
      </c>
      <c r="M18" s="39"/>
    </row>
    <row r="19" spans="1:13" ht="21.95" customHeight="1">
      <c r="A19" s="32"/>
      <c r="B19" s="32"/>
      <c r="C19" s="232" t="s">
        <v>110</v>
      </c>
      <c r="D19" s="232"/>
      <c r="E19" s="232" t="s">
        <v>111</v>
      </c>
      <c r="F19" s="232"/>
      <c r="G19" s="232"/>
      <c r="H19" s="41">
        <f>'원가계산서(건축)'!H19</f>
        <v>35873598.67247273</v>
      </c>
      <c r="I19" s="41">
        <f>'원가계산서(토목)'!H19</f>
        <v>886321.9601454545</v>
      </c>
      <c r="J19" s="41">
        <f>'원가계산서(조경)'!H19</f>
        <v>0</v>
      </c>
      <c r="K19" s="41">
        <f>'원가계산서(기계)'!H19</f>
        <v>1550245.7124000001</v>
      </c>
      <c r="L19" s="36">
        <f t="shared" si="0"/>
        <v>38310166.345018178</v>
      </c>
      <c r="M19" s="39"/>
    </row>
    <row r="20" spans="1:13" ht="21.95" customHeight="1">
      <c r="A20" s="239"/>
      <c r="B20" s="32"/>
      <c r="C20" s="42"/>
      <c r="D20" s="43" t="s">
        <v>112</v>
      </c>
      <c r="E20" s="44" t="s">
        <v>113</v>
      </c>
      <c r="F20" s="45">
        <f>원가제비율!F26</f>
        <v>2.2800000000000001E-2</v>
      </c>
      <c r="G20" s="46">
        <f>원가제비율!G26</f>
        <v>4325000</v>
      </c>
      <c r="H20" s="41">
        <f>'원가계산서(건축)'!H20</f>
        <v>30018309.9452</v>
      </c>
      <c r="I20" s="41">
        <f>'원가계산서(토목)'!H20</f>
        <v>659192.50560000003</v>
      </c>
      <c r="J20" s="41">
        <f>'원가계산서(조경)'!H20</f>
        <v>0</v>
      </c>
      <c r="K20" s="41">
        <f>'원가계산서(기계)'!H20</f>
        <v>1550245.7124000001</v>
      </c>
      <c r="L20" s="36">
        <f t="shared" si="0"/>
        <v>32227748.163200002</v>
      </c>
      <c r="M20" s="47"/>
    </row>
    <row r="21" spans="1:13" ht="21.95" customHeight="1">
      <c r="A21" s="239"/>
      <c r="B21" s="32"/>
      <c r="C21" s="32"/>
      <c r="D21" s="48" t="s">
        <v>114</v>
      </c>
      <c r="E21" s="49"/>
      <c r="F21" s="49"/>
      <c r="G21" s="50"/>
      <c r="H21" s="41">
        <f>'원가계산서(건축)'!H21</f>
        <v>36021971.934239998</v>
      </c>
      <c r="I21" s="41">
        <f>'원가계산서(토목)'!H21</f>
        <v>791031.00672000006</v>
      </c>
      <c r="J21" s="41">
        <f>'원가계산서(조경)'!H21</f>
        <v>0</v>
      </c>
      <c r="K21" s="41">
        <f>'원가계산서(기계)'!H21</f>
        <v>1860294.85488</v>
      </c>
      <c r="L21" s="36">
        <f t="shared" si="0"/>
        <v>38673297.795839995</v>
      </c>
      <c r="M21" s="47"/>
    </row>
    <row r="22" spans="1:13" ht="21.95" customHeight="1">
      <c r="A22" s="239"/>
      <c r="B22" s="32"/>
      <c r="C22" s="51"/>
      <c r="D22" s="52" t="s">
        <v>115</v>
      </c>
      <c r="E22" s="35" t="s">
        <v>116</v>
      </c>
      <c r="F22" s="53">
        <f>원가제비율!F28</f>
        <v>2.2800000000000001E-2</v>
      </c>
      <c r="G22" s="36">
        <f>원가제비율!G28</f>
        <v>4325000</v>
      </c>
      <c r="H22" s="41">
        <f>'원가계산서(건축)'!H22</f>
        <v>35873598.67247273</v>
      </c>
      <c r="I22" s="41">
        <f>'원가계산서(토목)'!H22</f>
        <v>886321.9601454545</v>
      </c>
      <c r="J22" s="41">
        <f>'원가계산서(조경)'!H22</f>
        <v>0</v>
      </c>
      <c r="K22" s="41">
        <f>'원가계산서(기계)'!H22</f>
        <v>1550245.7124000001</v>
      </c>
      <c r="L22" s="36">
        <f t="shared" si="0"/>
        <v>38310166.345018178</v>
      </c>
      <c r="M22" s="47"/>
    </row>
    <row r="23" spans="1:13" ht="21.95" customHeight="1">
      <c r="A23" s="32"/>
      <c r="B23" s="32"/>
      <c r="C23" s="232" t="s">
        <v>117</v>
      </c>
      <c r="D23" s="232"/>
      <c r="E23" s="37" t="s">
        <v>118</v>
      </c>
      <c r="F23" s="37"/>
      <c r="G23" s="40">
        <f>원가제비율!G29</f>
        <v>4.8000000000000001E-2</v>
      </c>
      <c r="H23" s="41">
        <f>'원가계산서(건축)'!H23</f>
        <v>58636100.616432004</v>
      </c>
      <c r="I23" s="41">
        <f>'원가계산서(토목)'!H23</f>
        <v>1462794.1136640001</v>
      </c>
      <c r="J23" s="41">
        <f>'원가계산서(조경)'!H23</f>
        <v>0</v>
      </c>
      <c r="K23" s="41">
        <f>'원가계산서(기계)'!H23</f>
        <v>3390250.0498560006</v>
      </c>
      <c r="L23" s="36">
        <f t="shared" si="0"/>
        <v>63489144.779952005</v>
      </c>
      <c r="M23" s="54"/>
    </row>
    <row r="24" spans="1:13" ht="21.95" customHeight="1">
      <c r="A24" s="32"/>
      <c r="B24" s="32"/>
      <c r="C24" s="236" t="s">
        <v>119</v>
      </c>
      <c r="D24" s="236"/>
      <c r="E24" s="37" t="s">
        <v>120</v>
      </c>
      <c r="F24" s="37"/>
      <c r="G24" s="40"/>
      <c r="H24" s="41">
        <f>'원가계산서(건축)'!H24</f>
        <v>0</v>
      </c>
      <c r="I24" s="41">
        <f>'원가계산서(토목)'!H24</f>
        <v>0</v>
      </c>
      <c r="J24" s="41">
        <f>'원가계산서(조경)'!H24</f>
        <v>0</v>
      </c>
      <c r="K24" s="41">
        <f>'원가계산서(기계)'!H24</f>
        <v>0</v>
      </c>
      <c r="L24" s="36">
        <f t="shared" si="0"/>
        <v>0</v>
      </c>
      <c r="M24" s="39"/>
    </row>
    <row r="25" spans="1:13" ht="21.95" customHeight="1">
      <c r="A25" s="32"/>
      <c r="B25" s="32"/>
      <c r="C25" s="236" t="s">
        <v>121</v>
      </c>
      <c r="D25" s="236"/>
      <c r="E25" s="37" t="s">
        <v>83</v>
      </c>
      <c r="F25" s="37"/>
      <c r="G25" s="109">
        <f>원가제비율!G31</f>
        <v>8.0999999999999996E-4</v>
      </c>
      <c r="H25" s="41">
        <f>'원가계산서(건축)'!H25</f>
        <v>996616.75049999997</v>
      </c>
      <c r="I25" s="41">
        <f>'원가계산서(토목)'!H25</f>
        <v>31725.987659999999</v>
      </c>
      <c r="J25" s="41">
        <f>'원가계산서(조경)'!H25</f>
        <v>0</v>
      </c>
      <c r="K25" s="41">
        <f>'원가계산서(기계)'!H25</f>
        <v>55116.54477</v>
      </c>
      <c r="L25" s="36">
        <f t="shared" si="0"/>
        <v>1083459.28293</v>
      </c>
      <c r="M25" s="39"/>
    </row>
    <row r="26" spans="1:13" ht="21.95" customHeight="1">
      <c r="A26" s="55"/>
      <c r="B26" s="55"/>
      <c r="C26" s="237" t="s">
        <v>122</v>
      </c>
      <c r="D26" s="237"/>
      <c r="E26" s="37" t="s">
        <v>83</v>
      </c>
      <c r="F26" s="37"/>
      <c r="G26" s="109">
        <f>원가제비율!G32</f>
        <v>6.9999999999999999E-4</v>
      </c>
      <c r="H26" s="41">
        <f>'원가계산서(건축)'!H26</f>
        <v>861273.73499999999</v>
      </c>
      <c r="I26" s="41">
        <f>'원가계산서(토목)'!H26</f>
        <v>27417.520199999999</v>
      </c>
      <c r="J26" s="41">
        <f>'원가계산서(조경)'!H26</f>
        <v>0</v>
      </c>
      <c r="K26" s="41">
        <f>'원가계산서(기계)'!H26</f>
        <v>47631.581899999997</v>
      </c>
      <c r="L26" s="36">
        <f t="shared" si="0"/>
        <v>936322.8371</v>
      </c>
      <c r="M26" s="56"/>
    </row>
    <row r="27" spans="1:13" ht="21.95" customHeight="1">
      <c r="A27" s="32"/>
      <c r="B27" s="32"/>
      <c r="C27" s="238" t="s">
        <v>82</v>
      </c>
      <c r="D27" s="238"/>
      <c r="E27" s="44" t="s">
        <v>83</v>
      </c>
      <c r="F27" s="44"/>
      <c r="G27" s="40">
        <f>원가제비율!G33</f>
        <v>5.0000000000000001E-3</v>
      </c>
      <c r="H27" s="41">
        <f>'원가계산서(건축)'!H27</f>
        <v>6151955.25</v>
      </c>
      <c r="I27" s="41">
        <f>'원가계산서(토목)'!H27</f>
        <v>195839.43</v>
      </c>
      <c r="J27" s="41">
        <f>'원가계산서(조경)'!H27</f>
        <v>0</v>
      </c>
      <c r="K27" s="41">
        <f>'원가계산서(기계)'!H27</f>
        <v>340225.58500000002</v>
      </c>
      <c r="L27" s="36">
        <f t="shared" si="0"/>
        <v>6688020.2649999997</v>
      </c>
      <c r="M27" s="57"/>
    </row>
    <row r="28" spans="1:13" ht="21.95" customHeight="1">
      <c r="A28" s="32"/>
      <c r="B28" s="32"/>
      <c r="C28" s="238" t="s">
        <v>203</v>
      </c>
      <c r="D28" s="238"/>
      <c r="E28" s="44"/>
      <c r="F28" s="44"/>
      <c r="G28" s="40"/>
      <c r="H28" s="41">
        <f>'원가계산서(건축)'!H28</f>
        <v>7798410</v>
      </c>
      <c r="I28" s="41">
        <f>'원가계산서(토목)'!H28</f>
        <v>0</v>
      </c>
      <c r="J28" s="41">
        <f>'원가계산서(조경)'!H28</f>
        <v>0</v>
      </c>
      <c r="K28" s="41">
        <f>'원가계산서(기계)'!H28</f>
        <v>0</v>
      </c>
      <c r="L28" s="36">
        <f t="shared" si="0"/>
        <v>7798410</v>
      </c>
      <c r="M28" s="57"/>
    </row>
    <row r="29" spans="1:13" ht="21.95" customHeight="1">
      <c r="A29" s="32"/>
      <c r="B29" s="32"/>
      <c r="C29" s="238" t="s">
        <v>204</v>
      </c>
      <c r="D29" s="238"/>
      <c r="E29" s="44"/>
      <c r="F29" s="44"/>
      <c r="G29" s="40"/>
      <c r="H29" s="41">
        <f>'원가계산서(건축)'!H29</f>
        <v>9000000</v>
      </c>
      <c r="I29" s="41">
        <f>'원가계산서(토목)'!H29</f>
        <v>12510009</v>
      </c>
      <c r="J29" s="41">
        <f>'원가계산서(조경)'!H29</f>
        <v>0</v>
      </c>
      <c r="K29" s="41">
        <f>'원가계산서(기계)'!H29</f>
        <v>0</v>
      </c>
      <c r="L29" s="36">
        <f t="shared" si="0"/>
        <v>21510009</v>
      </c>
      <c r="M29" s="57"/>
    </row>
    <row r="30" spans="1:13" ht="21.95" customHeight="1">
      <c r="A30" s="232" t="s">
        <v>84</v>
      </c>
      <c r="B30" s="232"/>
      <c r="C30" s="232"/>
      <c r="D30" s="232"/>
      <c r="E30" s="37" t="s">
        <v>85</v>
      </c>
      <c r="F30" s="37"/>
      <c r="G30" s="40">
        <f>원가제비율!G36</f>
        <v>0.06</v>
      </c>
      <c r="H30" s="41">
        <f>'원가계산서(건축)'!H30</f>
        <v>92785232.200248972</v>
      </c>
      <c r="I30" s="41">
        <f>'원가계산서(토목)'!H30</f>
        <v>3451739.871107223</v>
      </c>
      <c r="J30" s="41">
        <f>'원가계산서(조경)'!H30</f>
        <v>0</v>
      </c>
      <c r="K30" s="41">
        <f>'원가계산서(기계)'!H30</f>
        <v>4734416.9827395845</v>
      </c>
      <c r="L30" s="36">
        <f t="shared" si="0"/>
        <v>100971389.05409577</v>
      </c>
      <c r="M30" s="39"/>
    </row>
    <row r="31" spans="1:13" ht="21.95" customHeight="1">
      <c r="A31" s="232" t="s">
        <v>86</v>
      </c>
      <c r="B31" s="232"/>
      <c r="C31" s="232"/>
      <c r="D31" s="232"/>
      <c r="E31" s="37" t="s">
        <v>87</v>
      </c>
      <c r="F31" s="37"/>
      <c r="G31" s="40">
        <f>원가제비율!G37</f>
        <v>0.15</v>
      </c>
      <c r="H31" s="41">
        <f>'원가계산서(건축)'!H31</f>
        <v>172166957.63065976</v>
      </c>
      <c r="I31" s="41">
        <f>'원가계산서(토목)'!H31</f>
        <v>6382899.0220705038</v>
      </c>
      <c r="J31" s="41">
        <f>'원가계산서(조경)'!H31</f>
        <v>0</v>
      </c>
      <c r="K31" s="41">
        <f>'원가계산서(기계)'!H31</f>
        <v>5001360.6178962607</v>
      </c>
      <c r="L31" s="36">
        <f t="shared" si="0"/>
        <v>183551217.27062652</v>
      </c>
      <c r="M31" s="39"/>
    </row>
    <row r="32" spans="1:13" ht="21.95" customHeight="1">
      <c r="A32" s="232" t="s">
        <v>250</v>
      </c>
      <c r="B32" s="232"/>
      <c r="C32" s="232"/>
      <c r="D32" s="232"/>
      <c r="E32" s="37"/>
      <c r="F32" s="37"/>
      <c r="G32" s="40"/>
      <c r="H32" s="41">
        <f>'원가계산서(건축)'!H32</f>
        <v>0</v>
      </c>
      <c r="I32" s="41">
        <f>'원가계산서(토목)'!H32</f>
        <v>0</v>
      </c>
      <c r="J32" s="41">
        <f>'원가계산서(조경)'!H32</f>
        <v>0</v>
      </c>
      <c r="K32" s="41">
        <f>'원가계산서(기계)'!H32</f>
        <v>0</v>
      </c>
      <c r="L32" s="36">
        <f t="shared" si="0"/>
        <v>0</v>
      </c>
      <c r="M32" s="39"/>
    </row>
    <row r="33" spans="1:13" ht="21.95" customHeight="1">
      <c r="A33" s="232" t="s">
        <v>2846</v>
      </c>
      <c r="B33" s="232"/>
      <c r="C33" s="232"/>
      <c r="D33" s="232"/>
      <c r="E33" s="37"/>
      <c r="F33" s="37"/>
      <c r="G33" s="40"/>
      <c r="H33" s="41">
        <f>'원가계산서(건축)'!H33</f>
        <v>0</v>
      </c>
      <c r="I33" s="41">
        <f>'원가계산서(토목)'!H33</f>
        <v>0</v>
      </c>
      <c r="J33" s="41"/>
      <c r="K33" s="41">
        <f>'원가계산서(기계)'!H33</f>
        <v>0</v>
      </c>
      <c r="L33" s="36">
        <f t="shared" si="0"/>
        <v>0</v>
      </c>
      <c r="M33" s="39"/>
    </row>
    <row r="34" spans="1:13" ht="21.95" customHeight="1">
      <c r="A34" s="232" t="s">
        <v>2847</v>
      </c>
      <c r="B34" s="232"/>
      <c r="C34" s="232"/>
      <c r="D34" s="232"/>
      <c r="E34" s="232" t="s">
        <v>2852</v>
      </c>
      <c r="F34" s="232"/>
      <c r="G34" s="232"/>
      <c r="H34" s="41">
        <f>'원가계산서(건축)'!H34</f>
        <v>1811372726.501725</v>
      </c>
      <c r="I34" s="41">
        <f>'원가계산서(토목)'!H34</f>
        <v>67363636.744964778</v>
      </c>
      <c r="J34" s="41">
        <f>'원가계산서(조경)'!H33</f>
        <v>0</v>
      </c>
      <c r="K34" s="41">
        <f>'원가계산서(기계)'!H34</f>
        <v>88642727.312962249</v>
      </c>
      <c r="L34" s="36">
        <f t="shared" si="0"/>
        <v>1967379090.5596521</v>
      </c>
      <c r="M34" s="58"/>
    </row>
    <row r="35" spans="1:13" ht="21.95" customHeight="1">
      <c r="A35" s="232" t="s">
        <v>2848</v>
      </c>
      <c r="B35" s="232"/>
      <c r="C35" s="232"/>
      <c r="D35" s="232"/>
      <c r="E35" s="59" t="s">
        <v>123</v>
      </c>
      <c r="F35" s="59"/>
      <c r="G35" s="40">
        <v>0.1</v>
      </c>
      <c r="H35" s="41">
        <f>'원가계산서(건축)'!H35</f>
        <v>181137272.6501725</v>
      </c>
      <c r="I35" s="41">
        <f>'원가계산서(토목)'!H35</f>
        <v>6736363.6744964784</v>
      </c>
      <c r="J35" s="41">
        <f>'원가계산서(조경)'!H34</f>
        <v>0</v>
      </c>
      <c r="K35" s="41">
        <f>'원가계산서(기계)'!H35</f>
        <v>8864272.7312962245</v>
      </c>
      <c r="L35" s="36">
        <f t="shared" si="0"/>
        <v>196737909.05596519</v>
      </c>
      <c r="M35" s="58"/>
    </row>
    <row r="36" spans="1:13" ht="21.95" customHeight="1">
      <c r="A36" s="232" t="s">
        <v>2849</v>
      </c>
      <c r="B36" s="232"/>
      <c r="C36" s="232"/>
      <c r="D36" s="232"/>
      <c r="E36" s="232" t="s">
        <v>124</v>
      </c>
      <c r="F36" s="232"/>
      <c r="G36" s="232"/>
      <c r="H36" s="41">
        <f>'원가계산서(건축)'!H36</f>
        <v>1992509999.1518974</v>
      </c>
      <c r="I36" s="41">
        <f>'원가계산서(토목)'!H36</f>
        <v>74100000.41946125</v>
      </c>
      <c r="J36" s="41">
        <f>'원가계산서(조경)'!H35</f>
        <v>0</v>
      </c>
      <c r="K36" s="41">
        <f>'원가계산서(기계)'!H36</f>
        <v>97507000.044258475</v>
      </c>
      <c r="L36" s="36">
        <f>H36+I36+J36+K36</f>
        <v>2164116999.6156173</v>
      </c>
      <c r="M36" s="39"/>
    </row>
    <row r="37" spans="1:13" ht="21.95" customHeight="1">
      <c r="A37" s="232" t="s">
        <v>2850</v>
      </c>
      <c r="B37" s="232"/>
      <c r="C37" s="232"/>
      <c r="D37" s="232"/>
      <c r="E37" s="44"/>
      <c r="F37" s="44"/>
      <c r="G37" s="44"/>
      <c r="H37" s="41">
        <f>'원가계산서(건축)'!H37</f>
        <v>3145999.7</v>
      </c>
      <c r="I37" s="41">
        <f>'원가계산서(토목)'!H37</f>
        <v>955000</v>
      </c>
      <c r="J37" s="41">
        <f>'원가계산서(조경)'!H36</f>
        <v>0</v>
      </c>
      <c r="K37" s="41">
        <f>'원가계산서(기계)'!H37</f>
        <v>0</v>
      </c>
      <c r="L37" s="36">
        <f t="shared" si="0"/>
        <v>4100999.7</v>
      </c>
      <c r="M37" s="57"/>
    </row>
    <row r="38" spans="1:13" ht="21.95" customHeight="1" thickBot="1">
      <c r="A38" s="233" t="s">
        <v>2851</v>
      </c>
      <c r="B38" s="233"/>
      <c r="C38" s="233"/>
      <c r="D38" s="233"/>
      <c r="E38" s="233"/>
      <c r="F38" s="233"/>
      <c r="G38" s="233"/>
      <c r="H38" s="41">
        <f>'원가계산서(건축)'!H38</f>
        <v>0</v>
      </c>
      <c r="I38" s="41">
        <f>'원가계산서(토목)'!H38</f>
        <v>0</v>
      </c>
      <c r="J38" s="41">
        <f>'원가계산서(조경)'!H37</f>
        <v>0</v>
      </c>
      <c r="K38" s="41">
        <f>'원가계산서(기계)'!H38</f>
        <v>0</v>
      </c>
      <c r="L38" s="36">
        <f t="shared" si="0"/>
        <v>0</v>
      </c>
      <c r="M38" s="61"/>
    </row>
    <row r="39" spans="1:13" ht="21.95" customHeight="1" thickTop="1" thickBot="1">
      <c r="A39" s="231" t="s">
        <v>96</v>
      </c>
      <c r="B39" s="231"/>
      <c r="C39" s="231"/>
      <c r="D39" s="231"/>
      <c r="E39" s="231"/>
      <c r="F39" s="231"/>
      <c r="G39" s="231"/>
      <c r="H39" s="62">
        <f>H36+H37+H38+1</f>
        <v>1995655999.8518975</v>
      </c>
      <c r="I39" s="62">
        <f>I36+I37+I38</f>
        <v>75055000.41946125</v>
      </c>
      <c r="J39" s="62">
        <f>J36+J37+J38</f>
        <v>0</v>
      </c>
      <c r="K39" s="62">
        <f>K36+K37+K38</f>
        <v>97507000.044258475</v>
      </c>
      <c r="L39" s="62">
        <f>L36+L37+L38+1</f>
        <v>2168218000.3156171</v>
      </c>
      <c r="M39" s="63"/>
    </row>
    <row r="40" spans="1:13" ht="21.95" customHeight="1" thickTop="1">
      <c r="A40" s="234" t="s">
        <v>97</v>
      </c>
      <c r="B40" s="234"/>
      <c r="C40" s="234"/>
      <c r="D40" s="234"/>
      <c r="E40" s="234"/>
      <c r="F40" s="234"/>
      <c r="G40" s="234"/>
      <c r="H40" s="64">
        <f>'원가계산서(건축)'!H40</f>
        <v>282492000</v>
      </c>
      <c r="I40" s="64">
        <f>'원가계산서(토목)'!H40</f>
        <v>10958000</v>
      </c>
      <c r="J40" s="64">
        <f>'원가계산서(조경)'!H39</f>
        <v>0</v>
      </c>
      <c r="K40" s="64">
        <f>'원가계산서(기계)'!H40</f>
        <v>0</v>
      </c>
      <c r="L40" s="64">
        <f>H40+I40+J40+K40</f>
        <v>293450000</v>
      </c>
      <c r="M40" s="65"/>
    </row>
    <row r="41" spans="1:13" ht="21.95" customHeight="1" thickBot="1">
      <c r="A41" s="235" t="s">
        <v>98</v>
      </c>
      <c r="B41" s="235"/>
      <c r="C41" s="235"/>
      <c r="D41" s="235"/>
      <c r="E41" s="235"/>
      <c r="F41" s="235"/>
      <c r="G41" s="235"/>
      <c r="H41" s="66">
        <f>'원가계산서(건축)'!H41</f>
        <v>176354000</v>
      </c>
      <c r="I41" s="66">
        <f>'원가계산서(토목)'!H41</f>
        <v>0</v>
      </c>
      <c r="J41" s="66">
        <f>'원가계산서(조경)'!H40</f>
        <v>0</v>
      </c>
      <c r="K41" s="66">
        <f>'원가계산서(기계)'!H41</f>
        <v>42930000</v>
      </c>
      <c r="L41" s="66">
        <f>H41+I41+J41+K41</f>
        <v>219284000</v>
      </c>
      <c r="M41" s="67"/>
    </row>
    <row r="42" spans="1:13" ht="21.95" customHeight="1" thickTop="1" thickBot="1">
      <c r="A42" s="231" t="s">
        <v>99</v>
      </c>
      <c r="B42" s="231"/>
      <c r="C42" s="231"/>
      <c r="D42" s="231"/>
      <c r="E42" s="231"/>
      <c r="F42" s="231"/>
      <c r="G42" s="231"/>
      <c r="H42" s="62">
        <f>H39+H40+H41</f>
        <v>2454501999.8518972</v>
      </c>
      <c r="I42" s="62">
        <f>I39+I40+I41</f>
        <v>86013000.41946125</v>
      </c>
      <c r="J42" s="62">
        <f>J39+J40+J41</f>
        <v>0</v>
      </c>
      <c r="K42" s="62">
        <f>K39+K40+K41</f>
        <v>140437000.04425848</v>
      </c>
      <c r="L42" s="62">
        <f>L39+L40+L41</f>
        <v>2680952000.3156171</v>
      </c>
      <c r="M42" s="63"/>
    </row>
    <row r="43" spans="1:13" ht="21.95" customHeight="1" thickTop="1"/>
    <row r="44" spans="1:13">
      <c r="H44">
        <f>'원가계산서(건축)'!H42</f>
        <v>2454501999.8518972</v>
      </c>
      <c r="I44">
        <f>'원가계산서(토목)'!H42</f>
        <v>86013000.41946125</v>
      </c>
      <c r="J44">
        <f>'원가계산서(조경)'!H41</f>
        <v>0</v>
      </c>
      <c r="K44">
        <f>'원가계산서(기계)'!H42</f>
        <v>140437000.04425848</v>
      </c>
      <c r="L44">
        <f>H44+I44+J44+K44</f>
        <v>2680952000.3156171</v>
      </c>
    </row>
    <row r="46" spans="1:13" hidden="1">
      <c r="A46">
        <v>2</v>
      </c>
      <c r="B46">
        <v>2</v>
      </c>
      <c r="C46">
        <v>5</v>
      </c>
      <c r="D46">
        <v>29</v>
      </c>
      <c r="E46">
        <v>20</v>
      </c>
      <c r="F46">
        <v>15</v>
      </c>
      <c r="G46">
        <v>17</v>
      </c>
      <c r="H46">
        <v>20</v>
      </c>
      <c r="I46">
        <v>20</v>
      </c>
      <c r="J46">
        <v>20</v>
      </c>
      <c r="K46">
        <v>20</v>
      </c>
      <c r="L46">
        <v>20</v>
      </c>
      <c r="M46">
        <v>12</v>
      </c>
    </row>
    <row r="47" spans="1:13">
      <c r="I47" s="108">
        <f>H39+I39+J39+K39</f>
        <v>2168218000.3156171</v>
      </c>
    </row>
  </sheetData>
  <mergeCells count="53">
    <mergeCell ref="A1:M1"/>
    <mergeCell ref="A3:D4"/>
    <mergeCell ref="E3:G4"/>
    <mergeCell ref="H3:H4"/>
    <mergeCell ref="I3:I4"/>
    <mergeCell ref="J3:J4"/>
    <mergeCell ref="K3:K4"/>
    <mergeCell ref="L3:L4"/>
    <mergeCell ref="M3:M4"/>
    <mergeCell ref="L2:M2"/>
    <mergeCell ref="C13:D13"/>
    <mergeCell ref="A5:D5"/>
    <mergeCell ref="E5:G5"/>
    <mergeCell ref="B6:D6"/>
    <mergeCell ref="E6:G6"/>
    <mergeCell ref="C7:D7"/>
    <mergeCell ref="E7:G7"/>
    <mergeCell ref="B8:D8"/>
    <mergeCell ref="C9:D9"/>
    <mergeCell ref="C10:D10"/>
    <mergeCell ref="B11:D11"/>
    <mergeCell ref="C12:D12"/>
    <mergeCell ref="C14:D14"/>
    <mergeCell ref="C15:D15"/>
    <mergeCell ref="C16:D16"/>
    <mergeCell ref="C17:D17"/>
    <mergeCell ref="C18:D18"/>
    <mergeCell ref="E34:G34"/>
    <mergeCell ref="E19:G19"/>
    <mergeCell ref="A20:A22"/>
    <mergeCell ref="C23:D23"/>
    <mergeCell ref="C24:D24"/>
    <mergeCell ref="C25:D25"/>
    <mergeCell ref="C26:D26"/>
    <mergeCell ref="C19:D19"/>
    <mergeCell ref="C27:D27"/>
    <mergeCell ref="A30:D30"/>
    <mergeCell ref="A31:D31"/>
    <mergeCell ref="A32:D32"/>
    <mergeCell ref="A34:D34"/>
    <mergeCell ref="C28:D28"/>
    <mergeCell ref="C29:D29"/>
    <mergeCell ref="A33:D33"/>
    <mergeCell ref="A40:G40"/>
    <mergeCell ref="A41:G41"/>
    <mergeCell ref="A42:G42"/>
    <mergeCell ref="A35:D35"/>
    <mergeCell ref="A36:D36"/>
    <mergeCell ref="E36:G36"/>
    <mergeCell ref="A38:D38"/>
    <mergeCell ref="E38:G38"/>
    <mergeCell ref="A39:G39"/>
    <mergeCell ref="A37:D37"/>
  </mergeCells>
  <phoneticPr fontId="4" type="noConversion"/>
  <pageMargins left="0.7" right="0.7" top="0.75" bottom="0.75" header="0.3" footer="0.3"/>
  <pageSetup paperSize="9" scale="51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9" tint="-0.249977111117893"/>
  </sheetPr>
  <dimension ref="A1:O45"/>
  <sheetViews>
    <sheetView view="pageBreakPreview" topLeftCell="A10" zoomScaleSheetLayoutView="100" workbookViewId="0">
      <selection activeCell="H32" sqref="H32"/>
    </sheetView>
  </sheetViews>
  <sheetFormatPr defaultRowHeight="16.5"/>
  <cols>
    <col min="1" max="2" width="2.625" customWidth="1"/>
    <col min="3" max="3" width="5.625" customWidth="1"/>
    <col min="4" max="4" width="29.625" customWidth="1"/>
    <col min="5" max="5" width="20.625" customWidth="1"/>
    <col min="6" max="6" width="19.625" customWidth="1"/>
    <col min="7" max="7" width="17.625" customWidth="1"/>
    <col min="8" max="8" width="30.625" customWidth="1"/>
    <col min="9" max="9" width="12.625" customWidth="1"/>
  </cols>
  <sheetData>
    <row r="1" spans="1:9" ht="24.95" customHeight="1">
      <c r="A1" s="241" t="s">
        <v>42</v>
      </c>
      <c r="B1" s="241"/>
      <c r="C1" s="241"/>
      <c r="D1" s="241"/>
      <c r="E1" s="241"/>
      <c r="F1" s="241"/>
      <c r="G1" s="241"/>
      <c r="H1" s="241"/>
      <c r="I1" s="241"/>
    </row>
    <row r="2" spans="1:9">
      <c r="A2" s="69" t="str">
        <f>원가제비율!D3</f>
        <v>대화면도시재생사업청학당조성공사기본및실시설</v>
      </c>
      <c r="B2" s="23"/>
      <c r="C2" s="24"/>
      <c r="D2" s="25"/>
      <c r="E2" s="25"/>
      <c r="F2" s="25"/>
      <c r="G2" s="26" t="s">
        <v>43</v>
      </c>
      <c r="H2" s="257" t="str">
        <f>원가제비율!D5</f>
        <v>7~12개월이하,  2025.04.01 제비율</v>
      </c>
      <c r="I2" s="258"/>
    </row>
    <row r="3" spans="1:9" ht="11.1" customHeight="1">
      <c r="A3" s="242" t="s">
        <v>100</v>
      </c>
      <c r="B3" s="242"/>
      <c r="C3" s="242"/>
      <c r="D3" s="243"/>
      <c r="E3" s="246" t="s">
        <v>101</v>
      </c>
      <c r="F3" s="242"/>
      <c r="G3" s="243"/>
      <c r="H3" s="248" t="s">
        <v>125</v>
      </c>
      <c r="I3" s="246" t="s">
        <v>47</v>
      </c>
    </row>
    <row r="4" spans="1:9" ht="11.1" customHeight="1">
      <c r="A4" s="244"/>
      <c r="B4" s="244"/>
      <c r="C4" s="244"/>
      <c r="D4" s="245"/>
      <c r="E4" s="247"/>
      <c r="F4" s="244"/>
      <c r="G4" s="245"/>
      <c r="H4" s="249"/>
      <c r="I4" s="247"/>
    </row>
    <row r="5" spans="1:9" ht="15.95" customHeight="1" thickBot="1">
      <c r="A5" s="250" t="s">
        <v>107</v>
      </c>
      <c r="B5" s="250"/>
      <c r="C5" s="250"/>
      <c r="D5" s="251"/>
      <c r="E5" s="252" t="s">
        <v>49</v>
      </c>
      <c r="F5" s="253"/>
      <c r="G5" s="254"/>
      <c r="H5" s="27">
        <f>H6+H8+H11</f>
        <v>1546420536.6708162</v>
      </c>
      <c r="I5" s="28"/>
    </row>
    <row r="6" spans="1:9" ht="15.95" customHeight="1" thickTop="1">
      <c r="A6" s="29"/>
      <c r="B6" s="255" t="s">
        <v>50</v>
      </c>
      <c r="C6" s="255"/>
      <c r="D6" s="255"/>
      <c r="E6" s="256"/>
      <c r="F6" s="256"/>
      <c r="G6" s="256"/>
      <c r="H6" s="30">
        <f>H7</f>
        <v>491423918</v>
      </c>
      <c r="I6" s="31"/>
    </row>
    <row r="7" spans="1:9" ht="15.95" customHeight="1">
      <c r="A7" s="32"/>
      <c r="B7" s="32"/>
      <c r="C7" s="240" t="s">
        <v>51</v>
      </c>
      <c r="D7" s="240"/>
      <c r="E7" s="240"/>
      <c r="F7" s="240"/>
      <c r="G7" s="240"/>
      <c r="H7" s="33">
        <f>공종별총괄표!F6</f>
        <v>491423918</v>
      </c>
      <c r="I7" s="34"/>
    </row>
    <row r="8" spans="1:9" ht="15.95" customHeight="1">
      <c r="A8" s="32"/>
      <c r="B8" s="240" t="s">
        <v>52</v>
      </c>
      <c r="C8" s="240"/>
      <c r="D8" s="240"/>
      <c r="E8" s="35"/>
      <c r="F8" s="35"/>
      <c r="G8" s="35"/>
      <c r="H8" s="36">
        <f>H9+H10</f>
        <v>730161511.50900006</v>
      </c>
      <c r="I8" s="34"/>
    </row>
    <row r="9" spans="1:9" ht="15.95" customHeight="1">
      <c r="A9" s="32"/>
      <c r="B9" s="32"/>
      <c r="C9" s="232" t="s">
        <v>53</v>
      </c>
      <c r="D9" s="232"/>
      <c r="E9" s="37"/>
      <c r="F9" s="37"/>
      <c r="G9" s="37"/>
      <c r="H9" s="38">
        <f>공종별총괄표!H6</f>
        <v>635475641</v>
      </c>
      <c r="I9" s="39"/>
    </row>
    <row r="10" spans="1:9" ht="15.95" customHeight="1">
      <c r="A10" s="32"/>
      <c r="B10" s="32"/>
      <c r="C10" s="232" t="s">
        <v>54</v>
      </c>
      <c r="D10" s="232"/>
      <c r="E10" s="37" t="s">
        <v>55</v>
      </c>
      <c r="F10" s="37"/>
      <c r="G10" s="40">
        <f>원가제비율!G16</f>
        <v>0.14899999999999999</v>
      </c>
      <c r="H10" s="41">
        <f>H9*G10</f>
        <v>94685870.509000003</v>
      </c>
      <c r="I10" s="39"/>
    </row>
    <row r="11" spans="1:9" ht="15.95" customHeight="1">
      <c r="A11" s="32"/>
      <c r="B11" s="240" t="s">
        <v>56</v>
      </c>
      <c r="C11" s="240"/>
      <c r="D11" s="240"/>
      <c r="E11" s="35"/>
      <c r="F11" s="35"/>
      <c r="G11" s="40"/>
      <c r="H11" s="36">
        <f>H12+H13+H14+H15+H16+H17+H18+H19+H23+H24+H25+H26+H27+H28+H29</f>
        <v>324835107.16181606</v>
      </c>
      <c r="I11" s="34"/>
    </row>
    <row r="12" spans="1:9" ht="15.95" customHeight="1">
      <c r="A12" s="32"/>
      <c r="B12" s="32"/>
      <c r="C12" s="232" t="s">
        <v>57</v>
      </c>
      <c r="D12" s="232"/>
      <c r="E12" s="37"/>
      <c r="F12" s="37"/>
      <c r="G12" s="40"/>
      <c r="H12" s="38">
        <f>공종별총괄표!J6</f>
        <v>103491491</v>
      </c>
      <c r="I12" s="39"/>
    </row>
    <row r="13" spans="1:9" ht="15.95" customHeight="1">
      <c r="A13" s="32"/>
      <c r="B13" s="32"/>
      <c r="C13" s="232" t="s">
        <v>58</v>
      </c>
      <c r="D13" s="232"/>
      <c r="E13" s="37" t="s">
        <v>59</v>
      </c>
      <c r="F13" s="37"/>
      <c r="G13" s="40">
        <f>원가제비율!G19</f>
        <v>3.56E-2</v>
      </c>
      <c r="H13" s="41">
        <f>H8*G13</f>
        <v>25993749.809720401</v>
      </c>
      <c r="I13" s="39"/>
    </row>
    <row r="14" spans="1:9" ht="15.95" customHeight="1">
      <c r="A14" s="32"/>
      <c r="B14" s="32"/>
      <c r="C14" s="232" t="s">
        <v>60</v>
      </c>
      <c r="D14" s="232"/>
      <c r="E14" s="37" t="s">
        <v>59</v>
      </c>
      <c r="F14" s="37"/>
      <c r="G14" s="40">
        <f>원가제비율!G20</f>
        <v>1.01E-2</v>
      </c>
      <c r="H14" s="41">
        <f>H8*G14</f>
        <v>7374631.2662409004</v>
      </c>
      <c r="I14" s="39"/>
    </row>
    <row r="15" spans="1:9" ht="15.95" customHeight="1">
      <c r="A15" s="32"/>
      <c r="B15" s="32"/>
      <c r="C15" s="232" t="s">
        <v>61</v>
      </c>
      <c r="D15" s="232"/>
      <c r="E15" s="37" t="s">
        <v>55</v>
      </c>
      <c r="F15" s="37"/>
      <c r="G15" s="109">
        <f>원가제비율!G21</f>
        <v>3.5450000000000002E-2</v>
      </c>
      <c r="H15" s="41">
        <f>H9*G15</f>
        <v>22527611.473450001</v>
      </c>
      <c r="I15" s="39"/>
    </row>
    <row r="16" spans="1:9" ht="15.95" customHeight="1">
      <c r="A16" s="32"/>
      <c r="B16" s="32"/>
      <c r="C16" s="232" t="s">
        <v>62</v>
      </c>
      <c r="D16" s="232"/>
      <c r="E16" s="37" t="s">
        <v>63</v>
      </c>
      <c r="F16" s="37"/>
      <c r="G16" s="40">
        <f>원가제비율!G22</f>
        <v>0.1295</v>
      </c>
      <c r="H16" s="41">
        <f>INT(H15*G16)</f>
        <v>2917325</v>
      </c>
      <c r="I16" s="39"/>
    </row>
    <row r="17" spans="1:13" ht="15.95" customHeight="1">
      <c r="A17" s="32"/>
      <c r="B17" s="32"/>
      <c r="C17" s="232" t="s">
        <v>108</v>
      </c>
      <c r="D17" s="232"/>
      <c r="E17" s="37" t="s">
        <v>55</v>
      </c>
      <c r="F17" s="37"/>
      <c r="G17" s="40">
        <f>원가제비율!G23</f>
        <v>4.4999999999999998E-2</v>
      </c>
      <c r="H17" s="41">
        <f>H9*G17</f>
        <v>28596403.844999999</v>
      </c>
      <c r="I17" s="39"/>
    </row>
    <row r="18" spans="1:13" ht="15.95" customHeight="1">
      <c r="A18" s="32"/>
      <c r="B18" s="32"/>
      <c r="C18" s="232" t="s">
        <v>109</v>
      </c>
      <c r="D18" s="232"/>
      <c r="E18" s="37" t="s">
        <v>55</v>
      </c>
      <c r="F18" s="37"/>
      <c r="G18" s="40">
        <f>원가제비율!G24</f>
        <v>2.3E-2</v>
      </c>
      <c r="H18" s="41">
        <f>H9*G18</f>
        <v>14615939.742999999</v>
      </c>
      <c r="I18" s="39"/>
    </row>
    <row r="19" spans="1:13" ht="15.95" customHeight="1">
      <c r="A19" s="32"/>
      <c r="B19" s="32"/>
      <c r="C19" s="232" t="s">
        <v>110</v>
      </c>
      <c r="D19" s="232"/>
      <c r="E19" s="232" t="s">
        <v>111</v>
      </c>
      <c r="F19" s="232"/>
      <c r="G19" s="232"/>
      <c r="H19" s="41">
        <f>H22</f>
        <v>35873598.67247273</v>
      </c>
      <c r="I19" s="39"/>
      <c r="K19" t="s">
        <v>126</v>
      </c>
    </row>
    <row r="20" spans="1:13" ht="15.95" customHeight="1">
      <c r="A20" s="239"/>
      <c r="B20" s="32"/>
      <c r="C20" s="42"/>
      <c r="D20" s="43" t="s">
        <v>112</v>
      </c>
      <c r="E20" s="44" t="s">
        <v>113</v>
      </c>
      <c r="F20" s="45">
        <f>원가제비율!F26</f>
        <v>2.2800000000000001E-2</v>
      </c>
      <c r="G20" s="46">
        <f>원가제비율!G26</f>
        <v>4325000</v>
      </c>
      <c r="H20" s="41">
        <f>(H7+H9)*F20+G20</f>
        <v>30018309.9452</v>
      </c>
      <c r="I20" s="47"/>
    </row>
    <row r="21" spans="1:13" ht="15.95" customHeight="1">
      <c r="A21" s="239"/>
      <c r="B21" s="32"/>
      <c r="C21" s="32"/>
      <c r="D21" s="48" t="s">
        <v>114</v>
      </c>
      <c r="E21" s="49"/>
      <c r="F21" s="49"/>
      <c r="G21" s="50"/>
      <c r="H21" s="41">
        <f>H20*1.2</f>
        <v>36021971.934239998</v>
      </c>
      <c r="I21" s="47"/>
    </row>
    <row r="22" spans="1:13" ht="15.95" customHeight="1">
      <c r="A22" s="239"/>
      <c r="B22" s="32"/>
      <c r="C22" s="51"/>
      <c r="D22" s="52" t="s">
        <v>115</v>
      </c>
      <c r="E22" s="35" t="s">
        <v>116</v>
      </c>
      <c r="F22" s="53">
        <f>원가제비율!F28</f>
        <v>2.2800000000000001E-2</v>
      </c>
      <c r="G22" s="36">
        <f>원가제비율!G28</f>
        <v>4325000</v>
      </c>
      <c r="H22" s="41">
        <f>(H6+H9+H40/1.1)*F22+G22</f>
        <v>35873598.67247273</v>
      </c>
      <c r="I22" s="47"/>
    </row>
    <row r="23" spans="1:13" ht="15.95" customHeight="1">
      <c r="A23" s="32"/>
      <c r="B23" s="32"/>
      <c r="C23" s="232" t="s">
        <v>117</v>
      </c>
      <c r="D23" s="232"/>
      <c r="E23" s="37" t="s">
        <v>118</v>
      </c>
      <c r="F23" s="37"/>
      <c r="G23" s="40">
        <f>원가제비율!G29</f>
        <v>4.8000000000000001E-2</v>
      </c>
      <c r="H23" s="41">
        <f>(H6+H8)*G23</f>
        <v>58636100.616432004</v>
      </c>
      <c r="I23" s="54"/>
    </row>
    <row r="24" spans="1:13" ht="15.95" customHeight="1">
      <c r="A24" s="32"/>
      <c r="B24" s="32"/>
      <c r="C24" s="236" t="s">
        <v>119</v>
      </c>
      <c r="D24" s="236"/>
      <c r="E24" s="37" t="s">
        <v>120</v>
      </c>
      <c r="F24" s="37"/>
      <c r="G24" s="40"/>
      <c r="H24" s="41"/>
      <c r="I24" s="39"/>
    </row>
    <row r="25" spans="1:13" ht="15.95" customHeight="1">
      <c r="A25" s="32"/>
      <c r="B25" s="32"/>
      <c r="C25" s="236" t="s">
        <v>121</v>
      </c>
      <c r="D25" s="236"/>
      <c r="E25" s="37" t="s">
        <v>83</v>
      </c>
      <c r="F25" s="37"/>
      <c r="G25" s="109">
        <f>원가제비율!G31</f>
        <v>8.0999999999999996E-4</v>
      </c>
      <c r="H25" s="41">
        <f>(H6+H9+H12)*G25</f>
        <v>996616.75049999997</v>
      </c>
      <c r="I25" s="39"/>
    </row>
    <row r="26" spans="1:13" ht="15.95" customHeight="1">
      <c r="A26" s="55"/>
      <c r="B26" s="55"/>
      <c r="C26" s="237" t="s">
        <v>122</v>
      </c>
      <c r="D26" s="237"/>
      <c r="E26" s="37" t="s">
        <v>83</v>
      </c>
      <c r="F26" s="37"/>
      <c r="G26" s="109">
        <f>원가제비율!G32</f>
        <v>6.9999999999999999E-4</v>
      </c>
      <c r="H26" s="41">
        <f>(H6+H9+H12)*G26</f>
        <v>861273.73499999999</v>
      </c>
      <c r="I26" s="56"/>
    </row>
    <row r="27" spans="1:13" ht="15.95" customHeight="1">
      <c r="A27" s="32"/>
      <c r="B27" s="32"/>
      <c r="C27" s="238" t="s">
        <v>82</v>
      </c>
      <c r="D27" s="238"/>
      <c r="E27" s="44" t="s">
        <v>83</v>
      </c>
      <c r="F27" s="44"/>
      <c r="G27" s="40">
        <f>원가제비율!G33</f>
        <v>5.0000000000000001E-3</v>
      </c>
      <c r="H27" s="46">
        <f>(H6+H9+H12)*G27</f>
        <v>6151955.25</v>
      </c>
      <c r="I27" s="57"/>
    </row>
    <row r="28" spans="1:13" ht="15.95" customHeight="1">
      <c r="A28" s="32"/>
      <c r="B28" s="32"/>
      <c r="C28" s="238" t="s">
        <v>203</v>
      </c>
      <c r="D28" s="238"/>
      <c r="E28" s="44"/>
      <c r="F28" s="44"/>
      <c r="G28" s="40"/>
      <c r="H28" s="46">
        <f>공종별집계표!L33</f>
        <v>7798410</v>
      </c>
      <c r="I28" s="57"/>
    </row>
    <row r="29" spans="1:13" ht="15.95" customHeight="1">
      <c r="A29" s="32"/>
      <c r="B29" s="32"/>
      <c r="C29" s="238" t="s">
        <v>204</v>
      </c>
      <c r="D29" s="238"/>
      <c r="E29" s="44"/>
      <c r="F29" s="44"/>
      <c r="G29" s="40"/>
      <c r="H29" s="46">
        <f>공종별집계표!L35</f>
        <v>9000000</v>
      </c>
      <c r="I29" s="57"/>
    </row>
    <row r="30" spans="1:13" ht="15.95" customHeight="1">
      <c r="A30" s="232" t="s">
        <v>84</v>
      </c>
      <c r="B30" s="232"/>
      <c r="C30" s="232"/>
      <c r="D30" s="232"/>
      <c r="E30" s="37" t="s">
        <v>85</v>
      </c>
      <c r="F30" s="37"/>
      <c r="G30" s="40">
        <f>원가제비율!G36</f>
        <v>0.06</v>
      </c>
      <c r="H30" s="41">
        <f>H5*G30</f>
        <v>92785232.200248972</v>
      </c>
      <c r="I30" s="39"/>
      <c r="L30" s="130"/>
    </row>
    <row r="31" spans="1:13" ht="15.95" customHeight="1">
      <c r="A31" s="232" t="s">
        <v>86</v>
      </c>
      <c r="B31" s="232"/>
      <c r="C31" s="232"/>
      <c r="D31" s="232"/>
      <c r="E31" s="37" t="s">
        <v>87</v>
      </c>
      <c r="F31" s="37"/>
      <c r="G31" s="40">
        <f>원가제비율!G37</f>
        <v>0.15</v>
      </c>
      <c r="H31" s="41">
        <f>(H8+H11+H30)*G31-352/1.1</f>
        <v>172166957.63065976</v>
      </c>
      <c r="I31" s="39"/>
      <c r="L31" s="130">
        <v>3.5999999999999997E-2</v>
      </c>
      <c r="M31" s="78" t="s">
        <v>217</v>
      </c>
    </row>
    <row r="32" spans="1:13" ht="15.95" customHeight="1">
      <c r="A32" s="232" t="s">
        <v>250</v>
      </c>
      <c r="B32" s="232"/>
      <c r="C32" s="232"/>
      <c r="D32" s="232"/>
      <c r="E32" s="37"/>
      <c r="F32" s="37"/>
      <c r="G32" s="40"/>
      <c r="H32" s="41"/>
      <c r="I32" s="39"/>
      <c r="L32" s="130"/>
    </row>
    <row r="33" spans="1:15" ht="15.95" customHeight="1">
      <c r="A33" s="232" t="s">
        <v>2846</v>
      </c>
      <c r="B33" s="232"/>
      <c r="C33" s="232"/>
      <c r="D33" s="232"/>
      <c r="E33" s="37"/>
      <c r="F33" s="37"/>
      <c r="G33" s="40"/>
      <c r="H33" s="41"/>
      <c r="I33" s="39"/>
      <c r="L33" s="130"/>
    </row>
    <row r="34" spans="1:15" ht="15.95" customHeight="1">
      <c r="A34" s="232" t="s">
        <v>2847</v>
      </c>
      <c r="B34" s="232"/>
      <c r="C34" s="232"/>
      <c r="D34" s="232"/>
      <c r="E34" s="232" t="s">
        <v>2852</v>
      </c>
      <c r="F34" s="232"/>
      <c r="G34" s="232"/>
      <c r="H34" s="41">
        <f>(H5+H30+H31+H32+H33)</f>
        <v>1811372726.501725</v>
      </c>
      <c r="I34" s="58"/>
      <c r="K34" t="s">
        <v>211</v>
      </c>
      <c r="L34">
        <f>H9*L31*1.4</f>
        <v>32027972.306399994</v>
      </c>
    </row>
    <row r="35" spans="1:15" ht="15.95" customHeight="1">
      <c r="A35" s="232" t="s">
        <v>2848</v>
      </c>
      <c r="B35" s="232"/>
      <c r="C35" s="232"/>
      <c r="D35" s="232"/>
      <c r="E35" s="59" t="s">
        <v>123</v>
      </c>
      <c r="F35" s="59"/>
      <c r="G35" s="40">
        <v>0.1</v>
      </c>
      <c r="H35" s="41">
        <f>H34*G35</f>
        <v>181137272.6501725</v>
      </c>
      <c r="I35" s="58"/>
      <c r="K35" t="s">
        <v>212</v>
      </c>
      <c r="L35">
        <f>H9*L31*10%</f>
        <v>2287712.3075999999</v>
      </c>
    </row>
    <row r="36" spans="1:15" ht="15.95" customHeight="1">
      <c r="A36" s="232" t="s">
        <v>2849</v>
      </c>
      <c r="B36" s="232"/>
      <c r="C36" s="232"/>
      <c r="D36" s="232"/>
      <c r="E36" s="232" t="s">
        <v>124</v>
      </c>
      <c r="F36" s="232"/>
      <c r="G36" s="232"/>
      <c r="H36" s="41">
        <f>H34+H35</f>
        <v>1992509999.1518974</v>
      </c>
      <c r="I36" s="39"/>
      <c r="K36" t="s">
        <v>213</v>
      </c>
      <c r="L36">
        <f>H9*O37%*20%</f>
        <v>10078643.66626</v>
      </c>
      <c r="M36" s="131" t="s">
        <v>214</v>
      </c>
      <c r="N36" s="131" t="s">
        <v>215</v>
      </c>
      <c r="O36" s="131" t="s">
        <v>3</v>
      </c>
    </row>
    <row r="37" spans="1:15" ht="15.95" customHeight="1">
      <c r="A37" s="232" t="s">
        <v>2850</v>
      </c>
      <c r="B37" s="232"/>
      <c r="C37" s="232"/>
      <c r="D37" s="232"/>
      <c r="E37" s="44"/>
      <c r="F37" s="44"/>
      <c r="G37" s="44"/>
      <c r="H37" s="46">
        <f>공종별총괄표!L24*1.1-569</f>
        <v>3145999.7</v>
      </c>
      <c r="I37" s="57" t="s">
        <v>2844</v>
      </c>
      <c r="L37" s="4">
        <f>SUM(L34:L36)</f>
        <v>44394328.280259997</v>
      </c>
      <c r="M37">
        <v>3.43</v>
      </c>
      <c r="N37">
        <v>4.5</v>
      </c>
      <c r="O37">
        <f>M37+N37</f>
        <v>7.93</v>
      </c>
    </row>
    <row r="38" spans="1:15" ht="17.25" thickBot="1">
      <c r="A38" s="233" t="s">
        <v>2851</v>
      </c>
      <c r="B38" s="233"/>
      <c r="C38" s="233"/>
      <c r="D38" s="233"/>
      <c r="E38" s="233"/>
      <c r="F38" s="233"/>
      <c r="G38" s="233"/>
      <c r="H38" s="60">
        <f>공종별총괄표!L28</f>
        <v>0</v>
      </c>
      <c r="I38" s="61"/>
      <c r="K38" s="132" t="s">
        <v>216</v>
      </c>
      <c r="L38" s="133">
        <v>1625000</v>
      </c>
    </row>
    <row r="39" spans="1:15" ht="15.95" customHeight="1" thickTop="1" thickBot="1">
      <c r="A39" s="231" t="s">
        <v>96</v>
      </c>
      <c r="B39" s="231"/>
      <c r="C39" s="231"/>
      <c r="D39" s="231"/>
      <c r="E39" s="231"/>
      <c r="F39" s="231"/>
      <c r="G39" s="231"/>
      <c r="H39" s="62">
        <f>H36+H37+H38+1</f>
        <v>1995655999.8518975</v>
      </c>
      <c r="I39" s="63"/>
    </row>
    <row r="40" spans="1:15" ht="15.95" customHeight="1" thickTop="1">
      <c r="A40" s="234" t="s">
        <v>97</v>
      </c>
      <c r="B40" s="234"/>
      <c r="C40" s="234"/>
      <c r="D40" s="234"/>
      <c r="E40" s="234"/>
      <c r="F40" s="234"/>
      <c r="G40" s="234"/>
      <c r="H40" s="64">
        <f>공종별총괄표!L12-336</f>
        <v>282492000</v>
      </c>
      <c r="I40" s="65"/>
    </row>
    <row r="41" spans="1:15" ht="15.95" customHeight="1" thickBot="1">
      <c r="A41" s="235" t="s">
        <v>98</v>
      </c>
      <c r="B41" s="235"/>
      <c r="C41" s="235"/>
      <c r="D41" s="235"/>
      <c r="E41" s="235"/>
      <c r="F41" s="235"/>
      <c r="G41" s="235"/>
      <c r="H41" s="66">
        <f>공종별총괄표!L18-759</f>
        <v>176354000</v>
      </c>
      <c r="I41" s="67"/>
    </row>
    <row r="42" spans="1:15" ht="18" thickTop="1" thickBot="1">
      <c r="A42" s="231" t="s">
        <v>99</v>
      </c>
      <c r="B42" s="231"/>
      <c r="C42" s="231"/>
      <c r="D42" s="231"/>
      <c r="E42" s="231"/>
      <c r="F42" s="231"/>
      <c r="G42" s="231"/>
      <c r="H42" s="62">
        <f>H39+H40+H41</f>
        <v>2454501999.8518972</v>
      </c>
      <c r="I42" s="63"/>
    </row>
    <row r="43" spans="1:15" ht="17.25" thickTop="1"/>
    <row r="44" spans="1:15">
      <c r="H44">
        <v>2518292000</v>
      </c>
    </row>
    <row r="45" spans="1:15">
      <c r="H45" s="108">
        <f>H44-H42</f>
        <v>63790000.14810276</v>
      </c>
    </row>
  </sheetData>
  <mergeCells count="49">
    <mergeCell ref="C9:D9"/>
    <mergeCell ref="A1:I1"/>
    <mergeCell ref="A3:D4"/>
    <mergeCell ref="E3:G4"/>
    <mergeCell ref="H3:H4"/>
    <mergeCell ref="I3:I4"/>
    <mergeCell ref="A5:D5"/>
    <mergeCell ref="E5:G5"/>
    <mergeCell ref="B6:D6"/>
    <mergeCell ref="E6:G6"/>
    <mergeCell ref="C7:D7"/>
    <mergeCell ref="E7:G7"/>
    <mergeCell ref="B8:D8"/>
    <mergeCell ref="H2:I2"/>
    <mergeCell ref="E19:G19"/>
    <mergeCell ref="A20:A22"/>
    <mergeCell ref="C10:D10"/>
    <mergeCell ref="B11:D11"/>
    <mergeCell ref="C12:D12"/>
    <mergeCell ref="C13:D13"/>
    <mergeCell ref="C14:D14"/>
    <mergeCell ref="C15:D15"/>
    <mergeCell ref="A30:D30"/>
    <mergeCell ref="C16:D16"/>
    <mergeCell ref="C17:D17"/>
    <mergeCell ref="C18:D18"/>
    <mergeCell ref="C19:D19"/>
    <mergeCell ref="C23:D23"/>
    <mergeCell ref="C24:D24"/>
    <mergeCell ref="C25:D25"/>
    <mergeCell ref="C26:D26"/>
    <mergeCell ref="C27:D27"/>
    <mergeCell ref="C28:D28"/>
    <mergeCell ref="C29:D29"/>
    <mergeCell ref="A42:G42"/>
    <mergeCell ref="A31:D31"/>
    <mergeCell ref="A32:D32"/>
    <mergeCell ref="A34:D34"/>
    <mergeCell ref="E34:G34"/>
    <mergeCell ref="A35:D35"/>
    <mergeCell ref="A36:D36"/>
    <mergeCell ref="E36:G36"/>
    <mergeCell ref="A38:D38"/>
    <mergeCell ref="E38:G38"/>
    <mergeCell ref="A39:G39"/>
    <mergeCell ref="A40:G40"/>
    <mergeCell ref="A41:G41"/>
    <mergeCell ref="A37:D37"/>
    <mergeCell ref="A33:D33"/>
  </mergeCells>
  <phoneticPr fontId="4" type="noConversion"/>
  <printOptions horizontalCentered="1"/>
  <pageMargins left="0.78740157480314965" right="0.59055118110236227" top="0.11811023622047245" bottom="0.11811023622047245" header="0.11811023622047245" footer="0.11811023622047245"/>
  <pageSetup paperSize="9" scale="8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9" tint="-0.249977111117893"/>
  </sheetPr>
  <dimension ref="A1:K45"/>
  <sheetViews>
    <sheetView view="pageBreakPreview" topLeftCell="A19" zoomScaleSheetLayoutView="100" workbookViewId="0">
      <selection activeCell="H34" sqref="H34"/>
    </sheetView>
  </sheetViews>
  <sheetFormatPr defaultRowHeight="16.5"/>
  <cols>
    <col min="1" max="2" width="2.625" customWidth="1"/>
    <col min="3" max="3" width="5.625" customWidth="1"/>
    <col min="4" max="4" width="29.625" customWidth="1"/>
    <col min="5" max="5" width="20.625" customWidth="1"/>
    <col min="6" max="6" width="19.625" customWidth="1"/>
    <col min="7" max="7" width="17.625" customWidth="1"/>
    <col min="8" max="8" width="30.625" customWidth="1"/>
    <col min="9" max="9" width="12.625" customWidth="1"/>
  </cols>
  <sheetData>
    <row r="1" spans="1:9" ht="24.95" customHeight="1">
      <c r="A1" s="241" t="s">
        <v>42</v>
      </c>
      <c r="B1" s="241"/>
      <c r="C1" s="241"/>
      <c r="D1" s="241"/>
      <c r="E1" s="241"/>
      <c r="F1" s="241"/>
      <c r="G1" s="241"/>
      <c r="H1" s="241"/>
      <c r="I1" s="241"/>
    </row>
    <row r="2" spans="1:9">
      <c r="A2" s="70" t="str">
        <f>원가제비율!D3</f>
        <v>대화면도시재생사업청학당조성공사기본및실시설</v>
      </c>
      <c r="B2" s="23"/>
      <c r="C2" s="24"/>
      <c r="D2" s="25"/>
      <c r="E2" s="25"/>
      <c r="F2" s="25"/>
      <c r="G2" s="26" t="s">
        <v>43</v>
      </c>
      <c r="H2" s="257" t="str">
        <f>원가제비율!D5</f>
        <v>7~12개월이하,  2025.04.01 제비율</v>
      </c>
      <c r="I2" s="258"/>
    </row>
    <row r="3" spans="1:9" ht="11.1" customHeight="1">
      <c r="A3" s="242" t="s">
        <v>100</v>
      </c>
      <c r="B3" s="242"/>
      <c r="C3" s="242"/>
      <c r="D3" s="243"/>
      <c r="E3" s="246" t="s">
        <v>101</v>
      </c>
      <c r="F3" s="242"/>
      <c r="G3" s="243"/>
      <c r="H3" s="248" t="s">
        <v>125</v>
      </c>
      <c r="I3" s="246" t="s">
        <v>47</v>
      </c>
    </row>
    <row r="4" spans="1:9" ht="11.1" customHeight="1">
      <c r="A4" s="244"/>
      <c r="B4" s="244"/>
      <c r="C4" s="244"/>
      <c r="D4" s="245"/>
      <c r="E4" s="247"/>
      <c r="F4" s="244"/>
      <c r="G4" s="245"/>
      <c r="H4" s="249"/>
      <c r="I4" s="247"/>
    </row>
    <row r="5" spans="1:9" ht="15.95" customHeight="1" thickBot="1">
      <c r="A5" s="250" t="s">
        <v>107</v>
      </c>
      <c r="B5" s="250"/>
      <c r="C5" s="250"/>
      <c r="D5" s="251"/>
      <c r="E5" s="252" t="s">
        <v>49</v>
      </c>
      <c r="F5" s="253"/>
      <c r="G5" s="254"/>
      <c r="H5" s="27">
        <f>H6+H8+H11</f>
        <v>57528997.851787053</v>
      </c>
      <c r="I5" s="28"/>
    </row>
    <row r="6" spans="1:9" ht="15.95" customHeight="1" thickTop="1">
      <c r="A6" s="29"/>
      <c r="B6" s="255" t="s">
        <v>50</v>
      </c>
      <c r="C6" s="255"/>
      <c r="D6" s="255"/>
      <c r="E6" s="256"/>
      <c r="F6" s="256"/>
      <c r="G6" s="256"/>
      <c r="H6" s="30">
        <f>H7</f>
        <v>18422520</v>
      </c>
      <c r="I6" s="31"/>
    </row>
    <row r="7" spans="1:9" ht="15.95" customHeight="1">
      <c r="A7" s="32"/>
      <c r="B7" s="32"/>
      <c r="C7" s="240" t="s">
        <v>51</v>
      </c>
      <c r="D7" s="240"/>
      <c r="E7" s="240"/>
      <c r="F7" s="240"/>
      <c r="G7" s="240"/>
      <c r="H7" s="33">
        <f>공종별총괄표!F7</f>
        <v>18422520</v>
      </c>
      <c r="I7" s="34"/>
    </row>
    <row r="8" spans="1:9" ht="15.95" customHeight="1">
      <c r="A8" s="32"/>
      <c r="B8" s="240" t="s">
        <v>52</v>
      </c>
      <c r="C8" s="240"/>
      <c r="D8" s="240"/>
      <c r="E8" s="35"/>
      <c r="F8" s="35"/>
      <c r="G8" s="35"/>
      <c r="H8" s="36">
        <f>H9+H10</f>
        <v>12052357.368000001</v>
      </c>
      <c r="I8" s="34"/>
    </row>
    <row r="9" spans="1:9" ht="15.95" customHeight="1">
      <c r="A9" s="32"/>
      <c r="B9" s="32"/>
      <c r="C9" s="232" t="s">
        <v>53</v>
      </c>
      <c r="D9" s="232"/>
      <c r="E9" s="37"/>
      <c r="F9" s="37"/>
      <c r="G9" s="37"/>
      <c r="H9" s="38">
        <f>공종별총괄표!H7</f>
        <v>10489432</v>
      </c>
      <c r="I9" s="39"/>
    </row>
    <row r="10" spans="1:9" ht="15.95" customHeight="1">
      <c r="A10" s="32"/>
      <c r="B10" s="32"/>
      <c r="C10" s="232" t="s">
        <v>54</v>
      </c>
      <c r="D10" s="232"/>
      <c r="E10" s="37" t="s">
        <v>55</v>
      </c>
      <c r="F10" s="37"/>
      <c r="G10" s="40">
        <f>원가제비율!G16</f>
        <v>0.14899999999999999</v>
      </c>
      <c r="H10" s="41">
        <f>H9*G10</f>
        <v>1562925.368</v>
      </c>
      <c r="I10" s="39"/>
    </row>
    <row r="11" spans="1:9" ht="15.95" customHeight="1">
      <c r="A11" s="32"/>
      <c r="B11" s="240" t="s">
        <v>56</v>
      </c>
      <c r="C11" s="240"/>
      <c r="D11" s="240"/>
      <c r="E11" s="35"/>
      <c r="F11" s="35"/>
      <c r="G11" s="40"/>
      <c r="H11" s="36">
        <f>H12+H13+H14+H15+H16+H17+H18+H19+H23+H24+H25+H26+H27+H28+H29</f>
        <v>27054120.483787052</v>
      </c>
      <c r="I11" s="34"/>
    </row>
    <row r="12" spans="1:9" ht="15.95" customHeight="1">
      <c r="A12" s="32"/>
      <c r="B12" s="32"/>
      <c r="C12" s="232" t="s">
        <v>57</v>
      </c>
      <c r="D12" s="232"/>
      <c r="E12" s="37"/>
      <c r="F12" s="37"/>
      <c r="G12" s="40"/>
      <c r="H12" s="38">
        <f>공종별총괄표!J7</f>
        <v>10255934</v>
      </c>
      <c r="I12" s="39"/>
    </row>
    <row r="13" spans="1:9" ht="15.95" customHeight="1">
      <c r="A13" s="32"/>
      <c r="B13" s="32"/>
      <c r="C13" s="232" t="s">
        <v>58</v>
      </c>
      <c r="D13" s="232"/>
      <c r="E13" s="37" t="s">
        <v>59</v>
      </c>
      <c r="F13" s="37"/>
      <c r="G13" s="40">
        <f>원가제비율!G19</f>
        <v>3.56E-2</v>
      </c>
      <c r="H13" s="41">
        <f>H8*G13</f>
        <v>429063.92230080004</v>
      </c>
      <c r="I13" s="39"/>
    </row>
    <row r="14" spans="1:9" ht="15.95" customHeight="1">
      <c r="A14" s="32"/>
      <c r="B14" s="32"/>
      <c r="C14" s="232" t="s">
        <v>60</v>
      </c>
      <c r="D14" s="232"/>
      <c r="E14" s="37" t="s">
        <v>59</v>
      </c>
      <c r="F14" s="37"/>
      <c r="G14" s="40">
        <f>원가제비율!G20</f>
        <v>1.01E-2</v>
      </c>
      <c r="H14" s="41">
        <f>H8*G14</f>
        <v>121728.8094168</v>
      </c>
      <c r="I14" s="39"/>
    </row>
    <row r="15" spans="1:9" ht="15.95" customHeight="1">
      <c r="A15" s="32"/>
      <c r="B15" s="32"/>
      <c r="C15" s="232" t="s">
        <v>61</v>
      </c>
      <c r="D15" s="232"/>
      <c r="E15" s="37" t="s">
        <v>55</v>
      </c>
      <c r="F15" s="37"/>
      <c r="G15" s="40">
        <f>원가제비율!G21</f>
        <v>3.5450000000000002E-2</v>
      </c>
      <c r="H15" s="41">
        <f>H9*G15</f>
        <v>371850.36440000002</v>
      </c>
      <c r="I15" s="39"/>
    </row>
    <row r="16" spans="1:9" ht="15.95" customHeight="1">
      <c r="A16" s="32"/>
      <c r="B16" s="32"/>
      <c r="C16" s="232" t="s">
        <v>62</v>
      </c>
      <c r="D16" s="232"/>
      <c r="E16" s="37" t="s">
        <v>63</v>
      </c>
      <c r="F16" s="37"/>
      <c r="G16" s="40">
        <f>원가제비율!G22</f>
        <v>0.1295</v>
      </c>
      <c r="H16" s="41">
        <f>INT(H15*G16)</f>
        <v>48154</v>
      </c>
      <c r="I16" s="39"/>
    </row>
    <row r="17" spans="1:11" ht="15.95" customHeight="1">
      <c r="A17" s="32"/>
      <c r="B17" s="32"/>
      <c r="C17" s="232" t="s">
        <v>108</v>
      </c>
      <c r="D17" s="232"/>
      <c r="E17" s="37" t="s">
        <v>55</v>
      </c>
      <c r="F17" s="37"/>
      <c r="G17" s="40">
        <f>원가제비율!G23</f>
        <v>4.4999999999999998E-2</v>
      </c>
      <c r="H17" s="41">
        <f>H9*G17</f>
        <v>472024.44</v>
      </c>
      <c r="I17" s="39"/>
    </row>
    <row r="18" spans="1:11" ht="15.95" customHeight="1">
      <c r="A18" s="32"/>
      <c r="B18" s="32"/>
      <c r="C18" s="232" t="s">
        <v>109</v>
      </c>
      <c r="D18" s="232"/>
      <c r="E18" s="37" t="s">
        <v>55</v>
      </c>
      <c r="F18" s="37"/>
      <c r="G18" s="40">
        <f>원가제비율!G24</f>
        <v>2.3E-2</v>
      </c>
      <c r="H18" s="41">
        <f>H9*G18</f>
        <v>241256.93599999999</v>
      </c>
      <c r="I18" s="39"/>
    </row>
    <row r="19" spans="1:11" ht="15.95" customHeight="1">
      <c r="A19" s="32"/>
      <c r="B19" s="32"/>
      <c r="C19" s="232" t="s">
        <v>110</v>
      </c>
      <c r="D19" s="232"/>
      <c r="E19" s="232" t="s">
        <v>111</v>
      </c>
      <c r="F19" s="232"/>
      <c r="G19" s="232"/>
      <c r="H19" s="41">
        <f>H22</f>
        <v>886321.9601454545</v>
      </c>
      <c r="I19" s="39"/>
      <c r="K19" t="s">
        <v>126</v>
      </c>
    </row>
    <row r="20" spans="1:11" ht="15.95" customHeight="1">
      <c r="A20" s="239"/>
      <c r="B20" s="32"/>
      <c r="C20" s="42"/>
      <c r="D20" s="43" t="s">
        <v>112</v>
      </c>
      <c r="E20" s="44" t="s">
        <v>113</v>
      </c>
      <c r="F20" s="45">
        <f>원가제비율!F26</f>
        <v>2.2800000000000001E-2</v>
      </c>
      <c r="G20" s="46"/>
      <c r="H20" s="41">
        <f>(H7+H9)*F20+G20</f>
        <v>659192.50560000003</v>
      </c>
      <c r="I20" s="47"/>
    </row>
    <row r="21" spans="1:11" ht="15.95" customHeight="1">
      <c r="A21" s="239"/>
      <c r="B21" s="32"/>
      <c r="C21" s="32"/>
      <c r="D21" s="48" t="s">
        <v>114</v>
      </c>
      <c r="E21" s="49"/>
      <c r="F21" s="49"/>
      <c r="G21" s="50"/>
      <c r="H21" s="41">
        <f>H20*1.2</f>
        <v>791031.00672000006</v>
      </c>
      <c r="I21" s="47"/>
    </row>
    <row r="22" spans="1:11" ht="15.95" customHeight="1">
      <c r="A22" s="239"/>
      <c r="B22" s="32"/>
      <c r="C22" s="51"/>
      <c r="D22" s="52" t="s">
        <v>115</v>
      </c>
      <c r="E22" s="35" t="s">
        <v>116</v>
      </c>
      <c r="F22" s="53">
        <f>원가제비율!F28</f>
        <v>2.2800000000000001E-2</v>
      </c>
      <c r="G22" s="36"/>
      <c r="H22" s="41">
        <f>(H6+H9+H40/1.1)*F22+G22</f>
        <v>886321.9601454545</v>
      </c>
      <c r="I22" s="47"/>
    </row>
    <row r="23" spans="1:11" ht="15.95" customHeight="1">
      <c r="A23" s="32"/>
      <c r="B23" s="32"/>
      <c r="C23" s="232" t="s">
        <v>117</v>
      </c>
      <c r="D23" s="232"/>
      <c r="E23" s="37" t="s">
        <v>118</v>
      </c>
      <c r="F23" s="37"/>
      <c r="G23" s="40">
        <f>원가제비율!G29</f>
        <v>4.8000000000000001E-2</v>
      </c>
      <c r="H23" s="41">
        <f>(H6+H8)*G23</f>
        <v>1462794.1136640001</v>
      </c>
      <c r="I23" s="54"/>
    </row>
    <row r="24" spans="1:11" ht="15.95" customHeight="1">
      <c r="A24" s="32"/>
      <c r="B24" s="32"/>
      <c r="C24" s="236" t="s">
        <v>119</v>
      </c>
      <c r="D24" s="236"/>
      <c r="E24" s="37" t="s">
        <v>120</v>
      </c>
      <c r="F24" s="37"/>
      <c r="G24" s="40"/>
      <c r="H24" s="41"/>
      <c r="I24" s="39"/>
    </row>
    <row r="25" spans="1:11" ht="15.95" customHeight="1">
      <c r="A25" s="32"/>
      <c r="B25" s="32"/>
      <c r="C25" s="236" t="s">
        <v>121</v>
      </c>
      <c r="D25" s="236"/>
      <c r="E25" s="37" t="s">
        <v>83</v>
      </c>
      <c r="F25" s="37"/>
      <c r="G25" s="109">
        <f>원가제비율!G31</f>
        <v>8.0999999999999996E-4</v>
      </c>
      <c r="H25" s="41">
        <f>(H6+H9+H12)*G25</f>
        <v>31725.987659999999</v>
      </c>
      <c r="I25" s="39"/>
    </row>
    <row r="26" spans="1:11" ht="15.95" customHeight="1">
      <c r="A26" s="55"/>
      <c r="B26" s="55"/>
      <c r="C26" s="237" t="s">
        <v>122</v>
      </c>
      <c r="D26" s="237"/>
      <c r="E26" s="37" t="s">
        <v>83</v>
      </c>
      <c r="F26" s="37"/>
      <c r="G26" s="109">
        <f>원가제비율!G32</f>
        <v>6.9999999999999999E-4</v>
      </c>
      <c r="H26" s="41">
        <f>(H6+H9+H12)*G26</f>
        <v>27417.520199999999</v>
      </c>
      <c r="I26" s="56"/>
    </row>
    <row r="27" spans="1:11" ht="15.95" customHeight="1">
      <c r="A27" s="32"/>
      <c r="B27" s="32"/>
      <c r="C27" s="238" t="s">
        <v>82</v>
      </c>
      <c r="D27" s="238"/>
      <c r="E27" s="44" t="s">
        <v>83</v>
      </c>
      <c r="F27" s="44"/>
      <c r="G27" s="40">
        <f>원가제비율!G33</f>
        <v>5.0000000000000001E-3</v>
      </c>
      <c r="H27" s="46">
        <f>(H6+H9+H12)*G27</f>
        <v>195839.43</v>
      </c>
      <c r="I27" s="57"/>
    </row>
    <row r="28" spans="1:11" ht="15.95" customHeight="1">
      <c r="A28" s="32"/>
      <c r="B28" s="32"/>
      <c r="C28" s="238" t="s">
        <v>203</v>
      </c>
      <c r="D28" s="238"/>
      <c r="E28" s="44"/>
      <c r="F28" s="44"/>
      <c r="G28" s="40"/>
      <c r="H28" s="46"/>
      <c r="I28" s="57"/>
    </row>
    <row r="29" spans="1:11" ht="15.95" customHeight="1">
      <c r="A29" s="32"/>
      <c r="B29" s="32"/>
      <c r="C29" s="238" t="s">
        <v>204</v>
      </c>
      <c r="D29" s="238"/>
      <c r="E29" s="44"/>
      <c r="F29" s="44"/>
      <c r="G29" s="40"/>
      <c r="H29" s="46">
        <v>12510009</v>
      </c>
      <c r="I29" s="57"/>
    </row>
    <row r="30" spans="1:11" ht="15.95" customHeight="1">
      <c r="A30" s="232" t="s">
        <v>84</v>
      </c>
      <c r="B30" s="232"/>
      <c r="C30" s="232"/>
      <c r="D30" s="232"/>
      <c r="E30" s="37" t="s">
        <v>85</v>
      </c>
      <c r="F30" s="37"/>
      <c r="G30" s="40">
        <f>원가제비율!G36</f>
        <v>0.06</v>
      </c>
      <c r="H30" s="41">
        <f>H5*G30</f>
        <v>3451739.871107223</v>
      </c>
      <c r="I30" s="39"/>
    </row>
    <row r="31" spans="1:11" ht="15.95" customHeight="1">
      <c r="A31" s="232" t="s">
        <v>86</v>
      </c>
      <c r="B31" s="232"/>
      <c r="C31" s="232"/>
      <c r="D31" s="232"/>
      <c r="E31" s="37" t="s">
        <v>87</v>
      </c>
      <c r="F31" s="37"/>
      <c r="G31" s="40">
        <f>원가제비율!G37</f>
        <v>0.15</v>
      </c>
      <c r="H31" s="41">
        <f>(H8+H11+H30)*G31-917/1.1</f>
        <v>6382899.0220705038</v>
      </c>
      <c r="I31" s="39"/>
    </row>
    <row r="32" spans="1:11" ht="15.95" customHeight="1">
      <c r="A32" s="232" t="s">
        <v>250</v>
      </c>
      <c r="B32" s="232"/>
      <c r="C32" s="232"/>
      <c r="D32" s="232"/>
      <c r="E32" s="37"/>
      <c r="F32" s="37"/>
      <c r="G32" s="40"/>
      <c r="H32" s="41"/>
      <c r="I32" s="39"/>
    </row>
    <row r="33" spans="1:9" ht="15.95" customHeight="1">
      <c r="A33" s="232" t="s">
        <v>2846</v>
      </c>
      <c r="B33" s="232"/>
      <c r="C33" s="232"/>
      <c r="D33" s="232"/>
      <c r="E33" s="37"/>
      <c r="F33" s="37"/>
      <c r="G33" s="40"/>
      <c r="H33" s="41"/>
      <c r="I33" s="39"/>
    </row>
    <row r="34" spans="1:9" ht="15.95" customHeight="1">
      <c r="A34" s="232" t="s">
        <v>2847</v>
      </c>
      <c r="B34" s="232"/>
      <c r="C34" s="232"/>
      <c r="D34" s="232"/>
      <c r="E34" s="232" t="s">
        <v>2852</v>
      </c>
      <c r="F34" s="232"/>
      <c r="G34" s="232"/>
      <c r="H34" s="41">
        <f>(H5+H30+H31+H32+H33)</f>
        <v>67363636.744964778</v>
      </c>
      <c r="I34" s="58"/>
    </row>
    <row r="35" spans="1:9" ht="15.95" customHeight="1">
      <c r="A35" s="232" t="s">
        <v>2848</v>
      </c>
      <c r="B35" s="232"/>
      <c r="C35" s="232"/>
      <c r="D35" s="232"/>
      <c r="E35" s="59" t="s">
        <v>123</v>
      </c>
      <c r="F35" s="59"/>
      <c r="G35" s="40">
        <v>0.1</v>
      </c>
      <c r="H35" s="41">
        <f>H34*G35</f>
        <v>6736363.6744964784</v>
      </c>
      <c r="I35" s="58"/>
    </row>
    <row r="36" spans="1:9" ht="15.95" customHeight="1">
      <c r="A36" s="232" t="s">
        <v>2849</v>
      </c>
      <c r="B36" s="232"/>
      <c r="C36" s="232"/>
      <c r="D36" s="232"/>
      <c r="E36" s="232" t="s">
        <v>124</v>
      </c>
      <c r="F36" s="232"/>
      <c r="G36" s="232"/>
      <c r="H36" s="41">
        <f>H34+H35</f>
        <v>74100000.41946125</v>
      </c>
      <c r="I36" s="57"/>
    </row>
    <row r="37" spans="1:9" ht="15.95" customHeight="1">
      <c r="A37" s="232" t="s">
        <v>2850</v>
      </c>
      <c r="B37" s="232"/>
      <c r="C37" s="232"/>
      <c r="D37" s="232"/>
      <c r="E37" s="44"/>
      <c r="F37" s="44"/>
      <c r="G37" s="44"/>
      <c r="H37" s="46">
        <f>공종별총괄표!L25</f>
        <v>955000</v>
      </c>
      <c r="I37" s="57" t="s">
        <v>2844</v>
      </c>
    </row>
    <row r="38" spans="1:9" ht="17.25" thickBot="1">
      <c r="A38" s="233" t="s">
        <v>2851</v>
      </c>
      <c r="B38" s="233"/>
      <c r="C38" s="233"/>
      <c r="D38" s="233"/>
      <c r="E38" s="233"/>
      <c r="F38" s="233"/>
      <c r="G38" s="233"/>
      <c r="H38" s="60">
        <f>공종별총괄표!L28</f>
        <v>0</v>
      </c>
      <c r="I38" s="61"/>
    </row>
    <row r="39" spans="1:9" ht="15.95" customHeight="1" thickTop="1" thickBot="1">
      <c r="A39" s="231" t="s">
        <v>96</v>
      </c>
      <c r="B39" s="231"/>
      <c r="C39" s="231"/>
      <c r="D39" s="231"/>
      <c r="E39" s="231"/>
      <c r="F39" s="231"/>
      <c r="G39" s="231"/>
      <c r="H39" s="62">
        <f>H36+H37+H38</f>
        <v>75055000.41946125</v>
      </c>
      <c r="I39" s="63"/>
    </row>
    <row r="40" spans="1:9" ht="15.95" customHeight="1" thickTop="1">
      <c r="A40" s="234" t="s">
        <v>97</v>
      </c>
      <c r="B40" s="234"/>
      <c r="C40" s="234"/>
      <c r="D40" s="234"/>
      <c r="E40" s="234"/>
      <c r="F40" s="234"/>
      <c r="G40" s="234"/>
      <c r="H40" s="64">
        <f>공종별총괄표!L13</f>
        <v>10958000</v>
      </c>
      <c r="I40" s="65"/>
    </row>
    <row r="41" spans="1:9" ht="15.95" customHeight="1" thickBot="1">
      <c r="A41" s="235" t="s">
        <v>98</v>
      </c>
      <c r="B41" s="235"/>
      <c r="C41" s="235"/>
      <c r="D41" s="235"/>
      <c r="E41" s="235"/>
      <c r="F41" s="235"/>
      <c r="G41" s="235"/>
      <c r="H41" s="66">
        <f>공종별총괄표!L19</f>
        <v>0</v>
      </c>
      <c r="I41" s="67"/>
    </row>
    <row r="42" spans="1:9" ht="18" thickTop="1" thickBot="1">
      <c r="A42" s="231" t="s">
        <v>99</v>
      </c>
      <c r="B42" s="231"/>
      <c r="C42" s="231"/>
      <c r="D42" s="231"/>
      <c r="E42" s="231"/>
      <c r="F42" s="231"/>
      <c r="G42" s="231"/>
      <c r="H42" s="62">
        <f>H39+H40+H41</f>
        <v>86013000.41946125</v>
      </c>
      <c r="I42" s="63"/>
    </row>
    <row r="43" spans="1:9" ht="17.25" thickTop="1">
      <c r="H43" s="108"/>
    </row>
    <row r="45" spans="1:9">
      <c r="H45" s="108"/>
    </row>
  </sheetData>
  <mergeCells count="49">
    <mergeCell ref="C9:D9"/>
    <mergeCell ref="A1:I1"/>
    <mergeCell ref="A3:D4"/>
    <mergeCell ref="E3:G4"/>
    <mergeCell ref="H3:H4"/>
    <mergeCell ref="I3:I4"/>
    <mergeCell ref="A5:D5"/>
    <mergeCell ref="E5:G5"/>
    <mergeCell ref="B6:D6"/>
    <mergeCell ref="E6:G6"/>
    <mergeCell ref="C7:D7"/>
    <mergeCell ref="E7:G7"/>
    <mergeCell ref="B8:D8"/>
    <mergeCell ref="H2:I2"/>
    <mergeCell ref="E19:G19"/>
    <mergeCell ref="A20:A22"/>
    <mergeCell ref="C10:D10"/>
    <mergeCell ref="B11:D11"/>
    <mergeCell ref="C12:D12"/>
    <mergeCell ref="C13:D13"/>
    <mergeCell ref="C14:D14"/>
    <mergeCell ref="C15:D15"/>
    <mergeCell ref="A30:D30"/>
    <mergeCell ref="C16:D16"/>
    <mergeCell ref="C17:D17"/>
    <mergeCell ref="C18:D18"/>
    <mergeCell ref="C19:D19"/>
    <mergeCell ref="C23:D23"/>
    <mergeCell ref="C24:D24"/>
    <mergeCell ref="C25:D25"/>
    <mergeCell ref="C26:D26"/>
    <mergeCell ref="C27:D27"/>
    <mergeCell ref="C28:D28"/>
    <mergeCell ref="C29:D29"/>
    <mergeCell ref="A42:G42"/>
    <mergeCell ref="A31:D31"/>
    <mergeCell ref="A32:D32"/>
    <mergeCell ref="A34:D34"/>
    <mergeCell ref="E34:G34"/>
    <mergeCell ref="A35:D35"/>
    <mergeCell ref="A36:D36"/>
    <mergeCell ref="E36:G36"/>
    <mergeCell ref="A38:D38"/>
    <mergeCell ref="E38:G38"/>
    <mergeCell ref="A39:G39"/>
    <mergeCell ref="A40:G40"/>
    <mergeCell ref="A41:G41"/>
    <mergeCell ref="A37:D37"/>
    <mergeCell ref="A33:D33"/>
  </mergeCells>
  <phoneticPr fontId="4" type="noConversion"/>
  <printOptions horizontalCentered="1"/>
  <pageMargins left="0.78740157480314965" right="0.59055118110236227" top="0.11811023622047245" bottom="0.11811023622047245" header="0.11811023622047245" footer="0.11811023622047245"/>
  <pageSetup paperSize="9" scale="83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9" tint="-0.249977111117893"/>
  </sheetPr>
  <dimension ref="A1:K42"/>
  <sheetViews>
    <sheetView view="pageBreakPreview" topLeftCell="A19" zoomScaleSheetLayoutView="100" workbookViewId="0">
      <selection activeCell="F32" sqref="F32"/>
    </sheetView>
  </sheetViews>
  <sheetFormatPr defaultRowHeight="16.5"/>
  <cols>
    <col min="1" max="2" width="2.625" customWidth="1"/>
    <col min="3" max="3" width="5.625" customWidth="1"/>
    <col min="4" max="4" width="29.625" customWidth="1"/>
    <col min="5" max="5" width="20.625" customWidth="1"/>
    <col min="6" max="6" width="19.625" customWidth="1"/>
    <col min="7" max="7" width="17.625" customWidth="1"/>
    <col min="8" max="8" width="30.625" customWidth="1"/>
    <col min="9" max="9" width="12.625" customWidth="1"/>
  </cols>
  <sheetData>
    <row r="1" spans="1:9" ht="24.95" customHeight="1">
      <c r="A1" s="241" t="s">
        <v>42</v>
      </c>
      <c r="B1" s="241"/>
      <c r="C1" s="241"/>
      <c r="D1" s="241"/>
      <c r="E1" s="241"/>
      <c r="F1" s="241"/>
      <c r="G1" s="241"/>
      <c r="H1" s="241"/>
      <c r="I1" s="241"/>
    </row>
    <row r="2" spans="1:9">
      <c r="A2" s="71" t="str">
        <f>원가제비율!D3</f>
        <v>대화면도시재생사업청학당조성공사기본및실시설</v>
      </c>
      <c r="B2" s="23"/>
      <c r="C2" s="24"/>
      <c r="D2" s="25"/>
      <c r="E2" s="25"/>
      <c r="F2" s="25"/>
      <c r="G2" s="26" t="s">
        <v>43</v>
      </c>
      <c r="H2" s="257" t="str">
        <f>원가제비율!D5</f>
        <v>7~12개월이하,  2025.04.01 제비율</v>
      </c>
      <c r="I2" s="258"/>
    </row>
    <row r="3" spans="1:9" ht="11.1" customHeight="1">
      <c r="A3" s="242" t="s">
        <v>100</v>
      </c>
      <c r="B3" s="242"/>
      <c r="C3" s="242"/>
      <c r="D3" s="243"/>
      <c r="E3" s="246" t="s">
        <v>101</v>
      </c>
      <c r="F3" s="242"/>
      <c r="G3" s="243"/>
      <c r="H3" s="248" t="s">
        <v>125</v>
      </c>
      <c r="I3" s="246" t="s">
        <v>47</v>
      </c>
    </row>
    <row r="4" spans="1:9" ht="11.1" customHeight="1">
      <c r="A4" s="244"/>
      <c r="B4" s="244"/>
      <c r="C4" s="244"/>
      <c r="D4" s="245"/>
      <c r="E4" s="247"/>
      <c r="F4" s="244"/>
      <c r="G4" s="245"/>
      <c r="H4" s="249"/>
      <c r="I4" s="247"/>
    </row>
    <row r="5" spans="1:9" ht="15.95" customHeight="1" thickBot="1">
      <c r="A5" s="250" t="s">
        <v>107</v>
      </c>
      <c r="B5" s="250"/>
      <c r="C5" s="250"/>
      <c r="D5" s="251"/>
      <c r="E5" s="252" t="s">
        <v>49</v>
      </c>
      <c r="F5" s="253"/>
      <c r="G5" s="254"/>
      <c r="H5" s="27">
        <f>H6+H8+H11</f>
        <v>0</v>
      </c>
      <c r="I5" s="28"/>
    </row>
    <row r="6" spans="1:9" ht="15.95" customHeight="1" thickTop="1">
      <c r="A6" s="29"/>
      <c r="B6" s="255" t="s">
        <v>50</v>
      </c>
      <c r="C6" s="255"/>
      <c r="D6" s="255"/>
      <c r="E6" s="256"/>
      <c r="F6" s="256"/>
      <c r="G6" s="256"/>
      <c r="H6" s="30">
        <f>H7</f>
        <v>0</v>
      </c>
      <c r="I6" s="31"/>
    </row>
    <row r="7" spans="1:9" ht="15.95" customHeight="1">
      <c r="A7" s="32"/>
      <c r="B7" s="32"/>
      <c r="C7" s="240" t="s">
        <v>51</v>
      </c>
      <c r="D7" s="240"/>
      <c r="E7" s="240"/>
      <c r="F7" s="240"/>
      <c r="G7" s="240"/>
      <c r="H7" s="33">
        <f>공종별총괄표!F8</f>
        <v>0</v>
      </c>
      <c r="I7" s="34"/>
    </row>
    <row r="8" spans="1:9" ht="15.95" customHeight="1">
      <c r="A8" s="32"/>
      <c r="B8" s="240" t="s">
        <v>52</v>
      </c>
      <c r="C8" s="240"/>
      <c r="D8" s="240"/>
      <c r="E8" s="35"/>
      <c r="F8" s="35"/>
      <c r="G8" s="35"/>
      <c r="H8" s="36">
        <f>H9+H10</f>
        <v>0</v>
      </c>
      <c r="I8" s="34"/>
    </row>
    <row r="9" spans="1:9" ht="15.95" customHeight="1">
      <c r="A9" s="32"/>
      <c r="B9" s="32"/>
      <c r="C9" s="232" t="s">
        <v>53</v>
      </c>
      <c r="D9" s="232"/>
      <c r="E9" s="37"/>
      <c r="F9" s="37"/>
      <c r="G9" s="37"/>
      <c r="H9" s="38">
        <f>공종별총괄표!H8</f>
        <v>0</v>
      </c>
      <c r="I9" s="39"/>
    </row>
    <row r="10" spans="1:9" ht="15.95" customHeight="1">
      <c r="A10" s="32"/>
      <c r="B10" s="32"/>
      <c r="C10" s="232" t="s">
        <v>54</v>
      </c>
      <c r="D10" s="232"/>
      <c r="E10" s="37" t="s">
        <v>55</v>
      </c>
      <c r="F10" s="37"/>
      <c r="G10" s="40">
        <f>원가제비율!G16</f>
        <v>0.14899999999999999</v>
      </c>
      <c r="H10" s="41">
        <f>H9*G10</f>
        <v>0</v>
      </c>
      <c r="I10" s="39"/>
    </row>
    <row r="11" spans="1:9" ht="15.95" customHeight="1">
      <c r="A11" s="32"/>
      <c r="B11" s="240" t="s">
        <v>56</v>
      </c>
      <c r="C11" s="240"/>
      <c r="D11" s="240"/>
      <c r="E11" s="35"/>
      <c r="F11" s="35"/>
      <c r="G11" s="40"/>
      <c r="H11" s="36">
        <f>H12+H13+H14+H15+H16+H17+H18+H19+H23+H24+H25+H26+H27</f>
        <v>0</v>
      </c>
      <c r="I11" s="34"/>
    </row>
    <row r="12" spans="1:9" ht="15.95" customHeight="1">
      <c r="A12" s="32"/>
      <c r="B12" s="32"/>
      <c r="C12" s="232" t="s">
        <v>57</v>
      </c>
      <c r="D12" s="232"/>
      <c r="E12" s="37"/>
      <c r="F12" s="37"/>
      <c r="G12" s="40"/>
      <c r="H12" s="38">
        <f>공종별총괄표!J8</f>
        <v>0</v>
      </c>
      <c r="I12" s="39"/>
    </row>
    <row r="13" spans="1:9" ht="15.95" customHeight="1">
      <c r="A13" s="32"/>
      <c r="B13" s="32"/>
      <c r="C13" s="232" t="s">
        <v>58</v>
      </c>
      <c r="D13" s="232"/>
      <c r="E13" s="37" t="s">
        <v>59</v>
      </c>
      <c r="F13" s="37"/>
      <c r="G13" s="40">
        <f>원가제비율!G19</f>
        <v>3.56E-2</v>
      </c>
      <c r="H13" s="41">
        <f>H8*G13</f>
        <v>0</v>
      </c>
      <c r="I13" s="39"/>
    </row>
    <row r="14" spans="1:9" ht="15.95" customHeight="1">
      <c r="A14" s="32"/>
      <c r="B14" s="32"/>
      <c r="C14" s="232" t="s">
        <v>60</v>
      </c>
      <c r="D14" s="232"/>
      <c r="E14" s="37" t="s">
        <v>59</v>
      </c>
      <c r="F14" s="37"/>
      <c r="G14" s="40">
        <f>원가제비율!G20</f>
        <v>1.01E-2</v>
      </c>
      <c r="H14" s="41">
        <f>H8*G14</f>
        <v>0</v>
      </c>
      <c r="I14" s="39"/>
    </row>
    <row r="15" spans="1:9" ht="15.95" customHeight="1">
      <c r="A15" s="32"/>
      <c r="B15" s="32"/>
      <c r="C15" s="232" t="s">
        <v>61</v>
      </c>
      <c r="D15" s="232"/>
      <c r="E15" s="37" t="s">
        <v>55</v>
      </c>
      <c r="F15" s="37"/>
      <c r="G15" s="40">
        <f>원가제비율!G21</f>
        <v>3.5450000000000002E-2</v>
      </c>
      <c r="H15" s="41">
        <f>H9*G15</f>
        <v>0</v>
      </c>
      <c r="I15" s="39"/>
    </row>
    <row r="16" spans="1:9" ht="15.95" customHeight="1">
      <c r="A16" s="32"/>
      <c r="B16" s="32"/>
      <c r="C16" s="232" t="s">
        <v>62</v>
      </c>
      <c r="D16" s="232"/>
      <c r="E16" s="37" t="s">
        <v>63</v>
      </c>
      <c r="F16" s="37"/>
      <c r="G16" s="40">
        <f>원가제비율!G22</f>
        <v>0.1295</v>
      </c>
      <c r="H16" s="41">
        <f>INT(H15*G16)</f>
        <v>0</v>
      </c>
      <c r="I16" s="39"/>
    </row>
    <row r="17" spans="1:11" ht="15.95" customHeight="1">
      <c r="A17" s="32"/>
      <c r="B17" s="32"/>
      <c r="C17" s="232" t="s">
        <v>108</v>
      </c>
      <c r="D17" s="232"/>
      <c r="E17" s="37" t="s">
        <v>55</v>
      </c>
      <c r="F17" s="37"/>
      <c r="G17" s="40">
        <f>원가제비율!G23</f>
        <v>4.4999999999999998E-2</v>
      </c>
      <c r="H17" s="41">
        <f>H9*G17</f>
        <v>0</v>
      </c>
      <c r="I17" s="39"/>
    </row>
    <row r="18" spans="1:11" ht="15.95" customHeight="1">
      <c r="A18" s="32"/>
      <c r="B18" s="32"/>
      <c r="C18" s="232" t="s">
        <v>109</v>
      </c>
      <c r="D18" s="232"/>
      <c r="E18" s="37" t="s">
        <v>55</v>
      </c>
      <c r="F18" s="37"/>
      <c r="G18" s="40">
        <f>원가제비율!G24</f>
        <v>2.3E-2</v>
      </c>
      <c r="H18" s="41">
        <f>H9*G18</f>
        <v>0</v>
      </c>
      <c r="I18" s="39"/>
    </row>
    <row r="19" spans="1:11" ht="15.95" customHeight="1">
      <c r="A19" s="32"/>
      <c r="B19" s="32"/>
      <c r="C19" s="232" t="s">
        <v>110</v>
      </c>
      <c r="D19" s="232"/>
      <c r="E19" s="232" t="s">
        <v>111</v>
      </c>
      <c r="F19" s="232"/>
      <c r="G19" s="232"/>
      <c r="H19" s="41">
        <f>H22</f>
        <v>0</v>
      </c>
      <c r="I19" s="39"/>
      <c r="K19" t="s">
        <v>126</v>
      </c>
    </row>
    <row r="20" spans="1:11" ht="15.95" customHeight="1">
      <c r="A20" s="239"/>
      <c r="B20" s="32"/>
      <c r="C20" s="42"/>
      <c r="D20" s="43" t="s">
        <v>112</v>
      </c>
      <c r="E20" s="44" t="s">
        <v>113</v>
      </c>
      <c r="F20" s="45">
        <f>원가제비율!F26</f>
        <v>2.2800000000000001E-2</v>
      </c>
      <c r="G20" s="46"/>
      <c r="H20" s="41">
        <f>(H7+H9)*F20+G20</f>
        <v>0</v>
      </c>
      <c r="I20" s="47"/>
    </row>
    <row r="21" spans="1:11" ht="15.95" customHeight="1">
      <c r="A21" s="239"/>
      <c r="B21" s="32"/>
      <c r="C21" s="32"/>
      <c r="D21" s="48" t="s">
        <v>114</v>
      </c>
      <c r="E21" s="49"/>
      <c r="F21" s="49"/>
      <c r="G21" s="50"/>
      <c r="H21" s="41">
        <f>H20*1.2</f>
        <v>0</v>
      </c>
      <c r="I21" s="47"/>
    </row>
    <row r="22" spans="1:11" ht="15.95" customHeight="1">
      <c r="A22" s="239"/>
      <c r="B22" s="32"/>
      <c r="C22" s="51"/>
      <c r="D22" s="52" t="s">
        <v>115</v>
      </c>
      <c r="E22" s="35" t="s">
        <v>116</v>
      </c>
      <c r="F22" s="50">
        <f>원가제비율!F28</f>
        <v>2.2800000000000001E-2</v>
      </c>
      <c r="G22" s="36"/>
      <c r="H22" s="41">
        <f>(H6+H9+H39/1.1)*F22+G22</f>
        <v>0</v>
      </c>
      <c r="I22" s="47"/>
    </row>
    <row r="23" spans="1:11" ht="15.95" customHeight="1">
      <c r="A23" s="32"/>
      <c r="B23" s="32"/>
      <c r="C23" s="232" t="s">
        <v>117</v>
      </c>
      <c r="D23" s="232"/>
      <c r="E23" s="37" t="s">
        <v>118</v>
      </c>
      <c r="F23" s="37"/>
      <c r="G23" s="40">
        <f>원가제비율!G29</f>
        <v>4.8000000000000001E-2</v>
      </c>
      <c r="H23" s="41">
        <f>(H6+H8)*G23</f>
        <v>0</v>
      </c>
      <c r="I23" s="54"/>
    </row>
    <row r="24" spans="1:11" ht="15.95" customHeight="1">
      <c r="A24" s="32"/>
      <c r="B24" s="32"/>
      <c r="C24" s="236" t="s">
        <v>119</v>
      </c>
      <c r="D24" s="236"/>
      <c r="E24" s="37" t="s">
        <v>120</v>
      </c>
      <c r="F24" s="37"/>
      <c r="G24" s="40"/>
      <c r="H24" s="41"/>
      <c r="I24" s="39"/>
    </row>
    <row r="25" spans="1:11" ht="15.95" customHeight="1">
      <c r="A25" s="32"/>
      <c r="B25" s="32"/>
      <c r="C25" s="236" t="s">
        <v>121</v>
      </c>
      <c r="D25" s="236"/>
      <c r="E25" s="37" t="s">
        <v>83</v>
      </c>
      <c r="F25" s="37"/>
      <c r="G25" s="109">
        <f>원가제비율!G31</f>
        <v>8.0999999999999996E-4</v>
      </c>
      <c r="H25" s="41">
        <f>(H6+H9+H12)*G25</f>
        <v>0</v>
      </c>
      <c r="I25" s="39"/>
    </row>
    <row r="26" spans="1:11" ht="15.95" customHeight="1">
      <c r="A26" s="55"/>
      <c r="B26" s="55"/>
      <c r="C26" s="237" t="s">
        <v>122</v>
      </c>
      <c r="D26" s="237"/>
      <c r="E26" s="37" t="s">
        <v>83</v>
      </c>
      <c r="F26" s="37"/>
      <c r="G26" s="109">
        <f>원가제비율!G32</f>
        <v>6.9999999999999999E-4</v>
      </c>
      <c r="H26" s="41">
        <f>(H6+H9+H12)*G26</f>
        <v>0</v>
      </c>
      <c r="I26" s="56"/>
    </row>
    <row r="27" spans="1:11" ht="15.95" customHeight="1">
      <c r="A27" s="32"/>
      <c r="B27" s="32"/>
      <c r="C27" s="238" t="s">
        <v>82</v>
      </c>
      <c r="D27" s="238"/>
      <c r="E27" s="44" t="s">
        <v>83</v>
      </c>
      <c r="F27" s="44"/>
      <c r="G27" s="40">
        <f>원가제비율!G33</f>
        <v>5.0000000000000001E-3</v>
      </c>
      <c r="H27" s="46">
        <f>(H6+H9+H12)*G27</f>
        <v>0</v>
      </c>
      <c r="I27" s="57"/>
    </row>
    <row r="28" spans="1:11" ht="15.95" customHeight="1">
      <c r="A28" s="32"/>
      <c r="B28" s="32"/>
      <c r="C28" s="238" t="s">
        <v>203</v>
      </c>
      <c r="D28" s="238"/>
      <c r="E28" s="44"/>
      <c r="F28" s="44"/>
      <c r="G28" s="40"/>
      <c r="H28" s="46"/>
      <c r="I28" s="57"/>
    </row>
    <row r="29" spans="1:11" ht="15.95" customHeight="1">
      <c r="A29" s="32"/>
      <c r="B29" s="32"/>
      <c r="C29" s="238" t="s">
        <v>204</v>
      </c>
      <c r="D29" s="238"/>
      <c r="E29" s="44"/>
      <c r="F29" s="44"/>
      <c r="G29" s="40"/>
      <c r="H29" s="46"/>
      <c r="I29" s="57"/>
    </row>
    <row r="30" spans="1:11" ht="15.95" customHeight="1">
      <c r="A30" s="232" t="s">
        <v>84</v>
      </c>
      <c r="B30" s="232"/>
      <c r="C30" s="232"/>
      <c r="D30" s="232"/>
      <c r="E30" s="37" t="s">
        <v>85</v>
      </c>
      <c r="F30" s="37"/>
      <c r="G30" s="40">
        <f>원가제비율!G36</f>
        <v>0.06</v>
      </c>
      <c r="H30" s="41">
        <f>H5*G30</f>
        <v>0</v>
      </c>
      <c r="I30" s="39"/>
    </row>
    <row r="31" spans="1:11" ht="15.95" customHeight="1">
      <c r="A31" s="232" t="s">
        <v>86</v>
      </c>
      <c r="B31" s="232"/>
      <c r="C31" s="232"/>
      <c r="D31" s="232"/>
      <c r="E31" s="37" t="s">
        <v>87</v>
      </c>
      <c r="F31" s="37"/>
      <c r="G31" s="40">
        <f>원가제비율!G37</f>
        <v>0.15</v>
      </c>
      <c r="H31" s="41">
        <f>(H8+H11+H30)*G31</f>
        <v>0</v>
      </c>
      <c r="I31" s="39"/>
    </row>
    <row r="32" spans="1:11" ht="15.95" customHeight="1">
      <c r="A32" s="232" t="s">
        <v>250</v>
      </c>
      <c r="B32" s="232"/>
      <c r="C32" s="232"/>
      <c r="D32" s="232"/>
      <c r="E32" s="37"/>
      <c r="F32" s="37"/>
      <c r="G32" s="40"/>
      <c r="H32" s="41"/>
      <c r="I32" s="39"/>
    </row>
    <row r="33" spans="1:9" ht="15.95" customHeight="1">
      <c r="A33" s="232" t="s">
        <v>89</v>
      </c>
      <c r="B33" s="232"/>
      <c r="C33" s="232"/>
      <c r="D33" s="232"/>
      <c r="E33" s="232" t="s">
        <v>90</v>
      </c>
      <c r="F33" s="232"/>
      <c r="G33" s="232"/>
      <c r="H33" s="41">
        <f>(H5+H30+H31+H32)</f>
        <v>0</v>
      </c>
      <c r="I33" s="58"/>
    </row>
    <row r="34" spans="1:9" ht="15.95" customHeight="1">
      <c r="A34" s="232" t="s">
        <v>91</v>
      </c>
      <c r="B34" s="232"/>
      <c r="C34" s="232"/>
      <c r="D34" s="232"/>
      <c r="E34" s="59" t="s">
        <v>92</v>
      </c>
      <c r="F34" s="59"/>
      <c r="G34" s="40">
        <v>0.1</v>
      </c>
      <c r="H34" s="41">
        <f>H33*G34</f>
        <v>0</v>
      </c>
      <c r="I34" s="58"/>
    </row>
    <row r="35" spans="1:9" ht="15.95" customHeight="1">
      <c r="A35" s="232" t="s">
        <v>93</v>
      </c>
      <c r="B35" s="232"/>
      <c r="C35" s="232"/>
      <c r="D35" s="232"/>
      <c r="E35" s="232" t="s">
        <v>94</v>
      </c>
      <c r="F35" s="232"/>
      <c r="G35" s="232"/>
      <c r="H35" s="41">
        <f>H33+H34</f>
        <v>0</v>
      </c>
      <c r="I35" s="39"/>
    </row>
    <row r="36" spans="1:9" ht="15.95" customHeight="1">
      <c r="A36" s="232" t="s">
        <v>209</v>
      </c>
      <c r="B36" s="232"/>
      <c r="C36" s="232"/>
      <c r="D36" s="232"/>
      <c r="E36" s="44"/>
      <c r="F36" s="44"/>
      <c r="G36" s="44"/>
      <c r="H36" s="46"/>
      <c r="I36" s="57"/>
    </row>
    <row r="37" spans="1:9" ht="17.25" thickBot="1">
      <c r="A37" s="233" t="s">
        <v>210</v>
      </c>
      <c r="B37" s="233"/>
      <c r="C37" s="233"/>
      <c r="D37" s="233"/>
      <c r="E37" s="233"/>
      <c r="F37" s="233"/>
      <c r="G37" s="233"/>
      <c r="H37" s="60">
        <f>공종별총괄표!L28</f>
        <v>0</v>
      </c>
      <c r="I37" s="61"/>
    </row>
    <row r="38" spans="1:9" ht="15.95" customHeight="1" thickTop="1" thickBot="1">
      <c r="A38" s="231" t="s">
        <v>96</v>
      </c>
      <c r="B38" s="231"/>
      <c r="C38" s="231"/>
      <c r="D38" s="231"/>
      <c r="E38" s="231"/>
      <c r="F38" s="231"/>
      <c r="G38" s="231"/>
      <c r="H38" s="62">
        <f>H35+H36+H37</f>
        <v>0</v>
      </c>
      <c r="I38" s="63"/>
    </row>
    <row r="39" spans="1:9" ht="15.95" customHeight="1" thickTop="1">
      <c r="A39" s="234" t="s">
        <v>97</v>
      </c>
      <c r="B39" s="234"/>
      <c r="C39" s="234"/>
      <c r="D39" s="234"/>
      <c r="E39" s="234"/>
      <c r="F39" s="234"/>
      <c r="G39" s="234"/>
      <c r="H39" s="64">
        <f>공종별총괄표!L14</f>
        <v>0</v>
      </c>
      <c r="I39" s="65"/>
    </row>
    <row r="40" spans="1:9" ht="15.95" customHeight="1" thickBot="1">
      <c r="A40" s="235" t="s">
        <v>98</v>
      </c>
      <c r="B40" s="235"/>
      <c r="C40" s="235"/>
      <c r="D40" s="235"/>
      <c r="E40" s="235"/>
      <c r="F40" s="235"/>
      <c r="G40" s="235"/>
      <c r="H40" s="66">
        <f>공종별총괄표!L20</f>
        <v>0</v>
      </c>
      <c r="I40" s="67"/>
    </row>
    <row r="41" spans="1:9" ht="18" thickTop="1" thickBot="1">
      <c r="A41" s="231" t="s">
        <v>99</v>
      </c>
      <c r="B41" s="231"/>
      <c r="C41" s="231"/>
      <c r="D41" s="231"/>
      <c r="E41" s="231"/>
      <c r="F41" s="231"/>
      <c r="G41" s="231"/>
      <c r="H41" s="62">
        <f>H38+H39+H40</f>
        <v>0</v>
      </c>
      <c r="I41" s="63"/>
    </row>
    <row r="42" spans="1:9" ht="17.25" thickTop="1"/>
  </sheetData>
  <mergeCells count="48">
    <mergeCell ref="C9:D9"/>
    <mergeCell ref="A1:I1"/>
    <mergeCell ref="A3:D4"/>
    <mergeCell ref="E3:G4"/>
    <mergeCell ref="H3:H4"/>
    <mergeCell ref="I3:I4"/>
    <mergeCell ref="A5:D5"/>
    <mergeCell ref="E5:G5"/>
    <mergeCell ref="B6:D6"/>
    <mergeCell ref="E6:G6"/>
    <mergeCell ref="C7:D7"/>
    <mergeCell ref="E7:G7"/>
    <mergeCell ref="B8:D8"/>
    <mergeCell ref="H2:I2"/>
    <mergeCell ref="E19:G19"/>
    <mergeCell ref="A20:A22"/>
    <mergeCell ref="C10:D10"/>
    <mergeCell ref="B11:D11"/>
    <mergeCell ref="C12:D12"/>
    <mergeCell ref="C13:D13"/>
    <mergeCell ref="C14:D14"/>
    <mergeCell ref="C15:D15"/>
    <mergeCell ref="A30:D30"/>
    <mergeCell ref="C16:D16"/>
    <mergeCell ref="C17:D17"/>
    <mergeCell ref="C18:D18"/>
    <mergeCell ref="C19:D19"/>
    <mergeCell ref="C23:D23"/>
    <mergeCell ref="C24:D24"/>
    <mergeCell ref="C25:D25"/>
    <mergeCell ref="C26:D26"/>
    <mergeCell ref="C27:D27"/>
    <mergeCell ref="C28:D28"/>
    <mergeCell ref="C29:D29"/>
    <mergeCell ref="A41:G41"/>
    <mergeCell ref="A31:D31"/>
    <mergeCell ref="A32:D32"/>
    <mergeCell ref="A33:D33"/>
    <mergeCell ref="E33:G33"/>
    <mergeCell ref="A34:D34"/>
    <mergeCell ref="A35:D35"/>
    <mergeCell ref="E35:G35"/>
    <mergeCell ref="A37:D37"/>
    <mergeCell ref="E37:G37"/>
    <mergeCell ref="A38:G38"/>
    <mergeCell ref="A39:G39"/>
    <mergeCell ref="A40:G40"/>
    <mergeCell ref="A36:D36"/>
  </mergeCells>
  <phoneticPr fontId="4" type="noConversion"/>
  <printOptions horizontalCentered="1"/>
  <pageMargins left="0.78740157480314965" right="0.59055118110236227" top="0.11811023622047245" bottom="0.11811023622047245" header="0.11811023622047245" footer="0.11811023622047245"/>
  <pageSetup paperSize="9" scale="85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9" tint="-0.249977111117893"/>
  </sheetPr>
  <dimension ref="A1:K43"/>
  <sheetViews>
    <sheetView view="pageBreakPreview" topLeftCell="A19" zoomScaleSheetLayoutView="100" workbookViewId="0">
      <selection activeCell="H34" sqref="H34"/>
    </sheetView>
  </sheetViews>
  <sheetFormatPr defaultRowHeight="16.5"/>
  <cols>
    <col min="1" max="2" width="2.625" customWidth="1"/>
    <col min="3" max="3" width="5.625" customWidth="1"/>
    <col min="4" max="4" width="29.625" customWidth="1"/>
    <col min="5" max="5" width="20.625" customWidth="1"/>
    <col min="6" max="6" width="19.625" customWidth="1"/>
    <col min="7" max="7" width="17.625" customWidth="1"/>
    <col min="8" max="8" width="30.625" customWidth="1"/>
    <col min="9" max="9" width="12.625" customWidth="1"/>
  </cols>
  <sheetData>
    <row r="1" spans="1:9" ht="24.95" customHeight="1">
      <c r="A1" s="241" t="s">
        <v>42</v>
      </c>
      <c r="B1" s="241"/>
      <c r="C1" s="241"/>
      <c r="D1" s="241"/>
      <c r="E1" s="241"/>
      <c r="F1" s="241"/>
      <c r="G1" s="241"/>
      <c r="H1" s="241"/>
      <c r="I1" s="241"/>
    </row>
    <row r="2" spans="1:9" ht="17.100000000000001" customHeight="1">
      <c r="A2" s="68" t="str">
        <f>원가제비율!D3</f>
        <v>대화면도시재생사업청학당조성공사기본및실시설</v>
      </c>
      <c r="B2" s="68"/>
      <c r="C2" s="24"/>
      <c r="D2" s="25"/>
      <c r="E2" s="25"/>
      <c r="F2" s="25"/>
      <c r="G2" s="26" t="s">
        <v>43</v>
      </c>
      <c r="H2" s="257" t="str">
        <f>원가제비율!D5</f>
        <v>7~12개월이하,  2025.04.01 제비율</v>
      </c>
      <c r="I2" s="258"/>
    </row>
    <row r="3" spans="1:9" ht="11.1" customHeight="1">
      <c r="A3" s="242" t="s">
        <v>100</v>
      </c>
      <c r="B3" s="242"/>
      <c r="C3" s="242"/>
      <c r="D3" s="243"/>
      <c r="E3" s="246" t="s">
        <v>101</v>
      </c>
      <c r="F3" s="242"/>
      <c r="G3" s="243"/>
      <c r="H3" s="248" t="s">
        <v>125</v>
      </c>
      <c r="I3" s="246" t="s">
        <v>47</v>
      </c>
    </row>
    <row r="4" spans="1:9" ht="11.1" customHeight="1">
      <c r="A4" s="244"/>
      <c r="B4" s="244"/>
      <c r="C4" s="244"/>
      <c r="D4" s="245"/>
      <c r="E4" s="247"/>
      <c r="F4" s="244"/>
      <c r="G4" s="245"/>
      <c r="H4" s="249"/>
      <c r="I4" s="247"/>
    </row>
    <row r="5" spans="1:9" ht="15.95" customHeight="1" thickBot="1">
      <c r="A5" s="250" t="s">
        <v>107</v>
      </c>
      <c r="B5" s="250"/>
      <c r="C5" s="250"/>
      <c r="D5" s="251"/>
      <c r="E5" s="252" t="s">
        <v>49</v>
      </c>
      <c r="F5" s="253"/>
      <c r="G5" s="254"/>
      <c r="H5" s="27">
        <f>H6+H8+H11</f>
        <v>78906949.712326407</v>
      </c>
      <c r="I5" s="28"/>
    </row>
    <row r="6" spans="1:9" ht="15.95" customHeight="1" thickTop="1">
      <c r="A6" s="29"/>
      <c r="B6" s="255" t="s">
        <v>50</v>
      </c>
      <c r="C6" s="255"/>
      <c r="D6" s="255"/>
      <c r="E6" s="256"/>
      <c r="F6" s="256"/>
      <c r="G6" s="256"/>
      <c r="H6" s="30">
        <f>H7</f>
        <v>50295405</v>
      </c>
      <c r="I6" s="31"/>
    </row>
    <row r="7" spans="1:9" ht="15.95" customHeight="1">
      <c r="A7" s="32"/>
      <c r="B7" s="32"/>
      <c r="C7" s="240" t="s">
        <v>51</v>
      </c>
      <c r="D7" s="240"/>
      <c r="E7" s="240"/>
      <c r="F7" s="240"/>
      <c r="G7" s="240"/>
      <c r="H7" s="33">
        <f>공종별총괄표!F9</f>
        <v>50295405</v>
      </c>
      <c r="I7" s="34"/>
    </row>
    <row r="8" spans="1:9" ht="15.95" customHeight="1">
      <c r="A8" s="32"/>
      <c r="B8" s="240" t="s">
        <v>52</v>
      </c>
      <c r="C8" s="240"/>
      <c r="D8" s="240"/>
      <c r="E8" s="35"/>
      <c r="F8" s="35"/>
      <c r="G8" s="35"/>
      <c r="H8" s="36">
        <f>H9+H10</f>
        <v>20334804.372000001</v>
      </c>
      <c r="I8" s="34"/>
    </row>
    <row r="9" spans="1:9" ht="15.95" customHeight="1">
      <c r="A9" s="32"/>
      <c r="B9" s="32"/>
      <c r="C9" s="232" t="s">
        <v>53</v>
      </c>
      <c r="D9" s="232"/>
      <c r="E9" s="37"/>
      <c r="F9" s="37"/>
      <c r="G9" s="37"/>
      <c r="H9" s="38">
        <f>공종별총괄표!H9</f>
        <v>17697828</v>
      </c>
      <c r="I9" s="39"/>
    </row>
    <row r="10" spans="1:9" ht="15.95" customHeight="1">
      <c r="A10" s="32"/>
      <c r="B10" s="32"/>
      <c r="C10" s="232" t="s">
        <v>54</v>
      </c>
      <c r="D10" s="232"/>
      <c r="E10" s="37" t="s">
        <v>55</v>
      </c>
      <c r="F10" s="37"/>
      <c r="G10" s="40">
        <f>원가제비율!G16</f>
        <v>0.14899999999999999</v>
      </c>
      <c r="H10" s="41">
        <f>H9*G10</f>
        <v>2636976.372</v>
      </c>
      <c r="I10" s="39"/>
    </row>
    <row r="11" spans="1:9" ht="15.95" customHeight="1">
      <c r="A11" s="32"/>
      <c r="B11" s="240" t="s">
        <v>56</v>
      </c>
      <c r="C11" s="240"/>
      <c r="D11" s="240"/>
      <c r="E11" s="35"/>
      <c r="F11" s="35"/>
      <c r="G11" s="40"/>
      <c r="H11" s="36">
        <f>H12+H13+H14+H15+H16+H17+H18+H19+H23+H24+H25+H26+H27+H28+H29</f>
        <v>8276740.3403264005</v>
      </c>
      <c r="I11" s="34"/>
    </row>
    <row r="12" spans="1:9" ht="15.95" customHeight="1">
      <c r="A12" s="32"/>
      <c r="B12" s="32"/>
      <c r="C12" s="232" t="s">
        <v>57</v>
      </c>
      <c r="D12" s="232"/>
      <c r="E12" s="37"/>
      <c r="F12" s="37"/>
      <c r="G12" s="40"/>
      <c r="H12" s="38">
        <f>공종별총괄표!J9</f>
        <v>51884</v>
      </c>
      <c r="I12" s="39"/>
    </row>
    <row r="13" spans="1:9" ht="15.95" customHeight="1">
      <c r="A13" s="32"/>
      <c r="B13" s="32"/>
      <c r="C13" s="232" t="s">
        <v>58</v>
      </c>
      <c r="D13" s="232"/>
      <c r="E13" s="37" t="s">
        <v>59</v>
      </c>
      <c r="F13" s="37"/>
      <c r="G13" s="40">
        <f>원가제비율!G19</f>
        <v>3.56E-2</v>
      </c>
      <c r="H13" s="41">
        <f>H8*G13</f>
        <v>723919.03564320004</v>
      </c>
      <c r="I13" s="39"/>
    </row>
    <row r="14" spans="1:9" ht="15.95" customHeight="1">
      <c r="A14" s="32"/>
      <c r="B14" s="32"/>
      <c r="C14" s="232" t="s">
        <v>60</v>
      </c>
      <c r="D14" s="232"/>
      <c r="E14" s="37" t="s">
        <v>59</v>
      </c>
      <c r="F14" s="37"/>
      <c r="G14" s="40">
        <f>원가제비율!G20</f>
        <v>1.01E-2</v>
      </c>
      <c r="H14" s="41">
        <f>H8*G14</f>
        <v>205381.52415720001</v>
      </c>
      <c r="I14" s="39"/>
    </row>
    <row r="15" spans="1:9" ht="15.95" customHeight="1">
      <c r="A15" s="32"/>
      <c r="B15" s="32"/>
      <c r="C15" s="232" t="s">
        <v>61</v>
      </c>
      <c r="D15" s="232"/>
      <c r="E15" s="37" t="s">
        <v>55</v>
      </c>
      <c r="F15" s="37"/>
      <c r="G15" s="109">
        <f>원가제비율!G21</f>
        <v>3.5450000000000002E-2</v>
      </c>
      <c r="H15" s="41">
        <f>H9*G15</f>
        <v>627388.00260000001</v>
      </c>
      <c r="I15" s="39"/>
    </row>
    <row r="16" spans="1:9" ht="15.95" customHeight="1">
      <c r="A16" s="32"/>
      <c r="B16" s="32"/>
      <c r="C16" s="232" t="s">
        <v>62</v>
      </c>
      <c r="D16" s="232"/>
      <c r="E16" s="37" t="s">
        <v>63</v>
      </c>
      <c r="F16" s="37"/>
      <c r="G16" s="40">
        <f>원가제비율!G22</f>
        <v>0.1295</v>
      </c>
      <c r="H16" s="41">
        <f>INT(H15*G16)</f>
        <v>81246</v>
      </c>
      <c r="I16" s="39"/>
    </row>
    <row r="17" spans="1:11" ht="15.95" customHeight="1">
      <c r="A17" s="32"/>
      <c r="B17" s="32"/>
      <c r="C17" s="232" t="s">
        <v>108</v>
      </c>
      <c r="D17" s="232"/>
      <c r="E17" s="37" t="s">
        <v>55</v>
      </c>
      <c r="F17" s="37"/>
      <c r="G17" s="40">
        <f>원가제비율!G23</f>
        <v>4.4999999999999998E-2</v>
      </c>
      <c r="H17" s="41">
        <f>H9*G17</f>
        <v>796402.26</v>
      </c>
      <c r="I17" s="39"/>
    </row>
    <row r="18" spans="1:11" ht="15.95" customHeight="1">
      <c r="A18" s="32"/>
      <c r="B18" s="32"/>
      <c r="C18" s="232" t="s">
        <v>109</v>
      </c>
      <c r="D18" s="232"/>
      <c r="E18" s="37" t="s">
        <v>55</v>
      </c>
      <c r="F18" s="37"/>
      <c r="G18" s="40">
        <f>원가제비율!G24</f>
        <v>2.3E-2</v>
      </c>
      <c r="H18" s="41">
        <f>H9*G18</f>
        <v>407050.04399999999</v>
      </c>
      <c r="I18" s="39"/>
    </row>
    <row r="19" spans="1:11" ht="15.95" customHeight="1">
      <c r="A19" s="32"/>
      <c r="B19" s="32"/>
      <c r="C19" s="232" t="s">
        <v>110</v>
      </c>
      <c r="D19" s="232"/>
      <c r="E19" s="232" t="s">
        <v>111</v>
      </c>
      <c r="F19" s="232"/>
      <c r="G19" s="232"/>
      <c r="H19" s="41">
        <f>H22</f>
        <v>1550245.7124000001</v>
      </c>
      <c r="I19" s="39"/>
      <c r="K19" t="s">
        <v>126</v>
      </c>
    </row>
    <row r="20" spans="1:11" ht="15.95" customHeight="1">
      <c r="A20" s="239"/>
      <c r="B20" s="32"/>
      <c r="C20" s="42"/>
      <c r="D20" s="43" t="s">
        <v>112</v>
      </c>
      <c r="E20" s="44" t="s">
        <v>113</v>
      </c>
      <c r="F20" s="45">
        <f>원가제비율!F26</f>
        <v>2.2800000000000001E-2</v>
      </c>
      <c r="G20" s="46"/>
      <c r="H20" s="41">
        <f>(H7+H9)*F20+G20</f>
        <v>1550245.7124000001</v>
      </c>
      <c r="I20" s="47"/>
    </row>
    <row r="21" spans="1:11" ht="15.95" customHeight="1">
      <c r="A21" s="239"/>
      <c r="B21" s="32"/>
      <c r="C21" s="32"/>
      <c r="D21" s="48" t="s">
        <v>114</v>
      </c>
      <c r="E21" s="49"/>
      <c r="F21" s="49"/>
      <c r="G21" s="50"/>
      <c r="H21" s="41">
        <f>H20*1.2</f>
        <v>1860294.85488</v>
      </c>
      <c r="I21" s="47"/>
    </row>
    <row r="22" spans="1:11" ht="15.95" customHeight="1">
      <c r="A22" s="239"/>
      <c r="B22" s="32"/>
      <c r="C22" s="51"/>
      <c r="D22" s="52" t="s">
        <v>115</v>
      </c>
      <c r="E22" s="35" t="s">
        <v>116</v>
      </c>
      <c r="F22" s="53">
        <f>원가제비율!F28</f>
        <v>2.2800000000000001E-2</v>
      </c>
      <c r="G22" s="36"/>
      <c r="H22" s="41">
        <f>(H6+H9+H40/1.1)*F22+G22</f>
        <v>1550245.7124000001</v>
      </c>
      <c r="I22" s="47"/>
    </row>
    <row r="23" spans="1:11" ht="15.95" customHeight="1">
      <c r="A23" s="32"/>
      <c r="B23" s="32"/>
      <c r="C23" s="232" t="s">
        <v>117</v>
      </c>
      <c r="D23" s="232"/>
      <c r="E23" s="37" t="s">
        <v>118</v>
      </c>
      <c r="F23" s="37"/>
      <c r="G23" s="40">
        <f>원가제비율!G29</f>
        <v>4.8000000000000001E-2</v>
      </c>
      <c r="H23" s="41">
        <f>(H6+H8)*G23</f>
        <v>3390250.0498560006</v>
      </c>
      <c r="I23" s="54"/>
    </row>
    <row r="24" spans="1:11" ht="15.95" customHeight="1">
      <c r="A24" s="32"/>
      <c r="B24" s="32"/>
      <c r="C24" s="236" t="s">
        <v>119</v>
      </c>
      <c r="D24" s="236"/>
      <c r="E24" s="37" t="s">
        <v>120</v>
      </c>
      <c r="F24" s="37"/>
      <c r="G24" s="40"/>
      <c r="H24" s="41"/>
      <c r="I24" s="39"/>
    </row>
    <row r="25" spans="1:11" ht="15.95" customHeight="1">
      <c r="A25" s="32"/>
      <c r="B25" s="32"/>
      <c r="C25" s="236" t="s">
        <v>121</v>
      </c>
      <c r="D25" s="236"/>
      <c r="E25" s="37" t="s">
        <v>83</v>
      </c>
      <c r="F25" s="37"/>
      <c r="G25" s="109">
        <f>원가제비율!G31</f>
        <v>8.0999999999999996E-4</v>
      </c>
      <c r="H25" s="41">
        <f>(H6+H9+H12)*G25</f>
        <v>55116.54477</v>
      </c>
      <c r="I25" s="39"/>
    </row>
    <row r="26" spans="1:11" ht="15.95" customHeight="1">
      <c r="A26" s="55"/>
      <c r="B26" s="55"/>
      <c r="C26" s="237" t="s">
        <v>122</v>
      </c>
      <c r="D26" s="237"/>
      <c r="E26" s="37" t="s">
        <v>83</v>
      </c>
      <c r="F26" s="37"/>
      <c r="G26" s="109">
        <f>원가제비율!G32</f>
        <v>6.9999999999999999E-4</v>
      </c>
      <c r="H26" s="41">
        <f>(H6+H9+H12)*G26</f>
        <v>47631.581899999997</v>
      </c>
      <c r="I26" s="56"/>
    </row>
    <row r="27" spans="1:11" ht="15.95" customHeight="1">
      <c r="A27" s="32"/>
      <c r="B27" s="32"/>
      <c r="C27" s="238" t="s">
        <v>82</v>
      </c>
      <c r="D27" s="238"/>
      <c r="E27" s="44" t="s">
        <v>83</v>
      </c>
      <c r="F27" s="44"/>
      <c r="G27" s="40">
        <f>원가제비율!G33</f>
        <v>5.0000000000000001E-3</v>
      </c>
      <c r="H27" s="46">
        <f>(H6+H9+H12)*G27</f>
        <v>340225.58500000002</v>
      </c>
      <c r="I27" s="57"/>
    </row>
    <row r="28" spans="1:11" ht="15.95" customHeight="1">
      <c r="A28" s="32"/>
      <c r="B28" s="32"/>
      <c r="C28" s="238" t="s">
        <v>203</v>
      </c>
      <c r="D28" s="238"/>
      <c r="E28" s="44"/>
      <c r="F28" s="44"/>
      <c r="G28" s="40"/>
      <c r="H28" s="46"/>
      <c r="I28" s="57"/>
    </row>
    <row r="29" spans="1:11" ht="15.95" customHeight="1">
      <c r="A29" s="32"/>
      <c r="B29" s="32"/>
      <c r="C29" s="238" t="s">
        <v>204</v>
      </c>
      <c r="D29" s="238"/>
      <c r="E29" s="44"/>
      <c r="F29" s="44"/>
      <c r="G29" s="40"/>
      <c r="H29" s="46"/>
      <c r="I29" s="57"/>
    </row>
    <row r="30" spans="1:11" ht="15.95" customHeight="1">
      <c r="A30" s="232" t="s">
        <v>84</v>
      </c>
      <c r="B30" s="232"/>
      <c r="C30" s="232"/>
      <c r="D30" s="232"/>
      <c r="E30" s="37" t="s">
        <v>85</v>
      </c>
      <c r="F30" s="37"/>
      <c r="G30" s="40">
        <f>원가제비율!G36</f>
        <v>0.06</v>
      </c>
      <c r="H30" s="41">
        <f>H5*G30</f>
        <v>4734416.9827395845</v>
      </c>
      <c r="I30" s="39"/>
    </row>
    <row r="31" spans="1:11" ht="15.95" customHeight="1">
      <c r="A31" s="232" t="s">
        <v>86</v>
      </c>
      <c r="B31" s="232"/>
      <c r="C31" s="232"/>
      <c r="D31" s="232"/>
      <c r="E31" s="37" t="s">
        <v>87</v>
      </c>
      <c r="F31" s="37"/>
      <c r="G31" s="40">
        <f>원가제비율!G37</f>
        <v>0.15</v>
      </c>
      <c r="H31" s="41">
        <f>(H8+H11+H30)*G31-587/1.1</f>
        <v>5001360.6178962607</v>
      </c>
      <c r="I31" s="39"/>
    </row>
    <row r="32" spans="1:11" ht="15.95" customHeight="1">
      <c r="A32" s="232" t="s">
        <v>250</v>
      </c>
      <c r="B32" s="232"/>
      <c r="C32" s="232"/>
      <c r="D32" s="232"/>
      <c r="E32" s="37"/>
      <c r="F32" s="37"/>
      <c r="G32" s="40"/>
      <c r="H32" s="41"/>
      <c r="I32" s="39"/>
    </row>
    <row r="33" spans="1:9" ht="15.95" customHeight="1">
      <c r="A33" s="232" t="s">
        <v>2846</v>
      </c>
      <c r="B33" s="232"/>
      <c r="C33" s="232"/>
      <c r="D33" s="232"/>
      <c r="E33" s="37"/>
      <c r="F33" s="37"/>
      <c r="G33" s="40"/>
      <c r="H33" s="41"/>
      <c r="I33" s="39"/>
    </row>
    <row r="34" spans="1:9" ht="15.95" customHeight="1">
      <c r="A34" s="232" t="s">
        <v>2847</v>
      </c>
      <c r="B34" s="232"/>
      <c r="C34" s="232"/>
      <c r="D34" s="232"/>
      <c r="E34" s="232" t="s">
        <v>2852</v>
      </c>
      <c r="F34" s="232"/>
      <c r="G34" s="232"/>
      <c r="H34" s="41">
        <f>(H5+H30+H31+H32+H33)</f>
        <v>88642727.312962249</v>
      </c>
      <c r="I34" s="58"/>
    </row>
    <row r="35" spans="1:9" ht="15.95" customHeight="1">
      <c r="A35" s="232" t="s">
        <v>2848</v>
      </c>
      <c r="B35" s="232"/>
      <c r="C35" s="232"/>
      <c r="D35" s="232"/>
      <c r="E35" s="59" t="s">
        <v>123</v>
      </c>
      <c r="F35" s="59"/>
      <c r="G35" s="40">
        <v>0.1</v>
      </c>
      <c r="H35" s="41">
        <f>H34*G35</f>
        <v>8864272.7312962245</v>
      </c>
      <c r="I35" s="58"/>
    </row>
    <row r="36" spans="1:9" ht="15.95" customHeight="1">
      <c r="A36" s="232" t="s">
        <v>2849</v>
      </c>
      <c r="B36" s="232"/>
      <c r="C36" s="232"/>
      <c r="D36" s="232"/>
      <c r="E36" s="232" t="s">
        <v>124</v>
      </c>
      <c r="F36" s="232"/>
      <c r="G36" s="232"/>
      <c r="H36" s="41">
        <f>H34+H35</f>
        <v>97507000.044258475</v>
      </c>
      <c r="I36" s="39"/>
    </row>
    <row r="37" spans="1:9" ht="15.95" customHeight="1">
      <c r="A37" s="232" t="s">
        <v>2850</v>
      </c>
      <c r="B37" s="232"/>
      <c r="C37" s="232"/>
      <c r="D37" s="232"/>
      <c r="E37" s="44"/>
      <c r="F37" s="44"/>
      <c r="G37" s="44"/>
      <c r="H37" s="41"/>
      <c r="I37" s="39"/>
    </row>
    <row r="38" spans="1:9" ht="17.25" thickBot="1">
      <c r="A38" s="233" t="s">
        <v>2851</v>
      </c>
      <c r="B38" s="233"/>
      <c r="C38" s="233"/>
      <c r="D38" s="233"/>
      <c r="E38" s="233"/>
      <c r="F38" s="233"/>
      <c r="G38" s="233"/>
      <c r="H38" s="60">
        <f>공종별총괄표!L28</f>
        <v>0</v>
      </c>
      <c r="I38" s="61"/>
    </row>
    <row r="39" spans="1:9" ht="15.95" customHeight="1" thickTop="1" thickBot="1">
      <c r="A39" s="231" t="s">
        <v>96</v>
      </c>
      <c r="B39" s="231"/>
      <c r="C39" s="231"/>
      <c r="D39" s="231"/>
      <c r="E39" s="231"/>
      <c r="F39" s="231"/>
      <c r="G39" s="231"/>
      <c r="H39" s="62">
        <f>H36+H37+H38</f>
        <v>97507000.044258475</v>
      </c>
      <c r="I39" s="63"/>
    </row>
    <row r="40" spans="1:9" ht="15.95" customHeight="1" thickTop="1">
      <c r="A40" s="234" t="s">
        <v>97</v>
      </c>
      <c r="B40" s="234"/>
      <c r="C40" s="234"/>
      <c r="D40" s="234"/>
      <c r="E40" s="234"/>
      <c r="F40" s="234"/>
      <c r="G40" s="234"/>
      <c r="H40" s="64">
        <f>공종별총괄표!L15</f>
        <v>0</v>
      </c>
      <c r="I40" s="65"/>
    </row>
    <row r="41" spans="1:9" ht="15.95" customHeight="1" thickBot="1">
      <c r="A41" s="235" t="s">
        <v>98</v>
      </c>
      <c r="B41" s="235"/>
      <c r="C41" s="235"/>
      <c r="D41" s="235"/>
      <c r="E41" s="235"/>
      <c r="F41" s="235"/>
      <c r="G41" s="235"/>
      <c r="H41" s="66">
        <f>공종별총괄표!L21-580</f>
        <v>42930000</v>
      </c>
      <c r="I41" s="67"/>
    </row>
    <row r="42" spans="1:9" ht="18" thickTop="1" thickBot="1">
      <c r="A42" s="231" t="s">
        <v>99</v>
      </c>
      <c r="B42" s="231"/>
      <c r="C42" s="231"/>
      <c r="D42" s="231"/>
      <c r="E42" s="231"/>
      <c r="F42" s="231"/>
      <c r="G42" s="231"/>
      <c r="H42" s="62">
        <f>H39+H40+H41</f>
        <v>140437000.04425848</v>
      </c>
      <c r="I42" s="63"/>
    </row>
    <row r="43" spans="1:9" ht="17.25" thickTop="1"/>
  </sheetData>
  <mergeCells count="49">
    <mergeCell ref="C9:D9"/>
    <mergeCell ref="A1:I1"/>
    <mergeCell ref="A3:D4"/>
    <mergeCell ref="E3:G4"/>
    <mergeCell ref="H3:H4"/>
    <mergeCell ref="I3:I4"/>
    <mergeCell ref="A5:D5"/>
    <mergeCell ref="E5:G5"/>
    <mergeCell ref="B6:D6"/>
    <mergeCell ref="E6:G6"/>
    <mergeCell ref="C7:D7"/>
    <mergeCell ref="E7:G7"/>
    <mergeCell ref="B8:D8"/>
    <mergeCell ref="H2:I2"/>
    <mergeCell ref="E19:G19"/>
    <mergeCell ref="A20:A22"/>
    <mergeCell ref="C10:D10"/>
    <mergeCell ref="B11:D11"/>
    <mergeCell ref="C12:D12"/>
    <mergeCell ref="C13:D13"/>
    <mergeCell ref="C14:D14"/>
    <mergeCell ref="C15:D15"/>
    <mergeCell ref="A30:D30"/>
    <mergeCell ref="C16:D16"/>
    <mergeCell ref="C17:D17"/>
    <mergeCell ref="C18:D18"/>
    <mergeCell ref="C19:D19"/>
    <mergeCell ref="C23:D23"/>
    <mergeCell ref="C24:D24"/>
    <mergeCell ref="C25:D25"/>
    <mergeCell ref="C26:D26"/>
    <mergeCell ref="C27:D27"/>
    <mergeCell ref="C28:D28"/>
    <mergeCell ref="C29:D29"/>
    <mergeCell ref="A42:G42"/>
    <mergeCell ref="A31:D31"/>
    <mergeCell ref="A32:D32"/>
    <mergeCell ref="A34:D34"/>
    <mergeCell ref="E34:G34"/>
    <mergeCell ref="A35:D35"/>
    <mergeCell ref="A36:D36"/>
    <mergeCell ref="E36:G36"/>
    <mergeCell ref="A38:D38"/>
    <mergeCell ref="E38:G38"/>
    <mergeCell ref="A39:G39"/>
    <mergeCell ref="A40:G40"/>
    <mergeCell ref="A41:G41"/>
    <mergeCell ref="A37:D37"/>
    <mergeCell ref="A33:D33"/>
  </mergeCells>
  <phoneticPr fontId="4" type="noConversion"/>
  <printOptions horizontalCentered="1"/>
  <pageMargins left="0.78740157480314965" right="0.59055118110236227" top="0.11811023622047245" bottom="0.11811023622047245" header="0.11811023622047245" footer="0.11811023622047245"/>
  <pageSetup paperSize="9" scale="83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9" tint="-0.249977111117893"/>
  </sheetPr>
  <dimension ref="A1:I39"/>
  <sheetViews>
    <sheetView view="pageBreakPreview" topLeftCell="A7" zoomScaleSheetLayoutView="100" workbookViewId="0">
      <selection activeCell="H33" sqref="H33"/>
    </sheetView>
  </sheetViews>
  <sheetFormatPr defaultRowHeight="16.5"/>
  <cols>
    <col min="1" max="2" width="2.625" customWidth="1"/>
    <col min="3" max="3" width="5.625" customWidth="1"/>
    <col min="4" max="4" width="29.625" customWidth="1"/>
    <col min="5" max="5" width="20.625" customWidth="1"/>
    <col min="6" max="6" width="19.625" customWidth="1"/>
    <col min="7" max="7" width="17.625" customWidth="1"/>
    <col min="8" max="8" width="30.625" customWidth="1"/>
    <col min="9" max="9" width="13.125" customWidth="1"/>
  </cols>
  <sheetData>
    <row r="1" spans="1:9" ht="24.95" customHeight="1">
      <c r="A1" s="241" t="s">
        <v>42</v>
      </c>
      <c r="B1" s="241"/>
      <c r="C1" s="241"/>
      <c r="D1" s="241"/>
      <c r="E1" s="241"/>
      <c r="F1" s="241"/>
      <c r="G1" s="241"/>
      <c r="H1" s="241"/>
      <c r="I1" s="241"/>
    </row>
    <row r="2" spans="1:9">
      <c r="A2" s="72" t="str">
        <f>원가제비율!D3</f>
        <v>대화면도시재생사업청학당조성공사기본및실시설</v>
      </c>
      <c r="B2" s="23"/>
      <c r="C2" s="24"/>
      <c r="D2" s="25"/>
      <c r="E2" s="25"/>
      <c r="F2" s="25"/>
      <c r="G2" s="26" t="s">
        <v>43</v>
      </c>
      <c r="H2" s="257" t="str">
        <f>원가제비율!D5</f>
        <v>7~12개월이하,  2025.04.01 제비율</v>
      </c>
      <c r="I2" s="258"/>
    </row>
    <row r="3" spans="1:9" ht="11.1" customHeight="1">
      <c r="A3" s="242" t="s">
        <v>100</v>
      </c>
      <c r="B3" s="242"/>
      <c r="C3" s="242"/>
      <c r="D3" s="243"/>
      <c r="E3" s="246" t="s">
        <v>101</v>
      </c>
      <c r="F3" s="242"/>
      <c r="G3" s="243"/>
      <c r="H3" s="248" t="s">
        <v>125</v>
      </c>
      <c r="I3" s="246" t="s">
        <v>47</v>
      </c>
    </row>
    <row r="4" spans="1:9" ht="11.1" customHeight="1">
      <c r="A4" s="244"/>
      <c r="B4" s="244"/>
      <c r="C4" s="244"/>
      <c r="D4" s="245"/>
      <c r="E4" s="247"/>
      <c r="F4" s="244"/>
      <c r="G4" s="245"/>
      <c r="H4" s="249"/>
      <c r="I4" s="247"/>
    </row>
    <row r="5" spans="1:9" ht="15.95" customHeight="1" thickBot="1">
      <c r="A5" s="250" t="s">
        <v>107</v>
      </c>
      <c r="B5" s="250"/>
      <c r="C5" s="250"/>
      <c r="D5" s="251"/>
      <c r="E5" s="252" t="s">
        <v>49</v>
      </c>
      <c r="F5" s="253"/>
      <c r="G5" s="254"/>
      <c r="H5" s="27">
        <f>H6+H8+H11</f>
        <v>0</v>
      </c>
      <c r="I5" s="28"/>
    </row>
    <row r="6" spans="1:9" ht="15.95" customHeight="1" thickTop="1">
      <c r="A6" s="29"/>
      <c r="B6" s="255" t="s">
        <v>50</v>
      </c>
      <c r="C6" s="255"/>
      <c r="D6" s="255"/>
      <c r="E6" s="256"/>
      <c r="F6" s="256"/>
      <c r="G6" s="256"/>
      <c r="H6" s="30">
        <f>H7</f>
        <v>0</v>
      </c>
      <c r="I6" s="31"/>
    </row>
    <row r="7" spans="1:9" ht="15.95" customHeight="1">
      <c r="A7" s="32"/>
      <c r="B7" s="32"/>
      <c r="C7" s="240" t="s">
        <v>51</v>
      </c>
      <c r="D7" s="240"/>
      <c r="E7" s="240"/>
      <c r="F7" s="240"/>
      <c r="G7" s="240"/>
      <c r="H7" s="33"/>
      <c r="I7" s="34"/>
    </row>
    <row r="8" spans="1:9" ht="15.95" customHeight="1">
      <c r="A8" s="32"/>
      <c r="B8" s="240" t="s">
        <v>52</v>
      </c>
      <c r="C8" s="240"/>
      <c r="D8" s="240"/>
      <c r="E8" s="35"/>
      <c r="F8" s="35"/>
      <c r="G8" s="35"/>
      <c r="H8" s="36">
        <f>H9+H10</f>
        <v>0</v>
      </c>
      <c r="I8" s="34"/>
    </row>
    <row r="9" spans="1:9" ht="15.95" customHeight="1">
      <c r="A9" s="32"/>
      <c r="B9" s="32"/>
      <c r="C9" s="232" t="s">
        <v>53</v>
      </c>
      <c r="D9" s="232"/>
      <c r="E9" s="37"/>
      <c r="F9" s="37"/>
      <c r="G9" s="37"/>
      <c r="H9" s="38"/>
      <c r="I9" s="39"/>
    </row>
    <row r="10" spans="1:9" ht="15.95" customHeight="1">
      <c r="A10" s="32"/>
      <c r="B10" s="32"/>
      <c r="C10" s="232" t="s">
        <v>54</v>
      </c>
      <c r="D10" s="232"/>
      <c r="E10" s="37" t="s">
        <v>55</v>
      </c>
      <c r="F10" s="37"/>
      <c r="G10" s="40">
        <f>원가제비율!G16</f>
        <v>0.14899999999999999</v>
      </c>
      <c r="H10" s="41">
        <f>H9*G10</f>
        <v>0</v>
      </c>
      <c r="I10" s="39"/>
    </row>
    <row r="11" spans="1:9" ht="15.95" customHeight="1">
      <c r="A11" s="32"/>
      <c r="B11" s="240" t="s">
        <v>56</v>
      </c>
      <c r="C11" s="240"/>
      <c r="D11" s="240"/>
      <c r="E11" s="35"/>
      <c r="F11" s="35"/>
      <c r="G11" s="40"/>
      <c r="H11" s="36">
        <f>H12+H13+H14+H15+H16+H17+H18+H19+H23+H24+H25+H26+H27+H28+H29</f>
        <v>0</v>
      </c>
      <c r="I11" s="34"/>
    </row>
    <row r="12" spans="1:9" ht="15.95" customHeight="1">
      <c r="A12" s="32"/>
      <c r="B12" s="32"/>
      <c r="C12" s="232" t="s">
        <v>57</v>
      </c>
      <c r="D12" s="232"/>
      <c r="E12" s="37"/>
      <c r="F12" s="37"/>
      <c r="G12" s="40"/>
      <c r="H12" s="38"/>
      <c r="I12" s="39"/>
    </row>
    <row r="13" spans="1:9" ht="15.95" customHeight="1">
      <c r="A13" s="32"/>
      <c r="B13" s="32"/>
      <c r="C13" s="232" t="s">
        <v>58</v>
      </c>
      <c r="D13" s="232"/>
      <c r="E13" s="37" t="s">
        <v>59</v>
      </c>
      <c r="F13" s="37"/>
      <c r="G13" s="40">
        <f>원가제비율!G19</f>
        <v>3.56E-2</v>
      </c>
      <c r="H13" s="41">
        <f>H8*G13</f>
        <v>0</v>
      </c>
      <c r="I13" s="39"/>
    </row>
    <row r="14" spans="1:9" ht="15.95" customHeight="1">
      <c r="A14" s="32"/>
      <c r="B14" s="32"/>
      <c r="C14" s="232" t="s">
        <v>60</v>
      </c>
      <c r="D14" s="232"/>
      <c r="E14" s="37" t="s">
        <v>59</v>
      </c>
      <c r="F14" s="37"/>
      <c r="G14" s="40">
        <f>원가제비율!G20</f>
        <v>1.01E-2</v>
      </c>
      <c r="H14" s="41">
        <f>H8*G14</f>
        <v>0</v>
      </c>
      <c r="I14" s="39"/>
    </row>
    <row r="15" spans="1:9" ht="15.95" customHeight="1">
      <c r="A15" s="32"/>
      <c r="B15" s="32"/>
      <c r="C15" s="232" t="s">
        <v>61</v>
      </c>
      <c r="D15" s="232"/>
      <c r="E15" s="37" t="s">
        <v>55</v>
      </c>
      <c r="F15" s="37"/>
      <c r="G15" s="109">
        <f>원가제비율!G21</f>
        <v>3.5450000000000002E-2</v>
      </c>
      <c r="H15" s="41">
        <f>H9*G15</f>
        <v>0</v>
      </c>
      <c r="I15" s="39"/>
    </row>
    <row r="16" spans="1:9" ht="15.95" customHeight="1">
      <c r="A16" s="32"/>
      <c r="B16" s="32"/>
      <c r="C16" s="232" t="s">
        <v>62</v>
      </c>
      <c r="D16" s="232"/>
      <c r="E16" s="37" t="s">
        <v>63</v>
      </c>
      <c r="F16" s="37"/>
      <c r="G16" s="40">
        <f>원가제비율!G22</f>
        <v>0.1295</v>
      </c>
      <c r="H16" s="41">
        <f>INT(H15*G16)</f>
        <v>0</v>
      </c>
      <c r="I16" s="39"/>
    </row>
    <row r="17" spans="1:9" ht="15.95" customHeight="1">
      <c r="A17" s="32"/>
      <c r="B17" s="32"/>
      <c r="C17" s="232" t="s">
        <v>108</v>
      </c>
      <c r="D17" s="232"/>
      <c r="E17" s="37" t="s">
        <v>55</v>
      </c>
      <c r="F17" s="37"/>
      <c r="G17" s="40">
        <f>원가제비율!G23</f>
        <v>4.4999999999999998E-2</v>
      </c>
      <c r="H17" s="41">
        <f>H9*G17</f>
        <v>0</v>
      </c>
      <c r="I17" s="39"/>
    </row>
    <row r="18" spans="1:9" ht="15.95" customHeight="1">
      <c r="A18" s="32"/>
      <c r="B18" s="32"/>
      <c r="C18" s="232" t="s">
        <v>109</v>
      </c>
      <c r="D18" s="232"/>
      <c r="E18" s="37" t="s">
        <v>55</v>
      </c>
      <c r="F18" s="37"/>
      <c r="G18" s="40">
        <f>원가제비율!G24</f>
        <v>2.3E-2</v>
      </c>
      <c r="H18" s="41">
        <f>H9*G18</f>
        <v>0</v>
      </c>
      <c r="I18" s="39"/>
    </row>
    <row r="19" spans="1:9" ht="15.95" customHeight="1">
      <c r="A19" s="32"/>
      <c r="B19" s="32"/>
      <c r="C19" s="232" t="s">
        <v>110</v>
      </c>
      <c r="D19" s="232"/>
      <c r="E19" s="232" t="s">
        <v>111</v>
      </c>
      <c r="F19" s="232"/>
      <c r="G19" s="232"/>
      <c r="H19" s="41"/>
      <c r="I19" s="39"/>
    </row>
    <row r="20" spans="1:9" ht="15.95" customHeight="1">
      <c r="A20" s="239"/>
      <c r="B20" s="32"/>
      <c r="C20" s="42"/>
      <c r="D20" s="43" t="s">
        <v>112</v>
      </c>
      <c r="E20" s="44" t="s">
        <v>113</v>
      </c>
      <c r="F20" s="45">
        <f>원가제비율!F26</f>
        <v>2.2800000000000001E-2</v>
      </c>
      <c r="G20" s="46"/>
      <c r="H20" s="41"/>
      <c r="I20" s="47"/>
    </row>
    <row r="21" spans="1:9" ht="15.95" customHeight="1">
      <c r="A21" s="239"/>
      <c r="B21" s="32"/>
      <c r="C21" s="32"/>
      <c r="D21" s="48" t="s">
        <v>114</v>
      </c>
      <c r="E21" s="49"/>
      <c r="F21" s="49"/>
      <c r="G21" s="50"/>
      <c r="H21" s="41">
        <f>H20*1.2</f>
        <v>0</v>
      </c>
      <c r="I21" s="47"/>
    </row>
    <row r="22" spans="1:9" ht="15.95" customHeight="1">
      <c r="A22" s="239"/>
      <c r="B22" s="32"/>
      <c r="C22" s="51"/>
      <c r="D22" s="52" t="s">
        <v>115</v>
      </c>
      <c r="E22" s="35" t="s">
        <v>116</v>
      </c>
      <c r="F22" s="53">
        <f>원가제비율!F28</f>
        <v>2.2800000000000001E-2</v>
      </c>
      <c r="G22" s="36"/>
      <c r="H22" s="41"/>
      <c r="I22" s="47"/>
    </row>
    <row r="23" spans="1:9" ht="15.95" customHeight="1">
      <c r="A23" s="32"/>
      <c r="B23" s="32"/>
      <c r="C23" s="232" t="s">
        <v>117</v>
      </c>
      <c r="D23" s="232"/>
      <c r="E23" s="37" t="s">
        <v>118</v>
      </c>
      <c r="F23" s="37"/>
      <c r="G23" s="40">
        <f>원가제비율!G29</f>
        <v>4.8000000000000001E-2</v>
      </c>
      <c r="H23" s="41">
        <f>(H6+H8)*G23</f>
        <v>0</v>
      </c>
      <c r="I23" s="54"/>
    </row>
    <row r="24" spans="1:9" ht="15.95" customHeight="1">
      <c r="A24" s="32"/>
      <c r="B24" s="32"/>
      <c r="C24" s="236" t="s">
        <v>119</v>
      </c>
      <c r="D24" s="236"/>
      <c r="E24" s="37" t="s">
        <v>120</v>
      </c>
      <c r="F24" s="37"/>
      <c r="G24" s="40"/>
      <c r="H24" s="41"/>
      <c r="I24" s="39"/>
    </row>
    <row r="25" spans="1:9" ht="15.95" customHeight="1">
      <c r="A25" s="32"/>
      <c r="B25" s="32"/>
      <c r="C25" s="236" t="s">
        <v>121</v>
      </c>
      <c r="D25" s="236"/>
      <c r="E25" s="37" t="s">
        <v>83</v>
      </c>
      <c r="F25" s="37"/>
      <c r="G25" s="109">
        <f>원가제비율!G31</f>
        <v>8.0999999999999996E-4</v>
      </c>
      <c r="H25" s="41">
        <f>(H6+H9+H12)*G25</f>
        <v>0</v>
      </c>
      <c r="I25" s="39"/>
    </row>
    <row r="26" spans="1:9" ht="15.95" customHeight="1">
      <c r="A26" s="55"/>
      <c r="B26" s="55"/>
      <c r="C26" s="237" t="s">
        <v>122</v>
      </c>
      <c r="D26" s="237"/>
      <c r="E26" s="37" t="s">
        <v>83</v>
      </c>
      <c r="F26" s="37"/>
      <c r="G26" s="109">
        <f>원가제비율!G32</f>
        <v>6.9999999999999999E-4</v>
      </c>
      <c r="H26" s="41">
        <f>(H6+H9+H12)*G26</f>
        <v>0</v>
      </c>
      <c r="I26" s="56"/>
    </row>
    <row r="27" spans="1:9" ht="15.95" customHeight="1">
      <c r="A27" s="32"/>
      <c r="B27" s="32"/>
      <c r="C27" s="238" t="s">
        <v>82</v>
      </c>
      <c r="D27" s="238"/>
      <c r="E27" s="44" t="s">
        <v>83</v>
      </c>
      <c r="F27" s="44"/>
      <c r="G27" s="40">
        <f>원가제비율!G33</f>
        <v>5.0000000000000001E-3</v>
      </c>
      <c r="H27" s="46">
        <f>(H6+H9+H12)*G27</f>
        <v>0</v>
      </c>
      <c r="I27" s="57"/>
    </row>
    <row r="28" spans="1:9" ht="15.95" customHeight="1">
      <c r="A28" s="32"/>
      <c r="B28" s="32"/>
      <c r="C28" s="238" t="s">
        <v>203</v>
      </c>
      <c r="D28" s="238"/>
      <c r="E28" s="44"/>
      <c r="F28" s="44"/>
      <c r="G28" s="40"/>
      <c r="H28" s="46"/>
      <c r="I28" s="57"/>
    </row>
    <row r="29" spans="1:9" ht="15.95" customHeight="1">
      <c r="A29" s="32"/>
      <c r="B29" s="32"/>
      <c r="C29" s="238" t="s">
        <v>204</v>
      </c>
      <c r="D29" s="238"/>
      <c r="E29" s="44"/>
      <c r="F29" s="44"/>
      <c r="G29" s="40"/>
      <c r="H29" s="46"/>
      <c r="I29" s="57"/>
    </row>
    <row r="30" spans="1:9" ht="15.95" customHeight="1">
      <c r="A30" s="232" t="s">
        <v>84</v>
      </c>
      <c r="B30" s="232"/>
      <c r="C30" s="232"/>
      <c r="D30" s="232"/>
      <c r="E30" s="37" t="s">
        <v>85</v>
      </c>
      <c r="F30" s="37"/>
      <c r="G30" s="40">
        <f>원가제비율!G36</f>
        <v>0.06</v>
      </c>
      <c r="H30" s="41">
        <f>H5*G30</f>
        <v>0</v>
      </c>
      <c r="I30" s="39"/>
    </row>
    <row r="31" spans="1:9" ht="15.95" customHeight="1">
      <c r="A31" s="232" t="s">
        <v>86</v>
      </c>
      <c r="B31" s="232"/>
      <c r="C31" s="232"/>
      <c r="D31" s="232"/>
      <c r="E31" s="37" t="s">
        <v>87</v>
      </c>
      <c r="F31" s="37"/>
      <c r="G31" s="40">
        <f>원가제비율!G37</f>
        <v>0.15</v>
      </c>
      <c r="H31" s="41">
        <f>(H8+H11+H30)*G31</f>
        <v>0</v>
      </c>
      <c r="I31" s="39"/>
    </row>
    <row r="32" spans="1:9" ht="15.95" customHeight="1">
      <c r="A32" s="232" t="s">
        <v>206</v>
      </c>
      <c r="B32" s="232"/>
      <c r="C32" s="232"/>
      <c r="D32" s="232"/>
      <c r="E32" s="232" t="s">
        <v>90</v>
      </c>
      <c r="F32" s="232"/>
      <c r="G32" s="232"/>
      <c r="H32" s="41"/>
      <c r="I32" s="58"/>
    </row>
    <row r="33" spans="1:9" ht="15.95" customHeight="1">
      <c r="A33" s="232" t="s">
        <v>207</v>
      </c>
      <c r="B33" s="232"/>
      <c r="C33" s="232"/>
      <c r="D33" s="232"/>
      <c r="E33" s="59" t="s">
        <v>92</v>
      </c>
      <c r="F33" s="59"/>
      <c r="G33" s="40">
        <v>0.1</v>
      </c>
      <c r="H33" s="41">
        <f>H32*G33</f>
        <v>0</v>
      </c>
      <c r="I33" s="58"/>
    </row>
    <row r="34" spans="1:9" ht="15.95" customHeight="1" thickBot="1">
      <c r="A34" s="233" t="s">
        <v>208</v>
      </c>
      <c r="B34" s="233"/>
      <c r="C34" s="233"/>
      <c r="D34" s="233"/>
      <c r="E34" s="232" t="s">
        <v>94</v>
      </c>
      <c r="F34" s="232"/>
      <c r="G34" s="232"/>
      <c r="H34" s="41">
        <f>H32+H33</f>
        <v>0</v>
      </c>
      <c r="I34" s="39"/>
    </row>
    <row r="35" spans="1:9" ht="15.95" customHeight="1" thickTop="1" thickBot="1">
      <c r="A35" s="231" t="s">
        <v>96</v>
      </c>
      <c r="B35" s="231"/>
      <c r="C35" s="231"/>
      <c r="D35" s="231"/>
      <c r="E35" s="231"/>
      <c r="F35" s="231"/>
      <c r="G35" s="231"/>
      <c r="H35" s="62">
        <f>H34</f>
        <v>0</v>
      </c>
      <c r="I35" s="63"/>
    </row>
    <row r="36" spans="1:9" ht="15.95" customHeight="1" thickTop="1">
      <c r="A36" s="234" t="s">
        <v>97</v>
      </c>
      <c r="B36" s="234"/>
      <c r="C36" s="234"/>
      <c r="D36" s="234"/>
      <c r="E36" s="234"/>
      <c r="F36" s="234"/>
      <c r="G36" s="234"/>
      <c r="H36" s="64"/>
      <c r="I36" s="65"/>
    </row>
    <row r="37" spans="1:9" ht="15.95" customHeight="1" thickBot="1">
      <c r="A37" s="235" t="s">
        <v>98</v>
      </c>
      <c r="B37" s="235"/>
      <c r="C37" s="235"/>
      <c r="D37" s="235"/>
      <c r="E37" s="235"/>
      <c r="F37" s="235"/>
      <c r="G37" s="235"/>
      <c r="H37" s="66"/>
      <c r="I37" s="67"/>
    </row>
    <row r="38" spans="1:9" ht="18" thickTop="1" thickBot="1">
      <c r="A38" s="231" t="s">
        <v>99</v>
      </c>
      <c r="B38" s="231"/>
      <c r="C38" s="231"/>
      <c r="D38" s="231"/>
      <c r="E38" s="231"/>
      <c r="F38" s="231"/>
      <c r="G38" s="231"/>
      <c r="H38" s="62">
        <f>H35+H36+H37</f>
        <v>0</v>
      </c>
      <c r="I38" s="63"/>
    </row>
    <row r="39" spans="1:9" ht="17.25" thickTop="1"/>
  </sheetData>
  <mergeCells count="44">
    <mergeCell ref="C9:D9"/>
    <mergeCell ref="A1:I1"/>
    <mergeCell ref="A3:D4"/>
    <mergeCell ref="E3:G4"/>
    <mergeCell ref="H3:H4"/>
    <mergeCell ref="I3:I4"/>
    <mergeCell ref="A5:D5"/>
    <mergeCell ref="E5:G5"/>
    <mergeCell ref="B6:D6"/>
    <mergeCell ref="E6:G6"/>
    <mergeCell ref="C7:D7"/>
    <mergeCell ref="E7:G7"/>
    <mergeCell ref="B8:D8"/>
    <mergeCell ref="H2:I2"/>
    <mergeCell ref="E19:G19"/>
    <mergeCell ref="A20:A22"/>
    <mergeCell ref="C10:D10"/>
    <mergeCell ref="B11:D11"/>
    <mergeCell ref="C12:D12"/>
    <mergeCell ref="C13:D13"/>
    <mergeCell ref="C14:D14"/>
    <mergeCell ref="C15:D15"/>
    <mergeCell ref="A30:D30"/>
    <mergeCell ref="C16:D16"/>
    <mergeCell ref="C17:D17"/>
    <mergeCell ref="C18:D18"/>
    <mergeCell ref="C19:D19"/>
    <mergeCell ref="C23:D23"/>
    <mergeCell ref="C24:D24"/>
    <mergeCell ref="C25:D25"/>
    <mergeCell ref="C26:D26"/>
    <mergeCell ref="C27:D27"/>
    <mergeCell ref="C28:D28"/>
    <mergeCell ref="C29:D29"/>
    <mergeCell ref="A38:G38"/>
    <mergeCell ref="A31:D31"/>
    <mergeCell ref="A32:D32"/>
    <mergeCell ref="E32:G32"/>
    <mergeCell ref="A33:D33"/>
    <mergeCell ref="A34:D34"/>
    <mergeCell ref="E34:G34"/>
    <mergeCell ref="A35:G35"/>
    <mergeCell ref="A36:G36"/>
    <mergeCell ref="A37:G37"/>
  </mergeCells>
  <phoneticPr fontId="4" type="noConversion"/>
  <printOptions horizontalCentered="1"/>
  <pageMargins left="0.78740157480314965" right="0.59055118110236227" top="0.11811023622047245" bottom="0.11811023622047245" header="0.11811023622047245" footer="0.11811023622047245"/>
  <pageSetup paperSize="9" scale="85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5" tint="-0.249977111117893"/>
    <pageSetUpPr fitToPage="1"/>
  </sheetPr>
  <dimension ref="A1:T29"/>
  <sheetViews>
    <sheetView view="pageBreakPreview" topLeftCell="A10" zoomScale="90" zoomScaleSheetLayoutView="90" workbookViewId="0">
      <selection activeCell="I25" sqref="I25"/>
    </sheetView>
  </sheetViews>
  <sheetFormatPr defaultRowHeight="16.5"/>
  <cols>
    <col min="1" max="1" width="40.625" customWidth="1"/>
    <col min="2" max="2" width="20.625" customWidth="1"/>
    <col min="3" max="4" width="4.625" customWidth="1"/>
    <col min="5" max="10" width="13.625" customWidth="1"/>
    <col min="11" max="12" width="16.125" bestFit="1" customWidth="1"/>
    <col min="13" max="13" width="12.625" customWidth="1"/>
    <col min="14" max="16" width="2.625" hidden="1" customWidth="1"/>
    <col min="17" max="19" width="1.625" hidden="1" customWidth="1"/>
    <col min="20" max="20" width="18.625" hidden="1" customWidth="1"/>
  </cols>
  <sheetData>
    <row r="1" spans="1:20" ht="30" customHeight="1">
      <c r="A1" s="263" t="s">
        <v>127</v>
      </c>
      <c r="B1" s="263"/>
      <c r="C1" s="263"/>
      <c r="D1" s="263"/>
      <c r="E1" s="263"/>
      <c r="F1" s="263"/>
      <c r="G1" s="263"/>
      <c r="H1" s="263"/>
      <c r="I1" s="263"/>
      <c r="J1" s="263"/>
      <c r="K1" s="263"/>
      <c r="L1" s="263"/>
      <c r="M1" s="263"/>
    </row>
    <row r="2" spans="1:20" ht="30" customHeight="1">
      <c r="A2" s="264" t="str">
        <f>원가제비율!D3</f>
        <v>대화면도시재생사업청학당조성공사기본및실시설</v>
      </c>
      <c r="B2" s="264"/>
      <c r="C2" s="264"/>
      <c r="D2" s="264"/>
      <c r="E2" s="264"/>
      <c r="F2" s="264"/>
      <c r="G2" s="264"/>
      <c r="H2" s="264"/>
      <c r="I2" s="264"/>
      <c r="J2" s="264"/>
      <c r="K2" s="264"/>
      <c r="L2" s="264"/>
      <c r="M2" s="264"/>
    </row>
    <row r="3" spans="1:20" ht="27.95" customHeight="1">
      <c r="A3" s="261" t="s">
        <v>128</v>
      </c>
      <c r="B3" s="261" t="s">
        <v>129</v>
      </c>
      <c r="C3" s="261" t="s">
        <v>130</v>
      </c>
      <c r="D3" s="261" t="s">
        <v>131</v>
      </c>
      <c r="E3" s="261" t="s">
        <v>132</v>
      </c>
      <c r="F3" s="261"/>
      <c r="G3" s="261" t="s">
        <v>133</v>
      </c>
      <c r="H3" s="261"/>
      <c r="I3" s="261" t="s">
        <v>134</v>
      </c>
      <c r="J3" s="261"/>
      <c r="K3" s="261" t="s">
        <v>135</v>
      </c>
      <c r="L3" s="261"/>
      <c r="M3" s="261" t="s">
        <v>47</v>
      </c>
      <c r="N3" s="260" t="s">
        <v>136</v>
      </c>
      <c r="O3" s="260" t="s">
        <v>137</v>
      </c>
      <c r="P3" s="260" t="s">
        <v>138</v>
      </c>
      <c r="Q3" s="260" t="s">
        <v>139</v>
      </c>
      <c r="R3" s="260" t="s">
        <v>140</v>
      </c>
      <c r="S3" s="260" t="s">
        <v>141</v>
      </c>
      <c r="T3" s="260" t="s">
        <v>142</v>
      </c>
    </row>
    <row r="4" spans="1:20" ht="27.95" customHeight="1">
      <c r="A4" s="262"/>
      <c r="B4" s="262"/>
      <c r="C4" s="262"/>
      <c r="D4" s="262"/>
      <c r="E4" s="73" t="s">
        <v>143</v>
      </c>
      <c r="F4" s="73" t="s">
        <v>144</v>
      </c>
      <c r="G4" s="73" t="s">
        <v>143</v>
      </c>
      <c r="H4" s="73" t="s">
        <v>144</v>
      </c>
      <c r="I4" s="73" t="s">
        <v>143</v>
      </c>
      <c r="J4" s="73" t="s">
        <v>144</v>
      </c>
      <c r="K4" s="73" t="s">
        <v>143</v>
      </c>
      <c r="L4" s="73" t="s">
        <v>144</v>
      </c>
      <c r="M4" s="262"/>
      <c r="N4" s="260"/>
      <c r="O4" s="260"/>
      <c r="P4" s="260"/>
      <c r="Q4" s="260"/>
      <c r="R4" s="260"/>
      <c r="S4" s="260"/>
      <c r="T4" s="260"/>
    </row>
    <row r="5" spans="1:20" ht="27.95" customHeight="1">
      <c r="A5" s="74" t="str">
        <f>원가제비율!D3</f>
        <v>대화면도시재생사업청학당조성공사기본및실시설</v>
      </c>
      <c r="B5" s="75" t="s">
        <v>145</v>
      </c>
      <c r="C5" s="75" t="s">
        <v>145</v>
      </c>
      <c r="D5" s="76">
        <v>1</v>
      </c>
      <c r="E5" s="77">
        <f>F6+F7+F8+F9</f>
        <v>560141843</v>
      </c>
      <c r="F5" s="77">
        <f t="shared" ref="F5:F9" si="0">E5*D5</f>
        <v>560141843</v>
      </c>
      <c r="G5" s="77">
        <f>H6+H7+H8+H9</f>
        <v>663662901</v>
      </c>
      <c r="H5" s="77">
        <f t="shared" ref="H5:H9" si="1">G5*D5</f>
        <v>663662901</v>
      </c>
      <c r="I5" s="77">
        <f>J6+J7+J8+J9</f>
        <v>113799309</v>
      </c>
      <c r="J5" s="77">
        <f t="shared" ref="J5:J9" si="2">I5*D5</f>
        <v>113799309</v>
      </c>
      <c r="K5" s="77">
        <f t="shared" ref="K5:L9" si="3">E5+G5+I5</f>
        <v>1337604053</v>
      </c>
      <c r="L5" s="77">
        <f t="shared" si="3"/>
        <v>1337604053</v>
      </c>
      <c r="M5" s="75" t="s">
        <v>145</v>
      </c>
      <c r="N5" s="78" t="s">
        <v>146</v>
      </c>
      <c r="O5" s="78" t="s">
        <v>145</v>
      </c>
      <c r="P5" s="78" t="s">
        <v>145</v>
      </c>
      <c r="Q5" s="78" t="s">
        <v>145</v>
      </c>
      <c r="R5">
        <v>1</v>
      </c>
      <c r="S5" s="78" t="s">
        <v>145</v>
      </c>
      <c r="T5" s="79"/>
    </row>
    <row r="6" spans="1:20" ht="27.95" customHeight="1">
      <c r="A6" s="75" t="s">
        <v>197</v>
      </c>
      <c r="B6" s="81" t="s">
        <v>150</v>
      </c>
      <c r="C6" s="75" t="s">
        <v>145</v>
      </c>
      <c r="D6" s="76">
        <v>1</v>
      </c>
      <c r="E6" s="77">
        <f>공종별집계표!F6</f>
        <v>491423918</v>
      </c>
      <c r="F6" s="77">
        <f t="shared" si="0"/>
        <v>491423918</v>
      </c>
      <c r="G6" s="77">
        <f>공종별집계표!H6</f>
        <v>635475641</v>
      </c>
      <c r="H6" s="77">
        <f t="shared" si="1"/>
        <v>635475641</v>
      </c>
      <c r="I6" s="77">
        <f>공종별집계표!J6</f>
        <v>103491491</v>
      </c>
      <c r="J6" s="77">
        <f t="shared" si="2"/>
        <v>103491491</v>
      </c>
      <c r="K6" s="77">
        <f t="shared" si="3"/>
        <v>1230391050</v>
      </c>
      <c r="L6" s="77">
        <f t="shared" si="3"/>
        <v>1230391050</v>
      </c>
      <c r="M6" s="75" t="s">
        <v>145</v>
      </c>
      <c r="N6" s="78" t="s">
        <v>147</v>
      </c>
      <c r="O6" s="78" t="s">
        <v>145</v>
      </c>
      <c r="P6" s="78" t="s">
        <v>146</v>
      </c>
      <c r="Q6" s="78" t="s">
        <v>145</v>
      </c>
      <c r="R6">
        <v>2</v>
      </c>
      <c r="S6" s="78" t="s">
        <v>145</v>
      </c>
      <c r="T6" s="79"/>
    </row>
    <row r="7" spans="1:20" ht="27.95" customHeight="1">
      <c r="A7" s="75" t="s">
        <v>198</v>
      </c>
      <c r="B7" s="81" t="s">
        <v>152</v>
      </c>
      <c r="C7" s="75" t="s">
        <v>145</v>
      </c>
      <c r="D7" s="76">
        <v>1</v>
      </c>
      <c r="E7" s="77">
        <v>18422520</v>
      </c>
      <c r="F7" s="77">
        <f t="shared" si="0"/>
        <v>18422520</v>
      </c>
      <c r="G7" s="77">
        <v>10489432</v>
      </c>
      <c r="H7" s="77">
        <f t="shared" si="1"/>
        <v>10489432</v>
      </c>
      <c r="I7" s="77">
        <v>10255934</v>
      </c>
      <c r="J7" s="77">
        <f t="shared" si="2"/>
        <v>10255934</v>
      </c>
      <c r="K7" s="77">
        <f t="shared" si="3"/>
        <v>39167886</v>
      </c>
      <c r="L7" s="77">
        <f t="shared" si="3"/>
        <v>39167886</v>
      </c>
      <c r="M7" s="75" t="s">
        <v>145</v>
      </c>
      <c r="N7" s="78" t="s">
        <v>148</v>
      </c>
      <c r="O7" s="78" t="s">
        <v>145</v>
      </c>
      <c r="P7" s="78" t="s">
        <v>147</v>
      </c>
      <c r="Q7" s="78" t="s">
        <v>145</v>
      </c>
      <c r="R7">
        <v>3</v>
      </c>
      <c r="S7" s="78" t="s">
        <v>145</v>
      </c>
      <c r="T7" s="79"/>
    </row>
    <row r="8" spans="1:20" ht="27.95" hidden="1" customHeight="1">
      <c r="A8" s="75" t="s">
        <v>249</v>
      </c>
      <c r="B8" s="81" t="s">
        <v>154</v>
      </c>
      <c r="C8" s="75" t="s">
        <v>145</v>
      </c>
      <c r="D8" s="76">
        <v>1</v>
      </c>
      <c r="E8" s="77"/>
      <c r="F8" s="77">
        <f t="shared" si="0"/>
        <v>0</v>
      </c>
      <c r="G8" s="77"/>
      <c r="H8" s="77">
        <f t="shared" si="1"/>
        <v>0</v>
      </c>
      <c r="I8" s="77"/>
      <c r="J8" s="77">
        <f t="shared" si="2"/>
        <v>0</v>
      </c>
      <c r="K8" s="77">
        <f t="shared" si="3"/>
        <v>0</v>
      </c>
      <c r="L8" s="77">
        <f t="shared" si="3"/>
        <v>0</v>
      </c>
      <c r="M8" s="75" t="s">
        <v>145</v>
      </c>
      <c r="N8" s="78" t="s">
        <v>148</v>
      </c>
      <c r="O8" s="78" t="s">
        <v>145</v>
      </c>
      <c r="P8" s="78" t="s">
        <v>147</v>
      </c>
      <c r="Q8" s="78" t="s">
        <v>145</v>
      </c>
      <c r="R8">
        <v>3</v>
      </c>
      <c r="S8" s="78" t="s">
        <v>145</v>
      </c>
      <c r="T8" s="79"/>
    </row>
    <row r="9" spans="1:20" ht="27.95" customHeight="1">
      <c r="A9" s="75" t="s">
        <v>2843</v>
      </c>
      <c r="B9" s="81" t="s">
        <v>155</v>
      </c>
      <c r="C9" s="75" t="s">
        <v>145</v>
      </c>
      <c r="D9" s="76">
        <v>1</v>
      </c>
      <c r="E9" s="77">
        <v>50295405</v>
      </c>
      <c r="F9" s="77">
        <f t="shared" si="0"/>
        <v>50295405</v>
      </c>
      <c r="G9" s="77">
        <v>17697828</v>
      </c>
      <c r="H9" s="77">
        <f t="shared" si="1"/>
        <v>17697828</v>
      </c>
      <c r="I9" s="77">
        <v>51884</v>
      </c>
      <c r="J9" s="77">
        <f t="shared" si="2"/>
        <v>51884</v>
      </c>
      <c r="K9" s="77">
        <f t="shared" si="3"/>
        <v>68045117</v>
      </c>
      <c r="L9" s="77">
        <f t="shared" si="3"/>
        <v>68045117</v>
      </c>
      <c r="M9" s="75"/>
      <c r="N9" s="78"/>
      <c r="O9" s="78"/>
      <c r="P9" s="78"/>
      <c r="Q9" s="78"/>
      <c r="S9" s="78"/>
      <c r="T9" s="79"/>
    </row>
    <row r="10" spans="1:20" ht="27.95" customHeight="1">
      <c r="A10" s="75"/>
      <c r="B10" s="75"/>
      <c r="C10" s="75"/>
      <c r="D10" s="76"/>
      <c r="E10" s="77"/>
      <c r="F10" s="77"/>
      <c r="G10" s="77"/>
      <c r="H10" s="77"/>
      <c r="I10" s="77"/>
      <c r="J10" s="77"/>
      <c r="K10" s="77"/>
      <c r="L10" s="77"/>
      <c r="M10" s="75"/>
      <c r="N10" s="78"/>
      <c r="O10" s="78"/>
      <c r="P10" s="78"/>
      <c r="Q10" s="78"/>
      <c r="S10" s="78"/>
      <c r="T10" s="79"/>
    </row>
    <row r="11" spans="1:20" s="83" customFormat="1" ht="27.95" customHeight="1">
      <c r="A11" s="80" t="s">
        <v>149</v>
      </c>
      <c r="B11" s="81"/>
      <c r="C11" s="81"/>
      <c r="D11" s="81">
        <v>1</v>
      </c>
      <c r="E11" s="82">
        <f>F12+F13+F14+F15</f>
        <v>291874071</v>
      </c>
      <c r="F11" s="82">
        <f>E11*D11</f>
        <v>291874071</v>
      </c>
      <c r="G11" s="82">
        <f>H12+H13+H14+H15</f>
        <v>0</v>
      </c>
      <c r="H11" s="82">
        <f>G11*D11</f>
        <v>0</v>
      </c>
      <c r="I11" s="82">
        <f>J12+J13+J14+J15</f>
        <v>1576265</v>
      </c>
      <c r="J11" s="82">
        <f>I11*D11</f>
        <v>1576265</v>
      </c>
      <c r="K11" s="82">
        <f>L12+L13+L14+L15</f>
        <v>293450336</v>
      </c>
      <c r="L11" s="82">
        <f t="shared" ref="K11:L14" si="4">F11+H11+J11</f>
        <v>293450336</v>
      </c>
      <c r="M11" s="81"/>
      <c r="T11" s="84"/>
    </row>
    <row r="12" spans="1:20" s="83" customFormat="1" ht="27.95" customHeight="1">
      <c r="A12" s="75" t="s">
        <v>196</v>
      </c>
      <c r="B12" s="81" t="s">
        <v>150</v>
      </c>
      <c r="C12" s="81"/>
      <c r="D12" s="76">
        <v>1</v>
      </c>
      <c r="E12" s="77">
        <f>공종별집계표!F38</f>
        <v>280975071</v>
      </c>
      <c r="F12" s="85">
        <f>E12*D12</f>
        <v>280975071</v>
      </c>
      <c r="G12" s="77">
        <f>공종별집계표!H38</f>
        <v>0</v>
      </c>
      <c r="H12" s="82">
        <f>G12*D12</f>
        <v>0</v>
      </c>
      <c r="I12" s="77">
        <f>공종별집계표!J38</f>
        <v>1517265</v>
      </c>
      <c r="J12" s="82">
        <f>I12*D12</f>
        <v>1517265</v>
      </c>
      <c r="K12" s="82">
        <f t="shared" si="4"/>
        <v>282492336</v>
      </c>
      <c r="L12" s="82">
        <f t="shared" si="4"/>
        <v>282492336</v>
      </c>
      <c r="M12" s="81"/>
      <c r="T12" s="84"/>
    </row>
    <row r="13" spans="1:20" s="83" customFormat="1" ht="27.95" customHeight="1">
      <c r="A13" s="81" t="s">
        <v>151</v>
      </c>
      <c r="B13" s="81" t="s">
        <v>152</v>
      </c>
      <c r="C13" s="81"/>
      <c r="D13" s="76">
        <v>1</v>
      </c>
      <c r="E13" s="77">
        <v>10899000</v>
      </c>
      <c r="F13" s="85">
        <f>E13*D13</f>
        <v>10899000</v>
      </c>
      <c r="G13" s="82"/>
      <c r="H13" s="82">
        <f>G13*D13</f>
        <v>0</v>
      </c>
      <c r="I13" s="82">
        <v>59000</v>
      </c>
      <c r="J13" s="82">
        <f>I13*D13</f>
        <v>59000</v>
      </c>
      <c r="K13" s="82">
        <f>E13+G13+I13</f>
        <v>10958000</v>
      </c>
      <c r="L13" s="82">
        <f>F13+H13+J13</f>
        <v>10958000</v>
      </c>
      <c r="M13" s="81"/>
      <c r="T13" s="84"/>
    </row>
    <row r="14" spans="1:20" s="83" customFormat="1" ht="27.95" hidden="1" customHeight="1">
      <c r="A14" s="81" t="s">
        <v>153</v>
      </c>
      <c r="B14" s="81" t="s">
        <v>154</v>
      </c>
      <c r="C14" s="75" t="s">
        <v>145</v>
      </c>
      <c r="D14" s="76">
        <v>1</v>
      </c>
      <c r="E14" s="77"/>
      <c r="F14" s="85">
        <f>E14*D14</f>
        <v>0</v>
      </c>
      <c r="G14" s="82"/>
      <c r="H14" s="82">
        <f>G14*D14</f>
        <v>0</v>
      </c>
      <c r="I14" s="82"/>
      <c r="J14" s="82">
        <f>I14*D14</f>
        <v>0</v>
      </c>
      <c r="K14" s="82">
        <f t="shared" si="4"/>
        <v>0</v>
      </c>
      <c r="L14" s="82">
        <f t="shared" si="4"/>
        <v>0</v>
      </c>
      <c r="M14" s="81"/>
      <c r="T14" s="84"/>
    </row>
    <row r="15" spans="1:20" s="83" customFormat="1" ht="27.95" customHeight="1">
      <c r="A15" s="81" t="s">
        <v>153</v>
      </c>
      <c r="B15" s="81" t="s">
        <v>155</v>
      </c>
      <c r="C15" s="75" t="s">
        <v>145</v>
      </c>
      <c r="D15" s="76">
        <v>1</v>
      </c>
      <c r="E15" s="77"/>
      <c r="F15" s="85">
        <f>E15*D15</f>
        <v>0</v>
      </c>
      <c r="G15" s="82"/>
      <c r="H15" s="82">
        <f>G15*D15</f>
        <v>0</v>
      </c>
      <c r="I15" s="82"/>
      <c r="J15" s="82">
        <f>I15*D15</f>
        <v>0</v>
      </c>
      <c r="K15" s="82">
        <f>E15+G15+I15</f>
        <v>0</v>
      </c>
      <c r="L15" s="82">
        <f>F15+H15+J15</f>
        <v>0</v>
      </c>
      <c r="M15" s="81"/>
      <c r="T15" s="84"/>
    </row>
    <row r="16" spans="1:20" s="83" customFormat="1" ht="27.95" customHeight="1">
      <c r="A16" s="81"/>
      <c r="B16" s="81"/>
      <c r="C16" s="81"/>
      <c r="D16" s="81"/>
      <c r="E16" s="77"/>
      <c r="F16" s="85"/>
      <c r="G16" s="82"/>
      <c r="H16" s="82"/>
      <c r="I16" s="82"/>
      <c r="J16" s="82"/>
      <c r="K16" s="82"/>
      <c r="L16" s="82"/>
      <c r="M16" s="81"/>
      <c r="T16" s="84"/>
    </row>
    <row r="17" spans="1:20" s="83" customFormat="1" ht="27.95" customHeight="1">
      <c r="A17" s="80" t="s">
        <v>156</v>
      </c>
      <c r="B17" s="81"/>
      <c r="C17" s="81"/>
      <c r="D17" s="81">
        <v>1</v>
      </c>
      <c r="E17" s="82">
        <f>F18+F19+F20+F21</f>
        <v>218612260</v>
      </c>
      <c r="F17" s="82">
        <f>E17*D17</f>
        <v>218612260</v>
      </c>
      <c r="G17" s="82">
        <f>H18+H19+H20+H21</f>
        <v>0</v>
      </c>
      <c r="H17" s="82">
        <f>G17*D17</f>
        <v>0</v>
      </c>
      <c r="I17" s="82">
        <f>J18+J19+J20+J21</f>
        <v>673079</v>
      </c>
      <c r="J17" s="82">
        <f>I17*D17</f>
        <v>673079</v>
      </c>
      <c r="K17" s="82">
        <f>L18+L19+L20+L21</f>
        <v>219285339</v>
      </c>
      <c r="L17" s="82">
        <f>F17+H17+J17</f>
        <v>219285339</v>
      </c>
      <c r="M17" s="81"/>
      <c r="T17" s="84"/>
    </row>
    <row r="18" spans="1:20" s="83" customFormat="1" ht="27.95" customHeight="1">
      <c r="A18" s="75" t="s">
        <v>196</v>
      </c>
      <c r="B18" s="81" t="s">
        <v>150</v>
      </c>
      <c r="C18" s="81"/>
      <c r="D18" s="76">
        <v>1</v>
      </c>
      <c r="E18" s="77">
        <f>공종별집계표!F39</f>
        <v>175681680</v>
      </c>
      <c r="F18" s="85">
        <f>E18*D18</f>
        <v>175681680</v>
      </c>
      <c r="G18" s="77">
        <f>공종별집계표!H39</f>
        <v>0</v>
      </c>
      <c r="H18" s="82">
        <f>G18*D18</f>
        <v>0</v>
      </c>
      <c r="I18" s="77">
        <f>공종별집계표!J39</f>
        <v>673079</v>
      </c>
      <c r="J18" s="82">
        <f>I18*D18</f>
        <v>673079</v>
      </c>
      <c r="K18" s="82">
        <f>E18+G18+I18</f>
        <v>176354759</v>
      </c>
      <c r="L18" s="82">
        <f>F18+H18+J18</f>
        <v>176354759</v>
      </c>
      <c r="M18" s="81"/>
      <c r="T18" s="84"/>
    </row>
    <row r="19" spans="1:20" s="83" customFormat="1" ht="27.95" customHeight="1">
      <c r="A19" s="81" t="s">
        <v>151</v>
      </c>
      <c r="B19" s="81" t="s">
        <v>152</v>
      </c>
      <c r="C19" s="81"/>
      <c r="D19" s="76">
        <v>1</v>
      </c>
      <c r="E19" s="77"/>
      <c r="F19" s="85">
        <f>E19*D19</f>
        <v>0</v>
      </c>
      <c r="G19" s="82"/>
      <c r="H19" s="82">
        <f>G19*D19</f>
        <v>0</v>
      </c>
      <c r="I19" s="82"/>
      <c r="J19" s="82">
        <f>I19*D19</f>
        <v>0</v>
      </c>
      <c r="K19" s="82">
        <f>E19+G19+I19</f>
        <v>0</v>
      </c>
      <c r="L19" s="82">
        <f>F19+H19+J19</f>
        <v>0</v>
      </c>
      <c r="M19" s="81"/>
      <c r="T19" s="84"/>
    </row>
    <row r="20" spans="1:20" s="83" customFormat="1" ht="27.95" hidden="1" customHeight="1">
      <c r="A20" s="81" t="s">
        <v>153</v>
      </c>
      <c r="B20" s="81" t="s">
        <v>154</v>
      </c>
      <c r="C20" s="75" t="s">
        <v>145</v>
      </c>
      <c r="D20" s="76">
        <v>1</v>
      </c>
      <c r="E20" s="77"/>
      <c r="F20" s="85">
        <f>E20*D20</f>
        <v>0</v>
      </c>
      <c r="G20" s="82"/>
      <c r="H20" s="82">
        <f>G20*D20</f>
        <v>0</v>
      </c>
      <c r="I20" s="82"/>
      <c r="J20" s="82">
        <f>I20*D20</f>
        <v>0</v>
      </c>
      <c r="K20" s="82">
        <f>E20+G20+I20</f>
        <v>0</v>
      </c>
      <c r="L20" s="82">
        <f>F20+H20+J20</f>
        <v>0</v>
      </c>
      <c r="M20" s="81"/>
      <c r="T20" s="84"/>
    </row>
    <row r="21" spans="1:20" s="83" customFormat="1" ht="27.95" customHeight="1">
      <c r="A21" s="81" t="str">
        <f>A15</f>
        <v>03.관급재비</v>
      </c>
      <c r="B21" s="81" t="s">
        <v>155</v>
      </c>
      <c r="C21" s="75" t="s">
        <v>145</v>
      </c>
      <c r="D21" s="76">
        <v>1</v>
      </c>
      <c r="E21" s="77">
        <v>42930580</v>
      </c>
      <c r="F21" s="85">
        <f>E21*D21</f>
        <v>42930580</v>
      </c>
      <c r="G21" s="82"/>
      <c r="H21" s="82">
        <f>G21*D21</f>
        <v>0</v>
      </c>
      <c r="I21" s="82"/>
      <c r="J21" s="82">
        <f>I21*D21</f>
        <v>0</v>
      </c>
      <c r="K21" s="82">
        <f>E21+G21+I21</f>
        <v>42930580</v>
      </c>
      <c r="L21" s="82">
        <f>F21+H21+J21</f>
        <v>42930580</v>
      </c>
      <c r="M21" s="81"/>
      <c r="T21" s="84"/>
    </row>
    <row r="22" spans="1:20" s="83" customFormat="1" ht="27.95" customHeight="1">
      <c r="A22" s="81"/>
      <c r="B22" s="81"/>
      <c r="C22" s="81"/>
      <c r="D22" s="81"/>
      <c r="E22" s="77"/>
      <c r="F22" s="85"/>
      <c r="G22" s="82"/>
      <c r="H22" s="82"/>
      <c r="I22" s="82"/>
      <c r="J22" s="82"/>
      <c r="K22" s="82"/>
      <c r="L22" s="82"/>
      <c r="M22" s="81"/>
      <c r="T22" s="84"/>
    </row>
    <row r="23" spans="1:20" s="83" customFormat="1" ht="27.95" customHeight="1">
      <c r="A23" s="80" t="s">
        <v>157</v>
      </c>
      <c r="B23" s="81"/>
      <c r="C23" s="81"/>
      <c r="D23" s="81">
        <v>1</v>
      </c>
      <c r="E23" s="82">
        <f>F24+F25</f>
        <v>0</v>
      </c>
      <c r="F23" s="82">
        <f>E23*D23</f>
        <v>0</v>
      </c>
      <c r="G23" s="82">
        <f>H24+H25</f>
        <v>0</v>
      </c>
      <c r="H23" s="82">
        <f>G23*D23</f>
        <v>0</v>
      </c>
      <c r="I23" s="82">
        <f>J24+J25</f>
        <v>3815517</v>
      </c>
      <c r="J23" s="82">
        <f>I23*D23</f>
        <v>3815517</v>
      </c>
      <c r="K23" s="82">
        <f>L24+L25</f>
        <v>3815517</v>
      </c>
      <c r="L23" s="82">
        <f>F23+H23+J23</f>
        <v>3815517</v>
      </c>
      <c r="M23" s="81"/>
      <c r="T23" s="84"/>
    </row>
    <row r="24" spans="1:20" s="83" customFormat="1" ht="27.95" customHeight="1">
      <c r="A24" s="81" t="s">
        <v>158</v>
      </c>
      <c r="B24" s="81" t="s">
        <v>150</v>
      </c>
      <c r="C24" s="81"/>
      <c r="D24" s="81">
        <v>1</v>
      </c>
      <c r="E24" s="77"/>
      <c r="F24" s="85">
        <f>E24*D24</f>
        <v>0</v>
      </c>
      <c r="G24" s="82"/>
      <c r="H24" s="82">
        <f>G24*D24</f>
        <v>0</v>
      </c>
      <c r="I24" s="82">
        <f>공종별집계표!L32</f>
        <v>2860517</v>
      </c>
      <c r="J24" s="82">
        <f>I24*D24</f>
        <v>2860517</v>
      </c>
      <c r="K24" s="82">
        <f>E24+G24+I24</f>
        <v>2860517</v>
      </c>
      <c r="L24" s="82">
        <f>F24+H24+J24</f>
        <v>2860517</v>
      </c>
      <c r="M24" s="81" t="s">
        <v>201</v>
      </c>
      <c r="T24" s="84"/>
    </row>
    <row r="25" spans="1:20" s="83" customFormat="1" ht="27.95" customHeight="1">
      <c r="A25" s="81" t="s">
        <v>199</v>
      </c>
      <c r="B25" s="81" t="s">
        <v>152</v>
      </c>
      <c r="C25" s="81"/>
      <c r="D25" s="81">
        <v>1</v>
      </c>
      <c r="E25" s="77"/>
      <c r="F25" s="85">
        <f>E25*D25</f>
        <v>0</v>
      </c>
      <c r="G25" s="82"/>
      <c r="H25" s="82">
        <f>G25*D25</f>
        <v>0</v>
      </c>
      <c r="I25" s="82">
        <v>955000</v>
      </c>
      <c r="J25" s="82">
        <f>I25*D25</f>
        <v>955000</v>
      </c>
      <c r="K25" s="82">
        <f>E25+G25+I25</f>
        <v>955000</v>
      </c>
      <c r="L25" s="82">
        <f>F25+H25+J25</f>
        <v>955000</v>
      </c>
      <c r="M25" s="81" t="s">
        <v>201</v>
      </c>
      <c r="T25" s="84"/>
    </row>
    <row r="26" spans="1:20" s="83" customFormat="1" ht="27.95" customHeight="1">
      <c r="A26" s="81"/>
      <c r="B26" s="81"/>
      <c r="C26" s="81"/>
      <c r="D26" s="81"/>
      <c r="E26" s="85"/>
      <c r="F26" s="85"/>
      <c r="G26" s="82"/>
      <c r="H26" s="82"/>
      <c r="I26" s="82"/>
      <c r="J26" s="82"/>
      <c r="K26" s="82"/>
      <c r="L26" s="82"/>
      <c r="M26" s="81"/>
      <c r="T26" s="84"/>
    </row>
    <row r="27" spans="1:20" s="83" customFormat="1" ht="27.95" customHeight="1">
      <c r="A27" s="80" t="s">
        <v>159</v>
      </c>
      <c r="B27" s="81"/>
      <c r="C27" s="81"/>
      <c r="D27" s="81">
        <v>1</v>
      </c>
      <c r="E27" s="82">
        <f>F28</f>
        <v>0</v>
      </c>
      <c r="F27" s="82">
        <f>E27*D27</f>
        <v>0</v>
      </c>
      <c r="G27" s="82">
        <f>H28</f>
        <v>0</v>
      </c>
      <c r="H27" s="82">
        <f>G27*D27</f>
        <v>0</v>
      </c>
      <c r="I27" s="82">
        <f>J28</f>
        <v>0</v>
      </c>
      <c r="J27" s="82">
        <f>I27*D27</f>
        <v>0</v>
      </c>
      <c r="K27" s="82">
        <f>L28</f>
        <v>0</v>
      </c>
      <c r="L27" s="82">
        <f>F27+H27+J27</f>
        <v>0</v>
      </c>
      <c r="M27" s="81"/>
      <c r="T27" s="84"/>
    </row>
    <row r="28" spans="1:20" s="83" customFormat="1" ht="27.95" customHeight="1">
      <c r="A28" s="81" t="s">
        <v>160</v>
      </c>
      <c r="B28" s="81" t="s">
        <v>155</v>
      </c>
      <c r="C28" s="81"/>
      <c r="D28" s="81">
        <v>1</v>
      </c>
      <c r="E28" s="85"/>
      <c r="F28" s="85">
        <f>E28*D28</f>
        <v>0</v>
      </c>
      <c r="G28" s="82"/>
      <c r="H28" s="82">
        <f>G28*D28</f>
        <v>0</v>
      </c>
      <c r="I28" s="82"/>
      <c r="J28" s="82">
        <f>I28*D28</f>
        <v>0</v>
      </c>
      <c r="K28" s="82">
        <f>E28+G28+I28</f>
        <v>0</v>
      </c>
      <c r="L28" s="82">
        <f>F28+H28+J28</f>
        <v>0</v>
      </c>
      <c r="M28" s="81"/>
      <c r="T28" s="84"/>
    </row>
    <row r="29" spans="1:20" ht="27.95" customHeight="1">
      <c r="A29" s="75" t="s">
        <v>161</v>
      </c>
      <c r="B29" s="76"/>
      <c r="C29" s="76"/>
      <c r="D29" s="76"/>
      <c r="E29" s="76"/>
      <c r="F29" s="77">
        <f>F5</f>
        <v>560141843</v>
      </c>
      <c r="G29" s="76"/>
      <c r="H29" s="77">
        <f>H5</f>
        <v>663662901</v>
      </c>
      <c r="I29" s="76"/>
      <c r="J29" s="77">
        <f>J5</f>
        <v>113799309</v>
      </c>
      <c r="K29" s="76"/>
      <c r="L29" s="77">
        <f>L5</f>
        <v>1337604053</v>
      </c>
      <c r="M29" s="76"/>
      <c r="T29" s="79"/>
    </row>
  </sheetData>
  <mergeCells count="18">
    <mergeCell ref="A1:M1"/>
    <mergeCell ref="A2:M2"/>
    <mergeCell ref="A3:A4"/>
    <mergeCell ref="B3:B4"/>
    <mergeCell ref="C3:C4"/>
    <mergeCell ref="D3:D4"/>
    <mergeCell ref="E3:F3"/>
    <mergeCell ref="G3:H3"/>
    <mergeCell ref="I3:J3"/>
    <mergeCell ref="K3:L3"/>
    <mergeCell ref="S3:S4"/>
    <mergeCell ref="T3:T4"/>
    <mergeCell ref="M3:M4"/>
    <mergeCell ref="N3:N4"/>
    <mergeCell ref="O3:O4"/>
    <mergeCell ref="P3:P4"/>
    <mergeCell ref="Q3:Q4"/>
    <mergeCell ref="R3:R4"/>
  </mergeCells>
  <phoneticPr fontId="4" type="noConversion"/>
  <pageMargins left="0.78740157480314954" right="0" top="0.39370078740157477" bottom="0.39370078740157477" header="0" footer="0"/>
  <pageSetup paperSize="9" scale="63" fitToHeight="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T52"/>
  <sheetViews>
    <sheetView topLeftCell="A28" workbookViewId="0">
      <selection activeCell="L36" sqref="L36"/>
    </sheetView>
  </sheetViews>
  <sheetFormatPr defaultRowHeight="27.75" customHeight="1"/>
  <cols>
    <col min="1" max="1" width="40.625" customWidth="1"/>
    <col min="2" max="2" width="20.625" customWidth="1"/>
    <col min="3" max="4" width="4.625" customWidth="1"/>
    <col min="5" max="12" width="13.625" customWidth="1"/>
    <col min="13" max="13" width="12.625" customWidth="1"/>
    <col min="14" max="16" width="2.625" hidden="1" customWidth="1"/>
    <col min="17" max="19" width="1.625" hidden="1" customWidth="1"/>
    <col min="20" max="20" width="18.625" hidden="1" customWidth="1"/>
  </cols>
  <sheetData>
    <row r="1" spans="1:20" ht="27.75" customHeight="1">
      <c r="A1" s="166" t="s">
        <v>251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</row>
    <row r="2" spans="1:20" ht="27.75" customHeight="1">
      <c r="A2" s="168" t="s">
        <v>252</v>
      </c>
      <c r="B2" s="169"/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70"/>
    </row>
    <row r="3" spans="1:20" ht="27.75" customHeight="1">
      <c r="A3" s="261" t="s">
        <v>128</v>
      </c>
      <c r="B3" s="261" t="s">
        <v>129</v>
      </c>
      <c r="C3" s="261" t="s">
        <v>130</v>
      </c>
      <c r="D3" s="261" t="s">
        <v>131</v>
      </c>
      <c r="E3" s="261" t="s">
        <v>132</v>
      </c>
      <c r="F3" s="261"/>
      <c r="G3" s="261" t="s">
        <v>133</v>
      </c>
      <c r="H3" s="261"/>
      <c r="I3" s="261" t="s">
        <v>134</v>
      </c>
      <c r="J3" s="261"/>
      <c r="K3" s="261" t="s">
        <v>135</v>
      </c>
      <c r="L3" s="261"/>
      <c r="M3" s="261" t="s">
        <v>47</v>
      </c>
      <c r="N3" s="260" t="s">
        <v>136</v>
      </c>
      <c r="O3" s="260" t="s">
        <v>137</v>
      </c>
      <c r="P3" s="260" t="s">
        <v>138</v>
      </c>
      <c r="Q3" s="260" t="s">
        <v>139</v>
      </c>
      <c r="R3" s="260" t="s">
        <v>140</v>
      </c>
      <c r="S3" s="260" t="s">
        <v>141</v>
      </c>
      <c r="T3" s="260" t="s">
        <v>142</v>
      </c>
    </row>
    <row r="4" spans="1:20" ht="27.75" customHeight="1">
      <c r="A4" s="265"/>
      <c r="B4" s="265"/>
      <c r="C4" s="265"/>
      <c r="D4" s="265"/>
      <c r="E4" s="171" t="s">
        <v>143</v>
      </c>
      <c r="F4" s="171" t="s">
        <v>144</v>
      </c>
      <c r="G4" s="171" t="s">
        <v>143</v>
      </c>
      <c r="H4" s="171" t="s">
        <v>144</v>
      </c>
      <c r="I4" s="171" t="s">
        <v>143</v>
      </c>
      <c r="J4" s="171" t="s">
        <v>144</v>
      </c>
      <c r="K4" s="171" t="s">
        <v>143</v>
      </c>
      <c r="L4" s="171" t="s">
        <v>144</v>
      </c>
      <c r="M4" s="265"/>
      <c r="N4" s="260"/>
      <c r="O4" s="260"/>
      <c r="P4" s="260"/>
      <c r="Q4" s="260"/>
      <c r="R4" s="260"/>
      <c r="S4" s="260"/>
      <c r="T4" s="260"/>
    </row>
    <row r="5" spans="1:20" ht="27.75" customHeight="1">
      <c r="A5" s="172" t="s">
        <v>253</v>
      </c>
      <c r="B5" s="172" t="s">
        <v>145</v>
      </c>
      <c r="C5" s="172" t="s">
        <v>145</v>
      </c>
      <c r="D5" s="173">
        <v>1</v>
      </c>
      <c r="E5" s="174">
        <f>F6</f>
        <v>491423918</v>
      </c>
      <c r="F5" s="174">
        <f t="shared" ref="F5:F39" si="0">E5*D5</f>
        <v>491423918</v>
      </c>
      <c r="G5" s="174">
        <f>H6</f>
        <v>635475641</v>
      </c>
      <c r="H5" s="174">
        <f t="shared" ref="H5:H39" si="1">G5*D5</f>
        <v>635475641</v>
      </c>
      <c r="I5" s="174">
        <f>J6</f>
        <v>103491491</v>
      </c>
      <c r="J5" s="174">
        <f t="shared" ref="J5:J39" si="2">I5*D5</f>
        <v>103491491</v>
      </c>
      <c r="K5" s="174">
        <f t="shared" ref="K5:L39" si="3">E5+G5+I5</f>
        <v>1230391050</v>
      </c>
      <c r="L5" s="174">
        <f t="shared" si="3"/>
        <v>1230391050</v>
      </c>
      <c r="M5" s="172" t="s">
        <v>145</v>
      </c>
      <c r="N5" s="78" t="s">
        <v>146</v>
      </c>
      <c r="O5" s="78" t="s">
        <v>145</v>
      </c>
      <c r="P5" s="78" t="s">
        <v>145</v>
      </c>
      <c r="Q5" s="78" t="s">
        <v>145</v>
      </c>
      <c r="R5">
        <v>1</v>
      </c>
      <c r="S5" s="78" t="s">
        <v>145</v>
      </c>
      <c r="T5" s="79"/>
    </row>
    <row r="6" spans="1:20" ht="27.75" customHeight="1">
      <c r="A6" s="172" t="s">
        <v>254</v>
      </c>
      <c r="B6" s="172" t="s">
        <v>145</v>
      </c>
      <c r="C6" s="172" t="s">
        <v>145</v>
      </c>
      <c r="D6" s="173">
        <v>1</v>
      </c>
      <c r="E6" s="174">
        <f>F7+F8+F9+F10+F11+F12+F13+F14+F15+F16+F17+F18+F19+F20+F21+F22+F23+F24+F25+F26+F27+F28+F29+F30+F31</f>
        <v>491423918</v>
      </c>
      <c r="F6" s="174">
        <f t="shared" si="0"/>
        <v>491423918</v>
      </c>
      <c r="G6" s="174">
        <f>H7+H8+H9+H10+H11+H12+H13+H14+H15+H16+H17+H18+H19+H20+H21+H22+H23+H24+H25+H26+H27+H28+H29+H30+H31</f>
        <v>635475641</v>
      </c>
      <c r="H6" s="174">
        <f t="shared" si="1"/>
        <v>635475641</v>
      </c>
      <c r="I6" s="174">
        <f>J7+J8+J9+J10+J11+J12+J13+J14+J15+J16+J17+J18+J19+J20+J21+J22+J23+J24+J25+J26+J27+J28+J29+J30+J31</f>
        <v>103491491</v>
      </c>
      <c r="J6" s="174">
        <f t="shared" si="2"/>
        <v>103491491</v>
      </c>
      <c r="K6" s="174">
        <f t="shared" si="3"/>
        <v>1230391050</v>
      </c>
      <c r="L6" s="174">
        <f t="shared" si="3"/>
        <v>1230391050</v>
      </c>
      <c r="M6" s="172" t="s">
        <v>145</v>
      </c>
      <c r="N6" s="78" t="s">
        <v>147</v>
      </c>
      <c r="O6" s="78" t="s">
        <v>145</v>
      </c>
      <c r="P6" s="78" t="s">
        <v>146</v>
      </c>
      <c r="Q6" s="78" t="s">
        <v>145</v>
      </c>
      <c r="R6">
        <v>2</v>
      </c>
      <c r="S6" s="78" t="s">
        <v>145</v>
      </c>
      <c r="T6" s="79"/>
    </row>
    <row r="7" spans="1:20" ht="27.75" customHeight="1">
      <c r="A7" s="172" t="s">
        <v>255</v>
      </c>
      <c r="B7" s="172" t="s">
        <v>145</v>
      </c>
      <c r="C7" s="172" t="s">
        <v>145</v>
      </c>
      <c r="D7" s="173">
        <v>1</v>
      </c>
      <c r="E7" s="174">
        <f>공종별내역서!F28</f>
        <v>0</v>
      </c>
      <c r="F7" s="174">
        <f t="shared" si="0"/>
        <v>0</v>
      </c>
      <c r="G7" s="174">
        <f>공종별내역서!H28</f>
        <v>0</v>
      </c>
      <c r="H7" s="174">
        <f t="shared" si="1"/>
        <v>0</v>
      </c>
      <c r="I7" s="174">
        <f>공종별내역서!J28</f>
        <v>20653465</v>
      </c>
      <c r="J7" s="174">
        <f t="shared" si="2"/>
        <v>20653465</v>
      </c>
      <c r="K7" s="174">
        <f t="shared" si="3"/>
        <v>20653465</v>
      </c>
      <c r="L7" s="174">
        <f t="shared" si="3"/>
        <v>20653465</v>
      </c>
      <c r="M7" s="172" t="s">
        <v>145</v>
      </c>
      <c r="N7" s="78" t="s">
        <v>256</v>
      </c>
      <c r="O7" s="78" t="s">
        <v>145</v>
      </c>
      <c r="P7" s="78" t="s">
        <v>147</v>
      </c>
      <c r="Q7" s="78" t="s">
        <v>145</v>
      </c>
      <c r="R7">
        <v>3</v>
      </c>
      <c r="S7" s="78" t="s">
        <v>145</v>
      </c>
      <c r="T7" s="79"/>
    </row>
    <row r="8" spans="1:20" ht="27.75" customHeight="1">
      <c r="A8" s="172" t="s">
        <v>257</v>
      </c>
      <c r="B8" s="172" t="s">
        <v>145</v>
      </c>
      <c r="C8" s="172" t="s">
        <v>145</v>
      </c>
      <c r="D8" s="173">
        <v>1</v>
      </c>
      <c r="E8" s="174">
        <f>공종별내역서!F54</f>
        <v>9123799</v>
      </c>
      <c r="F8" s="174">
        <f t="shared" si="0"/>
        <v>9123799</v>
      </c>
      <c r="G8" s="174">
        <f>공종별내역서!H54</f>
        <v>51271240</v>
      </c>
      <c r="H8" s="174">
        <f t="shared" si="1"/>
        <v>51271240</v>
      </c>
      <c r="I8" s="174">
        <f>공종별내역서!J54</f>
        <v>110504</v>
      </c>
      <c r="J8" s="174">
        <f t="shared" si="2"/>
        <v>110504</v>
      </c>
      <c r="K8" s="174">
        <f t="shared" si="3"/>
        <v>60505543</v>
      </c>
      <c r="L8" s="174">
        <f t="shared" si="3"/>
        <v>60505543</v>
      </c>
      <c r="M8" s="172" t="s">
        <v>145</v>
      </c>
      <c r="N8" s="78" t="s">
        <v>258</v>
      </c>
      <c r="O8" s="78" t="s">
        <v>145</v>
      </c>
      <c r="P8" s="78" t="s">
        <v>147</v>
      </c>
      <c r="Q8" s="78" t="s">
        <v>145</v>
      </c>
      <c r="R8">
        <v>3</v>
      </c>
      <c r="S8" s="78" t="s">
        <v>145</v>
      </c>
      <c r="T8" s="79"/>
    </row>
    <row r="9" spans="1:20" ht="27.75" customHeight="1">
      <c r="A9" s="172" t="s">
        <v>259</v>
      </c>
      <c r="B9" s="172" t="s">
        <v>145</v>
      </c>
      <c r="C9" s="172" t="s">
        <v>145</v>
      </c>
      <c r="D9" s="173">
        <v>1</v>
      </c>
      <c r="E9" s="174">
        <f>공종별내역서!F80</f>
        <v>56819539</v>
      </c>
      <c r="F9" s="174">
        <f t="shared" si="0"/>
        <v>56819539</v>
      </c>
      <c r="G9" s="174">
        <f>공종별내역서!H80</f>
        <v>35369090</v>
      </c>
      <c r="H9" s="174">
        <f t="shared" si="1"/>
        <v>35369090</v>
      </c>
      <c r="I9" s="174">
        <f>공종별내역서!J80</f>
        <v>25904410</v>
      </c>
      <c r="J9" s="174">
        <f t="shared" si="2"/>
        <v>25904410</v>
      </c>
      <c r="K9" s="174">
        <f t="shared" si="3"/>
        <v>118093039</v>
      </c>
      <c r="L9" s="174">
        <f t="shared" si="3"/>
        <v>118093039</v>
      </c>
      <c r="M9" s="172" t="s">
        <v>145</v>
      </c>
      <c r="N9" s="78" t="s">
        <v>148</v>
      </c>
      <c r="O9" s="78" t="s">
        <v>145</v>
      </c>
      <c r="P9" s="78" t="s">
        <v>147</v>
      </c>
      <c r="Q9" s="78" t="s">
        <v>145</v>
      </c>
      <c r="R9">
        <v>3</v>
      </c>
      <c r="S9" s="78" t="s">
        <v>145</v>
      </c>
      <c r="T9" s="79"/>
    </row>
    <row r="10" spans="1:20" ht="27.75" customHeight="1">
      <c r="A10" s="172" t="s">
        <v>260</v>
      </c>
      <c r="B10" s="172" t="s">
        <v>145</v>
      </c>
      <c r="C10" s="172" t="s">
        <v>145</v>
      </c>
      <c r="D10" s="173">
        <v>1</v>
      </c>
      <c r="E10" s="174">
        <f>공종별내역서!F106</f>
        <v>13080821</v>
      </c>
      <c r="F10" s="174">
        <f t="shared" si="0"/>
        <v>13080821</v>
      </c>
      <c r="G10" s="174">
        <f>공종별내역서!H106</f>
        <v>105695233</v>
      </c>
      <c r="H10" s="174">
        <f t="shared" si="1"/>
        <v>105695233</v>
      </c>
      <c r="I10" s="174">
        <f>공종별내역서!J106</f>
        <v>9330457</v>
      </c>
      <c r="J10" s="174">
        <f t="shared" si="2"/>
        <v>9330457</v>
      </c>
      <c r="K10" s="174">
        <f t="shared" si="3"/>
        <v>128106511</v>
      </c>
      <c r="L10" s="174">
        <f t="shared" si="3"/>
        <v>128106511</v>
      </c>
      <c r="M10" s="172" t="s">
        <v>145</v>
      </c>
      <c r="N10" s="78" t="s">
        <v>261</v>
      </c>
      <c r="O10" s="78" t="s">
        <v>145</v>
      </c>
      <c r="P10" s="78" t="s">
        <v>147</v>
      </c>
      <c r="Q10" s="78" t="s">
        <v>145</v>
      </c>
      <c r="R10">
        <v>3</v>
      </c>
      <c r="S10" s="78" t="s">
        <v>145</v>
      </c>
      <c r="T10" s="79"/>
    </row>
    <row r="11" spans="1:20" ht="27.75" customHeight="1">
      <c r="A11" s="172" t="s">
        <v>2853</v>
      </c>
      <c r="B11" s="172" t="s">
        <v>145</v>
      </c>
      <c r="C11" s="172" t="s">
        <v>145</v>
      </c>
      <c r="D11" s="173">
        <v>1</v>
      </c>
      <c r="E11" s="174">
        <f>공종별내역서!F158</f>
        <v>66944921</v>
      </c>
      <c r="F11" s="174">
        <f t="shared" si="0"/>
        <v>66944921</v>
      </c>
      <c r="G11" s="174">
        <f>공종별내역서!H158</f>
        <v>108100919</v>
      </c>
      <c r="H11" s="174">
        <f t="shared" si="1"/>
        <v>108100919</v>
      </c>
      <c r="I11" s="174">
        <f>공종별내역서!J158</f>
        <v>32350062</v>
      </c>
      <c r="J11" s="174">
        <f t="shared" si="2"/>
        <v>32350062</v>
      </c>
      <c r="K11" s="174">
        <f t="shared" si="3"/>
        <v>207395902</v>
      </c>
      <c r="L11" s="174">
        <f t="shared" si="3"/>
        <v>207395902</v>
      </c>
      <c r="M11" s="172" t="s">
        <v>145</v>
      </c>
      <c r="N11" s="78" t="s">
        <v>262</v>
      </c>
      <c r="O11" s="78" t="s">
        <v>145</v>
      </c>
      <c r="P11" s="78" t="s">
        <v>147</v>
      </c>
      <c r="Q11" s="78" t="s">
        <v>145</v>
      </c>
      <c r="R11">
        <v>3</v>
      </c>
      <c r="S11" s="78" t="s">
        <v>145</v>
      </c>
      <c r="T11" s="79"/>
    </row>
    <row r="12" spans="1:20" ht="27.75" customHeight="1">
      <c r="A12" s="172" t="s">
        <v>2854</v>
      </c>
      <c r="B12" s="172" t="s">
        <v>145</v>
      </c>
      <c r="C12" s="172" t="s">
        <v>145</v>
      </c>
      <c r="D12" s="173">
        <v>1</v>
      </c>
      <c r="E12" s="174">
        <f>공종별내역서!F184</f>
        <v>1059015</v>
      </c>
      <c r="F12" s="174">
        <f t="shared" si="0"/>
        <v>1059015</v>
      </c>
      <c r="G12" s="174">
        <f>공종별내역서!H184</f>
        <v>7406743</v>
      </c>
      <c r="H12" s="174">
        <f t="shared" si="1"/>
        <v>7406743</v>
      </c>
      <c r="I12" s="174">
        <f>공종별내역서!J184</f>
        <v>122450</v>
      </c>
      <c r="J12" s="174">
        <f t="shared" si="2"/>
        <v>122450</v>
      </c>
      <c r="K12" s="174">
        <f t="shared" si="3"/>
        <v>8588208</v>
      </c>
      <c r="L12" s="174">
        <f t="shared" si="3"/>
        <v>8588208</v>
      </c>
      <c r="M12" s="172" t="s">
        <v>145</v>
      </c>
      <c r="N12" s="78" t="s">
        <v>263</v>
      </c>
      <c r="O12" s="78" t="s">
        <v>145</v>
      </c>
      <c r="P12" s="78" t="s">
        <v>147</v>
      </c>
      <c r="Q12" s="78" t="s">
        <v>145</v>
      </c>
      <c r="R12">
        <v>3</v>
      </c>
      <c r="S12" s="78" t="s">
        <v>145</v>
      </c>
      <c r="T12" s="79"/>
    </row>
    <row r="13" spans="1:20" ht="27.75" customHeight="1">
      <c r="A13" s="172" t="s">
        <v>2855</v>
      </c>
      <c r="B13" s="172" t="s">
        <v>145</v>
      </c>
      <c r="C13" s="172" t="s">
        <v>145</v>
      </c>
      <c r="D13" s="173">
        <v>1</v>
      </c>
      <c r="E13" s="174">
        <f>공종별내역서!F210</f>
        <v>588627</v>
      </c>
      <c r="F13" s="174">
        <f t="shared" si="0"/>
        <v>588627</v>
      </c>
      <c r="G13" s="174">
        <f>공종별내역서!H210</f>
        <v>157028</v>
      </c>
      <c r="H13" s="174">
        <f t="shared" si="1"/>
        <v>157028</v>
      </c>
      <c r="I13" s="174">
        <f>공종별내역서!J210</f>
        <v>1516</v>
      </c>
      <c r="J13" s="174">
        <f t="shared" si="2"/>
        <v>1516</v>
      </c>
      <c r="K13" s="174">
        <f t="shared" si="3"/>
        <v>747171</v>
      </c>
      <c r="L13" s="174">
        <f t="shared" si="3"/>
        <v>747171</v>
      </c>
      <c r="M13" s="172" t="s">
        <v>145</v>
      </c>
      <c r="N13" s="78" t="s">
        <v>264</v>
      </c>
      <c r="O13" s="78" t="s">
        <v>145</v>
      </c>
      <c r="P13" s="78" t="s">
        <v>147</v>
      </c>
      <c r="Q13" s="78" t="s">
        <v>145</v>
      </c>
      <c r="R13">
        <v>3</v>
      </c>
      <c r="S13" s="78" t="s">
        <v>145</v>
      </c>
      <c r="T13" s="79"/>
    </row>
    <row r="14" spans="1:20" ht="27.75" customHeight="1">
      <c r="A14" s="172" t="s">
        <v>2856</v>
      </c>
      <c r="B14" s="172" t="s">
        <v>145</v>
      </c>
      <c r="C14" s="172" t="s">
        <v>145</v>
      </c>
      <c r="D14" s="173">
        <v>1</v>
      </c>
      <c r="E14" s="174">
        <f>공종별내역서!F236</f>
        <v>1770999</v>
      </c>
      <c r="F14" s="174">
        <f t="shared" si="0"/>
        <v>1770999</v>
      </c>
      <c r="G14" s="174">
        <f>공종별내역서!H236</f>
        <v>7195728</v>
      </c>
      <c r="H14" s="174">
        <f t="shared" si="1"/>
        <v>7195728</v>
      </c>
      <c r="I14" s="174">
        <f>공종별내역서!J236</f>
        <v>172577</v>
      </c>
      <c r="J14" s="174">
        <f t="shared" si="2"/>
        <v>172577</v>
      </c>
      <c r="K14" s="174">
        <f t="shared" si="3"/>
        <v>9139304</v>
      </c>
      <c r="L14" s="174">
        <f t="shared" si="3"/>
        <v>9139304</v>
      </c>
      <c r="M14" s="172" t="s">
        <v>145</v>
      </c>
      <c r="N14" s="78" t="s">
        <v>265</v>
      </c>
      <c r="O14" s="78" t="s">
        <v>145</v>
      </c>
      <c r="P14" s="78" t="s">
        <v>147</v>
      </c>
      <c r="Q14" s="78" t="s">
        <v>145</v>
      </c>
      <c r="R14">
        <v>3</v>
      </c>
      <c r="S14" s="78" t="s">
        <v>145</v>
      </c>
      <c r="T14" s="79"/>
    </row>
    <row r="15" spans="1:20" ht="27.75" customHeight="1">
      <c r="A15" s="172" t="s">
        <v>2857</v>
      </c>
      <c r="B15" s="172" t="s">
        <v>145</v>
      </c>
      <c r="C15" s="172" t="s">
        <v>145</v>
      </c>
      <c r="D15" s="173">
        <v>1</v>
      </c>
      <c r="E15" s="174">
        <f>공종별내역서!F262</f>
        <v>23743969</v>
      </c>
      <c r="F15" s="174">
        <f t="shared" si="0"/>
        <v>23743969</v>
      </c>
      <c r="G15" s="174">
        <f>공종별내역서!H262</f>
        <v>40563363</v>
      </c>
      <c r="H15" s="174">
        <f t="shared" si="1"/>
        <v>40563363</v>
      </c>
      <c r="I15" s="174">
        <f>공종별내역서!J262</f>
        <v>35650</v>
      </c>
      <c r="J15" s="174">
        <f t="shared" si="2"/>
        <v>35650</v>
      </c>
      <c r="K15" s="174">
        <f t="shared" si="3"/>
        <v>64342982</v>
      </c>
      <c r="L15" s="174">
        <f t="shared" si="3"/>
        <v>64342982</v>
      </c>
      <c r="M15" s="172" t="s">
        <v>145</v>
      </c>
      <c r="N15" s="78" t="s">
        <v>266</v>
      </c>
      <c r="O15" s="78" t="s">
        <v>145</v>
      </c>
      <c r="P15" s="78" t="s">
        <v>147</v>
      </c>
      <c r="Q15" s="78" t="s">
        <v>145</v>
      </c>
      <c r="R15">
        <v>3</v>
      </c>
      <c r="S15" s="78" t="s">
        <v>145</v>
      </c>
      <c r="T15" s="79"/>
    </row>
    <row r="16" spans="1:20" ht="27.75" customHeight="1">
      <c r="A16" s="172" t="s">
        <v>2858</v>
      </c>
      <c r="B16" s="172" t="s">
        <v>145</v>
      </c>
      <c r="C16" s="172" t="s">
        <v>145</v>
      </c>
      <c r="D16" s="173">
        <v>1</v>
      </c>
      <c r="E16" s="174">
        <f>공종별내역서!F288</f>
        <v>5751711</v>
      </c>
      <c r="F16" s="174">
        <f t="shared" si="0"/>
        <v>5751711</v>
      </c>
      <c r="G16" s="174">
        <f>공종별내역서!H288</f>
        <v>4704180</v>
      </c>
      <c r="H16" s="174">
        <f t="shared" si="1"/>
        <v>4704180</v>
      </c>
      <c r="I16" s="174">
        <f>공종별내역서!J288</f>
        <v>63564</v>
      </c>
      <c r="J16" s="174">
        <f t="shared" si="2"/>
        <v>63564</v>
      </c>
      <c r="K16" s="174">
        <f t="shared" si="3"/>
        <v>10519455</v>
      </c>
      <c r="L16" s="174">
        <f t="shared" si="3"/>
        <v>10519455</v>
      </c>
      <c r="M16" s="172" t="s">
        <v>145</v>
      </c>
      <c r="N16" s="78" t="s">
        <v>267</v>
      </c>
      <c r="O16" s="78" t="s">
        <v>145</v>
      </c>
      <c r="P16" s="78" t="s">
        <v>147</v>
      </c>
      <c r="Q16" s="78" t="s">
        <v>145</v>
      </c>
      <c r="R16">
        <v>3</v>
      </c>
      <c r="S16" s="78" t="s">
        <v>145</v>
      </c>
      <c r="T16" s="79"/>
    </row>
    <row r="17" spans="1:20" ht="27.75" customHeight="1">
      <c r="A17" s="172" t="s">
        <v>2859</v>
      </c>
      <c r="B17" s="172" t="s">
        <v>145</v>
      </c>
      <c r="C17" s="172" t="s">
        <v>145</v>
      </c>
      <c r="D17" s="173">
        <v>1</v>
      </c>
      <c r="E17" s="174">
        <f>공종별내역서!F340</f>
        <v>54539263</v>
      </c>
      <c r="F17" s="174">
        <f t="shared" si="0"/>
        <v>54539263</v>
      </c>
      <c r="G17" s="174">
        <f>공종별내역서!H340</f>
        <v>22234682</v>
      </c>
      <c r="H17" s="174">
        <f t="shared" si="1"/>
        <v>22234682</v>
      </c>
      <c r="I17" s="174">
        <f>공종별내역서!J340</f>
        <v>878190</v>
      </c>
      <c r="J17" s="174">
        <f t="shared" si="2"/>
        <v>878190</v>
      </c>
      <c r="K17" s="174">
        <f t="shared" si="3"/>
        <v>77652135</v>
      </c>
      <c r="L17" s="174">
        <f t="shared" si="3"/>
        <v>77652135</v>
      </c>
      <c r="M17" s="172" t="s">
        <v>145</v>
      </c>
      <c r="N17" s="78" t="s">
        <v>268</v>
      </c>
      <c r="O17" s="78" t="s">
        <v>145</v>
      </c>
      <c r="P17" s="78" t="s">
        <v>147</v>
      </c>
      <c r="Q17" s="78" t="s">
        <v>145</v>
      </c>
      <c r="R17">
        <v>3</v>
      </c>
      <c r="S17" s="78" t="s">
        <v>145</v>
      </c>
      <c r="T17" s="79"/>
    </row>
    <row r="18" spans="1:20" ht="27.75" customHeight="1">
      <c r="A18" s="172" t="s">
        <v>2860</v>
      </c>
      <c r="B18" s="172" t="s">
        <v>145</v>
      </c>
      <c r="C18" s="172" t="s">
        <v>145</v>
      </c>
      <c r="D18" s="173">
        <v>1</v>
      </c>
      <c r="E18" s="174">
        <f>공종별내역서!F366</f>
        <v>2297790</v>
      </c>
      <c r="F18" s="174">
        <f t="shared" si="0"/>
        <v>2297790</v>
      </c>
      <c r="G18" s="174">
        <f>공종별내역서!H366</f>
        <v>22120593</v>
      </c>
      <c r="H18" s="174">
        <f t="shared" si="1"/>
        <v>22120593</v>
      </c>
      <c r="I18" s="174">
        <f>공종별내역서!J366</f>
        <v>408875</v>
      </c>
      <c r="J18" s="174">
        <f t="shared" si="2"/>
        <v>408875</v>
      </c>
      <c r="K18" s="174">
        <f t="shared" si="3"/>
        <v>24827258</v>
      </c>
      <c r="L18" s="174">
        <f t="shared" si="3"/>
        <v>24827258</v>
      </c>
      <c r="M18" s="172" t="s">
        <v>145</v>
      </c>
      <c r="N18" s="78" t="s">
        <v>269</v>
      </c>
      <c r="O18" s="78" t="s">
        <v>145</v>
      </c>
      <c r="P18" s="78" t="s">
        <v>147</v>
      </c>
      <c r="Q18" s="78" t="s">
        <v>145</v>
      </c>
      <c r="R18">
        <v>3</v>
      </c>
      <c r="S18" s="78" t="s">
        <v>145</v>
      </c>
      <c r="T18" s="79"/>
    </row>
    <row r="19" spans="1:20" ht="27.75" customHeight="1">
      <c r="A19" s="172" t="s">
        <v>2861</v>
      </c>
      <c r="B19" s="172" t="s">
        <v>145</v>
      </c>
      <c r="C19" s="172" t="s">
        <v>145</v>
      </c>
      <c r="D19" s="173">
        <v>1</v>
      </c>
      <c r="E19" s="174">
        <f>공종별내역서!F418</f>
        <v>24506123</v>
      </c>
      <c r="F19" s="174">
        <f t="shared" si="0"/>
        <v>24506123</v>
      </c>
      <c r="G19" s="174">
        <f>공종별내역서!H418</f>
        <v>9425049</v>
      </c>
      <c r="H19" s="174">
        <f t="shared" si="1"/>
        <v>9425049</v>
      </c>
      <c r="I19" s="174">
        <f>공종별내역서!J418</f>
        <v>309304</v>
      </c>
      <c r="J19" s="174">
        <f t="shared" si="2"/>
        <v>309304</v>
      </c>
      <c r="K19" s="174">
        <f t="shared" si="3"/>
        <v>34240476</v>
      </c>
      <c r="L19" s="174">
        <f t="shared" si="3"/>
        <v>34240476</v>
      </c>
      <c r="M19" s="172" t="s">
        <v>145</v>
      </c>
      <c r="N19" s="78" t="s">
        <v>270</v>
      </c>
      <c r="O19" s="78" t="s">
        <v>145</v>
      </c>
      <c r="P19" s="78" t="s">
        <v>147</v>
      </c>
      <c r="Q19" s="78" t="s">
        <v>145</v>
      </c>
      <c r="R19">
        <v>3</v>
      </c>
      <c r="S19" s="78" t="s">
        <v>145</v>
      </c>
      <c r="T19" s="79"/>
    </row>
    <row r="20" spans="1:20" ht="27.75" customHeight="1">
      <c r="A20" s="172" t="s">
        <v>2862</v>
      </c>
      <c r="B20" s="172" t="s">
        <v>145</v>
      </c>
      <c r="C20" s="172" t="s">
        <v>145</v>
      </c>
      <c r="D20" s="173">
        <v>1</v>
      </c>
      <c r="E20" s="174">
        <f>공종별내역서!F444</f>
        <v>23889640</v>
      </c>
      <c r="F20" s="174">
        <f t="shared" si="0"/>
        <v>23889640</v>
      </c>
      <c r="G20" s="174">
        <f>공종별내역서!H444</f>
        <v>10852500</v>
      </c>
      <c r="H20" s="174">
        <f t="shared" si="1"/>
        <v>10852500</v>
      </c>
      <c r="I20" s="174">
        <f>공종별내역서!J444</f>
        <v>1488</v>
      </c>
      <c r="J20" s="174">
        <f t="shared" si="2"/>
        <v>1488</v>
      </c>
      <c r="K20" s="174">
        <f t="shared" si="3"/>
        <v>34743628</v>
      </c>
      <c r="L20" s="174">
        <f t="shared" si="3"/>
        <v>34743628</v>
      </c>
      <c r="M20" s="172" t="s">
        <v>145</v>
      </c>
      <c r="N20" s="78" t="s">
        <v>271</v>
      </c>
      <c r="O20" s="78" t="s">
        <v>145</v>
      </c>
      <c r="P20" s="78" t="s">
        <v>147</v>
      </c>
      <c r="Q20" s="78" t="s">
        <v>145</v>
      </c>
      <c r="R20">
        <v>3</v>
      </c>
      <c r="S20" s="78" t="s">
        <v>145</v>
      </c>
      <c r="T20" s="79"/>
    </row>
    <row r="21" spans="1:20" ht="27.75" customHeight="1">
      <c r="A21" s="172" t="s">
        <v>2863</v>
      </c>
      <c r="B21" s="172" t="s">
        <v>145</v>
      </c>
      <c r="C21" s="172" t="s">
        <v>145</v>
      </c>
      <c r="D21" s="173">
        <v>1</v>
      </c>
      <c r="E21" s="174">
        <f>공종별내역서!F470</f>
        <v>13879267</v>
      </c>
      <c r="F21" s="174">
        <f t="shared" si="0"/>
        <v>13879267</v>
      </c>
      <c r="G21" s="174">
        <f>공종별내역서!H470</f>
        <v>34960448</v>
      </c>
      <c r="H21" s="174">
        <f t="shared" si="1"/>
        <v>34960448</v>
      </c>
      <c r="I21" s="174">
        <f>공종별내역서!J470</f>
        <v>0</v>
      </c>
      <c r="J21" s="174">
        <f t="shared" si="2"/>
        <v>0</v>
      </c>
      <c r="K21" s="174">
        <f t="shared" si="3"/>
        <v>48839715</v>
      </c>
      <c r="L21" s="174">
        <f t="shared" si="3"/>
        <v>48839715</v>
      </c>
      <c r="M21" s="172" t="s">
        <v>145</v>
      </c>
      <c r="N21" s="78" t="s">
        <v>272</v>
      </c>
      <c r="O21" s="78" t="s">
        <v>145</v>
      </c>
      <c r="P21" s="78" t="s">
        <v>147</v>
      </c>
      <c r="Q21" s="78" t="s">
        <v>145</v>
      </c>
      <c r="R21">
        <v>3</v>
      </c>
      <c r="S21" s="78" t="s">
        <v>145</v>
      </c>
      <c r="T21" s="79"/>
    </row>
    <row r="22" spans="1:20" ht="27.75" customHeight="1">
      <c r="A22" s="172" t="s">
        <v>2864</v>
      </c>
      <c r="B22" s="172" t="s">
        <v>145</v>
      </c>
      <c r="C22" s="172" t="s">
        <v>145</v>
      </c>
      <c r="D22" s="173">
        <v>1</v>
      </c>
      <c r="E22" s="174">
        <f>공종별내역서!F496</f>
        <v>166411764</v>
      </c>
      <c r="F22" s="174">
        <f t="shared" si="0"/>
        <v>166411764</v>
      </c>
      <c r="G22" s="174">
        <f>공종별내역서!H496</f>
        <v>103682382</v>
      </c>
      <c r="H22" s="174">
        <f t="shared" si="1"/>
        <v>103682382</v>
      </c>
      <c r="I22" s="174">
        <f>공종별내역서!J496</f>
        <v>1769937</v>
      </c>
      <c r="J22" s="174">
        <f t="shared" si="2"/>
        <v>1769937</v>
      </c>
      <c r="K22" s="174">
        <f t="shared" si="3"/>
        <v>271864083</v>
      </c>
      <c r="L22" s="174">
        <f t="shared" si="3"/>
        <v>271864083</v>
      </c>
      <c r="M22" s="172" t="s">
        <v>145</v>
      </c>
      <c r="N22" s="78" t="s">
        <v>273</v>
      </c>
      <c r="O22" s="78" t="s">
        <v>145</v>
      </c>
      <c r="P22" s="78" t="s">
        <v>147</v>
      </c>
      <c r="Q22" s="78" t="s">
        <v>145</v>
      </c>
      <c r="R22">
        <v>3</v>
      </c>
      <c r="S22" s="78" t="s">
        <v>145</v>
      </c>
      <c r="T22" s="79"/>
    </row>
    <row r="23" spans="1:20" ht="27.75" customHeight="1">
      <c r="A23" s="172" t="s">
        <v>2865</v>
      </c>
      <c r="B23" s="172" t="s">
        <v>145</v>
      </c>
      <c r="C23" s="172" t="s">
        <v>145</v>
      </c>
      <c r="D23" s="173">
        <v>1</v>
      </c>
      <c r="E23" s="174">
        <f>공종별내역서!F522</f>
        <v>579250</v>
      </c>
      <c r="F23" s="174">
        <f t="shared" si="0"/>
        <v>579250</v>
      </c>
      <c r="G23" s="174">
        <f>공종별내역서!H522</f>
        <v>203980</v>
      </c>
      <c r="H23" s="174">
        <f t="shared" si="1"/>
        <v>203980</v>
      </c>
      <c r="I23" s="174">
        <f>공종별내역서!J522</f>
        <v>4350</v>
      </c>
      <c r="J23" s="174">
        <f t="shared" si="2"/>
        <v>4350</v>
      </c>
      <c r="K23" s="174">
        <f t="shared" si="3"/>
        <v>787580</v>
      </c>
      <c r="L23" s="174">
        <f t="shared" si="3"/>
        <v>787580</v>
      </c>
      <c r="M23" s="172" t="s">
        <v>145</v>
      </c>
      <c r="N23" s="78" t="s">
        <v>274</v>
      </c>
      <c r="O23" s="78" t="s">
        <v>145</v>
      </c>
      <c r="P23" s="78" t="s">
        <v>147</v>
      </c>
      <c r="Q23" s="78" t="s">
        <v>145</v>
      </c>
      <c r="R23">
        <v>3</v>
      </c>
      <c r="S23" s="78" t="s">
        <v>145</v>
      </c>
      <c r="T23" s="79"/>
    </row>
    <row r="24" spans="1:20" ht="27.75" customHeight="1">
      <c r="A24" s="172" t="s">
        <v>2866</v>
      </c>
      <c r="B24" s="172" t="s">
        <v>145</v>
      </c>
      <c r="C24" s="172" t="s">
        <v>145</v>
      </c>
      <c r="D24" s="173">
        <v>1</v>
      </c>
      <c r="E24" s="174">
        <f>공종별내역서!F548</f>
        <v>6133900</v>
      </c>
      <c r="F24" s="174">
        <f t="shared" si="0"/>
        <v>6133900</v>
      </c>
      <c r="G24" s="174">
        <f>공종별내역서!H548</f>
        <v>58403079</v>
      </c>
      <c r="H24" s="174">
        <f t="shared" si="1"/>
        <v>58403079</v>
      </c>
      <c r="I24" s="174">
        <f>공종별내역서!J548</f>
        <v>2734117</v>
      </c>
      <c r="J24" s="174">
        <f t="shared" si="2"/>
        <v>2734117</v>
      </c>
      <c r="K24" s="174">
        <f t="shared" si="3"/>
        <v>67271096</v>
      </c>
      <c r="L24" s="174">
        <f t="shared" si="3"/>
        <v>67271096</v>
      </c>
      <c r="M24" s="172" t="s">
        <v>145</v>
      </c>
      <c r="N24" s="78" t="s">
        <v>275</v>
      </c>
      <c r="O24" s="78" t="s">
        <v>145</v>
      </c>
      <c r="P24" s="78" t="s">
        <v>147</v>
      </c>
      <c r="Q24" s="78" t="s">
        <v>145</v>
      </c>
      <c r="R24">
        <v>3</v>
      </c>
      <c r="S24" s="78" t="s">
        <v>145</v>
      </c>
      <c r="T24" s="79"/>
    </row>
    <row r="25" spans="1:20" ht="27.75" customHeight="1">
      <c r="A25" s="172" t="s">
        <v>2867</v>
      </c>
      <c r="B25" s="172" t="s">
        <v>145</v>
      </c>
      <c r="C25" s="172" t="s">
        <v>145</v>
      </c>
      <c r="D25" s="173">
        <v>1</v>
      </c>
      <c r="E25" s="174">
        <f>공종별내역서!F574</f>
        <v>4709351</v>
      </c>
      <c r="F25" s="174">
        <f t="shared" si="0"/>
        <v>4709351</v>
      </c>
      <c r="G25" s="174">
        <f>공종별내역서!H574</f>
        <v>5514258</v>
      </c>
      <c r="H25" s="174">
        <f t="shared" si="1"/>
        <v>5514258</v>
      </c>
      <c r="I25" s="174">
        <f>공종별내역서!J574</f>
        <v>433193</v>
      </c>
      <c r="J25" s="174">
        <f t="shared" si="2"/>
        <v>433193</v>
      </c>
      <c r="K25" s="174">
        <f t="shared" si="3"/>
        <v>10656802</v>
      </c>
      <c r="L25" s="174">
        <f t="shared" si="3"/>
        <v>10656802</v>
      </c>
      <c r="M25" s="172" t="s">
        <v>145</v>
      </c>
      <c r="N25" s="78" t="s">
        <v>276</v>
      </c>
      <c r="O25" s="78" t="s">
        <v>145</v>
      </c>
      <c r="P25" s="78" t="s">
        <v>147</v>
      </c>
      <c r="Q25" s="78" t="s">
        <v>145</v>
      </c>
      <c r="R25">
        <v>3</v>
      </c>
      <c r="S25" s="78" t="s">
        <v>145</v>
      </c>
      <c r="T25" s="79"/>
    </row>
    <row r="26" spans="1:20" ht="27.75" customHeight="1">
      <c r="A26" s="172" t="s">
        <v>2868</v>
      </c>
      <c r="B26" s="172" t="s">
        <v>145</v>
      </c>
      <c r="C26" s="172" t="s">
        <v>145</v>
      </c>
      <c r="D26" s="173">
        <v>1</v>
      </c>
      <c r="E26" s="174">
        <f>공종별내역서!F600</f>
        <v>7642890</v>
      </c>
      <c r="F26" s="174">
        <f t="shared" si="0"/>
        <v>7642890</v>
      </c>
      <c r="G26" s="174">
        <f>공종별내역서!H600</f>
        <v>4927398</v>
      </c>
      <c r="H26" s="174">
        <f t="shared" si="1"/>
        <v>4927398</v>
      </c>
      <c r="I26" s="174">
        <f>공종별내역서!J600</f>
        <v>324820</v>
      </c>
      <c r="J26" s="174">
        <f t="shared" si="2"/>
        <v>324820</v>
      </c>
      <c r="K26" s="174">
        <f t="shared" si="3"/>
        <v>12895108</v>
      </c>
      <c r="L26" s="174">
        <f t="shared" si="3"/>
        <v>12895108</v>
      </c>
      <c r="M26" s="172" t="s">
        <v>145</v>
      </c>
      <c r="N26" s="78" t="s">
        <v>277</v>
      </c>
      <c r="O26" s="78" t="s">
        <v>145</v>
      </c>
      <c r="P26" s="78" t="s">
        <v>147</v>
      </c>
      <c r="Q26" s="78" t="s">
        <v>145</v>
      </c>
      <c r="R26">
        <v>3</v>
      </c>
      <c r="S26" s="78" t="s">
        <v>145</v>
      </c>
      <c r="T26" s="79"/>
    </row>
    <row r="27" spans="1:20" ht="27.75" customHeight="1">
      <c r="A27" s="172" t="s">
        <v>2869</v>
      </c>
      <c r="B27" s="172" t="s">
        <v>145</v>
      </c>
      <c r="C27" s="172" t="s">
        <v>145</v>
      </c>
      <c r="D27" s="173">
        <v>1</v>
      </c>
      <c r="E27" s="174">
        <f>공종별내역서!F626</f>
        <v>3196104</v>
      </c>
      <c r="F27" s="174">
        <f t="shared" si="0"/>
        <v>3196104</v>
      </c>
      <c r="G27" s="174">
        <f>공종별내역서!H626</f>
        <v>2687748</v>
      </c>
      <c r="H27" s="174">
        <f t="shared" si="1"/>
        <v>2687748</v>
      </c>
      <c r="I27" s="174">
        <f>공종별내역서!J626</f>
        <v>1074384</v>
      </c>
      <c r="J27" s="174">
        <f t="shared" si="2"/>
        <v>1074384</v>
      </c>
      <c r="K27" s="174">
        <f t="shared" si="3"/>
        <v>6958236</v>
      </c>
      <c r="L27" s="174">
        <f t="shared" si="3"/>
        <v>6958236</v>
      </c>
      <c r="M27" s="172" t="s">
        <v>145</v>
      </c>
      <c r="N27" s="78" t="s">
        <v>278</v>
      </c>
      <c r="O27" s="78" t="s">
        <v>145</v>
      </c>
      <c r="P27" s="78" t="s">
        <v>147</v>
      </c>
      <c r="Q27" s="78" t="s">
        <v>145</v>
      </c>
      <c r="R27">
        <v>3</v>
      </c>
      <c r="S27" s="78" t="s">
        <v>145</v>
      </c>
      <c r="T27" s="79"/>
    </row>
    <row r="28" spans="1:20" ht="27.75" customHeight="1">
      <c r="A28" s="172" t="s">
        <v>2870</v>
      </c>
      <c r="B28" s="172" t="s">
        <v>145</v>
      </c>
      <c r="C28" s="172" t="s">
        <v>145</v>
      </c>
      <c r="D28" s="173">
        <v>1</v>
      </c>
      <c r="E28" s="174">
        <f>공종별내역서!F652</f>
        <v>0</v>
      </c>
      <c r="F28" s="174">
        <f t="shared" si="0"/>
        <v>0</v>
      </c>
      <c r="G28" s="174">
        <f>공종별내역서!H652</f>
        <v>0</v>
      </c>
      <c r="H28" s="174">
        <f t="shared" si="1"/>
        <v>0</v>
      </c>
      <c r="I28" s="174">
        <f>공종별내역서!J652</f>
        <v>153000</v>
      </c>
      <c r="J28" s="174">
        <f t="shared" si="2"/>
        <v>153000</v>
      </c>
      <c r="K28" s="174">
        <f t="shared" si="3"/>
        <v>153000</v>
      </c>
      <c r="L28" s="174">
        <f t="shared" si="3"/>
        <v>153000</v>
      </c>
      <c r="M28" s="172" t="s">
        <v>145</v>
      </c>
      <c r="N28" s="78" t="s">
        <v>279</v>
      </c>
      <c r="O28" s="78" t="s">
        <v>145</v>
      </c>
      <c r="P28" s="78" t="s">
        <v>147</v>
      </c>
      <c r="Q28" s="78" t="s">
        <v>145</v>
      </c>
      <c r="R28">
        <v>3</v>
      </c>
      <c r="S28" s="78" t="s">
        <v>145</v>
      </c>
      <c r="T28" s="79"/>
    </row>
    <row r="29" spans="1:20" ht="27.75" customHeight="1">
      <c r="A29" s="172" t="s">
        <v>2871</v>
      </c>
      <c r="B29" s="172" t="s">
        <v>145</v>
      </c>
      <c r="C29" s="172" t="s">
        <v>145</v>
      </c>
      <c r="D29" s="173">
        <v>1</v>
      </c>
      <c r="E29" s="174">
        <f>공종별내역서!F678</f>
        <v>6403250</v>
      </c>
      <c r="F29" s="174">
        <f t="shared" si="0"/>
        <v>6403250</v>
      </c>
      <c r="G29" s="174">
        <f>공종별내역서!H678</f>
        <v>0</v>
      </c>
      <c r="H29" s="174">
        <f t="shared" si="1"/>
        <v>0</v>
      </c>
      <c r="I29" s="174">
        <f>공종별내역서!J678</f>
        <v>0</v>
      </c>
      <c r="J29" s="174">
        <f t="shared" si="2"/>
        <v>0</v>
      </c>
      <c r="K29" s="174">
        <f t="shared" si="3"/>
        <v>6403250</v>
      </c>
      <c r="L29" s="174">
        <f t="shared" si="3"/>
        <v>6403250</v>
      </c>
      <c r="M29" s="172" t="s">
        <v>145</v>
      </c>
      <c r="N29" s="78" t="s">
        <v>280</v>
      </c>
      <c r="O29" s="78" t="s">
        <v>145</v>
      </c>
      <c r="P29" s="78" t="s">
        <v>147</v>
      </c>
      <c r="Q29" s="78" t="s">
        <v>145</v>
      </c>
      <c r="R29">
        <v>3</v>
      </c>
      <c r="S29" s="78" t="s">
        <v>145</v>
      </c>
      <c r="T29" s="79"/>
    </row>
    <row r="30" spans="1:20" ht="27.75" customHeight="1">
      <c r="A30" s="172" t="s">
        <v>2872</v>
      </c>
      <c r="B30" s="172" t="s">
        <v>145</v>
      </c>
      <c r="C30" s="172" t="s">
        <v>145</v>
      </c>
      <c r="D30" s="173">
        <v>1</v>
      </c>
      <c r="E30" s="174">
        <f>공종별내역서!F704</f>
        <v>0</v>
      </c>
      <c r="F30" s="174">
        <f t="shared" si="0"/>
        <v>0</v>
      </c>
      <c r="G30" s="174">
        <f>공종별내역서!H704</f>
        <v>0</v>
      </c>
      <c r="H30" s="174">
        <f t="shared" si="1"/>
        <v>0</v>
      </c>
      <c r="I30" s="174">
        <f>공종별내역서!J704</f>
        <v>6655178</v>
      </c>
      <c r="J30" s="174">
        <f t="shared" si="2"/>
        <v>6655178</v>
      </c>
      <c r="K30" s="174">
        <f t="shared" si="3"/>
        <v>6655178</v>
      </c>
      <c r="L30" s="174">
        <f t="shared" si="3"/>
        <v>6655178</v>
      </c>
      <c r="M30" s="172" t="s">
        <v>145</v>
      </c>
      <c r="N30" s="78" t="s">
        <v>281</v>
      </c>
      <c r="O30" s="78" t="s">
        <v>145</v>
      </c>
      <c r="P30" s="78" t="s">
        <v>147</v>
      </c>
      <c r="Q30" s="78" t="s">
        <v>145</v>
      </c>
      <c r="R30">
        <v>3</v>
      </c>
      <c r="S30" s="78" t="s">
        <v>145</v>
      </c>
      <c r="T30" s="79"/>
    </row>
    <row r="31" spans="1:20" ht="27.75" customHeight="1">
      <c r="A31" s="172" t="s">
        <v>2873</v>
      </c>
      <c r="B31" s="172" t="s">
        <v>145</v>
      </c>
      <c r="C31" s="172" t="s">
        <v>145</v>
      </c>
      <c r="D31" s="173">
        <v>1</v>
      </c>
      <c r="E31" s="174">
        <f>공종별내역서!F730</f>
        <v>-1648075</v>
      </c>
      <c r="F31" s="174">
        <f t="shared" si="0"/>
        <v>-1648075</v>
      </c>
      <c r="G31" s="174">
        <f>공종별내역서!H730</f>
        <v>0</v>
      </c>
      <c r="H31" s="174">
        <f t="shared" si="1"/>
        <v>0</v>
      </c>
      <c r="I31" s="174">
        <f>공종별내역서!J730</f>
        <v>0</v>
      </c>
      <c r="J31" s="174">
        <f t="shared" si="2"/>
        <v>0</v>
      </c>
      <c r="K31" s="174">
        <f t="shared" si="3"/>
        <v>-1648075</v>
      </c>
      <c r="L31" s="174">
        <f t="shared" si="3"/>
        <v>-1648075</v>
      </c>
      <c r="M31" s="172" t="s">
        <v>145</v>
      </c>
      <c r="N31" s="78" t="s">
        <v>282</v>
      </c>
      <c r="O31" s="78" t="s">
        <v>145</v>
      </c>
      <c r="P31" s="78" t="s">
        <v>147</v>
      </c>
      <c r="Q31" s="78" t="s">
        <v>145</v>
      </c>
      <c r="R31">
        <v>3</v>
      </c>
      <c r="S31" s="78" t="s">
        <v>145</v>
      </c>
      <c r="T31" s="79"/>
    </row>
    <row r="32" spans="1:20" ht="27.75" customHeight="1">
      <c r="A32" s="172" t="s">
        <v>2874</v>
      </c>
      <c r="B32" s="172" t="s">
        <v>145</v>
      </c>
      <c r="C32" s="172" t="s">
        <v>145</v>
      </c>
      <c r="D32" s="173">
        <v>1</v>
      </c>
      <c r="E32" s="174">
        <f>공종별내역서!F756</f>
        <v>0</v>
      </c>
      <c r="F32" s="174">
        <f t="shared" si="0"/>
        <v>0</v>
      </c>
      <c r="G32" s="174">
        <f>공종별내역서!H756</f>
        <v>0</v>
      </c>
      <c r="H32" s="174">
        <f t="shared" si="1"/>
        <v>0</v>
      </c>
      <c r="I32" s="174">
        <f>공종별내역서!J756</f>
        <v>2860517</v>
      </c>
      <c r="J32" s="174">
        <f t="shared" si="2"/>
        <v>2860517</v>
      </c>
      <c r="K32" s="174">
        <f t="shared" si="3"/>
        <v>2860517</v>
      </c>
      <c r="L32" s="174">
        <f t="shared" si="3"/>
        <v>2860517</v>
      </c>
      <c r="M32" s="172" t="s">
        <v>145</v>
      </c>
      <c r="N32" s="78" t="s">
        <v>2875</v>
      </c>
      <c r="O32" s="78" t="s">
        <v>145</v>
      </c>
      <c r="P32" s="78" t="s">
        <v>145</v>
      </c>
      <c r="Q32" s="78" t="s">
        <v>283</v>
      </c>
      <c r="R32">
        <v>3</v>
      </c>
      <c r="S32" s="78" t="s">
        <v>145</v>
      </c>
      <c r="T32" s="79">
        <f>L32*1</f>
        <v>2860517</v>
      </c>
    </row>
    <row r="33" spans="1:20" ht="27.75" customHeight="1">
      <c r="A33" s="172" t="s">
        <v>284</v>
      </c>
      <c r="B33" s="172" t="s">
        <v>145</v>
      </c>
      <c r="C33" s="172" t="s">
        <v>145</v>
      </c>
      <c r="D33" s="173">
        <v>1</v>
      </c>
      <c r="E33" s="174">
        <f>F34</f>
        <v>0</v>
      </c>
      <c r="F33" s="174">
        <f t="shared" si="0"/>
        <v>0</v>
      </c>
      <c r="G33" s="174">
        <f>H34</f>
        <v>0</v>
      </c>
      <c r="H33" s="174">
        <f t="shared" si="1"/>
        <v>0</v>
      </c>
      <c r="I33" s="174">
        <f>J34</f>
        <v>7798410</v>
      </c>
      <c r="J33" s="174">
        <f t="shared" si="2"/>
        <v>7798410</v>
      </c>
      <c r="K33" s="174">
        <f t="shared" si="3"/>
        <v>7798410</v>
      </c>
      <c r="L33" s="174">
        <f t="shared" si="3"/>
        <v>7798410</v>
      </c>
      <c r="M33" s="172" t="s">
        <v>145</v>
      </c>
      <c r="N33" s="78" t="s">
        <v>285</v>
      </c>
      <c r="O33" s="78" t="s">
        <v>145</v>
      </c>
      <c r="P33" s="78" t="s">
        <v>145</v>
      </c>
      <c r="Q33" s="78" t="s">
        <v>286</v>
      </c>
      <c r="R33">
        <v>2</v>
      </c>
      <c r="S33" s="78" t="s">
        <v>145</v>
      </c>
      <c r="T33" s="79">
        <f>L33*1</f>
        <v>7798410</v>
      </c>
    </row>
    <row r="34" spans="1:20" ht="27.75" customHeight="1">
      <c r="A34" s="172" t="s">
        <v>287</v>
      </c>
      <c r="B34" s="172" t="s">
        <v>145</v>
      </c>
      <c r="C34" s="172" t="s">
        <v>145</v>
      </c>
      <c r="D34" s="173">
        <v>1</v>
      </c>
      <c r="E34" s="174">
        <f>공종별내역서!F860</f>
        <v>0</v>
      </c>
      <c r="F34" s="174">
        <f t="shared" si="0"/>
        <v>0</v>
      </c>
      <c r="G34" s="174">
        <f>공종별내역서!H860</f>
        <v>0</v>
      </c>
      <c r="H34" s="174">
        <f t="shared" si="1"/>
        <v>0</v>
      </c>
      <c r="I34" s="174">
        <f>공종별내역서!J860</f>
        <v>7798410</v>
      </c>
      <c r="J34" s="174">
        <f t="shared" si="2"/>
        <v>7798410</v>
      </c>
      <c r="K34" s="174">
        <f t="shared" si="3"/>
        <v>7798410</v>
      </c>
      <c r="L34" s="174">
        <f t="shared" si="3"/>
        <v>7798410</v>
      </c>
      <c r="M34" s="172" t="s">
        <v>145</v>
      </c>
      <c r="N34" s="78" t="s">
        <v>288</v>
      </c>
      <c r="O34" s="78" t="s">
        <v>145</v>
      </c>
      <c r="P34" s="78" t="s">
        <v>285</v>
      </c>
      <c r="Q34" s="78" t="s">
        <v>145</v>
      </c>
      <c r="R34">
        <v>3</v>
      </c>
      <c r="S34" s="78" t="s">
        <v>145</v>
      </c>
      <c r="T34" s="79"/>
    </row>
    <row r="35" spans="1:20" ht="27.75" customHeight="1">
      <c r="A35" s="172" t="s">
        <v>289</v>
      </c>
      <c r="B35" s="172" t="s">
        <v>145</v>
      </c>
      <c r="C35" s="172" t="s">
        <v>145</v>
      </c>
      <c r="D35" s="173">
        <v>1</v>
      </c>
      <c r="E35" s="174">
        <f>F36</f>
        <v>0</v>
      </c>
      <c r="F35" s="174">
        <f t="shared" si="0"/>
        <v>0</v>
      </c>
      <c r="G35" s="174">
        <f>H36</f>
        <v>0</v>
      </c>
      <c r="H35" s="174">
        <f t="shared" si="1"/>
        <v>0</v>
      </c>
      <c r="I35" s="174">
        <f>J36</f>
        <v>9000000</v>
      </c>
      <c r="J35" s="174">
        <f t="shared" si="2"/>
        <v>9000000</v>
      </c>
      <c r="K35" s="174">
        <f t="shared" si="3"/>
        <v>9000000</v>
      </c>
      <c r="L35" s="174">
        <f t="shared" si="3"/>
        <v>9000000</v>
      </c>
      <c r="M35" s="172" t="s">
        <v>145</v>
      </c>
      <c r="N35" s="78" t="s">
        <v>290</v>
      </c>
      <c r="O35" s="78" t="s">
        <v>145</v>
      </c>
      <c r="P35" s="78" t="s">
        <v>145</v>
      </c>
      <c r="Q35" s="78" t="s">
        <v>286</v>
      </c>
      <c r="R35">
        <v>2</v>
      </c>
      <c r="S35" s="78" t="s">
        <v>145</v>
      </c>
      <c r="T35" s="79">
        <f>L35*1</f>
        <v>9000000</v>
      </c>
    </row>
    <row r="36" spans="1:20" ht="27.75" customHeight="1">
      <c r="A36" s="172" t="s">
        <v>291</v>
      </c>
      <c r="B36" s="172" t="s">
        <v>145</v>
      </c>
      <c r="C36" s="172" t="s">
        <v>145</v>
      </c>
      <c r="D36" s="173">
        <v>1</v>
      </c>
      <c r="E36" s="174">
        <f>공종별내역서!F886</f>
        <v>0</v>
      </c>
      <c r="F36" s="174">
        <f t="shared" si="0"/>
        <v>0</v>
      </c>
      <c r="G36" s="174">
        <f>공종별내역서!H886</f>
        <v>0</v>
      </c>
      <c r="H36" s="174">
        <f t="shared" si="1"/>
        <v>0</v>
      </c>
      <c r="I36" s="174">
        <f>공종별내역서!J886</f>
        <v>9000000</v>
      </c>
      <c r="J36" s="174">
        <f t="shared" si="2"/>
        <v>9000000</v>
      </c>
      <c r="K36" s="174">
        <f t="shared" si="3"/>
        <v>9000000</v>
      </c>
      <c r="L36" s="174">
        <f t="shared" si="3"/>
        <v>9000000</v>
      </c>
      <c r="M36" s="172" t="s">
        <v>145</v>
      </c>
      <c r="N36" s="78" t="s">
        <v>292</v>
      </c>
      <c r="O36" s="78" t="s">
        <v>145</v>
      </c>
      <c r="P36" s="78" t="s">
        <v>290</v>
      </c>
      <c r="Q36" s="78" t="s">
        <v>145</v>
      </c>
      <c r="R36">
        <v>3</v>
      </c>
      <c r="S36" s="78" t="s">
        <v>145</v>
      </c>
      <c r="T36" s="79"/>
    </row>
    <row r="37" spans="1:20" ht="27.75" customHeight="1">
      <c r="A37" s="172" t="s">
        <v>3209</v>
      </c>
      <c r="B37" s="172" t="s">
        <v>145</v>
      </c>
      <c r="C37" s="172" t="s">
        <v>145</v>
      </c>
      <c r="D37" s="173">
        <v>1</v>
      </c>
      <c r="E37" s="174">
        <f>F38+F39</f>
        <v>456656751</v>
      </c>
      <c r="F37" s="174">
        <f t="shared" si="0"/>
        <v>456656751</v>
      </c>
      <c r="G37" s="174">
        <f>H38+H39</f>
        <v>0</v>
      </c>
      <c r="H37" s="174">
        <f t="shared" si="1"/>
        <v>0</v>
      </c>
      <c r="I37" s="174">
        <f>J38+J39</f>
        <v>2190344</v>
      </c>
      <c r="J37" s="174">
        <f t="shared" si="2"/>
        <v>2190344</v>
      </c>
      <c r="K37" s="174">
        <f t="shared" si="3"/>
        <v>458847095</v>
      </c>
      <c r="L37" s="174">
        <f t="shared" si="3"/>
        <v>458847095</v>
      </c>
      <c r="M37" s="172" t="s">
        <v>145</v>
      </c>
      <c r="N37" s="78" t="s">
        <v>293</v>
      </c>
      <c r="O37" s="78" t="s">
        <v>145</v>
      </c>
      <c r="P37" s="78" t="s">
        <v>145</v>
      </c>
      <c r="Q37" s="78" t="s">
        <v>295</v>
      </c>
      <c r="R37">
        <v>2</v>
      </c>
      <c r="S37" s="78" t="s">
        <v>145</v>
      </c>
      <c r="T37" s="79">
        <f>L37*1</f>
        <v>458847095</v>
      </c>
    </row>
    <row r="38" spans="1:20" ht="27.75" customHeight="1">
      <c r="A38" s="172" t="s">
        <v>3210</v>
      </c>
      <c r="B38" s="172" t="s">
        <v>145</v>
      </c>
      <c r="C38" s="172" t="s">
        <v>145</v>
      </c>
      <c r="D38" s="173">
        <v>1</v>
      </c>
      <c r="E38" s="174">
        <f>공종별내역서!F938</f>
        <v>280975071</v>
      </c>
      <c r="F38" s="174">
        <f t="shared" si="0"/>
        <v>280975071</v>
      </c>
      <c r="G38" s="174">
        <f>공종별내역서!H938</f>
        <v>0</v>
      </c>
      <c r="H38" s="174">
        <f t="shared" si="1"/>
        <v>0</v>
      </c>
      <c r="I38" s="174">
        <f>공종별내역서!J938</f>
        <v>1517265</v>
      </c>
      <c r="J38" s="174">
        <f t="shared" si="2"/>
        <v>1517265</v>
      </c>
      <c r="K38" s="174">
        <f t="shared" si="3"/>
        <v>282492336</v>
      </c>
      <c r="L38" s="174">
        <f t="shared" si="3"/>
        <v>282492336</v>
      </c>
      <c r="M38" s="172" t="s">
        <v>145</v>
      </c>
      <c r="N38" s="78" t="s">
        <v>294</v>
      </c>
      <c r="O38" s="78" t="s">
        <v>145</v>
      </c>
      <c r="P38" s="78" t="s">
        <v>293</v>
      </c>
      <c r="Q38" s="78" t="s">
        <v>145</v>
      </c>
      <c r="R38">
        <v>3</v>
      </c>
      <c r="S38" s="78" t="s">
        <v>145</v>
      </c>
      <c r="T38" s="79"/>
    </row>
    <row r="39" spans="1:20" ht="27.75" customHeight="1">
      <c r="A39" s="172" t="s">
        <v>3211</v>
      </c>
      <c r="B39" s="172" t="s">
        <v>145</v>
      </c>
      <c r="C39" s="172" t="s">
        <v>145</v>
      </c>
      <c r="D39" s="173">
        <v>1</v>
      </c>
      <c r="E39" s="174">
        <f>공종별내역서!F964</f>
        <v>175681680</v>
      </c>
      <c r="F39" s="174">
        <f t="shared" si="0"/>
        <v>175681680</v>
      </c>
      <c r="G39" s="174">
        <f>공종별내역서!H964</f>
        <v>0</v>
      </c>
      <c r="H39" s="174">
        <f t="shared" si="1"/>
        <v>0</v>
      </c>
      <c r="I39" s="174">
        <f>공종별내역서!J964</f>
        <v>673079</v>
      </c>
      <c r="J39" s="174">
        <f t="shared" si="2"/>
        <v>673079</v>
      </c>
      <c r="K39" s="174">
        <f t="shared" si="3"/>
        <v>176354759</v>
      </c>
      <c r="L39" s="174">
        <f t="shared" si="3"/>
        <v>176354759</v>
      </c>
      <c r="M39" s="172" t="s">
        <v>145</v>
      </c>
      <c r="N39" s="78" t="s">
        <v>3212</v>
      </c>
      <c r="O39" s="78" t="s">
        <v>145</v>
      </c>
      <c r="P39" s="78" t="s">
        <v>293</v>
      </c>
      <c r="Q39" s="78" t="s">
        <v>145</v>
      </c>
      <c r="R39">
        <v>3</v>
      </c>
      <c r="S39" s="78" t="s">
        <v>145</v>
      </c>
      <c r="T39" s="79"/>
    </row>
    <row r="40" spans="1:20" ht="27.75" customHeight="1">
      <c r="A40" s="173"/>
      <c r="B40" s="173"/>
      <c r="C40" s="173"/>
      <c r="D40" s="173"/>
      <c r="E40" s="173"/>
      <c r="F40" s="173"/>
      <c r="G40" s="173"/>
      <c r="H40" s="173"/>
      <c r="I40" s="173"/>
      <c r="J40" s="173"/>
      <c r="K40" s="173"/>
      <c r="L40" s="173"/>
      <c r="M40" s="173"/>
      <c r="T40" s="79"/>
    </row>
    <row r="41" spans="1:20" ht="27.75" customHeight="1">
      <c r="A41" s="173"/>
      <c r="B41" s="173"/>
      <c r="C41" s="173"/>
      <c r="D41" s="173"/>
      <c r="E41" s="173"/>
      <c r="F41" s="173"/>
      <c r="G41" s="173"/>
      <c r="H41" s="173"/>
      <c r="I41" s="173"/>
      <c r="J41" s="173"/>
      <c r="K41" s="173"/>
      <c r="L41" s="173"/>
      <c r="M41" s="173"/>
      <c r="T41" s="79"/>
    </row>
    <row r="42" spans="1:20" ht="27.75" customHeight="1">
      <c r="A42" s="173"/>
      <c r="B42" s="173"/>
      <c r="C42" s="173"/>
      <c r="D42" s="173"/>
      <c r="E42" s="173"/>
      <c r="F42" s="173"/>
      <c r="G42" s="173"/>
      <c r="H42" s="173"/>
      <c r="I42" s="173"/>
      <c r="J42" s="173"/>
      <c r="K42" s="173"/>
      <c r="L42" s="173"/>
      <c r="M42" s="173"/>
      <c r="T42" s="79"/>
    </row>
    <row r="43" spans="1:20" ht="27.75" customHeight="1">
      <c r="A43" s="173"/>
      <c r="B43" s="173"/>
      <c r="C43" s="173"/>
      <c r="D43" s="173"/>
      <c r="E43" s="173"/>
      <c r="F43" s="173"/>
      <c r="G43" s="173"/>
      <c r="H43" s="173"/>
      <c r="I43" s="173"/>
      <c r="J43" s="173"/>
      <c r="K43" s="173"/>
      <c r="L43" s="173"/>
      <c r="M43" s="173"/>
      <c r="T43" s="79"/>
    </row>
    <row r="44" spans="1:20" ht="27.75" customHeight="1">
      <c r="A44" s="173"/>
      <c r="B44" s="173"/>
      <c r="C44" s="173"/>
      <c r="D44" s="173"/>
      <c r="E44" s="173"/>
      <c r="F44" s="173"/>
      <c r="G44" s="173"/>
      <c r="H44" s="173"/>
      <c r="I44" s="173"/>
      <c r="J44" s="173"/>
      <c r="K44" s="173"/>
      <c r="L44" s="173"/>
      <c r="M44" s="173"/>
      <c r="T44" s="79"/>
    </row>
    <row r="45" spans="1:20" ht="27.75" customHeight="1">
      <c r="A45" s="173"/>
      <c r="B45" s="173"/>
      <c r="C45" s="173"/>
      <c r="D45" s="173"/>
      <c r="E45" s="173"/>
      <c r="F45" s="173"/>
      <c r="G45" s="173"/>
      <c r="H45" s="173"/>
      <c r="I45" s="173"/>
      <c r="J45" s="173"/>
      <c r="K45" s="173"/>
      <c r="L45" s="173"/>
      <c r="M45" s="173"/>
      <c r="T45" s="79"/>
    </row>
    <row r="46" spans="1:20" ht="27.75" customHeight="1">
      <c r="A46" s="173"/>
      <c r="B46" s="173"/>
      <c r="C46" s="173"/>
      <c r="D46" s="173"/>
      <c r="E46" s="173"/>
      <c r="F46" s="173"/>
      <c r="G46" s="173"/>
      <c r="H46" s="173"/>
      <c r="I46" s="173"/>
      <c r="J46" s="173"/>
      <c r="K46" s="173"/>
      <c r="L46" s="173"/>
      <c r="M46" s="173"/>
      <c r="T46" s="79"/>
    </row>
    <row r="47" spans="1:20" ht="27.75" customHeight="1">
      <c r="A47" s="173"/>
      <c r="B47" s="173"/>
      <c r="C47" s="173"/>
      <c r="D47" s="173"/>
      <c r="E47" s="173"/>
      <c r="F47" s="173"/>
      <c r="G47" s="173"/>
      <c r="H47" s="173"/>
      <c r="I47" s="173"/>
      <c r="J47" s="173"/>
      <c r="K47" s="173"/>
      <c r="L47" s="173"/>
      <c r="M47" s="173"/>
      <c r="T47" s="79"/>
    </row>
    <row r="48" spans="1:20" ht="27.75" customHeight="1">
      <c r="A48" s="173"/>
      <c r="B48" s="173"/>
      <c r="C48" s="173"/>
      <c r="D48" s="173"/>
      <c r="E48" s="173"/>
      <c r="F48" s="173"/>
      <c r="G48" s="173"/>
      <c r="H48" s="173"/>
      <c r="I48" s="173"/>
      <c r="J48" s="173"/>
      <c r="K48" s="173"/>
      <c r="L48" s="173"/>
      <c r="M48" s="173"/>
      <c r="T48" s="79"/>
    </row>
    <row r="49" spans="1:20" ht="27.75" customHeight="1">
      <c r="A49" s="173"/>
      <c r="B49" s="173"/>
      <c r="C49" s="173"/>
      <c r="D49" s="173"/>
      <c r="E49" s="173"/>
      <c r="F49" s="173"/>
      <c r="G49" s="173"/>
      <c r="H49" s="173"/>
      <c r="I49" s="173"/>
      <c r="J49" s="173"/>
      <c r="K49" s="173"/>
      <c r="L49" s="173"/>
      <c r="M49" s="173"/>
      <c r="T49" s="79"/>
    </row>
    <row r="50" spans="1:20" ht="27.75" customHeight="1">
      <c r="A50" s="173"/>
      <c r="B50" s="173"/>
      <c r="C50" s="173"/>
      <c r="D50" s="173"/>
      <c r="E50" s="173"/>
      <c r="F50" s="173"/>
      <c r="G50" s="173"/>
      <c r="H50" s="173"/>
      <c r="I50" s="173"/>
      <c r="J50" s="173"/>
      <c r="K50" s="173"/>
      <c r="L50" s="173"/>
      <c r="M50" s="173"/>
      <c r="T50" s="79"/>
    </row>
    <row r="51" spans="1:20" ht="27.75" customHeight="1">
      <c r="A51" s="173"/>
      <c r="B51" s="173"/>
      <c r="C51" s="173"/>
      <c r="D51" s="173"/>
      <c r="E51" s="173"/>
      <c r="F51" s="173"/>
      <c r="G51" s="173"/>
      <c r="H51" s="173"/>
      <c r="I51" s="173"/>
      <c r="J51" s="173"/>
      <c r="K51" s="173"/>
      <c r="L51" s="173"/>
      <c r="M51" s="173"/>
      <c r="T51" s="79"/>
    </row>
    <row r="52" spans="1:20" ht="27.75" customHeight="1">
      <c r="A52" s="172" t="s">
        <v>161</v>
      </c>
      <c r="B52" s="173"/>
      <c r="C52" s="173"/>
      <c r="D52" s="173"/>
      <c r="E52" s="173"/>
      <c r="F52" s="174">
        <f>F5</f>
        <v>491423918</v>
      </c>
      <c r="G52" s="173"/>
      <c r="H52" s="174">
        <f>H5</f>
        <v>635475641</v>
      </c>
      <c r="I52" s="173"/>
      <c r="J52" s="174">
        <f>J5</f>
        <v>103491491</v>
      </c>
      <c r="K52" s="173"/>
      <c r="L52" s="174">
        <f>L5</f>
        <v>1230391050</v>
      </c>
      <c r="M52" s="173"/>
      <c r="T52" s="79"/>
    </row>
  </sheetData>
  <mergeCells count="16">
    <mergeCell ref="G3:H3"/>
    <mergeCell ref="A3:A4"/>
    <mergeCell ref="B3:B4"/>
    <mergeCell ref="C3:C4"/>
    <mergeCell ref="D3:D4"/>
    <mergeCell ref="E3:F3"/>
    <mergeCell ref="Q3:Q4"/>
    <mergeCell ref="R3:R4"/>
    <mergeCell ref="S3:S4"/>
    <mergeCell ref="T3:T4"/>
    <mergeCell ref="I3:J3"/>
    <mergeCell ref="K3:L3"/>
    <mergeCell ref="M3:M4"/>
    <mergeCell ref="N3:N4"/>
    <mergeCell ref="O3:O4"/>
    <mergeCell ref="P3:P4"/>
  </mergeCells>
  <phoneticPr fontId="4" type="noConversion"/>
  <pageMargins left="0.78740157480314954" right="0" top="0.39370078740157477" bottom="0.39370078740157477" header="0" footer="0"/>
  <pageSetup paperSize="9" scale="65" fitToHeight="0" orientation="landscape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AV964"/>
  <sheetViews>
    <sheetView tabSelected="1" zoomScale="85" zoomScaleNormal="85" workbookViewId="0">
      <selection activeCell="F9" sqref="F9"/>
    </sheetView>
  </sheetViews>
  <sheetFormatPr defaultRowHeight="27.75" customHeight="1"/>
  <cols>
    <col min="1" max="2" width="30.625" customWidth="1"/>
    <col min="3" max="3" width="4.625" customWidth="1"/>
    <col min="4" max="4" width="8.625" customWidth="1"/>
    <col min="5" max="12" width="13.625" customWidth="1"/>
    <col min="13" max="13" width="12.625" customWidth="1"/>
    <col min="14" max="43" width="2.625" hidden="1" customWidth="1"/>
    <col min="44" max="44" width="10.625" hidden="1" customWidth="1"/>
    <col min="45" max="46" width="1.625" hidden="1" customWidth="1"/>
    <col min="47" max="47" width="24.625" hidden="1" customWidth="1"/>
    <col min="48" max="48" width="10.625" hidden="1" customWidth="1"/>
  </cols>
  <sheetData>
    <row r="1" spans="1:48" ht="27.75" customHeight="1">
      <c r="A1" s="261" t="s">
        <v>128</v>
      </c>
      <c r="B1" s="261" t="s">
        <v>129</v>
      </c>
      <c r="C1" s="261" t="s">
        <v>130</v>
      </c>
      <c r="D1" s="261" t="s">
        <v>131</v>
      </c>
      <c r="E1" s="261" t="s">
        <v>132</v>
      </c>
      <c r="F1" s="261"/>
      <c r="G1" s="261" t="s">
        <v>133</v>
      </c>
      <c r="H1" s="261"/>
      <c r="I1" s="261" t="s">
        <v>134</v>
      </c>
      <c r="J1" s="261"/>
      <c r="K1" s="261" t="s">
        <v>135</v>
      </c>
      <c r="L1" s="261"/>
      <c r="M1" s="261" t="s">
        <v>47</v>
      </c>
      <c r="N1" s="260" t="s">
        <v>296</v>
      </c>
      <c r="O1" s="260" t="s">
        <v>137</v>
      </c>
      <c r="P1" s="260" t="s">
        <v>297</v>
      </c>
      <c r="Q1" s="260" t="s">
        <v>136</v>
      </c>
      <c r="R1" s="260" t="s">
        <v>298</v>
      </c>
      <c r="S1" s="260" t="s">
        <v>299</v>
      </c>
      <c r="T1" s="260" t="s">
        <v>300</v>
      </c>
      <c r="U1" s="260" t="s">
        <v>301</v>
      </c>
      <c r="V1" s="260" t="s">
        <v>302</v>
      </c>
      <c r="W1" s="260" t="s">
        <v>303</v>
      </c>
      <c r="X1" s="260" t="s">
        <v>304</v>
      </c>
      <c r="Y1" s="260" t="s">
        <v>305</v>
      </c>
      <c r="Z1" s="260" t="s">
        <v>306</v>
      </c>
      <c r="AA1" s="260" t="s">
        <v>307</v>
      </c>
      <c r="AB1" s="260" t="s">
        <v>308</v>
      </c>
      <c r="AC1" s="260" t="s">
        <v>309</v>
      </c>
      <c r="AD1" s="260" t="s">
        <v>310</v>
      </c>
      <c r="AE1" s="260" t="s">
        <v>311</v>
      </c>
      <c r="AF1" s="260" t="s">
        <v>312</v>
      </c>
      <c r="AG1" s="260" t="s">
        <v>313</v>
      </c>
      <c r="AH1" s="260" t="s">
        <v>314</v>
      </c>
      <c r="AI1" s="260" t="s">
        <v>315</v>
      </c>
      <c r="AJ1" s="260" t="s">
        <v>316</v>
      </c>
      <c r="AK1" s="260" t="s">
        <v>317</v>
      </c>
      <c r="AL1" s="260" t="s">
        <v>318</v>
      </c>
      <c r="AM1" s="260" t="s">
        <v>319</v>
      </c>
      <c r="AN1" s="260" t="s">
        <v>320</v>
      </c>
      <c r="AO1" s="260" t="s">
        <v>321</v>
      </c>
      <c r="AP1" s="260" t="s">
        <v>322</v>
      </c>
      <c r="AQ1" s="260" t="s">
        <v>323</v>
      </c>
      <c r="AR1" s="260" t="s">
        <v>324</v>
      </c>
      <c r="AS1" s="260" t="s">
        <v>139</v>
      </c>
      <c r="AT1" s="260" t="s">
        <v>140</v>
      </c>
      <c r="AU1" s="260" t="s">
        <v>325</v>
      </c>
      <c r="AV1" s="260" t="s">
        <v>326</v>
      </c>
    </row>
    <row r="2" spans="1:48" ht="27.75" customHeight="1">
      <c r="A2" s="261"/>
      <c r="B2" s="261"/>
      <c r="C2" s="261"/>
      <c r="D2" s="261"/>
      <c r="E2" s="165" t="s">
        <v>143</v>
      </c>
      <c r="F2" s="165" t="s">
        <v>144</v>
      </c>
      <c r="G2" s="165" t="s">
        <v>143</v>
      </c>
      <c r="H2" s="165" t="s">
        <v>144</v>
      </c>
      <c r="I2" s="165" t="s">
        <v>143</v>
      </c>
      <c r="J2" s="165" t="s">
        <v>144</v>
      </c>
      <c r="K2" s="165" t="s">
        <v>143</v>
      </c>
      <c r="L2" s="165" t="s">
        <v>144</v>
      </c>
      <c r="M2" s="261"/>
      <c r="N2" s="260"/>
      <c r="O2" s="260"/>
      <c r="P2" s="260"/>
      <c r="Q2" s="260"/>
      <c r="R2" s="260"/>
      <c r="S2" s="260"/>
      <c r="T2" s="260"/>
      <c r="U2" s="260"/>
      <c r="V2" s="260"/>
      <c r="W2" s="260"/>
      <c r="X2" s="260"/>
      <c r="Y2" s="260"/>
      <c r="Z2" s="260"/>
      <c r="AA2" s="260"/>
      <c r="AB2" s="260"/>
      <c r="AC2" s="260"/>
      <c r="AD2" s="260"/>
      <c r="AE2" s="260"/>
      <c r="AF2" s="260"/>
      <c r="AG2" s="260"/>
      <c r="AH2" s="260"/>
      <c r="AI2" s="260"/>
      <c r="AJ2" s="260"/>
      <c r="AK2" s="260"/>
      <c r="AL2" s="260"/>
      <c r="AM2" s="260"/>
      <c r="AN2" s="260"/>
      <c r="AO2" s="260"/>
      <c r="AP2" s="260"/>
      <c r="AQ2" s="260"/>
      <c r="AR2" s="260"/>
      <c r="AS2" s="260"/>
      <c r="AT2" s="260"/>
      <c r="AU2" s="260"/>
      <c r="AV2" s="260"/>
    </row>
    <row r="3" spans="1:48" ht="27.75" customHeight="1">
      <c r="A3" s="175" t="s">
        <v>255</v>
      </c>
      <c r="B3" s="175" t="s">
        <v>145</v>
      </c>
      <c r="C3" s="173"/>
      <c r="D3" s="173"/>
      <c r="E3" s="174"/>
      <c r="F3" s="174"/>
      <c r="G3" s="174"/>
      <c r="H3" s="174"/>
      <c r="I3" s="174"/>
      <c r="J3" s="174"/>
      <c r="K3" s="174"/>
      <c r="L3" s="174"/>
      <c r="M3" s="173"/>
      <c r="Q3" s="78" t="s">
        <v>256</v>
      </c>
    </row>
    <row r="4" spans="1:48" ht="27.75" customHeight="1">
      <c r="A4" s="175" t="s">
        <v>327</v>
      </c>
      <c r="B4" s="175" t="s">
        <v>328</v>
      </c>
      <c r="C4" s="175" t="s">
        <v>329</v>
      </c>
      <c r="D4" s="173">
        <v>1</v>
      </c>
      <c r="E4" s="174">
        <f>TRUNC(일위대가목록!E4,0)</f>
        <v>0</v>
      </c>
      <c r="F4" s="174">
        <f>TRUNC(E4*D4, 0)</f>
        <v>0</v>
      </c>
      <c r="G4" s="174">
        <f>TRUNC(일위대가목록!F4,0)</f>
        <v>0</v>
      </c>
      <c r="H4" s="174">
        <f>TRUNC(G4*D4, 0)</f>
        <v>0</v>
      </c>
      <c r="I4" s="174">
        <f>TRUNC(일위대가목록!G4,0)</f>
        <v>1483066</v>
      </c>
      <c r="J4" s="174">
        <f>TRUNC(I4*D4, 0)</f>
        <v>1483066</v>
      </c>
      <c r="K4" s="174">
        <f t="shared" ref="K4:L8" si="0">TRUNC(E4+G4+I4, 0)</f>
        <v>1483066</v>
      </c>
      <c r="L4" s="174">
        <f t="shared" si="0"/>
        <v>1483066</v>
      </c>
      <c r="M4" s="175" t="s">
        <v>330</v>
      </c>
      <c r="N4" s="78" t="s">
        <v>3369</v>
      </c>
      <c r="O4" s="78" t="s">
        <v>145</v>
      </c>
      <c r="P4" s="78" t="s">
        <v>145</v>
      </c>
      <c r="Q4" s="78" t="s">
        <v>256</v>
      </c>
      <c r="R4" s="78" t="s">
        <v>331</v>
      </c>
      <c r="S4" s="78" t="s">
        <v>332</v>
      </c>
      <c r="T4" s="78" t="s">
        <v>332</v>
      </c>
      <c r="AR4" s="78" t="s">
        <v>145</v>
      </c>
      <c r="AS4" s="78" t="s">
        <v>145</v>
      </c>
      <c r="AU4" s="78" t="s">
        <v>3370</v>
      </c>
      <c r="AV4">
        <v>433</v>
      </c>
    </row>
    <row r="5" spans="1:48" ht="27.75" customHeight="1">
      <c r="A5" s="175" t="s">
        <v>333</v>
      </c>
      <c r="B5" s="175" t="s">
        <v>328</v>
      </c>
      <c r="C5" s="175" t="s">
        <v>329</v>
      </c>
      <c r="D5" s="173">
        <v>1</v>
      </c>
      <c r="E5" s="174">
        <f>TRUNC(일위대가목록!E5,0)</f>
        <v>0</v>
      </c>
      <c r="F5" s="174">
        <f>TRUNC(E5*D5, 0)</f>
        <v>0</v>
      </c>
      <c r="G5" s="174">
        <f>TRUNC(일위대가목록!F5,0)</f>
        <v>0</v>
      </c>
      <c r="H5" s="174">
        <f>TRUNC(G5*D5, 0)</f>
        <v>0</v>
      </c>
      <c r="I5" s="174">
        <f>TRUNC(일위대가목록!G5,0)</f>
        <v>1337498</v>
      </c>
      <c r="J5" s="174">
        <f>TRUNC(I5*D5, 0)</f>
        <v>1337498</v>
      </c>
      <c r="K5" s="174">
        <f t="shared" si="0"/>
        <v>1337498</v>
      </c>
      <c r="L5" s="174">
        <f t="shared" si="0"/>
        <v>1337498</v>
      </c>
      <c r="M5" s="175" t="s">
        <v>334</v>
      </c>
      <c r="N5" s="78" t="s">
        <v>3371</v>
      </c>
      <c r="O5" s="78" t="s">
        <v>145</v>
      </c>
      <c r="P5" s="78" t="s">
        <v>145</v>
      </c>
      <c r="Q5" s="78" t="s">
        <v>256</v>
      </c>
      <c r="R5" s="78" t="s">
        <v>331</v>
      </c>
      <c r="S5" s="78" t="s">
        <v>332</v>
      </c>
      <c r="T5" s="78" t="s">
        <v>332</v>
      </c>
      <c r="AR5" s="78" t="s">
        <v>145</v>
      </c>
      <c r="AS5" s="78" t="s">
        <v>145</v>
      </c>
      <c r="AU5" s="78" t="s">
        <v>3372</v>
      </c>
      <c r="AV5">
        <v>434</v>
      </c>
    </row>
    <row r="6" spans="1:48" ht="27.75" customHeight="1">
      <c r="A6" s="175" t="s">
        <v>335</v>
      </c>
      <c r="B6" s="175" t="s">
        <v>328</v>
      </c>
      <c r="C6" s="175" t="s">
        <v>329</v>
      </c>
      <c r="D6" s="173">
        <v>1</v>
      </c>
      <c r="E6" s="174">
        <f>TRUNC(일위대가목록!E6,0)</f>
        <v>0</v>
      </c>
      <c r="F6" s="174">
        <f>TRUNC(E6*D6, 0)</f>
        <v>0</v>
      </c>
      <c r="G6" s="174">
        <f>TRUNC(일위대가목록!F6,0)</f>
        <v>0</v>
      </c>
      <c r="H6" s="174">
        <f>TRUNC(G6*D6, 0)</f>
        <v>0</v>
      </c>
      <c r="I6" s="174">
        <f>TRUNC(일위대가목록!G6,0)</f>
        <v>1337498</v>
      </c>
      <c r="J6" s="174">
        <f>TRUNC(I6*D6, 0)</f>
        <v>1337498</v>
      </c>
      <c r="K6" s="174">
        <f t="shared" si="0"/>
        <v>1337498</v>
      </c>
      <c r="L6" s="174">
        <f t="shared" si="0"/>
        <v>1337498</v>
      </c>
      <c r="M6" s="175" t="s">
        <v>336</v>
      </c>
      <c r="N6" s="78" t="s">
        <v>3373</v>
      </c>
      <c r="O6" s="78" t="s">
        <v>145</v>
      </c>
      <c r="P6" s="78" t="s">
        <v>145</v>
      </c>
      <c r="Q6" s="78" t="s">
        <v>256</v>
      </c>
      <c r="R6" s="78" t="s">
        <v>331</v>
      </c>
      <c r="S6" s="78" t="s">
        <v>332</v>
      </c>
      <c r="T6" s="78" t="s">
        <v>332</v>
      </c>
      <c r="AR6" s="78" t="s">
        <v>145</v>
      </c>
      <c r="AS6" s="78" t="s">
        <v>145</v>
      </c>
      <c r="AU6" s="78" t="s">
        <v>3374</v>
      </c>
      <c r="AV6">
        <v>435</v>
      </c>
    </row>
    <row r="7" spans="1:48" ht="27.75" customHeight="1">
      <c r="A7" s="175" t="s">
        <v>337</v>
      </c>
      <c r="B7" s="175" t="s">
        <v>3015</v>
      </c>
      <c r="C7" s="175" t="s">
        <v>338</v>
      </c>
      <c r="D7" s="173">
        <v>122</v>
      </c>
      <c r="E7" s="174">
        <f>TRUNC(일위대가목록!E7,0)</f>
        <v>0</v>
      </c>
      <c r="F7" s="174">
        <f>TRUNC(E7*D7, 0)</f>
        <v>0</v>
      </c>
      <c r="G7" s="174">
        <f>TRUNC(일위대가목록!F7,0)</f>
        <v>0</v>
      </c>
      <c r="H7" s="174">
        <f>TRUNC(G7*D7, 0)</f>
        <v>0</v>
      </c>
      <c r="I7" s="174">
        <f>TRUNC(일위대가목록!G7,0)</f>
        <v>124029</v>
      </c>
      <c r="J7" s="174">
        <f>TRUNC(I7*D7, 0)</f>
        <v>15131538</v>
      </c>
      <c r="K7" s="174">
        <f t="shared" si="0"/>
        <v>124029</v>
      </c>
      <c r="L7" s="174">
        <f t="shared" si="0"/>
        <v>15131538</v>
      </c>
      <c r="M7" s="175" t="s">
        <v>339</v>
      </c>
      <c r="N7" s="78" t="s">
        <v>3375</v>
      </c>
      <c r="O7" s="78" t="s">
        <v>145</v>
      </c>
      <c r="P7" s="78" t="s">
        <v>145</v>
      </c>
      <c r="Q7" s="78" t="s">
        <v>256</v>
      </c>
      <c r="R7" s="78" t="s">
        <v>331</v>
      </c>
      <c r="S7" s="78" t="s">
        <v>332</v>
      </c>
      <c r="T7" s="78" t="s">
        <v>332</v>
      </c>
      <c r="AR7" s="78" t="s">
        <v>145</v>
      </c>
      <c r="AS7" s="78" t="s">
        <v>145</v>
      </c>
      <c r="AU7" s="78" t="s">
        <v>3376</v>
      </c>
      <c r="AV7">
        <v>623</v>
      </c>
    </row>
    <row r="8" spans="1:48" ht="27.75" customHeight="1">
      <c r="A8" s="175" t="s">
        <v>340</v>
      </c>
      <c r="B8" s="175" t="s">
        <v>3016</v>
      </c>
      <c r="C8" s="175" t="s">
        <v>537</v>
      </c>
      <c r="D8" s="173">
        <v>1</v>
      </c>
      <c r="E8" s="174">
        <f>TRUNC(일위대가목록!E8,0)</f>
        <v>0</v>
      </c>
      <c r="F8" s="174">
        <f>TRUNC(E8*D8, 0)</f>
        <v>0</v>
      </c>
      <c r="G8" s="174">
        <f>TRUNC(일위대가목록!F8,0)</f>
        <v>0</v>
      </c>
      <c r="H8" s="174">
        <f>TRUNC(G8*D8, 0)</f>
        <v>0</v>
      </c>
      <c r="I8" s="174">
        <f>TRUNC(일위대가목록!G8,0)</f>
        <v>1363865</v>
      </c>
      <c r="J8" s="174">
        <f>TRUNC(I8*D8, 0)</f>
        <v>1363865</v>
      </c>
      <c r="K8" s="174">
        <f t="shared" si="0"/>
        <v>1363865</v>
      </c>
      <c r="L8" s="174">
        <f t="shared" si="0"/>
        <v>1363865</v>
      </c>
      <c r="M8" s="175" t="s">
        <v>341</v>
      </c>
      <c r="N8" s="78" t="s">
        <v>3377</v>
      </c>
      <c r="O8" s="78" t="s">
        <v>145</v>
      </c>
      <c r="P8" s="78" t="s">
        <v>145</v>
      </c>
      <c r="Q8" s="78" t="s">
        <v>256</v>
      </c>
      <c r="R8" s="78" t="s">
        <v>331</v>
      </c>
      <c r="S8" s="78" t="s">
        <v>332</v>
      </c>
      <c r="T8" s="78" t="s">
        <v>332</v>
      </c>
      <c r="AR8" s="78" t="s">
        <v>145</v>
      </c>
      <c r="AS8" s="78" t="s">
        <v>145</v>
      </c>
      <c r="AU8" s="78" t="s">
        <v>3378</v>
      </c>
      <c r="AV8">
        <v>624</v>
      </c>
    </row>
    <row r="9" spans="1:48" ht="27.75" customHeight="1">
      <c r="A9" s="173"/>
      <c r="B9" s="173"/>
      <c r="C9" s="173"/>
      <c r="D9" s="173"/>
      <c r="E9" s="174"/>
      <c r="F9" s="174"/>
      <c r="G9" s="174"/>
      <c r="H9" s="174"/>
      <c r="I9" s="174"/>
      <c r="J9" s="174"/>
      <c r="K9" s="174"/>
      <c r="L9" s="174"/>
      <c r="M9" s="173"/>
      <c r="Q9" s="78" t="s">
        <v>256</v>
      </c>
    </row>
    <row r="10" spans="1:48" ht="27.75" customHeight="1">
      <c r="A10" s="173"/>
      <c r="B10" s="173"/>
      <c r="C10" s="173"/>
      <c r="D10" s="173"/>
      <c r="E10" s="174"/>
      <c r="F10" s="174"/>
      <c r="G10" s="174"/>
      <c r="H10" s="174"/>
      <c r="I10" s="174"/>
      <c r="J10" s="174"/>
      <c r="K10" s="174"/>
      <c r="L10" s="174"/>
      <c r="M10" s="173"/>
      <c r="Q10" s="78" t="s">
        <v>256</v>
      </c>
    </row>
    <row r="11" spans="1:48" ht="27.75" customHeight="1">
      <c r="A11" s="173"/>
      <c r="B11" s="173"/>
      <c r="C11" s="173"/>
      <c r="D11" s="173"/>
      <c r="E11" s="174"/>
      <c r="F11" s="174"/>
      <c r="G11" s="174"/>
      <c r="H11" s="174"/>
      <c r="I11" s="174"/>
      <c r="J11" s="174"/>
      <c r="K11" s="174"/>
      <c r="L11" s="174"/>
      <c r="M11" s="173"/>
      <c r="Q11" s="78" t="s">
        <v>256</v>
      </c>
    </row>
    <row r="12" spans="1:48" ht="27.75" customHeight="1">
      <c r="A12" s="173"/>
      <c r="B12" s="173"/>
      <c r="C12" s="173"/>
      <c r="D12" s="173"/>
      <c r="E12" s="174"/>
      <c r="F12" s="174"/>
      <c r="G12" s="174"/>
      <c r="H12" s="174"/>
      <c r="I12" s="174"/>
      <c r="J12" s="174"/>
      <c r="K12" s="174"/>
      <c r="L12" s="174"/>
      <c r="M12" s="173"/>
      <c r="Q12" s="78" t="s">
        <v>256</v>
      </c>
    </row>
    <row r="13" spans="1:48" ht="27.75" customHeight="1">
      <c r="A13" s="173"/>
      <c r="B13" s="173"/>
      <c r="C13" s="173"/>
      <c r="D13" s="173"/>
      <c r="E13" s="174"/>
      <c r="F13" s="174"/>
      <c r="G13" s="174"/>
      <c r="H13" s="174"/>
      <c r="I13" s="174"/>
      <c r="J13" s="174"/>
      <c r="K13" s="174"/>
      <c r="L13" s="174"/>
      <c r="M13" s="173"/>
      <c r="Q13" s="78" t="s">
        <v>256</v>
      </c>
    </row>
    <row r="14" spans="1:48" ht="27.75" customHeight="1">
      <c r="A14" s="173"/>
      <c r="B14" s="173"/>
      <c r="C14" s="173"/>
      <c r="D14" s="173"/>
      <c r="E14" s="174"/>
      <c r="F14" s="174"/>
      <c r="G14" s="174"/>
      <c r="H14" s="174"/>
      <c r="I14" s="174"/>
      <c r="J14" s="174"/>
      <c r="K14" s="174"/>
      <c r="L14" s="174"/>
      <c r="M14" s="173"/>
      <c r="Q14" s="78" t="s">
        <v>256</v>
      </c>
    </row>
    <row r="15" spans="1:48" ht="27.75" customHeight="1">
      <c r="A15" s="173"/>
      <c r="B15" s="173"/>
      <c r="C15" s="173"/>
      <c r="D15" s="173"/>
      <c r="E15" s="174"/>
      <c r="F15" s="174"/>
      <c r="G15" s="174"/>
      <c r="H15" s="174"/>
      <c r="I15" s="174"/>
      <c r="J15" s="174"/>
      <c r="K15" s="174"/>
      <c r="L15" s="174"/>
      <c r="M15" s="173"/>
      <c r="Q15" s="78" t="s">
        <v>256</v>
      </c>
    </row>
    <row r="16" spans="1:48" ht="27.75" customHeight="1">
      <c r="A16" s="173"/>
      <c r="B16" s="173"/>
      <c r="C16" s="173"/>
      <c r="D16" s="173"/>
      <c r="E16" s="174"/>
      <c r="F16" s="174"/>
      <c r="G16" s="174"/>
      <c r="H16" s="174"/>
      <c r="I16" s="174"/>
      <c r="J16" s="174"/>
      <c r="K16" s="174"/>
      <c r="L16" s="174"/>
      <c r="M16" s="173"/>
      <c r="Q16" s="78" t="s">
        <v>256</v>
      </c>
    </row>
    <row r="17" spans="1:48" ht="27.75" customHeight="1">
      <c r="A17" s="173"/>
      <c r="B17" s="173"/>
      <c r="C17" s="173"/>
      <c r="D17" s="173"/>
      <c r="E17" s="174"/>
      <c r="F17" s="174"/>
      <c r="G17" s="174"/>
      <c r="H17" s="174"/>
      <c r="I17" s="174"/>
      <c r="J17" s="174"/>
      <c r="K17" s="174"/>
      <c r="L17" s="174"/>
      <c r="M17" s="173"/>
      <c r="Q17" s="78" t="s">
        <v>256</v>
      </c>
    </row>
    <row r="18" spans="1:48" ht="27.75" customHeight="1">
      <c r="A18" s="173"/>
      <c r="B18" s="173"/>
      <c r="C18" s="173"/>
      <c r="D18" s="173"/>
      <c r="E18" s="174"/>
      <c r="F18" s="174"/>
      <c r="G18" s="174"/>
      <c r="H18" s="174"/>
      <c r="I18" s="174"/>
      <c r="J18" s="174"/>
      <c r="K18" s="174"/>
      <c r="L18" s="174"/>
      <c r="M18" s="173"/>
      <c r="Q18" s="78" t="s">
        <v>256</v>
      </c>
    </row>
    <row r="19" spans="1:48" ht="27.75" customHeight="1">
      <c r="A19" s="173"/>
      <c r="B19" s="173"/>
      <c r="C19" s="173"/>
      <c r="D19" s="173"/>
      <c r="E19" s="174"/>
      <c r="F19" s="174"/>
      <c r="G19" s="174"/>
      <c r="H19" s="174"/>
      <c r="I19" s="174"/>
      <c r="J19" s="174"/>
      <c r="K19" s="174"/>
      <c r="L19" s="174"/>
      <c r="M19" s="173"/>
      <c r="Q19" s="78" t="s">
        <v>256</v>
      </c>
    </row>
    <row r="20" spans="1:48" ht="27.75" customHeight="1">
      <c r="A20" s="173"/>
      <c r="B20" s="173"/>
      <c r="C20" s="173"/>
      <c r="D20" s="173"/>
      <c r="E20" s="174"/>
      <c r="F20" s="174"/>
      <c r="G20" s="174"/>
      <c r="H20" s="174"/>
      <c r="I20" s="174"/>
      <c r="J20" s="174"/>
      <c r="K20" s="174"/>
      <c r="L20" s="174"/>
      <c r="M20" s="173"/>
      <c r="Q20" s="78" t="s">
        <v>256</v>
      </c>
    </row>
    <row r="21" spans="1:48" ht="27.75" customHeight="1">
      <c r="A21" s="173"/>
      <c r="B21" s="173"/>
      <c r="C21" s="173"/>
      <c r="D21" s="173"/>
      <c r="E21" s="174"/>
      <c r="F21" s="174"/>
      <c r="G21" s="174"/>
      <c r="H21" s="174"/>
      <c r="I21" s="174"/>
      <c r="J21" s="174"/>
      <c r="K21" s="174"/>
      <c r="L21" s="174"/>
      <c r="M21" s="173"/>
      <c r="Q21" s="78" t="s">
        <v>256</v>
      </c>
    </row>
    <row r="22" spans="1:48" ht="27.75" customHeight="1">
      <c r="A22" s="173"/>
      <c r="B22" s="173"/>
      <c r="C22" s="173"/>
      <c r="D22" s="173"/>
      <c r="E22" s="174"/>
      <c r="F22" s="174"/>
      <c r="G22" s="174"/>
      <c r="H22" s="174"/>
      <c r="I22" s="174"/>
      <c r="J22" s="174"/>
      <c r="K22" s="174"/>
      <c r="L22" s="174"/>
      <c r="M22" s="173"/>
      <c r="Q22" s="78" t="s">
        <v>256</v>
      </c>
    </row>
    <row r="23" spans="1:48" ht="27.75" customHeight="1">
      <c r="A23" s="173"/>
      <c r="B23" s="173"/>
      <c r="C23" s="173"/>
      <c r="D23" s="173"/>
      <c r="E23" s="174"/>
      <c r="F23" s="174"/>
      <c r="G23" s="174"/>
      <c r="H23" s="174"/>
      <c r="I23" s="174"/>
      <c r="J23" s="174"/>
      <c r="K23" s="174"/>
      <c r="L23" s="174"/>
      <c r="M23" s="173"/>
      <c r="Q23" s="78" t="s">
        <v>256</v>
      </c>
    </row>
    <row r="24" spans="1:48" ht="27.75" customHeight="1">
      <c r="A24" s="173"/>
      <c r="B24" s="173"/>
      <c r="C24" s="173"/>
      <c r="D24" s="173"/>
      <c r="E24" s="174"/>
      <c r="F24" s="174"/>
      <c r="G24" s="174"/>
      <c r="H24" s="174"/>
      <c r="I24" s="174"/>
      <c r="J24" s="174"/>
      <c r="K24" s="174"/>
      <c r="L24" s="174"/>
      <c r="M24" s="173"/>
      <c r="Q24" s="78" t="s">
        <v>256</v>
      </c>
    </row>
    <row r="25" spans="1:48" ht="27.75" customHeight="1">
      <c r="A25" s="173"/>
      <c r="B25" s="173"/>
      <c r="C25" s="173"/>
      <c r="D25" s="173"/>
      <c r="E25" s="174"/>
      <c r="F25" s="174"/>
      <c r="G25" s="174"/>
      <c r="H25" s="174"/>
      <c r="I25" s="174"/>
      <c r="J25" s="174"/>
      <c r="K25" s="174"/>
      <c r="L25" s="174"/>
      <c r="M25" s="173"/>
      <c r="Q25" s="78" t="s">
        <v>256</v>
      </c>
    </row>
    <row r="26" spans="1:48" ht="27.75" customHeight="1">
      <c r="A26" s="173"/>
      <c r="B26" s="173"/>
      <c r="C26" s="173"/>
      <c r="D26" s="173"/>
      <c r="E26" s="174"/>
      <c r="F26" s="174"/>
      <c r="G26" s="174"/>
      <c r="H26" s="174"/>
      <c r="I26" s="174"/>
      <c r="J26" s="174"/>
      <c r="K26" s="174"/>
      <c r="L26" s="174"/>
      <c r="M26" s="173"/>
      <c r="Q26" s="78" t="s">
        <v>256</v>
      </c>
    </row>
    <row r="27" spans="1:48" ht="27.75" customHeight="1">
      <c r="A27" s="173"/>
      <c r="B27" s="173"/>
      <c r="C27" s="173"/>
      <c r="D27" s="173"/>
      <c r="E27" s="174"/>
      <c r="F27" s="174"/>
      <c r="G27" s="174"/>
      <c r="H27" s="174"/>
      <c r="I27" s="174"/>
      <c r="J27" s="174"/>
      <c r="K27" s="174"/>
      <c r="L27" s="174"/>
      <c r="M27" s="173"/>
      <c r="Q27" s="78" t="s">
        <v>256</v>
      </c>
    </row>
    <row r="28" spans="1:48" ht="27.75" customHeight="1">
      <c r="A28" s="175" t="s">
        <v>161</v>
      </c>
      <c r="B28" s="173"/>
      <c r="C28" s="173"/>
      <c r="D28" s="173"/>
      <c r="E28" s="174"/>
      <c r="F28" s="174">
        <f>SUMIF(Q4:Q27,"010101",F4:F27)</f>
        <v>0</v>
      </c>
      <c r="G28" s="174"/>
      <c r="H28" s="174">
        <f>SUMIF(Q4:Q27,"010101",H4:H27)</f>
        <v>0</v>
      </c>
      <c r="I28" s="174"/>
      <c r="J28" s="174">
        <f>SUMIF(Q4:Q27,"010101",J4:J27)</f>
        <v>20653465</v>
      </c>
      <c r="K28" s="174"/>
      <c r="L28" s="174">
        <f>SUMIF(Q4:Q27,"010101",L4:L27)</f>
        <v>20653465</v>
      </c>
      <c r="M28" s="173"/>
      <c r="N28" t="s">
        <v>342</v>
      </c>
    </row>
    <row r="29" spans="1:48" ht="27.75" customHeight="1">
      <c r="A29" s="175" t="s">
        <v>257</v>
      </c>
      <c r="B29" s="175" t="s">
        <v>145</v>
      </c>
      <c r="C29" s="173"/>
      <c r="D29" s="173"/>
      <c r="E29" s="174"/>
      <c r="F29" s="174"/>
      <c r="G29" s="174"/>
      <c r="H29" s="174"/>
      <c r="I29" s="174"/>
      <c r="J29" s="174"/>
      <c r="K29" s="174"/>
      <c r="L29" s="174"/>
      <c r="M29" s="173"/>
      <c r="Q29" s="78" t="s">
        <v>258</v>
      </c>
    </row>
    <row r="30" spans="1:48" ht="27.75" customHeight="1">
      <c r="A30" s="175" t="s">
        <v>343</v>
      </c>
      <c r="B30" s="175" t="s">
        <v>344</v>
      </c>
      <c r="C30" s="175" t="s">
        <v>329</v>
      </c>
      <c r="D30" s="173">
        <v>10</v>
      </c>
      <c r="E30" s="174">
        <f>TRUNC(일위대가목록!E9,0)</f>
        <v>7394</v>
      </c>
      <c r="F30" s="174">
        <f t="shared" ref="F30:F42" si="1">TRUNC(E30*D30, 0)</f>
        <v>73940</v>
      </c>
      <c r="G30" s="174">
        <f>TRUNC(일위대가목록!F9,0)</f>
        <v>92625</v>
      </c>
      <c r="H30" s="174">
        <f t="shared" ref="H30:H42" si="2">TRUNC(G30*D30, 0)</f>
        <v>926250</v>
      </c>
      <c r="I30" s="174">
        <f>TRUNC(일위대가목록!G9,0)</f>
        <v>0</v>
      </c>
      <c r="J30" s="174">
        <f t="shared" ref="J30:J42" si="3">TRUNC(I30*D30, 0)</f>
        <v>0</v>
      </c>
      <c r="K30" s="174">
        <f t="shared" ref="K30:L42" si="4">TRUNC(E30+G30+I30, 0)</f>
        <v>100019</v>
      </c>
      <c r="L30" s="174">
        <f t="shared" si="4"/>
        <v>1000190</v>
      </c>
      <c r="M30" s="175" t="s">
        <v>345</v>
      </c>
      <c r="N30" s="78" t="s">
        <v>3379</v>
      </c>
      <c r="O30" s="78" t="s">
        <v>145</v>
      </c>
      <c r="P30" s="78" t="s">
        <v>145</v>
      </c>
      <c r="Q30" s="78" t="s">
        <v>258</v>
      </c>
      <c r="R30" s="78" t="s">
        <v>331</v>
      </c>
      <c r="S30" s="78" t="s">
        <v>332</v>
      </c>
      <c r="T30" s="78" t="s">
        <v>332</v>
      </c>
      <c r="AR30" s="78" t="s">
        <v>145</v>
      </c>
      <c r="AS30" s="78" t="s">
        <v>145</v>
      </c>
      <c r="AU30" s="78" t="s">
        <v>3380</v>
      </c>
      <c r="AV30">
        <v>13</v>
      </c>
    </row>
    <row r="31" spans="1:48" ht="27.75" customHeight="1">
      <c r="A31" s="175" t="s">
        <v>343</v>
      </c>
      <c r="B31" s="175" t="s">
        <v>346</v>
      </c>
      <c r="C31" s="175" t="s">
        <v>329</v>
      </c>
      <c r="D31" s="173">
        <v>10</v>
      </c>
      <c r="E31" s="174">
        <f>TRUNC(일위대가목록!E10,0)</f>
        <v>11620</v>
      </c>
      <c r="F31" s="174">
        <f t="shared" si="1"/>
        <v>116200</v>
      </c>
      <c r="G31" s="174">
        <f>TRUNC(일위대가목록!F10,0)</f>
        <v>159780</v>
      </c>
      <c r="H31" s="174">
        <f t="shared" si="2"/>
        <v>1597800</v>
      </c>
      <c r="I31" s="174">
        <f>TRUNC(일위대가목록!G10,0)</f>
        <v>0</v>
      </c>
      <c r="J31" s="174">
        <f t="shared" si="3"/>
        <v>0</v>
      </c>
      <c r="K31" s="174">
        <f t="shared" si="4"/>
        <v>171400</v>
      </c>
      <c r="L31" s="174">
        <f t="shared" si="4"/>
        <v>1714000</v>
      </c>
      <c r="M31" s="175" t="s">
        <v>347</v>
      </c>
      <c r="N31" s="78" t="s">
        <v>3381</v>
      </c>
      <c r="O31" s="78" t="s">
        <v>145</v>
      </c>
      <c r="P31" s="78" t="s">
        <v>145</v>
      </c>
      <c r="Q31" s="78" t="s">
        <v>258</v>
      </c>
      <c r="R31" s="78" t="s">
        <v>331</v>
      </c>
      <c r="S31" s="78" t="s">
        <v>332</v>
      </c>
      <c r="T31" s="78" t="s">
        <v>332</v>
      </c>
      <c r="AR31" s="78" t="s">
        <v>145</v>
      </c>
      <c r="AS31" s="78" t="s">
        <v>145</v>
      </c>
      <c r="AU31" s="78" t="s">
        <v>3382</v>
      </c>
      <c r="AV31">
        <v>14</v>
      </c>
    </row>
    <row r="32" spans="1:48" ht="27.75" customHeight="1">
      <c r="A32" s="175" t="s">
        <v>348</v>
      </c>
      <c r="B32" s="175" t="s">
        <v>349</v>
      </c>
      <c r="C32" s="175" t="s">
        <v>350</v>
      </c>
      <c r="D32" s="173">
        <v>6</v>
      </c>
      <c r="E32" s="174">
        <f>TRUNC(일위대가목록!E11,0)</f>
        <v>39919</v>
      </c>
      <c r="F32" s="174">
        <f t="shared" si="1"/>
        <v>239514</v>
      </c>
      <c r="G32" s="174">
        <f>TRUNC(일위대가목록!F11,0)</f>
        <v>93630</v>
      </c>
      <c r="H32" s="174">
        <f t="shared" si="2"/>
        <v>561780</v>
      </c>
      <c r="I32" s="174">
        <f>TRUNC(일위대가목록!G11,0)</f>
        <v>0</v>
      </c>
      <c r="J32" s="174">
        <f t="shared" si="3"/>
        <v>0</v>
      </c>
      <c r="K32" s="174">
        <f t="shared" si="4"/>
        <v>133549</v>
      </c>
      <c r="L32" s="174">
        <f t="shared" si="4"/>
        <v>801294</v>
      </c>
      <c r="M32" s="175" t="s">
        <v>351</v>
      </c>
      <c r="N32" s="78" t="s">
        <v>3383</v>
      </c>
      <c r="O32" s="78" t="s">
        <v>145</v>
      </c>
      <c r="P32" s="78" t="s">
        <v>145</v>
      </c>
      <c r="Q32" s="78" t="s">
        <v>258</v>
      </c>
      <c r="R32" s="78" t="s">
        <v>331</v>
      </c>
      <c r="S32" s="78" t="s">
        <v>332</v>
      </c>
      <c r="T32" s="78" t="s">
        <v>332</v>
      </c>
      <c r="AR32" s="78" t="s">
        <v>145</v>
      </c>
      <c r="AS32" s="78" t="s">
        <v>145</v>
      </c>
      <c r="AU32" s="78" t="s">
        <v>3384</v>
      </c>
      <c r="AV32">
        <v>10</v>
      </c>
    </row>
    <row r="33" spans="1:48" ht="27.75" customHeight="1">
      <c r="A33" s="175" t="s">
        <v>352</v>
      </c>
      <c r="B33" s="175" t="s">
        <v>353</v>
      </c>
      <c r="C33" s="175" t="s">
        <v>354</v>
      </c>
      <c r="D33" s="173">
        <v>15.478999999999999</v>
      </c>
      <c r="E33" s="174">
        <f>TRUNC(일위대가목록!E12,0)</f>
        <v>24974</v>
      </c>
      <c r="F33" s="174">
        <f t="shared" si="1"/>
        <v>386572</v>
      </c>
      <c r="G33" s="174">
        <f>TRUNC(일위대가목록!F12,0)</f>
        <v>198509</v>
      </c>
      <c r="H33" s="174">
        <f t="shared" si="2"/>
        <v>3072720</v>
      </c>
      <c r="I33" s="174">
        <f>TRUNC(일위대가목록!G12,0)</f>
        <v>7139</v>
      </c>
      <c r="J33" s="174">
        <f t="shared" si="3"/>
        <v>110504</v>
      </c>
      <c r="K33" s="174">
        <f t="shared" si="4"/>
        <v>230622</v>
      </c>
      <c r="L33" s="174">
        <f t="shared" si="4"/>
        <v>3569796</v>
      </c>
      <c r="M33" s="175" t="s">
        <v>355</v>
      </c>
      <c r="N33" s="78" t="s">
        <v>3385</v>
      </c>
      <c r="O33" s="78" t="s">
        <v>145</v>
      </c>
      <c r="P33" s="78" t="s">
        <v>145</v>
      </c>
      <c r="Q33" s="78" t="s">
        <v>258</v>
      </c>
      <c r="R33" s="78" t="s">
        <v>331</v>
      </c>
      <c r="S33" s="78" t="s">
        <v>332</v>
      </c>
      <c r="T33" s="78" t="s">
        <v>332</v>
      </c>
      <c r="AR33" s="78" t="s">
        <v>145</v>
      </c>
      <c r="AS33" s="78" t="s">
        <v>145</v>
      </c>
      <c r="AU33" s="78" t="s">
        <v>3386</v>
      </c>
      <c r="AV33">
        <v>16</v>
      </c>
    </row>
    <row r="34" spans="1:48" ht="27.75" customHeight="1">
      <c r="A34" s="175" t="s">
        <v>356</v>
      </c>
      <c r="B34" s="175" t="s">
        <v>357</v>
      </c>
      <c r="C34" s="175" t="s">
        <v>358</v>
      </c>
      <c r="D34" s="173">
        <v>76</v>
      </c>
      <c r="E34" s="174">
        <f>TRUNC(일위대가목록!E13,0)</f>
        <v>2225</v>
      </c>
      <c r="F34" s="174">
        <f t="shared" si="1"/>
        <v>169100</v>
      </c>
      <c r="G34" s="174">
        <f>TRUNC(일위대가목록!F13,0)</f>
        <v>18067</v>
      </c>
      <c r="H34" s="174">
        <f t="shared" si="2"/>
        <v>1373092</v>
      </c>
      <c r="I34" s="174">
        <f>TRUNC(일위대가목록!G13,0)</f>
        <v>0</v>
      </c>
      <c r="J34" s="174">
        <f t="shared" si="3"/>
        <v>0</v>
      </c>
      <c r="K34" s="174">
        <f t="shared" si="4"/>
        <v>20292</v>
      </c>
      <c r="L34" s="174">
        <f t="shared" si="4"/>
        <v>1542192</v>
      </c>
      <c r="M34" s="175" t="s">
        <v>359</v>
      </c>
      <c r="N34" s="78" t="s">
        <v>3387</v>
      </c>
      <c r="O34" s="78" t="s">
        <v>145</v>
      </c>
      <c r="P34" s="78" t="s">
        <v>145</v>
      </c>
      <c r="Q34" s="78" t="s">
        <v>258</v>
      </c>
      <c r="R34" s="78" t="s">
        <v>331</v>
      </c>
      <c r="S34" s="78" t="s">
        <v>332</v>
      </c>
      <c r="T34" s="78" t="s">
        <v>332</v>
      </c>
      <c r="AR34" s="78" t="s">
        <v>145</v>
      </c>
      <c r="AS34" s="78" t="s">
        <v>145</v>
      </c>
      <c r="AU34" s="78" t="s">
        <v>3388</v>
      </c>
      <c r="AV34">
        <v>15</v>
      </c>
    </row>
    <row r="35" spans="1:48" ht="27.75" customHeight="1">
      <c r="A35" s="175" t="s">
        <v>360</v>
      </c>
      <c r="B35" s="175" t="s">
        <v>3017</v>
      </c>
      <c r="C35" s="175" t="s">
        <v>358</v>
      </c>
      <c r="D35" s="173">
        <v>1389</v>
      </c>
      <c r="E35" s="174">
        <f>TRUNC(일위대가목록!E14,0)</f>
        <v>4681</v>
      </c>
      <c r="F35" s="174">
        <f t="shared" si="1"/>
        <v>6501909</v>
      </c>
      <c r="G35" s="174">
        <f>TRUNC(일위대가목록!F14,0)</f>
        <v>12875</v>
      </c>
      <c r="H35" s="174">
        <f t="shared" si="2"/>
        <v>17883375</v>
      </c>
      <c r="I35" s="174">
        <f>TRUNC(일위대가목록!G14,0)</f>
        <v>0</v>
      </c>
      <c r="J35" s="174">
        <f t="shared" si="3"/>
        <v>0</v>
      </c>
      <c r="K35" s="174">
        <f t="shared" si="4"/>
        <v>17556</v>
      </c>
      <c r="L35" s="174">
        <f t="shared" si="4"/>
        <v>24385284</v>
      </c>
      <c r="M35" s="175" t="s">
        <v>361</v>
      </c>
      <c r="N35" s="78" t="s">
        <v>3389</v>
      </c>
      <c r="O35" s="78" t="s">
        <v>145</v>
      </c>
      <c r="P35" s="78" t="s">
        <v>145</v>
      </c>
      <c r="Q35" s="78" t="s">
        <v>258</v>
      </c>
      <c r="R35" s="78" t="s">
        <v>331</v>
      </c>
      <c r="S35" s="78" t="s">
        <v>332</v>
      </c>
      <c r="T35" s="78" t="s">
        <v>332</v>
      </c>
      <c r="AR35" s="78" t="s">
        <v>145</v>
      </c>
      <c r="AS35" s="78" t="s">
        <v>145</v>
      </c>
      <c r="AU35" s="78" t="s">
        <v>3390</v>
      </c>
      <c r="AV35">
        <v>11</v>
      </c>
    </row>
    <row r="36" spans="1:48" ht="27.75" customHeight="1">
      <c r="A36" s="175" t="s">
        <v>360</v>
      </c>
      <c r="B36" s="175" t="s">
        <v>3018</v>
      </c>
      <c r="C36" s="175" t="s">
        <v>358</v>
      </c>
      <c r="D36" s="173">
        <v>344</v>
      </c>
      <c r="E36" s="174">
        <f>TRUNC(일위대가목록!E15,0)</f>
        <v>4681</v>
      </c>
      <c r="F36" s="174">
        <f t="shared" si="1"/>
        <v>1610264</v>
      </c>
      <c r="G36" s="174">
        <f>TRUNC(일위대가목록!F15,0)</f>
        <v>15669</v>
      </c>
      <c r="H36" s="174">
        <f t="shared" si="2"/>
        <v>5390136</v>
      </c>
      <c r="I36" s="174">
        <f>TRUNC(일위대가목록!G15,0)</f>
        <v>0</v>
      </c>
      <c r="J36" s="174">
        <f t="shared" si="3"/>
        <v>0</v>
      </c>
      <c r="K36" s="174">
        <f t="shared" si="4"/>
        <v>20350</v>
      </c>
      <c r="L36" s="174">
        <f t="shared" si="4"/>
        <v>7000400</v>
      </c>
      <c r="M36" s="175" t="s">
        <v>362</v>
      </c>
      <c r="N36" s="78" t="s">
        <v>3391</v>
      </c>
      <c r="O36" s="78" t="s">
        <v>145</v>
      </c>
      <c r="P36" s="78" t="s">
        <v>145</v>
      </c>
      <c r="Q36" s="78" t="s">
        <v>258</v>
      </c>
      <c r="R36" s="78" t="s">
        <v>331</v>
      </c>
      <c r="S36" s="78" t="s">
        <v>332</v>
      </c>
      <c r="T36" s="78" t="s">
        <v>332</v>
      </c>
      <c r="AR36" s="78" t="s">
        <v>145</v>
      </c>
      <c r="AS36" s="78" t="s">
        <v>145</v>
      </c>
      <c r="AU36" s="78" t="s">
        <v>3392</v>
      </c>
      <c r="AV36">
        <v>12</v>
      </c>
    </row>
    <row r="37" spans="1:48" ht="27.75" customHeight="1">
      <c r="A37" s="175" t="s">
        <v>363</v>
      </c>
      <c r="B37" s="175" t="s">
        <v>364</v>
      </c>
      <c r="C37" s="175" t="s">
        <v>358</v>
      </c>
      <c r="D37" s="173">
        <v>649</v>
      </c>
      <c r="E37" s="174">
        <f>TRUNC(일위대가목록!E16,0)</f>
        <v>0</v>
      </c>
      <c r="F37" s="174">
        <f t="shared" si="1"/>
        <v>0</v>
      </c>
      <c r="G37" s="174">
        <f>TRUNC(일위대가목록!F16,0)</f>
        <v>22074</v>
      </c>
      <c r="H37" s="174">
        <f t="shared" si="2"/>
        <v>14326026</v>
      </c>
      <c r="I37" s="174">
        <f>TRUNC(일위대가목록!G16,0)</f>
        <v>0</v>
      </c>
      <c r="J37" s="174">
        <f t="shared" si="3"/>
        <v>0</v>
      </c>
      <c r="K37" s="174">
        <f t="shared" si="4"/>
        <v>22074</v>
      </c>
      <c r="L37" s="174">
        <f t="shared" si="4"/>
        <v>14326026</v>
      </c>
      <c r="M37" s="175" t="s">
        <v>365</v>
      </c>
      <c r="N37" s="78" t="s">
        <v>3393</v>
      </c>
      <c r="O37" s="78" t="s">
        <v>145</v>
      </c>
      <c r="P37" s="78" t="s">
        <v>145</v>
      </c>
      <c r="Q37" s="78" t="s">
        <v>258</v>
      </c>
      <c r="R37" s="78" t="s">
        <v>331</v>
      </c>
      <c r="S37" s="78" t="s">
        <v>332</v>
      </c>
      <c r="T37" s="78" t="s">
        <v>332</v>
      </c>
      <c r="AR37" s="78" t="s">
        <v>145</v>
      </c>
      <c r="AS37" s="78" t="s">
        <v>145</v>
      </c>
      <c r="AU37" s="78" t="s">
        <v>3394</v>
      </c>
      <c r="AV37">
        <v>17</v>
      </c>
    </row>
    <row r="38" spans="1:48" ht="27.75" customHeight="1">
      <c r="A38" s="175" t="s">
        <v>366</v>
      </c>
      <c r="B38" s="175" t="s">
        <v>367</v>
      </c>
      <c r="C38" s="175" t="s">
        <v>358</v>
      </c>
      <c r="D38" s="173">
        <v>649</v>
      </c>
      <c r="E38" s="174">
        <f>TRUNC(일위대가목록!E17,0)</f>
        <v>0</v>
      </c>
      <c r="F38" s="174">
        <f t="shared" si="1"/>
        <v>0</v>
      </c>
      <c r="G38" s="174">
        <f>TRUNC(일위대가목록!F17,0)</f>
        <v>1389</v>
      </c>
      <c r="H38" s="174">
        <f t="shared" si="2"/>
        <v>901461</v>
      </c>
      <c r="I38" s="174">
        <f>TRUNC(일위대가목록!G17,0)</f>
        <v>0</v>
      </c>
      <c r="J38" s="174">
        <f t="shared" si="3"/>
        <v>0</v>
      </c>
      <c r="K38" s="174">
        <f t="shared" si="4"/>
        <v>1389</v>
      </c>
      <c r="L38" s="174">
        <f t="shared" si="4"/>
        <v>901461</v>
      </c>
      <c r="M38" s="175" t="s">
        <v>368</v>
      </c>
      <c r="N38" s="78" t="s">
        <v>3395</v>
      </c>
      <c r="O38" s="78" t="s">
        <v>145</v>
      </c>
      <c r="P38" s="78" t="s">
        <v>145</v>
      </c>
      <c r="Q38" s="78" t="s">
        <v>258</v>
      </c>
      <c r="R38" s="78" t="s">
        <v>331</v>
      </c>
      <c r="S38" s="78" t="s">
        <v>332</v>
      </c>
      <c r="T38" s="78" t="s">
        <v>332</v>
      </c>
      <c r="AR38" s="78" t="s">
        <v>145</v>
      </c>
      <c r="AS38" s="78" t="s">
        <v>145</v>
      </c>
      <c r="AU38" s="78" t="s">
        <v>3396</v>
      </c>
      <c r="AV38">
        <v>18</v>
      </c>
    </row>
    <row r="39" spans="1:48" ht="27.75" customHeight="1">
      <c r="A39" s="175" t="s">
        <v>369</v>
      </c>
      <c r="B39" s="175" t="s">
        <v>367</v>
      </c>
      <c r="C39" s="175" t="s">
        <v>358</v>
      </c>
      <c r="D39" s="173">
        <v>649</v>
      </c>
      <c r="E39" s="174">
        <f>TRUNC(일위대가목록!E18,0)</f>
        <v>0</v>
      </c>
      <c r="F39" s="174">
        <f t="shared" si="1"/>
        <v>0</v>
      </c>
      <c r="G39" s="174">
        <f>TRUNC(일위대가목록!F18,0)</f>
        <v>3334</v>
      </c>
      <c r="H39" s="174">
        <f t="shared" si="2"/>
        <v>2163766</v>
      </c>
      <c r="I39" s="174">
        <f>TRUNC(일위대가목록!G18,0)</f>
        <v>0</v>
      </c>
      <c r="J39" s="174">
        <f t="shared" si="3"/>
        <v>0</v>
      </c>
      <c r="K39" s="174">
        <f t="shared" si="4"/>
        <v>3334</v>
      </c>
      <c r="L39" s="174">
        <f t="shared" si="4"/>
        <v>2163766</v>
      </c>
      <c r="M39" s="175" t="s">
        <v>370</v>
      </c>
      <c r="N39" s="78" t="s">
        <v>3397</v>
      </c>
      <c r="O39" s="78" t="s">
        <v>145</v>
      </c>
      <c r="P39" s="78" t="s">
        <v>145</v>
      </c>
      <c r="Q39" s="78" t="s">
        <v>258</v>
      </c>
      <c r="R39" s="78" t="s">
        <v>331</v>
      </c>
      <c r="S39" s="78" t="s">
        <v>332</v>
      </c>
      <c r="T39" s="78" t="s">
        <v>332</v>
      </c>
      <c r="AR39" s="78" t="s">
        <v>145</v>
      </c>
      <c r="AS39" s="78" t="s">
        <v>145</v>
      </c>
      <c r="AU39" s="78" t="s">
        <v>3398</v>
      </c>
      <c r="AV39">
        <v>19</v>
      </c>
    </row>
    <row r="40" spans="1:48" ht="27.75" customHeight="1">
      <c r="A40" s="175" t="s">
        <v>371</v>
      </c>
      <c r="B40" s="175" t="s">
        <v>372</v>
      </c>
      <c r="C40" s="175" t="s">
        <v>358</v>
      </c>
      <c r="D40" s="173">
        <v>25</v>
      </c>
      <c r="E40" s="174">
        <f>TRUNC(일위대가목록!E19,0)</f>
        <v>1052</v>
      </c>
      <c r="F40" s="174">
        <f t="shared" si="1"/>
        <v>26300</v>
      </c>
      <c r="G40" s="174">
        <f>TRUNC(일위대가목록!F19,0)</f>
        <v>1698</v>
      </c>
      <c r="H40" s="174">
        <f t="shared" si="2"/>
        <v>42450</v>
      </c>
      <c r="I40" s="174">
        <f>TRUNC(일위대가목록!G19,0)</f>
        <v>0</v>
      </c>
      <c r="J40" s="174">
        <f t="shared" si="3"/>
        <v>0</v>
      </c>
      <c r="K40" s="174">
        <f t="shared" si="4"/>
        <v>2750</v>
      </c>
      <c r="L40" s="174">
        <f t="shared" si="4"/>
        <v>68750</v>
      </c>
      <c r="M40" s="175" t="s">
        <v>373</v>
      </c>
      <c r="N40" s="78" t="s">
        <v>3399</v>
      </c>
      <c r="O40" s="78" t="s">
        <v>145</v>
      </c>
      <c r="P40" s="78" t="s">
        <v>145</v>
      </c>
      <c r="Q40" s="78" t="s">
        <v>258</v>
      </c>
      <c r="R40" s="78" t="s">
        <v>331</v>
      </c>
      <c r="S40" s="78" t="s">
        <v>332</v>
      </c>
      <c r="T40" s="78" t="s">
        <v>332</v>
      </c>
      <c r="AR40" s="78" t="s">
        <v>145</v>
      </c>
      <c r="AS40" s="78" t="s">
        <v>145</v>
      </c>
      <c r="AU40" s="78" t="s">
        <v>3400</v>
      </c>
      <c r="AV40">
        <v>20</v>
      </c>
    </row>
    <row r="41" spans="1:48" ht="27.75" customHeight="1">
      <c r="A41" s="175" t="s">
        <v>374</v>
      </c>
      <c r="B41" s="175" t="s">
        <v>375</v>
      </c>
      <c r="C41" s="175" t="s">
        <v>358</v>
      </c>
      <c r="D41" s="173">
        <v>1220</v>
      </c>
      <c r="E41" s="174">
        <f>TRUNC(일위대가목록!E20,0)</f>
        <v>0</v>
      </c>
      <c r="F41" s="174">
        <f t="shared" si="1"/>
        <v>0</v>
      </c>
      <c r="G41" s="174">
        <f>TRUNC(일위대가목록!F20,0)</f>
        <v>679</v>
      </c>
      <c r="H41" s="174">
        <f t="shared" si="2"/>
        <v>828380</v>
      </c>
      <c r="I41" s="174">
        <f>TRUNC(일위대가목록!G20,0)</f>
        <v>0</v>
      </c>
      <c r="J41" s="174">
        <f t="shared" si="3"/>
        <v>0</v>
      </c>
      <c r="K41" s="174">
        <f t="shared" si="4"/>
        <v>679</v>
      </c>
      <c r="L41" s="174">
        <f t="shared" si="4"/>
        <v>828380</v>
      </c>
      <c r="M41" s="175" t="s">
        <v>376</v>
      </c>
      <c r="N41" s="78" t="s">
        <v>3401</v>
      </c>
      <c r="O41" s="78" t="s">
        <v>145</v>
      </c>
      <c r="P41" s="78" t="s">
        <v>145</v>
      </c>
      <c r="Q41" s="78" t="s">
        <v>258</v>
      </c>
      <c r="R41" s="78" t="s">
        <v>331</v>
      </c>
      <c r="S41" s="78" t="s">
        <v>332</v>
      </c>
      <c r="T41" s="78" t="s">
        <v>332</v>
      </c>
      <c r="AR41" s="78" t="s">
        <v>145</v>
      </c>
      <c r="AS41" s="78" t="s">
        <v>145</v>
      </c>
      <c r="AU41" s="78" t="s">
        <v>3402</v>
      </c>
      <c r="AV41">
        <v>21</v>
      </c>
    </row>
    <row r="42" spans="1:48" ht="27.75" customHeight="1">
      <c r="A42" s="175" t="s">
        <v>377</v>
      </c>
      <c r="B42" s="175" t="s">
        <v>145</v>
      </c>
      <c r="C42" s="175" t="s">
        <v>358</v>
      </c>
      <c r="D42" s="173">
        <v>649</v>
      </c>
      <c r="E42" s="174">
        <f>TRUNC(일위대가목록!E21,0)</f>
        <v>0</v>
      </c>
      <c r="F42" s="174">
        <f t="shared" si="1"/>
        <v>0</v>
      </c>
      <c r="G42" s="174">
        <f>TRUNC(일위대가목록!F21,0)</f>
        <v>3396</v>
      </c>
      <c r="H42" s="174">
        <f t="shared" si="2"/>
        <v>2204004</v>
      </c>
      <c r="I42" s="174">
        <f>TRUNC(일위대가목록!G21,0)</f>
        <v>0</v>
      </c>
      <c r="J42" s="174">
        <f t="shared" si="3"/>
        <v>0</v>
      </c>
      <c r="K42" s="174">
        <f t="shared" si="4"/>
        <v>3396</v>
      </c>
      <c r="L42" s="174">
        <f t="shared" si="4"/>
        <v>2204004</v>
      </c>
      <c r="M42" s="175" t="s">
        <v>378</v>
      </c>
      <c r="N42" s="78" t="s">
        <v>3403</v>
      </c>
      <c r="O42" s="78" t="s">
        <v>145</v>
      </c>
      <c r="P42" s="78" t="s">
        <v>145</v>
      </c>
      <c r="Q42" s="78" t="s">
        <v>258</v>
      </c>
      <c r="R42" s="78" t="s">
        <v>331</v>
      </c>
      <c r="S42" s="78" t="s">
        <v>332</v>
      </c>
      <c r="T42" s="78" t="s">
        <v>332</v>
      </c>
      <c r="AR42" s="78" t="s">
        <v>145</v>
      </c>
      <c r="AS42" s="78" t="s">
        <v>145</v>
      </c>
      <c r="AU42" s="78" t="s">
        <v>3404</v>
      </c>
      <c r="AV42">
        <v>22</v>
      </c>
    </row>
    <row r="43" spans="1:48" ht="27.75" customHeight="1">
      <c r="A43" s="173"/>
      <c r="B43" s="173"/>
      <c r="C43" s="173"/>
      <c r="D43" s="173"/>
      <c r="E43" s="174"/>
      <c r="F43" s="174"/>
      <c r="G43" s="174"/>
      <c r="H43" s="174"/>
      <c r="I43" s="174"/>
      <c r="J43" s="174"/>
      <c r="K43" s="174"/>
      <c r="L43" s="174"/>
      <c r="M43" s="173"/>
      <c r="Q43" s="78" t="s">
        <v>258</v>
      </c>
    </row>
    <row r="44" spans="1:48" ht="27.75" customHeight="1">
      <c r="A44" s="173"/>
      <c r="B44" s="173"/>
      <c r="C44" s="173"/>
      <c r="D44" s="173"/>
      <c r="E44" s="174"/>
      <c r="F44" s="174"/>
      <c r="G44" s="174"/>
      <c r="H44" s="174"/>
      <c r="I44" s="174"/>
      <c r="J44" s="174"/>
      <c r="K44" s="174"/>
      <c r="L44" s="174"/>
      <c r="M44" s="173"/>
      <c r="Q44" s="78" t="s">
        <v>258</v>
      </c>
    </row>
    <row r="45" spans="1:48" ht="27.75" customHeight="1">
      <c r="A45" s="173"/>
      <c r="B45" s="173"/>
      <c r="C45" s="173"/>
      <c r="D45" s="173"/>
      <c r="E45" s="174"/>
      <c r="F45" s="174"/>
      <c r="G45" s="174"/>
      <c r="H45" s="174"/>
      <c r="I45" s="174"/>
      <c r="J45" s="174"/>
      <c r="K45" s="174"/>
      <c r="L45" s="174"/>
      <c r="M45" s="173"/>
      <c r="Q45" s="78" t="s">
        <v>258</v>
      </c>
    </row>
    <row r="46" spans="1:48" ht="27.75" customHeight="1">
      <c r="A46" s="173"/>
      <c r="B46" s="173"/>
      <c r="C46" s="173"/>
      <c r="D46" s="173"/>
      <c r="E46" s="174"/>
      <c r="F46" s="174"/>
      <c r="G46" s="174"/>
      <c r="H46" s="174"/>
      <c r="I46" s="174"/>
      <c r="J46" s="174"/>
      <c r="K46" s="174"/>
      <c r="L46" s="174"/>
      <c r="M46" s="173"/>
      <c r="Q46" s="78" t="s">
        <v>258</v>
      </c>
    </row>
    <row r="47" spans="1:48" ht="27.75" customHeight="1">
      <c r="A47" s="173"/>
      <c r="B47" s="173"/>
      <c r="C47" s="173"/>
      <c r="D47" s="173"/>
      <c r="E47" s="174"/>
      <c r="F47" s="174"/>
      <c r="G47" s="174"/>
      <c r="H47" s="174"/>
      <c r="I47" s="174"/>
      <c r="J47" s="174"/>
      <c r="K47" s="174"/>
      <c r="L47" s="174"/>
      <c r="M47" s="173"/>
      <c r="Q47" s="78" t="s">
        <v>258</v>
      </c>
    </row>
    <row r="48" spans="1:48" ht="27.75" customHeight="1">
      <c r="A48" s="173"/>
      <c r="B48" s="173"/>
      <c r="C48" s="173"/>
      <c r="D48" s="173"/>
      <c r="E48" s="174"/>
      <c r="F48" s="174"/>
      <c r="G48" s="174"/>
      <c r="H48" s="174"/>
      <c r="I48" s="174"/>
      <c r="J48" s="174"/>
      <c r="K48" s="174"/>
      <c r="L48" s="174"/>
      <c r="M48" s="173"/>
      <c r="Q48" s="78" t="s">
        <v>258</v>
      </c>
    </row>
    <row r="49" spans="1:48" ht="27.75" customHeight="1">
      <c r="A49" s="173"/>
      <c r="B49" s="173"/>
      <c r="C49" s="173"/>
      <c r="D49" s="173"/>
      <c r="E49" s="174"/>
      <c r="F49" s="174"/>
      <c r="G49" s="174"/>
      <c r="H49" s="174"/>
      <c r="I49" s="174"/>
      <c r="J49" s="174"/>
      <c r="K49" s="174"/>
      <c r="L49" s="174"/>
      <c r="M49" s="173"/>
      <c r="Q49" s="78" t="s">
        <v>258</v>
      </c>
    </row>
    <row r="50" spans="1:48" ht="27.75" customHeight="1">
      <c r="A50" s="173"/>
      <c r="B50" s="173"/>
      <c r="C50" s="173"/>
      <c r="D50" s="173"/>
      <c r="E50" s="174"/>
      <c r="F50" s="174"/>
      <c r="G50" s="174"/>
      <c r="H50" s="174"/>
      <c r="I50" s="174"/>
      <c r="J50" s="174"/>
      <c r="K50" s="174"/>
      <c r="L50" s="174"/>
      <c r="M50" s="173"/>
      <c r="Q50" s="78" t="s">
        <v>258</v>
      </c>
    </row>
    <row r="51" spans="1:48" ht="27.75" customHeight="1">
      <c r="A51" s="173"/>
      <c r="B51" s="173"/>
      <c r="C51" s="173"/>
      <c r="D51" s="173"/>
      <c r="E51" s="174"/>
      <c r="F51" s="174"/>
      <c r="G51" s="174"/>
      <c r="H51" s="174"/>
      <c r="I51" s="174"/>
      <c r="J51" s="174"/>
      <c r="K51" s="174"/>
      <c r="L51" s="174"/>
      <c r="M51" s="173"/>
      <c r="Q51" s="78" t="s">
        <v>258</v>
      </c>
    </row>
    <row r="52" spans="1:48" ht="27.75" customHeight="1">
      <c r="A52" s="173"/>
      <c r="B52" s="173"/>
      <c r="C52" s="173"/>
      <c r="D52" s="173"/>
      <c r="E52" s="174"/>
      <c r="F52" s="174"/>
      <c r="G52" s="174"/>
      <c r="H52" s="174"/>
      <c r="I52" s="174"/>
      <c r="J52" s="174"/>
      <c r="K52" s="174"/>
      <c r="L52" s="174"/>
      <c r="M52" s="173"/>
      <c r="Q52" s="78" t="s">
        <v>258</v>
      </c>
    </row>
    <row r="53" spans="1:48" ht="27.75" customHeight="1">
      <c r="A53" s="173"/>
      <c r="B53" s="173"/>
      <c r="C53" s="173"/>
      <c r="D53" s="173"/>
      <c r="E53" s="174"/>
      <c r="F53" s="174"/>
      <c r="G53" s="174"/>
      <c r="H53" s="174"/>
      <c r="I53" s="174"/>
      <c r="J53" s="174"/>
      <c r="K53" s="174"/>
      <c r="L53" s="174"/>
      <c r="M53" s="173"/>
      <c r="Q53" s="78" t="s">
        <v>258</v>
      </c>
    </row>
    <row r="54" spans="1:48" ht="27.75" customHeight="1">
      <c r="A54" s="175" t="s">
        <v>161</v>
      </c>
      <c r="B54" s="173"/>
      <c r="C54" s="173"/>
      <c r="D54" s="173"/>
      <c r="E54" s="174"/>
      <c r="F54" s="174">
        <f>SUMIF(Q30:Q53,"010102",F30:F53)</f>
        <v>9123799</v>
      </c>
      <c r="G54" s="174"/>
      <c r="H54" s="174">
        <f>SUMIF(Q30:Q53,"010102",H30:H53)</f>
        <v>51271240</v>
      </c>
      <c r="I54" s="174"/>
      <c r="J54" s="174">
        <f>SUMIF(Q30:Q53,"010102",J30:J53)</f>
        <v>110504</v>
      </c>
      <c r="K54" s="174"/>
      <c r="L54" s="174">
        <f>SUMIF(Q30:Q53,"010102",L30:L53)</f>
        <v>60505543</v>
      </c>
      <c r="M54" s="173"/>
      <c r="N54" t="s">
        <v>342</v>
      </c>
    </row>
    <row r="55" spans="1:48" ht="27.75" customHeight="1">
      <c r="A55" s="175" t="s">
        <v>259</v>
      </c>
      <c r="B55" s="175" t="s">
        <v>145</v>
      </c>
      <c r="C55" s="173"/>
      <c r="D55" s="173"/>
      <c r="E55" s="174"/>
      <c r="F55" s="174"/>
      <c r="G55" s="174"/>
      <c r="H55" s="174"/>
      <c r="I55" s="174"/>
      <c r="J55" s="174"/>
      <c r="K55" s="174"/>
      <c r="L55" s="174"/>
      <c r="M55" s="173"/>
      <c r="Q55" s="78" t="s">
        <v>148</v>
      </c>
    </row>
    <row r="56" spans="1:48" ht="27.75" customHeight="1">
      <c r="A56" s="175" t="s">
        <v>379</v>
      </c>
      <c r="B56" s="175" t="s">
        <v>380</v>
      </c>
      <c r="C56" s="175" t="s">
        <v>381</v>
      </c>
      <c r="D56" s="173">
        <v>320</v>
      </c>
      <c r="E56" s="174">
        <f>TRUNC(중기단가목록!E4,0)</f>
        <v>298</v>
      </c>
      <c r="F56" s="174">
        <f t="shared" ref="F56:F71" si="5">TRUNC(E56*D56, 0)</f>
        <v>95360</v>
      </c>
      <c r="G56" s="174">
        <f>TRUNC(중기단가목록!F4,0)</f>
        <v>7024</v>
      </c>
      <c r="H56" s="174">
        <f t="shared" ref="H56:H71" si="6">TRUNC(G56*D56, 0)</f>
        <v>2247680</v>
      </c>
      <c r="I56" s="174">
        <f>TRUNC(중기단가목록!G4,0)</f>
        <v>366</v>
      </c>
      <c r="J56" s="174">
        <f t="shared" ref="J56:J71" si="7">TRUNC(I56*D56, 0)</f>
        <v>117120</v>
      </c>
      <c r="K56" s="174">
        <f t="shared" ref="K56:L71" si="8">TRUNC(E56+G56+I56, 0)</f>
        <v>7688</v>
      </c>
      <c r="L56" s="174">
        <f t="shared" si="8"/>
        <v>2460160</v>
      </c>
      <c r="M56" s="175" t="s">
        <v>382</v>
      </c>
      <c r="N56" s="78" t="s">
        <v>3405</v>
      </c>
      <c r="O56" s="78" t="s">
        <v>145</v>
      </c>
      <c r="P56" s="78" t="s">
        <v>145</v>
      </c>
      <c r="Q56" s="78" t="s">
        <v>148</v>
      </c>
      <c r="R56" s="78" t="s">
        <v>332</v>
      </c>
      <c r="S56" s="78" t="s">
        <v>331</v>
      </c>
      <c r="T56" s="78" t="s">
        <v>332</v>
      </c>
      <c r="AR56" s="78" t="s">
        <v>145</v>
      </c>
      <c r="AS56" s="78" t="s">
        <v>145</v>
      </c>
      <c r="AU56" s="78" t="s">
        <v>3406</v>
      </c>
      <c r="AV56">
        <v>26</v>
      </c>
    </row>
    <row r="57" spans="1:48" ht="27.75" customHeight="1">
      <c r="A57" s="175" t="s">
        <v>383</v>
      </c>
      <c r="B57" s="175" t="s">
        <v>384</v>
      </c>
      <c r="C57" s="175" t="s">
        <v>381</v>
      </c>
      <c r="D57" s="173">
        <v>270</v>
      </c>
      <c r="E57" s="174">
        <f>TRUNC(중기단가목록!E5,0)</f>
        <v>6884</v>
      </c>
      <c r="F57" s="174">
        <f t="shared" si="5"/>
        <v>1858680</v>
      </c>
      <c r="G57" s="174">
        <f>TRUNC(중기단가목록!F5,0)</f>
        <v>8971</v>
      </c>
      <c r="H57" s="174">
        <f t="shared" si="6"/>
        <v>2422170</v>
      </c>
      <c r="I57" s="174">
        <f>TRUNC(중기단가목록!G5,0)</f>
        <v>5159</v>
      </c>
      <c r="J57" s="174">
        <f t="shared" si="7"/>
        <v>1392930</v>
      </c>
      <c r="K57" s="174">
        <f t="shared" si="8"/>
        <v>21014</v>
      </c>
      <c r="L57" s="174">
        <f t="shared" si="8"/>
        <v>5673780</v>
      </c>
      <c r="M57" s="175" t="s">
        <v>385</v>
      </c>
      <c r="N57" s="78" t="s">
        <v>3407</v>
      </c>
      <c r="O57" s="78" t="s">
        <v>145</v>
      </c>
      <c r="P57" s="78" t="s">
        <v>145</v>
      </c>
      <c r="Q57" s="78" t="s">
        <v>148</v>
      </c>
      <c r="R57" s="78" t="s">
        <v>332</v>
      </c>
      <c r="S57" s="78" t="s">
        <v>331</v>
      </c>
      <c r="T57" s="78" t="s">
        <v>332</v>
      </c>
      <c r="AR57" s="78" t="s">
        <v>145</v>
      </c>
      <c r="AS57" s="78" t="s">
        <v>145</v>
      </c>
      <c r="AU57" s="78" t="s">
        <v>3408</v>
      </c>
      <c r="AV57">
        <v>27</v>
      </c>
    </row>
    <row r="58" spans="1:48" ht="27.75" customHeight="1">
      <c r="A58" s="175" t="s">
        <v>386</v>
      </c>
      <c r="B58" s="175" t="s">
        <v>387</v>
      </c>
      <c r="C58" s="175" t="s">
        <v>381</v>
      </c>
      <c r="D58" s="173">
        <v>50</v>
      </c>
      <c r="E58" s="174">
        <f>TRUNC(일위대가목록!E22,0)</f>
        <v>1511</v>
      </c>
      <c r="F58" s="174">
        <f t="shared" si="5"/>
        <v>75550</v>
      </c>
      <c r="G58" s="174">
        <f>TRUNC(일위대가목록!F22,0)</f>
        <v>7129</v>
      </c>
      <c r="H58" s="174">
        <f t="shared" si="6"/>
        <v>356450</v>
      </c>
      <c r="I58" s="174">
        <f>TRUNC(일위대가목록!G22,0)</f>
        <v>1539</v>
      </c>
      <c r="J58" s="174">
        <f t="shared" si="7"/>
        <v>76950</v>
      </c>
      <c r="K58" s="174">
        <f t="shared" si="8"/>
        <v>10179</v>
      </c>
      <c r="L58" s="174">
        <f t="shared" si="8"/>
        <v>508950</v>
      </c>
      <c r="M58" s="175" t="s">
        <v>388</v>
      </c>
      <c r="N58" s="78" t="s">
        <v>3409</v>
      </c>
      <c r="O58" s="78" t="s">
        <v>145</v>
      </c>
      <c r="P58" s="78" t="s">
        <v>145</v>
      </c>
      <c r="Q58" s="78" t="s">
        <v>148</v>
      </c>
      <c r="R58" s="78" t="s">
        <v>331</v>
      </c>
      <c r="S58" s="78" t="s">
        <v>332</v>
      </c>
      <c r="T58" s="78" t="s">
        <v>332</v>
      </c>
      <c r="AR58" s="78" t="s">
        <v>145</v>
      </c>
      <c r="AS58" s="78" t="s">
        <v>145</v>
      </c>
      <c r="AU58" s="78" t="s">
        <v>3410</v>
      </c>
      <c r="AV58">
        <v>504</v>
      </c>
    </row>
    <row r="59" spans="1:48" ht="27.75" customHeight="1">
      <c r="A59" s="175" t="s">
        <v>389</v>
      </c>
      <c r="B59" s="175" t="s">
        <v>390</v>
      </c>
      <c r="C59" s="175" t="s">
        <v>358</v>
      </c>
      <c r="D59" s="173">
        <v>14</v>
      </c>
      <c r="E59" s="174">
        <f>TRUNC(일위대가목록!E23,0)</f>
        <v>16430</v>
      </c>
      <c r="F59" s="174">
        <f t="shared" si="5"/>
        <v>230020</v>
      </c>
      <c r="G59" s="174">
        <f>TRUNC(일위대가목록!F23,0)</f>
        <v>16183</v>
      </c>
      <c r="H59" s="174">
        <f t="shared" si="6"/>
        <v>226562</v>
      </c>
      <c r="I59" s="174">
        <f>TRUNC(일위대가목록!G23,0)</f>
        <v>0</v>
      </c>
      <c r="J59" s="174">
        <f t="shared" si="7"/>
        <v>0</v>
      </c>
      <c r="K59" s="174">
        <f t="shared" si="8"/>
        <v>32613</v>
      </c>
      <c r="L59" s="174">
        <f t="shared" si="8"/>
        <v>456582</v>
      </c>
      <c r="M59" s="175" t="s">
        <v>391</v>
      </c>
      <c r="N59" s="78" t="s">
        <v>3411</v>
      </c>
      <c r="O59" s="78" t="s">
        <v>145</v>
      </c>
      <c r="P59" s="78" t="s">
        <v>145</v>
      </c>
      <c r="Q59" s="78" t="s">
        <v>148</v>
      </c>
      <c r="R59" s="78" t="s">
        <v>331</v>
      </c>
      <c r="S59" s="78" t="s">
        <v>332</v>
      </c>
      <c r="T59" s="78" t="s">
        <v>332</v>
      </c>
      <c r="AR59" s="78" t="s">
        <v>145</v>
      </c>
      <c r="AS59" s="78" t="s">
        <v>145</v>
      </c>
      <c r="AU59" s="78" t="s">
        <v>3412</v>
      </c>
      <c r="AV59">
        <v>24</v>
      </c>
    </row>
    <row r="60" spans="1:48" ht="27.75" customHeight="1">
      <c r="A60" s="175" t="s">
        <v>392</v>
      </c>
      <c r="B60" s="175" t="s">
        <v>393</v>
      </c>
      <c r="C60" s="175" t="s">
        <v>358</v>
      </c>
      <c r="D60" s="173">
        <v>277</v>
      </c>
      <c r="E60" s="174">
        <f>TRUNC(일위대가목록!E24,0)</f>
        <v>422</v>
      </c>
      <c r="F60" s="174">
        <f t="shared" si="5"/>
        <v>116894</v>
      </c>
      <c r="G60" s="174">
        <f>TRUNC(일위대가목록!F24,0)</f>
        <v>1431</v>
      </c>
      <c r="H60" s="174">
        <f t="shared" si="6"/>
        <v>396387</v>
      </c>
      <c r="I60" s="174">
        <f>TRUNC(일위대가목록!G24,0)</f>
        <v>0</v>
      </c>
      <c r="J60" s="174">
        <f t="shared" si="7"/>
        <v>0</v>
      </c>
      <c r="K60" s="174">
        <f t="shared" si="8"/>
        <v>1853</v>
      </c>
      <c r="L60" s="174">
        <f t="shared" si="8"/>
        <v>513281</v>
      </c>
      <c r="M60" s="175" t="s">
        <v>394</v>
      </c>
      <c r="N60" s="78" t="s">
        <v>3413</v>
      </c>
      <c r="O60" s="78" t="s">
        <v>145</v>
      </c>
      <c r="P60" s="78" t="s">
        <v>145</v>
      </c>
      <c r="Q60" s="78" t="s">
        <v>148</v>
      </c>
      <c r="R60" s="78" t="s">
        <v>331</v>
      </c>
      <c r="S60" s="78" t="s">
        <v>332</v>
      </c>
      <c r="T60" s="78" t="s">
        <v>332</v>
      </c>
      <c r="AR60" s="78" t="s">
        <v>145</v>
      </c>
      <c r="AS60" s="78" t="s">
        <v>145</v>
      </c>
      <c r="AU60" s="78" t="s">
        <v>3414</v>
      </c>
      <c r="AV60">
        <v>25</v>
      </c>
    </row>
    <row r="61" spans="1:48" ht="27.75" customHeight="1">
      <c r="A61" s="175" t="s">
        <v>395</v>
      </c>
      <c r="B61" s="175" t="s">
        <v>396</v>
      </c>
      <c r="C61" s="175" t="s">
        <v>381</v>
      </c>
      <c r="D61" s="173">
        <v>42</v>
      </c>
      <c r="E61" s="174">
        <f>TRUNC(일위대가목록!E25,0)</f>
        <v>1048</v>
      </c>
      <c r="F61" s="174">
        <f t="shared" si="5"/>
        <v>44016</v>
      </c>
      <c r="G61" s="174">
        <f>TRUNC(일위대가목록!F25,0)</f>
        <v>9384</v>
      </c>
      <c r="H61" s="174">
        <f t="shared" si="6"/>
        <v>394128</v>
      </c>
      <c r="I61" s="174">
        <f>TRUNC(일위대가목록!G25,0)</f>
        <v>1361</v>
      </c>
      <c r="J61" s="174">
        <f t="shared" si="7"/>
        <v>57162</v>
      </c>
      <c r="K61" s="174">
        <f t="shared" si="8"/>
        <v>11793</v>
      </c>
      <c r="L61" s="174">
        <f t="shared" si="8"/>
        <v>495306</v>
      </c>
      <c r="M61" s="175" t="s">
        <v>397</v>
      </c>
      <c r="N61" s="78" t="s">
        <v>3415</v>
      </c>
      <c r="O61" s="78" t="s">
        <v>145</v>
      </c>
      <c r="P61" s="78" t="s">
        <v>145</v>
      </c>
      <c r="Q61" s="78" t="s">
        <v>148</v>
      </c>
      <c r="R61" s="78" t="s">
        <v>331</v>
      </c>
      <c r="S61" s="78" t="s">
        <v>332</v>
      </c>
      <c r="T61" s="78" t="s">
        <v>332</v>
      </c>
      <c r="AR61" s="78" t="s">
        <v>145</v>
      </c>
      <c r="AS61" s="78" t="s">
        <v>145</v>
      </c>
      <c r="AU61" s="78" t="s">
        <v>3416</v>
      </c>
      <c r="AV61">
        <v>29</v>
      </c>
    </row>
    <row r="62" spans="1:48" ht="27.75" customHeight="1">
      <c r="A62" s="175" t="s">
        <v>398</v>
      </c>
      <c r="B62" s="175" t="s">
        <v>145</v>
      </c>
      <c r="C62" s="175" t="s">
        <v>145</v>
      </c>
      <c r="D62" s="173"/>
      <c r="E62" s="174">
        <f>TRUNC(단가대비표!O395,0)</f>
        <v>0</v>
      </c>
      <c r="F62" s="174">
        <f t="shared" si="5"/>
        <v>0</v>
      </c>
      <c r="G62" s="174">
        <f>TRUNC(단가대비표!P395,0)</f>
        <v>0</v>
      </c>
      <c r="H62" s="174">
        <f t="shared" si="6"/>
        <v>0</v>
      </c>
      <c r="I62" s="174">
        <f>TRUNC(단가대비표!V395,0)</f>
        <v>0</v>
      </c>
      <c r="J62" s="174">
        <f t="shared" si="7"/>
        <v>0</v>
      </c>
      <c r="K62" s="174">
        <f t="shared" si="8"/>
        <v>0</v>
      </c>
      <c r="L62" s="174">
        <f t="shared" si="8"/>
        <v>0</v>
      </c>
      <c r="M62" s="175" t="s">
        <v>145</v>
      </c>
      <c r="N62" s="78" t="s">
        <v>3417</v>
      </c>
      <c r="O62" s="78" t="s">
        <v>145</v>
      </c>
      <c r="P62" s="78" t="s">
        <v>145</v>
      </c>
      <c r="Q62" s="78" t="s">
        <v>148</v>
      </c>
      <c r="R62" s="78" t="s">
        <v>332</v>
      </c>
      <c r="S62" s="78" t="s">
        <v>332</v>
      </c>
      <c r="T62" s="78" t="s">
        <v>331</v>
      </c>
      <c r="AR62" s="78" t="s">
        <v>145</v>
      </c>
      <c r="AS62" s="78" t="s">
        <v>145</v>
      </c>
      <c r="AU62" s="78" t="s">
        <v>3418</v>
      </c>
      <c r="AV62">
        <v>411</v>
      </c>
    </row>
    <row r="63" spans="1:48" ht="27.75" customHeight="1">
      <c r="A63" s="175" t="s">
        <v>399</v>
      </c>
      <c r="B63" s="175" t="s">
        <v>400</v>
      </c>
      <c r="C63" s="175" t="s">
        <v>401</v>
      </c>
      <c r="D63" s="173">
        <v>157</v>
      </c>
      <c r="E63" s="174">
        <f>TRUNC(단가대비표!O396,0)</f>
        <v>190000</v>
      </c>
      <c r="F63" s="174">
        <f t="shared" si="5"/>
        <v>29830000</v>
      </c>
      <c r="G63" s="174">
        <f>TRUNC(단가대비표!P396,0)</f>
        <v>0</v>
      </c>
      <c r="H63" s="174">
        <f t="shared" si="6"/>
        <v>0</v>
      </c>
      <c r="I63" s="174">
        <f>TRUNC(단가대비표!V396,0)</f>
        <v>0</v>
      </c>
      <c r="J63" s="174">
        <f t="shared" si="7"/>
        <v>0</v>
      </c>
      <c r="K63" s="174">
        <f t="shared" si="8"/>
        <v>190000</v>
      </c>
      <c r="L63" s="174">
        <f t="shared" si="8"/>
        <v>29830000</v>
      </c>
      <c r="M63" s="175" t="s">
        <v>402</v>
      </c>
      <c r="N63" s="78" t="s">
        <v>3419</v>
      </c>
      <c r="O63" s="78" t="s">
        <v>145</v>
      </c>
      <c r="P63" s="78" t="s">
        <v>145</v>
      </c>
      <c r="Q63" s="78" t="s">
        <v>148</v>
      </c>
      <c r="R63" s="78" t="s">
        <v>332</v>
      </c>
      <c r="S63" s="78" t="s">
        <v>332</v>
      </c>
      <c r="T63" s="78" t="s">
        <v>331</v>
      </c>
      <c r="AR63" s="78" t="s">
        <v>145</v>
      </c>
      <c r="AS63" s="78" t="s">
        <v>145</v>
      </c>
      <c r="AU63" s="78" t="s">
        <v>3420</v>
      </c>
      <c r="AV63">
        <v>412</v>
      </c>
    </row>
    <row r="64" spans="1:48" ht="27.75" customHeight="1">
      <c r="A64" s="175" t="s">
        <v>403</v>
      </c>
      <c r="B64" s="175" t="s">
        <v>404</v>
      </c>
      <c r="C64" s="175" t="s">
        <v>401</v>
      </c>
      <c r="D64" s="173">
        <v>17</v>
      </c>
      <c r="E64" s="174">
        <f>TRUNC(단가대비표!O397,0)</f>
        <v>195000</v>
      </c>
      <c r="F64" s="174">
        <f t="shared" si="5"/>
        <v>3315000</v>
      </c>
      <c r="G64" s="174">
        <f>TRUNC(단가대비표!P397,0)</f>
        <v>0</v>
      </c>
      <c r="H64" s="174">
        <f t="shared" si="6"/>
        <v>0</v>
      </c>
      <c r="I64" s="174">
        <f>TRUNC(단가대비표!V397,0)</f>
        <v>0</v>
      </c>
      <c r="J64" s="174">
        <f t="shared" si="7"/>
        <v>0</v>
      </c>
      <c r="K64" s="174">
        <f t="shared" si="8"/>
        <v>195000</v>
      </c>
      <c r="L64" s="174">
        <f t="shared" si="8"/>
        <v>3315000</v>
      </c>
      <c r="M64" s="175" t="s">
        <v>402</v>
      </c>
      <c r="N64" s="78" t="s">
        <v>3421</v>
      </c>
      <c r="O64" s="78" t="s">
        <v>145</v>
      </c>
      <c r="P64" s="78" t="s">
        <v>145</v>
      </c>
      <c r="Q64" s="78" t="s">
        <v>148</v>
      </c>
      <c r="R64" s="78" t="s">
        <v>332</v>
      </c>
      <c r="S64" s="78" t="s">
        <v>332</v>
      </c>
      <c r="T64" s="78" t="s">
        <v>331</v>
      </c>
      <c r="AR64" s="78" t="s">
        <v>145</v>
      </c>
      <c r="AS64" s="78" t="s">
        <v>145</v>
      </c>
      <c r="AU64" s="78" t="s">
        <v>3422</v>
      </c>
      <c r="AV64">
        <v>413</v>
      </c>
    </row>
    <row r="65" spans="1:48" ht="27.75" customHeight="1">
      <c r="A65" s="175" t="s">
        <v>405</v>
      </c>
      <c r="B65" s="175" t="s">
        <v>406</v>
      </c>
      <c r="C65" s="175" t="s">
        <v>338</v>
      </c>
      <c r="D65" s="173">
        <v>864</v>
      </c>
      <c r="E65" s="174">
        <f>TRUNC(단가대비표!O398,0)</f>
        <v>19107</v>
      </c>
      <c r="F65" s="174">
        <f t="shared" si="5"/>
        <v>16508448</v>
      </c>
      <c r="G65" s="174">
        <f>TRUNC(단가대비표!P398,0)</f>
        <v>24136</v>
      </c>
      <c r="H65" s="174">
        <f t="shared" si="6"/>
        <v>20853504</v>
      </c>
      <c r="I65" s="174">
        <f>TRUNC(단가대비표!V398,0)</f>
        <v>11455</v>
      </c>
      <c r="J65" s="174">
        <f t="shared" si="7"/>
        <v>9897120</v>
      </c>
      <c r="K65" s="174">
        <f t="shared" si="8"/>
        <v>54698</v>
      </c>
      <c r="L65" s="174">
        <f t="shared" si="8"/>
        <v>47259072</v>
      </c>
      <c r="M65" s="175" t="s">
        <v>402</v>
      </c>
      <c r="N65" s="78" t="s">
        <v>3423</v>
      </c>
      <c r="O65" s="78" t="s">
        <v>145</v>
      </c>
      <c r="P65" s="78" t="s">
        <v>145</v>
      </c>
      <c r="Q65" s="78" t="s">
        <v>148</v>
      </c>
      <c r="R65" s="78" t="s">
        <v>332</v>
      </c>
      <c r="S65" s="78" t="s">
        <v>332</v>
      </c>
      <c r="T65" s="78" t="s">
        <v>331</v>
      </c>
      <c r="AR65" s="78" t="s">
        <v>145</v>
      </c>
      <c r="AS65" s="78" t="s">
        <v>145</v>
      </c>
      <c r="AU65" s="78" t="s">
        <v>3424</v>
      </c>
      <c r="AV65">
        <v>415</v>
      </c>
    </row>
    <row r="66" spans="1:48" ht="27.75" customHeight="1">
      <c r="A66" s="175" t="s">
        <v>407</v>
      </c>
      <c r="B66" s="175" t="s">
        <v>145</v>
      </c>
      <c r="C66" s="175" t="s">
        <v>381</v>
      </c>
      <c r="D66" s="173">
        <v>113</v>
      </c>
      <c r="E66" s="174">
        <f>TRUNC(단가대비표!O399,0)</f>
        <v>7291</v>
      </c>
      <c r="F66" s="174">
        <f t="shared" si="5"/>
        <v>823883</v>
      </c>
      <c r="G66" s="174">
        <f>TRUNC(단가대비표!P399,0)</f>
        <v>16095</v>
      </c>
      <c r="H66" s="174">
        <f t="shared" si="6"/>
        <v>1818735</v>
      </c>
      <c r="I66" s="174">
        <f>TRUNC(단가대비표!V399,0)</f>
        <v>4115</v>
      </c>
      <c r="J66" s="174">
        <f t="shared" si="7"/>
        <v>464995</v>
      </c>
      <c r="K66" s="174">
        <f t="shared" si="8"/>
        <v>27501</v>
      </c>
      <c r="L66" s="174">
        <f t="shared" si="8"/>
        <v>3107613</v>
      </c>
      <c r="M66" s="175" t="s">
        <v>402</v>
      </c>
      <c r="N66" s="78" t="s">
        <v>3425</v>
      </c>
      <c r="O66" s="78" t="s">
        <v>145</v>
      </c>
      <c r="P66" s="78" t="s">
        <v>145</v>
      </c>
      <c r="Q66" s="78" t="s">
        <v>148</v>
      </c>
      <c r="R66" s="78" t="s">
        <v>332</v>
      </c>
      <c r="S66" s="78" t="s">
        <v>332</v>
      </c>
      <c r="T66" s="78" t="s">
        <v>331</v>
      </c>
      <c r="AR66" s="78" t="s">
        <v>145</v>
      </c>
      <c r="AS66" s="78" t="s">
        <v>145</v>
      </c>
      <c r="AU66" s="78" t="s">
        <v>3426</v>
      </c>
      <c r="AV66">
        <v>416</v>
      </c>
    </row>
    <row r="67" spans="1:48" ht="27.75" customHeight="1">
      <c r="A67" s="175" t="s">
        <v>408</v>
      </c>
      <c r="B67" s="175" t="s">
        <v>145</v>
      </c>
      <c r="C67" s="175" t="s">
        <v>409</v>
      </c>
      <c r="D67" s="173">
        <v>1</v>
      </c>
      <c r="E67" s="174">
        <f>TRUNC(단가대비표!O400,0)</f>
        <v>57141</v>
      </c>
      <c r="F67" s="174">
        <f t="shared" si="5"/>
        <v>57141</v>
      </c>
      <c r="G67" s="174">
        <f>TRUNC(단가대비표!P400,0)</f>
        <v>966058</v>
      </c>
      <c r="H67" s="174">
        <f t="shared" si="6"/>
        <v>966058</v>
      </c>
      <c r="I67" s="174">
        <f>TRUNC(단가대비표!V400,0)</f>
        <v>210750</v>
      </c>
      <c r="J67" s="174">
        <f t="shared" si="7"/>
        <v>210750</v>
      </c>
      <c r="K67" s="174">
        <f t="shared" si="8"/>
        <v>1233949</v>
      </c>
      <c r="L67" s="174">
        <f t="shared" si="8"/>
        <v>1233949</v>
      </c>
      <c r="M67" s="175" t="s">
        <v>402</v>
      </c>
      <c r="N67" s="78" t="s">
        <v>3427</v>
      </c>
      <c r="O67" s="78" t="s">
        <v>145</v>
      </c>
      <c r="P67" s="78" t="s">
        <v>145</v>
      </c>
      <c r="Q67" s="78" t="s">
        <v>148</v>
      </c>
      <c r="R67" s="78" t="s">
        <v>332</v>
      </c>
      <c r="S67" s="78" t="s">
        <v>332</v>
      </c>
      <c r="T67" s="78" t="s">
        <v>331</v>
      </c>
      <c r="AR67" s="78" t="s">
        <v>145</v>
      </c>
      <c r="AS67" s="78" t="s">
        <v>145</v>
      </c>
      <c r="AU67" s="78" t="s">
        <v>3428</v>
      </c>
      <c r="AV67">
        <v>418</v>
      </c>
    </row>
    <row r="68" spans="1:48" ht="27.75" customHeight="1">
      <c r="A68" s="175" t="s">
        <v>410</v>
      </c>
      <c r="B68" s="175" t="s">
        <v>145</v>
      </c>
      <c r="C68" s="175" t="s">
        <v>409</v>
      </c>
      <c r="D68" s="173">
        <v>1</v>
      </c>
      <c r="E68" s="174">
        <f>TRUNC(단가대비표!O401,0)</f>
        <v>3864547</v>
      </c>
      <c r="F68" s="174">
        <f t="shared" si="5"/>
        <v>3864547</v>
      </c>
      <c r="G68" s="174">
        <f>TRUNC(단가대비표!P401,0)</f>
        <v>5687416</v>
      </c>
      <c r="H68" s="174">
        <f t="shared" si="6"/>
        <v>5687416</v>
      </c>
      <c r="I68" s="174">
        <f>TRUNC(단가대비표!V401,0)</f>
        <v>1687383</v>
      </c>
      <c r="J68" s="174">
        <f t="shared" si="7"/>
        <v>1687383</v>
      </c>
      <c r="K68" s="174">
        <f t="shared" si="8"/>
        <v>11239346</v>
      </c>
      <c r="L68" s="174">
        <f t="shared" si="8"/>
        <v>11239346</v>
      </c>
      <c r="M68" s="175" t="s">
        <v>402</v>
      </c>
      <c r="N68" s="78" t="s">
        <v>3429</v>
      </c>
      <c r="O68" s="78" t="s">
        <v>145</v>
      </c>
      <c r="P68" s="78" t="s">
        <v>145</v>
      </c>
      <c r="Q68" s="78" t="s">
        <v>148</v>
      </c>
      <c r="R68" s="78" t="s">
        <v>332</v>
      </c>
      <c r="S68" s="78" t="s">
        <v>332</v>
      </c>
      <c r="T68" s="78" t="s">
        <v>331</v>
      </c>
      <c r="AR68" s="78" t="s">
        <v>145</v>
      </c>
      <c r="AS68" s="78" t="s">
        <v>145</v>
      </c>
      <c r="AU68" s="78" t="s">
        <v>3430</v>
      </c>
      <c r="AV68">
        <v>419</v>
      </c>
    </row>
    <row r="69" spans="1:48" ht="27.75" customHeight="1">
      <c r="A69" s="175" t="s">
        <v>411</v>
      </c>
      <c r="B69" s="175" t="s">
        <v>145</v>
      </c>
      <c r="C69" s="175" t="s">
        <v>409</v>
      </c>
      <c r="D69" s="173">
        <v>1</v>
      </c>
      <c r="E69" s="174">
        <f>TRUNC(단가대비표!O402,0)</f>
        <v>0</v>
      </c>
      <c r="F69" s="174">
        <f t="shared" si="5"/>
        <v>0</v>
      </c>
      <c r="G69" s="174">
        <f>TRUNC(단가대비표!P402,0)</f>
        <v>0</v>
      </c>
      <c r="H69" s="174">
        <f t="shared" si="6"/>
        <v>0</v>
      </c>
      <c r="I69" s="174">
        <f>TRUNC(단가대비표!V402,0)</f>
        <v>10000000</v>
      </c>
      <c r="J69" s="174">
        <f t="shared" si="7"/>
        <v>10000000</v>
      </c>
      <c r="K69" s="174">
        <f t="shared" si="8"/>
        <v>10000000</v>
      </c>
      <c r="L69" s="174">
        <f t="shared" si="8"/>
        <v>10000000</v>
      </c>
      <c r="M69" s="175" t="s">
        <v>402</v>
      </c>
      <c r="N69" s="78" t="s">
        <v>3431</v>
      </c>
      <c r="O69" s="78" t="s">
        <v>145</v>
      </c>
      <c r="P69" s="78" t="s">
        <v>145</v>
      </c>
      <c r="Q69" s="78" t="s">
        <v>148</v>
      </c>
      <c r="R69" s="78" t="s">
        <v>332</v>
      </c>
      <c r="S69" s="78" t="s">
        <v>332</v>
      </c>
      <c r="T69" s="78" t="s">
        <v>331</v>
      </c>
      <c r="AR69" s="78" t="s">
        <v>145</v>
      </c>
      <c r="AS69" s="78" t="s">
        <v>145</v>
      </c>
      <c r="AU69" s="78" t="s">
        <v>3432</v>
      </c>
      <c r="AV69">
        <v>420</v>
      </c>
    </row>
    <row r="70" spans="1:48" ht="27.75" customHeight="1">
      <c r="A70" s="175" t="s">
        <v>412</v>
      </c>
      <c r="B70" s="175" t="s">
        <v>145</v>
      </c>
      <c r="C70" s="175" t="s">
        <v>409</v>
      </c>
      <c r="D70" s="173">
        <v>1</v>
      </c>
      <c r="E70" s="174">
        <f>TRUNC(단가대비표!O403,0)</f>
        <v>0</v>
      </c>
      <c r="F70" s="174">
        <f t="shared" si="5"/>
        <v>0</v>
      </c>
      <c r="G70" s="174">
        <f>TRUNC(단가대비표!P403,0)</f>
        <v>0</v>
      </c>
      <c r="H70" s="174">
        <f t="shared" si="6"/>
        <v>0</v>
      </c>
      <c r="I70" s="174">
        <f>TRUNC(단가대비표!V403,0)</f>
        <v>1000000</v>
      </c>
      <c r="J70" s="174">
        <f t="shared" si="7"/>
        <v>1000000</v>
      </c>
      <c r="K70" s="174">
        <f t="shared" si="8"/>
        <v>1000000</v>
      </c>
      <c r="L70" s="174">
        <f t="shared" si="8"/>
        <v>1000000</v>
      </c>
      <c r="M70" s="175" t="s">
        <v>402</v>
      </c>
      <c r="N70" s="78" t="s">
        <v>3433</v>
      </c>
      <c r="O70" s="78" t="s">
        <v>145</v>
      </c>
      <c r="P70" s="78" t="s">
        <v>145</v>
      </c>
      <c r="Q70" s="78" t="s">
        <v>148</v>
      </c>
      <c r="R70" s="78" t="s">
        <v>332</v>
      </c>
      <c r="S70" s="78" t="s">
        <v>332</v>
      </c>
      <c r="T70" s="78" t="s">
        <v>331</v>
      </c>
      <c r="AR70" s="78" t="s">
        <v>145</v>
      </c>
      <c r="AS70" s="78" t="s">
        <v>145</v>
      </c>
      <c r="AU70" s="78" t="s">
        <v>3434</v>
      </c>
      <c r="AV70">
        <v>422</v>
      </c>
    </row>
    <row r="71" spans="1:48" ht="27.75" customHeight="1">
      <c r="A71" s="175" t="s">
        <v>413</v>
      </c>
      <c r="B71" s="175" t="s">
        <v>145</v>
      </c>
      <c r="C71" s="175" t="s">
        <v>409</v>
      </c>
      <c r="D71" s="173">
        <v>1</v>
      </c>
      <c r="E71" s="174">
        <f>TRUNC(단가대비표!O404,0)</f>
        <v>0</v>
      </c>
      <c r="F71" s="174">
        <f t="shared" si="5"/>
        <v>0</v>
      </c>
      <c r="G71" s="174">
        <f>TRUNC(단가대비표!P404,0)</f>
        <v>0</v>
      </c>
      <c r="H71" s="174">
        <f t="shared" si="6"/>
        <v>0</v>
      </c>
      <c r="I71" s="174">
        <f>TRUNC(단가대비표!V404,0)</f>
        <v>1000000</v>
      </c>
      <c r="J71" s="174">
        <f t="shared" si="7"/>
        <v>1000000</v>
      </c>
      <c r="K71" s="174">
        <f t="shared" si="8"/>
        <v>1000000</v>
      </c>
      <c r="L71" s="174">
        <f t="shared" si="8"/>
        <v>1000000</v>
      </c>
      <c r="M71" s="175" t="s">
        <v>402</v>
      </c>
      <c r="N71" s="78" t="s">
        <v>3435</v>
      </c>
      <c r="O71" s="78" t="s">
        <v>145</v>
      </c>
      <c r="P71" s="78" t="s">
        <v>145</v>
      </c>
      <c r="Q71" s="78" t="s">
        <v>148</v>
      </c>
      <c r="R71" s="78" t="s">
        <v>332</v>
      </c>
      <c r="S71" s="78" t="s">
        <v>332</v>
      </c>
      <c r="T71" s="78" t="s">
        <v>331</v>
      </c>
      <c r="AR71" s="78" t="s">
        <v>145</v>
      </c>
      <c r="AS71" s="78" t="s">
        <v>145</v>
      </c>
      <c r="AU71" s="78" t="s">
        <v>3436</v>
      </c>
      <c r="AV71">
        <v>423</v>
      </c>
    </row>
    <row r="72" spans="1:48" ht="27.75" customHeight="1">
      <c r="A72" s="173"/>
      <c r="B72" s="173"/>
      <c r="C72" s="173"/>
      <c r="D72" s="173"/>
      <c r="E72" s="174"/>
      <c r="F72" s="174"/>
      <c r="G72" s="174"/>
      <c r="H72" s="174"/>
      <c r="I72" s="174"/>
      <c r="J72" s="174"/>
      <c r="K72" s="174"/>
      <c r="L72" s="174"/>
      <c r="M72" s="173"/>
      <c r="Q72" s="78" t="s">
        <v>148</v>
      </c>
    </row>
    <row r="73" spans="1:48" ht="27.75" customHeight="1">
      <c r="A73" s="173"/>
      <c r="B73" s="173"/>
      <c r="C73" s="173"/>
      <c r="D73" s="173"/>
      <c r="E73" s="174"/>
      <c r="F73" s="174"/>
      <c r="G73" s="174"/>
      <c r="H73" s="174"/>
      <c r="I73" s="174"/>
      <c r="J73" s="174"/>
      <c r="K73" s="174"/>
      <c r="L73" s="174"/>
      <c r="M73" s="173"/>
      <c r="Q73" s="78" t="s">
        <v>148</v>
      </c>
    </row>
    <row r="74" spans="1:48" ht="27.75" customHeight="1">
      <c r="A74" s="173"/>
      <c r="B74" s="173"/>
      <c r="C74" s="173"/>
      <c r="D74" s="173"/>
      <c r="E74" s="174"/>
      <c r="F74" s="174"/>
      <c r="G74" s="174"/>
      <c r="H74" s="174"/>
      <c r="I74" s="174"/>
      <c r="J74" s="174"/>
      <c r="K74" s="174"/>
      <c r="L74" s="174"/>
      <c r="M74" s="173"/>
      <c r="Q74" s="78" t="s">
        <v>148</v>
      </c>
    </row>
    <row r="75" spans="1:48" ht="27.75" customHeight="1">
      <c r="A75" s="173"/>
      <c r="B75" s="173"/>
      <c r="C75" s="173"/>
      <c r="D75" s="173"/>
      <c r="E75" s="174"/>
      <c r="F75" s="174"/>
      <c r="G75" s="174"/>
      <c r="H75" s="174"/>
      <c r="I75" s="174"/>
      <c r="J75" s="174"/>
      <c r="K75" s="174"/>
      <c r="L75" s="174"/>
      <c r="M75" s="173"/>
      <c r="Q75" s="78" t="s">
        <v>148</v>
      </c>
    </row>
    <row r="76" spans="1:48" ht="27.75" customHeight="1">
      <c r="A76" s="173"/>
      <c r="B76" s="173"/>
      <c r="C76" s="173"/>
      <c r="D76" s="173"/>
      <c r="E76" s="174"/>
      <c r="F76" s="174"/>
      <c r="G76" s="174"/>
      <c r="H76" s="174"/>
      <c r="I76" s="174"/>
      <c r="J76" s="174"/>
      <c r="K76" s="174"/>
      <c r="L76" s="174"/>
      <c r="M76" s="173"/>
      <c r="Q76" s="78" t="s">
        <v>148</v>
      </c>
    </row>
    <row r="77" spans="1:48" ht="27.75" customHeight="1">
      <c r="A77" s="173"/>
      <c r="B77" s="173"/>
      <c r="C77" s="173"/>
      <c r="D77" s="173"/>
      <c r="E77" s="174"/>
      <c r="F77" s="174"/>
      <c r="G77" s="174"/>
      <c r="H77" s="174"/>
      <c r="I77" s="174"/>
      <c r="J77" s="174"/>
      <c r="K77" s="174"/>
      <c r="L77" s="174"/>
      <c r="M77" s="173"/>
      <c r="Q77" s="78" t="s">
        <v>148</v>
      </c>
    </row>
    <row r="78" spans="1:48" ht="27.75" customHeight="1">
      <c r="A78" s="173"/>
      <c r="B78" s="173"/>
      <c r="C78" s="173"/>
      <c r="D78" s="173"/>
      <c r="E78" s="174"/>
      <c r="F78" s="174"/>
      <c r="G78" s="174"/>
      <c r="H78" s="174"/>
      <c r="I78" s="174"/>
      <c r="J78" s="174"/>
      <c r="K78" s="174"/>
      <c r="L78" s="174"/>
      <c r="M78" s="173"/>
      <c r="Q78" s="78" t="s">
        <v>148</v>
      </c>
    </row>
    <row r="79" spans="1:48" ht="27.75" customHeight="1">
      <c r="A79" s="173"/>
      <c r="B79" s="173"/>
      <c r="C79" s="173"/>
      <c r="D79" s="173"/>
      <c r="E79" s="174"/>
      <c r="F79" s="174"/>
      <c r="G79" s="174"/>
      <c r="H79" s="174"/>
      <c r="I79" s="174"/>
      <c r="J79" s="174"/>
      <c r="K79" s="174"/>
      <c r="L79" s="174"/>
      <c r="M79" s="173"/>
      <c r="Q79" s="78" t="s">
        <v>148</v>
      </c>
    </row>
    <row r="80" spans="1:48" ht="27.75" customHeight="1">
      <c r="A80" s="175" t="s">
        <v>161</v>
      </c>
      <c r="B80" s="173"/>
      <c r="C80" s="173"/>
      <c r="D80" s="173"/>
      <c r="E80" s="174"/>
      <c r="F80" s="174">
        <f>SUMIF(Q56:Q79,"010103",F56:F79)</f>
        <v>56819539</v>
      </c>
      <c r="G80" s="174"/>
      <c r="H80" s="174">
        <f>SUMIF(Q56:Q79,"010103",H56:H79)</f>
        <v>35369090</v>
      </c>
      <c r="I80" s="174"/>
      <c r="J80" s="174">
        <f>SUMIF(Q56:Q79,"010103",J56:J79)</f>
        <v>25904410</v>
      </c>
      <c r="K80" s="174"/>
      <c r="L80" s="174">
        <f>SUMIF(Q56:Q79,"010103",L56:L79)</f>
        <v>118093039</v>
      </c>
      <c r="M80" s="173"/>
      <c r="N80" t="s">
        <v>342</v>
      </c>
    </row>
    <row r="81" spans="1:48" ht="27.75" customHeight="1">
      <c r="A81" s="175" t="s">
        <v>260</v>
      </c>
      <c r="B81" s="175" t="s">
        <v>145</v>
      </c>
      <c r="C81" s="173"/>
      <c r="D81" s="173"/>
      <c r="E81" s="174"/>
      <c r="F81" s="174"/>
      <c r="G81" s="174"/>
      <c r="H81" s="174"/>
      <c r="I81" s="174"/>
      <c r="J81" s="174"/>
      <c r="K81" s="174"/>
      <c r="L81" s="174"/>
      <c r="M81" s="173"/>
      <c r="Q81" s="78" t="s">
        <v>261</v>
      </c>
    </row>
    <row r="82" spans="1:48" ht="27.75" customHeight="1">
      <c r="A82" s="175" t="s">
        <v>414</v>
      </c>
      <c r="B82" s="175" t="s">
        <v>415</v>
      </c>
      <c r="C82" s="175" t="s">
        <v>381</v>
      </c>
      <c r="D82" s="173">
        <v>542</v>
      </c>
      <c r="E82" s="174">
        <f>TRUNC(단가대비표!O134,0)</f>
        <v>0</v>
      </c>
      <c r="F82" s="174">
        <f t="shared" ref="F82:F105" si="9">TRUNC(E82*D82, 0)</f>
        <v>0</v>
      </c>
      <c r="G82" s="174">
        <f>TRUNC(단가대비표!P134,0)</f>
        <v>0</v>
      </c>
      <c r="H82" s="174">
        <f t="shared" ref="H82:H105" si="10">TRUNC(G82*D82, 0)</f>
        <v>0</v>
      </c>
      <c r="I82" s="174">
        <f>TRUNC(단가대비표!V134,0)</f>
        <v>0</v>
      </c>
      <c r="J82" s="174">
        <f t="shared" ref="J82:J105" si="11">TRUNC(I82*D82, 0)</f>
        <v>0</v>
      </c>
      <c r="K82" s="174">
        <f t="shared" ref="K82:L105" si="12">TRUNC(E82+G82+I82, 0)</f>
        <v>0</v>
      </c>
      <c r="L82" s="174">
        <f t="shared" si="12"/>
        <v>0</v>
      </c>
      <c r="M82" s="175" t="s">
        <v>145</v>
      </c>
      <c r="N82" s="78" t="s">
        <v>3437</v>
      </c>
      <c r="O82" s="78" t="s">
        <v>145</v>
      </c>
      <c r="P82" s="78" t="s">
        <v>145</v>
      </c>
      <c r="Q82" s="78" t="s">
        <v>261</v>
      </c>
      <c r="R82" s="78" t="s">
        <v>332</v>
      </c>
      <c r="S82" s="78" t="s">
        <v>332</v>
      </c>
      <c r="T82" s="78" t="s">
        <v>331</v>
      </c>
      <c r="AR82" s="78" t="s">
        <v>145</v>
      </c>
      <c r="AS82" s="78" t="s">
        <v>145</v>
      </c>
      <c r="AU82" s="78" t="s">
        <v>3438</v>
      </c>
      <c r="AV82">
        <v>448</v>
      </c>
    </row>
    <row r="83" spans="1:48" ht="27.75" customHeight="1">
      <c r="A83" s="175" t="s">
        <v>414</v>
      </c>
      <c r="B83" s="175" t="s">
        <v>416</v>
      </c>
      <c r="C83" s="175" t="s">
        <v>381</v>
      </c>
      <c r="D83" s="173">
        <v>38</v>
      </c>
      <c r="E83" s="174">
        <f>TRUNC(단가대비표!O136,0)</f>
        <v>0</v>
      </c>
      <c r="F83" s="174">
        <f t="shared" si="9"/>
        <v>0</v>
      </c>
      <c r="G83" s="174">
        <f>TRUNC(단가대비표!P136,0)</f>
        <v>0</v>
      </c>
      <c r="H83" s="174">
        <f t="shared" si="10"/>
        <v>0</v>
      </c>
      <c r="I83" s="174">
        <f>TRUNC(단가대비표!V136,0)</f>
        <v>0</v>
      </c>
      <c r="J83" s="174">
        <f t="shared" si="11"/>
        <v>0</v>
      </c>
      <c r="K83" s="174">
        <f t="shared" si="12"/>
        <v>0</v>
      </c>
      <c r="L83" s="174">
        <f t="shared" si="12"/>
        <v>0</v>
      </c>
      <c r="M83" s="175" t="s">
        <v>145</v>
      </c>
      <c r="N83" s="78" t="s">
        <v>3439</v>
      </c>
      <c r="O83" s="78" t="s">
        <v>145</v>
      </c>
      <c r="P83" s="78" t="s">
        <v>145</v>
      </c>
      <c r="Q83" s="78" t="s">
        <v>261</v>
      </c>
      <c r="R83" s="78" t="s">
        <v>332</v>
      </c>
      <c r="S83" s="78" t="s">
        <v>332</v>
      </c>
      <c r="T83" s="78" t="s">
        <v>331</v>
      </c>
      <c r="AR83" s="78" t="s">
        <v>145</v>
      </c>
      <c r="AS83" s="78" t="s">
        <v>145</v>
      </c>
      <c r="AU83" s="78" t="s">
        <v>3440</v>
      </c>
      <c r="AV83">
        <v>449</v>
      </c>
    </row>
    <row r="84" spans="1:48" ht="27.75" customHeight="1">
      <c r="A84" s="175" t="s">
        <v>414</v>
      </c>
      <c r="B84" s="175" t="s">
        <v>417</v>
      </c>
      <c r="C84" s="175" t="s">
        <v>381</v>
      </c>
      <c r="D84" s="173">
        <v>17</v>
      </c>
      <c r="E84" s="174">
        <f>TRUNC(단가대비표!O137,0)</f>
        <v>0</v>
      </c>
      <c r="F84" s="174">
        <f t="shared" si="9"/>
        <v>0</v>
      </c>
      <c r="G84" s="174">
        <f>TRUNC(단가대비표!P137,0)</f>
        <v>0</v>
      </c>
      <c r="H84" s="174">
        <f t="shared" si="10"/>
        <v>0</v>
      </c>
      <c r="I84" s="174">
        <f>TRUNC(단가대비표!V137,0)</f>
        <v>0</v>
      </c>
      <c r="J84" s="174">
        <f t="shared" si="11"/>
        <v>0</v>
      </c>
      <c r="K84" s="174">
        <f t="shared" si="12"/>
        <v>0</v>
      </c>
      <c r="L84" s="174">
        <f t="shared" si="12"/>
        <v>0</v>
      </c>
      <c r="M84" s="175" t="s">
        <v>145</v>
      </c>
      <c r="N84" s="78" t="s">
        <v>3441</v>
      </c>
      <c r="O84" s="78" t="s">
        <v>145</v>
      </c>
      <c r="P84" s="78" t="s">
        <v>145</v>
      </c>
      <c r="Q84" s="78" t="s">
        <v>261</v>
      </c>
      <c r="R84" s="78" t="s">
        <v>332</v>
      </c>
      <c r="S84" s="78" t="s">
        <v>332</v>
      </c>
      <c r="T84" s="78" t="s">
        <v>331</v>
      </c>
      <c r="AR84" s="78" t="s">
        <v>145</v>
      </c>
      <c r="AS84" s="78" t="s">
        <v>145</v>
      </c>
      <c r="AU84" s="78" t="s">
        <v>3442</v>
      </c>
      <c r="AV84">
        <v>450</v>
      </c>
    </row>
    <row r="85" spans="1:48" ht="27.75" customHeight="1">
      <c r="A85" s="175" t="s">
        <v>418</v>
      </c>
      <c r="B85" s="175" t="s">
        <v>419</v>
      </c>
      <c r="C85" s="175" t="s">
        <v>381</v>
      </c>
      <c r="D85" s="173">
        <v>226</v>
      </c>
      <c r="E85" s="174">
        <f>TRUNC(일위대가목록!E26,0)</f>
        <v>1450</v>
      </c>
      <c r="F85" s="174">
        <f t="shared" si="9"/>
        <v>327700</v>
      </c>
      <c r="G85" s="174">
        <f>TRUNC(일위대가목록!F26,0)</f>
        <v>11741</v>
      </c>
      <c r="H85" s="174">
        <f t="shared" si="10"/>
        <v>2653466</v>
      </c>
      <c r="I85" s="174">
        <f>TRUNC(일위대가목록!G26,0)</f>
        <v>4343</v>
      </c>
      <c r="J85" s="174">
        <f t="shared" si="11"/>
        <v>981518</v>
      </c>
      <c r="K85" s="174">
        <f t="shared" si="12"/>
        <v>17534</v>
      </c>
      <c r="L85" s="174">
        <f t="shared" si="12"/>
        <v>3962684</v>
      </c>
      <c r="M85" s="175" t="s">
        <v>420</v>
      </c>
      <c r="N85" s="78" t="s">
        <v>3443</v>
      </c>
      <c r="O85" s="78" t="s">
        <v>145</v>
      </c>
      <c r="P85" s="78" t="s">
        <v>145</v>
      </c>
      <c r="Q85" s="78" t="s">
        <v>261</v>
      </c>
      <c r="R85" s="78" t="s">
        <v>331</v>
      </c>
      <c r="S85" s="78" t="s">
        <v>332</v>
      </c>
      <c r="T85" s="78" t="s">
        <v>332</v>
      </c>
      <c r="AR85" s="78" t="s">
        <v>145</v>
      </c>
      <c r="AS85" s="78" t="s">
        <v>145</v>
      </c>
      <c r="AU85" s="78" t="s">
        <v>3444</v>
      </c>
      <c r="AV85">
        <v>50</v>
      </c>
    </row>
    <row r="86" spans="1:48" ht="27.75" customHeight="1">
      <c r="A86" s="175" t="s">
        <v>418</v>
      </c>
      <c r="B86" s="175" t="s">
        <v>421</v>
      </c>
      <c r="C86" s="175" t="s">
        <v>381</v>
      </c>
      <c r="D86" s="173">
        <v>311</v>
      </c>
      <c r="E86" s="174">
        <f>TRUNC(일위대가목록!E27,0)</f>
        <v>2027</v>
      </c>
      <c r="F86" s="174">
        <f t="shared" si="9"/>
        <v>630397</v>
      </c>
      <c r="G86" s="174">
        <f>TRUNC(일위대가목록!F27,0)</f>
        <v>16432</v>
      </c>
      <c r="H86" s="174">
        <f t="shared" si="10"/>
        <v>5110352</v>
      </c>
      <c r="I86" s="174">
        <f>TRUNC(일위대가목록!G27,0)</f>
        <v>6071</v>
      </c>
      <c r="J86" s="174">
        <f t="shared" si="11"/>
        <v>1888081</v>
      </c>
      <c r="K86" s="174">
        <f t="shared" si="12"/>
        <v>24530</v>
      </c>
      <c r="L86" s="174">
        <f t="shared" si="12"/>
        <v>7628830</v>
      </c>
      <c r="M86" s="175" t="s">
        <v>422</v>
      </c>
      <c r="N86" s="78" t="s">
        <v>3445</v>
      </c>
      <c r="O86" s="78" t="s">
        <v>145</v>
      </c>
      <c r="P86" s="78" t="s">
        <v>145</v>
      </c>
      <c r="Q86" s="78" t="s">
        <v>261</v>
      </c>
      <c r="R86" s="78" t="s">
        <v>331</v>
      </c>
      <c r="S86" s="78" t="s">
        <v>332</v>
      </c>
      <c r="T86" s="78" t="s">
        <v>332</v>
      </c>
      <c r="AR86" s="78" t="s">
        <v>145</v>
      </c>
      <c r="AS86" s="78" t="s">
        <v>145</v>
      </c>
      <c r="AU86" s="78" t="s">
        <v>3446</v>
      </c>
      <c r="AV86">
        <v>51</v>
      </c>
    </row>
    <row r="87" spans="1:48" ht="27.75" customHeight="1">
      <c r="A87" s="175" t="s">
        <v>423</v>
      </c>
      <c r="B87" s="175" t="s">
        <v>424</v>
      </c>
      <c r="C87" s="175" t="s">
        <v>381</v>
      </c>
      <c r="D87" s="173">
        <v>54</v>
      </c>
      <c r="E87" s="174">
        <f>TRUNC(일위대가목록!E28,0)</f>
        <v>1450</v>
      </c>
      <c r="F87" s="174">
        <f t="shared" si="9"/>
        <v>78300</v>
      </c>
      <c r="G87" s="174">
        <f>TRUNC(일위대가목록!F28,0)</f>
        <v>7593</v>
      </c>
      <c r="H87" s="174">
        <f t="shared" si="10"/>
        <v>410022</v>
      </c>
      <c r="I87" s="174">
        <f>TRUNC(일위대가목록!G28,0)</f>
        <v>4135</v>
      </c>
      <c r="J87" s="174">
        <f t="shared" si="11"/>
        <v>223290</v>
      </c>
      <c r="K87" s="174">
        <f t="shared" si="12"/>
        <v>13178</v>
      </c>
      <c r="L87" s="174">
        <f t="shared" si="12"/>
        <v>711612</v>
      </c>
      <c r="M87" s="175" t="s">
        <v>425</v>
      </c>
      <c r="N87" s="78" t="s">
        <v>3447</v>
      </c>
      <c r="O87" s="78" t="s">
        <v>145</v>
      </c>
      <c r="P87" s="78" t="s">
        <v>145</v>
      </c>
      <c r="Q87" s="78" t="s">
        <v>261</v>
      </c>
      <c r="R87" s="78" t="s">
        <v>331</v>
      </c>
      <c r="S87" s="78" t="s">
        <v>332</v>
      </c>
      <c r="T87" s="78" t="s">
        <v>332</v>
      </c>
      <c r="AR87" s="78" t="s">
        <v>145</v>
      </c>
      <c r="AS87" s="78" t="s">
        <v>145</v>
      </c>
      <c r="AU87" s="78" t="s">
        <v>3448</v>
      </c>
      <c r="AV87">
        <v>49</v>
      </c>
    </row>
    <row r="88" spans="1:48" ht="27.75" customHeight="1">
      <c r="A88" s="175" t="s">
        <v>426</v>
      </c>
      <c r="B88" s="175" t="s">
        <v>427</v>
      </c>
      <c r="C88" s="175" t="s">
        <v>401</v>
      </c>
      <c r="D88" s="173">
        <v>11.170999999999999</v>
      </c>
      <c r="E88" s="174">
        <f>TRUNC(단가대비표!O69,0)</f>
        <v>0</v>
      </c>
      <c r="F88" s="174">
        <f t="shared" si="9"/>
        <v>0</v>
      </c>
      <c r="G88" s="174">
        <f>TRUNC(단가대비표!P69,0)</f>
        <v>0</v>
      </c>
      <c r="H88" s="174">
        <f t="shared" si="10"/>
        <v>0</v>
      </c>
      <c r="I88" s="174">
        <f>TRUNC(단가대비표!V69,0)</f>
        <v>0</v>
      </c>
      <c r="J88" s="174">
        <f t="shared" si="11"/>
        <v>0</v>
      </c>
      <c r="K88" s="174">
        <f t="shared" si="12"/>
        <v>0</v>
      </c>
      <c r="L88" s="174">
        <f t="shared" si="12"/>
        <v>0</v>
      </c>
      <c r="M88" s="175" t="s">
        <v>145</v>
      </c>
      <c r="N88" s="78" t="s">
        <v>3449</v>
      </c>
      <c r="O88" s="78" t="s">
        <v>145</v>
      </c>
      <c r="P88" s="78" t="s">
        <v>145</v>
      </c>
      <c r="Q88" s="78" t="s">
        <v>261</v>
      </c>
      <c r="R88" s="78" t="s">
        <v>332</v>
      </c>
      <c r="S88" s="78" t="s">
        <v>332</v>
      </c>
      <c r="T88" s="78" t="s">
        <v>331</v>
      </c>
      <c r="AR88" s="78" t="s">
        <v>145</v>
      </c>
      <c r="AS88" s="78" t="s">
        <v>145</v>
      </c>
      <c r="AU88" s="78" t="s">
        <v>3450</v>
      </c>
      <c r="AV88">
        <v>380</v>
      </c>
    </row>
    <row r="89" spans="1:48" ht="27.75" customHeight="1">
      <c r="A89" s="175" t="s">
        <v>426</v>
      </c>
      <c r="B89" s="175" t="s">
        <v>428</v>
      </c>
      <c r="C89" s="175" t="s">
        <v>401</v>
      </c>
      <c r="D89" s="173">
        <v>17.414999999999999</v>
      </c>
      <c r="E89" s="174">
        <f>TRUNC(단가대비표!O70,0)</f>
        <v>0</v>
      </c>
      <c r="F89" s="174">
        <f t="shared" si="9"/>
        <v>0</v>
      </c>
      <c r="G89" s="174">
        <f>TRUNC(단가대비표!P70,0)</f>
        <v>0</v>
      </c>
      <c r="H89" s="174">
        <f t="shared" si="10"/>
        <v>0</v>
      </c>
      <c r="I89" s="174">
        <f>TRUNC(단가대비표!V70,0)</f>
        <v>0</v>
      </c>
      <c r="J89" s="174">
        <f t="shared" si="11"/>
        <v>0</v>
      </c>
      <c r="K89" s="174">
        <f t="shared" si="12"/>
        <v>0</v>
      </c>
      <c r="L89" s="174">
        <f t="shared" si="12"/>
        <v>0</v>
      </c>
      <c r="M89" s="175" t="s">
        <v>145</v>
      </c>
      <c r="N89" s="78" t="s">
        <v>3451</v>
      </c>
      <c r="O89" s="78" t="s">
        <v>145</v>
      </c>
      <c r="P89" s="78" t="s">
        <v>145</v>
      </c>
      <c r="Q89" s="78" t="s">
        <v>261</v>
      </c>
      <c r="R89" s="78" t="s">
        <v>332</v>
      </c>
      <c r="S89" s="78" t="s">
        <v>332</v>
      </c>
      <c r="T89" s="78" t="s">
        <v>331</v>
      </c>
      <c r="AR89" s="78" t="s">
        <v>145</v>
      </c>
      <c r="AS89" s="78" t="s">
        <v>145</v>
      </c>
      <c r="AU89" s="78" t="s">
        <v>3452</v>
      </c>
      <c r="AV89">
        <v>381</v>
      </c>
    </row>
    <row r="90" spans="1:48" ht="27.75" customHeight="1">
      <c r="A90" s="175" t="s">
        <v>426</v>
      </c>
      <c r="B90" s="175" t="s">
        <v>429</v>
      </c>
      <c r="C90" s="175" t="s">
        <v>401</v>
      </c>
      <c r="D90" s="173">
        <v>6.0389999999999997</v>
      </c>
      <c r="E90" s="174">
        <f>TRUNC(단가대비표!O71,0)</f>
        <v>0</v>
      </c>
      <c r="F90" s="174">
        <f t="shared" si="9"/>
        <v>0</v>
      </c>
      <c r="G90" s="174">
        <f>TRUNC(단가대비표!P71,0)</f>
        <v>0</v>
      </c>
      <c r="H90" s="174">
        <f t="shared" si="10"/>
        <v>0</v>
      </c>
      <c r="I90" s="174">
        <f>TRUNC(단가대비표!V71,0)</f>
        <v>0</v>
      </c>
      <c r="J90" s="174">
        <f t="shared" si="11"/>
        <v>0</v>
      </c>
      <c r="K90" s="174">
        <f t="shared" si="12"/>
        <v>0</v>
      </c>
      <c r="L90" s="174">
        <f t="shared" si="12"/>
        <v>0</v>
      </c>
      <c r="M90" s="175" t="s">
        <v>145</v>
      </c>
      <c r="N90" s="78" t="s">
        <v>3453</v>
      </c>
      <c r="O90" s="78" t="s">
        <v>145</v>
      </c>
      <c r="P90" s="78" t="s">
        <v>145</v>
      </c>
      <c r="Q90" s="78" t="s">
        <v>261</v>
      </c>
      <c r="R90" s="78" t="s">
        <v>332</v>
      </c>
      <c r="S90" s="78" t="s">
        <v>332</v>
      </c>
      <c r="T90" s="78" t="s">
        <v>331</v>
      </c>
      <c r="AR90" s="78" t="s">
        <v>145</v>
      </c>
      <c r="AS90" s="78" t="s">
        <v>145</v>
      </c>
      <c r="AU90" s="78" t="s">
        <v>3454</v>
      </c>
      <c r="AV90">
        <v>382</v>
      </c>
    </row>
    <row r="91" spans="1:48" ht="27.75" customHeight="1">
      <c r="A91" s="175" t="s">
        <v>426</v>
      </c>
      <c r="B91" s="175" t="s">
        <v>430</v>
      </c>
      <c r="C91" s="175" t="s">
        <v>401</v>
      </c>
      <c r="D91" s="173">
        <v>4.4050000000000002</v>
      </c>
      <c r="E91" s="174">
        <f>TRUNC(단가대비표!O72,0)</f>
        <v>0</v>
      </c>
      <c r="F91" s="174">
        <f t="shared" si="9"/>
        <v>0</v>
      </c>
      <c r="G91" s="174">
        <f>TRUNC(단가대비표!P72,0)</f>
        <v>0</v>
      </c>
      <c r="H91" s="174">
        <f t="shared" si="10"/>
        <v>0</v>
      </c>
      <c r="I91" s="174">
        <f>TRUNC(단가대비표!V72,0)</f>
        <v>0</v>
      </c>
      <c r="J91" s="174">
        <f t="shared" si="11"/>
        <v>0</v>
      </c>
      <c r="K91" s="174">
        <f t="shared" si="12"/>
        <v>0</v>
      </c>
      <c r="L91" s="174">
        <f t="shared" si="12"/>
        <v>0</v>
      </c>
      <c r="M91" s="175" t="s">
        <v>145</v>
      </c>
      <c r="N91" s="78" t="s">
        <v>3455</v>
      </c>
      <c r="O91" s="78" t="s">
        <v>145</v>
      </c>
      <c r="P91" s="78" t="s">
        <v>145</v>
      </c>
      <c r="Q91" s="78" t="s">
        <v>261</v>
      </c>
      <c r="R91" s="78" t="s">
        <v>332</v>
      </c>
      <c r="S91" s="78" t="s">
        <v>332</v>
      </c>
      <c r="T91" s="78" t="s">
        <v>331</v>
      </c>
      <c r="AR91" s="78" t="s">
        <v>145</v>
      </c>
      <c r="AS91" s="78" t="s">
        <v>145</v>
      </c>
      <c r="AU91" s="78" t="s">
        <v>3456</v>
      </c>
      <c r="AV91">
        <v>383</v>
      </c>
    </row>
    <row r="92" spans="1:48" ht="27.75" customHeight="1">
      <c r="A92" s="175" t="s">
        <v>426</v>
      </c>
      <c r="B92" s="175" t="s">
        <v>431</v>
      </c>
      <c r="C92" s="175" t="s">
        <v>401</v>
      </c>
      <c r="D92" s="173">
        <v>19.206</v>
      </c>
      <c r="E92" s="174">
        <f>TRUNC(단가대비표!O73,0)</f>
        <v>0</v>
      </c>
      <c r="F92" s="174">
        <f t="shared" si="9"/>
        <v>0</v>
      </c>
      <c r="G92" s="174">
        <f>TRUNC(단가대비표!P73,0)</f>
        <v>0</v>
      </c>
      <c r="H92" s="174">
        <f t="shared" si="10"/>
        <v>0</v>
      </c>
      <c r="I92" s="174">
        <f>TRUNC(단가대비표!V73,0)</f>
        <v>0</v>
      </c>
      <c r="J92" s="174">
        <f t="shared" si="11"/>
        <v>0</v>
      </c>
      <c r="K92" s="174">
        <f t="shared" si="12"/>
        <v>0</v>
      </c>
      <c r="L92" s="174">
        <f t="shared" si="12"/>
        <v>0</v>
      </c>
      <c r="M92" s="175" t="s">
        <v>145</v>
      </c>
      <c r="N92" s="78" t="s">
        <v>3457</v>
      </c>
      <c r="O92" s="78" t="s">
        <v>145</v>
      </c>
      <c r="P92" s="78" t="s">
        <v>145</v>
      </c>
      <c r="Q92" s="78" t="s">
        <v>261</v>
      </c>
      <c r="R92" s="78" t="s">
        <v>332</v>
      </c>
      <c r="S92" s="78" t="s">
        <v>332</v>
      </c>
      <c r="T92" s="78" t="s">
        <v>331</v>
      </c>
      <c r="AR92" s="78" t="s">
        <v>145</v>
      </c>
      <c r="AS92" s="78" t="s">
        <v>145</v>
      </c>
      <c r="AU92" s="78" t="s">
        <v>3458</v>
      </c>
      <c r="AV92">
        <v>384</v>
      </c>
    </row>
    <row r="93" spans="1:48" ht="27.75" customHeight="1">
      <c r="A93" s="175" t="s">
        <v>3019</v>
      </c>
      <c r="B93" s="175" t="s">
        <v>433</v>
      </c>
      <c r="C93" s="175" t="s">
        <v>401</v>
      </c>
      <c r="D93" s="173">
        <v>56.540999999999997</v>
      </c>
      <c r="E93" s="174">
        <f>TRUNC(일위대가목록!E29,0)</f>
        <v>10770</v>
      </c>
      <c r="F93" s="174">
        <f t="shared" si="9"/>
        <v>608946</v>
      </c>
      <c r="G93" s="174">
        <f>TRUNC(일위대가목록!F29,0)</f>
        <v>630845</v>
      </c>
      <c r="H93" s="174">
        <f t="shared" si="10"/>
        <v>35668607</v>
      </c>
      <c r="I93" s="174">
        <f>TRUNC(일위대가목록!G29,0)</f>
        <v>50802</v>
      </c>
      <c r="J93" s="174">
        <f t="shared" si="11"/>
        <v>2872395</v>
      </c>
      <c r="K93" s="174">
        <f t="shared" si="12"/>
        <v>692417</v>
      </c>
      <c r="L93" s="174">
        <f t="shared" si="12"/>
        <v>39149948</v>
      </c>
      <c r="M93" s="175" t="s">
        <v>434</v>
      </c>
      <c r="N93" s="78" t="s">
        <v>3459</v>
      </c>
      <c r="O93" s="78" t="s">
        <v>145</v>
      </c>
      <c r="P93" s="78" t="s">
        <v>145</v>
      </c>
      <c r="Q93" s="78" t="s">
        <v>261</v>
      </c>
      <c r="R93" s="78" t="s">
        <v>331</v>
      </c>
      <c r="S93" s="78" t="s">
        <v>332</v>
      </c>
      <c r="T93" s="78" t="s">
        <v>332</v>
      </c>
      <c r="AR93" s="78" t="s">
        <v>145</v>
      </c>
      <c r="AS93" s="78" t="s">
        <v>145</v>
      </c>
      <c r="AU93" s="78" t="s">
        <v>3460</v>
      </c>
      <c r="AV93">
        <v>642</v>
      </c>
    </row>
    <row r="94" spans="1:48" ht="27.75" customHeight="1">
      <c r="A94" s="175" t="s">
        <v>3020</v>
      </c>
      <c r="B94" s="175" t="s">
        <v>3021</v>
      </c>
      <c r="C94" s="175" t="s">
        <v>401</v>
      </c>
      <c r="D94" s="173">
        <v>56.540999999999997</v>
      </c>
      <c r="E94" s="174">
        <f>TRUNC(중기단가목록!E6,0)</f>
        <v>0</v>
      </c>
      <c r="F94" s="174">
        <f t="shared" si="9"/>
        <v>0</v>
      </c>
      <c r="G94" s="174">
        <f>TRUNC(중기단가목록!F6,0)</f>
        <v>0</v>
      </c>
      <c r="H94" s="174">
        <f t="shared" si="10"/>
        <v>0</v>
      </c>
      <c r="I94" s="174">
        <f>TRUNC(중기단가목록!G6,0)</f>
        <v>6730</v>
      </c>
      <c r="J94" s="174">
        <f t="shared" si="11"/>
        <v>380520</v>
      </c>
      <c r="K94" s="174">
        <f t="shared" si="12"/>
        <v>6730</v>
      </c>
      <c r="L94" s="174">
        <f t="shared" si="12"/>
        <v>380520</v>
      </c>
      <c r="M94" s="175" t="s">
        <v>902</v>
      </c>
      <c r="N94" s="78" t="s">
        <v>3461</v>
      </c>
      <c r="O94" s="78" t="s">
        <v>145</v>
      </c>
      <c r="P94" s="78" t="s">
        <v>145</v>
      </c>
      <c r="Q94" s="78" t="s">
        <v>261</v>
      </c>
      <c r="R94" s="78" t="s">
        <v>332</v>
      </c>
      <c r="S94" s="78" t="s">
        <v>331</v>
      </c>
      <c r="T94" s="78" t="s">
        <v>332</v>
      </c>
      <c r="AR94" s="78" t="s">
        <v>145</v>
      </c>
      <c r="AS94" s="78" t="s">
        <v>145</v>
      </c>
      <c r="AU94" s="78" t="s">
        <v>3462</v>
      </c>
      <c r="AV94">
        <v>643</v>
      </c>
    </row>
    <row r="95" spans="1:48" ht="27.75" customHeight="1">
      <c r="A95" s="175" t="s">
        <v>3022</v>
      </c>
      <c r="B95" s="175" t="s">
        <v>145</v>
      </c>
      <c r="C95" s="175" t="s">
        <v>401</v>
      </c>
      <c r="D95" s="173">
        <v>56.540999999999997</v>
      </c>
      <c r="E95" s="174">
        <f>TRUNC(일위대가목록!E30,0)</f>
        <v>0</v>
      </c>
      <c r="F95" s="174">
        <f t="shared" si="9"/>
        <v>0</v>
      </c>
      <c r="G95" s="174">
        <f>TRUNC(일위대가목록!F30,0)</f>
        <v>0</v>
      </c>
      <c r="H95" s="174">
        <f t="shared" si="10"/>
        <v>0</v>
      </c>
      <c r="I95" s="174">
        <f>TRUNC(일위대가목록!G30,0)</f>
        <v>23209</v>
      </c>
      <c r="J95" s="174">
        <f t="shared" si="11"/>
        <v>1312260</v>
      </c>
      <c r="K95" s="174">
        <f t="shared" si="12"/>
        <v>23209</v>
      </c>
      <c r="L95" s="174">
        <f t="shared" si="12"/>
        <v>1312260</v>
      </c>
      <c r="M95" s="175" t="s">
        <v>437</v>
      </c>
      <c r="N95" s="78" t="s">
        <v>3463</v>
      </c>
      <c r="O95" s="78" t="s">
        <v>145</v>
      </c>
      <c r="P95" s="78" t="s">
        <v>145</v>
      </c>
      <c r="Q95" s="78" t="s">
        <v>261</v>
      </c>
      <c r="R95" s="78" t="s">
        <v>331</v>
      </c>
      <c r="S95" s="78" t="s">
        <v>332</v>
      </c>
      <c r="T95" s="78" t="s">
        <v>332</v>
      </c>
      <c r="AR95" s="78" t="s">
        <v>145</v>
      </c>
      <c r="AS95" s="78" t="s">
        <v>145</v>
      </c>
      <c r="AU95" s="78" t="s">
        <v>3464</v>
      </c>
      <c r="AV95">
        <v>644</v>
      </c>
    </row>
    <row r="96" spans="1:48" ht="27.75" customHeight="1">
      <c r="A96" s="175" t="s">
        <v>435</v>
      </c>
      <c r="B96" s="175" t="s">
        <v>436</v>
      </c>
      <c r="C96" s="175" t="s">
        <v>358</v>
      </c>
      <c r="D96" s="173">
        <v>128</v>
      </c>
      <c r="E96" s="174">
        <f>TRUNC(일위대가목록!E31,0)</f>
        <v>14991</v>
      </c>
      <c r="F96" s="174">
        <f t="shared" si="9"/>
        <v>1918848</v>
      </c>
      <c r="G96" s="174">
        <f>TRUNC(일위대가목록!F31,0)</f>
        <v>56939</v>
      </c>
      <c r="H96" s="174">
        <f t="shared" si="10"/>
        <v>7288192</v>
      </c>
      <c r="I96" s="174">
        <f>TRUNC(일위대가목록!G31,0)</f>
        <v>569</v>
      </c>
      <c r="J96" s="174">
        <f t="shared" si="11"/>
        <v>72832</v>
      </c>
      <c r="K96" s="174">
        <f t="shared" si="12"/>
        <v>72499</v>
      </c>
      <c r="L96" s="174">
        <f t="shared" si="12"/>
        <v>9279872</v>
      </c>
      <c r="M96" s="175" t="s">
        <v>439</v>
      </c>
      <c r="N96" s="78" t="s">
        <v>3465</v>
      </c>
      <c r="O96" s="78" t="s">
        <v>145</v>
      </c>
      <c r="P96" s="78" t="s">
        <v>145</v>
      </c>
      <c r="Q96" s="78" t="s">
        <v>261</v>
      </c>
      <c r="R96" s="78" t="s">
        <v>331</v>
      </c>
      <c r="S96" s="78" t="s">
        <v>332</v>
      </c>
      <c r="T96" s="78" t="s">
        <v>332</v>
      </c>
      <c r="AR96" s="78" t="s">
        <v>145</v>
      </c>
      <c r="AS96" s="78" t="s">
        <v>145</v>
      </c>
      <c r="AU96" s="78" t="s">
        <v>3466</v>
      </c>
      <c r="AV96">
        <v>41</v>
      </c>
    </row>
    <row r="97" spans="1:48" ht="27.75" customHeight="1">
      <c r="A97" s="175" t="s">
        <v>438</v>
      </c>
      <c r="B97" s="175" t="s">
        <v>440</v>
      </c>
      <c r="C97" s="175" t="s">
        <v>358</v>
      </c>
      <c r="D97" s="173">
        <v>89</v>
      </c>
      <c r="E97" s="174">
        <f>TRUNC(일위대가목록!E32,0)</f>
        <v>12978</v>
      </c>
      <c r="F97" s="174">
        <f t="shared" si="9"/>
        <v>1155042</v>
      </c>
      <c r="G97" s="174">
        <f>TRUNC(일위대가목록!F32,0)</f>
        <v>37755</v>
      </c>
      <c r="H97" s="174">
        <f t="shared" si="10"/>
        <v>3360195</v>
      </c>
      <c r="I97" s="174">
        <f>TRUNC(일위대가목록!G32,0)</f>
        <v>377</v>
      </c>
      <c r="J97" s="174">
        <f t="shared" si="11"/>
        <v>33553</v>
      </c>
      <c r="K97" s="174">
        <f t="shared" si="12"/>
        <v>51110</v>
      </c>
      <c r="L97" s="174">
        <f t="shared" si="12"/>
        <v>4548790</v>
      </c>
      <c r="M97" s="175" t="s">
        <v>441</v>
      </c>
      <c r="N97" s="78" t="s">
        <v>3467</v>
      </c>
      <c r="O97" s="78" t="s">
        <v>145</v>
      </c>
      <c r="P97" s="78" t="s">
        <v>145</v>
      </c>
      <c r="Q97" s="78" t="s">
        <v>261</v>
      </c>
      <c r="R97" s="78" t="s">
        <v>331</v>
      </c>
      <c r="S97" s="78" t="s">
        <v>332</v>
      </c>
      <c r="T97" s="78" t="s">
        <v>332</v>
      </c>
      <c r="AR97" s="78" t="s">
        <v>145</v>
      </c>
      <c r="AS97" s="78" t="s">
        <v>145</v>
      </c>
      <c r="AU97" s="78" t="s">
        <v>3468</v>
      </c>
      <c r="AV97">
        <v>43</v>
      </c>
    </row>
    <row r="98" spans="1:48" ht="27.75" customHeight="1">
      <c r="A98" s="175" t="s">
        <v>438</v>
      </c>
      <c r="B98" s="175" t="s">
        <v>442</v>
      </c>
      <c r="C98" s="175" t="s">
        <v>358</v>
      </c>
      <c r="D98" s="173">
        <v>34</v>
      </c>
      <c r="E98" s="174">
        <f>TRUNC(일위대가목록!E33,0)</f>
        <v>12978</v>
      </c>
      <c r="F98" s="174">
        <f t="shared" si="9"/>
        <v>441252</v>
      </c>
      <c r="G98" s="174">
        <f>TRUNC(일위대가목록!F33,0)</f>
        <v>45728</v>
      </c>
      <c r="H98" s="174">
        <f t="shared" si="10"/>
        <v>1554752</v>
      </c>
      <c r="I98" s="174">
        <f>TRUNC(일위대가목록!G33,0)</f>
        <v>457</v>
      </c>
      <c r="J98" s="174">
        <f t="shared" si="11"/>
        <v>15538</v>
      </c>
      <c r="K98" s="174">
        <f t="shared" si="12"/>
        <v>59163</v>
      </c>
      <c r="L98" s="174">
        <f t="shared" si="12"/>
        <v>2011542</v>
      </c>
      <c r="M98" s="175" t="s">
        <v>443</v>
      </c>
      <c r="N98" s="78" t="s">
        <v>3469</v>
      </c>
      <c r="O98" s="78" t="s">
        <v>145</v>
      </c>
      <c r="P98" s="78" t="s">
        <v>145</v>
      </c>
      <c r="Q98" s="78" t="s">
        <v>261</v>
      </c>
      <c r="R98" s="78" t="s">
        <v>331</v>
      </c>
      <c r="S98" s="78" t="s">
        <v>332</v>
      </c>
      <c r="T98" s="78" t="s">
        <v>332</v>
      </c>
      <c r="AR98" s="78" t="s">
        <v>145</v>
      </c>
      <c r="AS98" s="78" t="s">
        <v>145</v>
      </c>
      <c r="AU98" s="78" t="s">
        <v>3470</v>
      </c>
      <c r="AV98">
        <v>44</v>
      </c>
    </row>
    <row r="99" spans="1:48" ht="27.75" customHeight="1">
      <c r="A99" s="175" t="s">
        <v>444</v>
      </c>
      <c r="B99" s="175" t="s">
        <v>447</v>
      </c>
      <c r="C99" s="175" t="s">
        <v>358</v>
      </c>
      <c r="D99" s="173">
        <v>1140</v>
      </c>
      <c r="E99" s="174">
        <f>TRUNC(일위대가목록!E34,0)</f>
        <v>4157</v>
      </c>
      <c r="F99" s="174">
        <f t="shared" si="9"/>
        <v>4738980</v>
      </c>
      <c r="G99" s="174">
        <f>TRUNC(일위대가목록!F34,0)</f>
        <v>36027</v>
      </c>
      <c r="H99" s="174">
        <f t="shared" si="10"/>
        <v>41070780</v>
      </c>
      <c r="I99" s="174">
        <f>TRUNC(일위대가목록!G34,0)</f>
        <v>1080</v>
      </c>
      <c r="J99" s="174">
        <f t="shared" si="11"/>
        <v>1231200</v>
      </c>
      <c r="K99" s="174">
        <f t="shared" si="12"/>
        <v>41264</v>
      </c>
      <c r="L99" s="174">
        <f t="shared" si="12"/>
        <v>47040960</v>
      </c>
      <c r="M99" s="175" t="s">
        <v>446</v>
      </c>
      <c r="N99" s="78" t="s">
        <v>3471</v>
      </c>
      <c r="O99" s="78" t="s">
        <v>145</v>
      </c>
      <c r="P99" s="78" t="s">
        <v>145</v>
      </c>
      <c r="Q99" s="78" t="s">
        <v>261</v>
      </c>
      <c r="R99" s="78" t="s">
        <v>331</v>
      </c>
      <c r="S99" s="78" t="s">
        <v>332</v>
      </c>
      <c r="T99" s="78" t="s">
        <v>332</v>
      </c>
      <c r="AR99" s="78" t="s">
        <v>145</v>
      </c>
      <c r="AS99" s="78" t="s">
        <v>145</v>
      </c>
      <c r="AU99" s="78" t="s">
        <v>3472</v>
      </c>
      <c r="AV99">
        <v>46</v>
      </c>
    </row>
    <row r="100" spans="1:48" ht="27.75" customHeight="1">
      <c r="A100" s="175" t="s">
        <v>444</v>
      </c>
      <c r="B100" s="175" t="s">
        <v>449</v>
      </c>
      <c r="C100" s="175" t="s">
        <v>358</v>
      </c>
      <c r="D100" s="173">
        <v>246</v>
      </c>
      <c r="E100" s="174">
        <f>TRUNC(일위대가목록!E35,0)</f>
        <v>3415</v>
      </c>
      <c r="F100" s="174">
        <f t="shared" si="9"/>
        <v>840090</v>
      </c>
      <c r="G100" s="174">
        <f>TRUNC(일위대가목록!F35,0)</f>
        <v>31528</v>
      </c>
      <c r="H100" s="174">
        <f t="shared" si="10"/>
        <v>7755888</v>
      </c>
      <c r="I100" s="174">
        <f>TRUNC(일위대가목록!G35,0)</f>
        <v>945</v>
      </c>
      <c r="J100" s="174">
        <f t="shared" si="11"/>
        <v>232470</v>
      </c>
      <c r="K100" s="174">
        <f t="shared" si="12"/>
        <v>35888</v>
      </c>
      <c r="L100" s="174">
        <f t="shared" si="12"/>
        <v>8828448</v>
      </c>
      <c r="M100" s="175" t="s">
        <v>448</v>
      </c>
      <c r="N100" s="78" t="s">
        <v>3473</v>
      </c>
      <c r="O100" s="78" t="s">
        <v>145</v>
      </c>
      <c r="P100" s="78" t="s">
        <v>145</v>
      </c>
      <c r="Q100" s="78" t="s">
        <v>261</v>
      </c>
      <c r="R100" s="78" t="s">
        <v>331</v>
      </c>
      <c r="S100" s="78" t="s">
        <v>332</v>
      </c>
      <c r="T100" s="78" t="s">
        <v>332</v>
      </c>
      <c r="AR100" s="78" t="s">
        <v>145</v>
      </c>
      <c r="AS100" s="78" t="s">
        <v>145</v>
      </c>
      <c r="AU100" s="78" t="s">
        <v>3474</v>
      </c>
      <c r="AV100">
        <v>47</v>
      </c>
    </row>
    <row r="101" spans="1:48" ht="27.75" customHeight="1">
      <c r="A101" s="175" t="s">
        <v>451</v>
      </c>
      <c r="B101" s="175" t="s">
        <v>145</v>
      </c>
      <c r="C101" s="175" t="s">
        <v>381</v>
      </c>
      <c r="D101" s="173">
        <v>31</v>
      </c>
      <c r="E101" s="174">
        <f>TRUNC(일위대가목록!E36,0)</f>
        <v>3600</v>
      </c>
      <c r="F101" s="174">
        <f t="shared" si="9"/>
        <v>111600</v>
      </c>
      <c r="G101" s="174">
        <f>TRUNC(일위대가목록!F36,0)</f>
        <v>7990</v>
      </c>
      <c r="H101" s="174">
        <f t="shared" si="10"/>
        <v>247690</v>
      </c>
      <c r="I101" s="174">
        <f>TRUNC(일위대가목록!G36,0)</f>
        <v>0</v>
      </c>
      <c r="J101" s="174">
        <f t="shared" si="11"/>
        <v>0</v>
      </c>
      <c r="K101" s="174">
        <f t="shared" si="12"/>
        <v>11590</v>
      </c>
      <c r="L101" s="174">
        <f t="shared" si="12"/>
        <v>359290</v>
      </c>
      <c r="M101" s="175" t="s">
        <v>450</v>
      </c>
      <c r="N101" s="78" t="s">
        <v>3475</v>
      </c>
      <c r="O101" s="78" t="s">
        <v>145</v>
      </c>
      <c r="P101" s="78" t="s">
        <v>145</v>
      </c>
      <c r="Q101" s="78" t="s">
        <v>261</v>
      </c>
      <c r="R101" s="78" t="s">
        <v>331</v>
      </c>
      <c r="S101" s="78" t="s">
        <v>332</v>
      </c>
      <c r="T101" s="78" t="s">
        <v>332</v>
      </c>
      <c r="AR101" s="78" t="s">
        <v>145</v>
      </c>
      <c r="AS101" s="78" t="s">
        <v>145</v>
      </c>
      <c r="AU101" s="78" t="s">
        <v>3476</v>
      </c>
      <c r="AV101">
        <v>52</v>
      </c>
    </row>
    <row r="102" spans="1:48" ht="27.75" customHeight="1">
      <c r="A102" s="175" t="s">
        <v>3477</v>
      </c>
      <c r="B102" s="175" t="s">
        <v>145</v>
      </c>
      <c r="C102" s="175" t="s">
        <v>381</v>
      </c>
      <c r="D102" s="173">
        <v>28</v>
      </c>
      <c r="E102" s="174">
        <f>TRUNC(일위대가목록!E37,0)</f>
        <v>70292</v>
      </c>
      <c r="F102" s="174">
        <f t="shared" si="9"/>
        <v>1968176</v>
      </c>
      <c r="G102" s="174">
        <f>TRUNC(일위대가목록!F37,0)</f>
        <v>17271</v>
      </c>
      <c r="H102" s="174">
        <f t="shared" si="10"/>
        <v>483588</v>
      </c>
      <c r="I102" s="174">
        <f>TRUNC(일위대가목록!G37,0)</f>
        <v>3100</v>
      </c>
      <c r="J102" s="174">
        <f t="shared" si="11"/>
        <v>86800</v>
      </c>
      <c r="K102" s="174">
        <f t="shared" si="12"/>
        <v>90663</v>
      </c>
      <c r="L102" s="174">
        <f t="shared" si="12"/>
        <v>2538564</v>
      </c>
      <c r="M102" s="175" t="s">
        <v>452</v>
      </c>
      <c r="N102" s="78" t="s">
        <v>3478</v>
      </c>
      <c r="O102" s="78" t="s">
        <v>145</v>
      </c>
      <c r="P102" s="78" t="s">
        <v>145</v>
      </c>
      <c r="Q102" s="78" t="s">
        <v>261</v>
      </c>
      <c r="R102" s="78" t="s">
        <v>331</v>
      </c>
      <c r="S102" s="78" t="s">
        <v>332</v>
      </c>
      <c r="T102" s="78" t="s">
        <v>332</v>
      </c>
      <c r="AR102" s="78" t="s">
        <v>145</v>
      </c>
      <c r="AS102" s="78" t="s">
        <v>145</v>
      </c>
      <c r="AU102" s="78" t="s">
        <v>3479</v>
      </c>
      <c r="AV102">
        <v>695</v>
      </c>
    </row>
    <row r="103" spans="1:48" ht="27.75" customHeight="1">
      <c r="A103" s="175" t="s">
        <v>453</v>
      </c>
      <c r="B103" s="175" t="s">
        <v>454</v>
      </c>
      <c r="C103" s="175" t="s">
        <v>358</v>
      </c>
      <c r="D103" s="173">
        <v>69</v>
      </c>
      <c r="E103" s="174">
        <f>TRUNC(일위대가목록!E38,0)</f>
        <v>2510</v>
      </c>
      <c r="F103" s="174">
        <f t="shared" si="9"/>
        <v>173190</v>
      </c>
      <c r="G103" s="174">
        <f>TRUNC(일위대가목록!F38,0)</f>
        <v>1329</v>
      </c>
      <c r="H103" s="174">
        <f t="shared" si="10"/>
        <v>91701</v>
      </c>
      <c r="I103" s="174">
        <f>TRUNC(일위대가목록!G38,0)</f>
        <v>0</v>
      </c>
      <c r="J103" s="174">
        <f t="shared" si="11"/>
        <v>0</v>
      </c>
      <c r="K103" s="174">
        <f t="shared" si="12"/>
        <v>3839</v>
      </c>
      <c r="L103" s="174">
        <f t="shared" si="12"/>
        <v>264891</v>
      </c>
      <c r="M103" s="175" t="s">
        <v>455</v>
      </c>
      <c r="N103" s="78" t="s">
        <v>3480</v>
      </c>
      <c r="O103" s="78" t="s">
        <v>145</v>
      </c>
      <c r="P103" s="78" t="s">
        <v>145</v>
      </c>
      <c r="Q103" s="78" t="s">
        <v>261</v>
      </c>
      <c r="R103" s="78" t="s">
        <v>331</v>
      </c>
      <c r="S103" s="78" t="s">
        <v>332</v>
      </c>
      <c r="T103" s="78" t="s">
        <v>332</v>
      </c>
      <c r="AR103" s="78" t="s">
        <v>145</v>
      </c>
      <c r="AS103" s="78" t="s">
        <v>145</v>
      </c>
      <c r="AU103" s="78" t="s">
        <v>3481</v>
      </c>
      <c r="AV103">
        <v>53</v>
      </c>
    </row>
    <row r="104" spans="1:48" ht="27.75" customHeight="1">
      <c r="A104" s="175" t="s">
        <v>456</v>
      </c>
      <c r="B104" s="175" t="s">
        <v>457</v>
      </c>
      <c r="C104" s="175" t="s">
        <v>458</v>
      </c>
      <c r="D104" s="173">
        <v>246</v>
      </c>
      <c r="E104" s="174">
        <f>TRUNC(단가대비표!O254,0)</f>
        <v>130</v>
      </c>
      <c r="F104" s="174">
        <f t="shared" si="9"/>
        <v>31980</v>
      </c>
      <c r="G104" s="174">
        <f>TRUNC(단가대비표!P254,0)</f>
        <v>0</v>
      </c>
      <c r="H104" s="174">
        <f t="shared" si="10"/>
        <v>0</v>
      </c>
      <c r="I104" s="174">
        <f>TRUNC(단가대비표!V254,0)</f>
        <v>0</v>
      </c>
      <c r="J104" s="174">
        <f t="shared" si="11"/>
        <v>0</v>
      </c>
      <c r="K104" s="174">
        <f t="shared" si="12"/>
        <v>130</v>
      </c>
      <c r="L104" s="174">
        <f t="shared" si="12"/>
        <v>31980</v>
      </c>
      <c r="M104" s="175" t="s">
        <v>145</v>
      </c>
      <c r="N104" s="78" t="s">
        <v>3482</v>
      </c>
      <c r="O104" s="78" t="s">
        <v>145</v>
      </c>
      <c r="P104" s="78" t="s">
        <v>145</v>
      </c>
      <c r="Q104" s="78" t="s">
        <v>261</v>
      </c>
      <c r="R104" s="78" t="s">
        <v>332</v>
      </c>
      <c r="S104" s="78" t="s">
        <v>332</v>
      </c>
      <c r="T104" s="78" t="s">
        <v>331</v>
      </c>
      <c r="AR104" s="78" t="s">
        <v>145</v>
      </c>
      <c r="AS104" s="78" t="s">
        <v>145</v>
      </c>
      <c r="AU104" s="78" t="s">
        <v>3483</v>
      </c>
      <c r="AV104">
        <v>39</v>
      </c>
    </row>
    <row r="105" spans="1:48" ht="27.75" customHeight="1">
      <c r="A105" s="175" t="s">
        <v>456</v>
      </c>
      <c r="B105" s="175" t="s">
        <v>459</v>
      </c>
      <c r="C105" s="175" t="s">
        <v>458</v>
      </c>
      <c r="D105" s="173">
        <v>128</v>
      </c>
      <c r="E105" s="174">
        <f>TRUNC(단가대비표!O255,0)</f>
        <v>440</v>
      </c>
      <c r="F105" s="174">
        <f t="shared" si="9"/>
        <v>56320</v>
      </c>
      <c r="G105" s="174">
        <f>TRUNC(단가대비표!P255,0)</f>
        <v>0</v>
      </c>
      <c r="H105" s="174">
        <f t="shared" si="10"/>
        <v>0</v>
      </c>
      <c r="I105" s="174">
        <f>TRUNC(단가대비표!V255,0)</f>
        <v>0</v>
      </c>
      <c r="J105" s="174">
        <f t="shared" si="11"/>
        <v>0</v>
      </c>
      <c r="K105" s="174">
        <f t="shared" si="12"/>
        <v>440</v>
      </c>
      <c r="L105" s="174">
        <f t="shared" si="12"/>
        <v>56320</v>
      </c>
      <c r="M105" s="175" t="s">
        <v>145</v>
      </c>
      <c r="N105" s="78" t="s">
        <v>3484</v>
      </c>
      <c r="O105" s="78" t="s">
        <v>145</v>
      </c>
      <c r="P105" s="78" t="s">
        <v>145</v>
      </c>
      <c r="Q105" s="78" t="s">
        <v>261</v>
      </c>
      <c r="R105" s="78" t="s">
        <v>332</v>
      </c>
      <c r="S105" s="78" t="s">
        <v>332</v>
      </c>
      <c r="T105" s="78" t="s">
        <v>331</v>
      </c>
      <c r="AR105" s="78" t="s">
        <v>145</v>
      </c>
      <c r="AS105" s="78" t="s">
        <v>145</v>
      </c>
      <c r="AU105" s="78" t="s">
        <v>3485</v>
      </c>
      <c r="AV105">
        <v>40</v>
      </c>
    </row>
    <row r="106" spans="1:48" ht="27.75" customHeight="1">
      <c r="A106" s="175" t="s">
        <v>161</v>
      </c>
      <c r="B106" s="173"/>
      <c r="C106" s="173"/>
      <c r="D106" s="173"/>
      <c r="E106" s="174"/>
      <c r="F106" s="174">
        <f>SUMIF(Q82:Q105,"010104",F82:F105)</f>
        <v>13080821</v>
      </c>
      <c r="G106" s="174"/>
      <c r="H106" s="174">
        <f>SUMIF(Q82:Q105,"010104",H82:H105)</f>
        <v>105695233</v>
      </c>
      <c r="I106" s="174"/>
      <c r="J106" s="174">
        <f>SUMIF(Q82:Q105,"010104",J82:J105)</f>
        <v>9330457</v>
      </c>
      <c r="K106" s="174"/>
      <c r="L106" s="174">
        <f>SUMIF(Q82:Q105,"010104",L82:L105)</f>
        <v>128106511</v>
      </c>
      <c r="M106" s="173"/>
      <c r="N106" t="s">
        <v>342</v>
      </c>
    </row>
    <row r="107" spans="1:48" ht="27.75" customHeight="1">
      <c r="A107" s="175" t="s">
        <v>2853</v>
      </c>
      <c r="B107" s="175" t="s">
        <v>145</v>
      </c>
      <c r="C107" s="173"/>
      <c r="D107" s="173"/>
      <c r="E107" s="174"/>
      <c r="F107" s="174"/>
      <c r="G107" s="174"/>
      <c r="H107" s="174"/>
      <c r="I107" s="174"/>
      <c r="J107" s="174"/>
      <c r="K107" s="174"/>
      <c r="L107" s="174"/>
      <c r="M107" s="173"/>
      <c r="Q107" s="78" t="s">
        <v>262</v>
      </c>
    </row>
    <row r="108" spans="1:48" ht="27.75" customHeight="1">
      <c r="A108" s="175" t="s">
        <v>3023</v>
      </c>
      <c r="B108" s="175" t="s">
        <v>2877</v>
      </c>
      <c r="C108" s="175" t="s">
        <v>401</v>
      </c>
      <c r="D108" s="173">
        <v>1.099</v>
      </c>
      <c r="E108" s="174">
        <f>TRUNC(단가대비표!O82,0)</f>
        <v>0</v>
      </c>
      <c r="F108" s="174">
        <f t="shared" ref="F108:F157" si="13">TRUNC(E108*D108, 0)</f>
        <v>0</v>
      </c>
      <c r="G108" s="174">
        <f>TRUNC(단가대비표!P82,0)</f>
        <v>0</v>
      </c>
      <c r="H108" s="174">
        <f t="shared" ref="H108:H157" si="14">TRUNC(G108*D108, 0)</f>
        <v>0</v>
      </c>
      <c r="I108" s="174">
        <f>TRUNC(단가대비표!V82,0)</f>
        <v>0</v>
      </c>
      <c r="J108" s="174">
        <f t="shared" ref="J108:J157" si="15">TRUNC(I108*D108, 0)</f>
        <v>0</v>
      </c>
      <c r="K108" s="174">
        <f t="shared" ref="K108:L139" si="16">TRUNC(E108+G108+I108, 0)</f>
        <v>0</v>
      </c>
      <c r="L108" s="174">
        <f t="shared" si="16"/>
        <v>0</v>
      </c>
      <c r="M108" s="175" t="s">
        <v>2878</v>
      </c>
      <c r="N108" s="78" t="s">
        <v>3486</v>
      </c>
      <c r="O108" s="78" t="s">
        <v>145</v>
      </c>
      <c r="P108" s="78" t="s">
        <v>145</v>
      </c>
      <c r="Q108" s="78" t="s">
        <v>262</v>
      </c>
      <c r="R108" s="78" t="s">
        <v>332</v>
      </c>
      <c r="S108" s="78" t="s">
        <v>332</v>
      </c>
      <c r="T108" s="78" t="s">
        <v>331</v>
      </c>
      <c r="AR108" s="78" t="s">
        <v>145</v>
      </c>
      <c r="AS108" s="78" t="s">
        <v>145</v>
      </c>
      <c r="AU108" s="78" t="s">
        <v>3487</v>
      </c>
      <c r="AV108">
        <v>625</v>
      </c>
    </row>
    <row r="109" spans="1:48" ht="27.75" customHeight="1">
      <c r="A109" s="175" t="s">
        <v>3023</v>
      </c>
      <c r="B109" s="175" t="s">
        <v>2879</v>
      </c>
      <c r="C109" s="175" t="s">
        <v>401</v>
      </c>
      <c r="D109" s="173">
        <v>0.34599999999999997</v>
      </c>
      <c r="E109" s="174">
        <f>TRUNC(단가대비표!O83,0)</f>
        <v>0</v>
      </c>
      <c r="F109" s="174">
        <f t="shared" si="13"/>
        <v>0</v>
      </c>
      <c r="G109" s="174">
        <f>TRUNC(단가대비표!P83,0)</f>
        <v>0</v>
      </c>
      <c r="H109" s="174">
        <f t="shared" si="14"/>
        <v>0</v>
      </c>
      <c r="I109" s="174">
        <f>TRUNC(단가대비표!V83,0)</f>
        <v>0</v>
      </c>
      <c r="J109" s="174">
        <f t="shared" si="15"/>
        <v>0</v>
      </c>
      <c r="K109" s="174">
        <f t="shared" si="16"/>
        <v>0</v>
      </c>
      <c r="L109" s="174">
        <f t="shared" si="16"/>
        <v>0</v>
      </c>
      <c r="M109" s="175" t="s">
        <v>2880</v>
      </c>
      <c r="N109" s="78" t="s">
        <v>3488</v>
      </c>
      <c r="O109" s="78" t="s">
        <v>145</v>
      </c>
      <c r="P109" s="78" t="s">
        <v>145</v>
      </c>
      <c r="Q109" s="78" t="s">
        <v>262</v>
      </c>
      <c r="R109" s="78" t="s">
        <v>332</v>
      </c>
      <c r="S109" s="78" t="s">
        <v>332</v>
      </c>
      <c r="T109" s="78" t="s">
        <v>331</v>
      </c>
      <c r="AR109" s="78" t="s">
        <v>145</v>
      </c>
      <c r="AS109" s="78" t="s">
        <v>145</v>
      </c>
      <c r="AU109" s="78" t="s">
        <v>3489</v>
      </c>
      <c r="AV109">
        <v>627</v>
      </c>
    </row>
    <row r="110" spans="1:48" ht="27.75" customHeight="1">
      <c r="A110" s="175" t="s">
        <v>3023</v>
      </c>
      <c r="B110" s="175" t="s">
        <v>2881</v>
      </c>
      <c r="C110" s="175" t="s">
        <v>401</v>
      </c>
      <c r="D110" s="173">
        <v>3.9910000000000001</v>
      </c>
      <c r="E110" s="174">
        <f>TRUNC(단가대비표!O84,0)</f>
        <v>0</v>
      </c>
      <c r="F110" s="174">
        <f t="shared" si="13"/>
        <v>0</v>
      </c>
      <c r="G110" s="174">
        <f>TRUNC(단가대비표!P84,0)</f>
        <v>0</v>
      </c>
      <c r="H110" s="174">
        <f t="shared" si="14"/>
        <v>0</v>
      </c>
      <c r="I110" s="174">
        <f>TRUNC(단가대비표!V84,0)</f>
        <v>0</v>
      </c>
      <c r="J110" s="174">
        <f t="shared" si="15"/>
        <v>0</v>
      </c>
      <c r="K110" s="174">
        <f t="shared" si="16"/>
        <v>0</v>
      </c>
      <c r="L110" s="174">
        <f t="shared" si="16"/>
        <v>0</v>
      </c>
      <c r="M110" s="175" t="s">
        <v>2882</v>
      </c>
      <c r="N110" s="78" t="s">
        <v>3490</v>
      </c>
      <c r="O110" s="78" t="s">
        <v>145</v>
      </c>
      <c r="P110" s="78" t="s">
        <v>145</v>
      </c>
      <c r="Q110" s="78" t="s">
        <v>262</v>
      </c>
      <c r="R110" s="78" t="s">
        <v>332</v>
      </c>
      <c r="S110" s="78" t="s">
        <v>332</v>
      </c>
      <c r="T110" s="78" t="s">
        <v>331</v>
      </c>
      <c r="AR110" s="78" t="s">
        <v>145</v>
      </c>
      <c r="AS110" s="78" t="s">
        <v>145</v>
      </c>
      <c r="AU110" s="78" t="s">
        <v>3491</v>
      </c>
      <c r="AV110">
        <v>629</v>
      </c>
    </row>
    <row r="111" spans="1:48" ht="27.75" customHeight="1">
      <c r="A111" s="175" t="s">
        <v>3023</v>
      </c>
      <c r="B111" s="175" t="s">
        <v>2883</v>
      </c>
      <c r="C111" s="175" t="s">
        <v>401</v>
      </c>
      <c r="D111" s="173">
        <v>20.7</v>
      </c>
      <c r="E111" s="174">
        <f>TRUNC(단가대비표!O85,0)</f>
        <v>0</v>
      </c>
      <c r="F111" s="174">
        <f t="shared" si="13"/>
        <v>0</v>
      </c>
      <c r="G111" s="174">
        <f>TRUNC(단가대비표!P85,0)</f>
        <v>0</v>
      </c>
      <c r="H111" s="174">
        <f t="shared" si="14"/>
        <v>0</v>
      </c>
      <c r="I111" s="174">
        <f>TRUNC(단가대비표!V85,0)</f>
        <v>0</v>
      </c>
      <c r="J111" s="174">
        <f t="shared" si="15"/>
        <v>0</v>
      </c>
      <c r="K111" s="174">
        <f t="shared" si="16"/>
        <v>0</v>
      </c>
      <c r="L111" s="174">
        <f t="shared" si="16"/>
        <v>0</v>
      </c>
      <c r="M111" s="175" t="s">
        <v>2884</v>
      </c>
      <c r="N111" s="78" t="s">
        <v>3492</v>
      </c>
      <c r="O111" s="78" t="s">
        <v>145</v>
      </c>
      <c r="P111" s="78" t="s">
        <v>145</v>
      </c>
      <c r="Q111" s="78" t="s">
        <v>262</v>
      </c>
      <c r="R111" s="78" t="s">
        <v>332</v>
      </c>
      <c r="S111" s="78" t="s">
        <v>332</v>
      </c>
      <c r="T111" s="78" t="s">
        <v>331</v>
      </c>
      <c r="AR111" s="78" t="s">
        <v>145</v>
      </c>
      <c r="AS111" s="78" t="s">
        <v>145</v>
      </c>
      <c r="AU111" s="78" t="s">
        <v>3493</v>
      </c>
      <c r="AV111">
        <v>631</v>
      </c>
    </row>
    <row r="112" spans="1:48" ht="27.75" customHeight="1">
      <c r="A112" s="175" t="s">
        <v>3023</v>
      </c>
      <c r="B112" s="175" t="s">
        <v>2885</v>
      </c>
      <c r="C112" s="175" t="s">
        <v>401</v>
      </c>
      <c r="D112" s="173">
        <v>3.746</v>
      </c>
      <c r="E112" s="174">
        <f>TRUNC(단가대비표!O90,0)</f>
        <v>0</v>
      </c>
      <c r="F112" s="174">
        <f t="shared" si="13"/>
        <v>0</v>
      </c>
      <c r="G112" s="174">
        <f>TRUNC(단가대비표!P90,0)</f>
        <v>0</v>
      </c>
      <c r="H112" s="174">
        <f t="shared" si="14"/>
        <v>0</v>
      </c>
      <c r="I112" s="174">
        <f>TRUNC(단가대비표!V90,0)</f>
        <v>0</v>
      </c>
      <c r="J112" s="174">
        <f t="shared" si="15"/>
        <v>0</v>
      </c>
      <c r="K112" s="174">
        <f t="shared" si="16"/>
        <v>0</v>
      </c>
      <c r="L112" s="174">
        <f t="shared" si="16"/>
        <v>0</v>
      </c>
      <c r="M112" s="175" t="s">
        <v>2886</v>
      </c>
      <c r="N112" s="78" t="s">
        <v>3494</v>
      </c>
      <c r="O112" s="78" t="s">
        <v>145</v>
      </c>
      <c r="P112" s="78" t="s">
        <v>145</v>
      </c>
      <c r="Q112" s="78" t="s">
        <v>262</v>
      </c>
      <c r="R112" s="78" t="s">
        <v>332</v>
      </c>
      <c r="S112" s="78" t="s">
        <v>332</v>
      </c>
      <c r="T112" s="78" t="s">
        <v>331</v>
      </c>
      <c r="AR112" s="78" t="s">
        <v>145</v>
      </c>
      <c r="AS112" s="78" t="s">
        <v>145</v>
      </c>
      <c r="AU112" s="78" t="s">
        <v>3495</v>
      </c>
      <c r="AV112">
        <v>639</v>
      </c>
    </row>
    <row r="113" spans="1:48" ht="27.75" customHeight="1">
      <c r="A113" s="175" t="s">
        <v>3023</v>
      </c>
      <c r="B113" s="175" t="s">
        <v>2887</v>
      </c>
      <c r="C113" s="175" t="s">
        <v>401</v>
      </c>
      <c r="D113" s="173">
        <v>6.8230000000000004</v>
      </c>
      <c r="E113" s="174">
        <f>TRUNC(단가대비표!O91,0)</f>
        <v>0</v>
      </c>
      <c r="F113" s="174">
        <f t="shared" si="13"/>
        <v>0</v>
      </c>
      <c r="G113" s="174">
        <f>TRUNC(단가대비표!P91,0)</f>
        <v>0</v>
      </c>
      <c r="H113" s="174">
        <f t="shared" si="14"/>
        <v>0</v>
      </c>
      <c r="I113" s="174">
        <f>TRUNC(단가대비표!V91,0)</f>
        <v>0</v>
      </c>
      <c r="J113" s="174">
        <f t="shared" si="15"/>
        <v>0</v>
      </c>
      <c r="K113" s="174">
        <f t="shared" si="16"/>
        <v>0</v>
      </c>
      <c r="L113" s="174">
        <f t="shared" si="16"/>
        <v>0</v>
      </c>
      <c r="M113" s="175" t="s">
        <v>145</v>
      </c>
      <c r="N113" s="78" t="s">
        <v>3496</v>
      </c>
      <c r="O113" s="78" t="s">
        <v>145</v>
      </c>
      <c r="P113" s="78" t="s">
        <v>145</v>
      </c>
      <c r="Q113" s="78" t="s">
        <v>262</v>
      </c>
      <c r="R113" s="78" t="s">
        <v>332</v>
      </c>
      <c r="S113" s="78" t="s">
        <v>332</v>
      </c>
      <c r="T113" s="78" t="s">
        <v>331</v>
      </c>
      <c r="AR113" s="78" t="s">
        <v>145</v>
      </c>
      <c r="AS113" s="78" t="s">
        <v>145</v>
      </c>
      <c r="AU113" s="78" t="s">
        <v>3497</v>
      </c>
      <c r="AV113">
        <v>637</v>
      </c>
    </row>
    <row r="114" spans="1:48" ht="27.75" customHeight="1">
      <c r="A114" s="175" t="s">
        <v>2876</v>
      </c>
      <c r="B114" s="175" t="s">
        <v>2889</v>
      </c>
      <c r="C114" s="175" t="s">
        <v>401</v>
      </c>
      <c r="D114" s="173">
        <v>13.708</v>
      </c>
      <c r="E114" s="174">
        <f>TRUNC(단가대비표!O80,0)</f>
        <v>1450000</v>
      </c>
      <c r="F114" s="174">
        <f t="shared" si="13"/>
        <v>19876600</v>
      </c>
      <c r="G114" s="174">
        <f>TRUNC(단가대비표!P80,0)</f>
        <v>0</v>
      </c>
      <c r="H114" s="174">
        <f t="shared" si="14"/>
        <v>0</v>
      </c>
      <c r="I114" s="174">
        <f>TRUNC(단가대비표!V80,0)</f>
        <v>0</v>
      </c>
      <c r="J114" s="174">
        <f t="shared" si="15"/>
        <v>0</v>
      </c>
      <c r="K114" s="174">
        <f t="shared" si="16"/>
        <v>1450000</v>
      </c>
      <c r="L114" s="174">
        <f t="shared" si="16"/>
        <v>19876600</v>
      </c>
      <c r="M114" s="175" t="s">
        <v>2890</v>
      </c>
      <c r="N114" s="78" t="s">
        <v>3498</v>
      </c>
      <c r="O114" s="78" t="s">
        <v>145</v>
      </c>
      <c r="P114" s="78" t="s">
        <v>145</v>
      </c>
      <c r="Q114" s="78" t="s">
        <v>262</v>
      </c>
      <c r="R114" s="78" t="s">
        <v>332</v>
      </c>
      <c r="S114" s="78" t="s">
        <v>332</v>
      </c>
      <c r="T114" s="78" t="s">
        <v>331</v>
      </c>
      <c r="AR114" s="78" t="s">
        <v>145</v>
      </c>
      <c r="AS114" s="78" t="s">
        <v>145</v>
      </c>
      <c r="AU114" s="78" t="s">
        <v>3499</v>
      </c>
      <c r="AV114">
        <v>575</v>
      </c>
    </row>
    <row r="115" spans="1:48" ht="27.75" customHeight="1">
      <c r="A115" s="175" t="s">
        <v>3023</v>
      </c>
      <c r="B115" s="175" t="s">
        <v>2891</v>
      </c>
      <c r="C115" s="175" t="s">
        <v>401</v>
      </c>
      <c r="D115" s="173">
        <v>5.8780000000000001</v>
      </c>
      <c r="E115" s="174">
        <f>TRUNC(단가대비표!O92,0)</f>
        <v>0</v>
      </c>
      <c r="F115" s="174">
        <f t="shared" si="13"/>
        <v>0</v>
      </c>
      <c r="G115" s="174">
        <f>TRUNC(단가대비표!P92,0)</f>
        <v>0</v>
      </c>
      <c r="H115" s="174">
        <f t="shared" si="14"/>
        <v>0</v>
      </c>
      <c r="I115" s="174">
        <f>TRUNC(단가대비표!V92,0)</f>
        <v>0</v>
      </c>
      <c r="J115" s="174">
        <f t="shared" si="15"/>
        <v>0</v>
      </c>
      <c r="K115" s="174">
        <f t="shared" si="16"/>
        <v>0</v>
      </c>
      <c r="L115" s="174">
        <f t="shared" si="16"/>
        <v>0</v>
      </c>
      <c r="M115" s="175" t="s">
        <v>2892</v>
      </c>
      <c r="N115" s="78" t="s">
        <v>3500</v>
      </c>
      <c r="O115" s="78" t="s">
        <v>145</v>
      </c>
      <c r="P115" s="78" t="s">
        <v>145</v>
      </c>
      <c r="Q115" s="78" t="s">
        <v>262</v>
      </c>
      <c r="R115" s="78" t="s">
        <v>332</v>
      </c>
      <c r="S115" s="78" t="s">
        <v>332</v>
      </c>
      <c r="T115" s="78" t="s">
        <v>331</v>
      </c>
      <c r="AR115" s="78" t="s">
        <v>145</v>
      </c>
      <c r="AS115" s="78" t="s">
        <v>145</v>
      </c>
      <c r="AU115" s="78" t="s">
        <v>3501</v>
      </c>
      <c r="AV115">
        <v>635</v>
      </c>
    </row>
    <row r="116" spans="1:48" ht="27.75" customHeight="1">
      <c r="A116" s="175" t="s">
        <v>3023</v>
      </c>
      <c r="B116" s="175" t="s">
        <v>2893</v>
      </c>
      <c r="C116" s="175" t="s">
        <v>401</v>
      </c>
      <c r="D116" s="173">
        <v>12.202</v>
      </c>
      <c r="E116" s="174">
        <f>TRUNC(단가대비표!O93,0)</f>
        <v>0</v>
      </c>
      <c r="F116" s="174">
        <f t="shared" si="13"/>
        <v>0</v>
      </c>
      <c r="G116" s="174">
        <f>TRUNC(단가대비표!P93,0)</f>
        <v>0</v>
      </c>
      <c r="H116" s="174">
        <f t="shared" si="14"/>
        <v>0</v>
      </c>
      <c r="I116" s="174">
        <f>TRUNC(단가대비표!V93,0)</f>
        <v>0</v>
      </c>
      <c r="J116" s="174">
        <f t="shared" si="15"/>
        <v>0</v>
      </c>
      <c r="K116" s="174">
        <f t="shared" si="16"/>
        <v>0</v>
      </c>
      <c r="L116" s="174">
        <f t="shared" si="16"/>
        <v>0</v>
      </c>
      <c r="M116" s="175" t="s">
        <v>2888</v>
      </c>
      <c r="N116" s="78" t="s">
        <v>3502</v>
      </c>
      <c r="O116" s="78" t="s">
        <v>145</v>
      </c>
      <c r="P116" s="78" t="s">
        <v>145</v>
      </c>
      <c r="Q116" s="78" t="s">
        <v>262</v>
      </c>
      <c r="R116" s="78" t="s">
        <v>332</v>
      </c>
      <c r="S116" s="78" t="s">
        <v>332</v>
      </c>
      <c r="T116" s="78" t="s">
        <v>331</v>
      </c>
      <c r="AR116" s="78" t="s">
        <v>145</v>
      </c>
      <c r="AS116" s="78" t="s">
        <v>145</v>
      </c>
      <c r="AU116" s="78" t="s">
        <v>3503</v>
      </c>
      <c r="AV116">
        <v>633</v>
      </c>
    </row>
    <row r="117" spans="1:48" ht="27.75" customHeight="1">
      <c r="A117" s="175" t="s">
        <v>2876</v>
      </c>
      <c r="B117" s="175" t="s">
        <v>2894</v>
      </c>
      <c r="C117" s="175" t="s">
        <v>401</v>
      </c>
      <c r="D117" s="173">
        <v>14.68</v>
      </c>
      <c r="E117" s="174">
        <f>TRUNC(단가대비표!O81,0)</f>
        <v>1450000</v>
      </c>
      <c r="F117" s="174">
        <f t="shared" si="13"/>
        <v>21286000</v>
      </c>
      <c r="G117" s="174">
        <f>TRUNC(단가대비표!P81,0)</f>
        <v>0</v>
      </c>
      <c r="H117" s="174">
        <f t="shared" si="14"/>
        <v>0</v>
      </c>
      <c r="I117" s="174">
        <f>TRUNC(단가대비표!V81,0)</f>
        <v>0</v>
      </c>
      <c r="J117" s="174">
        <f t="shared" si="15"/>
        <v>0</v>
      </c>
      <c r="K117" s="174">
        <f t="shared" si="16"/>
        <v>1450000</v>
      </c>
      <c r="L117" s="174">
        <f t="shared" si="16"/>
        <v>21286000</v>
      </c>
      <c r="M117" s="175" t="s">
        <v>2895</v>
      </c>
      <c r="N117" s="78" t="s">
        <v>3504</v>
      </c>
      <c r="O117" s="78" t="s">
        <v>145</v>
      </c>
      <c r="P117" s="78" t="s">
        <v>145</v>
      </c>
      <c r="Q117" s="78" t="s">
        <v>262</v>
      </c>
      <c r="R117" s="78" t="s">
        <v>332</v>
      </c>
      <c r="S117" s="78" t="s">
        <v>332</v>
      </c>
      <c r="T117" s="78" t="s">
        <v>331</v>
      </c>
      <c r="AR117" s="78" t="s">
        <v>145</v>
      </c>
      <c r="AS117" s="78" t="s">
        <v>145</v>
      </c>
      <c r="AU117" s="78" t="s">
        <v>3505</v>
      </c>
      <c r="AV117">
        <v>578</v>
      </c>
    </row>
    <row r="118" spans="1:48" ht="27.75" customHeight="1">
      <c r="A118" s="175" t="s">
        <v>1639</v>
      </c>
      <c r="B118" s="175" t="s">
        <v>1878</v>
      </c>
      <c r="C118" s="175" t="s">
        <v>401</v>
      </c>
      <c r="D118" s="173">
        <v>0.224</v>
      </c>
      <c r="E118" s="174">
        <f>TRUNC(단가대비표!O99,0)</f>
        <v>1123500</v>
      </c>
      <c r="F118" s="174">
        <f t="shared" si="13"/>
        <v>251664</v>
      </c>
      <c r="G118" s="174">
        <f>TRUNC(단가대비표!P99,0)</f>
        <v>0</v>
      </c>
      <c r="H118" s="174">
        <f t="shared" si="14"/>
        <v>0</v>
      </c>
      <c r="I118" s="174">
        <f>TRUNC(단가대비표!V99,0)</f>
        <v>0</v>
      </c>
      <c r="J118" s="174">
        <f t="shared" si="15"/>
        <v>0</v>
      </c>
      <c r="K118" s="174">
        <f t="shared" si="16"/>
        <v>1123500</v>
      </c>
      <c r="L118" s="174">
        <f t="shared" si="16"/>
        <v>251664</v>
      </c>
      <c r="M118" s="175" t="s">
        <v>145</v>
      </c>
      <c r="N118" s="78" t="s">
        <v>3506</v>
      </c>
      <c r="O118" s="78" t="s">
        <v>145</v>
      </c>
      <c r="P118" s="78" t="s">
        <v>145</v>
      </c>
      <c r="Q118" s="78" t="s">
        <v>262</v>
      </c>
      <c r="R118" s="78" t="s">
        <v>332</v>
      </c>
      <c r="S118" s="78" t="s">
        <v>332</v>
      </c>
      <c r="T118" s="78" t="s">
        <v>331</v>
      </c>
      <c r="AR118" s="78" t="s">
        <v>145</v>
      </c>
      <c r="AS118" s="78" t="s">
        <v>145</v>
      </c>
      <c r="AU118" s="78" t="s">
        <v>3507</v>
      </c>
      <c r="AV118">
        <v>579</v>
      </c>
    </row>
    <row r="119" spans="1:48" ht="27.75" customHeight="1">
      <c r="A119" s="175" t="s">
        <v>1639</v>
      </c>
      <c r="B119" s="175" t="s">
        <v>2896</v>
      </c>
      <c r="C119" s="175" t="s">
        <v>401</v>
      </c>
      <c r="D119" s="173">
        <v>4.0000000000000001E-3</v>
      </c>
      <c r="E119" s="174">
        <f>TRUNC(단가대비표!O107,0)</f>
        <v>1123500</v>
      </c>
      <c r="F119" s="174">
        <f t="shared" si="13"/>
        <v>4494</v>
      </c>
      <c r="G119" s="174">
        <f>TRUNC(단가대비표!P107,0)</f>
        <v>0</v>
      </c>
      <c r="H119" s="174">
        <f t="shared" si="14"/>
        <v>0</v>
      </c>
      <c r="I119" s="174">
        <f>TRUNC(단가대비표!V107,0)</f>
        <v>0</v>
      </c>
      <c r="J119" s="174">
        <f t="shared" si="15"/>
        <v>0</v>
      </c>
      <c r="K119" s="174">
        <f t="shared" si="16"/>
        <v>1123500</v>
      </c>
      <c r="L119" s="174">
        <f t="shared" si="16"/>
        <v>4494</v>
      </c>
      <c r="M119" s="175" t="s">
        <v>145</v>
      </c>
      <c r="N119" s="78" t="s">
        <v>3508</v>
      </c>
      <c r="O119" s="78" t="s">
        <v>145</v>
      </c>
      <c r="P119" s="78" t="s">
        <v>145</v>
      </c>
      <c r="Q119" s="78" t="s">
        <v>262</v>
      </c>
      <c r="R119" s="78" t="s">
        <v>332</v>
      </c>
      <c r="S119" s="78" t="s">
        <v>332</v>
      </c>
      <c r="T119" s="78" t="s">
        <v>331</v>
      </c>
      <c r="AR119" s="78" t="s">
        <v>145</v>
      </c>
      <c r="AS119" s="78" t="s">
        <v>145</v>
      </c>
      <c r="AU119" s="78" t="s">
        <v>3509</v>
      </c>
      <c r="AV119">
        <v>580</v>
      </c>
    </row>
    <row r="120" spans="1:48" ht="27.75" customHeight="1">
      <c r="A120" s="175" t="s">
        <v>1639</v>
      </c>
      <c r="B120" s="175" t="s">
        <v>2897</v>
      </c>
      <c r="C120" s="175" t="s">
        <v>401</v>
      </c>
      <c r="D120" s="173">
        <v>0.12</v>
      </c>
      <c r="E120" s="174">
        <f>TRUNC(단가대비표!O106,0)</f>
        <v>1102200</v>
      </c>
      <c r="F120" s="174">
        <f t="shared" si="13"/>
        <v>132264</v>
      </c>
      <c r="G120" s="174">
        <f>TRUNC(단가대비표!P106,0)</f>
        <v>0</v>
      </c>
      <c r="H120" s="174">
        <f t="shared" si="14"/>
        <v>0</v>
      </c>
      <c r="I120" s="174">
        <f>TRUNC(단가대비표!V106,0)</f>
        <v>0</v>
      </c>
      <c r="J120" s="174">
        <f t="shared" si="15"/>
        <v>0</v>
      </c>
      <c r="K120" s="174">
        <f t="shared" si="16"/>
        <v>1102200</v>
      </c>
      <c r="L120" s="174">
        <f t="shared" si="16"/>
        <v>132264</v>
      </c>
      <c r="M120" s="175" t="s">
        <v>145</v>
      </c>
      <c r="N120" s="78" t="s">
        <v>3510</v>
      </c>
      <c r="O120" s="78" t="s">
        <v>145</v>
      </c>
      <c r="P120" s="78" t="s">
        <v>145</v>
      </c>
      <c r="Q120" s="78" t="s">
        <v>262</v>
      </c>
      <c r="R120" s="78" t="s">
        <v>332</v>
      </c>
      <c r="S120" s="78" t="s">
        <v>332</v>
      </c>
      <c r="T120" s="78" t="s">
        <v>331</v>
      </c>
      <c r="AR120" s="78" t="s">
        <v>145</v>
      </c>
      <c r="AS120" s="78" t="s">
        <v>145</v>
      </c>
      <c r="AU120" s="78" t="s">
        <v>3511</v>
      </c>
      <c r="AV120">
        <v>581</v>
      </c>
    </row>
    <row r="121" spans="1:48" ht="27.75" customHeight="1">
      <c r="A121" s="175" t="s">
        <v>1639</v>
      </c>
      <c r="B121" s="175" t="s">
        <v>1876</v>
      </c>
      <c r="C121" s="175" t="s">
        <v>401</v>
      </c>
      <c r="D121" s="173">
        <v>0.112</v>
      </c>
      <c r="E121" s="174">
        <f>TRUNC(단가대비표!O108,0)</f>
        <v>1070600</v>
      </c>
      <c r="F121" s="174">
        <f t="shared" si="13"/>
        <v>119907</v>
      </c>
      <c r="G121" s="174">
        <f>TRUNC(단가대비표!P108,0)</f>
        <v>0</v>
      </c>
      <c r="H121" s="174">
        <f t="shared" si="14"/>
        <v>0</v>
      </c>
      <c r="I121" s="174">
        <f>TRUNC(단가대비표!V108,0)</f>
        <v>0</v>
      </c>
      <c r="J121" s="174">
        <f t="shared" si="15"/>
        <v>0</v>
      </c>
      <c r="K121" s="174">
        <f t="shared" si="16"/>
        <v>1070600</v>
      </c>
      <c r="L121" s="174">
        <f t="shared" si="16"/>
        <v>119907</v>
      </c>
      <c r="M121" s="175" t="s">
        <v>145</v>
      </c>
      <c r="N121" s="78" t="s">
        <v>3512</v>
      </c>
      <c r="O121" s="78" t="s">
        <v>145</v>
      </c>
      <c r="P121" s="78" t="s">
        <v>145</v>
      </c>
      <c r="Q121" s="78" t="s">
        <v>262</v>
      </c>
      <c r="R121" s="78" t="s">
        <v>332</v>
      </c>
      <c r="S121" s="78" t="s">
        <v>332</v>
      </c>
      <c r="T121" s="78" t="s">
        <v>331</v>
      </c>
      <c r="AR121" s="78" t="s">
        <v>145</v>
      </c>
      <c r="AS121" s="78" t="s">
        <v>145</v>
      </c>
      <c r="AU121" s="78" t="s">
        <v>3513</v>
      </c>
      <c r="AV121">
        <v>582</v>
      </c>
    </row>
    <row r="122" spans="1:48" ht="27.75" customHeight="1">
      <c r="A122" s="175" t="s">
        <v>1639</v>
      </c>
      <c r="B122" s="175" t="s">
        <v>1877</v>
      </c>
      <c r="C122" s="175" t="s">
        <v>401</v>
      </c>
      <c r="D122" s="173">
        <v>0.4</v>
      </c>
      <c r="E122" s="174">
        <f>TRUNC(단가대비표!O100,0)</f>
        <v>1023500</v>
      </c>
      <c r="F122" s="174">
        <f t="shared" si="13"/>
        <v>409400</v>
      </c>
      <c r="G122" s="174">
        <f>TRUNC(단가대비표!P100,0)</f>
        <v>0</v>
      </c>
      <c r="H122" s="174">
        <f t="shared" si="14"/>
        <v>0</v>
      </c>
      <c r="I122" s="174">
        <f>TRUNC(단가대비표!V100,0)</f>
        <v>0</v>
      </c>
      <c r="J122" s="174">
        <f t="shared" si="15"/>
        <v>0</v>
      </c>
      <c r="K122" s="174">
        <f t="shared" si="16"/>
        <v>1023500</v>
      </c>
      <c r="L122" s="174">
        <f t="shared" si="16"/>
        <v>409400</v>
      </c>
      <c r="M122" s="175" t="s">
        <v>145</v>
      </c>
      <c r="N122" s="78" t="s">
        <v>3514</v>
      </c>
      <c r="O122" s="78" t="s">
        <v>145</v>
      </c>
      <c r="P122" s="78" t="s">
        <v>145</v>
      </c>
      <c r="Q122" s="78" t="s">
        <v>262</v>
      </c>
      <c r="R122" s="78" t="s">
        <v>332</v>
      </c>
      <c r="S122" s="78" t="s">
        <v>332</v>
      </c>
      <c r="T122" s="78" t="s">
        <v>331</v>
      </c>
      <c r="AR122" s="78" t="s">
        <v>145</v>
      </c>
      <c r="AS122" s="78" t="s">
        <v>145</v>
      </c>
      <c r="AU122" s="78" t="s">
        <v>3515</v>
      </c>
      <c r="AV122">
        <v>583</v>
      </c>
    </row>
    <row r="123" spans="1:48" ht="27.75" customHeight="1">
      <c r="A123" s="175" t="s">
        <v>1639</v>
      </c>
      <c r="B123" s="175" t="s">
        <v>2898</v>
      </c>
      <c r="C123" s="175" t="s">
        <v>401</v>
      </c>
      <c r="D123" s="173">
        <v>0.83099999999999996</v>
      </c>
      <c r="E123" s="174">
        <f>TRUNC(단가대비표!O109,0)</f>
        <v>1023500</v>
      </c>
      <c r="F123" s="174">
        <f t="shared" si="13"/>
        <v>850528</v>
      </c>
      <c r="G123" s="174">
        <f>TRUNC(단가대비표!P109,0)</f>
        <v>0</v>
      </c>
      <c r="H123" s="174">
        <f t="shared" si="14"/>
        <v>0</v>
      </c>
      <c r="I123" s="174">
        <f>TRUNC(단가대비표!V109,0)</f>
        <v>0</v>
      </c>
      <c r="J123" s="174">
        <f t="shared" si="15"/>
        <v>0</v>
      </c>
      <c r="K123" s="174">
        <f t="shared" si="16"/>
        <v>1023500</v>
      </c>
      <c r="L123" s="174">
        <f t="shared" si="16"/>
        <v>850528</v>
      </c>
      <c r="M123" s="175" t="s">
        <v>145</v>
      </c>
      <c r="N123" s="78" t="s">
        <v>3516</v>
      </c>
      <c r="O123" s="78" t="s">
        <v>145</v>
      </c>
      <c r="P123" s="78" t="s">
        <v>145</v>
      </c>
      <c r="Q123" s="78" t="s">
        <v>262</v>
      </c>
      <c r="R123" s="78" t="s">
        <v>332</v>
      </c>
      <c r="S123" s="78" t="s">
        <v>332</v>
      </c>
      <c r="T123" s="78" t="s">
        <v>331</v>
      </c>
      <c r="AR123" s="78" t="s">
        <v>145</v>
      </c>
      <c r="AS123" s="78" t="s">
        <v>145</v>
      </c>
      <c r="AU123" s="78" t="s">
        <v>3517</v>
      </c>
      <c r="AV123">
        <v>584</v>
      </c>
    </row>
    <row r="124" spans="1:48" ht="27.75" customHeight="1">
      <c r="A124" s="175" t="s">
        <v>1639</v>
      </c>
      <c r="B124" s="175" t="s">
        <v>2899</v>
      </c>
      <c r="C124" s="175" t="s">
        <v>401</v>
      </c>
      <c r="D124" s="173">
        <v>0.314</v>
      </c>
      <c r="E124" s="174">
        <f>TRUNC(단가대비표!O101,0)</f>
        <v>1023500</v>
      </c>
      <c r="F124" s="174">
        <f t="shared" si="13"/>
        <v>321379</v>
      </c>
      <c r="G124" s="174">
        <f>TRUNC(단가대비표!P101,0)</f>
        <v>0</v>
      </c>
      <c r="H124" s="174">
        <f t="shared" si="14"/>
        <v>0</v>
      </c>
      <c r="I124" s="174">
        <f>TRUNC(단가대비표!V101,0)</f>
        <v>0</v>
      </c>
      <c r="J124" s="174">
        <f t="shared" si="15"/>
        <v>0</v>
      </c>
      <c r="K124" s="174">
        <f t="shared" si="16"/>
        <v>1023500</v>
      </c>
      <c r="L124" s="174">
        <f t="shared" si="16"/>
        <v>321379</v>
      </c>
      <c r="M124" s="175" t="s">
        <v>145</v>
      </c>
      <c r="N124" s="78" t="s">
        <v>3518</v>
      </c>
      <c r="O124" s="78" t="s">
        <v>145</v>
      </c>
      <c r="P124" s="78" t="s">
        <v>145</v>
      </c>
      <c r="Q124" s="78" t="s">
        <v>262</v>
      </c>
      <c r="R124" s="78" t="s">
        <v>332</v>
      </c>
      <c r="S124" s="78" t="s">
        <v>332</v>
      </c>
      <c r="T124" s="78" t="s">
        <v>331</v>
      </c>
      <c r="AR124" s="78" t="s">
        <v>145</v>
      </c>
      <c r="AS124" s="78" t="s">
        <v>145</v>
      </c>
      <c r="AU124" s="78" t="s">
        <v>3519</v>
      </c>
      <c r="AV124">
        <v>585</v>
      </c>
    </row>
    <row r="125" spans="1:48" ht="27.75" customHeight="1">
      <c r="A125" s="175" t="s">
        <v>2900</v>
      </c>
      <c r="B125" s="175" t="s">
        <v>1878</v>
      </c>
      <c r="C125" s="175" t="s">
        <v>401</v>
      </c>
      <c r="D125" s="173">
        <v>0.14099999999999999</v>
      </c>
      <c r="E125" s="174">
        <f>TRUNC(단가대비표!O111,0)</f>
        <v>1193500</v>
      </c>
      <c r="F125" s="174">
        <f t="shared" si="13"/>
        <v>168283</v>
      </c>
      <c r="G125" s="174">
        <f>TRUNC(단가대비표!P111,0)</f>
        <v>0</v>
      </c>
      <c r="H125" s="174">
        <f t="shared" si="14"/>
        <v>0</v>
      </c>
      <c r="I125" s="174">
        <f>TRUNC(단가대비표!V111,0)</f>
        <v>0</v>
      </c>
      <c r="J125" s="174">
        <f t="shared" si="15"/>
        <v>0</v>
      </c>
      <c r="K125" s="174">
        <f t="shared" si="16"/>
        <v>1193500</v>
      </c>
      <c r="L125" s="174">
        <f t="shared" si="16"/>
        <v>168283</v>
      </c>
      <c r="M125" s="175" t="s">
        <v>145</v>
      </c>
      <c r="N125" s="78" t="s">
        <v>3520</v>
      </c>
      <c r="O125" s="78" t="s">
        <v>145</v>
      </c>
      <c r="P125" s="78" t="s">
        <v>145</v>
      </c>
      <c r="Q125" s="78" t="s">
        <v>262</v>
      </c>
      <c r="R125" s="78" t="s">
        <v>332</v>
      </c>
      <c r="S125" s="78" t="s">
        <v>332</v>
      </c>
      <c r="T125" s="78" t="s">
        <v>331</v>
      </c>
      <c r="AR125" s="78" t="s">
        <v>145</v>
      </c>
      <c r="AS125" s="78" t="s">
        <v>145</v>
      </c>
      <c r="AU125" s="78" t="s">
        <v>3521</v>
      </c>
      <c r="AV125">
        <v>586</v>
      </c>
    </row>
    <row r="126" spans="1:48" ht="27.75" customHeight="1">
      <c r="A126" s="175" t="s">
        <v>2900</v>
      </c>
      <c r="B126" s="175" t="s">
        <v>1876</v>
      </c>
      <c r="C126" s="175" t="s">
        <v>401</v>
      </c>
      <c r="D126" s="173">
        <v>0.375</v>
      </c>
      <c r="E126" s="174">
        <f>TRUNC(단가대비표!O112,0)</f>
        <v>1140600</v>
      </c>
      <c r="F126" s="174">
        <f t="shared" si="13"/>
        <v>427725</v>
      </c>
      <c r="G126" s="174">
        <f>TRUNC(단가대비표!P112,0)</f>
        <v>0</v>
      </c>
      <c r="H126" s="174">
        <f t="shared" si="14"/>
        <v>0</v>
      </c>
      <c r="I126" s="174">
        <f>TRUNC(단가대비표!V112,0)</f>
        <v>0</v>
      </c>
      <c r="J126" s="174">
        <f t="shared" si="15"/>
        <v>0</v>
      </c>
      <c r="K126" s="174">
        <f t="shared" si="16"/>
        <v>1140600</v>
      </c>
      <c r="L126" s="174">
        <f t="shared" si="16"/>
        <v>427725</v>
      </c>
      <c r="M126" s="175" t="s">
        <v>145</v>
      </c>
      <c r="N126" s="78" t="s">
        <v>3522</v>
      </c>
      <c r="O126" s="78" t="s">
        <v>145</v>
      </c>
      <c r="P126" s="78" t="s">
        <v>145</v>
      </c>
      <c r="Q126" s="78" t="s">
        <v>262</v>
      </c>
      <c r="R126" s="78" t="s">
        <v>332</v>
      </c>
      <c r="S126" s="78" t="s">
        <v>332</v>
      </c>
      <c r="T126" s="78" t="s">
        <v>331</v>
      </c>
      <c r="AR126" s="78" t="s">
        <v>145</v>
      </c>
      <c r="AS126" s="78" t="s">
        <v>145</v>
      </c>
      <c r="AU126" s="78" t="s">
        <v>3523</v>
      </c>
      <c r="AV126">
        <v>587</v>
      </c>
    </row>
    <row r="127" spans="1:48" ht="27.75" customHeight="1">
      <c r="A127" s="175" t="s">
        <v>2900</v>
      </c>
      <c r="B127" s="175" t="s">
        <v>2898</v>
      </c>
      <c r="C127" s="175" t="s">
        <v>401</v>
      </c>
      <c r="D127" s="173">
        <v>0.14399999999999999</v>
      </c>
      <c r="E127" s="174">
        <f>TRUNC(단가대비표!O113,0)</f>
        <v>1142000</v>
      </c>
      <c r="F127" s="174">
        <f t="shared" si="13"/>
        <v>164448</v>
      </c>
      <c r="G127" s="174">
        <f>TRUNC(단가대비표!P113,0)</f>
        <v>0</v>
      </c>
      <c r="H127" s="174">
        <f t="shared" si="14"/>
        <v>0</v>
      </c>
      <c r="I127" s="174">
        <f>TRUNC(단가대비표!V113,0)</f>
        <v>0</v>
      </c>
      <c r="J127" s="174">
        <f t="shared" si="15"/>
        <v>0</v>
      </c>
      <c r="K127" s="174">
        <f t="shared" si="16"/>
        <v>1142000</v>
      </c>
      <c r="L127" s="174">
        <f t="shared" si="16"/>
        <v>164448</v>
      </c>
      <c r="M127" s="175" t="s">
        <v>145</v>
      </c>
      <c r="N127" s="78" t="s">
        <v>3524</v>
      </c>
      <c r="O127" s="78" t="s">
        <v>145</v>
      </c>
      <c r="P127" s="78" t="s">
        <v>145</v>
      </c>
      <c r="Q127" s="78" t="s">
        <v>262</v>
      </c>
      <c r="R127" s="78" t="s">
        <v>332</v>
      </c>
      <c r="S127" s="78" t="s">
        <v>332</v>
      </c>
      <c r="T127" s="78" t="s">
        <v>331</v>
      </c>
      <c r="AR127" s="78" t="s">
        <v>145</v>
      </c>
      <c r="AS127" s="78" t="s">
        <v>145</v>
      </c>
      <c r="AU127" s="78" t="s">
        <v>3525</v>
      </c>
      <c r="AV127">
        <v>588</v>
      </c>
    </row>
    <row r="128" spans="1:48" ht="27.75" customHeight="1">
      <c r="A128" s="175" t="s">
        <v>2900</v>
      </c>
      <c r="B128" s="175" t="s">
        <v>2899</v>
      </c>
      <c r="C128" s="175" t="s">
        <v>401</v>
      </c>
      <c r="D128" s="173">
        <v>1.113</v>
      </c>
      <c r="E128" s="174">
        <f>TRUNC(단가대비표!O114,0)</f>
        <v>1093500</v>
      </c>
      <c r="F128" s="174">
        <f t="shared" si="13"/>
        <v>1217065</v>
      </c>
      <c r="G128" s="174">
        <f>TRUNC(단가대비표!P114,0)</f>
        <v>0</v>
      </c>
      <c r="H128" s="174">
        <f t="shared" si="14"/>
        <v>0</v>
      </c>
      <c r="I128" s="174">
        <f>TRUNC(단가대비표!V114,0)</f>
        <v>0</v>
      </c>
      <c r="J128" s="174">
        <f t="shared" si="15"/>
        <v>0</v>
      </c>
      <c r="K128" s="174">
        <f t="shared" si="16"/>
        <v>1093500</v>
      </c>
      <c r="L128" s="174">
        <f t="shared" si="16"/>
        <v>1217065</v>
      </c>
      <c r="M128" s="175" t="s">
        <v>145</v>
      </c>
      <c r="N128" s="78" t="s">
        <v>3526</v>
      </c>
      <c r="O128" s="78" t="s">
        <v>145</v>
      </c>
      <c r="P128" s="78" t="s">
        <v>145</v>
      </c>
      <c r="Q128" s="78" t="s">
        <v>262</v>
      </c>
      <c r="R128" s="78" t="s">
        <v>332</v>
      </c>
      <c r="S128" s="78" t="s">
        <v>332</v>
      </c>
      <c r="T128" s="78" t="s">
        <v>331</v>
      </c>
      <c r="AR128" s="78" t="s">
        <v>145</v>
      </c>
      <c r="AS128" s="78" t="s">
        <v>145</v>
      </c>
      <c r="AU128" s="78" t="s">
        <v>3527</v>
      </c>
      <c r="AV128">
        <v>589</v>
      </c>
    </row>
    <row r="129" spans="1:48" ht="27.75" customHeight="1">
      <c r="A129" s="175" t="s">
        <v>2900</v>
      </c>
      <c r="B129" s="175" t="s">
        <v>2901</v>
      </c>
      <c r="C129" s="175" t="s">
        <v>401</v>
      </c>
      <c r="D129" s="173">
        <v>0.71599999999999997</v>
      </c>
      <c r="E129" s="174">
        <f>TRUNC(단가대비표!O115,0)</f>
        <v>1090000</v>
      </c>
      <c r="F129" s="174">
        <f t="shared" si="13"/>
        <v>780440</v>
      </c>
      <c r="G129" s="174">
        <f>TRUNC(단가대비표!P115,0)</f>
        <v>0</v>
      </c>
      <c r="H129" s="174">
        <f t="shared" si="14"/>
        <v>0</v>
      </c>
      <c r="I129" s="174">
        <f>TRUNC(단가대비표!V115,0)</f>
        <v>0</v>
      </c>
      <c r="J129" s="174">
        <f t="shared" si="15"/>
        <v>0</v>
      </c>
      <c r="K129" s="174">
        <f t="shared" si="16"/>
        <v>1090000</v>
      </c>
      <c r="L129" s="174">
        <f t="shared" si="16"/>
        <v>780440</v>
      </c>
      <c r="M129" s="175" t="s">
        <v>145</v>
      </c>
      <c r="N129" s="78" t="s">
        <v>3528</v>
      </c>
      <c r="O129" s="78" t="s">
        <v>145</v>
      </c>
      <c r="P129" s="78" t="s">
        <v>145</v>
      </c>
      <c r="Q129" s="78" t="s">
        <v>262</v>
      </c>
      <c r="R129" s="78" t="s">
        <v>332</v>
      </c>
      <c r="S129" s="78" t="s">
        <v>332</v>
      </c>
      <c r="T129" s="78" t="s">
        <v>331</v>
      </c>
      <c r="AR129" s="78" t="s">
        <v>145</v>
      </c>
      <c r="AS129" s="78" t="s">
        <v>145</v>
      </c>
      <c r="AU129" s="78" t="s">
        <v>3529</v>
      </c>
      <c r="AV129">
        <v>590</v>
      </c>
    </row>
    <row r="130" spans="1:48" ht="27.75" customHeight="1">
      <c r="A130" s="175" t="s">
        <v>2900</v>
      </c>
      <c r="B130" s="175" t="s">
        <v>2902</v>
      </c>
      <c r="C130" s="175" t="s">
        <v>401</v>
      </c>
      <c r="D130" s="173">
        <v>3.6619999999999999</v>
      </c>
      <c r="E130" s="174">
        <f>TRUNC(단가대비표!O116,0)</f>
        <v>1090000</v>
      </c>
      <c r="F130" s="174">
        <f t="shared" si="13"/>
        <v>3991580</v>
      </c>
      <c r="G130" s="174">
        <f>TRUNC(단가대비표!P116,0)</f>
        <v>0</v>
      </c>
      <c r="H130" s="174">
        <f t="shared" si="14"/>
        <v>0</v>
      </c>
      <c r="I130" s="174">
        <f>TRUNC(단가대비표!V116,0)</f>
        <v>0</v>
      </c>
      <c r="J130" s="174">
        <f t="shared" si="15"/>
        <v>0</v>
      </c>
      <c r="K130" s="174">
        <f t="shared" si="16"/>
        <v>1090000</v>
      </c>
      <c r="L130" s="174">
        <f t="shared" si="16"/>
        <v>3991580</v>
      </c>
      <c r="M130" s="175" t="s">
        <v>145</v>
      </c>
      <c r="N130" s="78" t="s">
        <v>3530</v>
      </c>
      <c r="O130" s="78" t="s">
        <v>145</v>
      </c>
      <c r="P130" s="78" t="s">
        <v>145</v>
      </c>
      <c r="Q130" s="78" t="s">
        <v>262</v>
      </c>
      <c r="R130" s="78" t="s">
        <v>332</v>
      </c>
      <c r="S130" s="78" t="s">
        <v>332</v>
      </c>
      <c r="T130" s="78" t="s">
        <v>331</v>
      </c>
      <c r="AR130" s="78" t="s">
        <v>145</v>
      </c>
      <c r="AS130" s="78" t="s">
        <v>145</v>
      </c>
      <c r="AU130" s="78" t="s">
        <v>3531</v>
      </c>
      <c r="AV130">
        <v>591</v>
      </c>
    </row>
    <row r="131" spans="1:48" ht="27.75" customHeight="1">
      <c r="A131" s="175" t="s">
        <v>2900</v>
      </c>
      <c r="B131" s="175" t="s">
        <v>2903</v>
      </c>
      <c r="C131" s="175" t="s">
        <v>401</v>
      </c>
      <c r="D131" s="173">
        <v>0.32600000000000001</v>
      </c>
      <c r="E131" s="174">
        <f>TRUNC(단가대비표!O117,0)</f>
        <v>1090000</v>
      </c>
      <c r="F131" s="174">
        <f t="shared" si="13"/>
        <v>355340</v>
      </c>
      <c r="G131" s="174">
        <f>TRUNC(단가대비표!P117,0)</f>
        <v>0</v>
      </c>
      <c r="H131" s="174">
        <f t="shared" si="14"/>
        <v>0</v>
      </c>
      <c r="I131" s="174">
        <f>TRUNC(단가대비표!V117,0)</f>
        <v>0</v>
      </c>
      <c r="J131" s="174">
        <f t="shared" si="15"/>
        <v>0</v>
      </c>
      <c r="K131" s="174">
        <f t="shared" si="16"/>
        <v>1090000</v>
      </c>
      <c r="L131" s="174">
        <f t="shared" si="16"/>
        <v>355340</v>
      </c>
      <c r="M131" s="175" t="s">
        <v>145</v>
      </c>
      <c r="N131" s="78" t="s">
        <v>3532</v>
      </c>
      <c r="O131" s="78" t="s">
        <v>145</v>
      </c>
      <c r="P131" s="78" t="s">
        <v>145</v>
      </c>
      <c r="Q131" s="78" t="s">
        <v>262</v>
      </c>
      <c r="R131" s="78" t="s">
        <v>332</v>
      </c>
      <c r="S131" s="78" t="s">
        <v>332</v>
      </c>
      <c r="T131" s="78" t="s">
        <v>331</v>
      </c>
      <c r="AR131" s="78" t="s">
        <v>145</v>
      </c>
      <c r="AS131" s="78" t="s">
        <v>145</v>
      </c>
      <c r="AU131" s="78" t="s">
        <v>3533</v>
      </c>
      <c r="AV131">
        <v>592</v>
      </c>
    </row>
    <row r="132" spans="1:48" ht="27.75" customHeight="1">
      <c r="A132" s="175" t="s">
        <v>2900</v>
      </c>
      <c r="B132" s="175" t="s">
        <v>2904</v>
      </c>
      <c r="C132" s="175" t="s">
        <v>401</v>
      </c>
      <c r="D132" s="173">
        <v>0.245</v>
      </c>
      <c r="E132" s="174">
        <f>TRUNC(단가대비표!O118,0)</f>
        <v>1100700</v>
      </c>
      <c r="F132" s="174">
        <f t="shared" si="13"/>
        <v>269671</v>
      </c>
      <c r="G132" s="174">
        <f>TRUNC(단가대비표!P118,0)</f>
        <v>0</v>
      </c>
      <c r="H132" s="174">
        <f t="shared" si="14"/>
        <v>0</v>
      </c>
      <c r="I132" s="174">
        <f>TRUNC(단가대비표!V118,0)</f>
        <v>0</v>
      </c>
      <c r="J132" s="174">
        <f t="shared" si="15"/>
        <v>0</v>
      </c>
      <c r="K132" s="174">
        <f t="shared" si="16"/>
        <v>1100700</v>
      </c>
      <c r="L132" s="174">
        <f t="shared" si="16"/>
        <v>269671</v>
      </c>
      <c r="M132" s="175" t="s">
        <v>145</v>
      </c>
      <c r="N132" s="78" t="s">
        <v>3534</v>
      </c>
      <c r="O132" s="78" t="s">
        <v>145</v>
      </c>
      <c r="P132" s="78" t="s">
        <v>145</v>
      </c>
      <c r="Q132" s="78" t="s">
        <v>262</v>
      </c>
      <c r="R132" s="78" t="s">
        <v>332</v>
      </c>
      <c r="S132" s="78" t="s">
        <v>332</v>
      </c>
      <c r="T132" s="78" t="s">
        <v>331</v>
      </c>
      <c r="AR132" s="78" t="s">
        <v>145</v>
      </c>
      <c r="AS132" s="78" t="s">
        <v>145</v>
      </c>
      <c r="AU132" s="78" t="s">
        <v>3535</v>
      </c>
      <c r="AV132">
        <v>593</v>
      </c>
    </row>
    <row r="133" spans="1:48" ht="27.75" customHeight="1">
      <c r="A133" s="175" t="s">
        <v>2900</v>
      </c>
      <c r="B133" s="175" t="s">
        <v>2905</v>
      </c>
      <c r="C133" s="175" t="s">
        <v>401</v>
      </c>
      <c r="D133" s="173">
        <v>0.35</v>
      </c>
      <c r="E133" s="174">
        <f>TRUNC(단가대비표!O119,0)</f>
        <v>1100700</v>
      </c>
      <c r="F133" s="174">
        <f t="shared" si="13"/>
        <v>385245</v>
      </c>
      <c r="G133" s="174">
        <f>TRUNC(단가대비표!P119,0)</f>
        <v>0</v>
      </c>
      <c r="H133" s="174">
        <f t="shared" si="14"/>
        <v>0</v>
      </c>
      <c r="I133" s="174">
        <f>TRUNC(단가대비표!V119,0)</f>
        <v>0</v>
      </c>
      <c r="J133" s="174">
        <f t="shared" si="15"/>
        <v>0</v>
      </c>
      <c r="K133" s="174">
        <f t="shared" si="16"/>
        <v>1100700</v>
      </c>
      <c r="L133" s="174">
        <f t="shared" si="16"/>
        <v>385245</v>
      </c>
      <c r="M133" s="175" t="s">
        <v>145</v>
      </c>
      <c r="N133" s="78" t="s">
        <v>3536</v>
      </c>
      <c r="O133" s="78" t="s">
        <v>145</v>
      </c>
      <c r="P133" s="78" t="s">
        <v>145</v>
      </c>
      <c r="Q133" s="78" t="s">
        <v>262</v>
      </c>
      <c r="R133" s="78" t="s">
        <v>332</v>
      </c>
      <c r="S133" s="78" t="s">
        <v>332</v>
      </c>
      <c r="T133" s="78" t="s">
        <v>331</v>
      </c>
      <c r="AR133" s="78" t="s">
        <v>145</v>
      </c>
      <c r="AS133" s="78" t="s">
        <v>145</v>
      </c>
      <c r="AU133" s="78" t="s">
        <v>3537</v>
      </c>
      <c r="AV133">
        <v>594</v>
      </c>
    </row>
    <row r="134" spans="1:48" ht="27.75" customHeight="1">
      <c r="A134" s="175" t="s">
        <v>3024</v>
      </c>
      <c r="B134" s="175" t="s">
        <v>2906</v>
      </c>
      <c r="C134" s="175" t="s">
        <v>358</v>
      </c>
      <c r="D134" s="173">
        <v>1139</v>
      </c>
      <c r="E134" s="174">
        <f>TRUNC(단가대비표!O251,0)</f>
        <v>0</v>
      </c>
      <c r="F134" s="174">
        <f t="shared" si="13"/>
        <v>0</v>
      </c>
      <c r="G134" s="174">
        <f>TRUNC(단가대비표!P251,0)</f>
        <v>0</v>
      </c>
      <c r="H134" s="174">
        <f t="shared" si="14"/>
        <v>0</v>
      </c>
      <c r="I134" s="174">
        <f>TRUNC(단가대비표!V251,0)</f>
        <v>0</v>
      </c>
      <c r="J134" s="174">
        <f t="shared" si="15"/>
        <v>0</v>
      </c>
      <c r="K134" s="174">
        <f t="shared" si="16"/>
        <v>0</v>
      </c>
      <c r="L134" s="174">
        <f t="shared" si="16"/>
        <v>0</v>
      </c>
      <c r="M134" s="175" t="s">
        <v>145</v>
      </c>
      <c r="N134" s="78" t="s">
        <v>3538</v>
      </c>
      <c r="O134" s="78" t="s">
        <v>145</v>
      </c>
      <c r="P134" s="78" t="s">
        <v>145</v>
      </c>
      <c r="Q134" s="78" t="s">
        <v>262</v>
      </c>
      <c r="R134" s="78" t="s">
        <v>332</v>
      </c>
      <c r="S134" s="78" t="s">
        <v>332</v>
      </c>
      <c r="T134" s="78" t="s">
        <v>331</v>
      </c>
      <c r="AR134" s="78" t="s">
        <v>145</v>
      </c>
      <c r="AS134" s="78" t="s">
        <v>145</v>
      </c>
      <c r="AU134" s="78" t="s">
        <v>3539</v>
      </c>
      <c r="AV134">
        <v>672</v>
      </c>
    </row>
    <row r="135" spans="1:48" ht="27.75" customHeight="1">
      <c r="A135" s="175" t="s">
        <v>2909</v>
      </c>
      <c r="B135" s="175" t="s">
        <v>2910</v>
      </c>
      <c r="C135" s="175" t="s">
        <v>680</v>
      </c>
      <c r="D135" s="173">
        <v>12</v>
      </c>
      <c r="E135" s="174">
        <f>TRUNC(단가대비표!O260,0)</f>
        <v>880</v>
      </c>
      <c r="F135" s="174">
        <f t="shared" si="13"/>
        <v>10560</v>
      </c>
      <c r="G135" s="174">
        <f>TRUNC(단가대비표!P260,0)</f>
        <v>0</v>
      </c>
      <c r="H135" s="174">
        <f t="shared" si="14"/>
        <v>0</v>
      </c>
      <c r="I135" s="174">
        <f>TRUNC(단가대비표!V260,0)</f>
        <v>0</v>
      </c>
      <c r="J135" s="174">
        <f t="shared" si="15"/>
        <v>0</v>
      </c>
      <c r="K135" s="174">
        <f t="shared" si="16"/>
        <v>880</v>
      </c>
      <c r="L135" s="174">
        <f t="shared" si="16"/>
        <v>10560</v>
      </c>
      <c r="M135" s="175" t="s">
        <v>145</v>
      </c>
      <c r="N135" s="78" t="s">
        <v>3540</v>
      </c>
      <c r="O135" s="78" t="s">
        <v>145</v>
      </c>
      <c r="P135" s="78" t="s">
        <v>145</v>
      </c>
      <c r="Q135" s="78" t="s">
        <v>262</v>
      </c>
      <c r="R135" s="78" t="s">
        <v>332</v>
      </c>
      <c r="S135" s="78" t="s">
        <v>332</v>
      </c>
      <c r="T135" s="78" t="s">
        <v>331</v>
      </c>
      <c r="AR135" s="78" t="s">
        <v>145</v>
      </c>
      <c r="AS135" s="78" t="s">
        <v>145</v>
      </c>
      <c r="AU135" s="78" t="s">
        <v>3541</v>
      </c>
      <c r="AV135">
        <v>597</v>
      </c>
    </row>
    <row r="136" spans="1:48" ht="27.75" customHeight="1">
      <c r="A136" s="175" t="s">
        <v>2909</v>
      </c>
      <c r="B136" s="175" t="s">
        <v>2911</v>
      </c>
      <c r="C136" s="175" t="s">
        <v>680</v>
      </c>
      <c r="D136" s="173">
        <v>408</v>
      </c>
      <c r="E136" s="174">
        <f>TRUNC(단가대비표!O261,0)</f>
        <v>908</v>
      </c>
      <c r="F136" s="174">
        <f t="shared" si="13"/>
        <v>370464</v>
      </c>
      <c r="G136" s="174">
        <f>TRUNC(단가대비표!P261,0)</f>
        <v>0</v>
      </c>
      <c r="H136" s="174">
        <f t="shared" si="14"/>
        <v>0</v>
      </c>
      <c r="I136" s="174">
        <f>TRUNC(단가대비표!V261,0)</f>
        <v>0</v>
      </c>
      <c r="J136" s="174">
        <f t="shared" si="15"/>
        <v>0</v>
      </c>
      <c r="K136" s="174">
        <f t="shared" si="16"/>
        <v>908</v>
      </c>
      <c r="L136" s="174">
        <f t="shared" si="16"/>
        <v>370464</v>
      </c>
      <c r="M136" s="175" t="s">
        <v>145</v>
      </c>
      <c r="N136" s="78" t="s">
        <v>3542</v>
      </c>
      <c r="O136" s="78" t="s">
        <v>145</v>
      </c>
      <c r="P136" s="78" t="s">
        <v>145</v>
      </c>
      <c r="Q136" s="78" t="s">
        <v>262</v>
      </c>
      <c r="R136" s="78" t="s">
        <v>332</v>
      </c>
      <c r="S136" s="78" t="s">
        <v>332</v>
      </c>
      <c r="T136" s="78" t="s">
        <v>331</v>
      </c>
      <c r="AR136" s="78" t="s">
        <v>145</v>
      </c>
      <c r="AS136" s="78" t="s">
        <v>145</v>
      </c>
      <c r="AU136" s="78" t="s">
        <v>3543</v>
      </c>
      <c r="AV136">
        <v>598</v>
      </c>
    </row>
    <row r="137" spans="1:48" ht="27.75" customHeight="1">
      <c r="A137" s="175" t="s">
        <v>2909</v>
      </c>
      <c r="B137" s="175" t="s">
        <v>2912</v>
      </c>
      <c r="C137" s="175" t="s">
        <v>680</v>
      </c>
      <c r="D137" s="173">
        <v>49</v>
      </c>
      <c r="E137" s="174">
        <f>TRUNC(단가대비표!O262,0)</f>
        <v>939</v>
      </c>
      <c r="F137" s="174">
        <f t="shared" si="13"/>
        <v>46011</v>
      </c>
      <c r="G137" s="174">
        <f>TRUNC(단가대비표!P262,0)</f>
        <v>0</v>
      </c>
      <c r="H137" s="174">
        <f t="shared" si="14"/>
        <v>0</v>
      </c>
      <c r="I137" s="174">
        <f>TRUNC(단가대비표!V262,0)</f>
        <v>0</v>
      </c>
      <c r="J137" s="174">
        <f t="shared" si="15"/>
        <v>0</v>
      </c>
      <c r="K137" s="174">
        <f t="shared" si="16"/>
        <v>939</v>
      </c>
      <c r="L137" s="174">
        <f t="shared" si="16"/>
        <v>46011</v>
      </c>
      <c r="M137" s="175" t="s">
        <v>145</v>
      </c>
      <c r="N137" s="78" t="s">
        <v>3544</v>
      </c>
      <c r="O137" s="78" t="s">
        <v>145</v>
      </c>
      <c r="P137" s="78" t="s">
        <v>145</v>
      </c>
      <c r="Q137" s="78" t="s">
        <v>262</v>
      </c>
      <c r="R137" s="78" t="s">
        <v>332</v>
      </c>
      <c r="S137" s="78" t="s">
        <v>332</v>
      </c>
      <c r="T137" s="78" t="s">
        <v>331</v>
      </c>
      <c r="AR137" s="78" t="s">
        <v>145</v>
      </c>
      <c r="AS137" s="78" t="s">
        <v>145</v>
      </c>
      <c r="AU137" s="78" t="s">
        <v>3545</v>
      </c>
      <c r="AV137">
        <v>599</v>
      </c>
    </row>
    <row r="138" spans="1:48" ht="27.75" customHeight="1">
      <c r="A138" s="175" t="s">
        <v>2909</v>
      </c>
      <c r="B138" s="175" t="s">
        <v>2913</v>
      </c>
      <c r="C138" s="175" t="s">
        <v>680</v>
      </c>
      <c r="D138" s="173">
        <v>334</v>
      </c>
      <c r="E138" s="174">
        <f>TRUNC(단가대비표!O263,0)</f>
        <v>967</v>
      </c>
      <c r="F138" s="174">
        <f t="shared" si="13"/>
        <v>322978</v>
      </c>
      <c r="G138" s="174">
        <f>TRUNC(단가대비표!P263,0)</f>
        <v>0</v>
      </c>
      <c r="H138" s="174">
        <f t="shared" si="14"/>
        <v>0</v>
      </c>
      <c r="I138" s="174">
        <f>TRUNC(단가대비표!V263,0)</f>
        <v>0</v>
      </c>
      <c r="J138" s="174">
        <f t="shared" si="15"/>
        <v>0</v>
      </c>
      <c r="K138" s="174">
        <f t="shared" si="16"/>
        <v>967</v>
      </c>
      <c r="L138" s="174">
        <f t="shared" si="16"/>
        <v>322978</v>
      </c>
      <c r="M138" s="175" t="s">
        <v>145</v>
      </c>
      <c r="N138" s="78" t="s">
        <v>3546</v>
      </c>
      <c r="O138" s="78" t="s">
        <v>145</v>
      </c>
      <c r="P138" s="78" t="s">
        <v>145</v>
      </c>
      <c r="Q138" s="78" t="s">
        <v>262</v>
      </c>
      <c r="R138" s="78" t="s">
        <v>332</v>
      </c>
      <c r="S138" s="78" t="s">
        <v>332</v>
      </c>
      <c r="T138" s="78" t="s">
        <v>331</v>
      </c>
      <c r="AR138" s="78" t="s">
        <v>145</v>
      </c>
      <c r="AS138" s="78" t="s">
        <v>145</v>
      </c>
      <c r="AU138" s="78" t="s">
        <v>3547</v>
      </c>
      <c r="AV138">
        <v>600</v>
      </c>
    </row>
    <row r="139" spans="1:48" ht="27.75" customHeight="1">
      <c r="A139" s="175" t="s">
        <v>2909</v>
      </c>
      <c r="B139" s="175" t="s">
        <v>2914</v>
      </c>
      <c r="C139" s="175" t="s">
        <v>680</v>
      </c>
      <c r="D139" s="173">
        <v>325</v>
      </c>
      <c r="E139" s="174">
        <f>TRUNC(단가대비표!O264,0)</f>
        <v>995</v>
      </c>
      <c r="F139" s="174">
        <f t="shared" si="13"/>
        <v>323375</v>
      </c>
      <c r="G139" s="174">
        <f>TRUNC(단가대비표!P264,0)</f>
        <v>0</v>
      </c>
      <c r="H139" s="174">
        <f t="shared" si="14"/>
        <v>0</v>
      </c>
      <c r="I139" s="174">
        <f>TRUNC(단가대비표!V264,0)</f>
        <v>0</v>
      </c>
      <c r="J139" s="174">
        <f t="shared" si="15"/>
        <v>0</v>
      </c>
      <c r="K139" s="174">
        <f t="shared" si="16"/>
        <v>995</v>
      </c>
      <c r="L139" s="174">
        <f t="shared" si="16"/>
        <v>323375</v>
      </c>
      <c r="M139" s="175" t="s">
        <v>145</v>
      </c>
      <c r="N139" s="78" t="s">
        <v>3548</v>
      </c>
      <c r="O139" s="78" t="s">
        <v>145</v>
      </c>
      <c r="P139" s="78" t="s">
        <v>145</v>
      </c>
      <c r="Q139" s="78" t="s">
        <v>262</v>
      </c>
      <c r="R139" s="78" t="s">
        <v>332</v>
      </c>
      <c r="S139" s="78" t="s">
        <v>332</v>
      </c>
      <c r="T139" s="78" t="s">
        <v>331</v>
      </c>
      <c r="AR139" s="78" t="s">
        <v>145</v>
      </c>
      <c r="AS139" s="78" t="s">
        <v>145</v>
      </c>
      <c r="AU139" s="78" t="s">
        <v>3549</v>
      </c>
      <c r="AV139">
        <v>601</v>
      </c>
    </row>
    <row r="140" spans="1:48" ht="27.75" customHeight="1">
      <c r="A140" s="175" t="s">
        <v>2909</v>
      </c>
      <c r="B140" s="175" t="s">
        <v>2915</v>
      </c>
      <c r="C140" s="175" t="s">
        <v>680</v>
      </c>
      <c r="D140" s="173">
        <v>247</v>
      </c>
      <c r="E140" s="174">
        <f>TRUNC(단가대비표!O265,0)</f>
        <v>1026</v>
      </c>
      <c r="F140" s="174">
        <f t="shared" si="13"/>
        <v>253422</v>
      </c>
      <c r="G140" s="174">
        <f>TRUNC(단가대비표!P265,0)</f>
        <v>0</v>
      </c>
      <c r="H140" s="174">
        <f t="shared" si="14"/>
        <v>0</v>
      </c>
      <c r="I140" s="174">
        <f>TRUNC(단가대비표!V265,0)</f>
        <v>0</v>
      </c>
      <c r="J140" s="174">
        <f t="shared" si="15"/>
        <v>0</v>
      </c>
      <c r="K140" s="174">
        <f t="shared" ref="K140:L157" si="17">TRUNC(E140+G140+I140, 0)</f>
        <v>1026</v>
      </c>
      <c r="L140" s="174">
        <f t="shared" si="17"/>
        <v>253422</v>
      </c>
      <c r="M140" s="175" t="s">
        <v>145</v>
      </c>
      <c r="N140" s="78" t="s">
        <v>3550</v>
      </c>
      <c r="O140" s="78" t="s">
        <v>145</v>
      </c>
      <c r="P140" s="78" t="s">
        <v>145</v>
      </c>
      <c r="Q140" s="78" t="s">
        <v>262</v>
      </c>
      <c r="R140" s="78" t="s">
        <v>332</v>
      </c>
      <c r="S140" s="78" t="s">
        <v>332</v>
      </c>
      <c r="T140" s="78" t="s">
        <v>331</v>
      </c>
      <c r="AR140" s="78" t="s">
        <v>145</v>
      </c>
      <c r="AS140" s="78" t="s">
        <v>145</v>
      </c>
      <c r="AU140" s="78" t="s">
        <v>3551</v>
      </c>
      <c r="AV140">
        <v>602</v>
      </c>
    </row>
    <row r="141" spans="1:48" ht="27.75" customHeight="1">
      <c r="A141" s="175" t="s">
        <v>2909</v>
      </c>
      <c r="B141" s="175" t="s">
        <v>2916</v>
      </c>
      <c r="C141" s="175" t="s">
        <v>680</v>
      </c>
      <c r="D141" s="173">
        <v>396</v>
      </c>
      <c r="E141" s="174">
        <f>TRUNC(단가대비표!O266,0)</f>
        <v>1054</v>
      </c>
      <c r="F141" s="174">
        <f t="shared" si="13"/>
        <v>417384</v>
      </c>
      <c r="G141" s="174">
        <f>TRUNC(단가대비표!P266,0)</f>
        <v>0</v>
      </c>
      <c r="H141" s="174">
        <f t="shared" si="14"/>
        <v>0</v>
      </c>
      <c r="I141" s="174">
        <f>TRUNC(단가대비표!V266,0)</f>
        <v>0</v>
      </c>
      <c r="J141" s="174">
        <f t="shared" si="15"/>
        <v>0</v>
      </c>
      <c r="K141" s="174">
        <f t="shared" si="17"/>
        <v>1054</v>
      </c>
      <c r="L141" s="174">
        <f t="shared" si="17"/>
        <v>417384</v>
      </c>
      <c r="M141" s="175" t="s">
        <v>145</v>
      </c>
      <c r="N141" s="78" t="s">
        <v>3552</v>
      </c>
      <c r="O141" s="78" t="s">
        <v>145</v>
      </c>
      <c r="P141" s="78" t="s">
        <v>145</v>
      </c>
      <c r="Q141" s="78" t="s">
        <v>262</v>
      </c>
      <c r="R141" s="78" t="s">
        <v>332</v>
      </c>
      <c r="S141" s="78" t="s">
        <v>332</v>
      </c>
      <c r="T141" s="78" t="s">
        <v>331</v>
      </c>
      <c r="AR141" s="78" t="s">
        <v>145</v>
      </c>
      <c r="AS141" s="78" t="s">
        <v>145</v>
      </c>
      <c r="AU141" s="78" t="s">
        <v>3553</v>
      </c>
      <c r="AV141">
        <v>603</v>
      </c>
    </row>
    <row r="142" spans="1:48" ht="27.75" customHeight="1">
      <c r="A142" s="175" t="s">
        <v>2909</v>
      </c>
      <c r="B142" s="175" t="s">
        <v>2917</v>
      </c>
      <c r="C142" s="175" t="s">
        <v>680</v>
      </c>
      <c r="D142" s="173">
        <v>890</v>
      </c>
      <c r="E142" s="174">
        <f>TRUNC(단가대비표!O267,0)</f>
        <v>1083</v>
      </c>
      <c r="F142" s="174">
        <f t="shared" si="13"/>
        <v>963870</v>
      </c>
      <c r="G142" s="174">
        <f>TRUNC(단가대비표!P267,0)</f>
        <v>0</v>
      </c>
      <c r="H142" s="174">
        <f t="shared" si="14"/>
        <v>0</v>
      </c>
      <c r="I142" s="174">
        <f>TRUNC(단가대비표!V267,0)</f>
        <v>0</v>
      </c>
      <c r="J142" s="174">
        <f t="shared" si="15"/>
        <v>0</v>
      </c>
      <c r="K142" s="174">
        <f t="shared" si="17"/>
        <v>1083</v>
      </c>
      <c r="L142" s="174">
        <f t="shared" si="17"/>
        <v>963870</v>
      </c>
      <c r="M142" s="175" t="s">
        <v>145</v>
      </c>
      <c r="N142" s="78" t="s">
        <v>3554</v>
      </c>
      <c r="O142" s="78" t="s">
        <v>145</v>
      </c>
      <c r="P142" s="78" t="s">
        <v>145</v>
      </c>
      <c r="Q142" s="78" t="s">
        <v>262</v>
      </c>
      <c r="R142" s="78" t="s">
        <v>332</v>
      </c>
      <c r="S142" s="78" t="s">
        <v>332</v>
      </c>
      <c r="T142" s="78" t="s">
        <v>331</v>
      </c>
      <c r="AR142" s="78" t="s">
        <v>145</v>
      </c>
      <c r="AS142" s="78" t="s">
        <v>145</v>
      </c>
      <c r="AU142" s="78" t="s">
        <v>3555</v>
      </c>
      <c r="AV142">
        <v>604</v>
      </c>
    </row>
    <row r="143" spans="1:48" ht="27.75" customHeight="1">
      <c r="A143" s="175" t="s">
        <v>2909</v>
      </c>
      <c r="B143" s="175" t="s">
        <v>2918</v>
      </c>
      <c r="C143" s="175" t="s">
        <v>680</v>
      </c>
      <c r="D143" s="173">
        <v>445</v>
      </c>
      <c r="E143" s="174">
        <f>TRUNC(단가대비표!O268,0)</f>
        <v>1309</v>
      </c>
      <c r="F143" s="174">
        <f t="shared" si="13"/>
        <v>582505</v>
      </c>
      <c r="G143" s="174">
        <f>TRUNC(단가대비표!P268,0)</f>
        <v>0</v>
      </c>
      <c r="H143" s="174">
        <f t="shared" si="14"/>
        <v>0</v>
      </c>
      <c r="I143" s="174">
        <f>TRUNC(단가대비표!V268,0)</f>
        <v>0</v>
      </c>
      <c r="J143" s="174">
        <f t="shared" si="15"/>
        <v>0</v>
      </c>
      <c r="K143" s="174">
        <f t="shared" si="17"/>
        <v>1309</v>
      </c>
      <c r="L143" s="174">
        <f t="shared" si="17"/>
        <v>582505</v>
      </c>
      <c r="M143" s="175" t="s">
        <v>145</v>
      </c>
      <c r="N143" s="78" t="s">
        <v>3556</v>
      </c>
      <c r="O143" s="78" t="s">
        <v>145</v>
      </c>
      <c r="P143" s="78" t="s">
        <v>145</v>
      </c>
      <c r="Q143" s="78" t="s">
        <v>262</v>
      </c>
      <c r="R143" s="78" t="s">
        <v>332</v>
      </c>
      <c r="S143" s="78" t="s">
        <v>332</v>
      </c>
      <c r="T143" s="78" t="s">
        <v>331</v>
      </c>
      <c r="AR143" s="78" t="s">
        <v>145</v>
      </c>
      <c r="AS143" s="78" t="s">
        <v>145</v>
      </c>
      <c r="AU143" s="78" t="s">
        <v>3557</v>
      </c>
      <c r="AV143">
        <v>605</v>
      </c>
    </row>
    <row r="144" spans="1:48" ht="27.75" customHeight="1">
      <c r="A144" s="175" t="s">
        <v>2909</v>
      </c>
      <c r="B144" s="175" t="s">
        <v>2919</v>
      </c>
      <c r="C144" s="175" t="s">
        <v>680</v>
      </c>
      <c r="D144" s="173">
        <v>124</v>
      </c>
      <c r="E144" s="174">
        <f>TRUNC(단가대비표!O269,0)</f>
        <v>1345</v>
      </c>
      <c r="F144" s="174">
        <f t="shared" si="13"/>
        <v>166780</v>
      </c>
      <c r="G144" s="174">
        <f>TRUNC(단가대비표!P269,0)</f>
        <v>0</v>
      </c>
      <c r="H144" s="174">
        <f t="shared" si="14"/>
        <v>0</v>
      </c>
      <c r="I144" s="174">
        <f>TRUNC(단가대비표!V269,0)</f>
        <v>0</v>
      </c>
      <c r="J144" s="174">
        <f t="shared" si="15"/>
        <v>0</v>
      </c>
      <c r="K144" s="174">
        <f t="shared" si="17"/>
        <v>1345</v>
      </c>
      <c r="L144" s="174">
        <f t="shared" si="17"/>
        <v>166780</v>
      </c>
      <c r="M144" s="175" t="s">
        <v>145</v>
      </c>
      <c r="N144" s="78" t="s">
        <v>3558</v>
      </c>
      <c r="O144" s="78" t="s">
        <v>145</v>
      </c>
      <c r="P144" s="78" t="s">
        <v>145</v>
      </c>
      <c r="Q144" s="78" t="s">
        <v>262</v>
      </c>
      <c r="R144" s="78" t="s">
        <v>332</v>
      </c>
      <c r="S144" s="78" t="s">
        <v>332</v>
      </c>
      <c r="T144" s="78" t="s">
        <v>331</v>
      </c>
      <c r="AR144" s="78" t="s">
        <v>145</v>
      </c>
      <c r="AS144" s="78" t="s">
        <v>145</v>
      </c>
      <c r="AU144" s="78" t="s">
        <v>3559</v>
      </c>
      <c r="AV144">
        <v>606</v>
      </c>
    </row>
    <row r="145" spans="1:48" ht="27.75" customHeight="1">
      <c r="A145" s="175" t="s">
        <v>2909</v>
      </c>
      <c r="B145" s="175" t="s">
        <v>2920</v>
      </c>
      <c r="C145" s="175" t="s">
        <v>680</v>
      </c>
      <c r="D145" s="173">
        <v>1623</v>
      </c>
      <c r="E145" s="174">
        <f>TRUNC(단가대비표!O270,0)</f>
        <v>1380</v>
      </c>
      <c r="F145" s="174">
        <f t="shared" si="13"/>
        <v>2239740</v>
      </c>
      <c r="G145" s="174">
        <f>TRUNC(단가대비표!P270,0)</f>
        <v>0</v>
      </c>
      <c r="H145" s="174">
        <f t="shared" si="14"/>
        <v>0</v>
      </c>
      <c r="I145" s="174">
        <f>TRUNC(단가대비표!V270,0)</f>
        <v>0</v>
      </c>
      <c r="J145" s="174">
        <f t="shared" si="15"/>
        <v>0</v>
      </c>
      <c r="K145" s="174">
        <f t="shared" si="17"/>
        <v>1380</v>
      </c>
      <c r="L145" s="174">
        <f t="shared" si="17"/>
        <v>2239740</v>
      </c>
      <c r="M145" s="175" t="s">
        <v>145</v>
      </c>
      <c r="N145" s="78" t="s">
        <v>3560</v>
      </c>
      <c r="O145" s="78" t="s">
        <v>145</v>
      </c>
      <c r="P145" s="78" t="s">
        <v>145</v>
      </c>
      <c r="Q145" s="78" t="s">
        <v>262</v>
      </c>
      <c r="R145" s="78" t="s">
        <v>332</v>
      </c>
      <c r="S145" s="78" t="s">
        <v>332</v>
      </c>
      <c r="T145" s="78" t="s">
        <v>331</v>
      </c>
      <c r="AR145" s="78" t="s">
        <v>145</v>
      </c>
      <c r="AS145" s="78" t="s">
        <v>145</v>
      </c>
      <c r="AU145" s="78" t="s">
        <v>3561</v>
      </c>
      <c r="AV145">
        <v>607</v>
      </c>
    </row>
    <row r="146" spans="1:48" ht="27.75" customHeight="1">
      <c r="A146" s="175" t="s">
        <v>2909</v>
      </c>
      <c r="B146" s="175" t="s">
        <v>2921</v>
      </c>
      <c r="C146" s="175" t="s">
        <v>680</v>
      </c>
      <c r="D146" s="173">
        <v>1318</v>
      </c>
      <c r="E146" s="174">
        <f>TRUNC(단가대비표!O271,0)</f>
        <v>1451</v>
      </c>
      <c r="F146" s="174">
        <f t="shared" si="13"/>
        <v>1912418</v>
      </c>
      <c r="G146" s="174">
        <f>TRUNC(단가대비표!P271,0)</f>
        <v>0</v>
      </c>
      <c r="H146" s="174">
        <f t="shared" si="14"/>
        <v>0</v>
      </c>
      <c r="I146" s="174">
        <f>TRUNC(단가대비표!V271,0)</f>
        <v>0</v>
      </c>
      <c r="J146" s="174">
        <f t="shared" si="15"/>
        <v>0</v>
      </c>
      <c r="K146" s="174">
        <f t="shared" si="17"/>
        <v>1451</v>
      </c>
      <c r="L146" s="174">
        <f t="shared" si="17"/>
        <v>1912418</v>
      </c>
      <c r="M146" s="175" t="s">
        <v>145</v>
      </c>
      <c r="N146" s="78" t="s">
        <v>3562</v>
      </c>
      <c r="O146" s="78" t="s">
        <v>145</v>
      </c>
      <c r="P146" s="78" t="s">
        <v>145</v>
      </c>
      <c r="Q146" s="78" t="s">
        <v>262</v>
      </c>
      <c r="R146" s="78" t="s">
        <v>332</v>
      </c>
      <c r="S146" s="78" t="s">
        <v>332</v>
      </c>
      <c r="T146" s="78" t="s">
        <v>331</v>
      </c>
      <c r="AR146" s="78" t="s">
        <v>145</v>
      </c>
      <c r="AS146" s="78" t="s">
        <v>145</v>
      </c>
      <c r="AU146" s="78" t="s">
        <v>3563</v>
      </c>
      <c r="AV146">
        <v>608</v>
      </c>
    </row>
    <row r="147" spans="1:48" ht="27.75" customHeight="1">
      <c r="A147" s="175" t="s">
        <v>2907</v>
      </c>
      <c r="B147" s="175" t="s">
        <v>2908</v>
      </c>
      <c r="C147" s="175" t="s">
        <v>458</v>
      </c>
      <c r="D147" s="173">
        <v>88</v>
      </c>
      <c r="E147" s="174">
        <f>TRUNC(단가대비표!O259,0)</f>
        <v>4320</v>
      </c>
      <c r="F147" s="174">
        <f t="shared" si="13"/>
        <v>380160</v>
      </c>
      <c r="G147" s="174">
        <f>TRUNC(단가대비표!P259,0)</f>
        <v>0</v>
      </c>
      <c r="H147" s="174">
        <f t="shared" si="14"/>
        <v>0</v>
      </c>
      <c r="I147" s="174">
        <f>TRUNC(단가대비표!V259,0)</f>
        <v>0</v>
      </c>
      <c r="J147" s="174">
        <f t="shared" si="15"/>
        <v>0</v>
      </c>
      <c r="K147" s="174">
        <f t="shared" si="17"/>
        <v>4320</v>
      </c>
      <c r="L147" s="174">
        <f t="shared" si="17"/>
        <v>380160</v>
      </c>
      <c r="M147" s="175" t="s">
        <v>145</v>
      </c>
      <c r="N147" s="78" t="s">
        <v>3564</v>
      </c>
      <c r="O147" s="78" t="s">
        <v>145</v>
      </c>
      <c r="P147" s="78" t="s">
        <v>145</v>
      </c>
      <c r="Q147" s="78" t="s">
        <v>262</v>
      </c>
      <c r="R147" s="78" t="s">
        <v>332</v>
      </c>
      <c r="S147" s="78" t="s">
        <v>332</v>
      </c>
      <c r="T147" s="78" t="s">
        <v>331</v>
      </c>
      <c r="AR147" s="78" t="s">
        <v>145</v>
      </c>
      <c r="AS147" s="78" t="s">
        <v>145</v>
      </c>
      <c r="AU147" s="78" t="s">
        <v>3565</v>
      </c>
      <c r="AV147">
        <v>596</v>
      </c>
    </row>
    <row r="148" spans="1:48" ht="27.75" customHeight="1">
      <c r="A148" s="175" t="s">
        <v>2926</v>
      </c>
      <c r="B148" s="175" t="s">
        <v>2927</v>
      </c>
      <c r="C148" s="175" t="s">
        <v>458</v>
      </c>
      <c r="D148" s="173">
        <v>84</v>
      </c>
      <c r="E148" s="174">
        <f>TRUNC(일위대가목록!E39,0)</f>
        <v>0</v>
      </c>
      <c r="F148" s="174">
        <f t="shared" si="13"/>
        <v>0</v>
      </c>
      <c r="G148" s="174">
        <f>TRUNC(일위대가목록!F39,0)</f>
        <v>41103</v>
      </c>
      <c r="H148" s="174">
        <f t="shared" si="14"/>
        <v>3452652</v>
      </c>
      <c r="I148" s="174">
        <f>TRUNC(일위대가목록!G39,0)</f>
        <v>822</v>
      </c>
      <c r="J148" s="174">
        <f t="shared" si="15"/>
        <v>69048</v>
      </c>
      <c r="K148" s="174">
        <f t="shared" si="17"/>
        <v>41925</v>
      </c>
      <c r="L148" s="174">
        <f t="shared" si="17"/>
        <v>3521700</v>
      </c>
      <c r="M148" s="175" t="s">
        <v>465</v>
      </c>
      <c r="N148" s="78" t="s">
        <v>3566</v>
      </c>
      <c r="O148" s="78" t="s">
        <v>145</v>
      </c>
      <c r="P148" s="78" t="s">
        <v>145</v>
      </c>
      <c r="Q148" s="78" t="s">
        <v>262</v>
      </c>
      <c r="R148" s="78" t="s">
        <v>331</v>
      </c>
      <c r="S148" s="78" t="s">
        <v>332</v>
      </c>
      <c r="T148" s="78" t="s">
        <v>332</v>
      </c>
      <c r="AR148" s="78" t="s">
        <v>145</v>
      </c>
      <c r="AS148" s="78" t="s">
        <v>145</v>
      </c>
      <c r="AU148" s="78" t="s">
        <v>3567</v>
      </c>
      <c r="AV148">
        <v>612</v>
      </c>
    </row>
    <row r="149" spans="1:48" ht="27.75" customHeight="1">
      <c r="A149" s="175" t="s">
        <v>2932</v>
      </c>
      <c r="B149" s="175" t="s">
        <v>2933</v>
      </c>
      <c r="C149" s="175" t="s">
        <v>401</v>
      </c>
      <c r="D149" s="173">
        <v>87.793000000000006</v>
      </c>
      <c r="E149" s="174">
        <f>TRUNC(일위대가목록!E40,0)</f>
        <v>33775</v>
      </c>
      <c r="F149" s="174">
        <f t="shared" si="13"/>
        <v>2965208</v>
      </c>
      <c r="G149" s="174">
        <f>TRUNC(일위대가목록!F40,0)</f>
        <v>578052</v>
      </c>
      <c r="H149" s="174">
        <f t="shared" si="14"/>
        <v>50748919</v>
      </c>
      <c r="I149" s="174">
        <f>TRUNC(일위대가목록!G40,0)</f>
        <v>346831</v>
      </c>
      <c r="J149" s="174">
        <f t="shared" si="15"/>
        <v>30449333</v>
      </c>
      <c r="K149" s="174">
        <f t="shared" si="17"/>
        <v>958658</v>
      </c>
      <c r="L149" s="174">
        <f t="shared" si="17"/>
        <v>84163460</v>
      </c>
      <c r="M149" s="175" t="s">
        <v>469</v>
      </c>
      <c r="N149" s="78" t="s">
        <v>3568</v>
      </c>
      <c r="O149" s="78" t="s">
        <v>145</v>
      </c>
      <c r="P149" s="78" t="s">
        <v>145</v>
      </c>
      <c r="Q149" s="78" t="s">
        <v>262</v>
      </c>
      <c r="R149" s="78" t="s">
        <v>331</v>
      </c>
      <c r="S149" s="78" t="s">
        <v>332</v>
      </c>
      <c r="T149" s="78" t="s">
        <v>332</v>
      </c>
      <c r="AR149" s="78" t="s">
        <v>145</v>
      </c>
      <c r="AS149" s="78" t="s">
        <v>145</v>
      </c>
      <c r="AU149" s="78" t="s">
        <v>3569</v>
      </c>
      <c r="AV149">
        <v>616</v>
      </c>
    </row>
    <row r="150" spans="1:48" ht="27.75" customHeight="1">
      <c r="A150" s="175" t="s">
        <v>2934</v>
      </c>
      <c r="B150" s="175" t="s">
        <v>2935</v>
      </c>
      <c r="C150" s="175" t="s">
        <v>401</v>
      </c>
      <c r="D150" s="173">
        <v>87.793000000000006</v>
      </c>
      <c r="E150" s="174">
        <f>TRUNC(일위대가목록!E41,0)</f>
        <v>0</v>
      </c>
      <c r="F150" s="174">
        <f t="shared" si="13"/>
        <v>0</v>
      </c>
      <c r="G150" s="174">
        <f>TRUNC(일위대가목록!F41,0)</f>
        <v>137204</v>
      </c>
      <c r="H150" s="174">
        <f t="shared" si="14"/>
        <v>12045550</v>
      </c>
      <c r="I150" s="174">
        <f>TRUNC(일위대가목록!G41,0)</f>
        <v>0</v>
      </c>
      <c r="J150" s="174">
        <f t="shared" si="15"/>
        <v>0</v>
      </c>
      <c r="K150" s="174">
        <f t="shared" si="17"/>
        <v>137204</v>
      </c>
      <c r="L150" s="174">
        <f t="shared" si="17"/>
        <v>12045550</v>
      </c>
      <c r="M150" s="175" t="s">
        <v>471</v>
      </c>
      <c r="N150" s="78" t="s">
        <v>3570</v>
      </c>
      <c r="O150" s="78" t="s">
        <v>145</v>
      </c>
      <c r="P150" s="78" t="s">
        <v>145</v>
      </c>
      <c r="Q150" s="78" t="s">
        <v>262</v>
      </c>
      <c r="R150" s="78" t="s">
        <v>331</v>
      </c>
      <c r="S150" s="78" t="s">
        <v>332</v>
      </c>
      <c r="T150" s="78" t="s">
        <v>332</v>
      </c>
      <c r="AR150" s="78" t="s">
        <v>145</v>
      </c>
      <c r="AS150" s="78" t="s">
        <v>145</v>
      </c>
      <c r="AU150" s="78" t="s">
        <v>3571</v>
      </c>
      <c r="AV150">
        <v>617</v>
      </c>
    </row>
    <row r="151" spans="1:48" ht="27.75" customHeight="1">
      <c r="A151" s="175" t="s">
        <v>2936</v>
      </c>
      <c r="B151" s="175" t="s">
        <v>2937</v>
      </c>
      <c r="C151" s="175" t="s">
        <v>401</v>
      </c>
      <c r="D151" s="173">
        <v>87.793000000000006</v>
      </c>
      <c r="E151" s="174">
        <f>TRUNC(일위대가목록!E42,0)</f>
        <v>0</v>
      </c>
      <c r="F151" s="174">
        <f t="shared" si="13"/>
        <v>0</v>
      </c>
      <c r="G151" s="174">
        <f>TRUNC(일위대가목록!F42,0)</f>
        <v>205028</v>
      </c>
      <c r="H151" s="174">
        <f t="shared" si="14"/>
        <v>18000023</v>
      </c>
      <c r="I151" s="174">
        <f>TRUNC(일위대가목록!G42,0)</f>
        <v>6150</v>
      </c>
      <c r="J151" s="174">
        <f t="shared" si="15"/>
        <v>539926</v>
      </c>
      <c r="K151" s="174">
        <f t="shared" si="17"/>
        <v>211178</v>
      </c>
      <c r="L151" s="174">
        <f t="shared" si="17"/>
        <v>18539949</v>
      </c>
      <c r="M151" s="175" t="s">
        <v>474</v>
      </c>
      <c r="N151" s="78" t="s">
        <v>3572</v>
      </c>
      <c r="O151" s="78" t="s">
        <v>145</v>
      </c>
      <c r="P151" s="78" t="s">
        <v>145</v>
      </c>
      <c r="Q151" s="78" t="s">
        <v>262</v>
      </c>
      <c r="R151" s="78" t="s">
        <v>331</v>
      </c>
      <c r="S151" s="78" t="s">
        <v>332</v>
      </c>
      <c r="T151" s="78" t="s">
        <v>332</v>
      </c>
      <c r="AR151" s="78" t="s">
        <v>145</v>
      </c>
      <c r="AS151" s="78" t="s">
        <v>145</v>
      </c>
      <c r="AU151" s="78" t="s">
        <v>3573</v>
      </c>
      <c r="AV151">
        <v>618</v>
      </c>
    </row>
    <row r="152" spans="1:48" ht="27.75" customHeight="1">
      <c r="A152" s="175" t="s">
        <v>1342</v>
      </c>
      <c r="B152" s="175" t="s">
        <v>1343</v>
      </c>
      <c r="C152" s="175" t="s">
        <v>358</v>
      </c>
      <c r="D152" s="173">
        <v>1523</v>
      </c>
      <c r="E152" s="174">
        <f>TRUNC(일위대가목록!E43,0)</f>
        <v>1253</v>
      </c>
      <c r="F152" s="174">
        <f t="shared" si="13"/>
        <v>1908319</v>
      </c>
      <c r="G152" s="174">
        <f>TRUNC(일위대가목록!F43,0)</f>
        <v>2340</v>
      </c>
      <c r="H152" s="174">
        <f t="shared" si="14"/>
        <v>3563820</v>
      </c>
      <c r="I152" s="174">
        <f>TRUNC(일위대가목록!G43,0)</f>
        <v>0</v>
      </c>
      <c r="J152" s="174">
        <f t="shared" si="15"/>
        <v>0</v>
      </c>
      <c r="K152" s="174">
        <f t="shared" si="17"/>
        <v>3593</v>
      </c>
      <c r="L152" s="174">
        <f t="shared" si="17"/>
        <v>5472139</v>
      </c>
      <c r="M152" s="175" t="s">
        <v>476</v>
      </c>
      <c r="N152" s="78" t="s">
        <v>3574</v>
      </c>
      <c r="O152" s="78" t="s">
        <v>145</v>
      </c>
      <c r="P152" s="78" t="s">
        <v>145</v>
      </c>
      <c r="Q152" s="78" t="s">
        <v>262</v>
      </c>
      <c r="R152" s="78" t="s">
        <v>331</v>
      </c>
      <c r="S152" s="78" t="s">
        <v>332</v>
      </c>
      <c r="T152" s="78" t="s">
        <v>332</v>
      </c>
      <c r="AR152" s="78" t="s">
        <v>145</v>
      </c>
      <c r="AS152" s="78" t="s">
        <v>145</v>
      </c>
      <c r="AU152" s="78" t="s">
        <v>3575</v>
      </c>
      <c r="AV152">
        <v>621</v>
      </c>
    </row>
    <row r="153" spans="1:48" ht="27.75" customHeight="1">
      <c r="A153" s="175" t="s">
        <v>2938</v>
      </c>
      <c r="B153" s="175" t="s">
        <v>2939</v>
      </c>
      <c r="C153" s="175" t="s">
        <v>358</v>
      </c>
      <c r="D153" s="173">
        <v>1139</v>
      </c>
      <c r="E153" s="174">
        <f>TRUNC(일위대가목록!E44,0)</f>
        <v>0</v>
      </c>
      <c r="F153" s="174">
        <f t="shared" si="13"/>
        <v>0</v>
      </c>
      <c r="G153" s="174">
        <f>TRUNC(일위대가목록!F44,0)</f>
        <v>12505</v>
      </c>
      <c r="H153" s="174">
        <f t="shared" si="14"/>
        <v>14243195</v>
      </c>
      <c r="I153" s="174">
        <f>TRUNC(일위대가목록!G44,0)</f>
        <v>625</v>
      </c>
      <c r="J153" s="174">
        <f t="shared" si="15"/>
        <v>711875</v>
      </c>
      <c r="K153" s="174">
        <f t="shared" si="17"/>
        <v>13130</v>
      </c>
      <c r="L153" s="174">
        <f t="shared" si="17"/>
        <v>14955070</v>
      </c>
      <c r="M153" s="175" t="s">
        <v>478</v>
      </c>
      <c r="N153" s="78" t="s">
        <v>3576</v>
      </c>
      <c r="O153" s="78" t="s">
        <v>145</v>
      </c>
      <c r="P153" s="78" t="s">
        <v>145</v>
      </c>
      <c r="Q153" s="78" t="s">
        <v>262</v>
      </c>
      <c r="R153" s="78" t="s">
        <v>331</v>
      </c>
      <c r="S153" s="78" t="s">
        <v>332</v>
      </c>
      <c r="T153" s="78" t="s">
        <v>332</v>
      </c>
      <c r="AR153" s="78" t="s">
        <v>145</v>
      </c>
      <c r="AS153" s="78" t="s">
        <v>145</v>
      </c>
      <c r="AU153" s="78" t="s">
        <v>3577</v>
      </c>
      <c r="AV153">
        <v>619</v>
      </c>
    </row>
    <row r="154" spans="1:48" ht="27.75" customHeight="1">
      <c r="A154" s="175" t="s">
        <v>2940</v>
      </c>
      <c r="B154" s="175" t="s">
        <v>2941</v>
      </c>
      <c r="C154" s="175" t="s">
        <v>338</v>
      </c>
      <c r="D154" s="173">
        <v>250</v>
      </c>
      <c r="E154" s="174">
        <f>TRUNC(일위대가목록!E45,0)</f>
        <v>3468</v>
      </c>
      <c r="F154" s="174">
        <f t="shared" si="13"/>
        <v>867000</v>
      </c>
      <c r="G154" s="174">
        <f>TRUNC(일위대가목록!F45,0)</f>
        <v>16835</v>
      </c>
      <c r="H154" s="174">
        <f t="shared" si="14"/>
        <v>4208750</v>
      </c>
      <c r="I154" s="174">
        <f>TRUNC(일위대가목록!G45,0)</f>
        <v>712</v>
      </c>
      <c r="J154" s="174">
        <f t="shared" si="15"/>
        <v>178000</v>
      </c>
      <c r="K154" s="174">
        <f t="shared" si="17"/>
        <v>21015</v>
      </c>
      <c r="L154" s="174">
        <f t="shared" si="17"/>
        <v>5253750</v>
      </c>
      <c r="M154" s="175" t="s">
        <v>480</v>
      </c>
      <c r="N154" s="78" t="s">
        <v>3578</v>
      </c>
      <c r="O154" s="78" t="s">
        <v>145</v>
      </c>
      <c r="P154" s="78" t="s">
        <v>145</v>
      </c>
      <c r="Q154" s="78" t="s">
        <v>262</v>
      </c>
      <c r="R154" s="78" t="s">
        <v>331</v>
      </c>
      <c r="S154" s="78" t="s">
        <v>332</v>
      </c>
      <c r="T154" s="78" t="s">
        <v>332</v>
      </c>
      <c r="AR154" s="78" t="s">
        <v>145</v>
      </c>
      <c r="AS154" s="78" t="s">
        <v>145</v>
      </c>
      <c r="AU154" s="78" t="s">
        <v>3579</v>
      </c>
      <c r="AV154">
        <v>620</v>
      </c>
    </row>
    <row r="155" spans="1:48" ht="27.75" customHeight="1">
      <c r="A155" s="175" t="s">
        <v>2928</v>
      </c>
      <c r="B155" s="175" t="s">
        <v>2929</v>
      </c>
      <c r="C155" s="175" t="s">
        <v>329</v>
      </c>
      <c r="D155" s="173">
        <v>907</v>
      </c>
      <c r="E155" s="174">
        <f>TRUNC(일위대가목록!E46,0)</f>
        <v>600</v>
      </c>
      <c r="F155" s="174">
        <f t="shared" si="13"/>
        <v>544200</v>
      </c>
      <c r="G155" s="174">
        <f>TRUNC(일위대가목록!F46,0)</f>
        <v>622</v>
      </c>
      <c r="H155" s="174">
        <f t="shared" si="14"/>
        <v>564154</v>
      </c>
      <c r="I155" s="174">
        <f>TRUNC(일위대가목록!G46,0)</f>
        <v>136</v>
      </c>
      <c r="J155" s="174">
        <f t="shared" si="15"/>
        <v>123352</v>
      </c>
      <c r="K155" s="174">
        <f t="shared" si="17"/>
        <v>1358</v>
      </c>
      <c r="L155" s="174">
        <f t="shared" si="17"/>
        <v>1231706</v>
      </c>
      <c r="M155" s="175" t="s">
        <v>483</v>
      </c>
      <c r="N155" s="78" t="s">
        <v>3580</v>
      </c>
      <c r="O155" s="78" t="s">
        <v>145</v>
      </c>
      <c r="P155" s="78" t="s">
        <v>145</v>
      </c>
      <c r="Q155" s="78" t="s">
        <v>262</v>
      </c>
      <c r="R155" s="78" t="s">
        <v>331</v>
      </c>
      <c r="S155" s="78" t="s">
        <v>332</v>
      </c>
      <c r="T155" s="78" t="s">
        <v>332</v>
      </c>
      <c r="AR155" s="78" t="s">
        <v>145</v>
      </c>
      <c r="AS155" s="78" t="s">
        <v>145</v>
      </c>
      <c r="AU155" s="78" t="s">
        <v>3581</v>
      </c>
      <c r="AV155">
        <v>613</v>
      </c>
    </row>
    <row r="156" spans="1:48" ht="27.75" customHeight="1">
      <c r="A156" s="175" t="s">
        <v>2928</v>
      </c>
      <c r="B156" s="175" t="s">
        <v>2930</v>
      </c>
      <c r="C156" s="175" t="s">
        <v>329</v>
      </c>
      <c r="D156" s="173">
        <v>1958</v>
      </c>
      <c r="E156" s="174">
        <f>TRUNC(일위대가목록!E47,0)</f>
        <v>803</v>
      </c>
      <c r="F156" s="174">
        <f t="shared" si="13"/>
        <v>1572274</v>
      </c>
      <c r="G156" s="174">
        <f>TRUNC(일위대가목록!F47,0)</f>
        <v>622</v>
      </c>
      <c r="H156" s="174">
        <f t="shared" si="14"/>
        <v>1217876</v>
      </c>
      <c r="I156" s="174">
        <f>TRUNC(일위대가목록!G47,0)</f>
        <v>136</v>
      </c>
      <c r="J156" s="174">
        <f t="shared" si="15"/>
        <v>266288</v>
      </c>
      <c r="K156" s="174">
        <f t="shared" si="17"/>
        <v>1561</v>
      </c>
      <c r="L156" s="174">
        <f t="shared" si="17"/>
        <v>3056438</v>
      </c>
      <c r="M156" s="175" t="s">
        <v>492</v>
      </c>
      <c r="N156" s="78" t="s">
        <v>3582</v>
      </c>
      <c r="O156" s="78" t="s">
        <v>145</v>
      </c>
      <c r="P156" s="78" t="s">
        <v>145</v>
      </c>
      <c r="Q156" s="78" t="s">
        <v>262</v>
      </c>
      <c r="R156" s="78" t="s">
        <v>331</v>
      </c>
      <c r="S156" s="78" t="s">
        <v>332</v>
      </c>
      <c r="T156" s="78" t="s">
        <v>332</v>
      </c>
      <c r="AR156" s="78" t="s">
        <v>145</v>
      </c>
      <c r="AS156" s="78" t="s">
        <v>145</v>
      </c>
      <c r="AU156" s="78" t="s">
        <v>3583</v>
      </c>
      <c r="AV156">
        <v>614</v>
      </c>
    </row>
    <row r="157" spans="1:48" ht="27.75" customHeight="1">
      <c r="A157" s="175" t="s">
        <v>2928</v>
      </c>
      <c r="B157" s="175" t="s">
        <v>2931</v>
      </c>
      <c r="C157" s="175" t="s">
        <v>329</v>
      </c>
      <c r="D157" s="173">
        <v>90</v>
      </c>
      <c r="E157" s="174">
        <f>TRUNC(일위대가목록!E48,0)</f>
        <v>958</v>
      </c>
      <c r="F157" s="174">
        <f t="shared" si="13"/>
        <v>86220</v>
      </c>
      <c r="G157" s="174">
        <f>TRUNC(일위대가목록!F48,0)</f>
        <v>622</v>
      </c>
      <c r="H157" s="174">
        <f t="shared" si="14"/>
        <v>55980</v>
      </c>
      <c r="I157" s="174">
        <f>TRUNC(일위대가목록!G48,0)</f>
        <v>136</v>
      </c>
      <c r="J157" s="174">
        <f t="shared" si="15"/>
        <v>12240</v>
      </c>
      <c r="K157" s="174">
        <f t="shared" si="17"/>
        <v>1716</v>
      </c>
      <c r="L157" s="174">
        <f t="shared" si="17"/>
        <v>154440</v>
      </c>
      <c r="M157" s="175" t="s">
        <v>495</v>
      </c>
      <c r="N157" s="78" t="s">
        <v>3584</v>
      </c>
      <c r="O157" s="78" t="s">
        <v>145</v>
      </c>
      <c r="P157" s="78" t="s">
        <v>145</v>
      </c>
      <c r="Q157" s="78" t="s">
        <v>262</v>
      </c>
      <c r="R157" s="78" t="s">
        <v>331</v>
      </c>
      <c r="S157" s="78" t="s">
        <v>332</v>
      </c>
      <c r="T157" s="78" t="s">
        <v>332</v>
      </c>
      <c r="AR157" s="78" t="s">
        <v>145</v>
      </c>
      <c r="AS157" s="78" t="s">
        <v>145</v>
      </c>
      <c r="AU157" s="78" t="s">
        <v>3585</v>
      </c>
      <c r="AV157">
        <v>615</v>
      </c>
    </row>
    <row r="158" spans="1:48" ht="27.75" customHeight="1">
      <c r="A158" s="175" t="s">
        <v>161</v>
      </c>
      <c r="B158" s="173"/>
      <c r="C158" s="173"/>
      <c r="D158" s="173"/>
      <c r="E158" s="174"/>
      <c r="F158" s="174">
        <f>SUMIF(Q108:Q157,"010105",F108:F157)</f>
        <v>66944921</v>
      </c>
      <c r="G158" s="174"/>
      <c r="H158" s="174">
        <f>SUMIF(Q108:Q157,"010105",H108:H157)</f>
        <v>108100919</v>
      </c>
      <c r="I158" s="174"/>
      <c r="J158" s="174">
        <f>SUMIF(Q108:Q157,"010105",J108:J157)</f>
        <v>32350062</v>
      </c>
      <c r="K158" s="174"/>
      <c r="L158" s="174">
        <f>SUMIF(Q108:Q157,"010105",L108:L157)</f>
        <v>207395902</v>
      </c>
      <c r="M158" s="173"/>
      <c r="N158" t="s">
        <v>342</v>
      </c>
    </row>
    <row r="159" spans="1:48" ht="27.75" customHeight="1">
      <c r="A159" s="175" t="s">
        <v>2854</v>
      </c>
      <c r="B159" s="175" t="s">
        <v>145</v>
      </c>
      <c r="C159" s="173"/>
      <c r="D159" s="173"/>
      <c r="E159" s="174"/>
      <c r="F159" s="174"/>
      <c r="G159" s="174"/>
      <c r="H159" s="174"/>
      <c r="I159" s="174"/>
      <c r="J159" s="174"/>
      <c r="K159" s="174"/>
      <c r="L159" s="174"/>
      <c r="M159" s="173"/>
      <c r="Q159" s="78" t="s">
        <v>263</v>
      </c>
    </row>
    <row r="160" spans="1:48" ht="27.75" customHeight="1">
      <c r="A160" s="175" t="s">
        <v>460</v>
      </c>
      <c r="B160" s="175" t="s">
        <v>461</v>
      </c>
      <c r="C160" s="175" t="s">
        <v>462</v>
      </c>
      <c r="D160" s="173">
        <v>12459</v>
      </c>
      <c r="E160" s="174">
        <f>TRUNC(단가대비표!O153,0)</f>
        <v>85</v>
      </c>
      <c r="F160" s="174">
        <f>TRUNC(E160*D160, 0)</f>
        <v>1059015</v>
      </c>
      <c r="G160" s="174">
        <f>TRUNC(단가대비표!P153,0)</f>
        <v>0</v>
      </c>
      <c r="H160" s="174">
        <f>TRUNC(G160*D160, 0)</f>
        <v>0</v>
      </c>
      <c r="I160" s="174">
        <f>TRUNC(단가대비표!V153,0)</f>
        <v>0</v>
      </c>
      <c r="J160" s="174">
        <f>TRUNC(I160*D160, 0)</f>
        <v>0</v>
      </c>
      <c r="K160" s="174">
        <f t="shared" ref="K160:L163" si="18">TRUNC(E160+G160+I160, 0)</f>
        <v>85</v>
      </c>
      <c r="L160" s="174">
        <f t="shared" si="18"/>
        <v>1059015</v>
      </c>
      <c r="M160" s="175" t="s">
        <v>145</v>
      </c>
      <c r="N160" s="78" t="s">
        <v>3586</v>
      </c>
      <c r="O160" s="78" t="s">
        <v>145</v>
      </c>
      <c r="P160" s="78" t="s">
        <v>145</v>
      </c>
      <c r="Q160" s="78" t="s">
        <v>263</v>
      </c>
      <c r="R160" s="78" t="s">
        <v>332</v>
      </c>
      <c r="S160" s="78" t="s">
        <v>332</v>
      </c>
      <c r="T160" s="78" t="s">
        <v>331</v>
      </c>
      <c r="AR160" s="78" t="s">
        <v>145</v>
      </c>
      <c r="AS160" s="78" t="s">
        <v>145</v>
      </c>
      <c r="AU160" s="78" t="s">
        <v>3587</v>
      </c>
      <c r="AV160">
        <v>392</v>
      </c>
    </row>
    <row r="161" spans="1:48" ht="27.75" customHeight="1">
      <c r="A161" s="175" t="s">
        <v>463</v>
      </c>
      <c r="B161" s="175" t="s">
        <v>464</v>
      </c>
      <c r="C161" s="175" t="s">
        <v>358</v>
      </c>
      <c r="D161" s="173">
        <v>158</v>
      </c>
      <c r="E161" s="174">
        <f>TRUNC(일위대가목록!E49,0)</f>
        <v>0</v>
      </c>
      <c r="F161" s="174">
        <f>TRUNC(E161*D161, 0)</f>
        <v>0</v>
      </c>
      <c r="G161" s="174">
        <f>TRUNC(일위대가목록!F49,0)</f>
        <v>40916</v>
      </c>
      <c r="H161" s="174">
        <f>TRUNC(G161*D161, 0)</f>
        <v>6464728</v>
      </c>
      <c r="I161" s="174">
        <f>TRUNC(일위대가목록!G49,0)</f>
        <v>775</v>
      </c>
      <c r="J161" s="174">
        <f>TRUNC(I161*D161, 0)</f>
        <v>122450</v>
      </c>
      <c r="K161" s="174">
        <f t="shared" si="18"/>
        <v>41691</v>
      </c>
      <c r="L161" s="174">
        <f t="shared" si="18"/>
        <v>6587178</v>
      </c>
      <c r="M161" s="175" t="s">
        <v>498</v>
      </c>
      <c r="N161" s="78" t="s">
        <v>3588</v>
      </c>
      <c r="O161" s="78" t="s">
        <v>145</v>
      </c>
      <c r="P161" s="78" t="s">
        <v>145</v>
      </c>
      <c r="Q161" s="78" t="s">
        <v>263</v>
      </c>
      <c r="R161" s="78" t="s">
        <v>331</v>
      </c>
      <c r="S161" s="78" t="s">
        <v>332</v>
      </c>
      <c r="T161" s="78" t="s">
        <v>332</v>
      </c>
      <c r="AR161" s="78" t="s">
        <v>145</v>
      </c>
      <c r="AS161" s="78" t="s">
        <v>145</v>
      </c>
      <c r="AU161" s="78" t="s">
        <v>3589</v>
      </c>
      <c r="AV161">
        <v>56</v>
      </c>
    </row>
    <row r="162" spans="1:48" ht="27.75" customHeight="1">
      <c r="A162" s="175" t="s">
        <v>466</v>
      </c>
      <c r="B162" s="175" t="s">
        <v>467</v>
      </c>
      <c r="C162" s="175" t="s">
        <v>468</v>
      </c>
      <c r="D162" s="173">
        <v>11.911</v>
      </c>
      <c r="E162" s="174">
        <f>TRUNC(일위대가목록!E50,0)</f>
        <v>0</v>
      </c>
      <c r="F162" s="174">
        <f>TRUNC(E162*D162, 0)</f>
        <v>0</v>
      </c>
      <c r="G162" s="174">
        <f>TRUNC(일위대가목록!F50,0)</f>
        <v>74713</v>
      </c>
      <c r="H162" s="174">
        <f>TRUNC(G162*D162, 0)</f>
        <v>889906</v>
      </c>
      <c r="I162" s="174">
        <f>TRUNC(일위대가목록!G50,0)</f>
        <v>0</v>
      </c>
      <c r="J162" s="174">
        <f>TRUNC(I162*D162, 0)</f>
        <v>0</v>
      </c>
      <c r="K162" s="174">
        <f t="shared" si="18"/>
        <v>74713</v>
      </c>
      <c r="L162" s="174">
        <f t="shared" si="18"/>
        <v>889906</v>
      </c>
      <c r="M162" s="175" t="s">
        <v>500</v>
      </c>
      <c r="N162" s="78" t="s">
        <v>3590</v>
      </c>
      <c r="O162" s="78" t="s">
        <v>145</v>
      </c>
      <c r="P162" s="78" t="s">
        <v>145</v>
      </c>
      <c r="Q162" s="78" t="s">
        <v>263</v>
      </c>
      <c r="R162" s="78" t="s">
        <v>331</v>
      </c>
      <c r="S162" s="78" t="s">
        <v>332</v>
      </c>
      <c r="T162" s="78" t="s">
        <v>332</v>
      </c>
      <c r="AR162" s="78" t="s">
        <v>145</v>
      </c>
      <c r="AS162" s="78" t="s">
        <v>145</v>
      </c>
      <c r="AU162" s="78" t="s">
        <v>3591</v>
      </c>
      <c r="AV162">
        <v>57</v>
      </c>
    </row>
    <row r="163" spans="1:48" ht="27.75" customHeight="1">
      <c r="A163" s="175" t="s">
        <v>466</v>
      </c>
      <c r="B163" s="175" t="s">
        <v>470</v>
      </c>
      <c r="C163" s="175" t="s">
        <v>468</v>
      </c>
      <c r="D163" s="173">
        <v>0.54800000000000004</v>
      </c>
      <c r="E163" s="174">
        <f>TRUNC(일위대가목록!E51,0)</f>
        <v>0</v>
      </c>
      <c r="F163" s="174">
        <f>TRUNC(E163*D163, 0)</f>
        <v>0</v>
      </c>
      <c r="G163" s="174">
        <f>TRUNC(일위대가목록!F51,0)</f>
        <v>95090</v>
      </c>
      <c r="H163" s="174">
        <f>TRUNC(G163*D163, 0)</f>
        <v>52109</v>
      </c>
      <c r="I163" s="174">
        <f>TRUNC(일위대가목록!G51,0)</f>
        <v>0</v>
      </c>
      <c r="J163" s="174">
        <f>TRUNC(I163*D163, 0)</f>
        <v>0</v>
      </c>
      <c r="K163" s="174">
        <f t="shared" si="18"/>
        <v>95090</v>
      </c>
      <c r="L163" s="174">
        <f t="shared" si="18"/>
        <v>52109</v>
      </c>
      <c r="M163" s="175" t="s">
        <v>503</v>
      </c>
      <c r="N163" s="78" t="s">
        <v>3592</v>
      </c>
      <c r="O163" s="78" t="s">
        <v>145</v>
      </c>
      <c r="P163" s="78" t="s">
        <v>145</v>
      </c>
      <c r="Q163" s="78" t="s">
        <v>263</v>
      </c>
      <c r="R163" s="78" t="s">
        <v>331</v>
      </c>
      <c r="S163" s="78" t="s">
        <v>332</v>
      </c>
      <c r="T163" s="78" t="s">
        <v>332</v>
      </c>
      <c r="AR163" s="78" t="s">
        <v>145</v>
      </c>
      <c r="AS163" s="78" t="s">
        <v>145</v>
      </c>
      <c r="AU163" s="78" t="s">
        <v>3593</v>
      </c>
      <c r="AV163">
        <v>58</v>
      </c>
    </row>
    <row r="164" spans="1:48" ht="27.75" customHeight="1">
      <c r="A164" s="173"/>
      <c r="B164" s="173"/>
      <c r="C164" s="173"/>
      <c r="D164" s="173"/>
      <c r="E164" s="174"/>
      <c r="F164" s="174"/>
      <c r="G164" s="174"/>
      <c r="H164" s="174"/>
      <c r="I164" s="174"/>
      <c r="J164" s="174"/>
      <c r="K164" s="174"/>
      <c r="L164" s="174"/>
      <c r="M164" s="173"/>
      <c r="Q164" s="78" t="s">
        <v>263</v>
      </c>
    </row>
    <row r="165" spans="1:48" ht="27.75" customHeight="1">
      <c r="A165" s="173"/>
      <c r="B165" s="173"/>
      <c r="C165" s="173"/>
      <c r="D165" s="173"/>
      <c r="E165" s="174"/>
      <c r="F165" s="174"/>
      <c r="G165" s="174"/>
      <c r="H165" s="174"/>
      <c r="I165" s="174"/>
      <c r="J165" s="174"/>
      <c r="K165" s="174"/>
      <c r="L165" s="174"/>
      <c r="M165" s="173"/>
      <c r="Q165" s="78" t="s">
        <v>263</v>
      </c>
    </row>
    <row r="166" spans="1:48" ht="27.75" customHeight="1">
      <c r="A166" s="173"/>
      <c r="B166" s="173"/>
      <c r="C166" s="173"/>
      <c r="D166" s="173"/>
      <c r="E166" s="174"/>
      <c r="F166" s="174"/>
      <c r="G166" s="174"/>
      <c r="H166" s="174"/>
      <c r="I166" s="174"/>
      <c r="J166" s="174"/>
      <c r="K166" s="174"/>
      <c r="L166" s="174"/>
      <c r="M166" s="173"/>
      <c r="Q166" s="78" t="s">
        <v>263</v>
      </c>
    </row>
    <row r="167" spans="1:48" ht="27.75" customHeight="1">
      <c r="A167" s="173"/>
      <c r="B167" s="173"/>
      <c r="C167" s="173"/>
      <c r="D167" s="173"/>
      <c r="E167" s="174"/>
      <c r="F167" s="174"/>
      <c r="G167" s="174"/>
      <c r="H167" s="174"/>
      <c r="I167" s="174"/>
      <c r="J167" s="174"/>
      <c r="K167" s="174"/>
      <c r="L167" s="174"/>
      <c r="M167" s="173"/>
      <c r="Q167" s="78" t="s">
        <v>263</v>
      </c>
    </row>
    <row r="168" spans="1:48" ht="27.75" customHeight="1">
      <c r="A168" s="173"/>
      <c r="B168" s="173"/>
      <c r="C168" s="173"/>
      <c r="D168" s="173"/>
      <c r="E168" s="174"/>
      <c r="F168" s="174"/>
      <c r="G168" s="174"/>
      <c r="H168" s="174"/>
      <c r="I168" s="174"/>
      <c r="J168" s="174"/>
      <c r="K168" s="174"/>
      <c r="L168" s="174"/>
      <c r="M168" s="173"/>
      <c r="Q168" s="78" t="s">
        <v>263</v>
      </c>
    </row>
    <row r="169" spans="1:48" ht="27.75" customHeight="1">
      <c r="A169" s="173"/>
      <c r="B169" s="173"/>
      <c r="C169" s="173"/>
      <c r="D169" s="173"/>
      <c r="E169" s="174"/>
      <c r="F169" s="174"/>
      <c r="G169" s="174"/>
      <c r="H169" s="174"/>
      <c r="I169" s="174"/>
      <c r="J169" s="174"/>
      <c r="K169" s="174"/>
      <c r="L169" s="174"/>
      <c r="M169" s="173"/>
      <c r="Q169" s="78" t="s">
        <v>263</v>
      </c>
    </row>
    <row r="170" spans="1:48" ht="27.75" customHeight="1">
      <c r="A170" s="173"/>
      <c r="B170" s="173"/>
      <c r="C170" s="173"/>
      <c r="D170" s="173"/>
      <c r="E170" s="174"/>
      <c r="F170" s="174"/>
      <c r="G170" s="174"/>
      <c r="H170" s="174"/>
      <c r="I170" s="174"/>
      <c r="J170" s="174"/>
      <c r="K170" s="174"/>
      <c r="L170" s="174"/>
      <c r="M170" s="173"/>
      <c r="Q170" s="78" t="s">
        <v>263</v>
      </c>
    </row>
    <row r="171" spans="1:48" ht="27.75" customHeight="1">
      <c r="A171" s="173"/>
      <c r="B171" s="173"/>
      <c r="C171" s="173"/>
      <c r="D171" s="173"/>
      <c r="E171" s="174"/>
      <c r="F171" s="174"/>
      <c r="G171" s="174"/>
      <c r="H171" s="174"/>
      <c r="I171" s="174"/>
      <c r="J171" s="174"/>
      <c r="K171" s="174"/>
      <c r="L171" s="174"/>
      <c r="M171" s="173"/>
      <c r="Q171" s="78" t="s">
        <v>263</v>
      </c>
    </row>
    <row r="172" spans="1:48" ht="27.75" customHeight="1">
      <c r="A172" s="173"/>
      <c r="B172" s="173"/>
      <c r="C172" s="173"/>
      <c r="D172" s="173"/>
      <c r="E172" s="174"/>
      <c r="F172" s="174"/>
      <c r="G172" s="174"/>
      <c r="H172" s="174"/>
      <c r="I172" s="174"/>
      <c r="J172" s="174"/>
      <c r="K172" s="174"/>
      <c r="L172" s="174"/>
      <c r="M172" s="173"/>
      <c r="Q172" s="78" t="s">
        <v>263</v>
      </c>
    </row>
    <row r="173" spans="1:48" ht="27.75" customHeight="1">
      <c r="A173" s="173"/>
      <c r="B173" s="173"/>
      <c r="C173" s="173"/>
      <c r="D173" s="173"/>
      <c r="E173" s="174"/>
      <c r="F173" s="174"/>
      <c r="G173" s="174"/>
      <c r="H173" s="174"/>
      <c r="I173" s="174"/>
      <c r="J173" s="174"/>
      <c r="K173" s="174"/>
      <c r="L173" s="174"/>
      <c r="M173" s="173"/>
      <c r="Q173" s="78" t="s">
        <v>263</v>
      </c>
    </row>
    <row r="174" spans="1:48" ht="27.75" customHeight="1">
      <c r="A174" s="173"/>
      <c r="B174" s="173"/>
      <c r="C174" s="173"/>
      <c r="D174" s="173"/>
      <c r="E174" s="174"/>
      <c r="F174" s="174"/>
      <c r="G174" s="174"/>
      <c r="H174" s="174"/>
      <c r="I174" s="174"/>
      <c r="J174" s="174"/>
      <c r="K174" s="174"/>
      <c r="L174" s="174"/>
      <c r="M174" s="173"/>
      <c r="Q174" s="78" t="s">
        <v>263</v>
      </c>
    </row>
    <row r="175" spans="1:48" ht="27.75" customHeight="1">
      <c r="A175" s="173"/>
      <c r="B175" s="173"/>
      <c r="C175" s="173"/>
      <c r="D175" s="173"/>
      <c r="E175" s="174"/>
      <c r="F175" s="174"/>
      <c r="G175" s="174"/>
      <c r="H175" s="174"/>
      <c r="I175" s="174"/>
      <c r="J175" s="174"/>
      <c r="K175" s="174"/>
      <c r="L175" s="174"/>
      <c r="M175" s="173"/>
      <c r="Q175" s="78" t="s">
        <v>263</v>
      </c>
    </row>
    <row r="176" spans="1:48" ht="27.75" customHeight="1">
      <c r="A176" s="173"/>
      <c r="B176" s="173"/>
      <c r="C176" s="173"/>
      <c r="D176" s="173"/>
      <c r="E176" s="174"/>
      <c r="F176" s="174"/>
      <c r="G176" s="174"/>
      <c r="H176" s="174"/>
      <c r="I176" s="174"/>
      <c r="J176" s="174"/>
      <c r="K176" s="174"/>
      <c r="L176" s="174"/>
      <c r="M176" s="173"/>
      <c r="Q176" s="78" t="s">
        <v>263</v>
      </c>
    </row>
    <row r="177" spans="1:48" ht="27.75" customHeight="1">
      <c r="A177" s="173"/>
      <c r="B177" s="173"/>
      <c r="C177" s="173"/>
      <c r="D177" s="173"/>
      <c r="E177" s="174"/>
      <c r="F177" s="174"/>
      <c r="G177" s="174"/>
      <c r="H177" s="174"/>
      <c r="I177" s="174"/>
      <c r="J177" s="174"/>
      <c r="K177" s="174"/>
      <c r="L177" s="174"/>
      <c r="M177" s="173"/>
      <c r="Q177" s="78" t="s">
        <v>263</v>
      </c>
    </row>
    <row r="178" spans="1:48" ht="27.75" customHeight="1">
      <c r="A178" s="173"/>
      <c r="B178" s="173"/>
      <c r="C178" s="173"/>
      <c r="D178" s="173"/>
      <c r="E178" s="174"/>
      <c r="F178" s="174"/>
      <c r="G178" s="174"/>
      <c r="H178" s="174"/>
      <c r="I178" s="174"/>
      <c r="J178" s="174"/>
      <c r="K178" s="174"/>
      <c r="L178" s="174"/>
      <c r="M178" s="173"/>
      <c r="Q178" s="78" t="s">
        <v>263</v>
      </c>
    </row>
    <row r="179" spans="1:48" ht="27.75" customHeight="1">
      <c r="A179" s="173"/>
      <c r="B179" s="173"/>
      <c r="C179" s="173"/>
      <c r="D179" s="173"/>
      <c r="E179" s="174"/>
      <c r="F179" s="174"/>
      <c r="G179" s="174"/>
      <c r="H179" s="174"/>
      <c r="I179" s="174"/>
      <c r="J179" s="174"/>
      <c r="K179" s="174"/>
      <c r="L179" s="174"/>
      <c r="M179" s="173"/>
      <c r="Q179" s="78" t="s">
        <v>263</v>
      </c>
    </row>
    <row r="180" spans="1:48" ht="27.75" customHeight="1">
      <c r="A180" s="173"/>
      <c r="B180" s="173"/>
      <c r="C180" s="173"/>
      <c r="D180" s="173"/>
      <c r="E180" s="174"/>
      <c r="F180" s="174"/>
      <c r="G180" s="174"/>
      <c r="H180" s="174"/>
      <c r="I180" s="174"/>
      <c r="J180" s="174"/>
      <c r="K180" s="174"/>
      <c r="L180" s="174"/>
      <c r="M180" s="173"/>
      <c r="Q180" s="78" t="s">
        <v>263</v>
      </c>
    </row>
    <row r="181" spans="1:48" ht="27.75" customHeight="1">
      <c r="A181" s="173"/>
      <c r="B181" s="173"/>
      <c r="C181" s="173"/>
      <c r="D181" s="173"/>
      <c r="E181" s="174"/>
      <c r="F181" s="174"/>
      <c r="G181" s="174"/>
      <c r="H181" s="174"/>
      <c r="I181" s="174"/>
      <c r="J181" s="174"/>
      <c r="K181" s="174"/>
      <c r="L181" s="174"/>
      <c r="M181" s="173"/>
      <c r="Q181" s="78" t="s">
        <v>263</v>
      </c>
    </row>
    <row r="182" spans="1:48" ht="27.75" customHeight="1">
      <c r="A182" s="173"/>
      <c r="B182" s="173"/>
      <c r="C182" s="173"/>
      <c r="D182" s="173"/>
      <c r="E182" s="174"/>
      <c r="F182" s="174"/>
      <c r="G182" s="174"/>
      <c r="H182" s="174"/>
      <c r="I182" s="174"/>
      <c r="J182" s="174"/>
      <c r="K182" s="174"/>
      <c r="L182" s="174"/>
      <c r="M182" s="173"/>
      <c r="Q182" s="78" t="s">
        <v>263</v>
      </c>
    </row>
    <row r="183" spans="1:48" ht="27.75" customHeight="1">
      <c r="A183" s="173"/>
      <c r="B183" s="173"/>
      <c r="C183" s="173"/>
      <c r="D183" s="173"/>
      <c r="E183" s="174"/>
      <c r="F183" s="174"/>
      <c r="G183" s="174"/>
      <c r="H183" s="174"/>
      <c r="I183" s="174"/>
      <c r="J183" s="174"/>
      <c r="K183" s="174"/>
      <c r="L183" s="174"/>
      <c r="M183" s="173"/>
      <c r="Q183" s="78" t="s">
        <v>263</v>
      </c>
    </row>
    <row r="184" spans="1:48" ht="27.75" customHeight="1">
      <c r="A184" s="175" t="s">
        <v>161</v>
      </c>
      <c r="B184" s="173"/>
      <c r="C184" s="173"/>
      <c r="D184" s="173"/>
      <c r="E184" s="174"/>
      <c r="F184" s="174">
        <f>SUMIF(Q160:Q183,"010106",F160:F183)</f>
        <v>1059015</v>
      </c>
      <c r="G184" s="174"/>
      <c r="H184" s="174">
        <f>SUMIF(Q160:Q183,"010106",H160:H183)</f>
        <v>7406743</v>
      </c>
      <c r="I184" s="174"/>
      <c r="J184" s="174">
        <f>SUMIF(Q160:Q183,"010106",J160:J183)</f>
        <v>122450</v>
      </c>
      <c r="K184" s="174"/>
      <c r="L184" s="174">
        <f>SUMIF(Q160:Q183,"010106",L160:L183)</f>
        <v>8588208</v>
      </c>
      <c r="M184" s="173"/>
      <c r="N184" t="s">
        <v>342</v>
      </c>
    </row>
    <row r="185" spans="1:48" ht="27.75" customHeight="1">
      <c r="A185" s="175" t="s">
        <v>2855</v>
      </c>
      <c r="B185" s="175" t="s">
        <v>145</v>
      </c>
      <c r="C185" s="173"/>
      <c r="D185" s="173"/>
      <c r="E185" s="174"/>
      <c r="F185" s="174"/>
      <c r="G185" s="174"/>
      <c r="H185" s="174"/>
      <c r="I185" s="174"/>
      <c r="J185" s="174"/>
      <c r="K185" s="174"/>
      <c r="L185" s="174"/>
      <c r="M185" s="173"/>
      <c r="Q185" s="78" t="s">
        <v>264</v>
      </c>
    </row>
    <row r="186" spans="1:48" ht="27.75" customHeight="1">
      <c r="A186" s="175" t="s">
        <v>472</v>
      </c>
      <c r="B186" s="175" t="s">
        <v>473</v>
      </c>
      <c r="C186" s="175" t="s">
        <v>338</v>
      </c>
      <c r="D186" s="173">
        <v>2</v>
      </c>
      <c r="E186" s="174">
        <f>TRUNC(일위대가목록!E52,0)</f>
        <v>6903</v>
      </c>
      <c r="F186" s="174">
        <f t="shared" ref="F186:F191" si="19">TRUNC(E186*D186, 0)</f>
        <v>13806</v>
      </c>
      <c r="G186" s="174">
        <f>TRUNC(일위대가목록!F52,0)</f>
        <v>10967</v>
      </c>
      <c r="H186" s="174">
        <f t="shared" ref="H186:H191" si="20">TRUNC(G186*D186, 0)</f>
        <v>21934</v>
      </c>
      <c r="I186" s="174">
        <f>TRUNC(일위대가목록!G52,0)</f>
        <v>106</v>
      </c>
      <c r="J186" s="174">
        <f t="shared" ref="J186:J191" si="21">TRUNC(I186*D186, 0)</f>
        <v>212</v>
      </c>
      <c r="K186" s="174">
        <f t="shared" ref="K186:L191" si="22">TRUNC(E186+G186+I186, 0)</f>
        <v>17976</v>
      </c>
      <c r="L186" s="174">
        <f t="shared" si="22"/>
        <v>35952</v>
      </c>
      <c r="M186" s="175" t="s">
        <v>505</v>
      </c>
      <c r="N186" s="78" t="s">
        <v>3594</v>
      </c>
      <c r="O186" s="78" t="s">
        <v>145</v>
      </c>
      <c r="P186" s="78" t="s">
        <v>145</v>
      </c>
      <c r="Q186" s="78" t="s">
        <v>264</v>
      </c>
      <c r="R186" s="78" t="s">
        <v>331</v>
      </c>
      <c r="S186" s="78" t="s">
        <v>332</v>
      </c>
      <c r="T186" s="78" t="s">
        <v>332</v>
      </c>
      <c r="AR186" s="78" t="s">
        <v>145</v>
      </c>
      <c r="AS186" s="78" t="s">
        <v>145</v>
      </c>
      <c r="AU186" s="78" t="s">
        <v>3595</v>
      </c>
      <c r="AV186">
        <v>61</v>
      </c>
    </row>
    <row r="187" spans="1:48" ht="27.75" customHeight="1">
      <c r="A187" s="175" t="s">
        <v>475</v>
      </c>
      <c r="B187" s="175" t="s">
        <v>473</v>
      </c>
      <c r="C187" s="175" t="s">
        <v>338</v>
      </c>
      <c r="D187" s="173">
        <v>3</v>
      </c>
      <c r="E187" s="174">
        <f>TRUNC(일위대가목록!E53,0)</f>
        <v>6903</v>
      </c>
      <c r="F187" s="174">
        <f t="shared" si="19"/>
        <v>20709</v>
      </c>
      <c r="G187" s="174">
        <f>TRUNC(일위대가목록!F53,0)</f>
        <v>10967</v>
      </c>
      <c r="H187" s="174">
        <f t="shared" si="20"/>
        <v>32901</v>
      </c>
      <c r="I187" s="174">
        <f>TRUNC(일위대가목록!G53,0)</f>
        <v>106</v>
      </c>
      <c r="J187" s="174">
        <f t="shared" si="21"/>
        <v>318</v>
      </c>
      <c r="K187" s="174">
        <f t="shared" si="22"/>
        <v>17976</v>
      </c>
      <c r="L187" s="174">
        <f t="shared" si="22"/>
        <v>53928</v>
      </c>
      <c r="M187" s="175" t="s">
        <v>506</v>
      </c>
      <c r="N187" s="78" t="s">
        <v>3596</v>
      </c>
      <c r="O187" s="78" t="s">
        <v>145</v>
      </c>
      <c r="P187" s="78" t="s">
        <v>145</v>
      </c>
      <c r="Q187" s="78" t="s">
        <v>264</v>
      </c>
      <c r="R187" s="78" t="s">
        <v>331</v>
      </c>
      <c r="S187" s="78" t="s">
        <v>332</v>
      </c>
      <c r="T187" s="78" t="s">
        <v>332</v>
      </c>
      <c r="AR187" s="78" t="s">
        <v>145</v>
      </c>
      <c r="AS187" s="78" t="s">
        <v>145</v>
      </c>
      <c r="AU187" s="78" t="s">
        <v>3597</v>
      </c>
      <c r="AV187">
        <v>62</v>
      </c>
    </row>
    <row r="188" spans="1:48" ht="27.75" customHeight="1">
      <c r="A188" s="175" t="s">
        <v>475</v>
      </c>
      <c r="B188" s="175" t="s">
        <v>477</v>
      </c>
      <c r="C188" s="175" t="s">
        <v>338</v>
      </c>
      <c r="D188" s="173">
        <v>2</v>
      </c>
      <c r="E188" s="174">
        <f>TRUNC(일위대가목록!E54,0)</f>
        <v>11583</v>
      </c>
      <c r="F188" s="174">
        <f t="shared" si="19"/>
        <v>23166</v>
      </c>
      <c r="G188" s="174">
        <f>TRUNC(일위대가목록!F54,0)</f>
        <v>16551</v>
      </c>
      <c r="H188" s="174">
        <f t="shared" si="20"/>
        <v>33102</v>
      </c>
      <c r="I188" s="174">
        <f>TRUNC(일위대가목록!G54,0)</f>
        <v>159</v>
      </c>
      <c r="J188" s="174">
        <f t="shared" si="21"/>
        <v>318</v>
      </c>
      <c r="K188" s="174">
        <f t="shared" si="22"/>
        <v>28293</v>
      </c>
      <c r="L188" s="174">
        <f t="shared" si="22"/>
        <v>56586</v>
      </c>
      <c r="M188" s="175" t="s">
        <v>509</v>
      </c>
      <c r="N188" s="78" t="s">
        <v>3598</v>
      </c>
      <c r="O188" s="78" t="s">
        <v>145</v>
      </c>
      <c r="P188" s="78" t="s">
        <v>145</v>
      </c>
      <c r="Q188" s="78" t="s">
        <v>264</v>
      </c>
      <c r="R188" s="78" t="s">
        <v>331</v>
      </c>
      <c r="S188" s="78" t="s">
        <v>332</v>
      </c>
      <c r="T188" s="78" t="s">
        <v>332</v>
      </c>
      <c r="AR188" s="78" t="s">
        <v>145</v>
      </c>
      <c r="AS188" s="78" t="s">
        <v>145</v>
      </c>
      <c r="AU188" s="78" t="s">
        <v>3599</v>
      </c>
      <c r="AV188">
        <v>63</v>
      </c>
    </row>
    <row r="189" spans="1:48" ht="27.75" customHeight="1">
      <c r="A189" s="175" t="s">
        <v>475</v>
      </c>
      <c r="B189" s="175" t="s">
        <v>479</v>
      </c>
      <c r="C189" s="175" t="s">
        <v>338</v>
      </c>
      <c r="D189" s="173">
        <v>1</v>
      </c>
      <c r="E189" s="174">
        <f>TRUNC(일위대가목록!E55,0)</f>
        <v>12870</v>
      </c>
      <c r="F189" s="174">
        <f t="shared" si="19"/>
        <v>12870</v>
      </c>
      <c r="G189" s="174">
        <f>TRUNC(일위대가목록!F55,0)</f>
        <v>18643</v>
      </c>
      <c r="H189" s="174">
        <f t="shared" si="20"/>
        <v>18643</v>
      </c>
      <c r="I189" s="174">
        <f>TRUNC(일위대가목록!G55,0)</f>
        <v>180</v>
      </c>
      <c r="J189" s="174">
        <f t="shared" si="21"/>
        <v>180</v>
      </c>
      <c r="K189" s="174">
        <f t="shared" si="22"/>
        <v>31693</v>
      </c>
      <c r="L189" s="174">
        <f t="shared" si="22"/>
        <v>31693</v>
      </c>
      <c r="M189" s="175" t="s">
        <v>512</v>
      </c>
      <c r="N189" s="78" t="s">
        <v>3600</v>
      </c>
      <c r="O189" s="78" t="s">
        <v>145</v>
      </c>
      <c r="P189" s="78" t="s">
        <v>145</v>
      </c>
      <c r="Q189" s="78" t="s">
        <v>264</v>
      </c>
      <c r="R189" s="78" t="s">
        <v>331</v>
      </c>
      <c r="S189" s="78" t="s">
        <v>332</v>
      </c>
      <c r="T189" s="78" t="s">
        <v>332</v>
      </c>
      <c r="AR189" s="78" t="s">
        <v>145</v>
      </c>
      <c r="AS189" s="78" t="s">
        <v>145</v>
      </c>
      <c r="AU189" s="78" t="s">
        <v>3601</v>
      </c>
      <c r="AV189">
        <v>64</v>
      </c>
    </row>
    <row r="190" spans="1:48" ht="27.75" customHeight="1">
      <c r="A190" s="175" t="s">
        <v>481</v>
      </c>
      <c r="B190" s="175" t="s">
        <v>482</v>
      </c>
      <c r="C190" s="175" t="s">
        <v>338</v>
      </c>
      <c r="D190" s="173">
        <v>2</v>
      </c>
      <c r="E190" s="174">
        <f>TRUNC(일위대가목록!E56,0)</f>
        <v>16731</v>
      </c>
      <c r="F190" s="174">
        <f t="shared" si="19"/>
        <v>33462</v>
      </c>
      <c r="G190" s="174">
        <f>TRUNC(일위대가목록!F56,0)</f>
        <v>25224</v>
      </c>
      <c r="H190" s="174">
        <f t="shared" si="20"/>
        <v>50448</v>
      </c>
      <c r="I190" s="174">
        <f>TRUNC(일위대가목록!G56,0)</f>
        <v>244</v>
      </c>
      <c r="J190" s="174">
        <f t="shared" si="21"/>
        <v>488</v>
      </c>
      <c r="K190" s="174">
        <f t="shared" si="22"/>
        <v>42199</v>
      </c>
      <c r="L190" s="174">
        <f t="shared" si="22"/>
        <v>84398</v>
      </c>
      <c r="M190" s="175" t="s">
        <v>514</v>
      </c>
      <c r="N190" s="78" t="s">
        <v>3602</v>
      </c>
      <c r="O190" s="78" t="s">
        <v>145</v>
      </c>
      <c r="P190" s="78" t="s">
        <v>145</v>
      </c>
      <c r="Q190" s="78" t="s">
        <v>264</v>
      </c>
      <c r="R190" s="78" t="s">
        <v>331</v>
      </c>
      <c r="S190" s="78" t="s">
        <v>332</v>
      </c>
      <c r="T190" s="78" t="s">
        <v>332</v>
      </c>
      <c r="AR190" s="78" t="s">
        <v>145</v>
      </c>
      <c r="AS190" s="78" t="s">
        <v>145</v>
      </c>
      <c r="AU190" s="78" t="s">
        <v>3603</v>
      </c>
      <c r="AV190">
        <v>65</v>
      </c>
    </row>
    <row r="191" spans="1:48" ht="27.75" customHeight="1">
      <c r="A191" s="175" t="s">
        <v>484</v>
      </c>
      <c r="B191" s="175" t="s">
        <v>485</v>
      </c>
      <c r="C191" s="175" t="s">
        <v>338</v>
      </c>
      <c r="D191" s="173">
        <v>3</v>
      </c>
      <c r="E191" s="174">
        <f>TRUNC(단가대비표!O224,0)</f>
        <v>161538</v>
      </c>
      <c r="F191" s="174">
        <f t="shared" si="19"/>
        <v>484614</v>
      </c>
      <c r="G191" s="174">
        <f>TRUNC(단가대비표!P224,0)</f>
        <v>0</v>
      </c>
      <c r="H191" s="174">
        <f t="shared" si="20"/>
        <v>0</v>
      </c>
      <c r="I191" s="174">
        <f>TRUNC(단가대비표!V224,0)</f>
        <v>0</v>
      </c>
      <c r="J191" s="174">
        <f t="shared" si="21"/>
        <v>0</v>
      </c>
      <c r="K191" s="174">
        <f t="shared" si="22"/>
        <v>161538</v>
      </c>
      <c r="L191" s="174">
        <f t="shared" si="22"/>
        <v>484614</v>
      </c>
      <c r="M191" s="175" t="s">
        <v>145</v>
      </c>
      <c r="N191" s="78" t="s">
        <v>3604</v>
      </c>
      <c r="O191" s="78" t="s">
        <v>145</v>
      </c>
      <c r="P191" s="78" t="s">
        <v>145</v>
      </c>
      <c r="Q191" s="78" t="s">
        <v>264</v>
      </c>
      <c r="R191" s="78" t="s">
        <v>332</v>
      </c>
      <c r="S191" s="78" t="s">
        <v>332</v>
      </c>
      <c r="T191" s="78" t="s">
        <v>331</v>
      </c>
      <c r="AR191" s="78" t="s">
        <v>145</v>
      </c>
      <c r="AS191" s="78" t="s">
        <v>145</v>
      </c>
      <c r="AU191" s="78" t="s">
        <v>3605</v>
      </c>
      <c r="AV191">
        <v>60</v>
      </c>
    </row>
    <row r="192" spans="1:48" ht="27.75" customHeight="1">
      <c r="A192" s="173"/>
      <c r="B192" s="173"/>
      <c r="C192" s="173"/>
      <c r="D192" s="173"/>
      <c r="E192" s="174"/>
      <c r="F192" s="174"/>
      <c r="G192" s="174"/>
      <c r="H192" s="174"/>
      <c r="I192" s="174"/>
      <c r="J192" s="174"/>
      <c r="K192" s="174"/>
      <c r="L192" s="174"/>
      <c r="M192" s="173"/>
      <c r="Q192" s="78" t="s">
        <v>264</v>
      </c>
    </row>
    <row r="193" spans="1:17" ht="27.75" customHeight="1">
      <c r="A193" s="173"/>
      <c r="B193" s="173"/>
      <c r="C193" s="173"/>
      <c r="D193" s="173"/>
      <c r="E193" s="174"/>
      <c r="F193" s="174"/>
      <c r="G193" s="174"/>
      <c r="H193" s="174"/>
      <c r="I193" s="174"/>
      <c r="J193" s="174"/>
      <c r="K193" s="174"/>
      <c r="L193" s="174"/>
      <c r="M193" s="173"/>
      <c r="Q193" s="78" t="s">
        <v>264</v>
      </c>
    </row>
    <row r="194" spans="1:17" ht="27.75" customHeight="1">
      <c r="A194" s="173"/>
      <c r="B194" s="173"/>
      <c r="C194" s="173"/>
      <c r="D194" s="173"/>
      <c r="E194" s="174"/>
      <c r="F194" s="174"/>
      <c r="G194" s="174"/>
      <c r="H194" s="174"/>
      <c r="I194" s="174"/>
      <c r="J194" s="174"/>
      <c r="K194" s="174"/>
      <c r="L194" s="174"/>
      <c r="M194" s="173"/>
      <c r="Q194" s="78" t="s">
        <v>264</v>
      </c>
    </row>
    <row r="195" spans="1:17" ht="27.75" customHeight="1">
      <c r="A195" s="173"/>
      <c r="B195" s="173"/>
      <c r="C195" s="173"/>
      <c r="D195" s="173"/>
      <c r="E195" s="174"/>
      <c r="F195" s="174"/>
      <c r="G195" s="174"/>
      <c r="H195" s="174"/>
      <c r="I195" s="174"/>
      <c r="J195" s="174"/>
      <c r="K195" s="174"/>
      <c r="L195" s="174"/>
      <c r="M195" s="173"/>
      <c r="Q195" s="78" t="s">
        <v>264</v>
      </c>
    </row>
    <row r="196" spans="1:17" ht="27.75" customHeight="1">
      <c r="A196" s="173"/>
      <c r="B196" s="173"/>
      <c r="C196" s="173"/>
      <c r="D196" s="173"/>
      <c r="E196" s="174"/>
      <c r="F196" s="174"/>
      <c r="G196" s="174"/>
      <c r="H196" s="174"/>
      <c r="I196" s="174"/>
      <c r="J196" s="174"/>
      <c r="K196" s="174"/>
      <c r="L196" s="174"/>
      <c r="M196" s="173"/>
      <c r="Q196" s="78" t="s">
        <v>264</v>
      </c>
    </row>
    <row r="197" spans="1:17" ht="27.75" customHeight="1">
      <c r="A197" s="173"/>
      <c r="B197" s="173"/>
      <c r="C197" s="173"/>
      <c r="D197" s="173"/>
      <c r="E197" s="174"/>
      <c r="F197" s="174"/>
      <c r="G197" s="174"/>
      <c r="H197" s="174"/>
      <c r="I197" s="174"/>
      <c r="J197" s="174"/>
      <c r="K197" s="174"/>
      <c r="L197" s="174"/>
      <c r="M197" s="173"/>
      <c r="Q197" s="78" t="s">
        <v>264</v>
      </c>
    </row>
    <row r="198" spans="1:17" ht="27.75" customHeight="1">
      <c r="A198" s="173"/>
      <c r="B198" s="173"/>
      <c r="C198" s="173"/>
      <c r="D198" s="173"/>
      <c r="E198" s="174"/>
      <c r="F198" s="174"/>
      <c r="G198" s="174"/>
      <c r="H198" s="174"/>
      <c r="I198" s="174"/>
      <c r="J198" s="174"/>
      <c r="K198" s="174"/>
      <c r="L198" s="174"/>
      <c r="M198" s="173"/>
      <c r="Q198" s="78" t="s">
        <v>264</v>
      </c>
    </row>
    <row r="199" spans="1:17" ht="27.75" customHeight="1">
      <c r="A199" s="173"/>
      <c r="B199" s="173"/>
      <c r="C199" s="173"/>
      <c r="D199" s="173"/>
      <c r="E199" s="174"/>
      <c r="F199" s="174"/>
      <c r="G199" s="174"/>
      <c r="H199" s="174"/>
      <c r="I199" s="174"/>
      <c r="J199" s="174"/>
      <c r="K199" s="174"/>
      <c r="L199" s="174"/>
      <c r="M199" s="173"/>
      <c r="Q199" s="78" t="s">
        <v>264</v>
      </c>
    </row>
    <row r="200" spans="1:17" ht="27.75" customHeight="1">
      <c r="A200" s="173"/>
      <c r="B200" s="173"/>
      <c r="C200" s="173"/>
      <c r="D200" s="173"/>
      <c r="E200" s="174"/>
      <c r="F200" s="174"/>
      <c r="G200" s="174"/>
      <c r="H200" s="174"/>
      <c r="I200" s="174"/>
      <c r="J200" s="174"/>
      <c r="K200" s="174"/>
      <c r="L200" s="174"/>
      <c r="M200" s="173"/>
      <c r="Q200" s="78" t="s">
        <v>264</v>
      </c>
    </row>
    <row r="201" spans="1:17" ht="27.75" customHeight="1">
      <c r="A201" s="173"/>
      <c r="B201" s="173"/>
      <c r="C201" s="173"/>
      <c r="D201" s="173"/>
      <c r="E201" s="174"/>
      <c r="F201" s="174"/>
      <c r="G201" s="174"/>
      <c r="H201" s="174"/>
      <c r="I201" s="174"/>
      <c r="J201" s="174"/>
      <c r="K201" s="174"/>
      <c r="L201" s="174"/>
      <c r="M201" s="173"/>
      <c r="Q201" s="78" t="s">
        <v>264</v>
      </c>
    </row>
    <row r="202" spans="1:17" ht="27.75" customHeight="1">
      <c r="A202" s="173"/>
      <c r="B202" s="173"/>
      <c r="C202" s="173"/>
      <c r="D202" s="173"/>
      <c r="E202" s="174"/>
      <c r="F202" s="174"/>
      <c r="G202" s="174"/>
      <c r="H202" s="174"/>
      <c r="I202" s="174"/>
      <c r="J202" s="174"/>
      <c r="K202" s="174"/>
      <c r="L202" s="174"/>
      <c r="M202" s="173"/>
      <c r="Q202" s="78" t="s">
        <v>264</v>
      </c>
    </row>
    <row r="203" spans="1:17" ht="27.75" customHeight="1">
      <c r="A203" s="173"/>
      <c r="B203" s="173"/>
      <c r="C203" s="173"/>
      <c r="D203" s="173"/>
      <c r="E203" s="174"/>
      <c r="F203" s="174"/>
      <c r="G203" s="174"/>
      <c r="H203" s="174"/>
      <c r="I203" s="174"/>
      <c r="J203" s="174"/>
      <c r="K203" s="174"/>
      <c r="L203" s="174"/>
      <c r="M203" s="173"/>
      <c r="Q203" s="78" t="s">
        <v>264</v>
      </c>
    </row>
    <row r="204" spans="1:17" ht="27.75" customHeight="1">
      <c r="A204" s="173"/>
      <c r="B204" s="173"/>
      <c r="C204" s="173"/>
      <c r="D204" s="173"/>
      <c r="E204" s="174"/>
      <c r="F204" s="174"/>
      <c r="G204" s="174"/>
      <c r="H204" s="174"/>
      <c r="I204" s="174"/>
      <c r="J204" s="174"/>
      <c r="K204" s="174"/>
      <c r="L204" s="174"/>
      <c r="M204" s="173"/>
      <c r="Q204" s="78" t="s">
        <v>264</v>
      </c>
    </row>
    <row r="205" spans="1:17" ht="27.75" customHeight="1">
      <c r="A205" s="173"/>
      <c r="B205" s="173"/>
      <c r="C205" s="173"/>
      <c r="D205" s="173"/>
      <c r="E205" s="174"/>
      <c r="F205" s="174"/>
      <c r="G205" s="174"/>
      <c r="H205" s="174"/>
      <c r="I205" s="174"/>
      <c r="J205" s="174"/>
      <c r="K205" s="174"/>
      <c r="L205" s="174"/>
      <c r="M205" s="173"/>
      <c r="Q205" s="78" t="s">
        <v>264</v>
      </c>
    </row>
    <row r="206" spans="1:17" ht="27.75" customHeight="1">
      <c r="A206" s="173"/>
      <c r="B206" s="173"/>
      <c r="C206" s="173"/>
      <c r="D206" s="173"/>
      <c r="E206" s="174"/>
      <c r="F206" s="174"/>
      <c r="G206" s="174"/>
      <c r="H206" s="174"/>
      <c r="I206" s="174"/>
      <c r="J206" s="174"/>
      <c r="K206" s="174"/>
      <c r="L206" s="174"/>
      <c r="M206" s="173"/>
      <c r="Q206" s="78" t="s">
        <v>264</v>
      </c>
    </row>
    <row r="207" spans="1:17" ht="27.75" customHeight="1">
      <c r="A207" s="173"/>
      <c r="B207" s="173"/>
      <c r="C207" s="173"/>
      <c r="D207" s="173"/>
      <c r="E207" s="174"/>
      <c r="F207" s="174"/>
      <c r="G207" s="174"/>
      <c r="H207" s="174"/>
      <c r="I207" s="174"/>
      <c r="J207" s="174"/>
      <c r="K207" s="174"/>
      <c r="L207" s="174"/>
      <c r="M207" s="173"/>
      <c r="Q207" s="78" t="s">
        <v>264</v>
      </c>
    </row>
    <row r="208" spans="1:17" ht="27.75" customHeight="1">
      <c r="A208" s="173"/>
      <c r="B208" s="173"/>
      <c r="C208" s="173"/>
      <c r="D208" s="173"/>
      <c r="E208" s="174"/>
      <c r="F208" s="174"/>
      <c r="G208" s="174"/>
      <c r="H208" s="174"/>
      <c r="I208" s="174"/>
      <c r="J208" s="174"/>
      <c r="K208" s="174"/>
      <c r="L208" s="174"/>
      <c r="M208" s="173"/>
      <c r="Q208" s="78" t="s">
        <v>264</v>
      </c>
    </row>
    <row r="209" spans="1:48" ht="27.75" customHeight="1">
      <c r="A209" s="173"/>
      <c r="B209" s="173"/>
      <c r="C209" s="173"/>
      <c r="D209" s="173"/>
      <c r="E209" s="174"/>
      <c r="F209" s="174"/>
      <c r="G209" s="174"/>
      <c r="H209" s="174"/>
      <c r="I209" s="174"/>
      <c r="J209" s="174"/>
      <c r="K209" s="174"/>
      <c r="L209" s="174"/>
      <c r="M209" s="173"/>
      <c r="Q209" s="78" t="s">
        <v>264</v>
      </c>
    </row>
    <row r="210" spans="1:48" ht="27.75" customHeight="1">
      <c r="A210" s="175" t="s">
        <v>161</v>
      </c>
      <c r="B210" s="173"/>
      <c r="C210" s="173"/>
      <c r="D210" s="173"/>
      <c r="E210" s="174"/>
      <c r="F210" s="174">
        <f>SUMIF(Q186:Q209,"010107",F186:F209)</f>
        <v>588627</v>
      </c>
      <c r="G210" s="174"/>
      <c r="H210" s="174">
        <f>SUMIF(Q186:Q209,"010107",H186:H209)</f>
        <v>157028</v>
      </c>
      <c r="I210" s="174"/>
      <c r="J210" s="174">
        <f>SUMIF(Q186:Q209,"010107",J186:J209)</f>
        <v>1516</v>
      </c>
      <c r="K210" s="174"/>
      <c r="L210" s="174">
        <f>SUMIF(Q186:Q209,"010107",L186:L209)</f>
        <v>747171</v>
      </c>
      <c r="M210" s="173"/>
      <c r="N210" t="s">
        <v>342</v>
      </c>
    </row>
    <row r="211" spans="1:48" ht="27.75" customHeight="1">
      <c r="A211" s="175" t="s">
        <v>2856</v>
      </c>
      <c r="B211" s="175" t="s">
        <v>145</v>
      </c>
      <c r="C211" s="173"/>
      <c r="D211" s="173"/>
      <c r="E211" s="174"/>
      <c r="F211" s="174"/>
      <c r="G211" s="174"/>
      <c r="H211" s="174"/>
      <c r="I211" s="174"/>
      <c r="J211" s="174"/>
      <c r="K211" s="174"/>
      <c r="L211" s="174"/>
      <c r="M211" s="173"/>
      <c r="Q211" s="78" t="s">
        <v>265</v>
      </c>
    </row>
    <row r="212" spans="1:48" ht="27.75" customHeight="1">
      <c r="A212" s="175" t="s">
        <v>486</v>
      </c>
      <c r="B212" s="175" t="s">
        <v>487</v>
      </c>
      <c r="C212" s="175" t="s">
        <v>358</v>
      </c>
      <c r="D212" s="173">
        <v>26</v>
      </c>
      <c r="E212" s="174">
        <f>TRUNC(단가대비표!O156,0)</f>
        <v>15000</v>
      </c>
      <c r="F212" s="174">
        <f>TRUNC(E212*D212, 0)</f>
        <v>390000</v>
      </c>
      <c r="G212" s="174">
        <f>TRUNC(단가대비표!P156,0)</f>
        <v>0</v>
      </c>
      <c r="H212" s="174">
        <f>TRUNC(G212*D212, 0)</f>
        <v>0</v>
      </c>
      <c r="I212" s="174">
        <f>TRUNC(단가대비표!V156,0)</f>
        <v>0</v>
      </c>
      <c r="J212" s="174">
        <f>TRUNC(I212*D212, 0)</f>
        <v>0</v>
      </c>
      <c r="K212" s="174">
        <f t="shared" ref="K212:L216" si="23">TRUNC(E212+G212+I212, 0)</f>
        <v>15000</v>
      </c>
      <c r="L212" s="174">
        <f t="shared" si="23"/>
        <v>390000</v>
      </c>
      <c r="M212" s="175" t="s">
        <v>145</v>
      </c>
      <c r="N212" s="78" t="s">
        <v>3606</v>
      </c>
      <c r="O212" s="78" t="s">
        <v>145</v>
      </c>
      <c r="P212" s="78" t="s">
        <v>145</v>
      </c>
      <c r="Q212" s="78" t="s">
        <v>265</v>
      </c>
      <c r="R212" s="78" t="s">
        <v>332</v>
      </c>
      <c r="S212" s="78" t="s">
        <v>332</v>
      </c>
      <c r="T212" s="78" t="s">
        <v>331</v>
      </c>
      <c r="AR212" s="78" t="s">
        <v>145</v>
      </c>
      <c r="AS212" s="78" t="s">
        <v>145</v>
      </c>
      <c r="AU212" s="78" t="s">
        <v>3607</v>
      </c>
      <c r="AV212">
        <v>67</v>
      </c>
    </row>
    <row r="213" spans="1:48" ht="27.75" customHeight="1">
      <c r="A213" s="175" t="s">
        <v>488</v>
      </c>
      <c r="B213" s="175" t="s">
        <v>489</v>
      </c>
      <c r="C213" s="175" t="s">
        <v>358</v>
      </c>
      <c r="D213" s="173">
        <v>86</v>
      </c>
      <c r="E213" s="174">
        <f>TRUNC(단가대비표!O157,0)</f>
        <v>15000</v>
      </c>
      <c r="F213" s="174">
        <f>TRUNC(E213*D213, 0)</f>
        <v>1290000</v>
      </c>
      <c r="G213" s="174">
        <f>TRUNC(단가대비표!P157,0)</f>
        <v>0</v>
      </c>
      <c r="H213" s="174">
        <f>TRUNC(G213*D213, 0)</f>
        <v>0</v>
      </c>
      <c r="I213" s="174">
        <f>TRUNC(단가대비표!V157,0)</f>
        <v>0</v>
      </c>
      <c r="J213" s="174">
        <f>TRUNC(I213*D213, 0)</f>
        <v>0</v>
      </c>
      <c r="K213" s="174">
        <f t="shared" si="23"/>
        <v>15000</v>
      </c>
      <c r="L213" s="174">
        <f t="shared" si="23"/>
        <v>1290000</v>
      </c>
      <c r="M213" s="175" t="s">
        <v>145</v>
      </c>
      <c r="N213" s="78" t="s">
        <v>3608</v>
      </c>
      <c r="O213" s="78" t="s">
        <v>145</v>
      </c>
      <c r="P213" s="78" t="s">
        <v>145</v>
      </c>
      <c r="Q213" s="78" t="s">
        <v>265</v>
      </c>
      <c r="R213" s="78" t="s">
        <v>332</v>
      </c>
      <c r="S213" s="78" t="s">
        <v>332</v>
      </c>
      <c r="T213" s="78" t="s">
        <v>331</v>
      </c>
      <c r="AR213" s="78" t="s">
        <v>145</v>
      </c>
      <c r="AS213" s="78" t="s">
        <v>145</v>
      </c>
      <c r="AU213" s="78" t="s">
        <v>3609</v>
      </c>
      <c r="AV213">
        <v>68</v>
      </c>
    </row>
    <row r="214" spans="1:48" ht="27.75" customHeight="1">
      <c r="A214" s="175" t="s">
        <v>490</v>
      </c>
      <c r="B214" s="175" t="s">
        <v>491</v>
      </c>
      <c r="C214" s="175" t="s">
        <v>358</v>
      </c>
      <c r="D214" s="173">
        <v>25</v>
      </c>
      <c r="E214" s="174">
        <f>TRUNC(일위대가목록!E57,0)</f>
        <v>1162</v>
      </c>
      <c r="F214" s="174">
        <f>TRUNC(E214*D214, 0)</f>
        <v>29050</v>
      </c>
      <c r="G214" s="174">
        <f>TRUNC(일위대가목록!F57,0)</f>
        <v>69786</v>
      </c>
      <c r="H214" s="174">
        <f>TRUNC(G214*D214, 0)</f>
        <v>1744650</v>
      </c>
      <c r="I214" s="174">
        <f>TRUNC(일위대가목록!G57,0)</f>
        <v>1460</v>
      </c>
      <c r="J214" s="174">
        <f>TRUNC(I214*D214, 0)</f>
        <v>36500</v>
      </c>
      <c r="K214" s="174">
        <f t="shared" si="23"/>
        <v>72408</v>
      </c>
      <c r="L214" s="174">
        <f t="shared" si="23"/>
        <v>1810200</v>
      </c>
      <c r="M214" s="175" t="s">
        <v>516</v>
      </c>
      <c r="N214" s="78" t="s">
        <v>3610</v>
      </c>
      <c r="O214" s="78" t="s">
        <v>145</v>
      </c>
      <c r="P214" s="78" t="s">
        <v>145</v>
      </c>
      <c r="Q214" s="78" t="s">
        <v>265</v>
      </c>
      <c r="R214" s="78" t="s">
        <v>331</v>
      </c>
      <c r="S214" s="78" t="s">
        <v>332</v>
      </c>
      <c r="T214" s="78" t="s">
        <v>332</v>
      </c>
      <c r="AR214" s="78" t="s">
        <v>145</v>
      </c>
      <c r="AS214" s="78" t="s">
        <v>145</v>
      </c>
      <c r="AU214" s="78" t="s">
        <v>3611</v>
      </c>
      <c r="AV214">
        <v>71</v>
      </c>
    </row>
    <row r="215" spans="1:48" ht="27.75" customHeight="1">
      <c r="A215" s="175" t="s">
        <v>493</v>
      </c>
      <c r="B215" s="175" t="s">
        <v>494</v>
      </c>
      <c r="C215" s="175" t="s">
        <v>358</v>
      </c>
      <c r="D215" s="173">
        <v>77</v>
      </c>
      <c r="E215" s="174">
        <f>TRUNC(일위대가목록!E58,0)</f>
        <v>409</v>
      </c>
      <c r="F215" s="174">
        <f>TRUNC(E215*D215, 0)</f>
        <v>31493</v>
      </c>
      <c r="G215" s="174">
        <f>TRUNC(일위대가목록!F58,0)</f>
        <v>68316</v>
      </c>
      <c r="H215" s="174">
        <f>TRUNC(G215*D215, 0)</f>
        <v>5260332</v>
      </c>
      <c r="I215" s="174">
        <f>TRUNC(일위대가목록!G58,0)</f>
        <v>1701</v>
      </c>
      <c r="J215" s="174">
        <f>TRUNC(I215*D215, 0)</f>
        <v>130977</v>
      </c>
      <c r="K215" s="174">
        <f t="shared" si="23"/>
        <v>70426</v>
      </c>
      <c r="L215" s="174">
        <f t="shared" si="23"/>
        <v>5422802</v>
      </c>
      <c r="M215" s="175" t="s">
        <v>519</v>
      </c>
      <c r="N215" s="78" t="s">
        <v>3612</v>
      </c>
      <c r="O215" s="78" t="s">
        <v>145</v>
      </c>
      <c r="P215" s="78" t="s">
        <v>145</v>
      </c>
      <c r="Q215" s="78" t="s">
        <v>265</v>
      </c>
      <c r="R215" s="78" t="s">
        <v>331</v>
      </c>
      <c r="S215" s="78" t="s">
        <v>332</v>
      </c>
      <c r="T215" s="78" t="s">
        <v>332</v>
      </c>
      <c r="AR215" s="78" t="s">
        <v>145</v>
      </c>
      <c r="AS215" s="78" t="s">
        <v>145</v>
      </c>
      <c r="AU215" s="78" t="s">
        <v>3613</v>
      </c>
      <c r="AV215">
        <v>69</v>
      </c>
    </row>
    <row r="216" spans="1:48" ht="27.75" customHeight="1">
      <c r="A216" s="175" t="s">
        <v>496</v>
      </c>
      <c r="B216" s="175" t="s">
        <v>497</v>
      </c>
      <c r="C216" s="175" t="s">
        <v>358</v>
      </c>
      <c r="D216" s="173">
        <v>6</v>
      </c>
      <c r="E216" s="174">
        <f>TRUNC(일위대가목록!E59,0)</f>
        <v>5076</v>
      </c>
      <c r="F216" s="174">
        <f>TRUNC(E216*D216, 0)</f>
        <v>30456</v>
      </c>
      <c r="G216" s="174">
        <f>TRUNC(일위대가목록!F59,0)</f>
        <v>31791</v>
      </c>
      <c r="H216" s="174">
        <f>TRUNC(G216*D216, 0)</f>
        <v>190746</v>
      </c>
      <c r="I216" s="174">
        <f>TRUNC(일위대가목록!G59,0)</f>
        <v>850</v>
      </c>
      <c r="J216" s="174">
        <f>TRUNC(I216*D216, 0)</f>
        <v>5100</v>
      </c>
      <c r="K216" s="174">
        <f t="shared" si="23"/>
        <v>37717</v>
      </c>
      <c r="L216" s="174">
        <f t="shared" si="23"/>
        <v>226302</v>
      </c>
      <c r="M216" s="175" t="s">
        <v>521</v>
      </c>
      <c r="N216" s="78" t="s">
        <v>3614</v>
      </c>
      <c r="O216" s="78" t="s">
        <v>145</v>
      </c>
      <c r="P216" s="78" t="s">
        <v>145</v>
      </c>
      <c r="Q216" s="78" t="s">
        <v>265</v>
      </c>
      <c r="R216" s="78" t="s">
        <v>331</v>
      </c>
      <c r="S216" s="78" t="s">
        <v>332</v>
      </c>
      <c r="T216" s="78" t="s">
        <v>332</v>
      </c>
      <c r="AR216" s="78" t="s">
        <v>145</v>
      </c>
      <c r="AS216" s="78" t="s">
        <v>145</v>
      </c>
      <c r="AU216" s="78" t="s">
        <v>3615</v>
      </c>
      <c r="AV216">
        <v>70</v>
      </c>
    </row>
    <row r="217" spans="1:48" ht="27.75" customHeight="1">
      <c r="A217" s="173"/>
      <c r="B217" s="173"/>
      <c r="C217" s="173"/>
      <c r="D217" s="173"/>
      <c r="E217" s="174"/>
      <c r="F217" s="174"/>
      <c r="G217" s="174"/>
      <c r="H217" s="174"/>
      <c r="I217" s="174"/>
      <c r="J217" s="174"/>
      <c r="K217" s="174"/>
      <c r="L217" s="174"/>
      <c r="M217" s="173"/>
      <c r="Q217" s="78" t="s">
        <v>265</v>
      </c>
    </row>
    <row r="218" spans="1:48" ht="27.75" customHeight="1">
      <c r="A218" s="173"/>
      <c r="B218" s="173"/>
      <c r="C218" s="173"/>
      <c r="D218" s="173"/>
      <c r="E218" s="174"/>
      <c r="F218" s="174"/>
      <c r="G218" s="174"/>
      <c r="H218" s="174"/>
      <c r="I218" s="174"/>
      <c r="J218" s="174"/>
      <c r="K218" s="174"/>
      <c r="L218" s="174"/>
      <c r="M218" s="173"/>
      <c r="Q218" s="78" t="s">
        <v>265</v>
      </c>
    </row>
    <row r="219" spans="1:48" ht="27.75" customHeight="1">
      <c r="A219" s="173"/>
      <c r="B219" s="173"/>
      <c r="C219" s="173"/>
      <c r="D219" s="173"/>
      <c r="E219" s="174"/>
      <c r="F219" s="174"/>
      <c r="G219" s="174"/>
      <c r="H219" s="174"/>
      <c r="I219" s="174"/>
      <c r="J219" s="174"/>
      <c r="K219" s="174"/>
      <c r="L219" s="174"/>
      <c r="M219" s="173"/>
      <c r="Q219" s="78" t="s">
        <v>265</v>
      </c>
    </row>
    <row r="220" spans="1:48" ht="27.75" customHeight="1">
      <c r="A220" s="173"/>
      <c r="B220" s="173"/>
      <c r="C220" s="173"/>
      <c r="D220" s="173"/>
      <c r="E220" s="174"/>
      <c r="F220" s="174"/>
      <c r="G220" s="174"/>
      <c r="H220" s="174"/>
      <c r="I220" s="174"/>
      <c r="J220" s="174"/>
      <c r="K220" s="174"/>
      <c r="L220" s="174"/>
      <c r="M220" s="173"/>
      <c r="Q220" s="78" t="s">
        <v>265</v>
      </c>
    </row>
    <row r="221" spans="1:48" ht="27.75" customHeight="1">
      <c r="A221" s="173"/>
      <c r="B221" s="173"/>
      <c r="C221" s="173"/>
      <c r="D221" s="173"/>
      <c r="E221" s="174"/>
      <c r="F221" s="174"/>
      <c r="G221" s="174"/>
      <c r="H221" s="174"/>
      <c r="I221" s="174"/>
      <c r="J221" s="174"/>
      <c r="K221" s="174"/>
      <c r="L221" s="174"/>
      <c r="M221" s="173"/>
      <c r="Q221" s="78" t="s">
        <v>265</v>
      </c>
    </row>
    <row r="222" spans="1:48" ht="27.75" customHeight="1">
      <c r="A222" s="173"/>
      <c r="B222" s="173"/>
      <c r="C222" s="173"/>
      <c r="D222" s="173"/>
      <c r="E222" s="174"/>
      <c r="F222" s="174"/>
      <c r="G222" s="174"/>
      <c r="H222" s="174"/>
      <c r="I222" s="174"/>
      <c r="J222" s="174"/>
      <c r="K222" s="174"/>
      <c r="L222" s="174"/>
      <c r="M222" s="173"/>
      <c r="Q222" s="78" t="s">
        <v>265</v>
      </c>
    </row>
    <row r="223" spans="1:48" ht="27.75" customHeight="1">
      <c r="A223" s="173"/>
      <c r="B223" s="173"/>
      <c r="C223" s="173"/>
      <c r="D223" s="173"/>
      <c r="E223" s="174"/>
      <c r="F223" s="174"/>
      <c r="G223" s="174"/>
      <c r="H223" s="174"/>
      <c r="I223" s="174"/>
      <c r="J223" s="174"/>
      <c r="K223" s="174"/>
      <c r="L223" s="174"/>
      <c r="M223" s="173"/>
      <c r="Q223" s="78" t="s">
        <v>265</v>
      </c>
    </row>
    <row r="224" spans="1:48" ht="27.75" customHeight="1">
      <c r="A224" s="173"/>
      <c r="B224" s="173"/>
      <c r="C224" s="173"/>
      <c r="D224" s="173"/>
      <c r="E224" s="174"/>
      <c r="F224" s="174"/>
      <c r="G224" s="174"/>
      <c r="H224" s="174"/>
      <c r="I224" s="174"/>
      <c r="J224" s="174"/>
      <c r="K224" s="174"/>
      <c r="L224" s="174"/>
      <c r="M224" s="173"/>
      <c r="Q224" s="78" t="s">
        <v>265</v>
      </c>
    </row>
    <row r="225" spans="1:48" ht="27.75" customHeight="1">
      <c r="A225" s="173"/>
      <c r="B225" s="173"/>
      <c r="C225" s="173"/>
      <c r="D225" s="173"/>
      <c r="E225" s="174"/>
      <c r="F225" s="174"/>
      <c r="G225" s="174"/>
      <c r="H225" s="174"/>
      <c r="I225" s="174"/>
      <c r="J225" s="174"/>
      <c r="K225" s="174"/>
      <c r="L225" s="174"/>
      <c r="M225" s="173"/>
      <c r="Q225" s="78" t="s">
        <v>265</v>
      </c>
    </row>
    <row r="226" spans="1:48" ht="27.75" customHeight="1">
      <c r="A226" s="173"/>
      <c r="B226" s="173"/>
      <c r="C226" s="173"/>
      <c r="D226" s="173"/>
      <c r="E226" s="174"/>
      <c r="F226" s="174"/>
      <c r="G226" s="174"/>
      <c r="H226" s="174"/>
      <c r="I226" s="174"/>
      <c r="J226" s="174"/>
      <c r="K226" s="174"/>
      <c r="L226" s="174"/>
      <c r="M226" s="173"/>
      <c r="Q226" s="78" t="s">
        <v>265</v>
      </c>
    </row>
    <row r="227" spans="1:48" ht="27.75" customHeight="1">
      <c r="A227" s="173"/>
      <c r="B227" s="173"/>
      <c r="C227" s="173"/>
      <c r="D227" s="173"/>
      <c r="E227" s="174"/>
      <c r="F227" s="174"/>
      <c r="G227" s="174"/>
      <c r="H227" s="174"/>
      <c r="I227" s="174"/>
      <c r="J227" s="174"/>
      <c r="K227" s="174"/>
      <c r="L227" s="174"/>
      <c r="M227" s="173"/>
      <c r="Q227" s="78" t="s">
        <v>265</v>
      </c>
    </row>
    <row r="228" spans="1:48" ht="27.75" customHeight="1">
      <c r="A228" s="173"/>
      <c r="B228" s="173"/>
      <c r="C228" s="173"/>
      <c r="D228" s="173"/>
      <c r="E228" s="174"/>
      <c r="F228" s="174"/>
      <c r="G228" s="174"/>
      <c r="H228" s="174"/>
      <c r="I228" s="174"/>
      <c r="J228" s="174"/>
      <c r="K228" s="174"/>
      <c r="L228" s="174"/>
      <c r="M228" s="173"/>
      <c r="Q228" s="78" t="s">
        <v>265</v>
      </c>
    </row>
    <row r="229" spans="1:48" ht="27.75" customHeight="1">
      <c r="A229" s="173"/>
      <c r="B229" s="173"/>
      <c r="C229" s="173"/>
      <c r="D229" s="173"/>
      <c r="E229" s="174"/>
      <c r="F229" s="174"/>
      <c r="G229" s="174"/>
      <c r="H229" s="174"/>
      <c r="I229" s="174"/>
      <c r="J229" s="174"/>
      <c r="K229" s="174"/>
      <c r="L229" s="174"/>
      <c r="M229" s="173"/>
      <c r="Q229" s="78" t="s">
        <v>265</v>
      </c>
    </row>
    <row r="230" spans="1:48" ht="27.75" customHeight="1">
      <c r="A230" s="173"/>
      <c r="B230" s="173"/>
      <c r="C230" s="173"/>
      <c r="D230" s="173"/>
      <c r="E230" s="174"/>
      <c r="F230" s="174"/>
      <c r="G230" s="174"/>
      <c r="H230" s="174"/>
      <c r="I230" s="174"/>
      <c r="J230" s="174"/>
      <c r="K230" s="174"/>
      <c r="L230" s="174"/>
      <c r="M230" s="173"/>
      <c r="Q230" s="78" t="s">
        <v>265</v>
      </c>
    </row>
    <row r="231" spans="1:48" ht="27.75" customHeight="1">
      <c r="A231" s="173"/>
      <c r="B231" s="173"/>
      <c r="C231" s="173"/>
      <c r="D231" s="173"/>
      <c r="E231" s="174"/>
      <c r="F231" s="174"/>
      <c r="G231" s="174"/>
      <c r="H231" s="174"/>
      <c r="I231" s="174"/>
      <c r="J231" s="174"/>
      <c r="K231" s="174"/>
      <c r="L231" s="174"/>
      <c r="M231" s="173"/>
      <c r="Q231" s="78" t="s">
        <v>265</v>
      </c>
    </row>
    <row r="232" spans="1:48" ht="27.75" customHeight="1">
      <c r="A232" s="173"/>
      <c r="B232" s="173"/>
      <c r="C232" s="173"/>
      <c r="D232" s="173"/>
      <c r="E232" s="174"/>
      <c r="F232" s="174"/>
      <c r="G232" s="174"/>
      <c r="H232" s="174"/>
      <c r="I232" s="174"/>
      <c r="J232" s="174"/>
      <c r="K232" s="174"/>
      <c r="L232" s="174"/>
      <c r="M232" s="173"/>
      <c r="Q232" s="78" t="s">
        <v>265</v>
      </c>
    </row>
    <row r="233" spans="1:48" ht="27.75" customHeight="1">
      <c r="A233" s="173"/>
      <c r="B233" s="173"/>
      <c r="C233" s="173"/>
      <c r="D233" s="173"/>
      <c r="E233" s="174"/>
      <c r="F233" s="174"/>
      <c r="G233" s="174"/>
      <c r="H233" s="174"/>
      <c r="I233" s="174"/>
      <c r="J233" s="174"/>
      <c r="K233" s="174"/>
      <c r="L233" s="174"/>
      <c r="M233" s="173"/>
      <c r="Q233" s="78" t="s">
        <v>265</v>
      </c>
    </row>
    <row r="234" spans="1:48" ht="27.75" customHeight="1">
      <c r="A234" s="173"/>
      <c r="B234" s="173"/>
      <c r="C234" s="173"/>
      <c r="D234" s="173"/>
      <c r="E234" s="174"/>
      <c r="F234" s="174"/>
      <c r="G234" s="174"/>
      <c r="H234" s="174"/>
      <c r="I234" s="174"/>
      <c r="J234" s="174"/>
      <c r="K234" s="174"/>
      <c r="L234" s="174"/>
      <c r="M234" s="173"/>
      <c r="Q234" s="78" t="s">
        <v>265</v>
      </c>
    </row>
    <row r="235" spans="1:48" ht="27.75" customHeight="1">
      <c r="A235" s="173"/>
      <c r="B235" s="173"/>
      <c r="C235" s="173"/>
      <c r="D235" s="173"/>
      <c r="E235" s="174"/>
      <c r="F235" s="174"/>
      <c r="G235" s="174"/>
      <c r="H235" s="174"/>
      <c r="I235" s="174"/>
      <c r="J235" s="174"/>
      <c r="K235" s="174"/>
      <c r="L235" s="174"/>
      <c r="M235" s="173"/>
      <c r="Q235" s="78" t="s">
        <v>265</v>
      </c>
    </row>
    <row r="236" spans="1:48" ht="27.75" customHeight="1">
      <c r="A236" s="175" t="s">
        <v>161</v>
      </c>
      <c r="B236" s="173"/>
      <c r="C236" s="173"/>
      <c r="D236" s="173"/>
      <c r="E236" s="174"/>
      <c r="F236" s="174">
        <f>SUMIF(Q212:Q235,"010108",F212:F235)</f>
        <v>1770999</v>
      </c>
      <c r="G236" s="174"/>
      <c r="H236" s="174">
        <f>SUMIF(Q212:Q235,"010108",H212:H235)</f>
        <v>7195728</v>
      </c>
      <c r="I236" s="174"/>
      <c r="J236" s="174">
        <f>SUMIF(Q212:Q235,"010108",J212:J235)</f>
        <v>172577</v>
      </c>
      <c r="K236" s="174"/>
      <c r="L236" s="174">
        <f>SUMIF(Q212:Q235,"010108",L212:L235)</f>
        <v>9139304</v>
      </c>
      <c r="M236" s="173"/>
      <c r="N236" t="s">
        <v>342</v>
      </c>
    </row>
    <row r="237" spans="1:48" ht="27.75" customHeight="1">
      <c r="A237" s="175" t="s">
        <v>2857</v>
      </c>
      <c r="B237" s="175" t="s">
        <v>145</v>
      </c>
      <c r="C237" s="173"/>
      <c r="D237" s="173"/>
      <c r="E237" s="174"/>
      <c r="F237" s="174"/>
      <c r="G237" s="174"/>
      <c r="H237" s="174"/>
      <c r="I237" s="174"/>
      <c r="J237" s="174"/>
      <c r="K237" s="174"/>
      <c r="L237" s="174"/>
      <c r="M237" s="173"/>
      <c r="Q237" s="78" t="s">
        <v>266</v>
      </c>
    </row>
    <row r="238" spans="1:48" ht="27.75" customHeight="1">
      <c r="A238" s="175" t="s">
        <v>501</v>
      </c>
      <c r="B238" s="175" t="s">
        <v>502</v>
      </c>
      <c r="C238" s="175" t="s">
        <v>358</v>
      </c>
      <c r="D238" s="173">
        <v>703</v>
      </c>
      <c r="E238" s="174">
        <f>TRUNC(일위대가목록!E60,0)</f>
        <v>16664</v>
      </c>
      <c r="F238" s="174">
        <f t="shared" ref="F238:F249" si="24">TRUNC(E238*D238, 0)</f>
        <v>11714792</v>
      </c>
      <c r="G238" s="174">
        <f>TRUNC(일위대가목록!F60,0)</f>
        <v>20226</v>
      </c>
      <c r="H238" s="174">
        <f t="shared" ref="H238:H249" si="25">TRUNC(G238*D238, 0)</f>
        <v>14218878</v>
      </c>
      <c r="I238" s="174">
        <f>TRUNC(일위대가목록!G60,0)</f>
        <v>0</v>
      </c>
      <c r="J238" s="174">
        <f t="shared" ref="J238:J249" si="26">TRUNC(I238*D238, 0)</f>
        <v>0</v>
      </c>
      <c r="K238" s="174">
        <f t="shared" ref="K238:L249" si="27">TRUNC(E238+G238+I238, 0)</f>
        <v>36890</v>
      </c>
      <c r="L238" s="174">
        <f t="shared" si="27"/>
        <v>25933670</v>
      </c>
      <c r="M238" s="175" t="s">
        <v>523</v>
      </c>
      <c r="N238" s="78" t="s">
        <v>3616</v>
      </c>
      <c r="O238" s="78" t="s">
        <v>145</v>
      </c>
      <c r="P238" s="78" t="s">
        <v>145</v>
      </c>
      <c r="Q238" s="78" t="s">
        <v>266</v>
      </c>
      <c r="R238" s="78" t="s">
        <v>331</v>
      </c>
      <c r="S238" s="78" t="s">
        <v>332</v>
      </c>
      <c r="T238" s="78" t="s">
        <v>332</v>
      </c>
      <c r="AR238" s="78" t="s">
        <v>145</v>
      </c>
      <c r="AS238" s="78" t="s">
        <v>145</v>
      </c>
      <c r="AU238" s="78" t="s">
        <v>3617</v>
      </c>
      <c r="AV238">
        <v>80</v>
      </c>
    </row>
    <row r="239" spans="1:48" ht="27.75" customHeight="1">
      <c r="A239" s="175" t="s">
        <v>501</v>
      </c>
      <c r="B239" s="175" t="s">
        <v>504</v>
      </c>
      <c r="C239" s="175" t="s">
        <v>358</v>
      </c>
      <c r="D239" s="173">
        <v>200</v>
      </c>
      <c r="E239" s="174">
        <f>TRUNC(일위대가목록!E61,0)</f>
        <v>15176</v>
      </c>
      <c r="F239" s="174">
        <f t="shared" si="24"/>
        <v>3035200</v>
      </c>
      <c r="G239" s="174">
        <f>TRUNC(일위대가목록!F61,0)</f>
        <v>23744</v>
      </c>
      <c r="H239" s="174">
        <f t="shared" si="25"/>
        <v>4748800</v>
      </c>
      <c r="I239" s="174">
        <f>TRUNC(일위대가목록!G61,0)</f>
        <v>0</v>
      </c>
      <c r="J239" s="174">
        <f t="shared" si="26"/>
        <v>0</v>
      </c>
      <c r="K239" s="174">
        <f t="shared" si="27"/>
        <v>38920</v>
      </c>
      <c r="L239" s="174">
        <f t="shared" si="27"/>
        <v>7784000</v>
      </c>
      <c r="M239" s="175" t="s">
        <v>524</v>
      </c>
      <c r="N239" s="78" t="s">
        <v>3618</v>
      </c>
      <c r="O239" s="78" t="s">
        <v>145</v>
      </c>
      <c r="P239" s="78" t="s">
        <v>145</v>
      </c>
      <c r="Q239" s="78" t="s">
        <v>266</v>
      </c>
      <c r="R239" s="78" t="s">
        <v>331</v>
      </c>
      <c r="S239" s="78" t="s">
        <v>332</v>
      </c>
      <c r="T239" s="78" t="s">
        <v>332</v>
      </c>
      <c r="AR239" s="78" t="s">
        <v>145</v>
      </c>
      <c r="AS239" s="78" t="s">
        <v>145</v>
      </c>
      <c r="AU239" s="78" t="s">
        <v>3619</v>
      </c>
      <c r="AV239">
        <v>81</v>
      </c>
    </row>
    <row r="240" spans="1:48" ht="27.75" customHeight="1">
      <c r="A240" s="175" t="s">
        <v>2942</v>
      </c>
      <c r="B240" s="175" t="s">
        <v>499</v>
      </c>
      <c r="C240" s="175" t="s">
        <v>358</v>
      </c>
      <c r="D240" s="173">
        <v>121</v>
      </c>
      <c r="E240" s="174">
        <f>TRUNC(일위대가목록!E62,0)</f>
        <v>51000</v>
      </c>
      <c r="F240" s="174">
        <f t="shared" si="24"/>
        <v>6171000</v>
      </c>
      <c r="G240" s="174">
        <f>TRUNC(일위대가목록!F62,0)</f>
        <v>32000</v>
      </c>
      <c r="H240" s="174">
        <f t="shared" si="25"/>
        <v>3872000</v>
      </c>
      <c r="I240" s="174">
        <f>TRUNC(일위대가목록!G62,0)</f>
        <v>0</v>
      </c>
      <c r="J240" s="174">
        <f t="shared" si="26"/>
        <v>0</v>
      </c>
      <c r="K240" s="174">
        <f t="shared" si="27"/>
        <v>83000</v>
      </c>
      <c r="L240" s="174">
        <f t="shared" si="27"/>
        <v>10043000</v>
      </c>
      <c r="M240" s="175" t="s">
        <v>525</v>
      </c>
      <c r="N240" s="78" t="s">
        <v>3620</v>
      </c>
      <c r="O240" s="78" t="s">
        <v>145</v>
      </c>
      <c r="P240" s="78" t="s">
        <v>145</v>
      </c>
      <c r="Q240" s="78" t="s">
        <v>266</v>
      </c>
      <c r="R240" s="78" t="s">
        <v>331</v>
      </c>
      <c r="S240" s="78" t="s">
        <v>332</v>
      </c>
      <c r="T240" s="78" t="s">
        <v>332</v>
      </c>
      <c r="AR240" s="78" t="s">
        <v>145</v>
      </c>
      <c r="AS240" s="78" t="s">
        <v>145</v>
      </c>
      <c r="AU240" s="78" t="s">
        <v>3621</v>
      </c>
      <c r="AV240">
        <v>82</v>
      </c>
    </row>
    <row r="241" spans="1:48" ht="27.75" customHeight="1">
      <c r="A241" s="175" t="s">
        <v>520</v>
      </c>
      <c r="B241" s="175" t="s">
        <v>499</v>
      </c>
      <c r="C241" s="175" t="s">
        <v>358</v>
      </c>
      <c r="D241" s="173">
        <v>25</v>
      </c>
      <c r="E241" s="174">
        <f>TRUNC(일위대가목록!E63,0)</f>
        <v>2458</v>
      </c>
      <c r="F241" s="174">
        <f t="shared" si="24"/>
        <v>61450</v>
      </c>
      <c r="G241" s="174">
        <f>TRUNC(일위대가목록!F63,0)</f>
        <v>23346</v>
      </c>
      <c r="H241" s="174">
        <f t="shared" si="25"/>
        <v>583650</v>
      </c>
      <c r="I241" s="174">
        <f>TRUNC(일위대가목록!G63,0)</f>
        <v>700</v>
      </c>
      <c r="J241" s="174">
        <f t="shared" si="26"/>
        <v>17500</v>
      </c>
      <c r="K241" s="174">
        <f t="shared" si="27"/>
        <v>26504</v>
      </c>
      <c r="L241" s="174">
        <f t="shared" si="27"/>
        <v>662600</v>
      </c>
      <c r="M241" s="175" t="s">
        <v>526</v>
      </c>
      <c r="N241" s="78" t="s">
        <v>3622</v>
      </c>
      <c r="O241" s="78" t="s">
        <v>145</v>
      </c>
      <c r="P241" s="78" t="s">
        <v>145</v>
      </c>
      <c r="Q241" s="78" t="s">
        <v>266</v>
      </c>
      <c r="R241" s="78" t="s">
        <v>331</v>
      </c>
      <c r="S241" s="78" t="s">
        <v>332</v>
      </c>
      <c r="T241" s="78" t="s">
        <v>332</v>
      </c>
      <c r="AR241" s="78" t="s">
        <v>145</v>
      </c>
      <c r="AS241" s="78" t="s">
        <v>145</v>
      </c>
      <c r="AU241" s="78" t="s">
        <v>3623</v>
      </c>
      <c r="AV241">
        <v>88</v>
      </c>
    </row>
    <row r="242" spans="1:48" ht="27.75" customHeight="1">
      <c r="A242" s="175" t="s">
        <v>520</v>
      </c>
      <c r="B242" s="175" t="s">
        <v>522</v>
      </c>
      <c r="C242" s="175" t="s">
        <v>358</v>
      </c>
      <c r="D242" s="173">
        <v>33</v>
      </c>
      <c r="E242" s="174">
        <f>TRUNC(일위대가목록!E64,0)</f>
        <v>2458</v>
      </c>
      <c r="F242" s="174">
        <f t="shared" si="24"/>
        <v>81114</v>
      </c>
      <c r="G242" s="174">
        <f>TRUNC(일위대가목록!F64,0)</f>
        <v>18337</v>
      </c>
      <c r="H242" s="174">
        <f t="shared" si="25"/>
        <v>605121</v>
      </c>
      <c r="I242" s="174">
        <f>TRUNC(일위대가목록!G64,0)</f>
        <v>550</v>
      </c>
      <c r="J242" s="174">
        <f t="shared" si="26"/>
        <v>18150</v>
      </c>
      <c r="K242" s="174">
        <f t="shared" si="27"/>
        <v>21345</v>
      </c>
      <c r="L242" s="174">
        <f t="shared" si="27"/>
        <v>704385</v>
      </c>
      <c r="M242" s="175" t="s">
        <v>528</v>
      </c>
      <c r="N242" s="78" t="s">
        <v>3624</v>
      </c>
      <c r="O242" s="78" t="s">
        <v>145</v>
      </c>
      <c r="P242" s="78" t="s">
        <v>145</v>
      </c>
      <c r="Q242" s="78" t="s">
        <v>266</v>
      </c>
      <c r="R242" s="78" t="s">
        <v>331</v>
      </c>
      <c r="S242" s="78" t="s">
        <v>332</v>
      </c>
      <c r="T242" s="78" t="s">
        <v>332</v>
      </c>
      <c r="AR242" s="78" t="s">
        <v>145</v>
      </c>
      <c r="AS242" s="78" t="s">
        <v>145</v>
      </c>
      <c r="AU242" s="78" t="s">
        <v>3625</v>
      </c>
      <c r="AV242">
        <v>89</v>
      </c>
    </row>
    <row r="243" spans="1:48" ht="27.75" customHeight="1">
      <c r="A243" s="175" t="s">
        <v>527</v>
      </c>
      <c r="B243" s="175" t="s">
        <v>499</v>
      </c>
      <c r="C243" s="175" t="s">
        <v>358</v>
      </c>
      <c r="D243" s="173">
        <v>69</v>
      </c>
      <c r="E243" s="174">
        <f>TRUNC(일위대가목록!E65,0)</f>
        <v>7547</v>
      </c>
      <c r="F243" s="174">
        <f t="shared" si="24"/>
        <v>520743</v>
      </c>
      <c r="G243" s="174">
        <f>TRUNC(일위대가목록!F65,0)</f>
        <v>25638</v>
      </c>
      <c r="H243" s="174">
        <f t="shared" si="25"/>
        <v>1769022</v>
      </c>
      <c r="I243" s="174">
        <f>TRUNC(일위대가목록!G65,0)</f>
        <v>0</v>
      </c>
      <c r="J243" s="174">
        <f t="shared" si="26"/>
        <v>0</v>
      </c>
      <c r="K243" s="174">
        <f t="shared" si="27"/>
        <v>33185</v>
      </c>
      <c r="L243" s="174">
        <f t="shared" si="27"/>
        <v>2289765</v>
      </c>
      <c r="M243" s="175" t="s">
        <v>529</v>
      </c>
      <c r="N243" s="78" t="s">
        <v>3626</v>
      </c>
      <c r="O243" s="78" t="s">
        <v>145</v>
      </c>
      <c r="P243" s="78" t="s">
        <v>145</v>
      </c>
      <c r="Q243" s="78" t="s">
        <v>266</v>
      </c>
      <c r="R243" s="78" t="s">
        <v>331</v>
      </c>
      <c r="S243" s="78" t="s">
        <v>332</v>
      </c>
      <c r="T243" s="78" t="s">
        <v>332</v>
      </c>
      <c r="AR243" s="78" t="s">
        <v>145</v>
      </c>
      <c r="AS243" s="78" t="s">
        <v>145</v>
      </c>
      <c r="AU243" s="78" t="s">
        <v>3627</v>
      </c>
      <c r="AV243">
        <v>93</v>
      </c>
    </row>
    <row r="244" spans="1:48" ht="27.75" customHeight="1">
      <c r="A244" s="175" t="s">
        <v>507</v>
      </c>
      <c r="B244" s="175" t="s">
        <v>508</v>
      </c>
      <c r="C244" s="175" t="s">
        <v>338</v>
      </c>
      <c r="D244" s="173">
        <v>50</v>
      </c>
      <c r="E244" s="174">
        <f>TRUNC(일위대가목록!E66,0)</f>
        <v>4552</v>
      </c>
      <c r="F244" s="174">
        <f t="shared" si="24"/>
        <v>227600</v>
      </c>
      <c r="G244" s="174">
        <f>TRUNC(일위대가목록!F66,0)</f>
        <v>7123</v>
      </c>
      <c r="H244" s="174">
        <f t="shared" si="25"/>
        <v>356150</v>
      </c>
      <c r="I244" s="174">
        <f>TRUNC(일위대가목록!G66,0)</f>
        <v>0</v>
      </c>
      <c r="J244" s="174">
        <f t="shared" si="26"/>
        <v>0</v>
      </c>
      <c r="K244" s="174">
        <f t="shared" si="27"/>
        <v>11675</v>
      </c>
      <c r="L244" s="174">
        <f t="shared" si="27"/>
        <v>583750</v>
      </c>
      <c r="M244" s="175" t="s">
        <v>532</v>
      </c>
      <c r="N244" s="78" t="s">
        <v>3628</v>
      </c>
      <c r="O244" s="78" t="s">
        <v>145</v>
      </c>
      <c r="P244" s="78" t="s">
        <v>145</v>
      </c>
      <c r="Q244" s="78" t="s">
        <v>266</v>
      </c>
      <c r="R244" s="78" t="s">
        <v>331</v>
      </c>
      <c r="S244" s="78" t="s">
        <v>332</v>
      </c>
      <c r="T244" s="78" t="s">
        <v>332</v>
      </c>
      <c r="AR244" s="78" t="s">
        <v>145</v>
      </c>
      <c r="AS244" s="78" t="s">
        <v>145</v>
      </c>
      <c r="AU244" s="78" t="s">
        <v>3629</v>
      </c>
      <c r="AV244">
        <v>83</v>
      </c>
    </row>
    <row r="245" spans="1:48" ht="27.75" customHeight="1">
      <c r="A245" s="175" t="s">
        <v>3025</v>
      </c>
      <c r="B245" s="175" t="s">
        <v>3026</v>
      </c>
      <c r="C245" s="175" t="s">
        <v>358</v>
      </c>
      <c r="D245" s="173">
        <v>282</v>
      </c>
      <c r="E245" s="174">
        <f>TRUNC(일위대가목록!E67,0)</f>
        <v>2178</v>
      </c>
      <c r="F245" s="174">
        <f t="shared" si="24"/>
        <v>614196</v>
      </c>
      <c r="G245" s="174">
        <f>TRUNC(일위대가목록!F67,0)</f>
        <v>24481</v>
      </c>
      <c r="H245" s="174">
        <f t="shared" si="25"/>
        <v>6903642</v>
      </c>
      <c r="I245" s="174">
        <f>TRUNC(일위대가목록!G67,0)</f>
        <v>0</v>
      </c>
      <c r="J245" s="174">
        <f t="shared" si="26"/>
        <v>0</v>
      </c>
      <c r="K245" s="174">
        <f t="shared" si="27"/>
        <v>26659</v>
      </c>
      <c r="L245" s="174">
        <f t="shared" si="27"/>
        <v>7517838</v>
      </c>
      <c r="M245" s="175" t="s">
        <v>534</v>
      </c>
      <c r="N245" s="78" t="s">
        <v>3630</v>
      </c>
      <c r="O245" s="78" t="s">
        <v>145</v>
      </c>
      <c r="P245" s="78" t="s">
        <v>145</v>
      </c>
      <c r="Q245" s="78" t="s">
        <v>266</v>
      </c>
      <c r="R245" s="78" t="s">
        <v>331</v>
      </c>
      <c r="S245" s="78" t="s">
        <v>332</v>
      </c>
      <c r="T245" s="78" t="s">
        <v>332</v>
      </c>
      <c r="AR245" s="78" t="s">
        <v>145</v>
      </c>
      <c r="AS245" s="78" t="s">
        <v>145</v>
      </c>
      <c r="AU245" s="78" t="s">
        <v>3631</v>
      </c>
      <c r="AV245">
        <v>650</v>
      </c>
    </row>
    <row r="246" spans="1:48" ht="27.75" customHeight="1">
      <c r="A246" s="175" t="s">
        <v>510</v>
      </c>
      <c r="B246" s="175" t="s">
        <v>511</v>
      </c>
      <c r="C246" s="175" t="s">
        <v>338</v>
      </c>
      <c r="D246" s="173">
        <v>17</v>
      </c>
      <c r="E246" s="174">
        <f>TRUNC(일위대가목록!E68,0)</f>
        <v>210</v>
      </c>
      <c r="F246" s="174">
        <f t="shared" si="24"/>
        <v>3570</v>
      </c>
      <c r="G246" s="174">
        <f>TRUNC(일위대가목록!F68,0)</f>
        <v>5168</v>
      </c>
      <c r="H246" s="174">
        <f t="shared" si="25"/>
        <v>87856</v>
      </c>
      <c r="I246" s="174">
        <f>TRUNC(일위대가목록!G68,0)</f>
        <v>0</v>
      </c>
      <c r="J246" s="174">
        <f t="shared" si="26"/>
        <v>0</v>
      </c>
      <c r="K246" s="174">
        <f t="shared" si="27"/>
        <v>5378</v>
      </c>
      <c r="L246" s="174">
        <f t="shared" si="27"/>
        <v>91426</v>
      </c>
      <c r="M246" s="175" t="s">
        <v>538</v>
      </c>
      <c r="N246" s="78" t="s">
        <v>3632</v>
      </c>
      <c r="O246" s="78" t="s">
        <v>145</v>
      </c>
      <c r="P246" s="78" t="s">
        <v>145</v>
      </c>
      <c r="Q246" s="78" t="s">
        <v>266</v>
      </c>
      <c r="R246" s="78" t="s">
        <v>331</v>
      </c>
      <c r="S246" s="78" t="s">
        <v>332</v>
      </c>
      <c r="T246" s="78" t="s">
        <v>332</v>
      </c>
      <c r="AR246" s="78" t="s">
        <v>145</v>
      </c>
      <c r="AS246" s="78" t="s">
        <v>145</v>
      </c>
      <c r="AU246" s="78" t="s">
        <v>3633</v>
      </c>
      <c r="AV246">
        <v>84</v>
      </c>
    </row>
    <row r="247" spans="1:48" ht="27.75" customHeight="1">
      <c r="A247" s="175" t="s">
        <v>510</v>
      </c>
      <c r="B247" s="175" t="s">
        <v>513</v>
      </c>
      <c r="C247" s="175" t="s">
        <v>338</v>
      </c>
      <c r="D247" s="173">
        <v>107</v>
      </c>
      <c r="E247" s="174">
        <f>TRUNC(일위대가목록!E69,0)</f>
        <v>4590</v>
      </c>
      <c r="F247" s="174">
        <f t="shared" si="24"/>
        <v>491130</v>
      </c>
      <c r="G247" s="174">
        <f>TRUNC(일위대가목록!F69,0)</f>
        <v>5168</v>
      </c>
      <c r="H247" s="174">
        <f t="shared" si="25"/>
        <v>552976</v>
      </c>
      <c r="I247" s="174">
        <f>TRUNC(일위대가목록!G69,0)</f>
        <v>0</v>
      </c>
      <c r="J247" s="174">
        <f t="shared" si="26"/>
        <v>0</v>
      </c>
      <c r="K247" s="174">
        <f t="shared" si="27"/>
        <v>9758</v>
      </c>
      <c r="L247" s="174">
        <f t="shared" si="27"/>
        <v>1044106</v>
      </c>
      <c r="M247" s="175" t="s">
        <v>541</v>
      </c>
      <c r="N247" s="78" t="s">
        <v>3634</v>
      </c>
      <c r="O247" s="78" t="s">
        <v>145</v>
      </c>
      <c r="P247" s="78" t="s">
        <v>145</v>
      </c>
      <c r="Q247" s="78" t="s">
        <v>266</v>
      </c>
      <c r="R247" s="78" t="s">
        <v>331</v>
      </c>
      <c r="S247" s="78" t="s">
        <v>332</v>
      </c>
      <c r="T247" s="78" t="s">
        <v>332</v>
      </c>
      <c r="AR247" s="78" t="s">
        <v>145</v>
      </c>
      <c r="AS247" s="78" t="s">
        <v>145</v>
      </c>
      <c r="AU247" s="78" t="s">
        <v>3635</v>
      </c>
      <c r="AV247">
        <v>85</v>
      </c>
    </row>
    <row r="248" spans="1:48" ht="27.75" customHeight="1">
      <c r="A248" s="175" t="s">
        <v>510</v>
      </c>
      <c r="B248" s="175" t="s">
        <v>515</v>
      </c>
      <c r="C248" s="175" t="s">
        <v>338</v>
      </c>
      <c r="D248" s="173">
        <v>1283</v>
      </c>
      <c r="E248" s="174">
        <f>TRUNC(일위대가목록!E70,0)</f>
        <v>624</v>
      </c>
      <c r="F248" s="174">
        <f t="shared" si="24"/>
        <v>800592</v>
      </c>
      <c r="G248" s="174">
        <f>TRUNC(일위대가목록!F70,0)</f>
        <v>5168</v>
      </c>
      <c r="H248" s="174">
        <f t="shared" si="25"/>
        <v>6630544</v>
      </c>
      <c r="I248" s="174">
        <f>TRUNC(일위대가목록!G70,0)</f>
        <v>0</v>
      </c>
      <c r="J248" s="174">
        <f t="shared" si="26"/>
        <v>0</v>
      </c>
      <c r="K248" s="174">
        <f t="shared" si="27"/>
        <v>5792</v>
      </c>
      <c r="L248" s="174">
        <f t="shared" si="27"/>
        <v>7431136</v>
      </c>
      <c r="M248" s="175" t="s">
        <v>543</v>
      </c>
      <c r="N248" s="78" t="s">
        <v>3636</v>
      </c>
      <c r="O248" s="78" t="s">
        <v>145</v>
      </c>
      <c r="P248" s="78" t="s">
        <v>145</v>
      </c>
      <c r="Q248" s="78" t="s">
        <v>266</v>
      </c>
      <c r="R248" s="78" t="s">
        <v>331</v>
      </c>
      <c r="S248" s="78" t="s">
        <v>332</v>
      </c>
      <c r="T248" s="78" t="s">
        <v>332</v>
      </c>
      <c r="AR248" s="78" t="s">
        <v>145</v>
      </c>
      <c r="AS248" s="78" t="s">
        <v>145</v>
      </c>
      <c r="AU248" s="78" t="s">
        <v>3637</v>
      </c>
      <c r="AV248">
        <v>86</v>
      </c>
    </row>
    <row r="249" spans="1:48" ht="27.75" customHeight="1">
      <c r="A249" s="175" t="s">
        <v>517</v>
      </c>
      <c r="B249" s="175" t="s">
        <v>518</v>
      </c>
      <c r="C249" s="175" t="s">
        <v>358</v>
      </c>
      <c r="D249" s="173">
        <v>7</v>
      </c>
      <c r="E249" s="174">
        <f>TRUNC(일위대가목록!E71,0)</f>
        <v>3226</v>
      </c>
      <c r="F249" s="174">
        <f t="shared" si="24"/>
        <v>22582</v>
      </c>
      <c r="G249" s="174">
        <f>TRUNC(일위대가목록!F71,0)</f>
        <v>33532</v>
      </c>
      <c r="H249" s="174">
        <f t="shared" si="25"/>
        <v>234724</v>
      </c>
      <c r="I249" s="174">
        <f>TRUNC(일위대가목록!G71,0)</f>
        <v>0</v>
      </c>
      <c r="J249" s="174">
        <f t="shared" si="26"/>
        <v>0</v>
      </c>
      <c r="K249" s="174">
        <f t="shared" si="27"/>
        <v>36758</v>
      </c>
      <c r="L249" s="174">
        <f t="shared" si="27"/>
        <v>257306</v>
      </c>
      <c r="M249" s="175" t="s">
        <v>545</v>
      </c>
      <c r="N249" s="78" t="s">
        <v>3638</v>
      </c>
      <c r="O249" s="78" t="s">
        <v>145</v>
      </c>
      <c r="P249" s="78" t="s">
        <v>145</v>
      </c>
      <c r="Q249" s="78" t="s">
        <v>266</v>
      </c>
      <c r="R249" s="78" t="s">
        <v>331</v>
      </c>
      <c r="S249" s="78" t="s">
        <v>332</v>
      </c>
      <c r="T249" s="78" t="s">
        <v>332</v>
      </c>
      <c r="AR249" s="78" t="s">
        <v>145</v>
      </c>
      <c r="AS249" s="78" t="s">
        <v>145</v>
      </c>
      <c r="AU249" s="78" t="s">
        <v>3639</v>
      </c>
      <c r="AV249">
        <v>87</v>
      </c>
    </row>
    <row r="250" spans="1:48" ht="27.75" customHeight="1">
      <c r="A250" s="173"/>
      <c r="B250" s="173"/>
      <c r="C250" s="173"/>
      <c r="D250" s="173"/>
      <c r="E250" s="174"/>
      <c r="F250" s="174"/>
      <c r="G250" s="174"/>
      <c r="H250" s="174"/>
      <c r="I250" s="174"/>
      <c r="J250" s="174"/>
      <c r="K250" s="174"/>
      <c r="L250" s="174"/>
      <c r="M250" s="173"/>
      <c r="Q250" s="78" t="s">
        <v>266</v>
      </c>
    </row>
    <row r="251" spans="1:48" ht="27.75" customHeight="1">
      <c r="A251" s="173"/>
      <c r="B251" s="173"/>
      <c r="C251" s="173"/>
      <c r="D251" s="173"/>
      <c r="E251" s="174"/>
      <c r="F251" s="174"/>
      <c r="G251" s="174"/>
      <c r="H251" s="174"/>
      <c r="I251" s="174"/>
      <c r="J251" s="174"/>
      <c r="K251" s="174"/>
      <c r="L251" s="174"/>
      <c r="M251" s="173"/>
      <c r="Q251" s="78" t="s">
        <v>266</v>
      </c>
    </row>
    <row r="252" spans="1:48" ht="27.75" customHeight="1">
      <c r="A252" s="173"/>
      <c r="B252" s="173"/>
      <c r="C252" s="173"/>
      <c r="D252" s="173"/>
      <c r="E252" s="174"/>
      <c r="F252" s="174"/>
      <c r="G252" s="174"/>
      <c r="H252" s="174"/>
      <c r="I252" s="174"/>
      <c r="J252" s="174"/>
      <c r="K252" s="174"/>
      <c r="L252" s="174"/>
      <c r="M252" s="173"/>
      <c r="Q252" s="78" t="s">
        <v>266</v>
      </c>
    </row>
    <row r="253" spans="1:48" ht="27.75" customHeight="1">
      <c r="A253" s="173"/>
      <c r="B253" s="173"/>
      <c r="C253" s="173"/>
      <c r="D253" s="173"/>
      <c r="E253" s="174"/>
      <c r="F253" s="174"/>
      <c r="G253" s="174"/>
      <c r="H253" s="174"/>
      <c r="I253" s="174"/>
      <c r="J253" s="174"/>
      <c r="K253" s="174"/>
      <c r="L253" s="174"/>
      <c r="M253" s="173"/>
      <c r="Q253" s="78" t="s">
        <v>266</v>
      </c>
    </row>
    <row r="254" spans="1:48" ht="27.75" customHeight="1">
      <c r="A254" s="173"/>
      <c r="B254" s="173"/>
      <c r="C254" s="173"/>
      <c r="D254" s="173"/>
      <c r="E254" s="174"/>
      <c r="F254" s="174"/>
      <c r="G254" s="174"/>
      <c r="H254" s="174"/>
      <c r="I254" s="174"/>
      <c r="J254" s="174"/>
      <c r="K254" s="174"/>
      <c r="L254" s="174"/>
      <c r="M254" s="173"/>
      <c r="Q254" s="78" t="s">
        <v>266</v>
      </c>
    </row>
    <row r="255" spans="1:48" ht="27.75" customHeight="1">
      <c r="A255" s="173"/>
      <c r="B255" s="173"/>
      <c r="C255" s="173"/>
      <c r="D255" s="173"/>
      <c r="E255" s="174"/>
      <c r="F255" s="174"/>
      <c r="G255" s="174"/>
      <c r="H255" s="174"/>
      <c r="I255" s="174"/>
      <c r="J255" s="174"/>
      <c r="K255" s="174"/>
      <c r="L255" s="174"/>
      <c r="M255" s="173"/>
      <c r="Q255" s="78" t="s">
        <v>266</v>
      </c>
    </row>
    <row r="256" spans="1:48" ht="27.75" customHeight="1">
      <c r="A256" s="173"/>
      <c r="B256" s="173"/>
      <c r="C256" s="173"/>
      <c r="D256" s="173"/>
      <c r="E256" s="174"/>
      <c r="F256" s="174"/>
      <c r="G256" s="174"/>
      <c r="H256" s="174"/>
      <c r="I256" s="174"/>
      <c r="J256" s="174"/>
      <c r="K256" s="174"/>
      <c r="L256" s="174"/>
      <c r="M256" s="173"/>
      <c r="Q256" s="78" t="s">
        <v>266</v>
      </c>
    </row>
    <row r="257" spans="1:48" ht="27.75" customHeight="1">
      <c r="A257" s="173"/>
      <c r="B257" s="173"/>
      <c r="C257" s="173"/>
      <c r="D257" s="173"/>
      <c r="E257" s="174"/>
      <c r="F257" s="174"/>
      <c r="G257" s="174"/>
      <c r="H257" s="174"/>
      <c r="I257" s="174"/>
      <c r="J257" s="174"/>
      <c r="K257" s="174"/>
      <c r="L257" s="174"/>
      <c r="M257" s="173"/>
      <c r="Q257" s="78" t="s">
        <v>266</v>
      </c>
    </row>
    <row r="258" spans="1:48" ht="27.75" customHeight="1">
      <c r="A258" s="173"/>
      <c r="B258" s="173"/>
      <c r="C258" s="173"/>
      <c r="D258" s="173"/>
      <c r="E258" s="174"/>
      <c r="F258" s="174"/>
      <c r="G258" s="174"/>
      <c r="H258" s="174"/>
      <c r="I258" s="174"/>
      <c r="J258" s="174"/>
      <c r="K258" s="174"/>
      <c r="L258" s="174"/>
      <c r="M258" s="173"/>
      <c r="Q258" s="78" t="s">
        <v>266</v>
      </c>
    </row>
    <row r="259" spans="1:48" ht="27.75" customHeight="1">
      <c r="A259" s="173"/>
      <c r="B259" s="173"/>
      <c r="C259" s="173"/>
      <c r="D259" s="173"/>
      <c r="E259" s="174"/>
      <c r="F259" s="174"/>
      <c r="G259" s="174"/>
      <c r="H259" s="174"/>
      <c r="I259" s="174"/>
      <c r="J259" s="174"/>
      <c r="K259" s="174"/>
      <c r="L259" s="174"/>
      <c r="M259" s="173"/>
      <c r="Q259" s="78" t="s">
        <v>266</v>
      </c>
    </row>
    <row r="260" spans="1:48" ht="27.75" customHeight="1">
      <c r="A260" s="173"/>
      <c r="B260" s="173"/>
      <c r="C260" s="173"/>
      <c r="D260" s="173"/>
      <c r="E260" s="174"/>
      <c r="F260" s="174"/>
      <c r="G260" s="174"/>
      <c r="H260" s="174"/>
      <c r="I260" s="174"/>
      <c r="J260" s="174"/>
      <c r="K260" s="174"/>
      <c r="L260" s="174"/>
      <c r="M260" s="173"/>
      <c r="Q260" s="78" t="s">
        <v>266</v>
      </c>
    </row>
    <row r="261" spans="1:48" ht="27.75" customHeight="1">
      <c r="A261" s="173"/>
      <c r="B261" s="173"/>
      <c r="C261" s="173"/>
      <c r="D261" s="173"/>
      <c r="E261" s="174"/>
      <c r="F261" s="174"/>
      <c r="G261" s="174"/>
      <c r="H261" s="174"/>
      <c r="I261" s="174"/>
      <c r="J261" s="174"/>
      <c r="K261" s="174"/>
      <c r="L261" s="174"/>
      <c r="M261" s="173"/>
      <c r="Q261" s="78" t="s">
        <v>266</v>
      </c>
    </row>
    <row r="262" spans="1:48" ht="27.75" customHeight="1">
      <c r="A262" s="175" t="s">
        <v>161</v>
      </c>
      <c r="B262" s="173"/>
      <c r="C262" s="173"/>
      <c r="D262" s="173"/>
      <c r="E262" s="174"/>
      <c r="F262" s="174">
        <f>SUMIF(Q238:Q261,"010109",F238:F261)</f>
        <v>23743969</v>
      </c>
      <c r="G262" s="174"/>
      <c r="H262" s="174">
        <f>SUMIF(Q238:Q261,"010109",H238:H261)</f>
        <v>40563363</v>
      </c>
      <c r="I262" s="174"/>
      <c r="J262" s="174">
        <f>SUMIF(Q238:Q261,"010109",J238:J261)</f>
        <v>35650</v>
      </c>
      <c r="K262" s="174"/>
      <c r="L262" s="174">
        <f>SUMIF(Q238:Q261,"010109",L238:L261)</f>
        <v>64342982</v>
      </c>
      <c r="M262" s="173"/>
      <c r="N262" t="s">
        <v>342</v>
      </c>
    </row>
    <row r="263" spans="1:48" ht="27.75" customHeight="1">
      <c r="A263" s="175" t="s">
        <v>2858</v>
      </c>
      <c r="B263" s="175" t="s">
        <v>145</v>
      </c>
      <c r="C263" s="173"/>
      <c r="D263" s="173"/>
      <c r="E263" s="174"/>
      <c r="F263" s="174"/>
      <c r="G263" s="174"/>
      <c r="H263" s="174"/>
      <c r="I263" s="174"/>
      <c r="J263" s="174"/>
      <c r="K263" s="174"/>
      <c r="L263" s="174"/>
      <c r="M263" s="173"/>
      <c r="Q263" s="78" t="s">
        <v>267</v>
      </c>
    </row>
    <row r="264" spans="1:48" ht="27.75" customHeight="1">
      <c r="A264" s="175" t="s">
        <v>530</v>
      </c>
      <c r="B264" s="175" t="s">
        <v>531</v>
      </c>
      <c r="C264" s="175" t="s">
        <v>329</v>
      </c>
      <c r="D264" s="173">
        <v>6</v>
      </c>
      <c r="E264" s="174">
        <f>TRUNC(일위대가목록!E72,0)</f>
        <v>70130</v>
      </c>
      <c r="F264" s="174">
        <f t="shared" ref="F264:F270" si="28">TRUNC(E264*D264, 0)</f>
        <v>420780</v>
      </c>
      <c r="G264" s="174">
        <f>TRUNC(일위대가목록!F72,0)</f>
        <v>47276</v>
      </c>
      <c r="H264" s="174">
        <f t="shared" ref="H264:H270" si="29">TRUNC(G264*D264, 0)</f>
        <v>283656</v>
      </c>
      <c r="I264" s="174">
        <f>TRUNC(일위대가목록!G72,0)</f>
        <v>0</v>
      </c>
      <c r="J264" s="174">
        <f t="shared" ref="J264:J270" si="30">TRUNC(I264*D264, 0)</f>
        <v>0</v>
      </c>
      <c r="K264" s="174">
        <f t="shared" ref="K264:L270" si="31">TRUNC(E264+G264+I264, 0)</f>
        <v>117406</v>
      </c>
      <c r="L264" s="174">
        <f t="shared" si="31"/>
        <v>704436</v>
      </c>
      <c r="M264" s="175" t="s">
        <v>548</v>
      </c>
      <c r="N264" s="78" t="s">
        <v>3640</v>
      </c>
      <c r="O264" s="78" t="s">
        <v>145</v>
      </c>
      <c r="P264" s="78" t="s">
        <v>145</v>
      </c>
      <c r="Q264" s="78" t="s">
        <v>267</v>
      </c>
      <c r="R264" s="78" t="s">
        <v>331</v>
      </c>
      <c r="S264" s="78" t="s">
        <v>332</v>
      </c>
      <c r="T264" s="78" t="s">
        <v>332</v>
      </c>
      <c r="AR264" s="78" t="s">
        <v>145</v>
      </c>
      <c r="AS264" s="78" t="s">
        <v>145</v>
      </c>
      <c r="AU264" s="78" t="s">
        <v>3641</v>
      </c>
      <c r="AV264">
        <v>101</v>
      </c>
    </row>
    <row r="265" spans="1:48" ht="27.75" customHeight="1">
      <c r="A265" s="175" t="s">
        <v>530</v>
      </c>
      <c r="B265" s="175" t="s">
        <v>533</v>
      </c>
      <c r="C265" s="175" t="s">
        <v>329</v>
      </c>
      <c r="D265" s="173">
        <v>3</v>
      </c>
      <c r="E265" s="174">
        <f>TRUNC(일위대가목록!E73,0)</f>
        <v>80199</v>
      </c>
      <c r="F265" s="174">
        <f t="shared" si="28"/>
        <v>240597</v>
      </c>
      <c r="G265" s="174">
        <f>TRUNC(일위대가목록!F73,0)</f>
        <v>47276</v>
      </c>
      <c r="H265" s="174">
        <f t="shared" si="29"/>
        <v>141828</v>
      </c>
      <c r="I265" s="174">
        <f>TRUNC(일위대가목록!G73,0)</f>
        <v>0</v>
      </c>
      <c r="J265" s="174">
        <f t="shared" si="30"/>
        <v>0</v>
      </c>
      <c r="K265" s="174">
        <f t="shared" si="31"/>
        <v>127475</v>
      </c>
      <c r="L265" s="174">
        <f t="shared" si="31"/>
        <v>382425</v>
      </c>
      <c r="M265" s="175" t="s">
        <v>551</v>
      </c>
      <c r="N265" s="78" t="s">
        <v>3642</v>
      </c>
      <c r="O265" s="78" t="s">
        <v>145</v>
      </c>
      <c r="P265" s="78" t="s">
        <v>145</v>
      </c>
      <c r="Q265" s="78" t="s">
        <v>267</v>
      </c>
      <c r="R265" s="78" t="s">
        <v>331</v>
      </c>
      <c r="S265" s="78" t="s">
        <v>332</v>
      </c>
      <c r="T265" s="78" t="s">
        <v>332</v>
      </c>
      <c r="AR265" s="78" t="s">
        <v>145</v>
      </c>
      <c r="AS265" s="78" t="s">
        <v>145</v>
      </c>
      <c r="AU265" s="78" t="s">
        <v>3643</v>
      </c>
      <c r="AV265">
        <v>102</v>
      </c>
    </row>
    <row r="266" spans="1:48" ht="27.75" customHeight="1">
      <c r="A266" s="175" t="s">
        <v>535</v>
      </c>
      <c r="B266" s="175" t="s">
        <v>536</v>
      </c>
      <c r="C266" s="175" t="s">
        <v>537</v>
      </c>
      <c r="D266" s="173">
        <v>9</v>
      </c>
      <c r="E266" s="174">
        <f>TRUNC(일위대가목록!E74,0)</f>
        <v>18673</v>
      </c>
      <c r="F266" s="174">
        <f t="shared" si="28"/>
        <v>168057</v>
      </c>
      <c r="G266" s="174">
        <f>TRUNC(일위대가목록!F74,0)</f>
        <v>30780</v>
      </c>
      <c r="H266" s="174">
        <f t="shared" si="29"/>
        <v>277020</v>
      </c>
      <c r="I266" s="174">
        <f>TRUNC(일위대가목록!G74,0)</f>
        <v>1228</v>
      </c>
      <c r="J266" s="174">
        <f t="shared" si="30"/>
        <v>11052</v>
      </c>
      <c r="K266" s="174">
        <f t="shared" si="31"/>
        <v>50681</v>
      </c>
      <c r="L266" s="174">
        <f t="shared" si="31"/>
        <v>456129</v>
      </c>
      <c r="M266" s="175" t="s">
        <v>554</v>
      </c>
      <c r="N266" s="78" t="s">
        <v>3644</v>
      </c>
      <c r="O266" s="78" t="s">
        <v>145</v>
      </c>
      <c r="P266" s="78" t="s">
        <v>145</v>
      </c>
      <c r="Q266" s="78" t="s">
        <v>267</v>
      </c>
      <c r="R266" s="78" t="s">
        <v>331</v>
      </c>
      <c r="S266" s="78" t="s">
        <v>332</v>
      </c>
      <c r="T266" s="78" t="s">
        <v>332</v>
      </c>
      <c r="AR266" s="78" t="s">
        <v>145</v>
      </c>
      <c r="AS266" s="78" t="s">
        <v>145</v>
      </c>
      <c r="AU266" s="78" t="s">
        <v>3645</v>
      </c>
      <c r="AV266">
        <v>99</v>
      </c>
    </row>
    <row r="267" spans="1:48" ht="27.75" customHeight="1">
      <c r="A267" s="175" t="s">
        <v>539</v>
      </c>
      <c r="B267" s="175" t="s">
        <v>540</v>
      </c>
      <c r="C267" s="175" t="s">
        <v>338</v>
      </c>
      <c r="D267" s="173">
        <v>54</v>
      </c>
      <c r="E267" s="174">
        <f>TRUNC(일위대가목록!E75,0)</f>
        <v>21862</v>
      </c>
      <c r="F267" s="174">
        <f t="shared" si="28"/>
        <v>1180548</v>
      </c>
      <c r="G267" s="174">
        <f>TRUNC(일위대가목록!F75,0)</f>
        <v>33340</v>
      </c>
      <c r="H267" s="174">
        <f t="shared" si="29"/>
        <v>1800360</v>
      </c>
      <c r="I267" s="174">
        <f>TRUNC(일위대가목록!G75,0)</f>
        <v>0</v>
      </c>
      <c r="J267" s="174">
        <f t="shared" si="30"/>
        <v>0</v>
      </c>
      <c r="K267" s="174">
        <f t="shared" si="31"/>
        <v>55202</v>
      </c>
      <c r="L267" s="174">
        <f t="shared" si="31"/>
        <v>2980908</v>
      </c>
      <c r="M267" s="175" t="s">
        <v>557</v>
      </c>
      <c r="N267" s="78" t="s">
        <v>3646</v>
      </c>
      <c r="O267" s="78" t="s">
        <v>145</v>
      </c>
      <c r="P267" s="78" t="s">
        <v>145</v>
      </c>
      <c r="Q267" s="78" t="s">
        <v>267</v>
      </c>
      <c r="R267" s="78" t="s">
        <v>331</v>
      </c>
      <c r="S267" s="78" t="s">
        <v>332</v>
      </c>
      <c r="T267" s="78" t="s">
        <v>332</v>
      </c>
      <c r="AR267" s="78" t="s">
        <v>145</v>
      </c>
      <c r="AS267" s="78" t="s">
        <v>145</v>
      </c>
      <c r="AU267" s="78" t="s">
        <v>3647</v>
      </c>
      <c r="AV267">
        <v>97</v>
      </c>
    </row>
    <row r="268" spans="1:48" ht="27.75" customHeight="1">
      <c r="A268" s="175" t="s">
        <v>539</v>
      </c>
      <c r="B268" s="175" t="s">
        <v>542</v>
      </c>
      <c r="C268" s="175" t="s">
        <v>338</v>
      </c>
      <c r="D268" s="173">
        <v>33</v>
      </c>
      <c r="E268" s="174">
        <f>TRUNC(일위대가목록!E76,0)</f>
        <v>23941</v>
      </c>
      <c r="F268" s="174">
        <f t="shared" si="28"/>
        <v>790053</v>
      </c>
      <c r="G268" s="174">
        <f>TRUNC(일위대가목록!F76,0)</f>
        <v>33340</v>
      </c>
      <c r="H268" s="174">
        <f t="shared" si="29"/>
        <v>1100220</v>
      </c>
      <c r="I268" s="174">
        <f>TRUNC(일위대가목록!G76,0)</f>
        <v>0</v>
      </c>
      <c r="J268" s="174">
        <f t="shared" si="30"/>
        <v>0</v>
      </c>
      <c r="K268" s="174">
        <f t="shared" si="31"/>
        <v>57281</v>
      </c>
      <c r="L268" s="174">
        <f t="shared" si="31"/>
        <v>1890273</v>
      </c>
      <c r="M268" s="175" t="s">
        <v>560</v>
      </c>
      <c r="N268" s="78" t="s">
        <v>3648</v>
      </c>
      <c r="O268" s="78" t="s">
        <v>145</v>
      </c>
      <c r="P268" s="78" t="s">
        <v>145</v>
      </c>
      <c r="Q268" s="78" t="s">
        <v>267</v>
      </c>
      <c r="R268" s="78" t="s">
        <v>331</v>
      </c>
      <c r="S268" s="78" t="s">
        <v>332</v>
      </c>
      <c r="T268" s="78" t="s">
        <v>332</v>
      </c>
      <c r="AR268" s="78" t="s">
        <v>145</v>
      </c>
      <c r="AS268" s="78" t="s">
        <v>145</v>
      </c>
      <c r="AU268" s="78" t="s">
        <v>3649</v>
      </c>
      <c r="AV268">
        <v>98</v>
      </c>
    </row>
    <row r="269" spans="1:48" ht="27.75" customHeight="1">
      <c r="A269" s="175" t="s">
        <v>544</v>
      </c>
      <c r="B269" s="175" t="s">
        <v>145</v>
      </c>
      <c r="C269" s="175" t="s">
        <v>537</v>
      </c>
      <c r="D269" s="173">
        <v>9</v>
      </c>
      <c r="E269" s="174">
        <f>TRUNC(일위대가목록!E77,0)</f>
        <v>13500</v>
      </c>
      <c r="F269" s="174">
        <f t="shared" si="28"/>
        <v>121500</v>
      </c>
      <c r="G269" s="174">
        <f>TRUNC(일위대가목록!F77,0)</f>
        <v>0</v>
      </c>
      <c r="H269" s="174">
        <f t="shared" si="29"/>
        <v>0</v>
      </c>
      <c r="I269" s="174">
        <f>TRUNC(일위대가목록!G77,0)</f>
        <v>0</v>
      </c>
      <c r="J269" s="174">
        <f t="shared" si="30"/>
        <v>0</v>
      </c>
      <c r="K269" s="174">
        <f t="shared" si="31"/>
        <v>13500</v>
      </c>
      <c r="L269" s="174">
        <f t="shared" si="31"/>
        <v>121500</v>
      </c>
      <c r="M269" s="175" t="s">
        <v>562</v>
      </c>
      <c r="N269" s="78" t="s">
        <v>3650</v>
      </c>
      <c r="O269" s="78" t="s">
        <v>145</v>
      </c>
      <c r="P269" s="78" t="s">
        <v>145</v>
      </c>
      <c r="Q269" s="78" t="s">
        <v>267</v>
      </c>
      <c r="R269" s="78" t="s">
        <v>331</v>
      </c>
      <c r="S269" s="78" t="s">
        <v>332</v>
      </c>
      <c r="T269" s="78" t="s">
        <v>332</v>
      </c>
      <c r="AR269" s="78" t="s">
        <v>145</v>
      </c>
      <c r="AS269" s="78" t="s">
        <v>145</v>
      </c>
      <c r="AU269" s="78" t="s">
        <v>3651</v>
      </c>
      <c r="AV269">
        <v>100</v>
      </c>
    </row>
    <row r="270" spans="1:48" ht="27.75" customHeight="1">
      <c r="A270" s="175" t="s">
        <v>546</v>
      </c>
      <c r="B270" s="175" t="s">
        <v>547</v>
      </c>
      <c r="C270" s="175" t="s">
        <v>358</v>
      </c>
      <c r="D270" s="173">
        <v>24</v>
      </c>
      <c r="E270" s="174">
        <f>TRUNC(일위대가목록!E78,0)</f>
        <v>117924</v>
      </c>
      <c r="F270" s="174">
        <f t="shared" si="28"/>
        <v>2830176</v>
      </c>
      <c r="G270" s="174">
        <f>TRUNC(일위대가목록!F78,0)</f>
        <v>45879</v>
      </c>
      <c r="H270" s="174">
        <f t="shared" si="29"/>
        <v>1101096</v>
      </c>
      <c r="I270" s="174">
        <f>TRUNC(일위대가목록!G78,0)</f>
        <v>2188</v>
      </c>
      <c r="J270" s="174">
        <f t="shared" si="30"/>
        <v>52512</v>
      </c>
      <c r="K270" s="174">
        <f t="shared" si="31"/>
        <v>165991</v>
      </c>
      <c r="L270" s="174">
        <f t="shared" si="31"/>
        <v>3983784</v>
      </c>
      <c r="M270" s="175" t="s">
        <v>563</v>
      </c>
      <c r="N270" s="78" t="s">
        <v>3652</v>
      </c>
      <c r="O270" s="78" t="s">
        <v>145</v>
      </c>
      <c r="P270" s="78" t="s">
        <v>145</v>
      </c>
      <c r="Q270" s="78" t="s">
        <v>267</v>
      </c>
      <c r="R270" s="78" t="s">
        <v>331</v>
      </c>
      <c r="S270" s="78" t="s">
        <v>332</v>
      </c>
      <c r="T270" s="78" t="s">
        <v>332</v>
      </c>
      <c r="AR270" s="78" t="s">
        <v>145</v>
      </c>
      <c r="AS270" s="78" t="s">
        <v>145</v>
      </c>
      <c r="AU270" s="78" t="s">
        <v>3653</v>
      </c>
      <c r="AV270">
        <v>96</v>
      </c>
    </row>
    <row r="271" spans="1:48" ht="27.75" customHeight="1">
      <c r="A271" s="173"/>
      <c r="B271" s="173"/>
      <c r="C271" s="173"/>
      <c r="D271" s="173"/>
      <c r="E271" s="174"/>
      <c r="F271" s="174"/>
      <c r="G271" s="174"/>
      <c r="H271" s="174"/>
      <c r="I271" s="174"/>
      <c r="J271" s="174"/>
      <c r="K271" s="174"/>
      <c r="L271" s="174"/>
      <c r="M271" s="173"/>
      <c r="Q271" s="78" t="s">
        <v>267</v>
      </c>
    </row>
    <row r="272" spans="1:48" ht="27.75" customHeight="1">
      <c r="A272" s="173"/>
      <c r="B272" s="173"/>
      <c r="C272" s="173"/>
      <c r="D272" s="173"/>
      <c r="E272" s="174"/>
      <c r="F272" s="174"/>
      <c r="G272" s="174"/>
      <c r="H272" s="174"/>
      <c r="I272" s="174"/>
      <c r="J272" s="174"/>
      <c r="K272" s="174"/>
      <c r="L272" s="174"/>
      <c r="M272" s="173"/>
      <c r="Q272" s="78" t="s">
        <v>267</v>
      </c>
    </row>
    <row r="273" spans="1:17" ht="27.75" customHeight="1">
      <c r="A273" s="173"/>
      <c r="B273" s="173"/>
      <c r="C273" s="173"/>
      <c r="D273" s="173"/>
      <c r="E273" s="174"/>
      <c r="F273" s="174"/>
      <c r="G273" s="174"/>
      <c r="H273" s="174"/>
      <c r="I273" s="174"/>
      <c r="J273" s="174"/>
      <c r="K273" s="174"/>
      <c r="L273" s="174"/>
      <c r="M273" s="173"/>
      <c r="Q273" s="78" t="s">
        <v>267</v>
      </c>
    </row>
    <row r="274" spans="1:17" ht="27.75" customHeight="1">
      <c r="A274" s="173"/>
      <c r="B274" s="173"/>
      <c r="C274" s="173"/>
      <c r="D274" s="173"/>
      <c r="E274" s="174"/>
      <c r="F274" s="174"/>
      <c r="G274" s="174"/>
      <c r="H274" s="174"/>
      <c r="I274" s="174"/>
      <c r="J274" s="174"/>
      <c r="K274" s="174"/>
      <c r="L274" s="174"/>
      <c r="M274" s="173"/>
      <c r="Q274" s="78" t="s">
        <v>267</v>
      </c>
    </row>
    <row r="275" spans="1:17" ht="27.75" customHeight="1">
      <c r="A275" s="173"/>
      <c r="B275" s="173"/>
      <c r="C275" s="173"/>
      <c r="D275" s="173"/>
      <c r="E275" s="174"/>
      <c r="F275" s="174"/>
      <c r="G275" s="174"/>
      <c r="H275" s="174"/>
      <c r="I275" s="174"/>
      <c r="J275" s="174"/>
      <c r="K275" s="174"/>
      <c r="L275" s="174"/>
      <c r="M275" s="173"/>
      <c r="Q275" s="78" t="s">
        <v>267</v>
      </c>
    </row>
    <row r="276" spans="1:17" ht="27.75" customHeight="1">
      <c r="A276" s="173"/>
      <c r="B276" s="173"/>
      <c r="C276" s="173"/>
      <c r="D276" s="173"/>
      <c r="E276" s="174"/>
      <c r="F276" s="174"/>
      <c r="G276" s="174"/>
      <c r="H276" s="174"/>
      <c r="I276" s="174"/>
      <c r="J276" s="174"/>
      <c r="K276" s="174"/>
      <c r="L276" s="174"/>
      <c r="M276" s="173"/>
      <c r="Q276" s="78" t="s">
        <v>267</v>
      </c>
    </row>
    <row r="277" spans="1:17" ht="27.75" customHeight="1">
      <c r="A277" s="173"/>
      <c r="B277" s="173"/>
      <c r="C277" s="173"/>
      <c r="D277" s="173"/>
      <c r="E277" s="174"/>
      <c r="F277" s="174"/>
      <c r="G277" s="174"/>
      <c r="H277" s="174"/>
      <c r="I277" s="174"/>
      <c r="J277" s="174"/>
      <c r="K277" s="174"/>
      <c r="L277" s="174"/>
      <c r="M277" s="173"/>
      <c r="Q277" s="78" t="s">
        <v>267</v>
      </c>
    </row>
    <row r="278" spans="1:17" ht="27.75" customHeight="1">
      <c r="A278" s="173"/>
      <c r="B278" s="173"/>
      <c r="C278" s="173"/>
      <c r="D278" s="173"/>
      <c r="E278" s="174"/>
      <c r="F278" s="174"/>
      <c r="G278" s="174"/>
      <c r="H278" s="174"/>
      <c r="I278" s="174"/>
      <c r="J278" s="174"/>
      <c r="K278" s="174"/>
      <c r="L278" s="174"/>
      <c r="M278" s="173"/>
      <c r="Q278" s="78" t="s">
        <v>267</v>
      </c>
    </row>
    <row r="279" spans="1:17" ht="27.75" customHeight="1">
      <c r="A279" s="173"/>
      <c r="B279" s="173"/>
      <c r="C279" s="173"/>
      <c r="D279" s="173"/>
      <c r="E279" s="174"/>
      <c r="F279" s="174"/>
      <c r="G279" s="174"/>
      <c r="H279" s="174"/>
      <c r="I279" s="174"/>
      <c r="J279" s="174"/>
      <c r="K279" s="174"/>
      <c r="L279" s="174"/>
      <c r="M279" s="173"/>
      <c r="Q279" s="78" t="s">
        <v>267</v>
      </c>
    </row>
    <row r="280" spans="1:17" ht="27.75" customHeight="1">
      <c r="A280" s="173"/>
      <c r="B280" s="173"/>
      <c r="C280" s="173"/>
      <c r="D280" s="173"/>
      <c r="E280" s="174"/>
      <c r="F280" s="174"/>
      <c r="G280" s="174"/>
      <c r="H280" s="174"/>
      <c r="I280" s="174"/>
      <c r="J280" s="174"/>
      <c r="K280" s="174"/>
      <c r="L280" s="174"/>
      <c r="M280" s="173"/>
      <c r="Q280" s="78" t="s">
        <v>267</v>
      </c>
    </row>
    <row r="281" spans="1:17" ht="27.75" customHeight="1">
      <c r="A281" s="173"/>
      <c r="B281" s="173"/>
      <c r="C281" s="173"/>
      <c r="D281" s="173"/>
      <c r="E281" s="174"/>
      <c r="F281" s="174"/>
      <c r="G281" s="174"/>
      <c r="H281" s="174"/>
      <c r="I281" s="174"/>
      <c r="J281" s="174"/>
      <c r="K281" s="174"/>
      <c r="L281" s="174"/>
      <c r="M281" s="173"/>
      <c r="Q281" s="78" t="s">
        <v>267</v>
      </c>
    </row>
    <row r="282" spans="1:17" ht="27.75" customHeight="1">
      <c r="A282" s="173"/>
      <c r="B282" s="173"/>
      <c r="C282" s="173"/>
      <c r="D282" s="173"/>
      <c r="E282" s="174"/>
      <c r="F282" s="174"/>
      <c r="G282" s="174"/>
      <c r="H282" s="174"/>
      <c r="I282" s="174"/>
      <c r="J282" s="174"/>
      <c r="K282" s="174"/>
      <c r="L282" s="174"/>
      <c r="M282" s="173"/>
      <c r="Q282" s="78" t="s">
        <v>267</v>
      </c>
    </row>
    <row r="283" spans="1:17" ht="27.75" customHeight="1">
      <c r="A283" s="173"/>
      <c r="B283" s="173"/>
      <c r="C283" s="173"/>
      <c r="D283" s="173"/>
      <c r="E283" s="174"/>
      <c r="F283" s="174"/>
      <c r="G283" s="174"/>
      <c r="H283" s="174"/>
      <c r="I283" s="174"/>
      <c r="J283" s="174"/>
      <c r="K283" s="174"/>
      <c r="L283" s="174"/>
      <c r="M283" s="173"/>
      <c r="Q283" s="78" t="s">
        <v>267</v>
      </c>
    </row>
    <row r="284" spans="1:17" ht="27.75" customHeight="1">
      <c r="A284" s="173"/>
      <c r="B284" s="173"/>
      <c r="C284" s="173"/>
      <c r="D284" s="173"/>
      <c r="E284" s="174"/>
      <c r="F284" s="174"/>
      <c r="G284" s="174"/>
      <c r="H284" s="174"/>
      <c r="I284" s="174"/>
      <c r="J284" s="174"/>
      <c r="K284" s="174"/>
      <c r="L284" s="174"/>
      <c r="M284" s="173"/>
      <c r="Q284" s="78" t="s">
        <v>267</v>
      </c>
    </row>
    <row r="285" spans="1:17" ht="27.75" customHeight="1">
      <c r="A285" s="173"/>
      <c r="B285" s="173"/>
      <c r="C285" s="173"/>
      <c r="D285" s="173"/>
      <c r="E285" s="174"/>
      <c r="F285" s="174"/>
      <c r="G285" s="174"/>
      <c r="H285" s="174"/>
      <c r="I285" s="174"/>
      <c r="J285" s="174"/>
      <c r="K285" s="174"/>
      <c r="L285" s="174"/>
      <c r="M285" s="173"/>
      <c r="Q285" s="78" t="s">
        <v>267</v>
      </c>
    </row>
    <row r="286" spans="1:17" ht="27.75" customHeight="1">
      <c r="A286" s="173"/>
      <c r="B286" s="173"/>
      <c r="C286" s="173"/>
      <c r="D286" s="173"/>
      <c r="E286" s="174"/>
      <c r="F286" s="174"/>
      <c r="G286" s="174"/>
      <c r="H286" s="174"/>
      <c r="I286" s="174"/>
      <c r="J286" s="174"/>
      <c r="K286" s="174"/>
      <c r="L286" s="174"/>
      <c r="M286" s="173"/>
      <c r="Q286" s="78" t="s">
        <v>267</v>
      </c>
    </row>
    <row r="287" spans="1:17" ht="27.75" customHeight="1">
      <c r="A287" s="173"/>
      <c r="B287" s="173"/>
      <c r="C287" s="173"/>
      <c r="D287" s="173"/>
      <c r="E287" s="174"/>
      <c r="F287" s="174"/>
      <c r="G287" s="174"/>
      <c r="H287" s="174"/>
      <c r="I287" s="174"/>
      <c r="J287" s="174"/>
      <c r="K287" s="174"/>
      <c r="L287" s="174"/>
      <c r="M287" s="173"/>
      <c r="Q287" s="78" t="s">
        <v>267</v>
      </c>
    </row>
    <row r="288" spans="1:17" ht="27.75" customHeight="1">
      <c r="A288" s="175" t="s">
        <v>161</v>
      </c>
      <c r="B288" s="173"/>
      <c r="C288" s="173"/>
      <c r="D288" s="173"/>
      <c r="E288" s="174"/>
      <c r="F288" s="174">
        <f>SUMIF(Q264:Q287,"010110",F264:F287)</f>
        <v>5751711</v>
      </c>
      <c r="G288" s="174"/>
      <c r="H288" s="174">
        <f>SUMIF(Q264:Q287,"010110",H264:H287)</f>
        <v>4704180</v>
      </c>
      <c r="I288" s="174"/>
      <c r="J288" s="174">
        <f>SUMIF(Q264:Q287,"010110",J264:J287)</f>
        <v>63564</v>
      </c>
      <c r="K288" s="174"/>
      <c r="L288" s="174">
        <f>SUMIF(Q264:Q287,"010110",L264:L287)</f>
        <v>10519455</v>
      </c>
      <c r="M288" s="173"/>
      <c r="N288" t="s">
        <v>342</v>
      </c>
    </row>
    <row r="289" spans="1:48" ht="27.75" customHeight="1">
      <c r="A289" s="175" t="s">
        <v>2859</v>
      </c>
      <c r="B289" s="175" t="s">
        <v>145</v>
      </c>
      <c r="C289" s="173"/>
      <c r="D289" s="173"/>
      <c r="E289" s="174"/>
      <c r="F289" s="174"/>
      <c r="G289" s="174"/>
      <c r="H289" s="174"/>
      <c r="I289" s="174"/>
      <c r="J289" s="174"/>
      <c r="K289" s="174"/>
      <c r="L289" s="174"/>
      <c r="M289" s="173"/>
      <c r="Q289" s="78" t="s">
        <v>268</v>
      </c>
    </row>
    <row r="290" spans="1:48" ht="27.75" customHeight="1">
      <c r="A290" s="175" t="s">
        <v>3027</v>
      </c>
      <c r="B290" s="175" t="s">
        <v>3028</v>
      </c>
      <c r="C290" s="175" t="s">
        <v>358</v>
      </c>
      <c r="D290" s="173">
        <v>235</v>
      </c>
      <c r="E290" s="174">
        <f>TRUNC(단가대비표!O191,0)</f>
        <v>62400</v>
      </c>
      <c r="F290" s="174">
        <f t="shared" ref="F290:F315" si="32">TRUNC(E290*D290, 0)</f>
        <v>14664000</v>
      </c>
      <c r="G290" s="174">
        <f>TRUNC(단가대비표!P191,0)</f>
        <v>0</v>
      </c>
      <c r="H290" s="174">
        <f t="shared" ref="H290:H315" si="33">TRUNC(G290*D290, 0)</f>
        <v>0</v>
      </c>
      <c r="I290" s="174">
        <f>TRUNC(단가대비표!V191,0)</f>
        <v>0</v>
      </c>
      <c r="J290" s="174">
        <f t="shared" ref="J290:J315" si="34">TRUNC(I290*D290, 0)</f>
        <v>0</v>
      </c>
      <c r="K290" s="174">
        <f t="shared" ref="K290:L315" si="35">TRUNC(E290+G290+I290, 0)</f>
        <v>62400</v>
      </c>
      <c r="L290" s="174">
        <f t="shared" si="35"/>
        <v>14664000</v>
      </c>
      <c r="M290" s="175" t="s">
        <v>1136</v>
      </c>
      <c r="N290" s="78" t="s">
        <v>3654</v>
      </c>
      <c r="O290" s="78" t="s">
        <v>145</v>
      </c>
      <c r="P290" s="78" t="s">
        <v>145</v>
      </c>
      <c r="Q290" s="78" t="s">
        <v>268</v>
      </c>
      <c r="R290" s="78" t="s">
        <v>332</v>
      </c>
      <c r="S290" s="78" t="s">
        <v>332</v>
      </c>
      <c r="T290" s="78" t="s">
        <v>331</v>
      </c>
      <c r="AR290" s="78" t="s">
        <v>145</v>
      </c>
      <c r="AS290" s="78" t="s">
        <v>145</v>
      </c>
      <c r="AU290" s="78" t="s">
        <v>3655</v>
      </c>
      <c r="AV290">
        <v>641</v>
      </c>
    </row>
    <row r="291" spans="1:48" ht="27.75" customHeight="1">
      <c r="A291" s="175" t="s">
        <v>549</v>
      </c>
      <c r="B291" s="175" t="s">
        <v>550</v>
      </c>
      <c r="C291" s="175" t="s">
        <v>338</v>
      </c>
      <c r="D291" s="173">
        <v>73</v>
      </c>
      <c r="E291" s="174">
        <f>TRUNC(일위대가목록!E79,0)</f>
        <v>500</v>
      </c>
      <c r="F291" s="174">
        <f t="shared" si="32"/>
        <v>36500</v>
      </c>
      <c r="G291" s="174">
        <f>TRUNC(일위대가목록!F79,0)</f>
        <v>6536</v>
      </c>
      <c r="H291" s="174">
        <f t="shared" si="33"/>
        <v>477128</v>
      </c>
      <c r="I291" s="174">
        <f>TRUNC(일위대가목록!G79,0)</f>
        <v>0</v>
      </c>
      <c r="J291" s="174">
        <f t="shared" si="34"/>
        <v>0</v>
      </c>
      <c r="K291" s="174">
        <f t="shared" si="35"/>
        <v>7036</v>
      </c>
      <c r="L291" s="174">
        <f t="shared" si="35"/>
        <v>513628</v>
      </c>
      <c r="M291" s="175" t="s">
        <v>566</v>
      </c>
      <c r="N291" s="78" t="s">
        <v>3656</v>
      </c>
      <c r="O291" s="78" t="s">
        <v>145</v>
      </c>
      <c r="P291" s="78" t="s">
        <v>145</v>
      </c>
      <c r="Q291" s="78" t="s">
        <v>268</v>
      </c>
      <c r="R291" s="78" t="s">
        <v>331</v>
      </c>
      <c r="S291" s="78" t="s">
        <v>332</v>
      </c>
      <c r="T291" s="78" t="s">
        <v>332</v>
      </c>
      <c r="AR291" s="78" t="s">
        <v>145</v>
      </c>
      <c r="AS291" s="78" t="s">
        <v>145</v>
      </c>
      <c r="AU291" s="78" t="s">
        <v>3657</v>
      </c>
      <c r="AV291">
        <v>104</v>
      </c>
    </row>
    <row r="292" spans="1:48" ht="27.75" customHeight="1">
      <c r="A292" s="175" t="s">
        <v>552</v>
      </c>
      <c r="B292" s="175" t="s">
        <v>553</v>
      </c>
      <c r="C292" s="175" t="s">
        <v>338</v>
      </c>
      <c r="D292" s="173">
        <v>33</v>
      </c>
      <c r="E292" s="174">
        <f>TRUNC(일위대가목록!E80,0)</f>
        <v>450</v>
      </c>
      <c r="F292" s="174">
        <f t="shared" si="32"/>
        <v>14850</v>
      </c>
      <c r="G292" s="174">
        <f>TRUNC(일위대가목록!F80,0)</f>
        <v>6536</v>
      </c>
      <c r="H292" s="174">
        <f t="shared" si="33"/>
        <v>215688</v>
      </c>
      <c r="I292" s="174">
        <f>TRUNC(일위대가목록!G80,0)</f>
        <v>0</v>
      </c>
      <c r="J292" s="174">
        <f t="shared" si="34"/>
        <v>0</v>
      </c>
      <c r="K292" s="174">
        <f t="shared" si="35"/>
        <v>6986</v>
      </c>
      <c r="L292" s="174">
        <f t="shared" si="35"/>
        <v>230538</v>
      </c>
      <c r="M292" s="175" t="s">
        <v>569</v>
      </c>
      <c r="N292" s="78" t="s">
        <v>3658</v>
      </c>
      <c r="O292" s="78" t="s">
        <v>145</v>
      </c>
      <c r="P292" s="78" t="s">
        <v>145</v>
      </c>
      <c r="Q292" s="78" t="s">
        <v>268</v>
      </c>
      <c r="R292" s="78" t="s">
        <v>331</v>
      </c>
      <c r="S292" s="78" t="s">
        <v>332</v>
      </c>
      <c r="T292" s="78" t="s">
        <v>332</v>
      </c>
      <c r="AR292" s="78" t="s">
        <v>145</v>
      </c>
      <c r="AS292" s="78" t="s">
        <v>145</v>
      </c>
      <c r="AU292" s="78" t="s">
        <v>3659</v>
      </c>
      <c r="AV292">
        <v>105</v>
      </c>
    </row>
    <row r="293" spans="1:48" ht="27.75" customHeight="1">
      <c r="A293" s="175" t="s">
        <v>3660</v>
      </c>
      <c r="B293" s="175" t="s">
        <v>3661</v>
      </c>
      <c r="C293" s="175" t="s">
        <v>338</v>
      </c>
      <c r="D293" s="173">
        <v>12</v>
      </c>
      <c r="E293" s="174">
        <f>TRUNC(일위대가목록!E81,0)</f>
        <v>1250</v>
      </c>
      <c r="F293" s="174">
        <f t="shared" si="32"/>
        <v>15000</v>
      </c>
      <c r="G293" s="174">
        <f>TRUNC(일위대가목록!F81,0)</f>
        <v>6536</v>
      </c>
      <c r="H293" s="174">
        <f t="shared" si="33"/>
        <v>78432</v>
      </c>
      <c r="I293" s="174">
        <f>TRUNC(일위대가목록!G81,0)</f>
        <v>0</v>
      </c>
      <c r="J293" s="174">
        <f t="shared" si="34"/>
        <v>0</v>
      </c>
      <c r="K293" s="174">
        <f t="shared" si="35"/>
        <v>7786</v>
      </c>
      <c r="L293" s="174">
        <f t="shared" si="35"/>
        <v>93432</v>
      </c>
      <c r="M293" s="175" t="s">
        <v>571</v>
      </c>
      <c r="N293" s="78" t="s">
        <v>3662</v>
      </c>
      <c r="O293" s="78" t="s">
        <v>145</v>
      </c>
      <c r="P293" s="78" t="s">
        <v>145</v>
      </c>
      <c r="Q293" s="78" t="s">
        <v>268</v>
      </c>
      <c r="R293" s="78" t="s">
        <v>331</v>
      </c>
      <c r="S293" s="78" t="s">
        <v>332</v>
      </c>
      <c r="T293" s="78" t="s">
        <v>332</v>
      </c>
      <c r="AR293" s="78" t="s">
        <v>145</v>
      </c>
      <c r="AS293" s="78" t="s">
        <v>145</v>
      </c>
      <c r="AU293" s="78" t="s">
        <v>3663</v>
      </c>
      <c r="AV293">
        <v>700</v>
      </c>
    </row>
    <row r="294" spans="1:48" ht="27.75" customHeight="1">
      <c r="A294" s="175" t="s">
        <v>555</v>
      </c>
      <c r="B294" s="175" t="s">
        <v>556</v>
      </c>
      <c r="C294" s="175" t="s">
        <v>338</v>
      </c>
      <c r="D294" s="173">
        <v>7</v>
      </c>
      <c r="E294" s="174">
        <f>TRUNC(일위대가목록!E82,0)</f>
        <v>5230</v>
      </c>
      <c r="F294" s="174">
        <f t="shared" si="32"/>
        <v>36610</v>
      </c>
      <c r="G294" s="174">
        <f>TRUNC(일위대가목록!F82,0)</f>
        <v>22137</v>
      </c>
      <c r="H294" s="174">
        <f t="shared" si="33"/>
        <v>154959</v>
      </c>
      <c r="I294" s="174">
        <f>TRUNC(일위대가목록!G82,0)</f>
        <v>530</v>
      </c>
      <c r="J294" s="174">
        <f t="shared" si="34"/>
        <v>3710</v>
      </c>
      <c r="K294" s="174">
        <f t="shared" si="35"/>
        <v>27897</v>
      </c>
      <c r="L294" s="174">
        <f t="shared" si="35"/>
        <v>195279</v>
      </c>
      <c r="M294" s="175" t="s">
        <v>573</v>
      </c>
      <c r="N294" s="78" t="s">
        <v>3664</v>
      </c>
      <c r="O294" s="78" t="s">
        <v>145</v>
      </c>
      <c r="P294" s="78" t="s">
        <v>145</v>
      </c>
      <c r="Q294" s="78" t="s">
        <v>268</v>
      </c>
      <c r="R294" s="78" t="s">
        <v>331</v>
      </c>
      <c r="S294" s="78" t="s">
        <v>332</v>
      </c>
      <c r="T294" s="78" t="s">
        <v>332</v>
      </c>
      <c r="AR294" s="78" t="s">
        <v>145</v>
      </c>
      <c r="AS294" s="78" t="s">
        <v>145</v>
      </c>
      <c r="AU294" s="78" t="s">
        <v>3665</v>
      </c>
      <c r="AV294">
        <v>106</v>
      </c>
    </row>
    <row r="295" spans="1:48" ht="27.75" customHeight="1">
      <c r="A295" s="175" t="s">
        <v>558</v>
      </c>
      <c r="B295" s="175" t="s">
        <v>559</v>
      </c>
      <c r="C295" s="175" t="s">
        <v>338</v>
      </c>
      <c r="D295" s="173">
        <v>3</v>
      </c>
      <c r="E295" s="174">
        <f>TRUNC(일위대가목록!E83,0)</f>
        <v>36636</v>
      </c>
      <c r="F295" s="174">
        <f t="shared" si="32"/>
        <v>109908</v>
      </c>
      <c r="G295" s="174">
        <f>TRUNC(일위대가목록!F83,0)</f>
        <v>158110</v>
      </c>
      <c r="H295" s="174">
        <f t="shared" si="33"/>
        <v>474330</v>
      </c>
      <c r="I295" s="174">
        <f>TRUNC(일위대가목록!G83,0)</f>
        <v>3966</v>
      </c>
      <c r="J295" s="174">
        <f t="shared" si="34"/>
        <v>11898</v>
      </c>
      <c r="K295" s="174">
        <f t="shared" si="35"/>
        <v>198712</v>
      </c>
      <c r="L295" s="174">
        <f t="shared" si="35"/>
        <v>596136</v>
      </c>
      <c r="M295" s="175" t="s">
        <v>575</v>
      </c>
      <c r="N295" s="78" t="s">
        <v>3666</v>
      </c>
      <c r="O295" s="78" t="s">
        <v>145</v>
      </c>
      <c r="P295" s="78" t="s">
        <v>145</v>
      </c>
      <c r="Q295" s="78" t="s">
        <v>268</v>
      </c>
      <c r="R295" s="78" t="s">
        <v>331</v>
      </c>
      <c r="S295" s="78" t="s">
        <v>332</v>
      </c>
      <c r="T295" s="78" t="s">
        <v>332</v>
      </c>
      <c r="AR295" s="78" t="s">
        <v>145</v>
      </c>
      <c r="AS295" s="78" t="s">
        <v>145</v>
      </c>
      <c r="AU295" s="78" t="s">
        <v>3667</v>
      </c>
      <c r="AV295">
        <v>107</v>
      </c>
    </row>
    <row r="296" spans="1:48" ht="27.75" customHeight="1">
      <c r="A296" s="175" t="s">
        <v>558</v>
      </c>
      <c r="B296" s="175" t="s">
        <v>561</v>
      </c>
      <c r="C296" s="175" t="s">
        <v>338</v>
      </c>
      <c r="D296" s="173">
        <v>10</v>
      </c>
      <c r="E296" s="174">
        <f>TRUNC(일위대가목록!E84,0)</f>
        <v>32174</v>
      </c>
      <c r="F296" s="174">
        <f t="shared" si="32"/>
        <v>321740</v>
      </c>
      <c r="G296" s="174">
        <f>TRUNC(일위대가목록!F84,0)</f>
        <v>136872</v>
      </c>
      <c r="H296" s="174">
        <f t="shared" si="33"/>
        <v>1368720</v>
      </c>
      <c r="I296" s="174">
        <f>TRUNC(일위대가목록!G84,0)</f>
        <v>3571</v>
      </c>
      <c r="J296" s="174">
        <f t="shared" si="34"/>
        <v>35710</v>
      </c>
      <c r="K296" s="174">
        <f t="shared" si="35"/>
        <v>172617</v>
      </c>
      <c r="L296" s="174">
        <f t="shared" si="35"/>
        <v>1726170</v>
      </c>
      <c r="M296" s="175" t="s">
        <v>578</v>
      </c>
      <c r="N296" s="78" t="s">
        <v>3668</v>
      </c>
      <c r="O296" s="78" t="s">
        <v>145</v>
      </c>
      <c r="P296" s="78" t="s">
        <v>145</v>
      </c>
      <c r="Q296" s="78" t="s">
        <v>268</v>
      </c>
      <c r="R296" s="78" t="s">
        <v>331</v>
      </c>
      <c r="S296" s="78" t="s">
        <v>332</v>
      </c>
      <c r="T296" s="78" t="s">
        <v>332</v>
      </c>
      <c r="AR296" s="78" t="s">
        <v>145</v>
      </c>
      <c r="AS296" s="78" t="s">
        <v>145</v>
      </c>
      <c r="AU296" s="78" t="s">
        <v>3669</v>
      </c>
      <c r="AV296">
        <v>108</v>
      </c>
    </row>
    <row r="297" spans="1:48" ht="27.75" customHeight="1">
      <c r="A297" s="175" t="s">
        <v>3029</v>
      </c>
      <c r="B297" s="175" t="s">
        <v>3030</v>
      </c>
      <c r="C297" s="175" t="s">
        <v>338</v>
      </c>
      <c r="D297" s="173">
        <v>51</v>
      </c>
      <c r="E297" s="174">
        <f>TRUNC(일위대가목록!E85,0)</f>
        <v>8877</v>
      </c>
      <c r="F297" s="174">
        <f t="shared" si="32"/>
        <v>452727</v>
      </c>
      <c r="G297" s="174">
        <f>TRUNC(일위대가목록!F85,0)</f>
        <v>35181</v>
      </c>
      <c r="H297" s="174">
        <f t="shared" si="33"/>
        <v>1794231</v>
      </c>
      <c r="I297" s="174">
        <f>TRUNC(일위대가목록!G85,0)</f>
        <v>572</v>
      </c>
      <c r="J297" s="174">
        <f t="shared" si="34"/>
        <v>29172</v>
      </c>
      <c r="K297" s="174">
        <f t="shared" si="35"/>
        <v>44630</v>
      </c>
      <c r="L297" s="174">
        <f t="shared" si="35"/>
        <v>2276130</v>
      </c>
      <c r="M297" s="175" t="s">
        <v>581</v>
      </c>
      <c r="N297" s="78" t="s">
        <v>3670</v>
      </c>
      <c r="O297" s="78" t="s">
        <v>145</v>
      </c>
      <c r="P297" s="78" t="s">
        <v>145</v>
      </c>
      <c r="Q297" s="78" t="s">
        <v>268</v>
      </c>
      <c r="R297" s="78" t="s">
        <v>331</v>
      </c>
      <c r="S297" s="78" t="s">
        <v>332</v>
      </c>
      <c r="T297" s="78" t="s">
        <v>332</v>
      </c>
      <c r="AR297" s="78" t="s">
        <v>145</v>
      </c>
      <c r="AS297" s="78" t="s">
        <v>145</v>
      </c>
      <c r="AU297" s="78" t="s">
        <v>3671</v>
      </c>
      <c r="AV297">
        <v>671</v>
      </c>
    </row>
    <row r="298" spans="1:48" ht="27.75" customHeight="1">
      <c r="A298" s="175" t="s">
        <v>564</v>
      </c>
      <c r="B298" s="175" t="s">
        <v>565</v>
      </c>
      <c r="C298" s="175" t="s">
        <v>338</v>
      </c>
      <c r="D298" s="173">
        <v>16</v>
      </c>
      <c r="E298" s="174">
        <f>TRUNC(일위대가목록!E86,0)</f>
        <v>26498</v>
      </c>
      <c r="F298" s="174">
        <f t="shared" si="32"/>
        <v>423968</v>
      </c>
      <c r="G298" s="174">
        <f>TRUNC(일위대가목록!F86,0)</f>
        <v>33846</v>
      </c>
      <c r="H298" s="174">
        <f t="shared" si="33"/>
        <v>541536</v>
      </c>
      <c r="I298" s="174">
        <f>TRUNC(일위대가목록!G86,0)</f>
        <v>1571</v>
      </c>
      <c r="J298" s="174">
        <f t="shared" si="34"/>
        <v>25136</v>
      </c>
      <c r="K298" s="174">
        <f t="shared" si="35"/>
        <v>61915</v>
      </c>
      <c r="L298" s="174">
        <f t="shared" si="35"/>
        <v>990640</v>
      </c>
      <c r="M298" s="175" t="s">
        <v>582</v>
      </c>
      <c r="N298" s="78" t="s">
        <v>3672</v>
      </c>
      <c r="O298" s="78" t="s">
        <v>145</v>
      </c>
      <c r="P298" s="78" t="s">
        <v>145</v>
      </c>
      <c r="Q298" s="78" t="s">
        <v>268</v>
      </c>
      <c r="R298" s="78" t="s">
        <v>331</v>
      </c>
      <c r="S298" s="78" t="s">
        <v>332</v>
      </c>
      <c r="T298" s="78" t="s">
        <v>332</v>
      </c>
      <c r="AR298" s="78" t="s">
        <v>145</v>
      </c>
      <c r="AS298" s="78" t="s">
        <v>145</v>
      </c>
      <c r="AU298" s="78" t="s">
        <v>3673</v>
      </c>
      <c r="AV298">
        <v>110</v>
      </c>
    </row>
    <row r="299" spans="1:48" ht="27.75" customHeight="1">
      <c r="A299" s="175" t="s">
        <v>567</v>
      </c>
      <c r="B299" s="175" t="s">
        <v>568</v>
      </c>
      <c r="C299" s="175" t="s">
        <v>358</v>
      </c>
      <c r="D299" s="173">
        <v>370</v>
      </c>
      <c r="E299" s="174">
        <f>TRUNC(일위대가목록!E87,0)</f>
        <v>8341</v>
      </c>
      <c r="F299" s="174">
        <f t="shared" si="32"/>
        <v>3086170</v>
      </c>
      <c r="G299" s="174">
        <f>TRUNC(일위대가목록!F87,0)</f>
        <v>10788</v>
      </c>
      <c r="H299" s="174">
        <f t="shared" si="33"/>
        <v>3991560</v>
      </c>
      <c r="I299" s="174">
        <f>TRUNC(일위대가목록!G87,0)</f>
        <v>647</v>
      </c>
      <c r="J299" s="174">
        <f t="shared" si="34"/>
        <v>239390</v>
      </c>
      <c r="K299" s="174">
        <f t="shared" si="35"/>
        <v>19776</v>
      </c>
      <c r="L299" s="174">
        <f t="shared" si="35"/>
        <v>7317120</v>
      </c>
      <c r="M299" s="175" t="s">
        <v>583</v>
      </c>
      <c r="N299" s="78" t="s">
        <v>3674</v>
      </c>
      <c r="O299" s="78" t="s">
        <v>145</v>
      </c>
      <c r="P299" s="78" t="s">
        <v>145</v>
      </c>
      <c r="Q299" s="78" t="s">
        <v>268</v>
      </c>
      <c r="R299" s="78" t="s">
        <v>331</v>
      </c>
      <c r="S299" s="78" t="s">
        <v>332</v>
      </c>
      <c r="T299" s="78" t="s">
        <v>332</v>
      </c>
      <c r="AR299" s="78" t="s">
        <v>145</v>
      </c>
      <c r="AS299" s="78" t="s">
        <v>145</v>
      </c>
      <c r="AU299" s="78" t="s">
        <v>3675</v>
      </c>
      <c r="AV299">
        <v>111</v>
      </c>
    </row>
    <row r="300" spans="1:48" ht="27.75" customHeight="1">
      <c r="A300" s="175" t="s">
        <v>567</v>
      </c>
      <c r="B300" s="175" t="s">
        <v>570</v>
      </c>
      <c r="C300" s="175" t="s">
        <v>358</v>
      </c>
      <c r="D300" s="173">
        <v>57</v>
      </c>
      <c r="E300" s="174">
        <f>TRUNC(일위대가목록!E88,0)</f>
        <v>9771</v>
      </c>
      <c r="F300" s="174">
        <f t="shared" si="32"/>
        <v>556947</v>
      </c>
      <c r="G300" s="174">
        <f>TRUNC(일위대가목록!F88,0)</f>
        <v>10788</v>
      </c>
      <c r="H300" s="174">
        <f t="shared" si="33"/>
        <v>614916</v>
      </c>
      <c r="I300" s="174">
        <f>TRUNC(일위대가목록!G88,0)</f>
        <v>647</v>
      </c>
      <c r="J300" s="174">
        <f t="shared" si="34"/>
        <v>36879</v>
      </c>
      <c r="K300" s="174">
        <f t="shared" si="35"/>
        <v>21206</v>
      </c>
      <c r="L300" s="174">
        <f t="shared" si="35"/>
        <v>1208742</v>
      </c>
      <c r="M300" s="175" t="s">
        <v>586</v>
      </c>
      <c r="N300" s="78" t="s">
        <v>3676</v>
      </c>
      <c r="O300" s="78" t="s">
        <v>145</v>
      </c>
      <c r="P300" s="78" t="s">
        <v>145</v>
      </c>
      <c r="Q300" s="78" t="s">
        <v>268</v>
      </c>
      <c r="R300" s="78" t="s">
        <v>331</v>
      </c>
      <c r="S300" s="78" t="s">
        <v>332</v>
      </c>
      <c r="T300" s="78" t="s">
        <v>332</v>
      </c>
      <c r="AR300" s="78" t="s">
        <v>145</v>
      </c>
      <c r="AS300" s="78" t="s">
        <v>145</v>
      </c>
      <c r="AU300" s="78" t="s">
        <v>3677</v>
      </c>
      <c r="AV300">
        <v>112</v>
      </c>
    </row>
    <row r="301" spans="1:48" ht="27.75" customHeight="1">
      <c r="A301" s="175" t="s">
        <v>572</v>
      </c>
      <c r="B301" s="175" t="s">
        <v>570</v>
      </c>
      <c r="C301" s="175" t="s">
        <v>358</v>
      </c>
      <c r="D301" s="173">
        <v>139</v>
      </c>
      <c r="E301" s="174">
        <f>TRUNC(일위대가목록!E89,0)</f>
        <v>9771</v>
      </c>
      <c r="F301" s="174">
        <f t="shared" si="32"/>
        <v>1358169</v>
      </c>
      <c r="G301" s="174">
        <f>TRUNC(일위대가목록!F89,0)</f>
        <v>10788</v>
      </c>
      <c r="H301" s="174">
        <f t="shared" si="33"/>
        <v>1499532</v>
      </c>
      <c r="I301" s="174">
        <f>TRUNC(일위대가목록!G89,0)</f>
        <v>647</v>
      </c>
      <c r="J301" s="174">
        <f t="shared" si="34"/>
        <v>89933</v>
      </c>
      <c r="K301" s="174">
        <f t="shared" si="35"/>
        <v>21206</v>
      </c>
      <c r="L301" s="174">
        <f t="shared" si="35"/>
        <v>2947634</v>
      </c>
      <c r="M301" s="175" t="s">
        <v>587</v>
      </c>
      <c r="N301" s="78" t="s">
        <v>3678</v>
      </c>
      <c r="O301" s="78" t="s">
        <v>145</v>
      </c>
      <c r="P301" s="78" t="s">
        <v>145</v>
      </c>
      <c r="Q301" s="78" t="s">
        <v>268</v>
      </c>
      <c r="R301" s="78" t="s">
        <v>331</v>
      </c>
      <c r="S301" s="78" t="s">
        <v>332</v>
      </c>
      <c r="T301" s="78" t="s">
        <v>332</v>
      </c>
      <c r="AR301" s="78" t="s">
        <v>145</v>
      </c>
      <c r="AS301" s="78" t="s">
        <v>145</v>
      </c>
      <c r="AU301" s="78" t="s">
        <v>3679</v>
      </c>
      <c r="AV301">
        <v>114</v>
      </c>
    </row>
    <row r="302" spans="1:48" ht="27.75" customHeight="1">
      <c r="A302" s="175" t="s">
        <v>574</v>
      </c>
      <c r="B302" s="175" t="s">
        <v>3031</v>
      </c>
      <c r="C302" s="175" t="s">
        <v>358</v>
      </c>
      <c r="D302" s="173">
        <v>292</v>
      </c>
      <c r="E302" s="174">
        <f>TRUNC(일위대가목록!E90,0)</f>
        <v>5921</v>
      </c>
      <c r="F302" s="174">
        <f t="shared" si="32"/>
        <v>1728932</v>
      </c>
      <c r="G302" s="174">
        <f>TRUNC(일위대가목록!F90,0)</f>
        <v>11610</v>
      </c>
      <c r="H302" s="174">
        <f t="shared" si="33"/>
        <v>3390120</v>
      </c>
      <c r="I302" s="174">
        <f>TRUNC(일위대가목록!G90,0)</f>
        <v>365</v>
      </c>
      <c r="J302" s="174">
        <f t="shared" si="34"/>
        <v>106580</v>
      </c>
      <c r="K302" s="174">
        <f t="shared" si="35"/>
        <v>17896</v>
      </c>
      <c r="L302" s="174">
        <f t="shared" si="35"/>
        <v>5225632</v>
      </c>
      <c r="M302" s="175" t="s">
        <v>588</v>
      </c>
      <c r="N302" s="78" t="s">
        <v>3680</v>
      </c>
      <c r="O302" s="78" t="s">
        <v>145</v>
      </c>
      <c r="P302" s="78" t="s">
        <v>145</v>
      </c>
      <c r="Q302" s="78" t="s">
        <v>268</v>
      </c>
      <c r="R302" s="78" t="s">
        <v>331</v>
      </c>
      <c r="S302" s="78" t="s">
        <v>332</v>
      </c>
      <c r="T302" s="78" t="s">
        <v>332</v>
      </c>
      <c r="AR302" s="78" t="s">
        <v>145</v>
      </c>
      <c r="AS302" s="78" t="s">
        <v>145</v>
      </c>
      <c r="AU302" s="78" t="s">
        <v>3681</v>
      </c>
      <c r="AV302">
        <v>115</v>
      </c>
    </row>
    <row r="303" spans="1:48" ht="27.75" customHeight="1">
      <c r="A303" s="175" t="s">
        <v>576</v>
      </c>
      <c r="B303" s="175" t="s">
        <v>577</v>
      </c>
      <c r="C303" s="175" t="s">
        <v>329</v>
      </c>
      <c r="D303" s="173">
        <v>7</v>
      </c>
      <c r="E303" s="174">
        <f>TRUNC(일위대가목록!E91,0)</f>
        <v>18622</v>
      </c>
      <c r="F303" s="174">
        <f t="shared" si="32"/>
        <v>130354</v>
      </c>
      <c r="G303" s="174">
        <f>TRUNC(일위대가목록!F91,0)</f>
        <v>97219</v>
      </c>
      <c r="H303" s="174">
        <f t="shared" si="33"/>
        <v>680533</v>
      </c>
      <c r="I303" s="174">
        <f>TRUNC(일위대가목록!G91,0)</f>
        <v>2916</v>
      </c>
      <c r="J303" s="174">
        <f t="shared" si="34"/>
        <v>20412</v>
      </c>
      <c r="K303" s="174">
        <f t="shared" si="35"/>
        <v>118757</v>
      </c>
      <c r="L303" s="174">
        <f t="shared" si="35"/>
        <v>831299</v>
      </c>
      <c r="M303" s="175" t="s">
        <v>591</v>
      </c>
      <c r="N303" s="78" t="s">
        <v>3682</v>
      </c>
      <c r="O303" s="78" t="s">
        <v>145</v>
      </c>
      <c r="P303" s="78" t="s">
        <v>145</v>
      </c>
      <c r="Q303" s="78" t="s">
        <v>268</v>
      </c>
      <c r="R303" s="78" t="s">
        <v>331</v>
      </c>
      <c r="S303" s="78" t="s">
        <v>332</v>
      </c>
      <c r="T303" s="78" t="s">
        <v>332</v>
      </c>
      <c r="AR303" s="78" t="s">
        <v>145</v>
      </c>
      <c r="AS303" s="78" t="s">
        <v>145</v>
      </c>
      <c r="AU303" s="78" t="s">
        <v>3683</v>
      </c>
      <c r="AV303">
        <v>116</v>
      </c>
    </row>
    <row r="304" spans="1:48" ht="27.75" customHeight="1">
      <c r="A304" s="175" t="s">
        <v>579</v>
      </c>
      <c r="B304" s="175" t="s">
        <v>580</v>
      </c>
      <c r="C304" s="175" t="s">
        <v>458</v>
      </c>
      <c r="D304" s="173">
        <v>27</v>
      </c>
      <c r="E304" s="174">
        <f>TRUNC(일위대가목록!E92,0)</f>
        <v>10062</v>
      </c>
      <c r="F304" s="174">
        <f t="shared" si="32"/>
        <v>271674</v>
      </c>
      <c r="G304" s="174">
        <f>TRUNC(일위대가목록!F92,0)</f>
        <v>14788</v>
      </c>
      <c r="H304" s="174">
        <f t="shared" si="33"/>
        <v>399276</v>
      </c>
      <c r="I304" s="174">
        <f>TRUNC(일위대가목록!G92,0)</f>
        <v>590</v>
      </c>
      <c r="J304" s="174">
        <f t="shared" si="34"/>
        <v>15930</v>
      </c>
      <c r="K304" s="174">
        <f t="shared" si="35"/>
        <v>25440</v>
      </c>
      <c r="L304" s="174">
        <f t="shared" si="35"/>
        <v>686880</v>
      </c>
      <c r="M304" s="175" t="s">
        <v>593</v>
      </c>
      <c r="N304" s="78" t="s">
        <v>3684</v>
      </c>
      <c r="O304" s="78" t="s">
        <v>145</v>
      </c>
      <c r="P304" s="78" t="s">
        <v>145</v>
      </c>
      <c r="Q304" s="78" t="s">
        <v>268</v>
      </c>
      <c r="R304" s="78" t="s">
        <v>331</v>
      </c>
      <c r="S304" s="78" t="s">
        <v>332</v>
      </c>
      <c r="T304" s="78" t="s">
        <v>332</v>
      </c>
      <c r="AR304" s="78" t="s">
        <v>145</v>
      </c>
      <c r="AS304" s="78" t="s">
        <v>145</v>
      </c>
      <c r="AU304" s="78" t="s">
        <v>3685</v>
      </c>
      <c r="AV304">
        <v>117</v>
      </c>
    </row>
    <row r="305" spans="1:48" ht="27.75" customHeight="1">
      <c r="A305" s="175" t="s">
        <v>3032</v>
      </c>
      <c r="B305" s="175" t="s">
        <v>3033</v>
      </c>
      <c r="C305" s="175" t="s">
        <v>338</v>
      </c>
      <c r="D305" s="173">
        <v>110</v>
      </c>
      <c r="E305" s="174">
        <f>TRUNC(일위대가목록!E93,0)</f>
        <v>142800</v>
      </c>
      <c r="F305" s="174">
        <f t="shared" si="32"/>
        <v>15708000</v>
      </c>
      <c r="G305" s="174">
        <f>TRUNC(일위대가목록!F93,0)</f>
        <v>0</v>
      </c>
      <c r="H305" s="174">
        <f t="shared" si="33"/>
        <v>0</v>
      </c>
      <c r="I305" s="174">
        <f>TRUNC(일위대가목록!G93,0)</f>
        <v>0</v>
      </c>
      <c r="J305" s="174">
        <f t="shared" si="34"/>
        <v>0</v>
      </c>
      <c r="K305" s="174">
        <f t="shared" si="35"/>
        <v>142800</v>
      </c>
      <c r="L305" s="174">
        <f t="shared" si="35"/>
        <v>15708000</v>
      </c>
      <c r="M305" s="175" t="s">
        <v>596</v>
      </c>
      <c r="N305" s="78" t="s">
        <v>3686</v>
      </c>
      <c r="O305" s="78" t="s">
        <v>145</v>
      </c>
      <c r="P305" s="78" t="s">
        <v>145</v>
      </c>
      <c r="Q305" s="78" t="s">
        <v>268</v>
      </c>
      <c r="R305" s="78" t="s">
        <v>331</v>
      </c>
      <c r="S305" s="78" t="s">
        <v>332</v>
      </c>
      <c r="T305" s="78" t="s">
        <v>332</v>
      </c>
      <c r="AR305" s="78" t="s">
        <v>145</v>
      </c>
      <c r="AS305" s="78" t="s">
        <v>145</v>
      </c>
      <c r="AU305" s="78" t="s">
        <v>3687</v>
      </c>
      <c r="AV305">
        <v>645</v>
      </c>
    </row>
    <row r="306" spans="1:48" ht="27.75" customHeight="1">
      <c r="A306" s="175" t="s">
        <v>584</v>
      </c>
      <c r="B306" s="175" t="s">
        <v>585</v>
      </c>
      <c r="C306" s="175" t="s">
        <v>358</v>
      </c>
      <c r="D306" s="173">
        <v>2</v>
      </c>
      <c r="E306" s="174">
        <f>TRUNC(일위대가목록!E94,0)</f>
        <v>74195</v>
      </c>
      <c r="F306" s="174">
        <f t="shared" si="32"/>
        <v>148390</v>
      </c>
      <c r="G306" s="174">
        <f>TRUNC(일위대가목록!F94,0)</f>
        <v>275553</v>
      </c>
      <c r="H306" s="174">
        <f t="shared" si="33"/>
        <v>551106</v>
      </c>
      <c r="I306" s="174">
        <f>TRUNC(일위대가목록!G94,0)</f>
        <v>12394</v>
      </c>
      <c r="J306" s="174">
        <f t="shared" si="34"/>
        <v>24788</v>
      </c>
      <c r="K306" s="174">
        <f t="shared" si="35"/>
        <v>362142</v>
      </c>
      <c r="L306" s="174">
        <f t="shared" si="35"/>
        <v>724284</v>
      </c>
      <c r="M306" s="175" t="s">
        <v>599</v>
      </c>
      <c r="N306" s="78" t="s">
        <v>3688</v>
      </c>
      <c r="O306" s="78" t="s">
        <v>145</v>
      </c>
      <c r="P306" s="78" t="s">
        <v>145</v>
      </c>
      <c r="Q306" s="78" t="s">
        <v>268</v>
      </c>
      <c r="R306" s="78" t="s">
        <v>331</v>
      </c>
      <c r="S306" s="78" t="s">
        <v>332</v>
      </c>
      <c r="T306" s="78" t="s">
        <v>332</v>
      </c>
      <c r="AR306" s="78" t="s">
        <v>145</v>
      </c>
      <c r="AS306" s="78" t="s">
        <v>145</v>
      </c>
      <c r="AU306" s="78" t="s">
        <v>3689</v>
      </c>
      <c r="AV306">
        <v>120</v>
      </c>
    </row>
    <row r="307" spans="1:48" ht="27.75" customHeight="1">
      <c r="A307" s="175" t="s">
        <v>3034</v>
      </c>
      <c r="B307" s="175" t="s">
        <v>3035</v>
      </c>
      <c r="C307" s="175" t="s">
        <v>338</v>
      </c>
      <c r="D307" s="173">
        <v>25</v>
      </c>
      <c r="E307" s="174">
        <f>TRUNC(일위대가목록!E95,0)</f>
        <v>85000</v>
      </c>
      <c r="F307" s="174">
        <f t="shared" si="32"/>
        <v>2125000</v>
      </c>
      <c r="G307" s="174">
        <f>TRUNC(일위대가목록!F95,0)</f>
        <v>0</v>
      </c>
      <c r="H307" s="174">
        <f t="shared" si="33"/>
        <v>0</v>
      </c>
      <c r="I307" s="174">
        <f>TRUNC(일위대가목록!G95,0)</f>
        <v>0</v>
      </c>
      <c r="J307" s="174">
        <f t="shared" si="34"/>
        <v>0</v>
      </c>
      <c r="K307" s="174">
        <f t="shared" si="35"/>
        <v>85000</v>
      </c>
      <c r="L307" s="174">
        <f t="shared" si="35"/>
        <v>2125000</v>
      </c>
      <c r="M307" s="175" t="s">
        <v>602</v>
      </c>
      <c r="N307" s="78" t="s">
        <v>3690</v>
      </c>
      <c r="O307" s="78" t="s">
        <v>145</v>
      </c>
      <c r="P307" s="78" t="s">
        <v>145</v>
      </c>
      <c r="Q307" s="78" t="s">
        <v>268</v>
      </c>
      <c r="R307" s="78" t="s">
        <v>331</v>
      </c>
      <c r="S307" s="78" t="s">
        <v>332</v>
      </c>
      <c r="T307" s="78" t="s">
        <v>332</v>
      </c>
      <c r="AR307" s="78" t="s">
        <v>145</v>
      </c>
      <c r="AS307" s="78" t="s">
        <v>145</v>
      </c>
      <c r="AU307" s="78" t="s">
        <v>3691</v>
      </c>
      <c r="AV307">
        <v>646</v>
      </c>
    </row>
    <row r="308" spans="1:48" ht="27.75" customHeight="1">
      <c r="A308" s="175" t="s">
        <v>3034</v>
      </c>
      <c r="B308" s="175" t="s">
        <v>3036</v>
      </c>
      <c r="C308" s="175" t="s">
        <v>338</v>
      </c>
      <c r="D308" s="173">
        <v>94</v>
      </c>
      <c r="E308" s="174">
        <f>TRUNC(일위대가목록!E96,0)</f>
        <v>124100</v>
      </c>
      <c r="F308" s="174">
        <f t="shared" si="32"/>
        <v>11665400</v>
      </c>
      <c r="G308" s="174">
        <f>TRUNC(일위대가목록!F96,0)</f>
        <v>0</v>
      </c>
      <c r="H308" s="174">
        <f t="shared" si="33"/>
        <v>0</v>
      </c>
      <c r="I308" s="174">
        <f>TRUNC(일위대가목록!G96,0)</f>
        <v>0</v>
      </c>
      <c r="J308" s="174">
        <f t="shared" si="34"/>
        <v>0</v>
      </c>
      <c r="K308" s="174">
        <f t="shared" si="35"/>
        <v>124100</v>
      </c>
      <c r="L308" s="174">
        <f t="shared" si="35"/>
        <v>11665400</v>
      </c>
      <c r="M308" s="175" t="s">
        <v>604</v>
      </c>
      <c r="N308" s="78" t="s">
        <v>3692</v>
      </c>
      <c r="O308" s="78" t="s">
        <v>145</v>
      </c>
      <c r="P308" s="78" t="s">
        <v>145</v>
      </c>
      <c r="Q308" s="78" t="s">
        <v>268</v>
      </c>
      <c r="R308" s="78" t="s">
        <v>331</v>
      </c>
      <c r="S308" s="78" t="s">
        <v>332</v>
      </c>
      <c r="T308" s="78" t="s">
        <v>332</v>
      </c>
      <c r="AR308" s="78" t="s">
        <v>145</v>
      </c>
      <c r="AS308" s="78" t="s">
        <v>145</v>
      </c>
      <c r="AU308" s="78" t="s">
        <v>3693</v>
      </c>
      <c r="AV308">
        <v>647</v>
      </c>
    </row>
    <row r="309" spans="1:48" ht="27.75" customHeight="1">
      <c r="A309" s="175" t="s">
        <v>589</v>
      </c>
      <c r="B309" s="175" t="s">
        <v>590</v>
      </c>
      <c r="C309" s="175" t="s">
        <v>338</v>
      </c>
      <c r="D309" s="173">
        <v>6</v>
      </c>
      <c r="E309" s="174">
        <f>TRUNC(일위대가목록!E97,0)</f>
        <v>5009</v>
      </c>
      <c r="F309" s="174">
        <f t="shared" si="32"/>
        <v>30054</v>
      </c>
      <c r="G309" s="174">
        <f>TRUNC(일위대가목록!F97,0)</f>
        <v>14080</v>
      </c>
      <c r="H309" s="174">
        <f t="shared" si="33"/>
        <v>84480</v>
      </c>
      <c r="I309" s="174">
        <f>TRUNC(일위대가목록!G97,0)</f>
        <v>650</v>
      </c>
      <c r="J309" s="174">
        <f t="shared" si="34"/>
        <v>3900</v>
      </c>
      <c r="K309" s="174">
        <f t="shared" si="35"/>
        <v>19739</v>
      </c>
      <c r="L309" s="174">
        <f t="shared" si="35"/>
        <v>118434</v>
      </c>
      <c r="M309" s="175" t="s">
        <v>607</v>
      </c>
      <c r="N309" s="78" t="s">
        <v>3694</v>
      </c>
      <c r="O309" s="78" t="s">
        <v>145</v>
      </c>
      <c r="P309" s="78" t="s">
        <v>145</v>
      </c>
      <c r="Q309" s="78" t="s">
        <v>268</v>
      </c>
      <c r="R309" s="78" t="s">
        <v>331</v>
      </c>
      <c r="S309" s="78" t="s">
        <v>332</v>
      </c>
      <c r="T309" s="78" t="s">
        <v>332</v>
      </c>
      <c r="AR309" s="78" t="s">
        <v>145</v>
      </c>
      <c r="AS309" s="78" t="s">
        <v>145</v>
      </c>
      <c r="AU309" s="78" t="s">
        <v>3695</v>
      </c>
      <c r="AV309">
        <v>123</v>
      </c>
    </row>
    <row r="310" spans="1:48" ht="27.75" customHeight="1">
      <c r="A310" s="175" t="s">
        <v>589</v>
      </c>
      <c r="B310" s="175" t="s">
        <v>592</v>
      </c>
      <c r="C310" s="175" t="s">
        <v>338</v>
      </c>
      <c r="D310" s="173">
        <v>26</v>
      </c>
      <c r="E310" s="174">
        <f>TRUNC(일위대가목록!E98,0)</f>
        <v>6780</v>
      </c>
      <c r="F310" s="174">
        <f t="shared" si="32"/>
        <v>176280</v>
      </c>
      <c r="G310" s="174">
        <f>TRUNC(일위대가목록!F98,0)</f>
        <v>19512</v>
      </c>
      <c r="H310" s="174">
        <f t="shared" si="33"/>
        <v>507312</v>
      </c>
      <c r="I310" s="174">
        <f>TRUNC(일위대가목록!G98,0)</f>
        <v>905</v>
      </c>
      <c r="J310" s="174">
        <f t="shared" si="34"/>
        <v>23530</v>
      </c>
      <c r="K310" s="174">
        <f t="shared" si="35"/>
        <v>27197</v>
      </c>
      <c r="L310" s="174">
        <f t="shared" si="35"/>
        <v>707122</v>
      </c>
      <c r="M310" s="175" t="s">
        <v>610</v>
      </c>
      <c r="N310" s="78" t="s">
        <v>3696</v>
      </c>
      <c r="O310" s="78" t="s">
        <v>145</v>
      </c>
      <c r="P310" s="78" t="s">
        <v>145</v>
      </c>
      <c r="Q310" s="78" t="s">
        <v>268</v>
      </c>
      <c r="R310" s="78" t="s">
        <v>331</v>
      </c>
      <c r="S310" s="78" t="s">
        <v>332</v>
      </c>
      <c r="T310" s="78" t="s">
        <v>332</v>
      </c>
      <c r="AR310" s="78" t="s">
        <v>145</v>
      </c>
      <c r="AS310" s="78" t="s">
        <v>145</v>
      </c>
      <c r="AU310" s="78" t="s">
        <v>3697</v>
      </c>
      <c r="AV310">
        <v>124</v>
      </c>
    </row>
    <row r="311" spans="1:48" ht="27.75" customHeight="1">
      <c r="A311" s="175" t="s">
        <v>594</v>
      </c>
      <c r="B311" s="175" t="s">
        <v>595</v>
      </c>
      <c r="C311" s="175" t="s">
        <v>338</v>
      </c>
      <c r="D311" s="173">
        <v>26</v>
      </c>
      <c r="E311" s="174">
        <f>TRUNC(일위대가목록!E99,0)</f>
        <v>5334</v>
      </c>
      <c r="F311" s="174">
        <f t="shared" si="32"/>
        <v>138684</v>
      </c>
      <c r="G311" s="174">
        <f>TRUNC(일위대가목록!F99,0)</f>
        <v>27033</v>
      </c>
      <c r="H311" s="174">
        <f t="shared" si="33"/>
        <v>702858</v>
      </c>
      <c r="I311" s="174">
        <f>TRUNC(일위대가목록!G99,0)</f>
        <v>1051</v>
      </c>
      <c r="J311" s="174">
        <f t="shared" si="34"/>
        <v>27326</v>
      </c>
      <c r="K311" s="174">
        <f t="shared" si="35"/>
        <v>33418</v>
      </c>
      <c r="L311" s="174">
        <f t="shared" si="35"/>
        <v>868868</v>
      </c>
      <c r="M311" s="175" t="s">
        <v>612</v>
      </c>
      <c r="N311" s="78" t="s">
        <v>3698</v>
      </c>
      <c r="O311" s="78" t="s">
        <v>145</v>
      </c>
      <c r="P311" s="78" t="s">
        <v>145</v>
      </c>
      <c r="Q311" s="78" t="s">
        <v>268</v>
      </c>
      <c r="R311" s="78" t="s">
        <v>331</v>
      </c>
      <c r="S311" s="78" t="s">
        <v>332</v>
      </c>
      <c r="T311" s="78" t="s">
        <v>332</v>
      </c>
      <c r="AR311" s="78" t="s">
        <v>145</v>
      </c>
      <c r="AS311" s="78" t="s">
        <v>145</v>
      </c>
      <c r="AU311" s="78" t="s">
        <v>3699</v>
      </c>
      <c r="AV311">
        <v>125</v>
      </c>
    </row>
    <row r="312" spans="1:48" ht="27.75" customHeight="1">
      <c r="A312" s="175" t="s">
        <v>597</v>
      </c>
      <c r="B312" s="175" t="s">
        <v>598</v>
      </c>
      <c r="C312" s="175" t="s">
        <v>338</v>
      </c>
      <c r="D312" s="173">
        <v>3</v>
      </c>
      <c r="E312" s="174">
        <f>TRUNC(일위대가목록!E100,0)</f>
        <v>14340</v>
      </c>
      <c r="F312" s="174">
        <f t="shared" si="32"/>
        <v>43020</v>
      </c>
      <c r="G312" s="174">
        <f>TRUNC(일위대가목록!F100,0)</f>
        <v>109759</v>
      </c>
      <c r="H312" s="174">
        <f t="shared" si="33"/>
        <v>329277</v>
      </c>
      <c r="I312" s="174">
        <f>TRUNC(일위대가목록!G100,0)</f>
        <v>2936</v>
      </c>
      <c r="J312" s="174">
        <f t="shared" si="34"/>
        <v>8808</v>
      </c>
      <c r="K312" s="174">
        <f t="shared" si="35"/>
        <v>127035</v>
      </c>
      <c r="L312" s="174">
        <f t="shared" si="35"/>
        <v>381105</v>
      </c>
      <c r="M312" s="175" t="s">
        <v>614</v>
      </c>
      <c r="N312" s="78" t="s">
        <v>3700</v>
      </c>
      <c r="O312" s="78" t="s">
        <v>145</v>
      </c>
      <c r="P312" s="78" t="s">
        <v>145</v>
      </c>
      <c r="Q312" s="78" t="s">
        <v>268</v>
      </c>
      <c r="R312" s="78" t="s">
        <v>331</v>
      </c>
      <c r="S312" s="78" t="s">
        <v>332</v>
      </c>
      <c r="T312" s="78" t="s">
        <v>332</v>
      </c>
      <c r="AR312" s="78" t="s">
        <v>145</v>
      </c>
      <c r="AS312" s="78" t="s">
        <v>145</v>
      </c>
      <c r="AU312" s="78" t="s">
        <v>3701</v>
      </c>
      <c r="AV312">
        <v>126</v>
      </c>
    </row>
    <row r="313" spans="1:48" ht="27.75" customHeight="1">
      <c r="A313" s="175" t="s">
        <v>600</v>
      </c>
      <c r="B313" s="175" t="s">
        <v>601</v>
      </c>
      <c r="C313" s="175" t="s">
        <v>338</v>
      </c>
      <c r="D313" s="173">
        <v>251</v>
      </c>
      <c r="E313" s="174">
        <f>TRUNC(일위대가목록!E101,0)</f>
        <v>2194</v>
      </c>
      <c r="F313" s="174">
        <f t="shared" si="32"/>
        <v>550694</v>
      </c>
      <c r="G313" s="174">
        <f>TRUNC(일위대가목록!F101,0)</f>
        <v>8828</v>
      </c>
      <c r="H313" s="174">
        <f t="shared" si="33"/>
        <v>2215828</v>
      </c>
      <c r="I313" s="174">
        <f>TRUNC(일위대가목록!G101,0)</f>
        <v>353</v>
      </c>
      <c r="J313" s="174">
        <f t="shared" si="34"/>
        <v>88603</v>
      </c>
      <c r="K313" s="174">
        <f t="shared" si="35"/>
        <v>11375</v>
      </c>
      <c r="L313" s="174">
        <f t="shared" si="35"/>
        <v>2855125</v>
      </c>
      <c r="M313" s="175" t="s">
        <v>616</v>
      </c>
      <c r="N313" s="78" t="s">
        <v>3702</v>
      </c>
      <c r="O313" s="78" t="s">
        <v>145</v>
      </c>
      <c r="P313" s="78" t="s">
        <v>145</v>
      </c>
      <c r="Q313" s="78" t="s">
        <v>268</v>
      </c>
      <c r="R313" s="78" t="s">
        <v>331</v>
      </c>
      <c r="S313" s="78" t="s">
        <v>332</v>
      </c>
      <c r="T313" s="78" t="s">
        <v>332</v>
      </c>
      <c r="AR313" s="78" t="s">
        <v>145</v>
      </c>
      <c r="AS313" s="78" t="s">
        <v>145</v>
      </c>
      <c r="AU313" s="78" t="s">
        <v>3703</v>
      </c>
      <c r="AV313">
        <v>127</v>
      </c>
    </row>
    <row r="314" spans="1:48" ht="27.75" customHeight="1">
      <c r="A314" s="175" t="s">
        <v>600</v>
      </c>
      <c r="B314" s="175" t="s">
        <v>603</v>
      </c>
      <c r="C314" s="175" t="s">
        <v>338</v>
      </c>
      <c r="D314" s="173">
        <v>31</v>
      </c>
      <c r="E314" s="174">
        <f>TRUNC(일위대가목록!E102,0)</f>
        <v>2864</v>
      </c>
      <c r="F314" s="174">
        <f t="shared" si="32"/>
        <v>88784</v>
      </c>
      <c r="G314" s="174">
        <f>TRUNC(일위대가목록!F102,0)</f>
        <v>8828</v>
      </c>
      <c r="H314" s="174">
        <f t="shared" si="33"/>
        <v>273668</v>
      </c>
      <c r="I314" s="174">
        <f>TRUNC(일위대가목록!G102,0)</f>
        <v>353</v>
      </c>
      <c r="J314" s="174">
        <f t="shared" si="34"/>
        <v>10943</v>
      </c>
      <c r="K314" s="174">
        <f t="shared" si="35"/>
        <v>12045</v>
      </c>
      <c r="L314" s="174">
        <f t="shared" si="35"/>
        <v>373395</v>
      </c>
      <c r="M314" s="175" t="s">
        <v>618</v>
      </c>
      <c r="N314" s="78" t="s">
        <v>3704</v>
      </c>
      <c r="O314" s="78" t="s">
        <v>145</v>
      </c>
      <c r="P314" s="78" t="s">
        <v>145</v>
      </c>
      <c r="Q314" s="78" t="s">
        <v>268</v>
      </c>
      <c r="R314" s="78" t="s">
        <v>331</v>
      </c>
      <c r="S314" s="78" t="s">
        <v>332</v>
      </c>
      <c r="T314" s="78" t="s">
        <v>332</v>
      </c>
      <c r="AR314" s="78" t="s">
        <v>145</v>
      </c>
      <c r="AS314" s="78" t="s">
        <v>145</v>
      </c>
      <c r="AU314" s="78" t="s">
        <v>3705</v>
      </c>
      <c r="AV314">
        <v>128</v>
      </c>
    </row>
    <row r="315" spans="1:48" ht="27.75" customHeight="1">
      <c r="A315" s="175" t="s">
        <v>605</v>
      </c>
      <c r="B315" s="175" t="s">
        <v>606</v>
      </c>
      <c r="C315" s="175" t="s">
        <v>338</v>
      </c>
      <c r="D315" s="173">
        <v>214</v>
      </c>
      <c r="E315" s="174">
        <f>TRUNC(일위대가목록!E103,0)</f>
        <v>3072</v>
      </c>
      <c r="F315" s="174">
        <f t="shared" si="32"/>
        <v>657408</v>
      </c>
      <c r="G315" s="174">
        <f>TRUNC(일위대가목록!F103,0)</f>
        <v>8828</v>
      </c>
      <c r="H315" s="174">
        <f t="shared" si="33"/>
        <v>1889192</v>
      </c>
      <c r="I315" s="174">
        <f>TRUNC(일위대가목록!G103,0)</f>
        <v>353</v>
      </c>
      <c r="J315" s="174">
        <f t="shared" si="34"/>
        <v>75542</v>
      </c>
      <c r="K315" s="174">
        <f t="shared" si="35"/>
        <v>12253</v>
      </c>
      <c r="L315" s="174">
        <f t="shared" si="35"/>
        <v>2622142</v>
      </c>
      <c r="M315" s="175" t="s">
        <v>621</v>
      </c>
      <c r="N315" s="78" t="s">
        <v>3706</v>
      </c>
      <c r="O315" s="78" t="s">
        <v>145</v>
      </c>
      <c r="P315" s="78" t="s">
        <v>145</v>
      </c>
      <c r="Q315" s="78" t="s">
        <v>268</v>
      </c>
      <c r="R315" s="78" t="s">
        <v>331</v>
      </c>
      <c r="S315" s="78" t="s">
        <v>332</v>
      </c>
      <c r="T315" s="78" t="s">
        <v>332</v>
      </c>
      <c r="AR315" s="78" t="s">
        <v>145</v>
      </c>
      <c r="AS315" s="78" t="s">
        <v>145</v>
      </c>
      <c r="AU315" s="78" t="s">
        <v>3707</v>
      </c>
      <c r="AV315">
        <v>129</v>
      </c>
    </row>
    <row r="316" spans="1:48" ht="27.75" customHeight="1">
      <c r="A316" s="173"/>
      <c r="B316" s="173"/>
      <c r="C316" s="173"/>
      <c r="D316" s="173"/>
      <c r="E316" s="174"/>
      <c r="F316" s="174"/>
      <c r="G316" s="174"/>
      <c r="H316" s="174"/>
      <c r="I316" s="174"/>
      <c r="J316" s="174"/>
      <c r="K316" s="174"/>
      <c r="L316" s="174"/>
      <c r="M316" s="173"/>
      <c r="Q316" s="78" t="s">
        <v>268</v>
      </c>
    </row>
    <row r="317" spans="1:48" ht="27.75" customHeight="1">
      <c r="A317" s="173"/>
      <c r="B317" s="173"/>
      <c r="C317" s="173"/>
      <c r="D317" s="173"/>
      <c r="E317" s="174"/>
      <c r="F317" s="174"/>
      <c r="G317" s="174"/>
      <c r="H317" s="174"/>
      <c r="I317" s="174"/>
      <c r="J317" s="174"/>
      <c r="K317" s="174"/>
      <c r="L317" s="174"/>
      <c r="M317" s="173"/>
      <c r="Q317" s="78" t="s">
        <v>268</v>
      </c>
    </row>
    <row r="318" spans="1:48" ht="27.75" customHeight="1">
      <c r="A318" s="173"/>
      <c r="B318" s="173"/>
      <c r="C318" s="173"/>
      <c r="D318" s="173"/>
      <c r="E318" s="174"/>
      <c r="F318" s="174"/>
      <c r="G318" s="174"/>
      <c r="H318" s="174"/>
      <c r="I318" s="174"/>
      <c r="J318" s="174"/>
      <c r="K318" s="174"/>
      <c r="L318" s="174"/>
      <c r="M318" s="173"/>
      <c r="Q318" s="78" t="s">
        <v>268</v>
      </c>
    </row>
    <row r="319" spans="1:48" ht="27.75" customHeight="1">
      <c r="A319" s="173"/>
      <c r="B319" s="173"/>
      <c r="C319" s="173"/>
      <c r="D319" s="173"/>
      <c r="E319" s="174"/>
      <c r="F319" s="174"/>
      <c r="G319" s="174"/>
      <c r="H319" s="174"/>
      <c r="I319" s="174"/>
      <c r="J319" s="174"/>
      <c r="K319" s="174"/>
      <c r="L319" s="174"/>
      <c r="M319" s="173"/>
      <c r="Q319" s="78" t="s">
        <v>268</v>
      </c>
    </row>
    <row r="320" spans="1:48" ht="27.75" customHeight="1">
      <c r="A320" s="173"/>
      <c r="B320" s="173"/>
      <c r="C320" s="173"/>
      <c r="D320" s="173"/>
      <c r="E320" s="174"/>
      <c r="F320" s="174"/>
      <c r="G320" s="174"/>
      <c r="H320" s="174"/>
      <c r="I320" s="174"/>
      <c r="J320" s="174"/>
      <c r="K320" s="174"/>
      <c r="L320" s="174"/>
      <c r="M320" s="173"/>
      <c r="Q320" s="78" t="s">
        <v>268</v>
      </c>
    </row>
    <row r="321" spans="1:17" ht="27.75" customHeight="1">
      <c r="A321" s="173"/>
      <c r="B321" s="173"/>
      <c r="C321" s="173"/>
      <c r="D321" s="173"/>
      <c r="E321" s="174"/>
      <c r="F321" s="174"/>
      <c r="G321" s="174"/>
      <c r="H321" s="174"/>
      <c r="I321" s="174"/>
      <c r="J321" s="174"/>
      <c r="K321" s="174"/>
      <c r="L321" s="174"/>
      <c r="M321" s="173"/>
      <c r="Q321" s="78" t="s">
        <v>268</v>
      </c>
    </row>
    <row r="322" spans="1:17" ht="27.75" customHeight="1">
      <c r="A322" s="173"/>
      <c r="B322" s="173"/>
      <c r="C322" s="173"/>
      <c r="D322" s="173"/>
      <c r="E322" s="174"/>
      <c r="F322" s="174"/>
      <c r="G322" s="174"/>
      <c r="H322" s="174"/>
      <c r="I322" s="174"/>
      <c r="J322" s="174"/>
      <c r="K322" s="174"/>
      <c r="L322" s="174"/>
      <c r="M322" s="173"/>
      <c r="Q322" s="78" t="s">
        <v>268</v>
      </c>
    </row>
    <row r="323" spans="1:17" ht="27.75" customHeight="1">
      <c r="A323" s="173"/>
      <c r="B323" s="173"/>
      <c r="C323" s="173"/>
      <c r="D323" s="173"/>
      <c r="E323" s="174"/>
      <c r="F323" s="174"/>
      <c r="G323" s="174"/>
      <c r="H323" s="174"/>
      <c r="I323" s="174"/>
      <c r="J323" s="174"/>
      <c r="K323" s="174"/>
      <c r="L323" s="174"/>
      <c r="M323" s="173"/>
      <c r="Q323" s="78" t="s">
        <v>268</v>
      </c>
    </row>
    <row r="324" spans="1:17" ht="27.75" customHeight="1">
      <c r="A324" s="173"/>
      <c r="B324" s="173"/>
      <c r="C324" s="173"/>
      <c r="D324" s="173"/>
      <c r="E324" s="174"/>
      <c r="F324" s="174"/>
      <c r="G324" s="174"/>
      <c r="H324" s="174"/>
      <c r="I324" s="174"/>
      <c r="J324" s="174"/>
      <c r="K324" s="174"/>
      <c r="L324" s="174"/>
      <c r="M324" s="173"/>
      <c r="Q324" s="78" t="s">
        <v>268</v>
      </c>
    </row>
    <row r="325" spans="1:17" ht="27.75" customHeight="1">
      <c r="A325" s="173"/>
      <c r="B325" s="173"/>
      <c r="C325" s="173"/>
      <c r="D325" s="173"/>
      <c r="E325" s="174"/>
      <c r="F325" s="174"/>
      <c r="G325" s="174"/>
      <c r="H325" s="174"/>
      <c r="I325" s="174"/>
      <c r="J325" s="174"/>
      <c r="K325" s="174"/>
      <c r="L325" s="174"/>
      <c r="M325" s="173"/>
      <c r="Q325" s="78" t="s">
        <v>268</v>
      </c>
    </row>
    <row r="326" spans="1:17" ht="27.75" customHeight="1">
      <c r="A326" s="173"/>
      <c r="B326" s="173"/>
      <c r="C326" s="173"/>
      <c r="D326" s="173"/>
      <c r="E326" s="174"/>
      <c r="F326" s="174"/>
      <c r="G326" s="174"/>
      <c r="H326" s="174"/>
      <c r="I326" s="174"/>
      <c r="J326" s="174"/>
      <c r="K326" s="174"/>
      <c r="L326" s="174"/>
      <c r="M326" s="173"/>
      <c r="Q326" s="78" t="s">
        <v>268</v>
      </c>
    </row>
    <row r="327" spans="1:17" ht="27.75" customHeight="1">
      <c r="A327" s="173"/>
      <c r="B327" s="173"/>
      <c r="C327" s="173"/>
      <c r="D327" s="173"/>
      <c r="E327" s="174"/>
      <c r="F327" s="174"/>
      <c r="G327" s="174"/>
      <c r="H327" s="174"/>
      <c r="I327" s="174"/>
      <c r="J327" s="174"/>
      <c r="K327" s="174"/>
      <c r="L327" s="174"/>
      <c r="M327" s="173"/>
      <c r="Q327" s="78" t="s">
        <v>268</v>
      </c>
    </row>
    <row r="328" spans="1:17" ht="27.75" customHeight="1">
      <c r="A328" s="173"/>
      <c r="B328" s="173"/>
      <c r="C328" s="173"/>
      <c r="D328" s="173"/>
      <c r="E328" s="174"/>
      <c r="F328" s="174"/>
      <c r="G328" s="174"/>
      <c r="H328" s="174"/>
      <c r="I328" s="174"/>
      <c r="J328" s="174"/>
      <c r="K328" s="174"/>
      <c r="L328" s="174"/>
      <c r="M328" s="173"/>
      <c r="Q328" s="78" t="s">
        <v>268</v>
      </c>
    </row>
    <row r="329" spans="1:17" ht="27.75" customHeight="1">
      <c r="A329" s="173"/>
      <c r="B329" s="173"/>
      <c r="C329" s="173"/>
      <c r="D329" s="173"/>
      <c r="E329" s="174"/>
      <c r="F329" s="174"/>
      <c r="G329" s="174"/>
      <c r="H329" s="174"/>
      <c r="I329" s="174"/>
      <c r="J329" s="174"/>
      <c r="K329" s="174"/>
      <c r="L329" s="174"/>
      <c r="M329" s="173"/>
      <c r="Q329" s="78" t="s">
        <v>268</v>
      </c>
    </row>
    <row r="330" spans="1:17" ht="27.75" customHeight="1">
      <c r="A330" s="173"/>
      <c r="B330" s="173"/>
      <c r="C330" s="173"/>
      <c r="D330" s="173"/>
      <c r="E330" s="174"/>
      <c r="F330" s="174"/>
      <c r="G330" s="174"/>
      <c r="H330" s="174"/>
      <c r="I330" s="174"/>
      <c r="J330" s="174"/>
      <c r="K330" s="174"/>
      <c r="L330" s="174"/>
      <c r="M330" s="173"/>
      <c r="Q330" s="78" t="s">
        <v>268</v>
      </c>
    </row>
    <row r="331" spans="1:17" ht="27.75" customHeight="1">
      <c r="A331" s="173"/>
      <c r="B331" s="173"/>
      <c r="C331" s="173"/>
      <c r="D331" s="173"/>
      <c r="E331" s="174"/>
      <c r="F331" s="174"/>
      <c r="G331" s="174"/>
      <c r="H331" s="174"/>
      <c r="I331" s="174"/>
      <c r="J331" s="174"/>
      <c r="K331" s="174"/>
      <c r="L331" s="174"/>
      <c r="M331" s="173"/>
      <c r="Q331" s="78" t="s">
        <v>268</v>
      </c>
    </row>
    <row r="332" spans="1:17" ht="27.75" customHeight="1">
      <c r="A332" s="173"/>
      <c r="B332" s="173"/>
      <c r="C332" s="173"/>
      <c r="D332" s="173"/>
      <c r="E332" s="174"/>
      <c r="F332" s="174"/>
      <c r="G332" s="174"/>
      <c r="H332" s="174"/>
      <c r="I332" s="174"/>
      <c r="J332" s="174"/>
      <c r="K332" s="174"/>
      <c r="L332" s="174"/>
      <c r="M332" s="173"/>
      <c r="Q332" s="78" t="s">
        <v>268</v>
      </c>
    </row>
    <row r="333" spans="1:17" ht="27.75" customHeight="1">
      <c r="A333" s="173"/>
      <c r="B333" s="173"/>
      <c r="C333" s="173"/>
      <c r="D333" s="173"/>
      <c r="E333" s="174"/>
      <c r="F333" s="174"/>
      <c r="G333" s="174"/>
      <c r="H333" s="174"/>
      <c r="I333" s="174"/>
      <c r="J333" s="174"/>
      <c r="K333" s="174"/>
      <c r="L333" s="174"/>
      <c r="M333" s="173"/>
      <c r="Q333" s="78" t="s">
        <v>268</v>
      </c>
    </row>
    <row r="334" spans="1:17" ht="27.75" customHeight="1">
      <c r="A334" s="173"/>
      <c r="B334" s="173"/>
      <c r="C334" s="173"/>
      <c r="D334" s="173"/>
      <c r="E334" s="174"/>
      <c r="F334" s="174"/>
      <c r="G334" s="174"/>
      <c r="H334" s="174"/>
      <c r="I334" s="174"/>
      <c r="J334" s="174"/>
      <c r="K334" s="174"/>
      <c r="L334" s="174"/>
      <c r="M334" s="173"/>
      <c r="Q334" s="78" t="s">
        <v>268</v>
      </c>
    </row>
    <row r="335" spans="1:17" ht="27.75" customHeight="1">
      <c r="A335" s="173"/>
      <c r="B335" s="173"/>
      <c r="C335" s="173"/>
      <c r="D335" s="173"/>
      <c r="E335" s="174"/>
      <c r="F335" s="174"/>
      <c r="G335" s="174"/>
      <c r="H335" s="174"/>
      <c r="I335" s="174"/>
      <c r="J335" s="174"/>
      <c r="K335" s="174"/>
      <c r="L335" s="174"/>
      <c r="M335" s="173"/>
      <c r="Q335" s="78" t="s">
        <v>268</v>
      </c>
    </row>
    <row r="336" spans="1:17" ht="27.75" customHeight="1">
      <c r="A336" s="173"/>
      <c r="B336" s="173"/>
      <c r="C336" s="173"/>
      <c r="D336" s="173"/>
      <c r="E336" s="174"/>
      <c r="F336" s="174"/>
      <c r="G336" s="174"/>
      <c r="H336" s="174"/>
      <c r="I336" s="174"/>
      <c r="J336" s="174"/>
      <c r="K336" s="174"/>
      <c r="L336" s="174"/>
      <c r="M336" s="173"/>
      <c r="Q336" s="78" t="s">
        <v>268</v>
      </c>
    </row>
    <row r="337" spans="1:48" ht="27.75" customHeight="1">
      <c r="A337" s="173"/>
      <c r="B337" s="173"/>
      <c r="C337" s="173"/>
      <c r="D337" s="173"/>
      <c r="E337" s="174"/>
      <c r="F337" s="174"/>
      <c r="G337" s="174"/>
      <c r="H337" s="174"/>
      <c r="I337" s="174"/>
      <c r="J337" s="174"/>
      <c r="K337" s="174"/>
      <c r="L337" s="174"/>
      <c r="M337" s="173"/>
      <c r="Q337" s="78" t="s">
        <v>268</v>
      </c>
    </row>
    <row r="338" spans="1:48" ht="27.75" customHeight="1">
      <c r="A338" s="173"/>
      <c r="B338" s="173"/>
      <c r="C338" s="173"/>
      <c r="D338" s="173"/>
      <c r="E338" s="174"/>
      <c r="F338" s="174"/>
      <c r="G338" s="174"/>
      <c r="H338" s="174"/>
      <c r="I338" s="174"/>
      <c r="J338" s="174"/>
      <c r="K338" s="174"/>
      <c r="L338" s="174"/>
      <c r="M338" s="173"/>
      <c r="Q338" s="78" t="s">
        <v>268</v>
      </c>
    </row>
    <row r="339" spans="1:48" ht="27.75" customHeight="1">
      <c r="A339" s="173"/>
      <c r="B339" s="173"/>
      <c r="C339" s="173"/>
      <c r="D339" s="173"/>
      <c r="E339" s="174"/>
      <c r="F339" s="174"/>
      <c r="G339" s="174"/>
      <c r="H339" s="174"/>
      <c r="I339" s="174"/>
      <c r="J339" s="174"/>
      <c r="K339" s="174"/>
      <c r="L339" s="174"/>
      <c r="M339" s="173"/>
      <c r="Q339" s="78" t="s">
        <v>268</v>
      </c>
    </row>
    <row r="340" spans="1:48" ht="27.75" customHeight="1">
      <c r="A340" s="175" t="s">
        <v>161</v>
      </c>
      <c r="B340" s="173"/>
      <c r="C340" s="173"/>
      <c r="D340" s="173"/>
      <c r="E340" s="174"/>
      <c r="F340" s="174">
        <f>SUMIF(Q290:Q339,"010111",F290:F339)</f>
        <v>54539263</v>
      </c>
      <c r="G340" s="174"/>
      <c r="H340" s="174">
        <f>SUMIF(Q290:Q339,"010111",H290:H339)</f>
        <v>22234682</v>
      </c>
      <c r="I340" s="174"/>
      <c r="J340" s="174">
        <f>SUMIF(Q290:Q339,"010111",J290:J339)</f>
        <v>878190</v>
      </c>
      <c r="K340" s="174"/>
      <c r="L340" s="174">
        <f>SUMIF(Q290:Q339,"010111",L290:L339)</f>
        <v>77652135</v>
      </c>
      <c r="M340" s="173"/>
      <c r="N340" t="s">
        <v>342</v>
      </c>
    </row>
    <row r="341" spans="1:48" ht="27.75" customHeight="1">
      <c r="A341" s="175" t="s">
        <v>2860</v>
      </c>
      <c r="B341" s="175" t="s">
        <v>145</v>
      </c>
      <c r="C341" s="173"/>
      <c r="D341" s="173"/>
      <c r="E341" s="174"/>
      <c r="F341" s="174"/>
      <c r="G341" s="174"/>
      <c r="H341" s="174"/>
      <c r="I341" s="174"/>
      <c r="J341" s="174"/>
      <c r="K341" s="174"/>
      <c r="L341" s="174"/>
      <c r="M341" s="173"/>
      <c r="Q341" s="78" t="s">
        <v>269</v>
      </c>
    </row>
    <row r="342" spans="1:48" ht="27.75" customHeight="1">
      <c r="A342" s="175" t="s">
        <v>608</v>
      </c>
      <c r="B342" s="175" t="s">
        <v>609</v>
      </c>
      <c r="C342" s="175" t="s">
        <v>358</v>
      </c>
      <c r="D342" s="173">
        <v>24</v>
      </c>
      <c r="E342" s="174">
        <f>TRUNC(일위대가목록!E104,0)</f>
        <v>0</v>
      </c>
      <c r="F342" s="174">
        <f t="shared" ref="F342:F354" si="36">TRUNC(E342*D342, 0)</f>
        <v>0</v>
      </c>
      <c r="G342" s="174">
        <f>TRUNC(일위대가목록!F104,0)</f>
        <v>18870</v>
      </c>
      <c r="H342" s="174">
        <f t="shared" ref="H342:H354" si="37">TRUNC(G342*D342, 0)</f>
        <v>452880</v>
      </c>
      <c r="I342" s="174">
        <f>TRUNC(일위대가목록!G104,0)</f>
        <v>357</v>
      </c>
      <c r="J342" s="174">
        <f t="shared" ref="J342:J354" si="38">TRUNC(I342*D342, 0)</f>
        <v>8568</v>
      </c>
      <c r="K342" s="174">
        <f t="shared" ref="K342:L354" si="39">TRUNC(E342+G342+I342, 0)</f>
        <v>19227</v>
      </c>
      <c r="L342" s="174">
        <f t="shared" si="39"/>
        <v>461448</v>
      </c>
      <c r="M342" s="175" t="s">
        <v>623</v>
      </c>
      <c r="N342" s="78" t="s">
        <v>3708</v>
      </c>
      <c r="O342" s="78" t="s">
        <v>145</v>
      </c>
      <c r="P342" s="78" t="s">
        <v>145</v>
      </c>
      <c r="Q342" s="78" t="s">
        <v>269</v>
      </c>
      <c r="R342" s="78" t="s">
        <v>331</v>
      </c>
      <c r="S342" s="78" t="s">
        <v>332</v>
      </c>
      <c r="T342" s="78" t="s">
        <v>332</v>
      </c>
      <c r="AR342" s="78" t="s">
        <v>145</v>
      </c>
      <c r="AS342" s="78" t="s">
        <v>145</v>
      </c>
      <c r="AU342" s="78" t="s">
        <v>3709</v>
      </c>
      <c r="AV342">
        <v>131</v>
      </c>
    </row>
    <row r="343" spans="1:48" ht="27.75" customHeight="1">
      <c r="A343" s="175" t="s">
        <v>608</v>
      </c>
      <c r="B343" s="175" t="s">
        <v>611</v>
      </c>
      <c r="C343" s="175" t="s">
        <v>358</v>
      </c>
      <c r="D343" s="173">
        <v>168</v>
      </c>
      <c r="E343" s="174">
        <f>TRUNC(일위대가목록!E105,0)</f>
        <v>0</v>
      </c>
      <c r="F343" s="174">
        <f t="shared" si="36"/>
        <v>0</v>
      </c>
      <c r="G343" s="174">
        <f>TRUNC(일위대가목록!F105,0)</f>
        <v>37742</v>
      </c>
      <c r="H343" s="174">
        <f t="shared" si="37"/>
        <v>6340656</v>
      </c>
      <c r="I343" s="174">
        <f>TRUNC(일위대가목록!G105,0)</f>
        <v>714</v>
      </c>
      <c r="J343" s="174">
        <f t="shared" si="38"/>
        <v>119952</v>
      </c>
      <c r="K343" s="174">
        <f t="shared" si="39"/>
        <v>38456</v>
      </c>
      <c r="L343" s="174">
        <f t="shared" si="39"/>
        <v>6460608</v>
      </c>
      <c r="M343" s="175" t="s">
        <v>626</v>
      </c>
      <c r="N343" s="78" t="s">
        <v>3710</v>
      </c>
      <c r="O343" s="78" t="s">
        <v>145</v>
      </c>
      <c r="P343" s="78" t="s">
        <v>145</v>
      </c>
      <c r="Q343" s="78" t="s">
        <v>269</v>
      </c>
      <c r="R343" s="78" t="s">
        <v>331</v>
      </c>
      <c r="S343" s="78" t="s">
        <v>332</v>
      </c>
      <c r="T343" s="78" t="s">
        <v>332</v>
      </c>
      <c r="AR343" s="78" t="s">
        <v>145</v>
      </c>
      <c r="AS343" s="78" t="s">
        <v>145</v>
      </c>
      <c r="AU343" s="78" t="s">
        <v>3711</v>
      </c>
      <c r="AV343">
        <v>132</v>
      </c>
    </row>
    <row r="344" spans="1:48" ht="27.75" customHeight="1">
      <c r="A344" s="175" t="s">
        <v>608</v>
      </c>
      <c r="B344" s="175" t="s">
        <v>613</v>
      </c>
      <c r="C344" s="175" t="s">
        <v>358</v>
      </c>
      <c r="D344" s="173">
        <v>152</v>
      </c>
      <c r="E344" s="174">
        <f>TRUNC(일위대가목록!E106,0)</f>
        <v>0</v>
      </c>
      <c r="F344" s="174">
        <f t="shared" si="36"/>
        <v>0</v>
      </c>
      <c r="G344" s="174">
        <f>TRUNC(일위대가목록!F106,0)</f>
        <v>37966</v>
      </c>
      <c r="H344" s="174">
        <f t="shared" si="37"/>
        <v>5770832</v>
      </c>
      <c r="I344" s="174">
        <f>TRUNC(일위대가목록!G106,0)</f>
        <v>714</v>
      </c>
      <c r="J344" s="174">
        <f t="shared" si="38"/>
        <v>108528</v>
      </c>
      <c r="K344" s="174">
        <f t="shared" si="39"/>
        <v>38680</v>
      </c>
      <c r="L344" s="174">
        <f t="shared" si="39"/>
        <v>5879360</v>
      </c>
      <c r="M344" s="175" t="s">
        <v>628</v>
      </c>
      <c r="N344" s="78" t="s">
        <v>3712</v>
      </c>
      <c r="O344" s="78" t="s">
        <v>145</v>
      </c>
      <c r="P344" s="78" t="s">
        <v>145</v>
      </c>
      <c r="Q344" s="78" t="s">
        <v>269</v>
      </c>
      <c r="R344" s="78" t="s">
        <v>331</v>
      </c>
      <c r="S344" s="78" t="s">
        <v>332</v>
      </c>
      <c r="T344" s="78" t="s">
        <v>332</v>
      </c>
      <c r="AR344" s="78" t="s">
        <v>145</v>
      </c>
      <c r="AS344" s="78" t="s">
        <v>145</v>
      </c>
      <c r="AU344" s="78" t="s">
        <v>3713</v>
      </c>
      <c r="AV344">
        <v>133</v>
      </c>
    </row>
    <row r="345" spans="1:48" ht="27.75" customHeight="1">
      <c r="A345" s="175" t="s">
        <v>608</v>
      </c>
      <c r="B345" s="175" t="s">
        <v>615</v>
      </c>
      <c r="C345" s="175" t="s">
        <v>358</v>
      </c>
      <c r="D345" s="173">
        <v>52</v>
      </c>
      <c r="E345" s="174">
        <f>TRUNC(일위대가목록!E107,0)</f>
        <v>0</v>
      </c>
      <c r="F345" s="174">
        <f t="shared" si="36"/>
        <v>0</v>
      </c>
      <c r="G345" s="174">
        <f>TRUNC(일위대가목록!F107,0)</f>
        <v>13673</v>
      </c>
      <c r="H345" s="174">
        <f t="shared" si="37"/>
        <v>710996</v>
      </c>
      <c r="I345" s="174">
        <f>TRUNC(일위대가목록!G107,0)</f>
        <v>228</v>
      </c>
      <c r="J345" s="174">
        <f t="shared" si="38"/>
        <v>11856</v>
      </c>
      <c r="K345" s="174">
        <f t="shared" si="39"/>
        <v>13901</v>
      </c>
      <c r="L345" s="174">
        <f t="shared" si="39"/>
        <v>722852</v>
      </c>
      <c r="M345" s="175" t="s">
        <v>630</v>
      </c>
      <c r="N345" s="78" t="s">
        <v>3714</v>
      </c>
      <c r="O345" s="78" t="s">
        <v>145</v>
      </c>
      <c r="P345" s="78" t="s">
        <v>145</v>
      </c>
      <c r="Q345" s="78" t="s">
        <v>269</v>
      </c>
      <c r="R345" s="78" t="s">
        <v>331</v>
      </c>
      <c r="S345" s="78" t="s">
        <v>332</v>
      </c>
      <c r="T345" s="78" t="s">
        <v>332</v>
      </c>
      <c r="AR345" s="78" t="s">
        <v>145</v>
      </c>
      <c r="AS345" s="78" t="s">
        <v>145</v>
      </c>
      <c r="AU345" s="78" t="s">
        <v>3715</v>
      </c>
      <c r="AV345">
        <v>134</v>
      </c>
    </row>
    <row r="346" spans="1:48" ht="27.75" customHeight="1">
      <c r="A346" s="175" t="s">
        <v>608</v>
      </c>
      <c r="B346" s="175" t="s">
        <v>617</v>
      </c>
      <c r="C346" s="175" t="s">
        <v>358</v>
      </c>
      <c r="D346" s="173">
        <v>418</v>
      </c>
      <c r="E346" s="174">
        <f>TRUNC(일위대가목록!E108,0)</f>
        <v>0</v>
      </c>
      <c r="F346" s="174">
        <f t="shared" si="36"/>
        <v>0</v>
      </c>
      <c r="G346" s="174">
        <f>TRUNC(일위대가목록!F108,0)</f>
        <v>14457</v>
      </c>
      <c r="H346" s="174">
        <f t="shared" si="37"/>
        <v>6043026</v>
      </c>
      <c r="I346" s="174">
        <f>TRUNC(일위대가목록!G108,0)</f>
        <v>228</v>
      </c>
      <c r="J346" s="174">
        <f t="shared" si="38"/>
        <v>95304</v>
      </c>
      <c r="K346" s="174">
        <f t="shared" si="39"/>
        <v>14685</v>
      </c>
      <c r="L346" s="174">
        <f t="shared" si="39"/>
        <v>6138330</v>
      </c>
      <c r="M346" s="175" t="s">
        <v>632</v>
      </c>
      <c r="N346" s="78" t="s">
        <v>3716</v>
      </c>
      <c r="O346" s="78" t="s">
        <v>145</v>
      </c>
      <c r="P346" s="78" t="s">
        <v>145</v>
      </c>
      <c r="Q346" s="78" t="s">
        <v>269</v>
      </c>
      <c r="R346" s="78" t="s">
        <v>331</v>
      </c>
      <c r="S346" s="78" t="s">
        <v>332</v>
      </c>
      <c r="T346" s="78" t="s">
        <v>332</v>
      </c>
      <c r="AR346" s="78" t="s">
        <v>145</v>
      </c>
      <c r="AS346" s="78" t="s">
        <v>145</v>
      </c>
      <c r="AU346" s="78" t="s">
        <v>3717</v>
      </c>
      <c r="AV346">
        <v>135</v>
      </c>
    </row>
    <row r="347" spans="1:48" ht="27.75" customHeight="1">
      <c r="A347" s="175" t="s">
        <v>619</v>
      </c>
      <c r="B347" s="175" t="s">
        <v>620</v>
      </c>
      <c r="C347" s="175" t="s">
        <v>358</v>
      </c>
      <c r="D347" s="173">
        <v>249</v>
      </c>
      <c r="E347" s="174">
        <f>TRUNC(일위대가목록!E109,0)</f>
        <v>0</v>
      </c>
      <c r="F347" s="174">
        <f t="shared" si="36"/>
        <v>0</v>
      </c>
      <c r="G347" s="174">
        <f>TRUNC(일위대가목록!F109,0)</f>
        <v>2673</v>
      </c>
      <c r="H347" s="174">
        <f t="shared" si="37"/>
        <v>665577</v>
      </c>
      <c r="I347" s="174">
        <f>TRUNC(일위대가목록!G109,0)</f>
        <v>80</v>
      </c>
      <c r="J347" s="174">
        <f t="shared" si="38"/>
        <v>19920</v>
      </c>
      <c r="K347" s="174">
        <f t="shared" si="39"/>
        <v>2753</v>
      </c>
      <c r="L347" s="174">
        <f t="shared" si="39"/>
        <v>685497</v>
      </c>
      <c r="M347" s="175" t="s">
        <v>647</v>
      </c>
      <c r="N347" s="78" t="s">
        <v>3718</v>
      </c>
      <c r="O347" s="78" t="s">
        <v>145</v>
      </c>
      <c r="P347" s="78" t="s">
        <v>145</v>
      </c>
      <c r="Q347" s="78" t="s">
        <v>269</v>
      </c>
      <c r="R347" s="78" t="s">
        <v>331</v>
      </c>
      <c r="S347" s="78" t="s">
        <v>332</v>
      </c>
      <c r="T347" s="78" t="s">
        <v>332</v>
      </c>
      <c r="AR347" s="78" t="s">
        <v>145</v>
      </c>
      <c r="AS347" s="78" t="s">
        <v>145</v>
      </c>
      <c r="AU347" s="78" t="s">
        <v>3719</v>
      </c>
      <c r="AV347">
        <v>136</v>
      </c>
    </row>
    <row r="348" spans="1:48" ht="27.75" customHeight="1">
      <c r="A348" s="175" t="s">
        <v>619</v>
      </c>
      <c r="B348" s="175" t="s">
        <v>622</v>
      </c>
      <c r="C348" s="175" t="s">
        <v>358</v>
      </c>
      <c r="D348" s="173">
        <v>19</v>
      </c>
      <c r="E348" s="174">
        <f>TRUNC(일위대가목록!E110,0)</f>
        <v>0</v>
      </c>
      <c r="F348" s="174">
        <f t="shared" si="36"/>
        <v>0</v>
      </c>
      <c r="G348" s="174">
        <f>TRUNC(일위대가목록!F110,0)</f>
        <v>3208</v>
      </c>
      <c r="H348" s="174">
        <f t="shared" si="37"/>
        <v>60952</v>
      </c>
      <c r="I348" s="174">
        <f>TRUNC(일위대가목록!G110,0)</f>
        <v>96</v>
      </c>
      <c r="J348" s="174">
        <f t="shared" si="38"/>
        <v>1824</v>
      </c>
      <c r="K348" s="174">
        <f t="shared" si="39"/>
        <v>3304</v>
      </c>
      <c r="L348" s="174">
        <f t="shared" si="39"/>
        <v>62776</v>
      </c>
      <c r="M348" s="175" t="s">
        <v>650</v>
      </c>
      <c r="N348" s="78" t="s">
        <v>3720</v>
      </c>
      <c r="O348" s="78" t="s">
        <v>145</v>
      </c>
      <c r="P348" s="78" t="s">
        <v>145</v>
      </c>
      <c r="Q348" s="78" t="s">
        <v>269</v>
      </c>
      <c r="R348" s="78" t="s">
        <v>331</v>
      </c>
      <c r="S348" s="78" t="s">
        <v>332</v>
      </c>
      <c r="T348" s="78" t="s">
        <v>332</v>
      </c>
      <c r="AR348" s="78" t="s">
        <v>145</v>
      </c>
      <c r="AS348" s="78" t="s">
        <v>145</v>
      </c>
      <c r="AU348" s="78" t="s">
        <v>3721</v>
      </c>
      <c r="AV348">
        <v>137</v>
      </c>
    </row>
    <row r="349" spans="1:48" ht="27.75" customHeight="1">
      <c r="A349" s="175" t="s">
        <v>3037</v>
      </c>
      <c r="B349" s="175" t="s">
        <v>3038</v>
      </c>
      <c r="C349" s="175" t="s">
        <v>358</v>
      </c>
      <c r="D349" s="173">
        <v>322</v>
      </c>
      <c r="E349" s="174">
        <f>TRUNC(일위대가목록!E111,0)</f>
        <v>0</v>
      </c>
      <c r="F349" s="174">
        <f t="shared" si="36"/>
        <v>0</v>
      </c>
      <c r="G349" s="174">
        <f>TRUNC(일위대가목록!F111,0)</f>
        <v>4215</v>
      </c>
      <c r="H349" s="174">
        <f t="shared" si="37"/>
        <v>1357230</v>
      </c>
      <c r="I349" s="174">
        <f>TRUNC(일위대가목록!G111,0)</f>
        <v>0</v>
      </c>
      <c r="J349" s="174">
        <f t="shared" si="38"/>
        <v>0</v>
      </c>
      <c r="K349" s="174">
        <f t="shared" si="39"/>
        <v>4215</v>
      </c>
      <c r="L349" s="174">
        <f t="shared" si="39"/>
        <v>1357230</v>
      </c>
      <c r="M349" s="175" t="s">
        <v>652</v>
      </c>
      <c r="N349" s="78" t="s">
        <v>3722</v>
      </c>
      <c r="O349" s="78" t="s">
        <v>145</v>
      </c>
      <c r="P349" s="78" t="s">
        <v>145</v>
      </c>
      <c r="Q349" s="78" t="s">
        <v>269</v>
      </c>
      <c r="R349" s="78" t="s">
        <v>331</v>
      </c>
      <c r="S349" s="78" t="s">
        <v>332</v>
      </c>
      <c r="T349" s="78" t="s">
        <v>332</v>
      </c>
      <c r="AR349" s="78" t="s">
        <v>145</v>
      </c>
      <c r="AS349" s="78" t="s">
        <v>145</v>
      </c>
      <c r="AU349" s="78" t="s">
        <v>3723</v>
      </c>
      <c r="AV349">
        <v>648</v>
      </c>
    </row>
    <row r="350" spans="1:48" ht="27.75" customHeight="1">
      <c r="A350" s="175" t="s">
        <v>3037</v>
      </c>
      <c r="B350" s="175" t="s">
        <v>3039</v>
      </c>
      <c r="C350" s="175" t="s">
        <v>358</v>
      </c>
      <c r="D350" s="173">
        <v>35</v>
      </c>
      <c r="E350" s="174">
        <f>TRUNC(일위대가목록!E112,0)</f>
        <v>0</v>
      </c>
      <c r="F350" s="174">
        <f t="shared" si="36"/>
        <v>0</v>
      </c>
      <c r="G350" s="174">
        <f>TRUNC(일위대가목록!F112,0)</f>
        <v>5073</v>
      </c>
      <c r="H350" s="174">
        <f t="shared" si="37"/>
        <v>177555</v>
      </c>
      <c r="I350" s="174">
        <f>TRUNC(일위대가목록!G112,0)</f>
        <v>0</v>
      </c>
      <c r="J350" s="174">
        <f t="shared" si="38"/>
        <v>0</v>
      </c>
      <c r="K350" s="174">
        <f t="shared" si="39"/>
        <v>5073</v>
      </c>
      <c r="L350" s="174">
        <f t="shared" si="39"/>
        <v>177555</v>
      </c>
      <c r="M350" s="175" t="s">
        <v>655</v>
      </c>
      <c r="N350" s="78" t="s">
        <v>3724</v>
      </c>
      <c r="O350" s="78" t="s">
        <v>145</v>
      </c>
      <c r="P350" s="78" t="s">
        <v>145</v>
      </c>
      <c r="Q350" s="78" t="s">
        <v>269</v>
      </c>
      <c r="R350" s="78" t="s">
        <v>331</v>
      </c>
      <c r="S350" s="78" t="s">
        <v>332</v>
      </c>
      <c r="T350" s="78" t="s">
        <v>332</v>
      </c>
      <c r="AR350" s="78" t="s">
        <v>145</v>
      </c>
      <c r="AS350" s="78" t="s">
        <v>145</v>
      </c>
      <c r="AU350" s="78" t="s">
        <v>3725</v>
      </c>
      <c r="AV350">
        <v>649</v>
      </c>
    </row>
    <row r="351" spans="1:48" ht="27.75" customHeight="1">
      <c r="A351" s="175" t="s">
        <v>624</v>
      </c>
      <c r="B351" s="175" t="s">
        <v>625</v>
      </c>
      <c r="C351" s="175" t="s">
        <v>358</v>
      </c>
      <c r="D351" s="173">
        <v>260</v>
      </c>
      <c r="E351" s="174">
        <f>TRUNC(일위대가목록!E113,0)</f>
        <v>0</v>
      </c>
      <c r="F351" s="174">
        <f t="shared" si="36"/>
        <v>0</v>
      </c>
      <c r="G351" s="174">
        <f>TRUNC(일위대가목록!F113,0)</f>
        <v>599</v>
      </c>
      <c r="H351" s="174">
        <f t="shared" si="37"/>
        <v>155740</v>
      </c>
      <c r="I351" s="174">
        <f>TRUNC(일위대가목록!G113,0)</f>
        <v>53</v>
      </c>
      <c r="J351" s="174">
        <f t="shared" si="38"/>
        <v>13780</v>
      </c>
      <c r="K351" s="174">
        <f t="shared" si="39"/>
        <v>652</v>
      </c>
      <c r="L351" s="174">
        <f t="shared" si="39"/>
        <v>169520</v>
      </c>
      <c r="M351" s="175" t="s">
        <v>657</v>
      </c>
      <c r="N351" s="78" t="s">
        <v>3726</v>
      </c>
      <c r="O351" s="78" t="s">
        <v>145</v>
      </c>
      <c r="P351" s="78" t="s">
        <v>145</v>
      </c>
      <c r="Q351" s="78" t="s">
        <v>269</v>
      </c>
      <c r="R351" s="78" t="s">
        <v>331</v>
      </c>
      <c r="S351" s="78" t="s">
        <v>332</v>
      </c>
      <c r="T351" s="78" t="s">
        <v>332</v>
      </c>
      <c r="AR351" s="78" t="s">
        <v>145</v>
      </c>
      <c r="AS351" s="78" t="s">
        <v>145</v>
      </c>
      <c r="AU351" s="78" t="s">
        <v>3727</v>
      </c>
      <c r="AV351">
        <v>138</v>
      </c>
    </row>
    <row r="352" spans="1:48" ht="27.75" customHeight="1">
      <c r="A352" s="175" t="s">
        <v>624</v>
      </c>
      <c r="B352" s="175" t="s">
        <v>627</v>
      </c>
      <c r="C352" s="175" t="s">
        <v>358</v>
      </c>
      <c r="D352" s="173">
        <v>523</v>
      </c>
      <c r="E352" s="174">
        <f>TRUNC(일위대가목록!E114,0)</f>
        <v>0</v>
      </c>
      <c r="F352" s="174">
        <f t="shared" si="36"/>
        <v>0</v>
      </c>
      <c r="G352" s="174">
        <f>TRUNC(일위대가목록!F114,0)</f>
        <v>599</v>
      </c>
      <c r="H352" s="174">
        <f t="shared" si="37"/>
        <v>313277</v>
      </c>
      <c r="I352" s="174">
        <f>TRUNC(일위대가목록!G114,0)</f>
        <v>53</v>
      </c>
      <c r="J352" s="174">
        <f t="shared" si="38"/>
        <v>27719</v>
      </c>
      <c r="K352" s="174">
        <f t="shared" si="39"/>
        <v>652</v>
      </c>
      <c r="L352" s="174">
        <f t="shared" si="39"/>
        <v>340996</v>
      </c>
      <c r="M352" s="175" t="s">
        <v>659</v>
      </c>
      <c r="N352" s="78" t="s">
        <v>3728</v>
      </c>
      <c r="O352" s="78" t="s">
        <v>145</v>
      </c>
      <c r="P352" s="78" t="s">
        <v>145</v>
      </c>
      <c r="Q352" s="78" t="s">
        <v>269</v>
      </c>
      <c r="R352" s="78" t="s">
        <v>331</v>
      </c>
      <c r="S352" s="78" t="s">
        <v>332</v>
      </c>
      <c r="T352" s="78" t="s">
        <v>332</v>
      </c>
      <c r="AR352" s="78" t="s">
        <v>145</v>
      </c>
      <c r="AS352" s="78" t="s">
        <v>145</v>
      </c>
      <c r="AU352" s="78" t="s">
        <v>3729</v>
      </c>
      <c r="AV352">
        <v>161</v>
      </c>
    </row>
    <row r="353" spans="1:48" ht="27.75" customHeight="1">
      <c r="A353" s="175" t="s">
        <v>629</v>
      </c>
      <c r="B353" s="175" t="s">
        <v>145</v>
      </c>
      <c r="C353" s="175" t="s">
        <v>338</v>
      </c>
      <c r="D353" s="173">
        <v>16</v>
      </c>
      <c r="E353" s="174">
        <f>TRUNC(일위대가목록!E115,0)</f>
        <v>0</v>
      </c>
      <c r="F353" s="174">
        <f t="shared" si="36"/>
        <v>0</v>
      </c>
      <c r="G353" s="174">
        <f>TRUNC(일위대가목록!F115,0)</f>
        <v>4492</v>
      </c>
      <c r="H353" s="174">
        <f t="shared" si="37"/>
        <v>71872</v>
      </c>
      <c r="I353" s="174">
        <f>TRUNC(일위대가목록!G115,0)</f>
        <v>89</v>
      </c>
      <c r="J353" s="174">
        <f t="shared" si="38"/>
        <v>1424</v>
      </c>
      <c r="K353" s="174">
        <f t="shared" si="39"/>
        <v>4581</v>
      </c>
      <c r="L353" s="174">
        <f t="shared" si="39"/>
        <v>73296</v>
      </c>
      <c r="M353" s="175" t="s">
        <v>662</v>
      </c>
      <c r="N353" s="78" t="s">
        <v>3730</v>
      </c>
      <c r="O353" s="78" t="s">
        <v>145</v>
      </c>
      <c r="P353" s="78" t="s">
        <v>145</v>
      </c>
      <c r="Q353" s="78" t="s">
        <v>269</v>
      </c>
      <c r="R353" s="78" t="s">
        <v>331</v>
      </c>
      <c r="S353" s="78" t="s">
        <v>332</v>
      </c>
      <c r="T353" s="78" t="s">
        <v>332</v>
      </c>
      <c r="AR353" s="78" t="s">
        <v>145</v>
      </c>
      <c r="AS353" s="78" t="s">
        <v>145</v>
      </c>
      <c r="AU353" s="78" t="s">
        <v>3731</v>
      </c>
      <c r="AV353">
        <v>140</v>
      </c>
    </row>
    <row r="354" spans="1:48" ht="27.75" customHeight="1">
      <c r="A354" s="175" t="s">
        <v>631</v>
      </c>
      <c r="B354" s="175" t="s">
        <v>145</v>
      </c>
      <c r="C354" s="175" t="s">
        <v>338</v>
      </c>
      <c r="D354" s="173">
        <v>633</v>
      </c>
      <c r="E354" s="174">
        <f>TRUNC(일위대가목록!E116,0)</f>
        <v>3630</v>
      </c>
      <c r="F354" s="174">
        <f t="shared" si="36"/>
        <v>2297790</v>
      </c>
      <c r="G354" s="174">
        <f>TRUNC(일위대가목록!F116,0)</f>
        <v>0</v>
      </c>
      <c r="H354" s="174">
        <f t="shared" si="37"/>
        <v>0</v>
      </c>
      <c r="I354" s="174">
        <f>TRUNC(일위대가목록!G116,0)</f>
        <v>0</v>
      </c>
      <c r="J354" s="174">
        <f t="shared" si="38"/>
        <v>0</v>
      </c>
      <c r="K354" s="174">
        <f t="shared" si="39"/>
        <v>3630</v>
      </c>
      <c r="L354" s="174">
        <f t="shared" si="39"/>
        <v>2297790</v>
      </c>
      <c r="M354" s="175" t="s">
        <v>665</v>
      </c>
      <c r="N354" s="78" t="s">
        <v>3732</v>
      </c>
      <c r="O354" s="78" t="s">
        <v>145</v>
      </c>
      <c r="P354" s="78" t="s">
        <v>145</v>
      </c>
      <c r="Q354" s="78" t="s">
        <v>269</v>
      </c>
      <c r="R354" s="78" t="s">
        <v>331</v>
      </c>
      <c r="S354" s="78" t="s">
        <v>332</v>
      </c>
      <c r="T354" s="78" t="s">
        <v>332</v>
      </c>
      <c r="AR354" s="78" t="s">
        <v>145</v>
      </c>
      <c r="AS354" s="78" t="s">
        <v>145</v>
      </c>
      <c r="AU354" s="78" t="s">
        <v>3733</v>
      </c>
      <c r="AV354">
        <v>141</v>
      </c>
    </row>
    <row r="355" spans="1:48" ht="27.75" customHeight="1">
      <c r="A355" s="173"/>
      <c r="B355" s="173"/>
      <c r="C355" s="173"/>
      <c r="D355" s="173"/>
      <c r="E355" s="174"/>
      <c r="F355" s="174"/>
      <c r="G355" s="174"/>
      <c r="H355" s="174"/>
      <c r="I355" s="174"/>
      <c r="J355" s="174"/>
      <c r="K355" s="174"/>
      <c r="L355" s="174"/>
      <c r="M355" s="173"/>
      <c r="Q355" s="78" t="s">
        <v>269</v>
      </c>
    </row>
    <row r="356" spans="1:48" ht="27.75" customHeight="1">
      <c r="A356" s="173"/>
      <c r="B356" s="173"/>
      <c r="C356" s="173"/>
      <c r="D356" s="173"/>
      <c r="E356" s="174"/>
      <c r="F356" s="174"/>
      <c r="G356" s="174"/>
      <c r="H356" s="174"/>
      <c r="I356" s="174"/>
      <c r="J356" s="174"/>
      <c r="K356" s="174"/>
      <c r="L356" s="174"/>
      <c r="M356" s="173"/>
      <c r="Q356" s="78" t="s">
        <v>269</v>
      </c>
    </row>
    <row r="357" spans="1:48" ht="27.75" customHeight="1">
      <c r="A357" s="173"/>
      <c r="B357" s="173"/>
      <c r="C357" s="173"/>
      <c r="D357" s="173"/>
      <c r="E357" s="174"/>
      <c r="F357" s="174"/>
      <c r="G357" s="174"/>
      <c r="H357" s="174"/>
      <c r="I357" s="174"/>
      <c r="J357" s="174"/>
      <c r="K357" s="174"/>
      <c r="L357" s="174"/>
      <c r="M357" s="173"/>
      <c r="Q357" s="78" t="s">
        <v>269</v>
      </c>
    </row>
    <row r="358" spans="1:48" ht="27.75" customHeight="1">
      <c r="A358" s="173"/>
      <c r="B358" s="173"/>
      <c r="C358" s="173"/>
      <c r="D358" s="173"/>
      <c r="E358" s="174"/>
      <c r="F358" s="174"/>
      <c r="G358" s="174"/>
      <c r="H358" s="174"/>
      <c r="I358" s="174"/>
      <c r="J358" s="174"/>
      <c r="K358" s="174"/>
      <c r="L358" s="174"/>
      <c r="M358" s="173"/>
      <c r="Q358" s="78" t="s">
        <v>269</v>
      </c>
    </row>
    <row r="359" spans="1:48" ht="27.75" customHeight="1">
      <c r="A359" s="173"/>
      <c r="B359" s="173"/>
      <c r="C359" s="173"/>
      <c r="D359" s="173"/>
      <c r="E359" s="174"/>
      <c r="F359" s="174"/>
      <c r="G359" s="174"/>
      <c r="H359" s="174"/>
      <c r="I359" s="174"/>
      <c r="J359" s="174"/>
      <c r="K359" s="174"/>
      <c r="L359" s="174"/>
      <c r="M359" s="173"/>
      <c r="Q359" s="78" t="s">
        <v>269</v>
      </c>
    </row>
    <row r="360" spans="1:48" ht="27.75" customHeight="1">
      <c r="A360" s="173"/>
      <c r="B360" s="173"/>
      <c r="C360" s="173"/>
      <c r="D360" s="173"/>
      <c r="E360" s="174"/>
      <c r="F360" s="174"/>
      <c r="G360" s="174"/>
      <c r="H360" s="174"/>
      <c r="I360" s="174"/>
      <c r="J360" s="174"/>
      <c r="K360" s="174"/>
      <c r="L360" s="174"/>
      <c r="M360" s="173"/>
      <c r="Q360" s="78" t="s">
        <v>269</v>
      </c>
    </row>
    <row r="361" spans="1:48" ht="27.75" customHeight="1">
      <c r="A361" s="173"/>
      <c r="B361" s="173"/>
      <c r="C361" s="173"/>
      <c r="D361" s="173"/>
      <c r="E361" s="174"/>
      <c r="F361" s="174"/>
      <c r="G361" s="174"/>
      <c r="H361" s="174"/>
      <c r="I361" s="174"/>
      <c r="J361" s="174"/>
      <c r="K361" s="174"/>
      <c r="L361" s="174"/>
      <c r="M361" s="173"/>
      <c r="Q361" s="78" t="s">
        <v>269</v>
      </c>
    </row>
    <row r="362" spans="1:48" ht="27.75" customHeight="1">
      <c r="A362" s="173"/>
      <c r="B362" s="173"/>
      <c r="C362" s="173"/>
      <c r="D362" s="173"/>
      <c r="E362" s="174"/>
      <c r="F362" s="174"/>
      <c r="G362" s="174"/>
      <c r="H362" s="174"/>
      <c r="I362" s="174"/>
      <c r="J362" s="174"/>
      <c r="K362" s="174"/>
      <c r="L362" s="174"/>
      <c r="M362" s="173"/>
      <c r="Q362" s="78" t="s">
        <v>269</v>
      </c>
    </row>
    <row r="363" spans="1:48" ht="27.75" customHeight="1">
      <c r="A363" s="173"/>
      <c r="B363" s="173"/>
      <c r="C363" s="173"/>
      <c r="D363" s="173"/>
      <c r="E363" s="174"/>
      <c r="F363" s="174"/>
      <c r="G363" s="174"/>
      <c r="H363" s="174"/>
      <c r="I363" s="174"/>
      <c r="J363" s="174"/>
      <c r="K363" s="174"/>
      <c r="L363" s="174"/>
      <c r="M363" s="173"/>
      <c r="Q363" s="78" t="s">
        <v>269</v>
      </c>
    </row>
    <row r="364" spans="1:48" ht="27.75" customHeight="1">
      <c r="A364" s="173"/>
      <c r="B364" s="173"/>
      <c r="C364" s="173"/>
      <c r="D364" s="173"/>
      <c r="E364" s="174"/>
      <c r="F364" s="174"/>
      <c r="G364" s="174"/>
      <c r="H364" s="174"/>
      <c r="I364" s="174"/>
      <c r="J364" s="174"/>
      <c r="K364" s="174"/>
      <c r="L364" s="174"/>
      <c r="M364" s="173"/>
      <c r="Q364" s="78" t="s">
        <v>269</v>
      </c>
    </row>
    <row r="365" spans="1:48" ht="27.75" customHeight="1">
      <c r="A365" s="173"/>
      <c r="B365" s="173"/>
      <c r="C365" s="173"/>
      <c r="D365" s="173"/>
      <c r="E365" s="174"/>
      <c r="F365" s="174"/>
      <c r="G365" s="174"/>
      <c r="H365" s="174"/>
      <c r="I365" s="174"/>
      <c r="J365" s="174"/>
      <c r="K365" s="174"/>
      <c r="L365" s="174"/>
      <c r="M365" s="173"/>
      <c r="Q365" s="78" t="s">
        <v>269</v>
      </c>
    </row>
    <row r="366" spans="1:48" ht="27.75" customHeight="1">
      <c r="A366" s="175" t="s">
        <v>161</v>
      </c>
      <c r="B366" s="173"/>
      <c r="C366" s="173"/>
      <c r="D366" s="173"/>
      <c r="E366" s="174"/>
      <c r="F366" s="174">
        <f>SUMIF(Q342:Q365,"010112",F342:F365)</f>
        <v>2297790</v>
      </c>
      <c r="G366" s="174"/>
      <c r="H366" s="174">
        <f>SUMIF(Q342:Q365,"010112",H342:H365)</f>
        <v>22120593</v>
      </c>
      <c r="I366" s="174"/>
      <c r="J366" s="174">
        <f>SUMIF(Q342:Q365,"010112",J342:J365)</f>
        <v>408875</v>
      </c>
      <c r="K366" s="174"/>
      <c r="L366" s="174">
        <f>SUMIF(Q342:Q365,"010112",L342:L365)</f>
        <v>24827258</v>
      </c>
      <c r="M366" s="173"/>
      <c r="N366" t="s">
        <v>342</v>
      </c>
    </row>
    <row r="367" spans="1:48" ht="27.75" customHeight="1">
      <c r="A367" s="175" t="s">
        <v>2861</v>
      </c>
      <c r="B367" s="175" t="s">
        <v>145</v>
      </c>
      <c r="C367" s="173"/>
      <c r="D367" s="173"/>
      <c r="E367" s="174"/>
      <c r="F367" s="174"/>
      <c r="G367" s="174"/>
      <c r="H367" s="174"/>
      <c r="I367" s="174"/>
      <c r="J367" s="174"/>
      <c r="K367" s="174"/>
      <c r="L367" s="174"/>
      <c r="M367" s="173"/>
      <c r="Q367" s="78" t="s">
        <v>270</v>
      </c>
    </row>
    <row r="368" spans="1:48" ht="27.75" customHeight="1">
      <c r="A368" s="175" t="s">
        <v>633</v>
      </c>
      <c r="B368" s="175" t="s">
        <v>634</v>
      </c>
      <c r="C368" s="175" t="s">
        <v>537</v>
      </c>
      <c r="D368" s="173">
        <v>11</v>
      </c>
      <c r="E368" s="174">
        <f>TRUNC(단가대비표!O387,0)</f>
        <v>0</v>
      </c>
      <c r="F368" s="174">
        <f t="shared" ref="F368:F399" si="40">TRUNC(E368*D368, 0)</f>
        <v>0</v>
      </c>
      <c r="G368" s="174">
        <f>TRUNC(단가대비표!P387,0)</f>
        <v>0</v>
      </c>
      <c r="H368" s="174">
        <f t="shared" ref="H368:H399" si="41">TRUNC(G368*D368, 0)</f>
        <v>0</v>
      </c>
      <c r="I368" s="174">
        <f>TRUNC(단가대비표!V387,0)</f>
        <v>0</v>
      </c>
      <c r="J368" s="174">
        <f t="shared" ref="J368:J399" si="42">TRUNC(I368*D368, 0)</f>
        <v>0</v>
      </c>
      <c r="K368" s="174">
        <f t="shared" ref="K368:L399" si="43">TRUNC(E368+G368+I368, 0)</f>
        <v>0</v>
      </c>
      <c r="L368" s="174">
        <f t="shared" si="43"/>
        <v>0</v>
      </c>
      <c r="M368" s="175" t="s">
        <v>145</v>
      </c>
      <c r="N368" s="78" t="s">
        <v>3734</v>
      </c>
      <c r="O368" s="78" t="s">
        <v>145</v>
      </c>
      <c r="P368" s="78" t="s">
        <v>145</v>
      </c>
      <c r="Q368" s="78" t="s">
        <v>270</v>
      </c>
      <c r="R368" s="78" t="s">
        <v>332</v>
      </c>
      <c r="S368" s="78" t="s">
        <v>332</v>
      </c>
      <c r="T368" s="78" t="s">
        <v>331</v>
      </c>
      <c r="AR368" s="78" t="s">
        <v>145</v>
      </c>
      <c r="AS368" s="78" t="s">
        <v>145</v>
      </c>
      <c r="AU368" s="78" t="s">
        <v>3735</v>
      </c>
      <c r="AV368">
        <v>394</v>
      </c>
    </row>
    <row r="369" spans="1:48" ht="27.75" customHeight="1">
      <c r="A369" s="175" t="s">
        <v>635</v>
      </c>
      <c r="B369" s="175" t="s">
        <v>636</v>
      </c>
      <c r="C369" s="175" t="s">
        <v>537</v>
      </c>
      <c r="D369" s="173">
        <v>1</v>
      </c>
      <c r="E369" s="174">
        <f>TRUNC(단가대비표!O388,0)</f>
        <v>0</v>
      </c>
      <c r="F369" s="174">
        <f t="shared" si="40"/>
        <v>0</v>
      </c>
      <c r="G369" s="174">
        <f>TRUNC(단가대비표!P388,0)</f>
        <v>0</v>
      </c>
      <c r="H369" s="174">
        <f t="shared" si="41"/>
        <v>0</v>
      </c>
      <c r="I369" s="174">
        <f>TRUNC(단가대비표!V388,0)</f>
        <v>0</v>
      </c>
      <c r="J369" s="174">
        <f t="shared" si="42"/>
        <v>0</v>
      </c>
      <c r="K369" s="174">
        <f t="shared" si="43"/>
        <v>0</v>
      </c>
      <c r="L369" s="174">
        <f t="shared" si="43"/>
        <v>0</v>
      </c>
      <c r="M369" s="175" t="s">
        <v>145</v>
      </c>
      <c r="N369" s="78" t="s">
        <v>3736</v>
      </c>
      <c r="O369" s="78" t="s">
        <v>145</v>
      </c>
      <c r="P369" s="78" t="s">
        <v>145</v>
      </c>
      <c r="Q369" s="78" t="s">
        <v>270</v>
      </c>
      <c r="R369" s="78" t="s">
        <v>332</v>
      </c>
      <c r="S369" s="78" t="s">
        <v>332</v>
      </c>
      <c r="T369" s="78" t="s">
        <v>331</v>
      </c>
      <c r="AR369" s="78" t="s">
        <v>145</v>
      </c>
      <c r="AS369" s="78" t="s">
        <v>145</v>
      </c>
      <c r="AU369" s="78" t="s">
        <v>3737</v>
      </c>
      <c r="AV369">
        <v>395</v>
      </c>
    </row>
    <row r="370" spans="1:48" ht="27.75" customHeight="1">
      <c r="A370" s="175" t="s">
        <v>637</v>
      </c>
      <c r="B370" s="175" t="s">
        <v>638</v>
      </c>
      <c r="C370" s="175" t="s">
        <v>537</v>
      </c>
      <c r="D370" s="173">
        <v>1</v>
      </c>
      <c r="E370" s="174">
        <f>TRUNC(단가대비표!O389,0)</f>
        <v>0</v>
      </c>
      <c r="F370" s="174">
        <f t="shared" si="40"/>
        <v>0</v>
      </c>
      <c r="G370" s="174">
        <f>TRUNC(단가대비표!P389,0)</f>
        <v>0</v>
      </c>
      <c r="H370" s="174">
        <f t="shared" si="41"/>
        <v>0</v>
      </c>
      <c r="I370" s="174">
        <f>TRUNC(단가대비표!V389,0)</f>
        <v>0</v>
      </c>
      <c r="J370" s="174">
        <f t="shared" si="42"/>
        <v>0</v>
      </c>
      <c r="K370" s="174">
        <f t="shared" si="43"/>
        <v>0</v>
      </c>
      <c r="L370" s="174">
        <f t="shared" si="43"/>
        <v>0</v>
      </c>
      <c r="M370" s="175" t="s">
        <v>145</v>
      </c>
      <c r="N370" s="78" t="s">
        <v>3738</v>
      </c>
      <c r="O370" s="78" t="s">
        <v>145</v>
      </c>
      <c r="P370" s="78" t="s">
        <v>145</v>
      </c>
      <c r="Q370" s="78" t="s">
        <v>270</v>
      </c>
      <c r="R370" s="78" t="s">
        <v>332</v>
      </c>
      <c r="S370" s="78" t="s">
        <v>332</v>
      </c>
      <c r="T370" s="78" t="s">
        <v>331</v>
      </c>
      <c r="AR370" s="78" t="s">
        <v>145</v>
      </c>
      <c r="AS370" s="78" t="s">
        <v>145</v>
      </c>
      <c r="AU370" s="78" t="s">
        <v>3739</v>
      </c>
      <c r="AV370">
        <v>396</v>
      </c>
    </row>
    <row r="371" spans="1:48" ht="27.75" customHeight="1">
      <c r="A371" s="175" t="s">
        <v>639</v>
      </c>
      <c r="B371" s="175" t="s">
        <v>640</v>
      </c>
      <c r="C371" s="175" t="s">
        <v>537</v>
      </c>
      <c r="D371" s="173">
        <v>12</v>
      </c>
      <c r="E371" s="174">
        <f>TRUNC(단가대비표!O390,0)</f>
        <v>0</v>
      </c>
      <c r="F371" s="174">
        <f t="shared" si="40"/>
        <v>0</v>
      </c>
      <c r="G371" s="174">
        <f>TRUNC(단가대비표!P390,0)</f>
        <v>0</v>
      </c>
      <c r="H371" s="174">
        <f t="shared" si="41"/>
        <v>0</v>
      </c>
      <c r="I371" s="174">
        <f>TRUNC(단가대비표!V390,0)</f>
        <v>0</v>
      </c>
      <c r="J371" s="174">
        <f t="shared" si="42"/>
        <v>0</v>
      </c>
      <c r="K371" s="174">
        <f t="shared" si="43"/>
        <v>0</v>
      </c>
      <c r="L371" s="174">
        <f t="shared" si="43"/>
        <v>0</v>
      </c>
      <c r="M371" s="175" t="s">
        <v>145</v>
      </c>
      <c r="N371" s="78" t="s">
        <v>3740</v>
      </c>
      <c r="O371" s="78" t="s">
        <v>145</v>
      </c>
      <c r="P371" s="78" t="s">
        <v>145</v>
      </c>
      <c r="Q371" s="78" t="s">
        <v>270</v>
      </c>
      <c r="R371" s="78" t="s">
        <v>332</v>
      </c>
      <c r="S371" s="78" t="s">
        <v>332</v>
      </c>
      <c r="T371" s="78" t="s">
        <v>331</v>
      </c>
      <c r="AR371" s="78" t="s">
        <v>145</v>
      </c>
      <c r="AS371" s="78" t="s">
        <v>145</v>
      </c>
      <c r="AU371" s="78" t="s">
        <v>3741</v>
      </c>
      <c r="AV371">
        <v>397</v>
      </c>
    </row>
    <row r="372" spans="1:48" ht="27.75" customHeight="1">
      <c r="A372" s="175" t="s">
        <v>641</v>
      </c>
      <c r="B372" s="175" t="s">
        <v>642</v>
      </c>
      <c r="C372" s="175" t="s">
        <v>537</v>
      </c>
      <c r="D372" s="173">
        <v>2</v>
      </c>
      <c r="E372" s="174">
        <f>TRUNC(단가대비표!O391,0)</f>
        <v>0</v>
      </c>
      <c r="F372" s="174">
        <f t="shared" si="40"/>
        <v>0</v>
      </c>
      <c r="G372" s="174">
        <f>TRUNC(단가대비표!P391,0)</f>
        <v>0</v>
      </c>
      <c r="H372" s="174">
        <f t="shared" si="41"/>
        <v>0</v>
      </c>
      <c r="I372" s="174">
        <f>TRUNC(단가대비표!V391,0)</f>
        <v>0</v>
      </c>
      <c r="J372" s="174">
        <f t="shared" si="42"/>
        <v>0</v>
      </c>
      <c r="K372" s="174">
        <f t="shared" si="43"/>
        <v>0</v>
      </c>
      <c r="L372" s="174">
        <f t="shared" si="43"/>
        <v>0</v>
      </c>
      <c r="M372" s="175" t="s">
        <v>145</v>
      </c>
      <c r="N372" s="78" t="s">
        <v>3742</v>
      </c>
      <c r="O372" s="78" t="s">
        <v>145</v>
      </c>
      <c r="P372" s="78" t="s">
        <v>145</v>
      </c>
      <c r="Q372" s="78" t="s">
        <v>270</v>
      </c>
      <c r="R372" s="78" t="s">
        <v>332</v>
      </c>
      <c r="S372" s="78" t="s">
        <v>332</v>
      </c>
      <c r="T372" s="78" t="s">
        <v>331</v>
      </c>
      <c r="AR372" s="78" t="s">
        <v>145</v>
      </c>
      <c r="AS372" s="78" t="s">
        <v>145</v>
      </c>
      <c r="AU372" s="78" t="s">
        <v>3743</v>
      </c>
      <c r="AV372">
        <v>398</v>
      </c>
    </row>
    <row r="373" spans="1:48" ht="27.75" customHeight="1">
      <c r="A373" s="175" t="s">
        <v>643</v>
      </c>
      <c r="B373" s="175" t="s">
        <v>644</v>
      </c>
      <c r="C373" s="175" t="s">
        <v>537</v>
      </c>
      <c r="D373" s="173">
        <v>1</v>
      </c>
      <c r="E373" s="174">
        <f>TRUNC(단가대비표!O392,0)</f>
        <v>0</v>
      </c>
      <c r="F373" s="174">
        <f t="shared" si="40"/>
        <v>0</v>
      </c>
      <c r="G373" s="174">
        <f>TRUNC(단가대비표!P392,0)</f>
        <v>0</v>
      </c>
      <c r="H373" s="174">
        <f t="shared" si="41"/>
        <v>0</v>
      </c>
      <c r="I373" s="174">
        <f>TRUNC(단가대비표!V392,0)</f>
        <v>0</v>
      </c>
      <c r="J373" s="174">
        <f t="shared" si="42"/>
        <v>0</v>
      </c>
      <c r="K373" s="174">
        <f t="shared" si="43"/>
        <v>0</v>
      </c>
      <c r="L373" s="174">
        <f t="shared" si="43"/>
        <v>0</v>
      </c>
      <c r="M373" s="175" t="s">
        <v>145</v>
      </c>
      <c r="N373" s="78" t="s">
        <v>3744</v>
      </c>
      <c r="O373" s="78" t="s">
        <v>145</v>
      </c>
      <c r="P373" s="78" t="s">
        <v>145</v>
      </c>
      <c r="Q373" s="78" t="s">
        <v>270</v>
      </c>
      <c r="R373" s="78" t="s">
        <v>332</v>
      </c>
      <c r="S373" s="78" t="s">
        <v>332</v>
      </c>
      <c r="T373" s="78" t="s">
        <v>331</v>
      </c>
      <c r="AR373" s="78" t="s">
        <v>145</v>
      </c>
      <c r="AS373" s="78" t="s">
        <v>145</v>
      </c>
      <c r="AU373" s="78" t="s">
        <v>3745</v>
      </c>
      <c r="AV373">
        <v>399</v>
      </c>
    </row>
    <row r="374" spans="1:48" ht="27.75" customHeight="1">
      <c r="A374" s="175" t="s">
        <v>645</v>
      </c>
      <c r="B374" s="175" t="s">
        <v>646</v>
      </c>
      <c r="C374" s="175" t="s">
        <v>537</v>
      </c>
      <c r="D374" s="173">
        <v>2</v>
      </c>
      <c r="E374" s="174">
        <f>TRUNC(일위대가목록!E117,0)</f>
        <v>437903</v>
      </c>
      <c r="F374" s="174">
        <f t="shared" si="40"/>
        <v>875806</v>
      </c>
      <c r="G374" s="174">
        <f>TRUNC(일위대가목록!F117,0)</f>
        <v>163180</v>
      </c>
      <c r="H374" s="174">
        <f t="shared" si="41"/>
        <v>326360</v>
      </c>
      <c r="I374" s="174">
        <f>TRUNC(일위대가목록!G117,0)</f>
        <v>3262</v>
      </c>
      <c r="J374" s="174">
        <f t="shared" si="42"/>
        <v>6524</v>
      </c>
      <c r="K374" s="174">
        <f t="shared" si="43"/>
        <v>604345</v>
      </c>
      <c r="L374" s="174">
        <f t="shared" si="43"/>
        <v>1208690</v>
      </c>
      <c r="M374" s="175" t="s">
        <v>668</v>
      </c>
      <c r="N374" s="78" t="s">
        <v>3746</v>
      </c>
      <c r="O374" s="78" t="s">
        <v>145</v>
      </c>
      <c r="P374" s="78" t="s">
        <v>145</v>
      </c>
      <c r="Q374" s="78" t="s">
        <v>270</v>
      </c>
      <c r="R374" s="78" t="s">
        <v>331</v>
      </c>
      <c r="S374" s="78" t="s">
        <v>332</v>
      </c>
      <c r="T374" s="78" t="s">
        <v>332</v>
      </c>
      <c r="AR374" s="78" t="s">
        <v>145</v>
      </c>
      <c r="AS374" s="78" t="s">
        <v>145</v>
      </c>
      <c r="AU374" s="78" t="s">
        <v>3747</v>
      </c>
      <c r="AV374">
        <v>169</v>
      </c>
    </row>
    <row r="375" spans="1:48" ht="27.75" customHeight="1">
      <c r="A375" s="175" t="s">
        <v>648</v>
      </c>
      <c r="B375" s="175" t="s">
        <v>649</v>
      </c>
      <c r="C375" s="175" t="s">
        <v>537</v>
      </c>
      <c r="D375" s="173">
        <v>1</v>
      </c>
      <c r="E375" s="174">
        <f>TRUNC(일위대가목록!E118,0)</f>
        <v>226721</v>
      </c>
      <c r="F375" s="174">
        <f t="shared" si="40"/>
        <v>226721</v>
      </c>
      <c r="G375" s="174">
        <f>TRUNC(일위대가목록!F118,0)</f>
        <v>77881</v>
      </c>
      <c r="H375" s="174">
        <f t="shared" si="41"/>
        <v>77881</v>
      </c>
      <c r="I375" s="174">
        <f>TRUNC(일위대가목록!G118,0)</f>
        <v>1556</v>
      </c>
      <c r="J375" s="174">
        <f t="shared" si="42"/>
        <v>1556</v>
      </c>
      <c r="K375" s="174">
        <f t="shared" si="43"/>
        <v>306158</v>
      </c>
      <c r="L375" s="174">
        <f t="shared" si="43"/>
        <v>306158</v>
      </c>
      <c r="M375" s="175" t="s">
        <v>671</v>
      </c>
      <c r="N375" s="78" t="s">
        <v>3748</v>
      </c>
      <c r="O375" s="78" t="s">
        <v>145</v>
      </c>
      <c r="P375" s="78" t="s">
        <v>145</v>
      </c>
      <c r="Q375" s="78" t="s">
        <v>270</v>
      </c>
      <c r="R375" s="78" t="s">
        <v>331</v>
      </c>
      <c r="S375" s="78" t="s">
        <v>332</v>
      </c>
      <c r="T375" s="78" t="s">
        <v>332</v>
      </c>
      <c r="AR375" s="78" t="s">
        <v>145</v>
      </c>
      <c r="AS375" s="78" t="s">
        <v>145</v>
      </c>
      <c r="AU375" s="78" t="s">
        <v>3749</v>
      </c>
      <c r="AV375">
        <v>170</v>
      </c>
    </row>
    <row r="376" spans="1:48" ht="27.75" customHeight="1">
      <c r="A376" s="175" t="s">
        <v>651</v>
      </c>
      <c r="B376" s="175" t="s">
        <v>649</v>
      </c>
      <c r="C376" s="175" t="s">
        <v>537</v>
      </c>
      <c r="D376" s="173">
        <v>5</v>
      </c>
      <c r="E376" s="174">
        <f>TRUNC(일위대가목록!E119,0)</f>
        <v>294737</v>
      </c>
      <c r="F376" s="174">
        <f t="shared" si="40"/>
        <v>1473685</v>
      </c>
      <c r="G376" s="174">
        <f>TRUNC(일위대가목록!F119,0)</f>
        <v>77881</v>
      </c>
      <c r="H376" s="174">
        <f t="shared" si="41"/>
        <v>389405</v>
      </c>
      <c r="I376" s="174">
        <f>TRUNC(일위대가목록!G119,0)</f>
        <v>1556</v>
      </c>
      <c r="J376" s="174">
        <f t="shared" si="42"/>
        <v>7780</v>
      </c>
      <c r="K376" s="174">
        <f t="shared" si="43"/>
        <v>374174</v>
      </c>
      <c r="L376" s="174">
        <f t="shared" si="43"/>
        <v>1870870</v>
      </c>
      <c r="M376" s="175" t="s">
        <v>672</v>
      </c>
      <c r="N376" s="78" t="s">
        <v>3750</v>
      </c>
      <c r="O376" s="78" t="s">
        <v>145</v>
      </c>
      <c r="P376" s="78" t="s">
        <v>145</v>
      </c>
      <c r="Q376" s="78" t="s">
        <v>270</v>
      </c>
      <c r="R376" s="78" t="s">
        <v>331</v>
      </c>
      <c r="S376" s="78" t="s">
        <v>332</v>
      </c>
      <c r="T376" s="78" t="s">
        <v>332</v>
      </c>
      <c r="AR376" s="78" t="s">
        <v>145</v>
      </c>
      <c r="AS376" s="78" t="s">
        <v>145</v>
      </c>
      <c r="AU376" s="78" t="s">
        <v>3751</v>
      </c>
      <c r="AV376">
        <v>171</v>
      </c>
    </row>
    <row r="377" spans="1:48" ht="27.75" customHeight="1">
      <c r="A377" s="175" t="s">
        <v>653</v>
      </c>
      <c r="B377" s="175" t="s">
        <v>654</v>
      </c>
      <c r="C377" s="175" t="s">
        <v>537</v>
      </c>
      <c r="D377" s="173">
        <v>3</v>
      </c>
      <c r="E377" s="174">
        <f>TRUNC(일위대가목록!E120,0)</f>
        <v>558360</v>
      </c>
      <c r="F377" s="174">
        <f t="shared" si="40"/>
        <v>1675080</v>
      </c>
      <c r="G377" s="174">
        <f>TRUNC(일위대가목록!F120,0)</f>
        <v>161829</v>
      </c>
      <c r="H377" s="174">
        <f t="shared" si="41"/>
        <v>485487</v>
      </c>
      <c r="I377" s="174">
        <f>TRUNC(일위대가목록!G120,0)</f>
        <v>4854</v>
      </c>
      <c r="J377" s="174">
        <f t="shared" si="42"/>
        <v>14562</v>
      </c>
      <c r="K377" s="174">
        <f t="shared" si="43"/>
        <v>725043</v>
      </c>
      <c r="L377" s="174">
        <f t="shared" si="43"/>
        <v>2175129</v>
      </c>
      <c r="M377" s="175" t="s">
        <v>675</v>
      </c>
      <c r="N377" s="78" t="s">
        <v>3752</v>
      </c>
      <c r="O377" s="78" t="s">
        <v>145</v>
      </c>
      <c r="P377" s="78" t="s">
        <v>145</v>
      </c>
      <c r="Q377" s="78" t="s">
        <v>270</v>
      </c>
      <c r="R377" s="78" t="s">
        <v>331</v>
      </c>
      <c r="S377" s="78" t="s">
        <v>332</v>
      </c>
      <c r="T377" s="78" t="s">
        <v>332</v>
      </c>
      <c r="AR377" s="78" t="s">
        <v>145</v>
      </c>
      <c r="AS377" s="78" t="s">
        <v>145</v>
      </c>
      <c r="AU377" s="78" t="s">
        <v>3753</v>
      </c>
      <c r="AV377">
        <v>172</v>
      </c>
    </row>
    <row r="378" spans="1:48" ht="27.75" customHeight="1">
      <c r="A378" s="175" t="s">
        <v>656</v>
      </c>
      <c r="B378" s="175" t="s">
        <v>646</v>
      </c>
      <c r="C378" s="175" t="s">
        <v>537</v>
      </c>
      <c r="D378" s="173">
        <v>3</v>
      </c>
      <c r="E378" s="174">
        <f>TRUNC(일위대가목록!E121,0)</f>
        <v>614196</v>
      </c>
      <c r="F378" s="174">
        <f t="shared" si="40"/>
        <v>1842588</v>
      </c>
      <c r="G378" s="174">
        <f>TRUNC(일위대가목록!F121,0)</f>
        <v>161829</v>
      </c>
      <c r="H378" s="174">
        <f t="shared" si="41"/>
        <v>485487</v>
      </c>
      <c r="I378" s="174">
        <f>TRUNC(일위대가목록!G121,0)</f>
        <v>4854</v>
      </c>
      <c r="J378" s="174">
        <f t="shared" si="42"/>
        <v>14562</v>
      </c>
      <c r="K378" s="174">
        <f t="shared" si="43"/>
        <v>780879</v>
      </c>
      <c r="L378" s="174">
        <f t="shared" si="43"/>
        <v>2342637</v>
      </c>
      <c r="M378" s="175" t="s">
        <v>695</v>
      </c>
      <c r="N378" s="78" t="s">
        <v>3754</v>
      </c>
      <c r="O378" s="78" t="s">
        <v>145</v>
      </c>
      <c r="P378" s="78" t="s">
        <v>145</v>
      </c>
      <c r="Q378" s="78" t="s">
        <v>270</v>
      </c>
      <c r="R378" s="78" t="s">
        <v>331</v>
      </c>
      <c r="S378" s="78" t="s">
        <v>332</v>
      </c>
      <c r="T378" s="78" t="s">
        <v>332</v>
      </c>
      <c r="AR378" s="78" t="s">
        <v>145</v>
      </c>
      <c r="AS378" s="78" t="s">
        <v>145</v>
      </c>
      <c r="AU378" s="78" t="s">
        <v>3755</v>
      </c>
      <c r="AV378">
        <v>173</v>
      </c>
    </row>
    <row r="379" spans="1:48" ht="27.75" customHeight="1">
      <c r="A379" s="175" t="s">
        <v>658</v>
      </c>
      <c r="B379" s="175" t="s">
        <v>649</v>
      </c>
      <c r="C379" s="175" t="s">
        <v>537</v>
      </c>
      <c r="D379" s="173">
        <v>2</v>
      </c>
      <c r="E379" s="174">
        <f>TRUNC(일위대가목록!E122,0)</f>
        <v>310695</v>
      </c>
      <c r="F379" s="174">
        <f t="shared" si="40"/>
        <v>621390</v>
      </c>
      <c r="G379" s="174">
        <f>TRUNC(일위대가목록!F122,0)</f>
        <v>124777</v>
      </c>
      <c r="H379" s="174">
        <f t="shared" si="41"/>
        <v>249554</v>
      </c>
      <c r="I379" s="174">
        <f>TRUNC(일위대가목록!G122,0)</f>
        <v>3743</v>
      </c>
      <c r="J379" s="174">
        <f t="shared" si="42"/>
        <v>7486</v>
      </c>
      <c r="K379" s="174">
        <f t="shared" si="43"/>
        <v>439215</v>
      </c>
      <c r="L379" s="174">
        <f t="shared" si="43"/>
        <v>878430</v>
      </c>
      <c r="M379" s="175" t="s">
        <v>697</v>
      </c>
      <c r="N379" s="78" t="s">
        <v>3756</v>
      </c>
      <c r="O379" s="78" t="s">
        <v>145</v>
      </c>
      <c r="P379" s="78" t="s">
        <v>145</v>
      </c>
      <c r="Q379" s="78" t="s">
        <v>270</v>
      </c>
      <c r="R379" s="78" t="s">
        <v>331</v>
      </c>
      <c r="S379" s="78" t="s">
        <v>332</v>
      </c>
      <c r="T379" s="78" t="s">
        <v>332</v>
      </c>
      <c r="AR379" s="78" t="s">
        <v>145</v>
      </c>
      <c r="AS379" s="78" t="s">
        <v>145</v>
      </c>
      <c r="AU379" s="78" t="s">
        <v>3757</v>
      </c>
      <c r="AV379">
        <v>174</v>
      </c>
    </row>
    <row r="380" spans="1:48" ht="27.75" customHeight="1">
      <c r="A380" s="175" t="s">
        <v>660</v>
      </c>
      <c r="B380" s="175" t="s">
        <v>661</v>
      </c>
      <c r="C380" s="175" t="s">
        <v>537</v>
      </c>
      <c r="D380" s="173">
        <v>2</v>
      </c>
      <c r="E380" s="174">
        <f>TRUNC(일위대가목록!E123,0)</f>
        <v>325490</v>
      </c>
      <c r="F380" s="174">
        <f t="shared" si="40"/>
        <v>650980</v>
      </c>
      <c r="G380" s="174">
        <f>TRUNC(일위대가목록!F123,0)</f>
        <v>124777</v>
      </c>
      <c r="H380" s="174">
        <f t="shared" si="41"/>
        <v>249554</v>
      </c>
      <c r="I380" s="174">
        <f>TRUNC(일위대가목록!G123,0)</f>
        <v>3743</v>
      </c>
      <c r="J380" s="174">
        <f t="shared" si="42"/>
        <v>7486</v>
      </c>
      <c r="K380" s="174">
        <f t="shared" si="43"/>
        <v>454010</v>
      </c>
      <c r="L380" s="174">
        <f t="shared" si="43"/>
        <v>908020</v>
      </c>
      <c r="M380" s="175" t="s">
        <v>701</v>
      </c>
      <c r="N380" s="78" t="s">
        <v>3758</v>
      </c>
      <c r="O380" s="78" t="s">
        <v>145</v>
      </c>
      <c r="P380" s="78" t="s">
        <v>145</v>
      </c>
      <c r="Q380" s="78" t="s">
        <v>270</v>
      </c>
      <c r="R380" s="78" t="s">
        <v>331</v>
      </c>
      <c r="S380" s="78" t="s">
        <v>332</v>
      </c>
      <c r="T380" s="78" t="s">
        <v>332</v>
      </c>
      <c r="AR380" s="78" t="s">
        <v>145</v>
      </c>
      <c r="AS380" s="78" t="s">
        <v>145</v>
      </c>
      <c r="AU380" s="78" t="s">
        <v>3759</v>
      </c>
      <c r="AV380">
        <v>175</v>
      </c>
    </row>
    <row r="381" spans="1:48" ht="27.75" customHeight="1">
      <c r="A381" s="175" t="s">
        <v>663</v>
      </c>
      <c r="B381" s="175" t="s">
        <v>664</v>
      </c>
      <c r="C381" s="175" t="s">
        <v>537</v>
      </c>
      <c r="D381" s="173">
        <v>2</v>
      </c>
      <c r="E381" s="174">
        <f>TRUNC(일위대가목록!E124,0)</f>
        <v>254205</v>
      </c>
      <c r="F381" s="174">
        <f t="shared" si="40"/>
        <v>508410</v>
      </c>
      <c r="G381" s="174">
        <f>TRUNC(일위대가목록!F124,0)</f>
        <v>124777</v>
      </c>
      <c r="H381" s="174">
        <f t="shared" si="41"/>
        <v>249554</v>
      </c>
      <c r="I381" s="174">
        <f>TRUNC(일위대가목록!G124,0)</f>
        <v>3743</v>
      </c>
      <c r="J381" s="174">
        <f t="shared" si="42"/>
        <v>7486</v>
      </c>
      <c r="K381" s="174">
        <f t="shared" si="43"/>
        <v>382725</v>
      </c>
      <c r="L381" s="174">
        <f t="shared" si="43"/>
        <v>765450</v>
      </c>
      <c r="M381" s="175" t="s">
        <v>705</v>
      </c>
      <c r="N381" s="78" t="s">
        <v>3760</v>
      </c>
      <c r="O381" s="78" t="s">
        <v>145</v>
      </c>
      <c r="P381" s="78" t="s">
        <v>145</v>
      </c>
      <c r="Q381" s="78" t="s">
        <v>270</v>
      </c>
      <c r="R381" s="78" t="s">
        <v>331</v>
      </c>
      <c r="S381" s="78" t="s">
        <v>332</v>
      </c>
      <c r="T381" s="78" t="s">
        <v>332</v>
      </c>
      <c r="AR381" s="78" t="s">
        <v>145</v>
      </c>
      <c r="AS381" s="78" t="s">
        <v>145</v>
      </c>
      <c r="AU381" s="78" t="s">
        <v>3761</v>
      </c>
      <c r="AV381">
        <v>176</v>
      </c>
    </row>
    <row r="382" spans="1:48" ht="27.75" customHeight="1">
      <c r="A382" s="175" t="s">
        <v>666</v>
      </c>
      <c r="B382" s="175" t="s">
        <v>667</v>
      </c>
      <c r="C382" s="175" t="s">
        <v>537</v>
      </c>
      <c r="D382" s="173">
        <v>1</v>
      </c>
      <c r="E382" s="174">
        <f>TRUNC(일위대가목록!E125,0)</f>
        <v>3319350</v>
      </c>
      <c r="F382" s="174">
        <f t="shared" si="40"/>
        <v>3319350</v>
      </c>
      <c r="G382" s="174">
        <f>TRUNC(일위대가목록!F125,0)</f>
        <v>1152550</v>
      </c>
      <c r="H382" s="174">
        <f t="shared" si="41"/>
        <v>1152550</v>
      </c>
      <c r="I382" s="174">
        <f>TRUNC(일위대가목록!G125,0)</f>
        <v>138310</v>
      </c>
      <c r="J382" s="174">
        <f t="shared" si="42"/>
        <v>138310</v>
      </c>
      <c r="K382" s="174">
        <f t="shared" si="43"/>
        <v>4610210</v>
      </c>
      <c r="L382" s="174">
        <f t="shared" si="43"/>
        <v>4610210</v>
      </c>
      <c r="M382" s="175" t="s">
        <v>711</v>
      </c>
      <c r="N382" s="78" t="s">
        <v>3762</v>
      </c>
      <c r="O382" s="78" t="s">
        <v>145</v>
      </c>
      <c r="P382" s="78" t="s">
        <v>145</v>
      </c>
      <c r="Q382" s="78" t="s">
        <v>270</v>
      </c>
      <c r="R382" s="78" t="s">
        <v>331</v>
      </c>
      <c r="S382" s="78" t="s">
        <v>332</v>
      </c>
      <c r="T382" s="78" t="s">
        <v>332</v>
      </c>
      <c r="AR382" s="78" t="s">
        <v>145</v>
      </c>
      <c r="AS382" s="78" t="s">
        <v>145</v>
      </c>
      <c r="AU382" s="78" t="s">
        <v>3763</v>
      </c>
      <c r="AV382">
        <v>177</v>
      </c>
    </row>
    <row r="383" spans="1:48" ht="27.75" customHeight="1">
      <c r="A383" s="175" t="s">
        <v>669</v>
      </c>
      <c r="B383" s="175" t="s">
        <v>670</v>
      </c>
      <c r="C383" s="175" t="s">
        <v>537</v>
      </c>
      <c r="D383" s="173">
        <v>1</v>
      </c>
      <c r="E383" s="174">
        <f>TRUNC(일위대가목록!E126,0)</f>
        <v>2203490</v>
      </c>
      <c r="F383" s="174">
        <f t="shared" si="40"/>
        <v>2203490</v>
      </c>
      <c r="G383" s="174">
        <f>TRUNC(일위대가목록!F126,0)</f>
        <v>765100</v>
      </c>
      <c r="H383" s="174">
        <f t="shared" si="41"/>
        <v>765100</v>
      </c>
      <c r="I383" s="174">
        <f>TRUNC(일위대가목록!G126,0)</f>
        <v>91820</v>
      </c>
      <c r="J383" s="174">
        <f t="shared" si="42"/>
        <v>91820</v>
      </c>
      <c r="K383" s="174">
        <f t="shared" si="43"/>
        <v>3060410</v>
      </c>
      <c r="L383" s="174">
        <f t="shared" si="43"/>
        <v>3060410</v>
      </c>
      <c r="M383" s="175" t="s">
        <v>713</v>
      </c>
      <c r="N383" s="78" t="s">
        <v>3764</v>
      </c>
      <c r="O383" s="78" t="s">
        <v>145</v>
      </c>
      <c r="P383" s="78" t="s">
        <v>145</v>
      </c>
      <c r="Q383" s="78" t="s">
        <v>270</v>
      </c>
      <c r="R383" s="78" t="s">
        <v>331</v>
      </c>
      <c r="S383" s="78" t="s">
        <v>332</v>
      </c>
      <c r="T383" s="78" t="s">
        <v>332</v>
      </c>
      <c r="AR383" s="78" t="s">
        <v>145</v>
      </c>
      <c r="AS383" s="78" t="s">
        <v>145</v>
      </c>
      <c r="AU383" s="78" t="s">
        <v>3765</v>
      </c>
      <c r="AV383">
        <v>178</v>
      </c>
    </row>
    <row r="384" spans="1:48" ht="27.75" customHeight="1">
      <c r="A384" s="175" t="s">
        <v>673</v>
      </c>
      <c r="B384" s="175" t="s">
        <v>674</v>
      </c>
      <c r="C384" s="175" t="s">
        <v>537</v>
      </c>
      <c r="D384" s="173">
        <v>2</v>
      </c>
      <c r="E384" s="174">
        <f>TRUNC(일위대가목록!E127,0)</f>
        <v>342221</v>
      </c>
      <c r="F384" s="174">
        <f t="shared" si="40"/>
        <v>684442</v>
      </c>
      <c r="G384" s="174">
        <f>TRUNC(일위대가목록!F127,0)</f>
        <v>77743</v>
      </c>
      <c r="H384" s="174">
        <f t="shared" si="41"/>
        <v>155486</v>
      </c>
      <c r="I384" s="174">
        <f>TRUNC(일위대가목록!G127,0)</f>
        <v>0</v>
      </c>
      <c r="J384" s="174">
        <f t="shared" si="42"/>
        <v>0</v>
      </c>
      <c r="K384" s="174">
        <f t="shared" si="43"/>
        <v>419964</v>
      </c>
      <c r="L384" s="174">
        <f t="shared" si="43"/>
        <v>839928</v>
      </c>
      <c r="M384" s="175" t="s">
        <v>715</v>
      </c>
      <c r="N384" s="78" t="s">
        <v>3766</v>
      </c>
      <c r="O384" s="78" t="s">
        <v>145</v>
      </c>
      <c r="P384" s="78" t="s">
        <v>145</v>
      </c>
      <c r="Q384" s="78" t="s">
        <v>270</v>
      </c>
      <c r="R384" s="78" t="s">
        <v>331</v>
      </c>
      <c r="S384" s="78" t="s">
        <v>332</v>
      </c>
      <c r="T384" s="78" t="s">
        <v>332</v>
      </c>
      <c r="AR384" s="78" t="s">
        <v>145</v>
      </c>
      <c r="AS384" s="78" t="s">
        <v>145</v>
      </c>
      <c r="AU384" s="78" t="s">
        <v>3767</v>
      </c>
      <c r="AV384">
        <v>393</v>
      </c>
    </row>
    <row r="385" spans="1:48" ht="27.75" customHeight="1">
      <c r="A385" s="175" t="s">
        <v>676</v>
      </c>
      <c r="B385" s="175" t="s">
        <v>677</v>
      </c>
      <c r="C385" s="175" t="s">
        <v>458</v>
      </c>
      <c r="D385" s="173">
        <v>30</v>
      </c>
      <c r="E385" s="174">
        <f>TRUNC(단가대비표!O278,0)</f>
        <v>5300</v>
      </c>
      <c r="F385" s="174">
        <f t="shared" si="40"/>
        <v>159000</v>
      </c>
      <c r="G385" s="174">
        <f>TRUNC(단가대비표!P278,0)</f>
        <v>0</v>
      </c>
      <c r="H385" s="174">
        <f t="shared" si="41"/>
        <v>0</v>
      </c>
      <c r="I385" s="174">
        <f>TRUNC(단가대비표!V278,0)</f>
        <v>0</v>
      </c>
      <c r="J385" s="174">
        <f t="shared" si="42"/>
        <v>0</v>
      </c>
      <c r="K385" s="174">
        <f t="shared" si="43"/>
        <v>5300</v>
      </c>
      <c r="L385" s="174">
        <f t="shared" si="43"/>
        <v>159000</v>
      </c>
      <c r="M385" s="175" t="s">
        <v>145</v>
      </c>
      <c r="N385" s="78" t="s">
        <v>3768</v>
      </c>
      <c r="O385" s="78" t="s">
        <v>145</v>
      </c>
      <c r="P385" s="78" t="s">
        <v>145</v>
      </c>
      <c r="Q385" s="78" t="s">
        <v>270</v>
      </c>
      <c r="R385" s="78" t="s">
        <v>332</v>
      </c>
      <c r="S385" s="78" t="s">
        <v>332</v>
      </c>
      <c r="T385" s="78" t="s">
        <v>331</v>
      </c>
      <c r="AR385" s="78" t="s">
        <v>145</v>
      </c>
      <c r="AS385" s="78" t="s">
        <v>145</v>
      </c>
      <c r="AU385" s="78" t="s">
        <v>3769</v>
      </c>
      <c r="AV385">
        <v>152</v>
      </c>
    </row>
    <row r="386" spans="1:48" ht="27.75" customHeight="1">
      <c r="A386" s="175" t="s">
        <v>678</v>
      </c>
      <c r="B386" s="175" t="s">
        <v>679</v>
      </c>
      <c r="C386" s="175" t="s">
        <v>680</v>
      </c>
      <c r="D386" s="173">
        <v>16</v>
      </c>
      <c r="E386" s="174">
        <f>TRUNC(단가대비표!O279,0)</f>
        <v>20000</v>
      </c>
      <c r="F386" s="174">
        <f t="shared" si="40"/>
        <v>320000</v>
      </c>
      <c r="G386" s="174">
        <f>TRUNC(단가대비표!P279,0)</f>
        <v>0</v>
      </c>
      <c r="H386" s="174">
        <f t="shared" si="41"/>
        <v>0</v>
      </c>
      <c r="I386" s="174">
        <f>TRUNC(단가대비표!V279,0)</f>
        <v>0</v>
      </c>
      <c r="J386" s="174">
        <f t="shared" si="42"/>
        <v>0</v>
      </c>
      <c r="K386" s="174">
        <f t="shared" si="43"/>
        <v>20000</v>
      </c>
      <c r="L386" s="174">
        <f t="shared" si="43"/>
        <v>320000</v>
      </c>
      <c r="M386" s="175" t="s">
        <v>145</v>
      </c>
      <c r="N386" s="78" t="s">
        <v>3770</v>
      </c>
      <c r="O386" s="78" t="s">
        <v>145</v>
      </c>
      <c r="P386" s="78" t="s">
        <v>145</v>
      </c>
      <c r="Q386" s="78" t="s">
        <v>270</v>
      </c>
      <c r="R386" s="78" t="s">
        <v>332</v>
      </c>
      <c r="S386" s="78" t="s">
        <v>332</v>
      </c>
      <c r="T386" s="78" t="s">
        <v>331</v>
      </c>
      <c r="AR386" s="78" t="s">
        <v>145</v>
      </c>
      <c r="AS386" s="78" t="s">
        <v>145</v>
      </c>
      <c r="AU386" s="78" t="s">
        <v>3771</v>
      </c>
      <c r="AV386">
        <v>153</v>
      </c>
    </row>
    <row r="387" spans="1:48" ht="27.75" customHeight="1">
      <c r="A387" s="175" t="s">
        <v>681</v>
      </c>
      <c r="B387" s="175" t="s">
        <v>682</v>
      </c>
      <c r="C387" s="175" t="s">
        <v>458</v>
      </c>
      <c r="D387" s="173">
        <v>6</v>
      </c>
      <c r="E387" s="174">
        <f>TRUNC(단가대비표!O281,0)</f>
        <v>3600</v>
      </c>
      <c r="F387" s="174">
        <f t="shared" si="40"/>
        <v>21600</v>
      </c>
      <c r="G387" s="174">
        <f>TRUNC(단가대비표!P281,0)</f>
        <v>0</v>
      </c>
      <c r="H387" s="174">
        <f t="shared" si="41"/>
        <v>0</v>
      </c>
      <c r="I387" s="174">
        <f>TRUNC(단가대비표!V281,0)</f>
        <v>0</v>
      </c>
      <c r="J387" s="174">
        <f t="shared" si="42"/>
        <v>0</v>
      </c>
      <c r="K387" s="174">
        <f t="shared" si="43"/>
        <v>3600</v>
      </c>
      <c r="L387" s="174">
        <f t="shared" si="43"/>
        <v>21600</v>
      </c>
      <c r="M387" s="175" t="s">
        <v>145</v>
      </c>
      <c r="N387" s="78" t="s">
        <v>3772</v>
      </c>
      <c r="O387" s="78" t="s">
        <v>145</v>
      </c>
      <c r="P387" s="78" t="s">
        <v>145</v>
      </c>
      <c r="Q387" s="78" t="s">
        <v>270</v>
      </c>
      <c r="R387" s="78" t="s">
        <v>332</v>
      </c>
      <c r="S387" s="78" t="s">
        <v>332</v>
      </c>
      <c r="T387" s="78" t="s">
        <v>331</v>
      </c>
      <c r="AR387" s="78" t="s">
        <v>145</v>
      </c>
      <c r="AS387" s="78" t="s">
        <v>145</v>
      </c>
      <c r="AU387" s="78" t="s">
        <v>3773</v>
      </c>
      <c r="AV387">
        <v>155</v>
      </c>
    </row>
    <row r="388" spans="1:48" ht="27.75" customHeight="1">
      <c r="A388" s="175" t="s">
        <v>683</v>
      </c>
      <c r="B388" s="175" t="s">
        <v>684</v>
      </c>
      <c r="C388" s="175" t="s">
        <v>458</v>
      </c>
      <c r="D388" s="173">
        <v>2</v>
      </c>
      <c r="E388" s="174">
        <f>TRUNC(단가대비표!O284,0)</f>
        <v>84500</v>
      </c>
      <c r="F388" s="174">
        <f t="shared" si="40"/>
        <v>169000</v>
      </c>
      <c r="G388" s="174">
        <f>TRUNC(단가대비표!P284,0)</f>
        <v>0</v>
      </c>
      <c r="H388" s="174">
        <f t="shared" si="41"/>
        <v>0</v>
      </c>
      <c r="I388" s="174">
        <f>TRUNC(단가대비표!V284,0)</f>
        <v>0</v>
      </c>
      <c r="J388" s="174">
        <f t="shared" si="42"/>
        <v>0</v>
      </c>
      <c r="K388" s="174">
        <f t="shared" si="43"/>
        <v>84500</v>
      </c>
      <c r="L388" s="174">
        <f t="shared" si="43"/>
        <v>169000</v>
      </c>
      <c r="M388" s="175" t="s">
        <v>145</v>
      </c>
      <c r="N388" s="78" t="s">
        <v>3774</v>
      </c>
      <c r="O388" s="78" t="s">
        <v>145</v>
      </c>
      <c r="P388" s="78" t="s">
        <v>145</v>
      </c>
      <c r="Q388" s="78" t="s">
        <v>270</v>
      </c>
      <c r="R388" s="78" t="s">
        <v>332</v>
      </c>
      <c r="S388" s="78" t="s">
        <v>332</v>
      </c>
      <c r="T388" s="78" t="s">
        <v>331</v>
      </c>
      <c r="AR388" s="78" t="s">
        <v>145</v>
      </c>
      <c r="AS388" s="78" t="s">
        <v>145</v>
      </c>
      <c r="AU388" s="78" t="s">
        <v>3775</v>
      </c>
      <c r="AV388">
        <v>158</v>
      </c>
    </row>
    <row r="389" spans="1:48" ht="27.75" customHeight="1">
      <c r="A389" s="175" t="s">
        <v>685</v>
      </c>
      <c r="B389" s="175" t="s">
        <v>686</v>
      </c>
      <c r="C389" s="175" t="s">
        <v>458</v>
      </c>
      <c r="D389" s="173">
        <v>16</v>
      </c>
      <c r="E389" s="174">
        <f>TRUNC(단가대비표!O286,0)</f>
        <v>2500</v>
      </c>
      <c r="F389" s="174">
        <f t="shared" si="40"/>
        <v>40000</v>
      </c>
      <c r="G389" s="174">
        <f>TRUNC(단가대비표!P286,0)</f>
        <v>0</v>
      </c>
      <c r="H389" s="174">
        <f t="shared" si="41"/>
        <v>0</v>
      </c>
      <c r="I389" s="174">
        <f>TRUNC(단가대비표!V286,0)</f>
        <v>0</v>
      </c>
      <c r="J389" s="174">
        <f t="shared" si="42"/>
        <v>0</v>
      </c>
      <c r="K389" s="174">
        <f t="shared" si="43"/>
        <v>2500</v>
      </c>
      <c r="L389" s="174">
        <f t="shared" si="43"/>
        <v>40000</v>
      </c>
      <c r="M389" s="175" t="s">
        <v>145</v>
      </c>
      <c r="N389" s="78" t="s">
        <v>3776</v>
      </c>
      <c r="O389" s="78" t="s">
        <v>145</v>
      </c>
      <c r="P389" s="78" t="s">
        <v>145</v>
      </c>
      <c r="Q389" s="78" t="s">
        <v>270</v>
      </c>
      <c r="R389" s="78" t="s">
        <v>332</v>
      </c>
      <c r="S389" s="78" t="s">
        <v>332</v>
      </c>
      <c r="T389" s="78" t="s">
        <v>331</v>
      </c>
      <c r="AR389" s="78" t="s">
        <v>145</v>
      </c>
      <c r="AS389" s="78" t="s">
        <v>145</v>
      </c>
      <c r="AU389" s="78" t="s">
        <v>3777</v>
      </c>
      <c r="AV389">
        <v>159</v>
      </c>
    </row>
    <row r="390" spans="1:48" ht="27.75" customHeight="1">
      <c r="A390" s="175" t="s">
        <v>687</v>
      </c>
      <c r="B390" s="175" t="s">
        <v>688</v>
      </c>
      <c r="C390" s="175" t="s">
        <v>680</v>
      </c>
      <c r="D390" s="173">
        <v>10</v>
      </c>
      <c r="E390" s="174">
        <f>TRUNC(단가대비표!O283,0)</f>
        <v>12000</v>
      </c>
      <c r="F390" s="174">
        <f t="shared" si="40"/>
        <v>120000</v>
      </c>
      <c r="G390" s="174">
        <f>TRUNC(단가대비표!P283,0)</f>
        <v>0</v>
      </c>
      <c r="H390" s="174">
        <f t="shared" si="41"/>
        <v>0</v>
      </c>
      <c r="I390" s="174">
        <f>TRUNC(단가대비표!V283,0)</f>
        <v>0</v>
      </c>
      <c r="J390" s="174">
        <f t="shared" si="42"/>
        <v>0</v>
      </c>
      <c r="K390" s="174">
        <f t="shared" si="43"/>
        <v>12000</v>
      </c>
      <c r="L390" s="174">
        <f t="shared" si="43"/>
        <v>120000</v>
      </c>
      <c r="M390" s="175" t="s">
        <v>145</v>
      </c>
      <c r="N390" s="78" t="s">
        <v>3778</v>
      </c>
      <c r="O390" s="78" t="s">
        <v>145</v>
      </c>
      <c r="P390" s="78" t="s">
        <v>145</v>
      </c>
      <c r="Q390" s="78" t="s">
        <v>270</v>
      </c>
      <c r="R390" s="78" t="s">
        <v>332</v>
      </c>
      <c r="S390" s="78" t="s">
        <v>332</v>
      </c>
      <c r="T390" s="78" t="s">
        <v>331</v>
      </c>
      <c r="AR390" s="78" t="s">
        <v>145</v>
      </c>
      <c r="AS390" s="78" t="s">
        <v>145</v>
      </c>
      <c r="AU390" s="78" t="s">
        <v>3779</v>
      </c>
      <c r="AV390">
        <v>157</v>
      </c>
    </row>
    <row r="391" spans="1:48" ht="27.75" customHeight="1">
      <c r="A391" s="175" t="s">
        <v>689</v>
      </c>
      <c r="B391" s="175" t="s">
        <v>690</v>
      </c>
      <c r="C391" s="175" t="s">
        <v>680</v>
      </c>
      <c r="D391" s="173">
        <v>10</v>
      </c>
      <c r="E391" s="174">
        <f>TRUNC(단가대비표!O282,0)</f>
        <v>15000</v>
      </c>
      <c r="F391" s="174">
        <f t="shared" si="40"/>
        <v>150000</v>
      </c>
      <c r="G391" s="174">
        <f>TRUNC(단가대비표!P282,0)</f>
        <v>0</v>
      </c>
      <c r="H391" s="174">
        <f t="shared" si="41"/>
        <v>0</v>
      </c>
      <c r="I391" s="174">
        <f>TRUNC(단가대비표!V282,0)</f>
        <v>0</v>
      </c>
      <c r="J391" s="174">
        <f t="shared" si="42"/>
        <v>0</v>
      </c>
      <c r="K391" s="174">
        <f t="shared" si="43"/>
        <v>15000</v>
      </c>
      <c r="L391" s="174">
        <f t="shared" si="43"/>
        <v>150000</v>
      </c>
      <c r="M391" s="175" t="s">
        <v>145</v>
      </c>
      <c r="N391" s="78" t="s">
        <v>3780</v>
      </c>
      <c r="O391" s="78" t="s">
        <v>145</v>
      </c>
      <c r="P391" s="78" t="s">
        <v>145</v>
      </c>
      <c r="Q391" s="78" t="s">
        <v>270</v>
      </c>
      <c r="R391" s="78" t="s">
        <v>332</v>
      </c>
      <c r="S391" s="78" t="s">
        <v>332</v>
      </c>
      <c r="T391" s="78" t="s">
        <v>331</v>
      </c>
      <c r="AR391" s="78" t="s">
        <v>145</v>
      </c>
      <c r="AS391" s="78" t="s">
        <v>145</v>
      </c>
      <c r="AU391" s="78" t="s">
        <v>3781</v>
      </c>
      <c r="AV391">
        <v>156</v>
      </c>
    </row>
    <row r="392" spans="1:48" ht="27.75" customHeight="1">
      <c r="A392" s="175" t="s">
        <v>691</v>
      </c>
      <c r="B392" s="175" t="s">
        <v>692</v>
      </c>
      <c r="C392" s="175" t="s">
        <v>680</v>
      </c>
      <c r="D392" s="173">
        <v>6</v>
      </c>
      <c r="E392" s="174">
        <f>TRUNC(단가대비표!O287,0)</f>
        <v>15000</v>
      </c>
      <c r="F392" s="174">
        <f t="shared" si="40"/>
        <v>90000</v>
      </c>
      <c r="G392" s="174">
        <f>TRUNC(단가대비표!P287,0)</f>
        <v>0</v>
      </c>
      <c r="H392" s="174">
        <f t="shared" si="41"/>
        <v>0</v>
      </c>
      <c r="I392" s="174">
        <f>TRUNC(단가대비표!V287,0)</f>
        <v>0</v>
      </c>
      <c r="J392" s="174">
        <f t="shared" si="42"/>
        <v>0</v>
      </c>
      <c r="K392" s="174">
        <f t="shared" si="43"/>
        <v>15000</v>
      </c>
      <c r="L392" s="174">
        <f t="shared" si="43"/>
        <v>90000</v>
      </c>
      <c r="M392" s="175" t="s">
        <v>145</v>
      </c>
      <c r="N392" s="78" t="s">
        <v>3782</v>
      </c>
      <c r="O392" s="78" t="s">
        <v>145</v>
      </c>
      <c r="P392" s="78" t="s">
        <v>145</v>
      </c>
      <c r="Q392" s="78" t="s">
        <v>270</v>
      </c>
      <c r="R392" s="78" t="s">
        <v>332</v>
      </c>
      <c r="S392" s="78" t="s">
        <v>332</v>
      </c>
      <c r="T392" s="78" t="s">
        <v>331</v>
      </c>
      <c r="AR392" s="78" t="s">
        <v>145</v>
      </c>
      <c r="AS392" s="78" t="s">
        <v>145</v>
      </c>
      <c r="AU392" s="78" t="s">
        <v>3783</v>
      </c>
      <c r="AV392">
        <v>160</v>
      </c>
    </row>
    <row r="393" spans="1:48" ht="27.75" customHeight="1">
      <c r="A393" s="175" t="s">
        <v>693</v>
      </c>
      <c r="B393" s="175" t="s">
        <v>694</v>
      </c>
      <c r="C393" s="175" t="s">
        <v>329</v>
      </c>
      <c r="D393" s="173">
        <v>4</v>
      </c>
      <c r="E393" s="174">
        <f>TRUNC(일위대가목록!E128,0)</f>
        <v>0</v>
      </c>
      <c r="F393" s="174">
        <f t="shared" si="40"/>
        <v>0</v>
      </c>
      <c r="G393" s="174">
        <f>TRUNC(일위대가목록!F128,0)</f>
        <v>7698</v>
      </c>
      <c r="H393" s="174">
        <f t="shared" si="41"/>
        <v>30792</v>
      </c>
      <c r="I393" s="174">
        <f>TRUNC(일위대가목록!G128,0)</f>
        <v>307</v>
      </c>
      <c r="J393" s="174">
        <f t="shared" si="42"/>
        <v>1228</v>
      </c>
      <c r="K393" s="174">
        <f t="shared" si="43"/>
        <v>8005</v>
      </c>
      <c r="L393" s="174">
        <f t="shared" si="43"/>
        <v>32020</v>
      </c>
      <c r="M393" s="175" t="s">
        <v>718</v>
      </c>
      <c r="N393" s="78" t="s">
        <v>3784</v>
      </c>
      <c r="O393" s="78" t="s">
        <v>145</v>
      </c>
      <c r="P393" s="78" t="s">
        <v>145</v>
      </c>
      <c r="Q393" s="78" t="s">
        <v>270</v>
      </c>
      <c r="R393" s="78" t="s">
        <v>331</v>
      </c>
      <c r="S393" s="78" t="s">
        <v>332</v>
      </c>
      <c r="T393" s="78" t="s">
        <v>332</v>
      </c>
      <c r="AR393" s="78" t="s">
        <v>145</v>
      </c>
      <c r="AS393" s="78" t="s">
        <v>145</v>
      </c>
      <c r="AU393" s="78" t="s">
        <v>3785</v>
      </c>
      <c r="AV393">
        <v>179</v>
      </c>
    </row>
    <row r="394" spans="1:48" ht="27.75" customHeight="1">
      <c r="A394" s="175" t="s">
        <v>696</v>
      </c>
      <c r="B394" s="175" t="s">
        <v>694</v>
      </c>
      <c r="C394" s="175" t="s">
        <v>329</v>
      </c>
      <c r="D394" s="173">
        <v>22</v>
      </c>
      <c r="E394" s="174">
        <f>TRUNC(일위대가목록!E129,0)</f>
        <v>0</v>
      </c>
      <c r="F394" s="174">
        <f t="shared" si="40"/>
        <v>0</v>
      </c>
      <c r="G394" s="174">
        <f>TRUNC(일위대가목록!F129,0)</f>
        <v>5960</v>
      </c>
      <c r="H394" s="174">
        <f t="shared" si="41"/>
        <v>131120</v>
      </c>
      <c r="I394" s="174">
        <f>TRUNC(일위대가목록!G129,0)</f>
        <v>119</v>
      </c>
      <c r="J394" s="174">
        <f t="shared" si="42"/>
        <v>2618</v>
      </c>
      <c r="K394" s="174">
        <f t="shared" si="43"/>
        <v>6079</v>
      </c>
      <c r="L394" s="174">
        <f t="shared" si="43"/>
        <v>133738</v>
      </c>
      <c r="M394" s="175" t="s">
        <v>719</v>
      </c>
      <c r="N394" s="78" t="s">
        <v>3786</v>
      </c>
      <c r="O394" s="78" t="s">
        <v>145</v>
      </c>
      <c r="P394" s="78" t="s">
        <v>145</v>
      </c>
      <c r="Q394" s="78" t="s">
        <v>270</v>
      </c>
      <c r="R394" s="78" t="s">
        <v>331</v>
      </c>
      <c r="S394" s="78" t="s">
        <v>332</v>
      </c>
      <c r="T394" s="78" t="s">
        <v>332</v>
      </c>
      <c r="AR394" s="78" t="s">
        <v>145</v>
      </c>
      <c r="AS394" s="78" t="s">
        <v>145</v>
      </c>
      <c r="AU394" s="78" t="s">
        <v>3787</v>
      </c>
      <c r="AV394">
        <v>180</v>
      </c>
    </row>
    <row r="395" spans="1:48" ht="27.75" customHeight="1">
      <c r="A395" s="175" t="s">
        <v>698</v>
      </c>
      <c r="B395" s="175" t="s">
        <v>699</v>
      </c>
      <c r="C395" s="175" t="s">
        <v>680</v>
      </c>
      <c r="D395" s="173">
        <v>16</v>
      </c>
      <c r="E395" s="174">
        <f>TRUNC(단가대비표!O219,0)</f>
        <v>78000</v>
      </c>
      <c r="F395" s="174">
        <f t="shared" si="40"/>
        <v>1248000</v>
      </c>
      <c r="G395" s="174">
        <f>TRUNC(단가대비표!P219,0)</f>
        <v>0</v>
      </c>
      <c r="H395" s="174">
        <f t="shared" si="41"/>
        <v>0</v>
      </c>
      <c r="I395" s="174">
        <f>TRUNC(단가대비표!V219,0)</f>
        <v>0</v>
      </c>
      <c r="J395" s="174">
        <f t="shared" si="42"/>
        <v>0</v>
      </c>
      <c r="K395" s="174">
        <f t="shared" si="43"/>
        <v>78000</v>
      </c>
      <c r="L395" s="174">
        <f t="shared" si="43"/>
        <v>1248000</v>
      </c>
      <c r="M395" s="175" t="s">
        <v>145</v>
      </c>
      <c r="N395" s="78" t="s">
        <v>3788</v>
      </c>
      <c r="O395" s="78" t="s">
        <v>145</v>
      </c>
      <c r="P395" s="78" t="s">
        <v>145</v>
      </c>
      <c r="Q395" s="78" t="s">
        <v>270</v>
      </c>
      <c r="R395" s="78" t="s">
        <v>332</v>
      </c>
      <c r="S395" s="78" t="s">
        <v>332</v>
      </c>
      <c r="T395" s="78" t="s">
        <v>331</v>
      </c>
      <c r="AR395" s="78" t="s">
        <v>145</v>
      </c>
      <c r="AS395" s="78" t="s">
        <v>145</v>
      </c>
      <c r="AU395" s="78" t="s">
        <v>3789</v>
      </c>
      <c r="AV395">
        <v>148</v>
      </c>
    </row>
    <row r="396" spans="1:48" ht="27.75" customHeight="1">
      <c r="A396" s="175" t="s">
        <v>700</v>
      </c>
      <c r="B396" s="175" t="s">
        <v>694</v>
      </c>
      <c r="C396" s="175" t="s">
        <v>329</v>
      </c>
      <c r="D396" s="173">
        <v>16</v>
      </c>
      <c r="E396" s="174">
        <f>TRUNC(일위대가목록!E130,0)</f>
        <v>0</v>
      </c>
      <c r="F396" s="174">
        <f t="shared" si="40"/>
        <v>0</v>
      </c>
      <c r="G396" s="174">
        <f>TRUNC(일위대가목록!F130,0)</f>
        <v>20661</v>
      </c>
      <c r="H396" s="174">
        <f t="shared" si="41"/>
        <v>330576</v>
      </c>
      <c r="I396" s="174">
        <f>TRUNC(일위대가목록!G130,0)</f>
        <v>413</v>
      </c>
      <c r="J396" s="174">
        <f t="shared" si="42"/>
        <v>6608</v>
      </c>
      <c r="K396" s="174">
        <f t="shared" si="43"/>
        <v>21074</v>
      </c>
      <c r="L396" s="174">
        <f t="shared" si="43"/>
        <v>337184</v>
      </c>
      <c r="M396" s="175" t="s">
        <v>721</v>
      </c>
      <c r="N396" s="78" t="s">
        <v>3790</v>
      </c>
      <c r="O396" s="78" t="s">
        <v>145</v>
      </c>
      <c r="P396" s="78" t="s">
        <v>145</v>
      </c>
      <c r="Q396" s="78" t="s">
        <v>270</v>
      </c>
      <c r="R396" s="78" t="s">
        <v>331</v>
      </c>
      <c r="S396" s="78" t="s">
        <v>332</v>
      </c>
      <c r="T396" s="78" t="s">
        <v>332</v>
      </c>
      <c r="AR396" s="78" t="s">
        <v>145</v>
      </c>
      <c r="AS396" s="78" t="s">
        <v>145</v>
      </c>
      <c r="AU396" s="78" t="s">
        <v>3791</v>
      </c>
      <c r="AV396">
        <v>181</v>
      </c>
    </row>
    <row r="397" spans="1:48" ht="27.75" customHeight="1">
      <c r="A397" s="175" t="s">
        <v>702</v>
      </c>
      <c r="B397" s="175" t="s">
        <v>703</v>
      </c>
      <c r="C397" s="175" t="s">
        <v>680</v>
      </c>
      <c r="D397" s="173">
        <v>2</v>
      </c>
      <c r="E397" s="174">
        <f>TRUNC(단가대비표!O280,0)</f>
        <v>77000</v>
      </c>
      <c r="F397" s="174">
        <f t="shared" si="40"/>
        <v>154000</v>
      </c>
      <c r="G397" s="174">
        <f>TRUNC(단가대비표!P280,0)</f>
        <v>0</v>
      </c>
      <c r="H397" s="174">
        <f t="shared" si="41"/>
        <v>0</v>
      </c>
      <c r="I397" s="174">
        <f>TRUNC(단가대비표!V280,0)</f>
        <v>0</v>
      </c>
      <c r="J397" s="174">
        <f t="shared" si="42"/>
        <v>0</v>
      </c>
      <c r="K397" s="174">
        <f t="shared" si="43"/>
        <v>77000</v>
      </c>
      <c r="L397" s="174">
        <f t="shared" si="43"/>
        <v>154000</v>
      </c>
      <c r="M397" s="175" t="s">
        <v>145</v>
      </c>
      <c r="N397" s="78" t="s">
        <v>3792</v>
      </c>
      <c r="O397" s="78" t="s">
        <v>145</v>
      </c>
      <c r="P397" s="78" t="s">
        <v>145</v>
      </c>
      <c r="Q397" s="78" t="s">
        <v>270</v>
      </c>
      <c r="R397" s="78" t="s">
        <v>332</v>
      </c>
      <c r="S397" s="78" t="s">
        <v>332</v>
      </c>
      <c r="T397" s="78" t="s">
        <v>331</v>
      </c>
      <c r="AR397" s="78" t="s">
        <v>145</v>
      </c>
      <c r="AS397" s="78" t="s">
        <v>145</v>
      </c>
      <c r="AU397" s="78" t="s">
        <v>3793</v>
      </c>
      <c r="AV397">
        <v>154</v>
      </c>
    </row>
    <row r="398" spans="1:48" ht="27.75" customHeight="1">
      <c r="A398" s="175" t="s">
        <v>704</v>
      </c>
      <c r="B398" s="175" t="s">
        <v>694</v>
      </c>
      <c r="C398" s="175" t="s">
        <v>329</v>
      </c>
      <c r="D398" s="173">
        <v>2</v>
      </c>
      <c r="E398" s="174">
        <f>TRUNC(일위대가목록!E131,0)</f>
        <v>0</v>
      </c>
      <c r="F398" s="174">
        <f t="shared" si="40"/>
        <v>0</v>
      </c>
      <c r="G398" s="174">
        <f>TRUNC(일위대가목록!F131,0)</f>
        <v>31992</v>
      </c>
      <c r="H398" s="174">
        <f t="shared" si="41"/>
        <v>63984</v>
      </c>
      <c r="I398" s="174">
        <f>TRUNC(일위대가목록!G131,0)</f>
        <v>639</v>
      </c>
      <c r="J398" s="174">
        <f t="shared" si="42"/>
        <v>1278</v>
      </c>
      <c r="K398" s="174">
        <f t="shared" si="43"/>
        <v>32631</v>
      </c>
      <c r="L398" s="174">
        <f t="shared" si="43"/>
        <v>65262</v>
      </c>
      <c r="M398" s="175" t="s">
        <v>724</v>
      </c>
      <c r="N398" s="78" t="s">
        <v>3794</v>
      </c>
      <c r="O398" s="78" t="s">
        <v>145</v>
      </c>
      <c r="P398" s="78" t="s">
        <v>145</v>
      </c>
      <c r="Q398" s="78" t="s">
        <v>270</v>
      </c>
      <c r="R398" s="78" t="s">
        <v>331</v>
      </c>
      <c r="S398" s="78" t="s">
        <v>332</v>
      </c>
      <c r="T398" s="78" t="s">
        <v>332</v>
      </c>
      <c r="AR398" s="78" t="s">
        <v>145</v>
      </c>
      <c r="AS398" s="78" t="s">
        <v>145</v>
      </c>
      <c r="AU398" s="78" t="s">
        <v>3795</v>
      </c>
      <c r="AV398">
        <v>182</v>
      </c>
    </row>
    <row r="399" spans="1:48" ht="27.75" customHeight="1">
      <c r="A399" s="175" t="s">
        <v>3040</v>
      </c>
      <c r="B399" s="175" t="s">
        <v>3041</v>
      </c>
      <c r="C399" s="175" t="s">
        <v>358</v>
      </c>
      <c r="D399" s="173">
        <v>31.1</v>
      </c>
      <c r="E399" s="174">
        <f>TRUNC(단가대비표!O412,0)</f>
        <v>255710</v>
      </c>
      <c r="F399" s="174">
        <f t="shared" si="40"/>
        <v>7952581</v>
      </c>
      <c r="G399" s="174">
        <f>TRUNC(단가대비표!P412,0)</f>
        <v>137690</v>
      </c>
      <c r="H399" s="174">
        <f t="shared" si="41"/>
        <v>4282159</v>
      </c>
      <c r="I399" s="174">
        <f>TRUNC(단가대비표!V412,0)</f>
        <v>0</v>
      </c>
      <c r="J399" s="174">
        <f t="shared" si="42"/>
        <v>0</v>
      </c>
      <c r="K399" s="174">
        <f t="shared" si="43"/>
        <v>393400</v>
      </c>
      <c r="L399" s="174">
        <f t="shared" si="43"/>
        <v>12234740</v>
      </c>
      <c r="M399" s="175" t="s">
        <v>402</v>
      </c>
      <c r="N399" s="78" t="s">
        <v>3796</v>
      </c>
      <c r="O399" s="78" t="s">
        <v>145</v>
      </c>
      <c r="P399" s="78" t="s">
        <v>145</v>
      </c>
      <c r="Q399" s="78" t="s">
        <v>270</v>
      </c>
      <c r="R399" s="78" t="s">
        <v>332</v>
      </c>
      <c r="S399" s="78" t="s">
        <v>332</v>
      </c>
      <c r="T399" s="78" t="s">
        <v>331</v>
      </c>
      <c r="AR399" s="78" t="s">
        <v>145</v>
      </c>
      <c r="AS399" s="78" t="s">
        <v>145</v>
      </c>
      <c r="AU399" s="78" t="s">
        <v>3797</v>
      </c>
      <c r="AV399">
        <v>651</v>
      </c>
    </row>
    <row r="400" spans="1:48" ht="27.75" customHeight="1">
      <c r="A400" s="173"/>
      <c r="B400" s="173"/>
      <c r="C400" s="173"/>
      <c r="D400" s="173"/>
      <c r="E400" s="174"/>
      <c r="F400" s="174"/>
      <c r="G400" s="174"/>
      <c r="H400" s="174"/>
      <c r="I400" s="174"/>
      <c r="J400" s="174"/>
      <c r="K400" s="174"/>
      <c r="L400" s="174"/>
      <c r="M400" s="173"/>
      <c r="Q400" s="78" t="s">
        <v>270</v>
      </c>
    </row>
    <row r="401" spans="1:17" ht="27.75" customHeight="1">
      <c r="A401" s="173"/>
      <c r="B401" s="173"/>
      <c r="C401" s="173"/>
      <c r="D401" s="173"/>
      <c r="E401" s="174"/>
      <c r="F401" s="174"/>
      <c r="G401" s="174"/>
      <c r="H401" s="174"/>
      <c r="I401" s="174"/>
      <c r="J401" s="174"/>
      <c r="K401" s="174"/>
      <c r="L401" s="174"/>
      <c r="M401" s="173"/>
      <c r="Q401" s="78" t="s">
        <v>270</v>
      </c>
    </row>
    <row r="402" spans="1:17" ht="27.75" customHeight="1">
      <c r="A402" s="173"/>
      <c r="B402" s="173"/>
      <c r="C402" s="173"/>
      <c r="D402" s="173"/>
      <c r="E402" s="174"/>
      <c r="F402" s="174"/>
      <c r="G402" s="174"/>
      <c r="H402" s="174"/>
      <c r="I402" s="174"/>
      <c r="J402" s="174"/>
      <c r="K402" s="174"/>
      <c r="L402" s="174"/>
      <c r="M402" s="173"/>
      <c r="Q402" s="78" t="s">
        <v>270</v>
      </c>
    </row>
    <row r="403" spans="1:17" ht="27.75" customHeight="1">
      <c r="A403" s="173"/>
      <c r="B403" s="173"/>
      <c r="C403" s="173"/>
      <c r="D403" s="173"/>
      <c r="E403" s="174"/>
      <c r="F403" s="174"/>
      <c r="G403" s="174"/>
      <c r="H403" s="174"/>
      <c r="I403" s="174"/>
      <c r="J403" s="174"/>
      <c r="K403" s="174"/>
      <c r="L403" s="174"/>
      <c r="M403" s="173"/>
      <c r="Q403" s="78" t="s">
        <v>270</v>
      </c>
    </row>
    <row r="404" spans="1:17" ht="27.75" customHeight="1">
      <c r="A404" s="173"/>
      <c r="B404" s="173"/>
      <c r="C404" s="173"/>
      <c r="D404" s="173"/>
      <c r="E404" s="174"/>
      <c r="F404" s="174"/>
      <c r="G404" s="174"/>
      <c r="H404" s="174"/>
      <c r="I404" s="174"/>
      <c r="J404" s="174"/>
      <c r="K404" s="174"/>
      <c r="L404" s="174"/>
      <c r="M404" s="173"/>
      <c r="Q404" s="78" t="s">
        <v>270</v>
      </c>
    </row>
    <row r="405" spans="1:17" ht="27.75" customHeight="1">
      <c r="A405" s="173"/>
      <c r="B405" s="173"/>
      <c r="C405" s="173"/>
      <c r="D405" s="173"/>
      <c r="E405" s="174"/>
      <c r="F405" s="174"/>
      <c r="G405" s="174"/>
      <c r="H405" s="174"/>
      <c r="I405" s="174"/>
      <c r="J405" s="174"/>
      <c r="K405" s="174"/>
      <c r="L405" s="174"/>
      <c r="M405" s="173"/>
      <c r="Q405" s="78" t="s">
        <v>270</v>
      </c>
    </row>
    <row r="406" spans="1:17" ht="27.75" customHeight="1">
      <c r="A406" s="173"/>
      <c r="B406" s="173"/>
      <c r="C406" s="173"/>
      <c r="D406" s="173"/>
      <c r="E406" s="174"/>
      <c r="F406" s="174"/>
      <c r="G406" s="174"/>
      <c r="H406" s="174"/>
      <c r="I406" s="174"/>
      <c r="J406" s="174"/>
      <c r="K406" s="174"/>
      <c r="L406" s="174"/>
      <c r="M406" s="173"/>
      <c r="Q406" s="78" t="s">
        <v>270</v>
      </c>
    </row>
    <row r="407" spans="1:17" ht="27.75" customHeight="1">
      <c r="A407" s="173"/>
      <c r="B407" s="173"/>
      <c r="C407" s="173"/>
      <c r="D407" s="173"/>
      <c r="E407" s="174"/>
      <c r="F407" s="174"/>
      <c r="G407" s="174"/>
      <c r="H407" s="174"/>
      <c r="I407" s="174"/>
      <c r="J407" s="174"/>
      <c r="K407" s="174"/>
      <c r="L407" s="174"/>
      <c r="M407" s="173"/>
      <c r="Q407" s="78" t="s">
        <v>270</v>
      </c>
    </row>
    <row r="408" spans="1:17" ht="27.75" customHeight="1">
      <c r="A408" s="173"/>
      <c r="B408" s="173"/>
      <c r="C408" s="173"/>
      <c r="D408" s="173"/>
      <c r="E408" s="174"/>
      <c r="F408" s="174"/>
      <c r="G408" s="174"/>
      <c r="H408" s="174"/>
      <c r="I408" s="174"/>
      <c r="J408" s="174"/>
      <c r="K408" s="174"/>
      <c r="L408" s="174"/>
      <c r="M408" s="173"/>
      <c r="Q408" s="78" t="s">
        <v>270</v>
      </c>
    </row>
    <row r="409" spans="1:17" ht="27.75" customHeight="1">
      <c r="A409" s="173"/>
      <c r="B409" s="173"/>
      <c r="C409" s="173"/>
      <c r="D409" s="173"/>
      <c r="E409" s="174"/>
      <c r="F409" s="174"/>
      <c r="G409" s="174"/>
      <c r="H409" s="174"/>
      <c r="I409" s="174"/>
      <c r="J409" s="174"/>
      <c r="K409" s="174"/>
      <c r="L409" s="174"/>
      <c r="M409" s="173"/>
      <c r="Q409" s="78" t="s">
        <v>270</v>
      </c>
    </row>
    <row r="410" spans="1:17" ht="27.75" customHeight="1">
      <c r="A410" s="173"/>
      <c r="B410" s="173"/>
      <c r="C410" s="173"/>
      <c r="D410" s="173"/>
      <c r="E410" s="174"/>
      <c r="F410" s="174"/>
      <c r="G410" s="174"/>
      <c r="H410" s="174"/>
      <c r="I410" s="174"/>
      <c r="J410" s="174"/>
      <c r="K410" s="174"/>
      <c r="L410" s="174"/>
      <c r="M410" s="173"/>
      <c r="Q410" s="78" t="s">
        <v>270</v>
      </c>
    </row>
    <row r="411" spans="1:17" ht="27.75" customHeight="1">
      <c r="A411" s="173"/>
      <c r="B411" s="173"/>
      <c r="C411" s="173"/>
      <c r="D411" s="173"/>
      <c r="E411" s="174"/>
      <c r="F411" s="174"/>
      <c r="G411" s="174"/>
      <c r="H411" s="174"/>
      <c r="I411" s="174"/>
      <c r="J411" s="174"/>
      <c r="K411" s="174"/>
      <c r="L411" s="174"/>
      <c r="M411" s="173"/>
      <c r="Q411" s="78" t="s">
        <v>270</v>
      </c>
    </row>
    <row r="412" spans="1:17" ht="27.75" customHeight="1">
      <c r="A412" s="173"/>
      <c r="B412" s="173"/>
      <c r="C412" s="173"/>
      <c r="D412" s="173"/>
      <c r="E412" s="174"/>
      <c r="F412" s="174"/>
      <c r="G412" s="174"/>
      <c r="H412" s="174"/>
      <c r="I412" s="174"/>
      <c r="J412" s="174"/>
      <c r="K412" s="174"/>
      <c r="L412" s="174"/>
      <c r="M412" s="173"/>
      <c r="Q412" s="78" t="s">
        <v>270</v>
      </c>
    </row>
    <row r="413" spans="1:17" ht="27.75" customHeight="1">
      <c r="A413" s="173"/>
      <c r="B413" s="173"/>
      <c r="C413" s="173"/>
      <c r="D413" s="173"/>
      <c r="E413" s="174"/>
      <c r="F413" s="174"/>
      <c r="G413" s="174"/>
      <c r="H413" s="174"/>
      <c r="I413" s="174"/>
      <c r="J413" s="174"/>
      <c r="K413" s="174"/>
      <c r="L413" s="174"/>
      <c r="M413" s="173"/>
      <c r="Q413" s="78" t="s">
        <v>270</v>
      </c>
    </row>
    <row r="414" spans="1:17" ht="27.75" customHeight="1">
      <c r="A414" s="173"/>
      <c r="B414" s="173"/>
      <c r="C414" s="173"/>
      <c r="D414" s="173"/>
      <c r="E414" s="174"/>
      <c r="F414" s="174"/>
      <c r="G414" s="174"/>
      <c r="H414" s="174"/>
      <c r="I414" s="174"/>
      <c r="J414" s="174"/>
      <c r="K414" s="174"/>
      <c r="L414" s="174"/>
      <c r="M414" s="173"/>
      <c r="Q414" s="78" t="s">
        <v>270</v>
      </c>
    </row>
    <row r="415" spans="1:17" ht="27.75" customHeight="1">
      <c r="A415" s="173"/>
      <c r="B415" s="173"/>
      <c r="C415" s="173"/>
      <c r="D415" s="173"/>
      <c r="E415" s="174"/>
      <c r="F415" s="174"/>
      <c r="G415" s="174"/>
      <c r="H415" s="174"/>
      <c r="I415" s="174"/>
      <c r="J415" s="174"/>
      <c r="K415" s="174"/>
      <c r="L415" s="174"/>
      <c r="M415" s="173"/>
      <c r="Q415" s="78" t="s">
        <v>270</v>
      </c>
    </row>
    <row r="416" spans="1:17" ht="27.75" customHeight="1">
      <c r="A416" s="173"/>
      <c r="B416" s="173"/>
      <c r="C416" s="173"/>
      <c r="D416" s="173"/>
      <c r="E416" s="174"/>
      <c r="F416" s="174"/>
      <c r="G416" s="174"/>
      <c r="H416" s="174"/>
      <c r="I416" s="174"/>
      <c r="J416" s="174"/>
      <c r="K416" s="174"/>
      <c r="L416" s="174"/>
      <c r="M416" s="173"/>
      <c r="Q416" s="78" t="s">
        <v>270</v>
      </c>
    </row>
    <row r="417" spans="1:48" ht="27.75" customHeight="1">
      <c r="A417" s="173"/>
      <c r="B417" s="173"/>
      <c r="C417" s="173"/>
      <c r="D417" s="173"/>
      <c r="E417" s="174"/>
      <c r="F417" s="174"/>
      <c r="G417" s="174"/>
      <c r="H417" s="174"/>
      <c r="I417" s="174"/>
      <c r="J417" s="174"/>
      <c r="K417" s="174"/>
      <c r="L417" s="174"/>
      <c r="M417" s="173"/>
      <c r="Q417" s="78" t="s">
        <v>270</v>
      </c>
    </row>
    <row r="418" spans="1:48" ht="27.75" customHeight="1">
      <c r="A418" s="175" t="s">
        <v>161</v>
      </c>
      <c r="B418" s="173"/>
      <c r="C418" s="173"/>
      <c r="D418" s="173"/>
      <c r="E418" s="174"/>
      <c r="F418" s="174">
        <f>SUMIF(Q368:Q417,"010113",F368:F417)</f>
        <v>24506123</v>
      </c>
      <c r="G418" s="174"/>
      <c r="H418" s="174">
        <f>SUMIF(Q368:Q417,"010113",H368:H417)</f>
        <v>9425049</v>
      </c>
      <c r="I418" s="174"/>
      <c r="J418" s="174">
        <f>SUMIF(Q368:Q417,"010113",J368:J417)</f>
        <v>309304</v>
      </c>
      <c r="K418" s="174"/>
      <c r="L418" s="174">
        <f>SUMIF(Q368:Q417,"010113",L368:L417)</f>
        <v>34240476</v>
      </c>
      <c r="M418" s="173"/>
      <c r="N418" t="s">
        <v>342</v>
      </c>
    </row>
    <row r="419" spans="1:48" ht="27.75" customHeight="1">
      <c r="A419" s="175" t="s">
        <v>2862</v>
      </c>
      <c r="B419" s="175" t="s">
        <v>145</v>
      </c>
      <c r="C419" s="173"/>
      <c r="D419" s="173"/>
      <c r="E419" s="174"/>
      <c r="F419" s="174"/>
      <c r="G419" s="174"/>
      <c r="H419" s="174"/>
      <c r="I419" s="174"/>
      <c r="J419" s="174"/>
      <c r="K419" s="174"/>
      <c r="L419" s="174"/>
      <c r="M419" s="173"/>
      <c r="Q419" s="78" t="s">
        <v>271</v>
      </c>
    </row>
    <row r="420" spans="1:48" ht="27.75" customHeight="1">
      <c r="A420" s="175" t="s">
        <v>706</v>
      </c>
      <c r="B420" s="175" t="s">
        <v>707</v>
      </c>
      <c r="C420" s="175" t="s">
        <v>358</v>
      </c>
      <c r="D420" s="173">
        <v>3</v>
      </c>
      <c r="E420" s="174">
        <f>TRUNC(단가대비표!O221,0)</f>
        <v>29500</v>
      </c>
      <c r="F420" s="174">
        <f t="shared" ref="F420:F432" si="44">TRUNC(E420*D420, 0)</f>
        <v>88500</v>
      </c>
      <c r="G420" s="174">
        <f>TRUNC(단가대비표!P221,0)</f>
        <v>0</v>
      </c>
      <c r="H420" s="174">
        <f t="shared" ref="H420:H432" si="45">TRUNC(G420*D420, 0)</f>
        <v>0</v>
      </c>
      <c r="I420" s="174">
        <f>TRUNC(단가대비표!V221,0)</f>
        <v>0</v>
      </c>
      <c r="J420" s="174">
        <f t="shared" ref="J420:J432" si="46">TRUNC(I420*D420, 0)</f>
        <v>0</v>
      </c>
      <c r="K420" s="174">
        <f t="shared" ref="K420:L432" si="47">TRUNC(E420+G420+I420, 0)</f>
        <v>29500</v>
      </c>
      <c r="L420" s="174">
        <f t="shared" si="47"/>
        <v>88500</v>
      </c>
      <c r="M420" s="175" t="s">
        <v>145</v>
      </c>
      <c r="N420" s="78" t="s">
        <v>3798</v>
      </c>
      <c r="O420" s="78" t="s">
        <v>145</v>
      </c>
      <c r="P420" s="78" t="s">
        <v>145</v>
      </c>
      <c r="Q420" s="78" t="s">
        <v>271</v>
      </c>
      <c r="R420" s="78" t="s">
        <v>332</v>
      </c>
      <c r="S420" s="78" t="s">
        <v>332</v>
      </c>
      <c r="T420" s="78" t="s">
        <v>331</v>
      </c>
      <c r="AR420" s="78" t="s">
        <v>145</v>
      </c>
      <c r="AS420" s="78" t="s">
        <v>145</v>
      </c>
      <c r="AU420" s="78" t="s">
        <v>3799</v>
      </c>
      <c r="AV420">
        <v>149</v>
      </c>
    </row>
    <row r="421" spans="1:48" ht="27.75" customHeight="1">
      <c r="A421" s="175" t="s">
        <v>706</v>
      </c>
      <c r="B421" s="175" t="s">
        <v>708</v>
      </c>
      <c r="C421" s="175" t="s">
        <v>358</v>
      </c>
      <c r="D421" s="173">
        <v>4</v>
      </c>
      <c r="E421" s="174">
        <f>TRUNC(단가대비표!O222,0)</f>
        <v>43200</v>
      </c>
      <c r="F421" s="174">
        <f t="shared" si="44"/>
        <v>172800</v>
      </c>
      <c r="G421" s="174">
        <f>TRUNC(단가대비표!P222,0)</f>
        <v>0</v>
      </c>
      <c r="H421" s="174">
        <f t="shared" si="45"/>
        <v>0</v>
      </c>
      <c r="I421" s="174">
        <f>TRUNC(단가대비표!V222,0)</f>
        <v>0</v>
      </c>
      <c r="J421" s="174">
        <f t="shared" si="46"/>
        <v>0</v>
      </c>
      <c r="K421" s="174">
        <f t="shared" si="47"/>
        <v>43200</v>
      </c>
      <c r="L421" s="174">
        <f t="shared" si="47"/>
        <v>172800</v>
      </c>
      <c r="M421" s="175" t="s">
        <v>145</v>
      </c>
      <c r="N421" s="78" t="s">
        <v>3800</v>
      </c>
      <c r="O421" s="78" t="s">
        <v>145</v>
      </c>
      <c r="P421" s="78" t="s">
        <v>145</v>
      </c>
      <c r="Q421" s="78" t="s">
        <v>271</v>
      </c>
      <c r="R421" s="78" t="s">
        <v>332</v>
      </c>
      <c r="S421" s="78" t="s">
        <v>332</v>
      </c>
      <c r="T421" s="78" t="s">
        <v>331</v>
      </c>
      <c r="AR421" s="78" t="s">
        <v>145</v>
      </c>
      <c r="AS421" s="78" t="s">
        <v>145</v>
      </c>
      <c r="AU421" s="78" t="s">
        <v>3801</v>
      </c>
      <c r="AV421">
        <v>150</v>
      </c>
    </row>
    <row r="422" spans="1:48" ht="27.75" customHeight="1">
      <c r="A422" s="175" t="s">
        <v>3011</v>
      </c>
      <c r="B422" s="175" t="s">
        <v>3012</v>
      </c>
      <c r="C422" s="175" t="s">
        <v>358</v>
      </c>
      <c r="D422" s="173">
        <v>304</v>
      </c>
      <c r="E422" s="174">
        <f>TRUNC(단가대비표!O223,0)</f>
        <v>63700</v>
      </c>
      <c r="F422" s="174">
        <f t="shared" si="44"/>
        <v>19364800</v>
      </c>
      <c r="G422" s="174">
        <f>TRUNC(단가대비표!P223,0)</f>
        <v>0</v>
      </c>
      <c r="H422" s="174">
        <f t="shared" si="45"/>
        <v>0</v>
      </c>
      <c r="I422" s="174">
        <f>TRUNC(단가대비표!V223,0)</f>
        <v>0</v>
      </c>
      <c r="J422" s="174">
        <f t="shared" si="46"/>
        <v>0</v>
      </c>
      <c r="K422" s="174">
        <f t="shared" si="47"/>
        <v>63700</v>
      </c>
      <c r="L422" s="174">
        <f t="shared" si="47"/>
        <v>19364800</v>
      </c>
      <c r="M422" s="175" t="s">
        <v>145</v>
      </c>
      <c r="N422" s="78" t="s">
        <v>3802</v>
      </c>
      <c r="O422" s="78" t="s">
        <v>145</v>
      </c>
      <c r="P422" s="78" t="s">
        <v>145</v>
      </c>
      <c r="Q422" s="78" t="s">
        <v>271</v>
      </c>
      <c r="R422" s="78" t="s">
        <v>332</v>
      </c>
      <c r="S422" s="78" t="s">
        <v>332</v>
      </c>
      <c r="T422" s="78" t="s">
        <v>331</v>
      </c>
      <c r="AR422" s="78" t="s">
        <v>145</v>
      </c>
      <c r="AS422" s="78" t="s">
        <v>145</v>
      </c>
      <c r="AU422" s="78" t="s">
        <v>3803</v>
      </c>
      <c r="AV422">
        <v>151</v>
      </c>
    </row>
    <row r="423" spans="1:48" ht="27.75" customHeight="1">
      <c r="A423" s="175" t="s">
        <v>709</v>
      </c>
      <c r="B423" s="175" t="s">
        <v>710</v>
      </c>
      <c r="C423" s="175" t="s">
        <v>358</v>
      </c>
      <c r="D423" s="173">
        <v>3</v>
      </c>
      <c r="E423" s="174">
        <f>TRUNC(일위대가목록!E132,0)</f>
        <v>0</v>
      </c>
      <c r="F423" s="174">
        <f t="shared" si="44"/>
        <v>0</v>
      </c>
      <c r="G423" s="174">
        <f>TRUNC(일위대가목록!F132,0)</f>
        <v>26120</v>
      </c>
      <c r="H423" s="174">
        <f t="shared" si="45"/>
        <v>78360</v>
      </c>
      <c r="I423" s="174">
        <f>TRUNC(일위대가목록!G132,0)</f>
        <v>0</v>
      </c>
      <c r="J423" s="174">
        <f t="shared" si="46"/>
        <v>0</v>
      </c>
      <c r="K423" s="174">
        <f t="shared" si="47"/>
        <v>26120</v>
      </c>
      <c r="L423" s="174">
        <f t="shared" si="47"/>
        <v>78360</v>
      </c>
      <c r="M423" s="175" t="s">
        <v>726</v>
      </c>
      <c r="N423" s="78" t="s">
        <v>3804</v>
      </c>
      <c r="O423" s="78" t="s">
        <v>145</v>
      </c>
      <c r="P423" s="78" t="s">
        <v>145</v>
      </c>
      <c r="Q423" s="78" t="s">
        <v>271</v>
      </c>
      <c r="R423" s="78" t="s">
        <v>331</v>
      </c>
      <c r="S423" s="78" t="s">
        <v>332</v>
      </c>
      <c r="T423" s="78" t="s">
        <v>332</v>
      </c>
      <c r="AR423" s="78" t="s">
        <v>145</v>
      </c>
      <c r="AS423" s="78" t="s">
        <v>145</v>
      </c>
      <c r="AU423" s="78" t="s">
        <v>3805</v>
      </c>
      <c r="AV423">
        <v>186</v>
      </c>
    </row>
    <row r="424" spans="1:48" ht="27.75" customHeight="1">
      <c r="A424" s="175" t="s">
        <v>709</v>
      </c>
      <c r="B424" s="175" t="s">
        <v>712</v>
      </c>
      <c r="C424" s="175" t="s">
        <v>358</v>
      </c>
      <c r="D424" s="173">
        <v>4</v>
      </c>
      <c r="E424" s="174">
        <f>TRUNC(일위대가목록!E133,0)</f>
        <v>0</v>
      </c>
      <c r="F424" s="174">
        <f t="shared" si="44"/>
        <v>0</v>
      </c>
      <c r="G424" s="174">
        <f>TRUNC(일위대가목록!F133,0)</f>
        <v>33655</v>
      </c>
      <c r="H424" s="174">
        <f t="shared" si="45"/>
        <v>134620</v>
      </c>
      <c r="I424" s="174">
        <f>TRUNC(일위대가목록!G133,0)</f>
        <v>0</v>
      </c>
      <c r="J424" s="174">
        <f t="shared" si="46"/>
        <v>0</v>
      </c>
      <c r="K424" s="174">
        <f t="shared" si="47"/>
        <v>33655</v>
      </c>
      <c r="L424" s="174">
        <f t="shared" si="47"/>
        <v>134620</v>
      </c>
      <c r="M424" s="175" t="s">
        <v>728</v>
      </c>
      <c r="N424" s="78" t="s">
        <v>3806</v>
      </c>
      <c r="O424" s="78" t="s">
        <v>145</v>
      </c>
      <c r="P424" s="78" t="s">
        <v>145</v>
      </c>
      <c r="Q424" s="78" t="s">
        <v>271</v>
      </c>
      <c r="R424" s="78" t="s">
        <v>331</v>
      </c>
      <c r="S424" s="78" t="s">
        <v>332</v>
      </c>
      <c r="T424" s="78" t="s">
        <v>332</v>
      </c>
      <c r="AR424" s="78" t="s">
        <v>145</v>
      </c>
      <c r="AS424" s="78" t="s">
        <v>145</v>
      </c>
      <c r="AU424" s="78" t="s">
        <v>3807</v>
      </c>
      <c r="AV424">
        <v>187</v>
      </c>
    </row>
    <row r="425" spans="1:48" ht="27.75" customHeight="1">
      <c r="A425" s="175" t="s">
        <v>714</v>
      </c>
      <c r="B425" s="175" t="s">
        <v>3013</v>
      </c>
      <c r="C425" s="175" t="s">
        <v>358</v>
      </c>
      <c r="D425" s="173">
        <v>304</v>
      </c>
      <c r="E425" s="174">
        <f>TRUNC(일위대가목록!E134,0)</f>
        <v>0</v>
      </c>
      <c r="F425" s="174">
        <f t="shared" si="44"/>
        <v>0</v>
      </c>
      <c r="G425" s="174">
        <f>TRUNC(일위대가목록!F134,0)</f>
        <v>34165</v>
      </c>
      <c r="H425" s="174">
        <f t="shared" si="45"/>
        <v>10386160</v>
      </c>
      <c r="I425" s="174">
        <f>TRUNC(일위대가목록!G134,0)</f>
        <v>0</v>
      </c>
      <c r="J425" s="174">
        <f t="shared" si="46"/>
        <v>0</v>
      </c>
      <c r="K425" s="174">
        <f t="shared" si="47"/>
        <v>34165</v>
      </c>
      <c r="L425" s="174">
        <f t="shared" si="47"/>
        <v>10386160</v>
      </c>
      <c r="M425" s="175" t="s">
        <v>731</v>
      </c>
      <c r="N425" s="78" t="s">
        <v>3808</v>
      </c>
      <c r="O425" s="78" t="s">
        <v>145</v>
      </c>
      <c r="P425" s="78" t="s">
        <v>145</v>
      </c>
      <c r="Q425" s="78" t="s">
        <v>271</v>
      </c>
      <c r="R425" s="78" t="s">
        <v>331</v>
      </c>
      <c r="S425" s="78" t="s">
        <v>332</v>
      </c>
      <c r="T425" s="78" t="s">
        <v>332</v>
      </c>
      <c r="AR425" s="78" t="s">
        <v>145</v>
      </c>
      <c r="AS425" s="78" t="s">
        <v>145</v>
      </c>
      <c r="AU425" s="78" t="s">
        <v>3809</v>
      </c>
      <c r="AV425">
        <v>622</v>
      </c>
    </row>
    <row r="426" spans="1:48" ht="27.75" customHeight="1">
      <c r="A426" s="175" t="s">
        <v>716</v>
      </c>
      <c r="B426" s="175" t="s">
        <v>717</v>
      </c>
      <c r="C426" s="175" t="s">
        <v>338</v>
      </c>
      <c r="D426" s="173">
        <v>28</v>
      </c>
      <c r="E426" s="174">
        <f>TRUNC(일위대가목록!E135,0)</f>
        <v>312</v>
      </c>
      <c r="F426" s="174">
        <f t="shared" si="44"/>
        <v>8736</v>
      </c>
      <c r="G426" s="174">
        <f>TRUNC(일위대가목록!F135,0)</f>
        <v>0</v>
      </c>
      <c r="H426" s="174">
        <f t="shared" si="45"/>
        <v>0</v>
      </c>
      <c r="I426" s="174">
        <f>TRUNC(일위대가목록!G135,0)</f>
        <v>0</v>
      </c>
      <c r="J426" s="174">
        <f t="shared" si="46"/>
        <v>0</v>
      </c>
      <c r="K426" s="174">
        <f t="shared" si="47"/>
        <v>312</v>
      </c>
      <c r="L426" s="174">
        <f t="shared" si="47"/>
        <v>8736</v>
      </c>
      <c r="M426" s="175" t="s">
        <v>734</v>
      </c>
      <c r="N426" s="78" t="s">
        <v>3810</v>
      </c>
      <c r="O426" s="78" t="s">
        <v>145</v>
      </c>
      <c r="P426" s="78" t="s">
        <v>145</v>
      </c>
      <c r="Q426" s="78" t="s">
        <v>271</v>
      </c>
      <c r="R426" s="78" t="s">
        <v>331</v>
      </c>
      <c r="S426" s="78" t="s">
        <v>332</v>
      </c>
      <c r="T426" s="78" t="s">
        <v>332</v>
      </c>
      <c r="AR426" s="78" t="s">
        <v>145</v>
      </c>
      <c r="AS426" s="78" t="s">
        <v>145</v>
      </c>
      <c r="AU426" s="78" t="s">
        <v>3811</v>
      </c>
      <c r="AV426">
        <v>189</v>
      </c>
    </row>
    <row r="427" spans="1:48" ht="27.75" customHeight="1">
      <c r="A427" s="175" t="s">
        <v>720</v>
      </c>
      <c r="B427" s="175" t="s">
        <v>717</v>
      </c>
      <c r="C427" s="175" t="s">
        <v>338</v>
      </c>
      <c r="D427" s="173">
        <v>24</v>
      </c>
      <c r="E427" s="174">
        <f>TRUNC(일위대가목록!E136,0)</f>
        <v>312</v>
      </c>
      <c r="F427" s="174">
        <f t="shared" si="44"/>
        <v>7488</v>
      </c>
      <c r="G427" s="174">
        <f>TRUNC(일위대가목록!F136,0)</f>
        <v>0</v>
      </c>
      <c r="H427" s="174">
        <f t="shared" si="45"/>
        <v>0</v>
      </c>
      <c r="I427" s="174">
        <f>TRUNC(일위대가목록!G136,0)</f>
        <v>0</v>
      </c>
      <c r="J427" s="174">
        <f t="shared" si="46"/>
        <v>0</v>
      </c>
      <c r="K427" s="174">
        <f t="shared" si="47"/>
        <v>312</v>
      </c>
      <c r="L427" s="174">
        <f t="shared" si="47"/>
        <v>7488</v>
      </c>
      <c r="M427" s="175" t="s">
        <v>737</v>
      </c>
      <c r="N427" s="78" t="s">
        <v>3812</v>
      </c>
      <c r="O427" s="78" t="s">
        <v>145</v>
      </c>
      <c r="P427" s="78" t="s">
        <v>145</v>
      </c>
      <c r="Q427" s="78" t="s">
        <v>271</v>
      </c>
      <c r="R427" s="78" t="s">
        <v>331</v>
      </c>
      <c r="S427" s="78" t="s">
        <v>332</v>
      </c>
      <c r="T427" s="78" t="s">
        <v>332</v>
      </c>
      <c r="AR427" s="78" t="s">
        <v>145</v>
      </c>
      <c r="AS427" s="78" t="s">
        <v>145</v>
      </c>
      <c r="AU427" s="78" t="s">
        <v>3813</v>
      </c>
      <c r="AV427">
        <v>184</v>
      </c>
    </row>
    <row r="428" spans="1:48" ht="27.75" customHeight="1">
      <c r="A428" s="175" t="s">
        <v>722</v>
      </c>
      <c r="B428" s="175" t="s">
        <v>723</v>
      </c>
      <c r="C428" s="175" t="s">
        <v>338</v>
      </c>
      <c r="D428" s="173">
        <v>981</v>
      </c>
      <c r="E428" s="174">
        <f>TRUNC(일위대가목록!E137,0)</f>
        <v>2036</v>
      </c>
      <c r="F428" s="174">
        <f t="shared" si="44"/>
        <v>1997316</v>
      </c>
      <c r="G428" s="174">
        <f>TRUNC(일위대가목록!F137,0)</f>
        <v>0</v>
      </c>
      <c r="H428" s="174">
        <f t="shared" si="45"/>
        <v>0</v>
      </c>
      <c r="I428" s="174">
        <f>TRUNC(일위대가목록!G137,0)</f>
        <v>0</v>
      </c>
      <c r="J428" s="174">
        <f t="shared" si="46"/>
        <v>0</v>
      </c>
      <c r="K428" s="174">
        <f t="shared" si="47"/>
        <v>2036</v>
      </c>
      <c r="L428" s="174">
        <f t="shared" si="47"/>
        <v>1997316</v>
      </c>
      <c r="M428" s="175" t="s">
        <v>739</v>
      </c>
      <c r="N428" s="78" t="s">
        <v>3814</v>
      </c>
      <c r="O428" s="78" t="s">
        <v>145</v>
      </c>
      <c r="P428" s="78" t="s">
        <v>145</v>
      </c>
      <c r="Q428" s="78" t="s">
        <v>271</v>
      </c>
      <c r="R428" s="78" t="s">
        <v>331</v>
      </c>
      <c r="S428" s="78" t="s">
        <v>332</v>
      </c>
      <c r="T428" s="78" t="s">
        <v>332</v>
      </c>
      <c r="AR428" s="78" t="s">
        <v>145</v>
      </c>
      <c r="AS428" s="78" t="s">
        <v>145</v>
      </c>
      <c r="AU428" s="78" t="s">
        <v>3815</v>
      </c>
      <c r="AV428">
        <v>185</v>
      </c>
    </row>
    <row r="429" spans="1:48" ht="27.75" customHeight="1">
      <c r="A429" s="175" t="s">
        <v>725</v>
      </c>
      <c r="B429" s="175" t="s">
        <v>145</v>
      </c>
      <c r="C429" s="175" t="s">
        <v>338</v>
      </c>
      <c r="D429" s="173">
        <v>981</v>
      </c>
      <c r="E429" s="174">
        <f>TRUNC(일위대가목록!E138,0)</f>
        <v>1500</v>
      </c>
      <c r="F429" s="174">
        <f t="shared" si="44"/>
        <v>1471500</v>
      </c>
      <c r="G429" s="174">
        <f>TRUNC(일위대가목록!F138,0)</f>
        <v>0</v>
      </c>
      <c r="H429" s="174">
        <f t="shared" si="45"/>
        <v>0</v>
      </c>
      <c r="I429" s="174">
        <f>TRUNC(일위대가목록!G138,0)</f>
        <v>0</v>
      </c>
      <c r="J429" s="174">
        <f t="shared" si="46"/>
        <v>0</v>
      </c>
      <c r="K429" s="174">
        <f t="shared" si="47"/>
        <v>1500</v>
      </c>
      <c r="L429" s="174">
        <f t="shared" si="47"/>
        <v>1471500</v>
      </c>
      <c r="M429" s="175" t="s">
        <v>740</v>
      </c>
      <c r="N429" s="78" t="s">
        <v>3816</v>
      </c>
      <c r="O429" s="78" t="s">
        <v>145</v>
      </c>
      <c r="P429" s="78" t="s">
        <v>145</v>
      </c>
      <c r="Q429" s="78" t="s">
        <v>271</v>
      </c>
      <c r="R429" s="78" t="s">
        <v>331</v>
      </c>
      <c r="S429" s="78" t="s">
        <v>332</v>
      </c>
      <c r="T429" s="78" t="s">
        <v>332</v>
      </c>
      <c r="AR429" s="78" t="s">
        <v>145</v>
      </c>
      <c r="AS429" s="78" t="s">
        <v>145</v>
      </c>
      <c r="AU429" s="78" t="s">
        <v>3817</v>
      </c>
      <c r="AV429">
        <v>425</v>
      </c>
    </row>
    <row r="430" spans="1:48" ht="27.75" customHeight="1">
      <c r="A430" s="175" t="s">
        <v>727</v>
      </c>
      <c r="B430" s="175" t="s">
        <v>145</v>
      </c>
      <c r="C430" s="175" t="s">
        <v>338</v>
      </c>
      <c r="D430" s="173">
        <v>741</v>
      </c>
      <c r="E430" s="174">
        <f>TRUNC(일위대가목록!E139,0)</f>
        <v>624</v>
      </c>
      <c r="F430" s="174">
        <f t="shared" si="44"/>
        <v>462384</v>
      </c>
      <c r="G430" s="174">
        <f>TRUNC(일위대가목록!F139,0)</f>
        <v>0</v>
      </c>
      <c r="H430" s="174">
        <f t="shared" si="45"/>
        <v>0</v>
      </c>
      <c r="I430" s="174">
        <f>TRUNC(일위대가목록!G139,0)</f>
        <v>0</v>
      </c>
      <c r="J430" s="174">
        <f t="shared" si="46"/>
        <v>0</v>
      </c>
      <c r="K430" s="174">
        <f t="shared" si="47"/>
        <v>624</v>
      </c>
      <c r="L430" s="174">
        <f t="shared" si="47"/>
        <v>462384</v>
      </c>
      <c r="M430" s="175" t="s">
        <v>741</v>
      </c>
      <c r="N430" s="78" t="s">
        <v>3818</v>
      </c>
      <c r="O430" s="78" t="s">
        <v>145</v>
      </c>
      <c r="P430" s="78" t="s">
        <v>145</v>
      </c>
      <c r="Q430" s="78" t="s">
        <v>271</v>
      </c>
      <c r="R430" s="78" t="s">
        <v>331</v>
      </c>
      <c r="S430" s="78" t="s">
        <v>332</v>
      </c>
      <c r="T430" s="78" t="s">
        <v>332</v>
      </c>
      <c r="AR430" s="78" t="s">
        <v>145</v>
      </c>
      <c r="AS430" s="78" t="s">
        <v>145</v>
      </c>
      <c r="AU430" s="78" t="s">
        <v>3819</v>
      </c>
      <c r="AV430">
        <v>424</v>
      </c>
    </row>
    <row r="431" spans="1:48" ht="27.75" customHeight="1">
      <c r="A431" s="175" t="s">
        <v>729</v>
      </c>
      <c r="B431" s="175" t="s">
        <v>730</v>
      </c>
      <c r="C431" s="175" t="s">
        <v>358</v>
      </c>
      <c r="D431" s="173">
        <v>4</v>
      </c>
      <c r="E431" s="174">
        <f>TRUNC(일위대가목록!E140,0)</f>
        <v>49029</v>
      </c>
      <c r="F431" s="174">
        <f t="shared" si="44"/>
        <v>196116</v>
      </c>
      <c r="G431" s="174">
        <f>TRUNC(일위대가목록!F140,0)</f>
        <v>63340</v>
      </c>
      <c r="H431" s="174">
        <f t="shared" si="45"/>
        <v>253360</v>
      </c>
      <c r="I431" s="174">
        <f>TRUNC(일위대가목록!G140,0)</f>
        <v>372</v>
      </c>
      <c r="J431" s="174">
        <f t="shared" si="46"/>
        <v>1488</v>
      </c>
      <c r="K431" s="174">
        <f t="shared" si="47"/>
        <v>112741</v>
      </c>
      <c r="L431" s="174">
        <f t="shared" si="47"/>
        <v>450964</v>
      </c>
      <c r="M431" s="175" t="s">
        <v>742</v>
      </c>
      <c r="N431" s="78" t="s">
        <v>3820</v>
      </c>
      <c r="O431" s="78" t="s">
        <v>145</v>
      </c>
      <c r="P431" s="78" t="s">
        <v>145</v>
      </c>
      <c r="Q431" s="78" t="s">
        <v>271</v>
      </c>
      <c r="R431" s="78" t="s">
        <v>331</v>
      </c>
      <c r="S431" s="78" t="s">
        <v>332</v>
      </c>
      <c r="T431" s="78" t="s">
        <v>332</v>
      </c>
      <c r="AR431" s="78" t="s">
        <v>145</v>
      </c>
      <c r="AS431" s="78" t="s">
        <v>145</v>
      </c>
      <c r="AU431" s="78" t="s">
        <v>3821</v>
      </c>
      <c r="AV431">
        <v>191</v>
      </c>
    </row>
    <row r="432" spans="1:48" ht="27.75" customHeight="1">
      <c r="A432" s="175" t="s">
        <v>732</v>
      </c>
      <c r="B432" s="175" t="s">
        <v>733</v>
      </c>
      <c r="C432" s="175" t="s">
        <v>358</v>
      </c>
      <c r="D432" s="173">
        <v>4</v>
      </c>
      <c r="E432" s="174">
        <f>TRUNC(일위대가목록!E141,0)</f>
        <v>30000</v>
      </c>
      <c r="F432" s="174">
        <f t="shared" si="44"/>
        <v>120000</v>
      </c>
      <c r="G432" s="174">
        <f>TRUNC(일위대가목록!F141,0)</f>
        <v>0</v>
      </c>
      <c r="H432" s="174">
        <f t="shared" si="45"/>
        <v>0</v>
      </c>
      <c r="I432" s="174">
        <f>TRUNC(일위대가목록!G141,0)</f>
        <v>0</v>
      </c>
      <c r="J432" s="174">
        <f t="shared" si="46"/>
        <v>0</v>
      </c>
      <c r="K432" s="174">
        <f t="shared" si="47"/>
        <v>30000</v>
      </c>
      <c r="L432" s="174">
        <f t="shared" si="47"/>
        <v>120000</v>
      </c>
      <c r="M432" s="175" t="s">
        <v>743</v>
      </c>
      <c r="N432" s="78" t="s">
        <v>3822</v>
      </c>
      <c r="O432" s="78" t="s">
        <v>145</v>
      </c>
      <c r="P432" s="78" t="s">
        <v>145</v>
      </c>
      <c r="Q432" s="78" t="s">
        <v>271</v>
      </c>
      <c r="R432" s="78" t="s">
        <v>331</v>
      </c>
      <c r="S432" s="78" t="s">
        <v>332</v>
      </c>
      <c r="T432" s="78" t="s">
        <v>332</v>
      </c>
      <c r="AR432" s="78" t="s">
        <v>145</v>
      </c>
      <c r="AS432" s="78" t="s">
        <v>145</v>
      </c>
      <c r="AU432" s="78" t="s">
        <v>3823</v>
      </c>
      <c r="AV432">
        <v>192</v>
      </c>
    </row>
    <row r="433" spans="1:48" ht="27.75" customHeight="1">
      <c r="A433" s="173"/>
      <c r="B433" s="173"/>
      <c r="C433" s="173"/>
      <c r="D433" s="173"/>
      <c r="E433" s="174"/>
      <c r="F433" s="174"/>
      <c r="G433" s="174"/>
      <c r="H433" s="174"/>
      <c r="I433" s="174"/>
      <c r="J433" s="174"/>
      <c r="K433" s="174"/>
      <c r="L433" s="174"/>
      <c r="M433" s="173"/>
      <c r="Q433" s="78" t="s">
        <v>271</v>
      </c>
    </row>
    <row r="434" spans="1:48" ht="27.75" customHeight="1">
      <c r="A434" s="173"/>
      <c r="B434" s="173"/>
      <c r="C434" s="173"/>
      <c r="D434" s="173"/>
      <c r="E434" s="174"/>
      <c r="F434" s="174"/>
      <c r="G434" s="174"/>
      <c r="H434" s="174"/>
      <c r="I434" s="174"/>
      <c r="J434" s="174"/>
      <c r="K434" s="174"/>
      <c r="L434" s="174"/>
      <c r="M434" s="173"/>
      <c r="Q434" s="78" t="s">
        <v>271</v>
      </c>
    </row>
    <row r="435" spans="1:48" ht="27.75" customHeight="1">
      <c r="A435" s="173"/>
      <c r="B435" s="173"/>
      <c r="C435" s="173"/>
      <c r="D435" s="173"/>
      <c r="E435" s="174"/>
      <c r="F435" s="174"/>
      <c r="G435" s="174"/>
      <c r="H435" s="174"/>
      <c r="I435" s="174"/>
      <c r="J435" s="174"/>
      <c r="K435" s="174"/>
      <c r="L435" s="174"/>
      <c r="M435" s="173"/>
      <c r="Q435" s="78" t="s">
        <v>271</v>
      </c>
    </row>
    <row r="436" spans="1:48" ht="27.75" customHeight="1">
      <c r="A436" s="173"/>
      <c r="B436" s="173"/>
      <c r="C436" s="173"/>
      <c r="D436" s="173"/>
      <c r="E436" s="174"/>
      <c r="F436" s="174"/>
      <c r="G436" s="174"/>
      <c r="H436" s="174"/>
      <c r="I436" s="174"/>
      <c r="J436" s="174"/>
      <c r="K436" s="174"/>
      <c r="L436" s="174"/>
      <c r="M436" s="173"/>
      <c r="Q436" s="78" t="s">
        <v>271</v>
      </c>
    </row>
    <row r="437" spans="1:48" ht="27.75" customHeight="1">
      <c r="A437" s="173"/>
      <c r="B437" s="173"/>
      <c r="C437" s="173"/>
      <c r="D437" s="173"/>
      <c r="E437" s="174"/>
      <c r="F437" s="174"/>
      <c r="G437" s="174"/>
      <c r="H437" s="174"/>
      <c r="I437" s="174"/>
      <c r="J437" s="174"/>
      <c r="K437" s="174"/>
      <c r="L437" s="174"/>
      <c r="M437" s="173"/>
      <c r="Q437" s="78" t="s">
        <v>271</v>
      </c>
    </row>
    <row r="438" spans="1:48" ht="27.75" customHeight="1">
      <c r="A438" s="173"/>
      <c r="B438" s="173"/>
      <c r="C438" s="173"/>
      <c r="D438" s="173"/>
      <c r="E438" s="174"/>
      <c r="F438" s="174"/>
      <c r="G438" s="174"/>
      <c r="H438" s="174"/>
      <c r="I438" s="174"/>
      <c r="J438" s="174"/>
      <c r="K438" s="174"/>
      <c r="L438" s="174"/>
      <c r="M438" s="173"/>
      <c r="Q438" s="78" t="s">
        <v>271</v>
      </c>
    </row>
    <row r="439" spans="1:48" ht="27.75" customHeight="1">
      <c r="A439" s="173"/>
      <c r="B439" s="173"/>
      <c r="C439" s="173"/>
      <c r="D439" s="173"/>
      <c r="E439" s="174"/>
      <c r="F439" s="174"/>
      <c r="G439" s="174"/>
      <c r="H439" s="174"/>
      <c r="I439" s="174"/>
      <c r="J439" s="174"/>
      <c r="K439" s="174"/>
      <c r="L439" s="174"/>
      <c r="M439" s="173"/>
      <c r="Q439" s="78" t="s">
        <v>271</v>
      </c>
    </row>
    <row r="440" spans="1:48" ht="27.75" customHeight="1">
      <c r="A440" s="173"/>
      <c r="B440" s="173"/>
      <c r="C440" s="173"/>
      <c r="D440" s="173"/>
      <c r="E440" s="174"/>
      <c r="F440" s="174"/>
      <c r="G440" s="174"/>
      <c r="H440" s="174"/>
      <c r="I440" s="174"/>
      <c r="J440" s="174"/>
      <c r="K440" s="174"/>
      <c r="L440" s="174"/>
      <c r="M440" s="173"/>
      <c r="Q440" s="78" t="s">
        <v>271</v>
      </c>
    </row>
    <row r="441" spans="1:48" ht="27.75" customHeight="1">
      <c r="A441" s="173"/>
      <c r="B441" s="173"/>
      <c r="C441" s="173"/>
      <c r="D441" s="173"/>
      <c r="E441" s="174"/>
      <c r="F441" s="174"/>
      <c r="G441" s="174"/>
      <c r="H441" s="174"/>
      <c r="I441" s="174"/>
      <c r="J441" s="174"/>
      <c r="K441" s="174"/>
      <c r="L441" s="174"/>
      <c r="M441" s="173"/>
      <c r="Q441" s="78" t="s">
        <v>271</v>
      </c>
    </row>
    <row r="442" spans="1:48" ht="27.75" customHeight="1">
      <c r="A442" s="173"/>
      <c r="B442" s="173"/>
      <c r="C442" s="173"/>
      <c r="D442" s="173"/>
      <c r="E442" s="174"/>
      <c r="F442" s="174"/>
      <c r="G442" s="174"/>
      <c r="H442" s="174"/>
      <c r="I442" s="174"/>
      <c r="J442" s="174"/>
      <c r="K442" s="174"/>
      <c r="L442" s="174"/>
      <c r="M442" s="173"/>
      <c r="Q442" s="78" t="s">
        <v>271</v>
      </c>
    </row>
    <row r="443" spans="1:48" ht="27.75" customHeight="1">
      <c r="A443" s="173"/>
      <c r="B443" s="173"/>
      <c r="C443" s="173"/>
      <c r="D443" s="173"/>
      <c r="E443" s="174"/>
      <c r="F443" s="174"/>
      <c r="G443" s="174"/>
      <c r="H443" s="174"/>
      <c r="I443" s="174"/>
      <c r="J443" s="174"/>
      <c r="K443" s="174"/>
      <c r="L443" s="174"/>
      <c r="M443" s="173"/>
      <c r="Q443" s="78" t="s">
        <v>271</v>
      </c>
    </row>
    <row r="444" spans="1:48" ht="27.75" customHeight="1">
      <c r="A444" s="175" t="s">
        <v>161</v>
      </c>
      <c r="B444" s="173"/>
      <c r="C444" s="173"/>
      <c r="D444" s="173"/>
      <c r="E444" s="174"/>
      <c r="F444" s="174">
        <f>SUMIF(Q420:Q443,"010114",F420:F443)</f>
        <v>23889640</v>
      </c>
      <c r="G444" s="174"/>
      <c r="H444" s="174">
        <f>SUMIF(Q420:Q443,"010114",H420:H443)</f>
        <v>10852500</v>
      </c>
      <c r="I444" s="174"/>
      <c r="J444" s="174">
        <f>SUMIF(Q420:Q443,"010114",J420:J443)</f>
        <v>1488</v>
      </c>
      <c r="K444" s="174"/>
      <c r="L444" s="174">
        <f>SUMIF(Q420:Q443,"010114",L420:L443)</f>
        <v>34743628</v>
      </c>
      <c r="M444" s="173"/>
      <c r="N444" t="s">
        <v>342</v>
      </c>
    </row>
    <row r="445" spans="1:48" ht="27.75" customHeight="1">
      <c r="A445" s="175" t="s">
        <v>2863</v>
      </c>
      <c r="B445" s="175" t="s">
        <v>145</v>
      </c>
      <c r="C445" s="173"/>
      <c r="D445" s="173"/>
      <c r="E445" s="174"/>
      <c r="F445" s="174"/>
      <c r="G445" s="174"/>
      <c r="H445" s="174"/>
      <c r="I445" s="174"/>
      <c r="J445" s="174"/>
      <c r="K445" s="174"/>
      <c r="L445" s="174"/>
      <c r="M445" s="173"/>
      <c r="Q445" s="78" t="s">
        <v>272</v>
      </c>
    </row>
    <row r="446" spans="1:48" ht="27.75" customHeight="1">
      <c r="A446" s="175" t="s">
        <v>735</v>
      </c>
      <c r="B446" s="175" t="s">
        <v>736</v>
      </c>
      <c r="C446" s="175" t="s">
        <v>358</v>
      </c>
      <c r="D446" s="173">
        <v>98</v>
      </c>
      <c r="E446" s="174">
        <f>TRUNC(일위대가목록!E142,0)</f>
        <v>9793</v>
      </c>
      <c r="F446" s="174">
        <f t="shared" ref="F446:F457" si="48">TRUNC(E446*D446, 0)</f>
        <v>959714</v>
      </c>
      <c r="G446" s="174">
        <f>TRUNC(일위대가목록!F142,0)</f>
        <v>13944</v>
      </c>
      <c r="H446" s="174">
        <f t="shared" ref="H446:H457" si="49">TRUNC(G446*D446, 0)</f>
        <v>1366512</v>
      </c>
      <c r="I446" s="174">
        <f>TRUNC(일위대가목록!G142,0)</f>
        <v>0</v>
      </c>
      <c r="J446" s="174">
        <f t="shared" ref="J446:J457" si="50">TRUNC(I446*D446, 0)</f>
        <v>0</v>
      </c>
      <c r="K446" s="174">
        <f t="shared" ref="K446:L457" si="51">TRUNC(E446+G446+I446, 0)</f>
        <v>23737</v>
      </c>
      <c r="L446" s="174">
        <f t="shared" si="51"/>
        <v>2326226</v>
      </c>
      <c r="M446" s="175" t="s">
        <v>744</v>
      </c>
      <c r="N446" s="78" t="s">
        <v>3824</v>
      </c>
      <c r="O446" s="78" t="s">
        <v>145</v>
      </c>
      <c r="P446" s="78" t="s">
        <v>145</v>
      </c>
      <c r="Q446" s="78" t="s">
        <v>272</v>
      </c>
      <c r="R446" s="78" t="s">
        <v>331</v>
      </c>
      <c r="S446" s="78" t="s">
        <v>332</v>
      </c>
      <c r="T446" s="78" t="s">
        <v>332</v>
      </c>
      <c r="AR446" s="78" t="s">
        <v>145</v>
      </c>
      <c r="AS446" s="78" t="s">
        <v>145</v>
      </c>
      <c r="AU446" s="78" t="s">
        <v>3825</v>
      </c>
      <c r="AV446">
        <v>210</v>
      </c>
    </row>
    <row r="447" spans="1:48" ht="27.75" customHeight="1">
      <c r="A447" s="175" t="s">
        <v>738</v>
      </c>
      <c r="B447" s="175" t="s">
        <v>3042</v>
      </c>
      <c r="C447" s="175" t="s">
        <v>358</v>
      </c>
      <c r="D447" s="173">
        <v>93</v>
      </c>
      <c r="E447" s="174">
        <f>TRUNC(일위대가목록!E143,0)</f>
        <v>882</v>
      </c>
      <c r="F447" s="174">
        <f t="shared" si="48"/>
        <v>82026</v>
      </c>
      <c r="G447" s="174">
        <f>TRUNC(일위대가목록!F143,0)</f>
        <v>9464</v>
      </c>
      <c r="H447" s="174">
        <f t="shared" si="49"/>
        <v>880152</v>
      </c>
      <c r="I447" s="174">
        <f>TRUNC(일위대가목록!G143,0)</f>
        <v>0</v>
      </c>
      <c r="J447" s="174">
        <f t="shared" si="50"/>
        <v>0</v>
      </c>
      <c r="K447" s="174">
        <f t="shared" si="51"/>
        <v>10346</v>
      </c>
      <c r="L447" s="174">
        <f t="shared" si="51"/>
        <v>962178</v>
      </c>
      <c r="M447" s="175" t="s">
        <v>745</v>
      </c>
      <c r="N447" s="78" t="s">
        <v>3826</v>
      </c>
      <c r="O447" s="78" t="s">
        <v>145</v>
      </c>
      <c r="P447" s="78" t="s">
        <v>145</v>
      </c>
      <c r="Q447" s="78" t="s">
        <v>272</v>
      </c>
      <c r="R447" s="78" t="s">
        <v>331</v>
      </c>
      <c r="S447" s="78" t="s">
        <v>332</v>
      </c>
      <c r="T447" s="78" t="s">
        <v>332</v>
      </c>
      <c r="AR447" s="78" t="s">
        <v>145</v>
      </c>
      <c r="AS447" s="78" t="s">
        <v>145</v>
      </c>
      <c r="AU447" s="78" t="s">
        <v>3827</v>
      </c>
      <c r="AV447">
        <v>652</v>
      </c>
    </row>
    <row r="448" spans="1:48" ht="27.75" customHeight="1">
      <c r="A448" s="175" t="s">
        <v>738</v>
      </c>
      <c r="B448" s="175" t="s">
        <v>3043</v>
      </c>
      <c r="C448" s="175" t="s">
        <v>358</v>
      </c>
      <c r="D448" s="173">
        <v>426</v>
      </c>
      <c r="E448" s="174">
        <f>TRUNC(일위대가목록!E144,0)</f>
        <v>2528</v>
      </c>
      <c r="F448" s="174">
        <f t="shared" si="48"/>
        <v>1076928</v>
      </c>
      <c r="G448" s="174">
        <f>TRUNC(일위대가목록!F144,0)</f>
        <v>17328</v>
      </c>
      <c r="H448" s="174">
        <f t="shared" si="49"/>
        <v>7381728</v>
      </c>
      <c r="I448" s="174">
        <f>TRUNC(일위대가목록!G144,0)</f>
        <v>0</v>
      </c>
      <c r="J448" s="174">
        <f t="shared" si="50"/>
        <v>0</v>
      </c>
      <c r="K448" s="174">
        <f t="shared" si="51"/>
        <v>19856</v>
      </c>
      <c r="L448" s="174">
        <f t="shared" si="51"/>
        <v>8458656</v>
      </c>
      <c r="M448" s="175" t="s">
        <v>748</v>
      </c>
      <c r="N448" s="78" t="s">
        <v>3828</v>
      </c>
      <c r="O448" s="78" t="s">
        <v>145</v>
      </c>
      <c r="P448" s="78" t="s">
        <v>145</v>
      </c>
      <c r="Q448" s="78" t="s">
        <v>272</v>
      </c>
      <c r="R448" s="78" t="s">
        <v>331</v>
      </c>
      <c r="S448" s="78" t="s">
        <v>332</v>
      </c>
      <c r="T448" s="78" t="s">
        <v>332</v>
      </c>
      <c r="AR448" s="78" t="s">
        <v>145</v>
      </c>
      <c r="AS448" s="78" t="s">
        <v>145</v>
      </c>
      <c r="AU448" s="78" t="s">
        <v>3829</v>
      </c>
      <c r="AV448">
        <v>653</v>
      </c>
    </row>
    <row r="449" spans="1:48" ht="27.75" customHeight="1">
      <c r="A449" s="175" t="s">
        <v>738</v>
      </c>
      <c r="B449" s="175" t="s">
        <v>3044</v>
      </c>
      <c r="C449" s="175" t="s">
        <v>358</v>
      </c>
      <c r="D449" s="173">
        <v>19</v>
      </c>
      <c r="E449" s="174">
        <f>TRUNC(일위대가목록!E145,0)</f>
        <v>2187</v>
      </c>
      <c r="F449" s="174">
        <f t="shared" si="48"/>
        <v>41553</v>
      </c>
      <c r="G449" s="174">
        <f>TRUNC(일위대가목록!F145,0)</f>
        <v>11357</v>
      </c>
      <c r="H449" s="174">
        <f t="shared" si="49"/>
        <v>215783</v>
      </c>
      <c r="I449" s="174">
        <f>TRUNC(일위대가목록!G145,0)</f>
        <v>0</v>
      </c>
      <c r="J449" s="174">
        <f t="shared" si="50"/>
        <v>0</v>
      </c>
      <c r="K449" s="174">
        <f t="shared" si="51"/>
        <v>13544</v>
      </c>
      <c r="L449" s="174">
        <f t="shared" si="51"/>
        <v>257336</v>
      </c>
      <c r="M449" s="175" t="s">
        <v>750</v>
      </c>
      <c r="N449" s="78" t="s">
        <v>3830</v>
      </c>
      <c r="O449" s="78" t="s">
        <v>145</v>
      </c>
      <c r="P449" s="78" t="s">
        <v>145</v>
      </c>
      <c r="Q449" s="78" t="s">
        <v>272</v>
      </c>
      <c r="R449" s="78" t="s">
        <v>331</v>
      </c>
      <c r="S449" s="78" t="s">
        <v>332</v>
      </c>
      <c r="T449" s="78" t="s">
        <v>332</v>
      </c>
      <c r="AR449" s="78" t="s">
        <v>145</v>
      </c>
      <c r="AS449" s="78" t="s">
        <v>145</v>
      </c>
      <c r="AU449" s="78" t="s">
        <v>3831</v>
      </c>
      <c r="AV449">
        <v>654</v>
      </c>
    </row>
    <row r="450" spans="1:48" ht="27.75" customHeight="1">
      <c r="A450" s="175" t="s">
        <v>738</v>
      </c>
      <c r="B450" s="175" t="s">
        <v>3045</v>
      </c>
      <c r="C450" s="175" t="s">
        <v>358</v>
      </c>
      <c r="D450" s="173">
        <v>53</v>
      </c>
      <c r="E450" s="174">
        <f>TRUNC(일위대가목록!E146,0)</f>
        <v>1033</v>
      </c>
      <c r="F450" s="174">
        <f t="shared" si="48"/>
        <v>54749</v>
      </c>
      <c r="G450" s="174">
        <f>TRUNC(일위대가목록!F146,0)</f>
        <v>9464</v>
      </c>
      <c r="H450" s="174">
        <f t="shared" si="49"/>
        <v>501592</v>
      </c>
      <c r="I450" s="174">
        <f>TRUNC(일위대가목록!G146,0)</f>
        <v>0</v>
      </c>
      <c r="J450" s="174">
        <f t="shared" si="50"/>
        <v>0</v>
      </c>
      <c r="K450" s="174">
        <f t="shared" si="51"/>
        <v>10497</v>
      </c>
      <c r="L450" s="174">
        <f t="shared" si="51"/>
        <v>556341</v>
      </c>
      <c r="M450" s="175" t="s">
        <v>753</v>
      </c>
      <c r="N450" s="78" t="s">
        <v>3832</v>
      </c>
      <c r="O450" s="78" t="s">
        <v>145</v>
      </c>
      <c r="P450" s="78" t="s">
        <v>145</v>
      </c>
      <c r="Q450" s="78" t="s">
        <v>272</v>
      </c>
      <c r="R450" s="78" t="s">
        <v>331</v>
      </c>
      <c r="S450" s="78" t="s">
        <v>332</v>
      </c>
      <c r="T450" s="78" t="s">
        <v>332</v>
      </c>
      <c r="AR450" s="78" t="s">
        <v>145</v>
      </c>
      <c r="AS450" s="78" t="s">
        <v>145</v>
      </c>
      <c r="AU450" s="78" t="s">
        <v>3833</v>
      </c>
      <c r="AV450">
        <v>655</v>
      </c>
    </row>
    <row r="451" spans="1:48" ht="27.75" customHeight="1">
      <c r="A451" s="175" t="s">
        <v>746</v>
      </c>
      <c r="B451" s="175" t="s">
        <v>747</v>
      </c>
      <c r="C451" s="175" t="s">
        <v>358</v>
      </c>
      <c r="D451" s="173">
        <v>29</v>
      </c>
      <c r="E451" s="174">
        <f>TRUNC(일위대가목록!E147,0)</f>
        <v>2915</v>
      </c>
      <c r="F451" s="174">
        <f t="shared" si="48"/>
        <v>84535</v>
      </c>
      <c r="G451" s="174">
        <f>TRUNC(일위대가목록!F147,0)</f>
        <v>21549</v>
      </c>
      <c r="H451" s="174">
        <f t="shared" si="49"/>
        <v>624921</v>
      </c>
      <c r="I451" s="174">
        <f>TRUNC(일위대가목록!G147,0)</f>
        <v>0</v>
      </c>
      <c r="J451" s="174">
        <f t="shared" si="50"/>
        <v>0</v>
      </c>
      <c r="K451" s="174">
        <f t="shared" si="51"/>
        <v>24464</v>
      </c>
      <c r="L451" s="174">
        <f t="shared" si="51"/>
        <v>709456</v>
      </c>
      <c r="M451" s="175" t="s">
        <v>756</v>
      </c>
      <c r="N451" s="78" t="s">
        <v>3834</v>
      </c>
      <c r="O451" s="78" t="s">
        <v>145</v>
      </c>
      <c r="P451" s="78" t="s">
        <v>145</v>
      </c>
      <c r="Q451" s="78" t="s">
        <v>272</v>
      </c>
      <c r="R451" s="78" t="s">
        <v>331</v>
      </c>
      <c r="S451" s="78" t="s">
        <v>332</v>
      </c>
      <c r="T451" s="78" t="s">
        <v>332</v>
      </c>
      <c r="AR451" s="78" t="s">
        <v>145</v>
      </c>
      <c r="AS451" s="78" t="s">
        <v>145</v>
      </c>
      <c r="AU451" s="78" t="s">
        <v>3835</v>
      </c>
      <c r="AV451">
        <v>199</v>
      </c>
    </row>
    <row r="452" spans="1:48" ht="27.75" customHeight="1">
      <c r="A452" s="175" t="s">
        <v>746</v>
      </c>
      <c r="B452" s="175" t="s">
        <v>749</v>
      </c>
      <c r="C452" s="175" t="s">
        <v>358</v>
      </c>
      <c r="D452" s="173">
        <v>14</v>
      </c>
      <c r="E452" s="174">
        <f>TRUNC(일위대가목록!E148,0)</f>
        <v>3625</v>
      </c>
      <c r="F452" s="174">
        <f t="shared" si="48"/>
        <v>50750</v>
      </c>
      <c r="G452" s="174">
        <f>TRUNC(일위대가목록!F148,0)</f>
        <v>38627</v>
      </c>
      <c r="H452" s="174">
        <f t="shared" si="49"/>
        <v>540778</v>
      </c>
      <c r="I452" s="174">
        <f>TRUNC(일위대가목록!G148,0)</f>
        <v>0</v>
      </c>
      <c r="J452" s="174">
        <f t="shared" si="50"/>
        <v>0</v>
      </c>
      <c r="K452" s="174">
        <f t="shared" si="51"/>
        <v>42252</v>
      </c>
      <c r="L452" s="174">
        <f t="shared" si="51"/>
        <v>591528</v>
      </c>
      <c r="M452" s="175" t="s">
        <v>757</v>
      </c>
      <c r="N452" s="78" t="s">
        <v>3836</v>
      </c>
      <c r="O452" s="78" t="s">
        <v>145</v>
      </c>
      <c r="P452" s="78" t="s">
        <v>145</v>
      </c>
      <c r="Q452" s="78" t="s">
        <v>272</v>
      </c>
      <c r="R452" s="78" t="s">
        <v>331</v>
      </c>
      <c r="S452" s="78" t="s">
        <v>332</v>
      </c>
      <c r="T452" s="78" t="s">
        <v>332</v>
      </c>
      <c r="AR452" s="78" t="s">
        <v>145</v>
      </c>
      <c r="AS452" s="78" t="s">
        <v>145</v>
      </c>
      <c r="AU452" s="78" t="s">
        <v>3837</v>
      </c>
      <c r="AV452">
        <v>200</v>
      </c>
    </row>
    <row r="453" spans="1:48" ht="27.75" customHeight="1">
      <c r="A453" s="175" t="s">
        <v>751</v>
      </c>
      <c r="B453" s="175" t="s">
        <v>752</v>
      </c>
      <c r="C453" s="175" t="s">
        <v>358</v>
      </c>
      <c r="D453" s="173">
        <v>93</v>
      </c>
      <c r="E453" s="174">
        <f>TRUNC(일위대가목록!E149,0)</f>
        <v>766</v>
      </c>
      <c r="F453" s="174">
        <f t="shared" si="48"/>
        <v>71238</v>
      </c>
      <c r="G453" s="174">
        <f>TRUNC(일위대가목록!F149,0)</f>
        <v>4310</v>
      </c>
      <c r="H453" s="174">
        <f t="shared" si="49"/>
        <v>400830</v>
      </c>
      <c r="I453" s="174">
        <f>TRUNC(일위대가목록!G149,0)</f>
        <v>0</v>
      </c>
      <c r="J453" s="174">
        <f t="shared" si="50"/>
        <v>0</v>
      </c>
      <c r="K453" s="174">
        <f t="shared" si="51"/>
        <v>5076</v>
      </c>
      <c r="L453" s="174">
        <f t="shared" si="51"/>
        <v>472068</v>
      </c>
      <c r="M453" s="175" t="s">
        <v>758</v>
      </c>
      <c r="N453" s="78" t="s">
        <v>3838</v>
      </c>
      <c r="O453" s="78" t="s">
        <v>145</v>
      </c>
      <c r="P453" s="78" t="s">
        <v>145</v>
      </c>
      <c r="Q453" s="78" t="s">
        <v>272</v>
      </c>
      <c r="R453" s="78" t="s">
        <v>331</v>
      </c>
      <c r="S453" s="78" t="s">
        <v>332</v>
      </c>
      <c r="T453" s="78" t="s">
        <v>332</v>
      </c>
      <c r="AR453" s="78" t="s">
        <v>145</v>
      </c>
      <c r="AS453" s="78" t="s">
        <v>145</v>
      </c>
      <c r="AU453" s="78" t="s">
        <v>3839</v>
      </c>
      <c r="AV453">
        <v>196</v>
      </c>
    </row>
    <row r="454" spans="1:48" ht="27.75" customHeight="1">
      <c r="A454" s="175" t="s">
        <v>754</v>
      </c>
      <c r="B454" s="175" t="s">
        <v>755</v>
      </c>
      <c r="C454" s="175" t="s">
        <v>358</v>
      </c>
      <c r="D454" s="173">
        <v>93</v>
      </c>
      <c r="E454" s="174">
        <f>TRUNC(일위대가목록!E150,0)</f>
        <v>1264</v>
      </c>
      <c r="F454" s="174">
        <f t="shared" si="48"/>
        <v>117552</v>
      </c>
      <c r="G454" s="174">
        <f>TRUNC(일위대가목록!F150,0)</f>
        <v>11494</v>
      </c>
      <c r="H454" s="174">
        <f t="shared" si="49"/>
        <v>1068942</v>
      </c>
      <c r="I454" s="174">
        <f>TRUNC(일위대가목록!G150,0)</f>
        <v>0</v>
      </c>
      <c r="J454" s="174">
        <f t="shared" si="50"/>
        <v>0</v>
      </c>
      <c r="K454" s="174">
        <f t="shared" si="51"/>
        <v>12758</v>
      </c>
      <c r="L454" s="174">
        <f t="shared" si="51"/>
        <v>1186494</v>
      </c>
      <c r="M454" s="175" t="s">
        <v>760</v>
      </c>
      <c r="N454" s="78" t="s">
        <v>3840</v>
      </c>
      <c r="O454" s="78" t="s">
        <v>145</v>
      </c>
      <c r="P454" s="78" t="s">
        <v>145</v>
      </c>
      <c r="Q454" s="78" t="s">
        <v>272</v>
      </c>
      <c r="R454" s="78" t="s">
        <v>331</v>
      </c>
      <c r="S454" s="78" t="s">
        <v>332</v>
      </c>
      <c r="T454" s="78" t="s">
        <v>332</v>
      </c>
      <c r="AR454" s="78" t="s">
        <v>145</v>
      </c>
      <c r="AS454" s="78" t="s">
        <v>145</v>
      </c>
      <c r="AU454" s="78" t="s">
        <v>3841</v>
      </c>
      <c r="AV454">
        <v>197</v>
      </c>
    </row>
    <row r="455" spans="1:48" ht="27.75" customHeight="1">
      <c r="A455" s="175" t="s">
        <v>1396</v>
      </c>
      <c r="B455" s="175" t="s">
        <v>755</v>
      </c>
      <c r="C455" s="175" t="s">
        <v>358</v>
      </c>
      <c r="D455" s="173">
        <v>126</v>
      </c>
      <c r="E455" s="174">
        <f>TRUNC(일위대가목록!E151,0)</f>
        <v>1160</v>
      </c>
      <c r="F455" s="174">
        <f t="shared" si="48"/>
        <v>146160</v>
      </c>
      <c r="G455" s="174">
        <f>TRUNC(일위대가목록!F151,0)</f>
        <v>6254</v>
      </c>
      <c r="H455" s="174">
        <f t="shared" si="49"/>
        <v>788004</v>
      </c>
      <c r="I455" s="174">
        <f>TRUNC(일위대가목록!G151,0)</f>
        <v>0</v>
      </c>
      <c r="J455" s="174">
        <f t="shared" si="50"/>
        <v>0</v>
      </c>
      <c r="K455" s="174">
        <f t="shared" si="51"/>
        <v>7414</v>
      </c>
      <c r="L455" s="174">
        <f t="shared" si="51"/>
        <v>934164</v>
      </c>
      <c r="M455" s="175" t="s">
        <v>762</v>
      </c>
      <c r="N455" s="78" t="s">
        <v>3842</v>
      </c>
      <c r="O455" s="78" t="s">
        <v>145</v>
      </c>
      <c r="P455" s="78" t="s">
        <v>145</v>
      </c>
      <c r="Q455" s="78" t="s">
        <v>272</v>
      </c>
      <c r="R455" s="78" t="s">
        <v>331</v>
      </c>
      <c r="S455" s="78" t="s">
        <v>332</v>
      </c>
      <c r="T455" s="78" t="s">
        <v>332</v>
      </c>
      <c r="AR455" s="78" t="s">
        <v>145</v>
      </c>
      <c r="AS455" s="78" t="s">
        <v>145</v>
      </c>
      <c r="AU455" s="78" t="s">
        <v>3843</v>
      </c>
      <c r="AV455">
        <v>656</v>
      </c>
    </row>
    <row r="456" spans="1:48" ht="27.75" customHeight="1">
      <c r="A456" s="175" t="s">
        <v>3046</v>
      </c>
      <c r="B456" s="175" t="s">
        <v>145</v>
      </c>
      <c r="C456" s="175" t="s">
        <v>358</v>
      </c>
      <c r="D456" s="173">
        <v>746</v>
      </c>
      <c r="E456" s="174">
        <f>TRUNC(일위대가목록!E152,0)</f>
        <v>14997</v>
      </c>
      <c r="F456" s="174">
        <f t="shared" si="48"/>
        <v>11187762</v>
      </c>
      <c r="G456" s="174">
        <f>TRUNC(일위대가목록!F152,0)</f>
        <v>28121</v>
      </c>
      <c r="H456" s="174">
        <f t="shared" si="49"/>
        <v>20978266</v>
      </c>
      <c r="I456" s="174">
        <f>TRUNC(일위대가목록!G152,0)</f>
        <v>0</v>
      </c>
      <c r="J456" s="174">
        <f t="shared" si="50"/>
        <v>0</v>
      </c>
      <c r="K456" s="174">
        <f t="shared" si="51"/>
        <v>43118</v>
      </c>
      <c r="L456" s="174">
        <f t="shared" si="51"/>
        <v>32166028</v>
      </c>
      <c r="M456" s="175" t="s">
        <v>763</v>
      </c>
      <c r="N456" s="78" t="s">
        <v>3844</v>
      </c>
      <c r="O456" s="78" t="s">
        <v>145</v>
      </c>
      <c r="P456" s="78" t="s">
        <v>145</v>
      </c>
      <c r="Q456" s="78" t="s">
        <v>272</v>
      </c>
      <c r="R456" s="78" t="s">
        <v>331</v>
      </c>
      <c r="S456" s="78" t="s">
        <v>332</v>
      </c>
      <c r="T456" s="78" t="s">
        <v>332</v>
      </c>
      <c r="AR456" s="78" t="s">
        <v>145</v>
      </c>
      <c r="AS456" s="78" t="s">
        <v>145</v>
      </c>
      <c r="AU456" s="78" t="s">
        <v>3845</v>
      </c>
      <c r="AV456">
        <v>657</v>
      </c>
    </row>
    <row r="457" spans="1:48" ht="27.75" customHeight="1">
      <c r="A457" s="175" t="s">
        <v>759</v>
      </c>
      <c r="B457" s="175" t="s">
        <v>145</v>
      </c>
      <c r="C457" s="175" t="s">
        <v>358</v>
      </c>
      <c r="D457" s="173">
        <v>126</v>
      </c>
      <c r="E457" s="174">
        <f>TRUNC(일위대가목록!E153,0)</f>
        <v>50</v>
      </c>
      <c r="F457" s="174">
        <f t="shared" si="48"/>
        <v>6300</v>
      </c>
      <c r="G457" s="174">
        <f>TRUNC(일위대가목록!F153,0)</f>
        <v>1690</v>
      </c>
      <c r="H457" s="174">
        <f t="shared" si="49"/>
        <v>212940</v>
      </c>
      <c r="I457" s="174">
        <f>TRUNC(일위대가목록!G153,0)</f>
        <v>0</v>
      </c>
      <c r="J457" s="174">
        <f t="shared" si="50"/>
        <v>0</v>
      </c>
      <c r="K457" s="174">
        <f t="shared" si="51"/>
        <v>1740</v>
      </c>
      <c r="L457" s="174">
        <f t="shared" si="51"/>
        <v>219240</v>
      </c>
      <c r="M457" s="175" t="s">
        <v>764</v>
      </c>
      <c r="N457" s="78" t="s">
        <v>3846</v>
      </c>
      <c r="O457" s="78" t="s">
        <v>145</v>
      </c>
      <c r="P457" s="78" t="s">
        <v>145</v>
      </c>
      <c r="Q457" s="78" t="s">
        <v>272</v>
      </c>
      <c r="R457" s="78" t="s">
        <v>331</v>
      </c>
      <c r="S457" s="78" t="s">
        <v>332</v>
      </c>
      <c r="T457" s="78" t="s">
        <v>332</v>
      </c>
      <c r="AR457" s="78" t="s">
        <v>145</v>
      </c>
      <c r="AS457" s="78" t="s">
        <v>145</v>
      </c>
      <c r="AU457" s="78" t="s">
        <v>3847</v>
      </c>
      <c r="AV457">
        <v>211</v>
      </c>
    </row>
    <row r="458" spans="1:48" ht="27.75" customHeight="1">
      <c r="A458" s="173"/>
      <c r="B458" s="173"/>
      <c r="C458" s="173"/>
      <c r="D458" s="173"/>
      <c r="E458" s="174"/>
      <c r="F458" s="174"/>
      <c r="G458" s="174"/>
      <c r="H458" s="174"/>
      <c r="I458" s="174"/>
      <c r="J458" s="174"/>
      <c r="K458" s="174"/>
      <c r="L458" s="174"/>
      <c r="M458" s="173"/>
      <c r="Q458" s="78" t="s">
        <v>272</v>
      </c>
    </row>
    <row r="459" spans="1:48" ht="27.75" customHeight="1">
      <c r="A459" s="173"/>
      <c r="B459" s="173"/>
      <c r="C459" s="173"/>
      <c r="D459" s="173"/>
      <c r="E459" s="174"/>
      <c r="F459" s="174"/>
      <c r="G459" s="174"/>
      <c r="H459" s="174"/>
      <c r="I459" s="174"/>
      <c r="J459" s="174"/>
      <c r="K459" s="174"/>
      <c r="L459" s="174"/>
      <c r="M459" s="173"/>
      <c r="Q459" s="78" t="s">
        <v>272</v>
      </c>
    </row>
    <row r="460" spans="1:48" ht="27.75" customHeight="1">
      <c r="A460" s="173"/>
      <c r="B460" s="173"/>
      <c r="C460" s="173"/>
      <c r="D460" s="173"/>
      <c r="E460" s="174"/>
      <c r="F460" s="174"/>
      <c r="G460" s="174"/>
      <c r="H460" s="174"/>
      <c r="I460" s="174"/>
      <c r="J460" s="174"/>
      <c r="K460" s="174"/>
      <c r="L460" s="174"/>
      <c r="M460" s="173"/>
      <c r="Q460" s="78" t="s">
        <v>272</v>
      </c>
    </row>
    <row r="461" spans="1:48" ht="27.75" customHeight="1">
      <c r="A461" s="173"/>
      <c r="B461" s="173"/>
      <c r="C461" s="173"/>
      <c r="D461" s="173"/>
      <c r="E461" s="174"/>
      <c r="F461" s="174"/>
      <c r="G461" s="174"/>
      <c r="H461" s="174"/>
      <c r="I461" s="174"/>
      <c r="J461" s="174"/>
      <c r="K461" s="174"/>
      <c r="L461" s="174"/>
      <c r="M461" s="173"/>
      <c r="Q461" s="78" t="s">
        <v>272</v>
      </c>
    </row>
    <row r="462" spans="1:48" ht="27.75" customHeight="1">
      <c r="A462" s="173"/>
      <c r="B462" s="173"/>
      <c r="C462" s="173"/>
      <c r="D462" s="173"/>
      <c r="E462" s="174"/>
      <c r="F462" s="174"/>
      <c r="G462" s="174"/>
      <c r="H462" s="174"/>
      <c r="I462" s="174"/>
      <c r="J462" s="174"/>
      <c r="K462" s="174"/>
      <c r="L462" s="174"/>
      <c r="M462" s="173"/>
      <c r="Q462" s="78" t="s">
        <v>272</v>
      </c>
    </row>
    <row r="463" spans="1:48" ht="27.75" customHeight="1">
      <c r="A463" s="173"/>
      <c r="B463" s="173"/>
      <c r="C463" s="173"/>
      <c r="D463" s="173"/>
      <c r="E463" s="174"/>
      <c r="F463" s="174"/>
      <c r="G463" s="174"/>
      <c r="H463" s="174"/>
      <c r="I463" s="174"/>
      <c r="J463" s="174"/>
      <c r="K463" s="174"/>
      <c r="L463" s="174"/>
      <c r="M463" s="173"/>
      <c r="Q463" s="78" t="s">
        <v>272</v>
      </c>
    </row>
    <row r="464" spans="1:48" ht="27.75" customHeight="1">
      <c r="A464" s="173"/>
      <c r="B464" s="173"/>
      <c r="C464" s="173"/>
      <c r="D464" s="173"/>
      <c r="E464" s="174"/>
      <c r="F464" s="174"/>
      <c r="G464" s="174"/>
      <c r="H464" s="174"/>
      <c r="I464" s="174"/>
      <c r="J464" s="174"/>
      <c r="K464" s="174"/>
      <c r="L464" s="174"/>
      <c r="M464" s="173"/>
      <c r="Q464" s="78" t="s">
        <v>272</v>
      </c>
    </row>
    <row r="465" spans="1:48" ht="27.75" customHeight="1">
      <c r="A465" s="173"/>
      <c r="B465" s="173"/>
      <c r="C465" s="173"/>
      <c r="D465" s="173"/>
      <c r="E465" s="174"/>
      <c r="F465" s="174"/>
      <c r="G465" s="174"/>
      <c r="H465" s="174"/>
      <c r="I465" s="174"/>
      <c r="J465" s="174"/>
      <c r="K465" s="174"/>
      <c r="L465" s="174"/>
      <c r="M465" s="173"/>
      <c r="Q465" s="78" t="s">
        <v>272</v>
      </c>
    </row>
    <row r="466" spans="1:48" ht="27.75" customHeight="1">
      <c r="A466" s="173"/>
      <c r="B466" s="173"/>
      <c r="C466" s="173"/>
      <c r="D466" s="173"/>
      <c r="E466" s="174"/>
      <c r="F466" s="174"/>
      <c r="G466" s="174"/>
      <c r="H466" s="174"/>
      <c r="I466" s="174"/>
      <c r="J466" s="174"/>
      <c r="K466" s="174"/>
      <c r="L466" s="174"/>
      <c r="M466" s="173"/>
      <c r="Q466" s="78" t="s">
        <v>272</v>
      </c>
    </row>
    <row r="467" spans="1:48" ht="27.75" customHeight="1">
      <c r="A467" s="173"/>
      <c r="B467" s="173"/>
      <c r="C467" s="173"/>
      <c r="D467" s="173"/>
      <c r="E467" s="174"/>
      <c r="F467" s="174"/>
      <c r="G467" s="174"/>
      <c r="H467" s="174"/>
      <c r="I467" s="174"/>
      <c r="J467" s="174"/>
      <c r="K467" s="174"/>
      <c r="L467" s="174"/>
      <c r="M467" s="173"/>
      <c r="Q467" s="78" t="s">
        <v>272</v>
      </c>
    </row>
    <row r="468" spans="1:48" ht="27.75" customHeight="1">
      <c r="A468" s="173"/>
      <c r="B468" s="173"/>
      <c r="C468" s="173"/>
      <c r="D468" s="173"/>
      <c r="E468" s="174"/>
      <c r="F468" s="174"/>
      <c r="G468" s="174"/>
      <c r="H468" s="174"/>
      <c r="I468" s="174"/>
      <c r="J468" s="174"/>
      <c r="K468" s="174"/>
      <c r="L468" s="174"/>
      <c r="M468" s="173"/>
      <c r="Q468" s="78" t="s">
        <v>272</v>
      </c>
    </row>
    <row r="469" spans="1:48" ht="27.75" customHeight="1">
      <c r="A469" s="173"/>
      <c r="B469" s="173"/>
      <c r="C469" s="173"/>
      <c r="D469" s="173"/>
      <c r="E469" s="174"/>
      <c r="F469" s="174"/>
      <c r="G469" s="174"/>
      <c r="H469" s="174"/>
      <c r="I469" s="174"/>
      <c r="J469" s="174"/>
      <c r="K469" s="174"/>
      <c r="L469" s="174"/>
      <c r="M469" s="173"/>
      <c r="Q469" s="78" t="s">
        <v>272</v>
      </c>
    </row>
    <row r="470" spans="1:48" ht="27.75" customHeight="1">
      <c r="A470" s="175" t="s">
        <v>161</v>
      </c>
      <c r="B470" s="173"/>
      <c r="C470" s="173"/>
      <c r="D470" s="173"/>
      <c r="E470" s="174"/>
      <c r="F470" s="174">
        <f>SUMIF(Q446:Q469,"010115",F446:F469)</f>
        <v>13879267</v>
      </c>
      <c r="G470" s="174"/>
      <c r="H470" s="174">
        <f>SUMIF(Q446:Q469,"010115",H446:H469)</f>
        <v>34960448</v>
      </c>
      <c r="I470" s="174"/>
      <c r="J470" s="174">
        <f>SUMIF(Q446:Q469,"010115",J446:J469)</f>
        <v>0</v>
      </c>
      <c r="K470" s="174"/>
      <c r="L470" s="174">
        <f>SUMIF(Q446:Q469,"010115",L446:L469)</f>
        <v>48839715</v>
      </c>
      <c r="M470" s="173"/>
      <c r="N470" t="s">
        <v>342</v>
      </c>
    </row>
    <row r="471" spans="1:48" ht="27.75" customHeight="1">
      <c r="A471" s="175" t="s">
        <v>2864</v>
      </c>
      <c r="B471" s="175" t="s">
        <v>145</v>
      </c>
      <c r="C471" s="173"/>
      <c r="D471" s="173"/>
      <c r="E471" s="174"/>
      <c r="F471" s="174"/>
      <c r="G471" s="174"/>
      <c r="H471" s="174"/>
      <c r="I471" s="174"/>
      <c r="J471" s="174"/>
      <c r="K471" s="174"/>
      <c r="L471" s="174"/>
      <c r="M471" s="173"/>
      <c r="Q471" s="78" t="s">
        <v>273</v>
      </c>
    </row>
    <row r="472" spans="1:48" ht="27.75" customHeight="1">
      <c r="A472" s="175" t="s">
        <v>761</v>
      </c>
      <c r="B472" s="175" t="s">
        <v>3047</v>
      </c>
      <c r="C472" s="175" t="s">
        <v>358</v>
      </c>
      <c r="D472" s="173">
        <v>255</v>
      </c>
      <c r="E472" s="174">
        <f>TRUNC(일위대가목록!E154,0)</f>
        <v>126655</v>
      </c>
      <c r="F472" s="174">
        <f t="shared" ref="F472:F495" si="52">TRUNC(E472*D472, 0)</f>
        <v>32297025</v>
      </c>
      <c r="G472" s="174">
        <f>TRUNC(일위대가목록!F154,0)</f>
        <v>8091</v>
      </c>
      <c r="H472" s="174">
        <f t="shared" ref="H472:H495" si="53">TRUNC(G472*D472, 0)</f>
        <v>2063205</v>
      </c>
      <c r="I472" s="174">
        <f>TRUNC(일위대가목록!G154,0)</f>
        <v>0</v>
      </c>
      <c r="J472" s="174">
        <f t="shared" ref="J472:J495" si="54">TRUNC(I472*D472, 0)</f>
        <v>0</v>
      </c>
      <c r="K472" s="174">
        <f t="shared" ref="K472:L495" si="55">TRUNC(E472+G472+I472, 0)</f>
        <v>134746</v>
      </c>
      <c r="L472" s="174">
        <f t="shared" si="55"/>
        <v>34360230</v>
      </c>
      <c r="M472" s="175" t="s">
        <v>765</v>
      </c>
      <c r="N472" s="78" t="s">
        <v>3848</v>
      </c>
      <c r="O472" s="78" t="s">
        <v>145</v>
      </c>
      <c r="P472" s="78" t="s">
        <v>145</v>
      </c>
      <c r="Q472" s="78" t="s">
        <v>273</v>
      </c>
      <c r="R472" s="78" t="s">
        <v>331</v>
      </c>
      <c r="S472" s="78" t="s">
        <v>332</v>
      </c>
      <c r="T472" s="78" t="s">
        <v>332</v>
      </c>
      <c r="AR472" s="78" t="s">
        <v>145</v>
      </c>
      <c r="AS472" s="78" t="s">
        <v>145</v>
      </c>
      <c r="AU472" s="78" t="s">
        <v>3849</v>
      </c>
      <c r="AV472">
        <v>658</v>
      </c>
    </row>
    <row r="473" spans="1:48" ht="27.75" customHeight="1">
      <c r="A473" s="175" t="s">
        <v>761</v>
      </c>
      <c r="B473" s="175" t="s">
        <v>3048</v>
      </c>
      <c r="C473" s="175" t="s">
        <v>358</v>
      </c>
      <c r="D473" s="173">
        <v>11</v>
      </c>
      <c r="E473" s="174">
        <f>TRUNC(일위대가목록!E155,0)</f>
        <v>148646</v>
      </c>
      <c r="F473" s="174">
        <f t="shared" si="52"/>
        <v>1635106</v>
      </c>
      <c r="G473" s="174">
        <f>TRUNC(일위대가목록!F155,0)</f>
        <v>33035</v>
      </c>
      <c r="H473" s="174">
        <f t="shared" si="53"/>
        <v>363385</v>
      </c>
      <c r="I473" s="174">
        <f>TRUNC(일위대가목록!G155,0)</f>
        <v>249</v>
      </c>
      <c r="J473" s="174">
        <f t="shared" si="54"/>
        <v>2739</v>
      </c>
      <c r="K473" s="174">
        <f t="shared" si="55"/>
        <v>181930</v>
      </c>
      <c r="L473" s="174">
        <f t="shared" si="55"/>
        <v>2001230</v>
      </c>
      <c r="M473" s="175" t="s">
        <v>767</v>
      </c>
      <c r="N473" s="78" t="s">
        <v>3850</v>
      </c>
      <c r="O473" s="78" t="s">
        <v>145</v>
      </c>
      <c r="P473" s="78" t="s">
        <v>145</v>
      </c>
      <c r="Q473" s="78" t="s">
        <v>273</v>
      </c>
      <c r="R473" s="78" t="s">
        <v>331</v>
      </c>
      <c r="S473" s="78" t="s">
        <v>332</v>
      </c>
      <c r="T473" s="78" t="s">
        <v>332</v>
      </c>
      <c r="AR473" s="78" t="s">
        <v>145</v>
      </c>
      <c r="AS473" s="78" t="s">
        <v>145</v>
      </c>
      <c r="AU473" s="78" t="s">
        <v>3851</v>
      </c>
      <c r="AV473">
        <v>659</v>
      </c>
    </row>
    <row r="474" spans="1:48" ht="27.75" customHeight="1">
      <c r="A474" s="175" t="s">
        <v>761</v>
      </c>
      <c r="B474" s="175" t="s">
        <v>3049</v>
      </c>
      <c r="C474" s="175" t="s">
        <v>358</v>
      </c>
      <c r="D474" s="173">
        <v>54</v>
      </c>
      <c r="E474" s="174">
        <f>TRUNC(일위대가목록!E156,0)</f>
        <v>135125</v>
      </c>
      <c r="F474" s="174">
        <f t="shared" si="52"/>
        <v>7296750</v>
      </c>
      <c r="G474" s="174">
        <f>TRUNC(일위대가목록!F156,0)</f>
        <v>8091</v>
      </c>
      <c r="H474" s="174">
        <f t="shared" si="53"/>
        <v>436914</v>
      </c>
      <c r="I474" s="174">
        <f>TRUNC(일위대가목록!G156,0)</f>
        <v>0</v>
      </c>
      <c r="J474" s="174">
        <f t="shared" si="54"/>
        <v>0</v>
      </c>
      <c r="K474" s="174">
        <f t="shared" si="55"/>
        <v>143216</v>
      </c>
      <c r="L474" s="174">
        <f t="shared" si="55"/>
        <v>7733664</v>
      </c>
      <c r="M474" s="175" t="s">
        <v>769</v>
      </c>
      <c r="N474" s="78" t="s">
        <v>3852</v>
      </c>
      <c r="O474" s="78" t="s">
        <v>145</v>
      </c>
      <c r="P474" s="78" t="s">
        <v>145</v>
      </c>
      <c r="Q474" s="78" t="s">
        <v>273</v>
      </c>
      <c r="R474" s="78" t="s">
        <v>331</v>
      </c>
      <c r="S474" s="78" t="s">
        <v>332</v>
      </c>
      <c r="T474" s="78" t="s">
        <v>332</v>
      </c>
      <c r="AR474" s="78" t="s">
        <v>145</v>
      </c>
      <c r="AS474" s="78" t="s">
        <v>145</v>
      </c>
      <c r="AU474" s="78" t="s">
        <v>3853</v>
      </c>
      <c r="AV474">
        <v>660</v>
      </c>
    </row>
    <row r="475" spans="1:48" ht="27.75" customHeight="1">
      <c r="A475" s="175" t="s">
        <v>761</v>
      </c>
      <c r="B475" s="175" t="s">
        <v>3050</v>
      </c>
      <c r="C475" s="175" t="s">
        <v>358</v>
      </c>
      <c r="D475" s="173">
        <v>17</v>
      </c>
      <c r="E475" s="174">
        <f>TRUNC(일위대가목록!E157,0)</f>
        <v>150325</v>
      </c>
      <c r="F475" s="174">
        <f t="shared" si="52"/>
        <v>2555525</v>
      </c>
      <c r="G475" s="174">
        <f>TRUNC(일위대가목록!F157,0)</f>
        <v>8091</v>
      </c>
      <c r="H475" s="174">
        <f t="shared" si="53"/>
        <v>137547</v>
      </c>
      <c r="I475" s="174">
        <f>TRUNC(일위대가목록!G157,0)</f>
        <v>0</v>
      </c>
      <c r="J475" s="174">
        <f t="shared" si="54"/>
        <v>0</v>
      </c>
      <c r="K475" s="174">
        <f t="shared" si="55"/>
        <v>158416</v>
      </c>
      <c r="L475" s="174">
        <f t="shared" si="55"/>
        <v>2693072</v>
      </c>
      <c r="M475" s="175" t="s">
        <v>772</v>
      </c>
      <c r="N475" s="78" t="s">
        <v>3854</v>
      </c>
      <c r="O475" s="78" t="s">
        <v>145</v>
      </c>
      <c r="P475" s="78" t="s">
        <v>145</v>
      </c>
      <c r="Q475" s="78" t="s">
        <v>273</v>
      </c>
      <c r="R475" s="78" t="s">
        <v>331</v>
      </c>
      <c r="S475" s="78" t="s">
        <v>332</v>
      </c>
      <c r="T475" s="78" t="s">
        <v>332</v>
      </c>
      <c r="AR475" s="78" t="s">
        <v>145</v>
      </c>
      <c r="AS475" s="78" t="s">
        <v>145</v>
      </c>
      <c r="AU475" s="78" t="s">
        <v>3855</v>
      </c>
      <c r="AV475">
        <v>661</v>
      </c>
    </row>
    <row r="476" spans="1:48" ht="27.75" customHeight="1">
      <c r="A476" s="175" t="s">
        <v>3051</v>
      </c>
      <c r="B476" s="175" t="s">
        <v>766</v>
      </c>
      <c r="C476" s="175" t="s">
        <v>358</v>
      </c>
      <c r="D476" s="173">
        <v>4</v>
      </c>
      <c r="E476" s="174">
        <f>TRUNC(일위대가목록!E158,0)</f>
        <v>71600</v>
      </c>
      <c r="F476" s="174">
        <f t="shared" si="52"/>
        <v>286400</v>
      </c>
      <c r="G476" s="174">
        <f>TRUNC(일위대가목록!F158,0)</f>
        <v>0</v>
      </c>
      <c r="H476" s="174">
        <f t="shared" si="53"/>
        <v>0</v>
      </c>
      <c r="I476" s="174">
        <f>TRUNC(일위대가목록!G158,0)</f>
        <v>0</v>
      </c>
      <c r="J476" s="174">
        <f t="shared" si="54"/>
        <v>0</v>
      </c>
      <c r="K476" s="174">
        <f t="shared" si="55"/>
        <v>71600</v>
      </c>
      <c r="L476" s="174">
        <f t="shared" si="55"/>
        <v>286400</v>
      </c>
      <c r="M476" s="175" t="s">
        <v>774</v>
      </c>
      <c r="N476" s="78" t="s">
        <v>3856</v>
      </c>
      <c r="O476" s="78" t="s">
        <v>145</v>
      </c>
      <c r="P476" s="78" t="s">
        <v>145</v>
      </c>
      <c r="Q476" s="78" t="s">
        <v>273</v>
      </c>
      <c r="R476" s="78" t="s">
        <v>331</v>
      </c>
      <c r="S476" s="78" t="s">
        <v>332</v>
      </c>
      <c r="T476" s="78" t="s">
        <v>332</v>
      </c>
      <c r="AR476" s="78" t="s">
        <v>145</v>
      </c>
      <c r="AS476" s="78" t="s">
        <v>145</v>
      </c>
      <c r="AU476" s="78" t="s">
        <v>3857</v>
      </c>
      <c r="AV476">
        <v>445</v>
      </c>
    </row>
    <row r="477" spans="1:48" ht="27.75" customHeight="1">
      <c r="A477" s="175" t="s">
        <v>768</v>
      </c>
      <c r="B477" s="175" t="s">
        <v>3052</v>
      </c>
      <c r="C477" s="175" t="s">
        <v>358</v>
      </c>
      <c r="D477" s="173">
        <v>11</v>
      </c>
      <c r="E477" s="174">
        <f>TRUNC(일위대가목록!E159,0)</f>
        <v>126655</v>
      </c>
      <c r="F477" s="174">
        <f t="shared" si="52"/>
        <v>1393205</v>
      </c>
      <c r="G477" s="174">
        <f>TRUNC(일위대가목록!F159,0)</f>
        <v>8091</v>
      </c>
      <c r="H477" s="174">
        <f t="shared" si="53"/>
        <v>89001</v>
      </c>
      <c r="I477" s="174">
        <f>TRUNC(일위대가목록!G159,0)</f>
        <v>0</v>
      </c>
      <c r="J477" s="174">
        <f t="shared" si="54"/>
        <v>0</v>
      </c>
      <c r="K477" s="174">
        <f t="shared" si="55"/>
        <v>134746</v>
      </c>
      <c r="L477" s="174">
        <f t="shared" si="55"/>
        <v>1482206</v>
      </c>
      <c r="M477" s="175" t="s">
        <v>775</v>
      </c>
      <c r="N477" s="78" t="s">
        <v>3858</v>
      </c>
      <c r="O477" s="78" t="s">
        <v>145</v>
      </c>
      <c r="P477" s="78" t="s">
        <v>145</v>
      </c>
      <c r="Q477" s="78" t="s">
        <v>273</v>
      </c>
      <c r="R477" s="78" t="s">
        <v>331</v>
      </c>
      <c r="S477" s="78" t="s">
        <v>332</v>
      </c>
      <c r="T477" s="78" t="s">
        <v>332</v>
      </c>
      <c r="AR477" s="78" t="s">
        <v>145</v>
      </c>
      <c r="AS477" s="78" t="s">
        <v>145</v>
      </c>
      <c r="AU477" s="78" t="s">
        <v>3859</v>
      </c>
      <c r="AV477">
        <v>229</v>
      </c>
    </row>
    <row r="478" spans="1:48" ht="27.75" customHeight="1">
      <c r="A478" s="175" t="s">
        <v>770</v>
      </c>
      <c r="B478" s="175" t="s">
        <v>771</v>
      </c>
      <c r="C478" s="175" t="s">
        <v>358</v>
      </c>
      <c r="D478" s="173">
        <v>279</v>
      </c>
      <c r="E478" s="174">
        <f>TRUNC(일위대가목록!E160,0)</f>
        <v>61232</v>
      </c>
      <c r="F478" s="174">
        <f t="shared" si="52"/>
        <v>17083728</v>
      </c>
      <c r="G478" s="174">
        <f>TRUNC(일위대가목록!F160,0)</f>
        <v>74083</v>
      </c>
      <c r="H478" s="174">
        <f t="shared" si="53"/>
        <v>20669157</v>
      </c>
      <c r="I478" s="174">
        <f>TRUNC(일위대가목록!G160,0)</f>
        <v>967</v>
      </c>
      <c r="J478" s="174">
        <f t="shared" si="54"/>
        <v>269793</v>
      </c>
      <c r="K478" s="174">
        <f t="shared" si="55"/>
        <v>136282</v>
      </c>
      <c r="L478" s="174">
        <f t="shared" si="55"/>
        <v>38022678</v>
      </c>
      <c r="M478" s="175" t="s">
        <v>778</v>
      </c>
      <c r="N478" s="78" t="s">
        <v>3860</v>
      </c>
      <c r="O478" s="78" t="s">
        <v>145</v>
      </c>
      <c r="P478" s="78" t="s">
        <v>145</v>
      </c>
      <c r="Q478" s="78" t="s">
        <v>273</v>
      </c>
      <c r="R478" s="78" t="s">
        <v>331</v>
      </c>
      <c r="S478" s="78" t="s">
        <v>332</v>
      </c>
      <c r="T478" s="78" t="s">
        <v>332</v>
      </c>
      <c r="AR478" s="78" t="s">
        <v>145</v>
      </c>
      <c r="AS478" s="78" t="s">
        <v>145</v>
      </c>
      <c r="AU478" s="78" t="s">
        <v>3861</v>
      </c>
      <c r="AV478">
        <v>693</v>
      </c>
    </row>
    <row r="479" spans="1:48" ht="27.75" customHeight="1">
      <c r="A479" s="175" t="s">
        <v>770</v>
      </c>
      <c r="B479" s="175" t="s">
        <v>773</v>
      </c>
      <c r="C479" s="175" t="s">
        <v>358</v>
      </c>
      <c r="D479" s="173">
        <v>242</v>
      </c>
      <c r="E479" s="174">
        <f>TRUNC(일위대가목록!E161,0)</f>
        <v>68731</v>
      </c>
      <c r="F479" s="174">
        <f t="shared" si="52"/>
        <v>16632902</v>
      </c>
      <c r="G479" s="174">
        <f>TRUNC(일위대가목록!F161,0)</f>
        <v>99311</v>
      </c>
      <c r="H479" s="174">
        <f t="shared" si="53"/>
        <v>24033262</v>
      </c>
      <c r="I479" s="174">
        <f>TRUNC(일위대가목록!G161,0)</f>
        <v>2128</v>
      </c>
      <c r="J479" s="174">
        <f t="shared" si="54"/>
        <v>514976</v>
      </c>
      <c r="K479" s="174">
        <f t="shared" si="55"/>
        <v>170170</v>
      </c>
      <c r="L479" s="174">
        <f t="shared" si="55"/>
        <v>41181140</v>
      </c>
      <c r="M479" s="175" t="s">
        <v>781</v>
      </c>
      <c r="N479" s="78" t="s">
        <v>3862</v>
      </c>
      <c r="O479" s="78" t="s">
        <v>145</v>
      </c>
      <c r="P479" s="78" t="s">
        <v>145</v>
      </c>
      <c r="Q479" s="78" t="s">
        <v>273</v>
      </c>
      <c r="R479" s="78" t="s">
        <v>331</v>
      </c>
      <c r="S479" s="78" t="s">
        <v>332</v>
      </c>
      <c r="T479" s="78" t="s">
        <v>332</v>
      </c>
      <c r="AR479" s="78" t="s">
        <v>145</v>
      </c>
      <c r="AS479" s="78" t="s">
        <v>145</v>
      </c>
      <c r="AU479" s="78" t="s">
        <v>3863</v>
      </c>
      <c r="AV479">
        <v>694</v>
      </c>
    </row>
    <row r="480" spans="1:48" ht="27.75" customHeight="1">
      <c r="A480" s="175" t="s">
        <v>776</v>
      </c>
      <c r="B480" s="175" t="s">
        <v>777</v>
      </c>
      <c r="C480" s="175" t="s">
        <v>358</v>
      </c>
      <c r="D480" s="173">
        <v>25</v>
      </c>
      <c r="E480" s="174">
        <f>TRUNC(일위대가목록!E162,0)</f>
        <v>30065</v>
      </c>
      <c r="F480" s="174">
        <f t="shared" si="52"/>
        <v>751625</v>
      </c>
      <c r="G480" s="174">
        <f>TRUNC(일위대가목록!F162,0)</f>
        <v>14834</v>
      </c>
      <c r="H480" s="174">
        <f t="shared" si="53"/>
        <v>370850</v>
      </c>
      <c r="I480" s="174">
        <f>TRUNC(일위대가목록!G162,0)</f>
        <v>445</v>
      </c>
      <c r="J480" s="174">
        <f t="shared" si="54"/>
        <v>11125</v>
      </c>
      <c r="K480" s="174">
        <f t="shared" si="55"/>
        <v>45344</v>
      </c>
      <c r="L480" s="174">
        <f t="shared" si="55"/>
        <v>1133600</v>
      </c>
      <c r="M480" s="175" t="s">
        <v>783</v>
      </c>
      <c r="N480" s="78" t="s">
        <v>3864</v>
      </c>
      <c r="O480" s="78" t="s">
        <v>145</v>
      </c>
      <c r="P480" s="78" t="s">
        <v>145</v>
      </c>
      <c r="Q480" s="78" t="s">
        <v>273</v>
      </c>
      <c r="R480" s="78" t="s">
        <v>331</v>
      </c>
      <c r="S480" s="78" t="s">
        <v>332</v>
      </c>
      <c r="T480" s="78" t="s">
        <v>332</v>
      </c>
      <c r="AR480" s="78" t="s">
        <v>145</v>
      </c>
      <c r="AS480" s="78" t="s">
        <v>145</v>
      </c>
      <c r="AU480" s="78" t="s">
        <v>3865</v>
      </c>
      <c r="AV480">
        <v>426</v>
      </c>
    </row>
    <row r="481" spans="1:48" ht="27.75" customHeight="1">
      <c r="A481" s="175" t="s">
        <v>779</v>
      </c>
      <c r="B481" s="175" t="s">
        <v>780</v>
      </c>
      <c r="C481" s="175" t="s">
        <v>338</v>
      </c>
      <c r="D481" s="173">
        <v>77</v>
      </c>
      <c r="E481" s="174">
        <f>TRUNC(일위대가목록!E163,0)</f>
        <v>6862</v>
      </c>
      <c r="F481" s="174">
        <f t="shared" si="52"/>
        <v>528374</v>
      </c>
      <c r="G481" s="174">
        <f>TRUNC(일위대가목록!F163,0)</f>
        <v>25974</v>
      </c>
      <c r="H481" s="174">
        <f t="shared" si="53"/>
        <v>1999998</v>
      </c>
      <c r="I481" s="174">
        <f>TRUNC(일위대가목록!G163,0)</f>
        <v>1123</v>
      </c>
      <c r="J481" s="174">
        <f t="shared" si="54"/>
        <v>86471</v>
      </c>
      <c r="K481" s="174">
        <f t="shared" si="55"/>
        <v>33959</v>
      </c>
      <c r="L481" s="174">
        <f t="shared" si="55"/>
        <v>2614843</v>
      </c>
      <c r="M481" s="175" t="s">
        <v>786</v>
      </c>
      <c r="N481" s="78" t="s">
        <v>3866</v>
      </c>
      <c r="O481" s="78" t="s">
        <v>145</v>
      </c>
      <c r="P481" s="78" t="s">
        <v>145</v>
      </c>
      <c r="Q481" s="78" t="s">
        <v>273</v>
      </c>
      <c r="R481" s="78" t="s">
        <v>331</v>
      </c>
      <c r="S481" s="78" t="s">
        <v>332</v>
      </c>
      <c r="T481" s="78" t="s">
        <v>332</v>
      </c>
      <c r="AR481" s="78" t="s">
        <v>145</v>
      </c>
      <c r="AS481" s="78" t="s">
        <v>145</v>
      </c>
      <c r="AU481" s="78" t="s">
        <v>3867</v>
      </c>
      <c r="AV481">
        <v>216</v>
      </c>
    </row>
    <row r="482" spans="1:48" ht="27.75" customHeight="1">
      <c r="A482" s="175" t="s">
        <v>782</v>
      </c>
      <c r="B482" s="175" t="s">
        <v>3053</v>
      </c>
      <c r="C482" s="175" t="s">
        <v>358</v>
      </c>
      <c r="D482" s="173">
        <v>189</v>
      </c>
      <c r="E482" s="174">
        <f>TRUNC(일위대가목록!E164,0)</f>
        <v>69858</v>
      </c>
      <c r="F482" s="174">
        <f t="shared" si="52"/>
        <v>13203162</v>
      </c>
      <c r="G482" s="174">
        <f>TRUNC(일위대가목록!F164,0)</f>
        <v>65584</v>
      </c>
      <c r="H482" s="174">
        <f t="shared" si="53"/>
        <v>12395376</v>
      </c>
      <c r="I482" s="174">
        <f>TRUNC(일위대가목록!G164,0)</f>
        <v>2477</v>
      </c>
      <c r="J482" s="174">
        <f t="shared" si="54"/>
        <v>468153</v>
      </c>
      <c r="K482" s="174">
        <f t="shared" si="55"/>
        <v>137919</v>
      </c>
      <c r="L482" s="174">
        <f t="shared" si="55"/>
        <v>26066691</v>
      </c>
      <c r="M482" s="175" t="s">
        <v>789</v>
      </c>
      <c r="N482" s="78" t="s">
        <v>3868</v>
      </c>
      <c r="O482" s="78" t="s">
        <v>145</v>
      </c>
      <c r="P482" s="78" t="s">
        <v>145</v>
      </c>
      <c r="Q482" s="78" t="s">
        <v>273</v>
      </c>
      <c r="R482" s="78" t="s">
        <v>331</v>
      </c>
      <c r="S482" s="78" t="s">
        <v>332</v>
      </c>
      <c r="T482" s="78" t="s">
        <v>332</v>
      </c>
      <c r="AR482" s="78" t="s">
        <v>145</v>
      </c>
      <c r="AS482" s="78" t="s">
        <v>145</v>
      </c>
      <c r="AU482" s="78" t="s">
        <v>3869</v>
      </c>
      <c r="AV482">
        <v>662</v>
      </c>
    </row>
    <row r="483" spans="1:48" ht="27.75" customHeight="1">
      <c r="A483" s="175" t="s">
        <v>784</v>
      </c>
      <c r="B483" s="175" t="s">
        <v>785</v>
      </c>
      <c r="C483" s="175" t="s">
        <v>358</v>
      </c>
      <c r="D483" s="173">
        <v>422</v>
      </c>
      <c r="E483" s="174">
        <f>TRUNC(일위대가목록!E165,0)</f>
        <v>9271</v>
      </c>
      <c r="F483" s="174">
        <f t="shared" si="52"/>
        <v>3912362</v>
      </c>
      <c r="G483" s="174">
        <f>TRUNC(일위대가목록!F165,0)</f>
        <v>16857</v>
      </c>
      <c r="H483" s="174">
        <f t="shared" si="53"/>
        <v>7113654</v>
      </c>
      <c r="I483" s="174">
        <f>TRUNC(일위대가목록!G165,0)</f>
        <v>0</v>
      </c>
      <c r="J483" s="174">
        <f t="shared" si="54"/>
        <v>0</v>
      </c>
      <c r="K483" s="174">
        <f t="shared" si="55"/>
        <v>26128</v>
      </c>
      <c r="L483" s="174">
        <f t="shared" si="55"/>
        <v>11026016</v>
      </c>
      <c r="M483" s="175" t="s">
        <v>791</v>
      </c>
      <c r="N483" s="78" t="s">
        <v>3870</v>
      </c>
      <c r="O483" s="78" t="s">
        <v>145</v>
      </c>
      <c r="P483" s="78" t="s">
        <v>145</v>
      </c>
      <c r="Q483" s="78" t="s">
        <v>273</v>
      </c>
      <c r="R483" s="78" t="s">
        <v>331</v>
      </c>
      <c r="S483" s="78" t="s">
        <v>332</v>
      </c>
      <c r="T483" s="78" t="s">
        <v>332</v>
      </c>
      <c r="AR483" s="78" t="s">
        <v>145</v>
      </c>
      <c r="AS483" s="78" t="s">
        <v>145</v>
      </c>
      <c r="AU483" s="78" t="s">
        <v>3871</v>
      </c>
      <c r="AV483">
        <v>218</v>
      </c>
    </row>
    <row r="484" spans="1:48" ht="27.75" customHeight="1">
      <c r="A484" s="175" t="s">
        <v>787</v>
      </c>
      <c r="B484" s="175" t="s">
        <v>788</v>
      </c>
      <c r="C484" s="175" t="s">
        <v>358</v>
      </c>
      <c r="D484" s="173">
        <v>2</v>
      </c>
      <c r="E484" s="174">
        <f>TRUNC(일위대가목록!E166,0)</f>
        <v>30969</v>
      </c>
      <c r="F484" s="174">
        <f t="shared" si="52"/>
        <v>61938</v>
      </c>
      <c r="G484" s="174">
        <f>TRUNC(일위대가목록!F166,0)</f>
        <v>23609</v>
      </c>
      <c r="H484" s="174">
        <f t="shared" si="53"/>
        <v>47218</v>
      </c>
      <c r="I484" s="174">
        <f>TRUNC(일위대가목록!G166,0)</f>
        <v>0</v>
      </c>
      <c r="J484" s="174">
        <f t="shared" si="54"/>
        <v>0</v>
      </c>
      <c r="K484" s="174">
        <f t="shared" si="55"/>
        <v>54578</v>
      </c>
      <c r="L484" s="174">
        <f t="shared" si="55"/>
        <v>109156</v>
      </c>
      <c r="M484" s="175" t="s">
        <v>794</v>
      </c>
      <c r="N484" s="78" t="s">
        <v>3872</v>
      </c>
      <c r="O484" s="78" t="s">
        <v>145</v>
      </c>
      <c r="P484" s="78" t="s">
        <v>145</v>
      </c>
      <c r="Q484" s="78" t="s">
        <v>273</v>
      </c>
      <c r="R484" s="78" t="s">
        <v>331</v>
      </c>
      <c r="S484" s="78" t="s">
        <v>332</v>
      </c>
      <c r="T484" s="78" t="s">
        <v>332</v>
      </c>
      <c r="AR484" s="78" t="s">
        <v>145</v>
      </c>
      <c r="AS484" s="78" t="s">
        <v>145</v>
      </c>
      <c r="AU484" s="78" t="s">
        <v>3873</v>
      </c>
      <c r="AV484">
        <v>219</v>
      </c>
    </row>
    <row r="485" spans="1:48" ht="27.75" customHeight="1">
      <c r="A485" s="175" t="s">
        <v>787</v>
      </c>
      <c r="B485" s="175" t="s">
        <v>790</v>
      </c>
      <c r="C485" s="175" t="s">
        <v>358</v>
      </c>
      <c r="D485" s="173">
        <v>499</v>
      </c>
      <c r="E485" s="174">
        <f>TRUNC(일위대가목록!E167,0)</f>
        <v>24057</v>
      </c>
      <c r="F485" s="174">
        <f t="shared" si="52"/>
        <v>12004443</v>
      </c>
      <c r="G485" s="174">
        <f>TRUNC(일위대가목록!F167,0)</f>
        <v>23609</v>
      </c>
      <c r="H485" s="174">
        <f t="shared" si="53"/>
        <v>11780891</v>
      </c>
      <c r="I485" s="174">
        <f>TRUNC(일위대가목록!G167,0)</f>
        <v>0</v>
      </c>
      <c r="J485" s="174">
        <f t="shared" si="54"/>
        <v>0</v>
      </c>
      <c r="K485" s="174">
        <f t="shared" si="55"/>
        <v>47666</v>
      </c>
      <c r="L485" s="174">
        <f t="shared" si="55"/>
        <v>23785334</v>
      </c>
      <c r="M485" s="175" t="s">
        <v>797</v>
      </c>
      <c r="N485" s="78" t="s">
        <v>3874</v>
      </c>
      <c r="O485" s="78" t="s">
        <v>145</v>
      </c>
      <c r="P485" s="78" t="s">
        <v>145</v>
      </c>
      <c r="Q485" s="78" t="s">
        <v>273</v>
      </c>
      <c r="R485" s="78" t="s">
        <v>331</v>
      </c>
      <c r="S485" s="78" t="s">
        <v>332</v>
      </c>
      <c r="T485" s="78" t="s">
        <v>332</v>
      </c>
      <c r="AR485" s="78" t="s">
        <v>145</v>
      </c>
      <c r="AS485" s="78" t="s">
        <v>145</v>
      </c>
      <c r="AU485" s="78" t="s">
        <v>3875</v>
      </c>
      <c r="AV485">
        <v>220</v>
      </c>
    </row>
    <row r="486" spans="1:48" ht="27.75" customHeight="1">
      <c r="A486" s="175" t="s">
        <v>792</v>
      </c>
      <c r="B486" s="175" t="s">
        <v>793</v>
      </c>
      <c r="C486" s="175" t="s">
        <v>358</v>
      </c>
      <c r="D486" s="173">
        <v>29</v>
      </c>
      <c r="E486" s="174">
        <f>TRUNC(일위대가목록!E168,0)</f>
        <v>36375</v>
      </c>
      <c r="F486" s="174">
        <f t="shared" si="52"/>
        <v>1054875</v>
      </c>
      <c r="G486" s="174">
        <f>TRUNC(일위대가목록!F168,0)</f>
        <v>39373</v>
      </c>
      <c r="H486" s="174">
        <f t="shared" si="53"/>
        <v>1141817</v>
      </c>
      <c r="I486" s="174">
        <f>TRUNC(일위대가목록!G168,0)</f>
        <v>0</v>
      </c>
      <c r="J486" s="174">
        <f t="shared" si="54"/>
        <v>0</v>
      </c>
      <c r="K486" s="174">
        <f t="shared" si="55"/>
        <v>75748</v>
      </c>
      <c r="L486" s="174">
        <f t="shared" si="55"/>
        <v>2196692</v>
      </c>
      <c r="M486" s="175" t="s">
        <v>798</v>
      </c>
      <c r="N486" s="78" t="s">
        <v>3876</v>
      </c>
      <c r="O486" s="78" t="s">
        <v>145</v>
      </c>
      <c r="P486" s="78" t="s">
        <v>145</v>
      </c>
      <c r="Q486" s="78" t="s">
        <v>273</v>
      </c>
      <c r="R486" s="78" t="s">
        <v>331</v>
      </c>
      <c r="S486" s="78" t="s">
        <v>332</v>
      </c>
      <c r="T486" s="78" t="s">
        <v>332</v>
      </c>
      <c r="AR486" s="78" t="s">
        <v>145</v>
      </c>
      <c r="AS486" s="78" t="s">
        <v>145</v>
      </c>
      <c r="AU486" s="78" t="s">
        <v>3877</v>
      </c>
      <c r="AV486">
        <v>447</v>
      </c>
    </row>
    <row r="487" spans="1:48" ht="27.75" customHeight="1">
      <c r="A487" s="175" t="s">
        <v>795</v>
      </c>
      <c r="B487" s="175" t="s">
        <v>796</v>
      </c>
      <c r="C487" s="175" t="s">
        <v>358</v>
      </c>
      <c r="D487" s="173">
        <v>427</v>
      </c>
      <c r="E487" s="174">
        <f>TRUNC(일위대가목록!E169,0)</f>
        <v>9889</v>
      </c>
      <c r="F487" s="174">
        <f t="shared" si="52"/>
        <v>4222603</v>
      </c>
      <c r="G487" s="174">
        <f>TRUNC(일위대가목록!F169,0)</f>
        <v>14834</v>
      </c>
      <c r="H487" s="174">
        <f t="shared" si="53"/>
        <v>6334118</v>
      </c>
      <c r="I487" s="174">
        <f>TRUNC(일위대가목록!G169,0)</f>
        <v>445</v>
      </c>
      <c r="J487" s="174">
        <f t="shared" si="54"/>
        <v>190015</v>
      </c>
      <c r="K487" s="174">
        <f t="shared" si="55"/>
        <v>25168</v>
      </c>
      <c r="L487" s="174">
        <f t="shared" si="55"/>
        <v>10746736</v>
      </c>
      <c r="M487" s="175" t="s">
        <v>801</v>
      </c>
      <c r="N487" s="78" t="s">
        <v>3878</v>
      </c>
      <c r="O487" s="78" t="s">
        <v>145</v>
      </c>
      <c r="P487" s="78" t="s">
        <v>145</v>
      </c>
      <c r="Q487" s="78" t="s">
        <v>273</v>
      </c>
      <c r="R487" s="78" t="s">
        <v>331</v>
      </c>
      <c r="S487" s="78" t="s">
        <v>332</v>
      </c>
      <c r="T487" s="78" t="s">
        <v>332</v>
      </c>
      <c r="AR487" s="78" t="s">
        <v>145</v>
      </c>
      <c r="AS487" s="78" t="s">
        <v>145</v>
      </c>
      <c r="AU487" s="78" t="s">
        <v>3879</v>
      </c>
      <c r="AV487">
        <v>223</v>
      </c>
    </row>
    <row r="488" spans="1:48" ht="27.75" customHeight="1">
      <c r="A488" s="175" t="s">
        <v>799</v>
      </c>
      <c r="B488" s="175" t="s">
        <v>800</v>
      </c>
      <c r="C488" s="175" t="s">
        <v>358</v>
      </c>
      <c r="D488" s="173">
        <v>149</v>
      </c>
      <c r="E488" s="174">
        <f>TRUNC(일위대가목록!E170,0)</f>
        <v>9429</v>
      </c>
      <c r="F488" s="174">
        <f t="shared" si="52"/>
        <v>1404921</v>
      </c>
      <c r="G488" s="174">
        <f>TRUNC(일위대가목록!F170,0)</f>
        <v>14412</v>
      </c>
      <c r="H488" s="174">
        <f t="shared" si="53"/>
        <v>2147388</v>
      </c>
      <c r="I488" s="174">
        <f>TRUNC(일위대가목록!G170,0)</f>
        <v>0</v>
      </c>
      <c r="J488" s="174">
        <f t="shared" si="54"/>
        <v>0</v>
      </c>
      <c r="K488" s="174">
        <f t="shared" si="55"/>
        <v>23841</v>
      </c>
      <c r="L488" s="174">
        <f t="shared" si="55"/>
        <v>3552309</v>
      </c>
      <c r="M488" s="175" t="s">
        <v>804</v>
      </c>
      <c r="N488" s="78" t="s">
        <v>3880</v>
      </c>
      <c r="O488" s="78" t="s">
        <v>145</v>
      </c>
      <c r="P488" s="78" t="s">
        <v>145</v>
      </c>
      <c r="Q488" s="78" t="s">
        <v>273</v>
      </c>
      <c r="R488" s="78" t="s">
        <v>331</v>
      </c>
      <c r="S488" s="78" t="s">
        <v>332</v>
      </c>
      <c r="T488" s="78" t="s">
        <v>332</v>
      </c>
      <c r="AR488" s="78" t="s">
        <v>145</v>
      </c>
      <c r="AS488" s="78" t="s">
        <v>145</v>
      </c>
      <c r="AU488" s="78" t="s">
        <v>3881</v>
      </c>
      <c r="AV488">
        <v>225</v>
      </c>
    </row>
    <row r="489" spans="1:48" ht="27.75" customHeight="1">
      <c r="A489" s="175" t="s">
        <v>802</v>
      </c>
      <c r="B489" s="175" t="s">
        <v>803</v>
      </c>
      <c r="C489" s="175" t="s">
        <v>358</v>
      </c>
      <c r="D489" s="173">
        <v>18</v>
      </c>
      <c r="E489" s="174">
        <f>TRUNC(일위대가목록!E171,0)</f>
        <v>102123</v>
      </c>
      <c r="F489" s="174">
        <f t="shared" si="52"/>
        <v>1838214</v>
      </c>
      <c r="G489" s="174">
        <f>TRUNC(일위대가목록!F171,0)</f>
        <v>17026</v>
      </c>
      <c r="H489" s="174">
        <f t="shared" si="53"/>
        <v>306468</v>
      </c>
      <c r="I489" s="174">
        <f>TRUNC(일위대가목록!G171,0)</f>
        <v>0</v>
      </c>
      <c r="J489" s="174">
        <f t="shared" si="54"/>
        <v>0</v>
      </c>
      <c r="K489" s="174">
        <f t="shared" si="55"/>
        <v>119149</v>
      </c>
      <c r="L489" s="174">
        <f t="shared" si="55"/>
        <v>2144682</v>
      </c>
      <c r="M489" s="175" t="s">
        <v>807</v>
      </c>
      <c r="N489" s="78" t="s">
        <v>3882</v>
      </c>
      <c r="O489" s="78" t="s">
        <v>145</v>
      </c>
      <c r="P489" s="78" t="s">
        <v>145</v>
      </c>
      <c r="Q489" s="78" t="s">
        <v>273</v>
      </c>
      <c r="R489" s="78" t="s">
        <v>331</v>
      </c>
      <c r="S489" s="78" t="s">
        <v>332</v>
      </c>
      <c r="T489" s="78" t="s">
        <v>332</v>
      </c>
      <c r="AR489" s="78" t="s">
        <v>145</v>
      </c>
      <c r="AS489" s="78" t="s">
        <v>145</v>
      </c>
      <c r="AU489" s="78" t="s">
        <v>3883</v>
      </c>
      <c r="AV489">
        <v>226</v>
      </c>
    </row>
    <row r="490" spans="1:48" ht="27.75" customHeight="1">
      <c r="A490" s="175" t="s">
        <v>805</v>
      </c>
      <c r="B490" s="175" t="s">
        <v>806</v>
      </c>
      <c r="C490" s="175" t="s">
        <v>358</v>
      </c>
      <c r="D490" s="173">
        <v>730</v>
      </c>
      <c r="E490" s="174">
        <f>TRUNC(일위대가목록!E172,0)</f>
        <v>34425</v>
      </c>
      <c r="F490" s="174">
        <f t="shared" si="52"/>
        <v>25130250</v>
      </c>
      <c r="G490" s="174">
        <f>TRUNC(일위대가목록!F172,0)</f>
        <v>10366</v>
      </c>
      <c r="H490" s="174">
        <f t="shared" si="53"/>
        <v>7567180</v>
      </c>
      <c r="I490" s="174">
        <f>TRUNC(일위대가목록!G172,0)</f>
        <v>207</v>
      </c>
      <c r="J490" s="174">
        <f t="shared" si="54"/>
        <v>151110</v>
      </c>
      <c r="K490" s="174">
        <f t="shared" si="55"/>
        <v>44998</v>
      </c>
      <c r="L490" s="174">
        <f t="shared" si="55"/>
        <v>32848540</v>
      </c>
      <c r="M490" s="175" t="s">
        <v>810</v>
      </c>
      <c r="N490" s="78" t="s">
        <v>3884</v>
      </c>
      <c r="O490" s="78" t="s">
        <v>145</v>
      </c>
      <c r="P490" s="78" t="s">
        <v>145</v>
      </c>
      <c r="Q490" s="78" t="s">
        <v>273</v>
      </c>
      <c r="R490" s="78" t="s">
        <v>331</v>
      </c>
      <c r="S490" s="78" t="s">
        <v>332</v>
      </c>
      <c r="T490" s="78" t="s">
        <v>332</v>
      </c>
      <c r="AR490" s="78" t="s">
        <v>145</v>
      </c>
      <c r="AS490" s="78" t="s">
        <v>145</v>
      </c>
      <c r="AU490" s="78" t="s">
        <v>3885</v>
      </c>
      <c r="AV490">
        <v>227</v>
      </c>
    </row>
    <row r="491" spans="1:48" ht="27.75" customHeight="1">
      <c r="A491" s="175" t="s">
        <v>808</v>
      </c>
      <c r="B491" s="175" t="s">
        <v>809</v>
      </c>
      <c r="C491" s="175" t="s">
        <v>358</v>
      </c>
      <c r="D491" s="173">
        <v>365</v>
      </c>
      <c r="E491" s="174">
        <f>TRUNC(일위대가목록!E173,0)</f>
        <v>48510</v>
      </c>
      <c r="F491" s="174">
        <f t="shared" si="52"/>
        <v>17706150</v>
      </c>
      <c r="G491" s="174">
        <f>TRUNC(일위대가목록!F173,0)</f>
        <v>10366</v>
      </c>
      <c r="H491" s="174">
        <f t="shared" si="53"/>
        <v>3783590</v>
      </c>
      <c r="I491" s="174">
        <f>TRUNC(일위대가목록!G173,0)</f>
        <v>207</v>
      </c>
      <c r="J491" s="174">
        <f t="shared" si="54"/>
        <v>75555</v>
      </c>
      <c r="K491" s="174">
        <f t="shared" si="55"/>
        <v>59083</v>
      </c>
      <c r="L491" s="174">
        <f t="shared" si="55"/>
        <v>21565295</v>
      </c>
      <c r="M491" s="175" t="s">
        <v>812</v>
      </c>
      <c r="N491" s="78" t="s">
        <v>3886</v>
      </c>
      <c r="O491" s="78" t="s">
        <v>145</v>
      </c>
      <c r="P491" s="78" t="s">
        <v>145</v>
      </c>
      <c r="Q491" s="78" t="s">
        <v>273</v>
      </c>
      <c r="R491" s="78" t="s">
        <v>331</v>
      </c>
      <c r="S491" s="78" t="s">
        <v>332</v>
      </c>
      <c r="T491" s="78" t="s">
        <v>332</v>
      </c>
      <c r="AR491" s="78" t="s">
        <v>145</v>
      </c>
      <c r="AS491" s="78" t="s">
        <v>145</v>
      </c>
      <c r="AU491" s="78" t="s">
        <v>3887</v>
      </c>
      <c r="AV491">
        <v>228</v>
      </c>
    </row>
    <row r="492" spans="1:48" ht="27.75" customHeight="1">
      <c r="A492" s="175" t="s">
        <v>811</v>
      </c>
      <c r="B492" s="175" t="s">
        <v>390</v>
      </c>
      <c r="C492" s="175" t="s">
        <v>358</v>
      </c>
      <c r="D492" s="173">
        <v>50</v>
      </c>
      <c r="E492" s="174">
        <f>TRUNC(일위대가목록!E174,0)</f>
        <v>16430</v>
      </c>
      <c r="F492" s="174">
        <f t="shared" si="52"/>
        <v>821500</v>
      </c>
      <c r="G492" s="174">
        <f>TRUNC(일위대가목록!F174,0)</f>
        <v>3059</v>
      </c>
      <c r="H492" s="174">
        <f t="shared" si="53"/>
        <v>152950</v>
      </c>
      <c r="I492" s="174">
        <f>TRUNC(일위대가목록!G174,0)</f>
        <v>0</v>
      </c>
      <c r="J492" s="174">
        <f t="shared" si="54"/>
        <v>0</v>
      </c>
      <c r="K492" s="174">
        <f t="shared" si="55"/>
        <v>19489</v>
      </c>
      <c r="L492" s="174">
        <f t="shared" si="55"/>
        <v>974450</v>
      </c>
      <c r="M492" s="175" t="s">
        <v>819</v>
      </c>
      <c r="N492" s="78" t="s">
        <v>3888</v>
      </c>
      <c r="O492" s="78" t="s">
        <v>145</v>
      </c>
      <c r="P492" s="78" t="s">
        <v>145</v>
      </c>
      <c r="Q492" s="78" t="s">
        <v>273</v>
      </c>
      <c r="R492" s="78" t="s">
        <v>331</v>
      </c>
      <c r="S492" s="78" t="s">
        <v>332</v>
      </c>
      <c r="T492" s="78" t="s">
        <v>332</v>
      </c>
      <c r="AR492" s="78" t="s">
        <v>145</v>
      </c>
      <c r="AS492" s="78" t="s">
        <v>145</v>
      </c>
      <c r="AU492" s="78" t="s">
        <v>3889</v>
      </c>
      <c r="AV492">
        <v>427</v>
      </c>
    </row>
    <row r="493" spans="1:48" ht="27.75" customHeight="1">
      <c r="A493" s="175" t="s">
        <v>3054</v>
      </c>
      <c r="B493" s="175" t="s">
        <v>3055</v>
      </c>
      <c r="C493" s="175" t="s">
        <v>358</v>
      </c>
      <c r="D493" s="173">
        <v>523</v>
      </c>
      <c r="E493" s="174">
        <f>TRUNC(일위대가목록!E175,0)</f>
        <v>422</v>
      </c>
      <c r="F493" s="174">
        <f t="shared" si="52"/>
        <v>220706</v>
      </c>
      <c r="G493" s="174">
        <f>TRUNC(일위대가목록!F175,0)</f>
        <v>1431</v>
      </c>
      <c r="H493" s="174">
        <f t="shared" si="53"/>
        <v>748413</v>
      </c>
      <c r="I493" s="174">
        <f>TRUNC(일위대가목록!G175,0)</f>
        <v>0</v>
      </c>
      <c r="J493" s="174">
        <f t="shared" si="54"/>
        <v>0</v>
      </c>
      <c r="K493" s="174">
        <f t="shared" si="55"/>
        <v>1853</v>
      </c>
      <c r="L493" s="174">
        <f t="shared" si="55"/>
        <v>969119</v>
      </c>
      <c r="M493" s="175" t="s">
        <v>822</v>
      </c>
      <c r="N493" s="78" t="s">
        <v>3890</v>
      </c>
      <c r="O493" s="78" t="s">
        <v>145</v>
      </c>
      <c r="P493" s="78" t="s">
        <v>145</v>
      </c>
      <c r="Q493" s="78" t="s">
        <v>273</v>
      </c>
      <c r="R493" s="78" t="s">
        <v>331</v>
      </c>
      <c r="S493" s="78" t="s">
        <v>332</v>
      </c>
      <c r="T493" s="78" t="s">
        <v>332</v>
      </c>
      <c r="AR493" s="78" t="s">
        <v>145</v>
      </c>
      <c r="AS493" s="78" t="s">
        <v>145</v>
      </c>
      <c r="AU493" s="78" t="s">
        <v>3891</v>
      </c>
      <c r="AV493">
        <v>663</v>
      </c>
    </row>
    <row r="494" spans="1:48" ht="27.75" customHeight="1">
      <c r="A494" s="175" t="s">
        <v>813</v>
      </c>
      <c r="B494" s="175" t="s">
        <v>814</v>
      </c>
      <c r="C494" s="175" t="s">
        <v>358</v>
      </c>
      <c r="D494" s="173">
        <v>27</v>
      </c>
      <c r="E494" s="174">
        <f>TRUNC(단가대비표!O225,0)</f>
        <v>150000</v>
      </c>
      <c r="F494" s="174">
        <f t="shared" si="52"/>
        <v>4050000</v>
      </c>
      <c r="G494" s="174">
        <f>TRUNC(단가대비표!P225,0)</f>
        <v>0</v>
      </c>
      <c r="H494" s="174">
        <f t="shared" si="53"/>
        <v>0</v>
      </c>
      <c r="I494" s="174">
        <f>TRUNC(단가대비표!V225,0)</f>
        <v>0</v>
      </c>
      <c r="J494" s="174">
        <f t="shared" si="54"/>
        <v>0</v>
      </c>
      <c r="K494" s="174">
        <f t="shared" si="55"/>
        <v>150000</v>
      </c>
      <c r="L494" s="174">
        <f t="shared" si="55"/>
        <v>4050000</v>
      </c>
      <c r="M494" s="175" t="s">
        <v>145</v>
      </c>
      <c r="N494" s="78" t="s">
        <v>3892</v>
      </c>
      <c r="O494" s="78" t="s">
        <v>145</v>
      </c>
      <c r="P494" s="78" t="s">
        <v>145</v>
      </c>
      <c r="Q494" s="78" t="s">
        <v>273</v>
      </c>
      <c r="R494" s="78" t="s">
        <v>332</v>
      </c>
      <c r="S494" s="78" t="s">
        <v>332</v>
      </c>
      <c r="T494" s="78" t="s">
        <v>331</v>
      </c>
      <c r="AR494" s="78" t="s">
        <v>145</v>
      </c>
      <c r="AS494" s="78" t="s">
        <v>145</v>
      </c>
      <c r="AU494" s="78" t="s">
        <v>3893</v>
      </c>
      <c r="AV494">
        <v>214</v>
      </c>
    </row>
    <row r="495" spans="1:48" ht="27.75" customHeight="1">
      <c r="A495" s="175" t="s">
        <v>3213</v>
      </c>
      <c r="B495" s="175" t="s">
        <v>815</v>
      </c>
      <c r="C495" s="175" t="s">
        <v>358</v>
      </c>
      <c r="D495" s="173">
        <v>2</v>
      </c>
      <c r="E495" s="174">
        <f>TRUNC(단가대비표!O226,0)</f>
        <v>160000</v>
      </c>
      <c r="F495" s="174">
        <f t="shared" si="52"/>
        <v>320000</v>
      </c>
      <c r="G495" s="174">
        <f>TRUNC(단가대비표!P226,0)</f>
        <v>0</v>
      </c>
      <c r="H495" s="174">
        <f t="shared" si="53"/>
        <v>0</v>
      </c>
      <c r="I495" s="174">
        <f>TRUNC(단가대비표!V226,0)</f>
        <v>0</v>
      </c>
      <c r="J495" s="174">
        <f t="shared" si="54"/>
        <v>0</v>
      </c>
      <c r="K495" s="174">
        <f t="shared" si="55"/>
        <v>160000</v>
      </c>
      <c r="L495" s="174">
        <f t="shared" si="55"/>
        <v>320000</v>
      </c>
      <c r="M495" s="175" t="s">
        <v>145</v>
      </c>
      <c r="N495" s="78" t="s">
        <v>3894</v>
      </c>
      <c r="O495" s="78" t="s">
        <v>145</v>
      </c>
      <c r="P495" s="78" t="s">
        <v>145</v>
      </c>
      <c r="Q495" s="78" t="s">
        <v>273</v>
      </c>
      <c r="R495" s="78" t="s">
        <v>332</v>
      </c>
      <c r="S495" s="78" t="s">
        <v>332</v>
      </c>
      <c r="T495" s="78" t="s">
        <v>331</v>
      </c>
      <c r="AR495" s="78" t="s">
        <v>145</v>
      </c>
      <c r="AS495" s="78" t="s">
        <v>145</v>
      </c>
      <c r="AU495" s="78" t="s">
        <v>3895</v>
      </c>
      <c r="AV495">
        <v>215</v>
      </c>
    </row>
    <row r="496" spans="1:48" ht="27.75" customHeight="1">
      <c r="A496" s="175" t="s">
        <v>161</v>
      </c>
      <c r="B496" s="173"/>
      <c r="C496" s="173"/>
      <c r="D496" s="173"/>
      <c r="E496" s="174"/>
      <c r="F496" s="174">
        <f>SUMIF(Q472:Q495,"010116",F472:F495)</f>
        <v>166411764</v>
      </c>
      <c r="G496" s="174"/>
      <c r="H496" s="174">
        <f>SUMIF(Q472:Q495,"010116",H472:H495)</f>
        <v>103682382</v>
      </c>
      <c r="I496" s="174"/>
      <c r="J496" s="174">
        <f>SUMIF(Q472:Q495,"010116",J472:J495)</f>
        <v>1769937</v>
      </c>
      <c r="K496" s="174"/>
      <c r="L496" s="174">
        <f>SUMIF(Q472:Q495,"010116",L472:L495)</f>
        <v>271864083</v>
      </c>
      <c r="M496" s="173"/>
      <c r="N496" t="s">
        <v>342</v>
      </c>
    </row>
    <row r="497" spans="1:48" ht="27.75" customHeight="1">
      <c r="A497" s="175" t="s">
        <v>2865</v>
      </c>
      <c r="B497" s="175" t="s">
        <v>145</v>
      </c>
      <c r="C497" s="173"/>
      <c r="D497" s="173"/>
      <c r="E497" s="174"/>
      <c r="F497" s="174"/>
      <c r="G497" s="174"/>
      <c r="H497" s="174"/>
      <c r="I497" s="174"/>
      <c r="J497" s="174"/>
      <c r="K497" s="174"/>
      <c r="L497" s="174"/>
      <c r="M497" s="173"/>
      <c r="Q497" s="78" t="s">
        <v>274</v>
      </c>
    </row>
    <row r="498" spans="1:48" ht="27.75" customHeight="1">
      <c r="A498" s="175" t="s">
        <v>3056</v>
      </c>
      <c r="B498" s="175" t="s">
        <v>3057</v>
      </c>
      <c r="C498" s="175" t="s">
        <v>537</v>
      </c>
      <c r="D498" s="173">
        <v>1</v>
      </c>
      <c r="E498" s="174">
        <f>TRUNC(단가대비표!O207,0)</f>
        <v>0</v>
      </c>
      <c r="F498" s="174">
        <f t="shared" ref="F498:F504" si="56">TRUNC(E498*D498, 0)</f>
        <v>0</v>
      </c>
      <c r="G498" s="174">
        <f>TRUNC(단가대비표!P207,0)</f>
        <v>0</v>
      </c>
      <c r="H498" s="174">
        <f t="shared" ref="H498:H504" si="57">TRUNC(G498*D498, 0)</f>
        <v>0</v>
      </c>
      <c r="I498" s="174">
        <f>TRUNC(단가대비표!V207,0)</f>
        <v>0</v>
      </c>
      <c r="J498" s="174">
        <f t="shared" ref="J498:J504" si="58">TRUNC(I498*D498, 0)</f>
        <v>0</v>
      </c>
      <c r="K498" s="174">
        <f t="shared" ref="K498:L504" si="59">TRUNC(E498+G498+I498, 0)</f>
        <v>0</v>
      </c>
      <c r="L498" s="174">
        <f t="shared" si="59"/>
        <v>0</v>
      </c>
      <c r="M498" s="175" t="s">
        <v>145</v>
      </c>
      <c r="N498" s="78" t="s">
        <v>3896</v>
      </c>
      <c r="O498" s="78" t="s">
        <v>145</v>
      </c>
      <c r="P498" s="78" t="s">
        <v>145</v>
      </c>
      <c r="Q498" s="78" t="s">
        <v>274</v>
      </c>
      <c r="R498" s="78" t="s">
        <v>332</v>
      </c>
      <c r="S498" s="78" t="s">
        <v>332</v>
      </c>
      <c r="T498" s="78" t="s">
        <v>331</v>
      </c>
      <c r="AR498" s="78" t="s">
        <v>145</v>
      </c>
      <c r="AS498" s="78" t="s">
        <v>145</v>
      </c>
      <c r="AU498" s="78" t="s">
        <v>3897</v>
      </c>
      <c r="AV498">
        <v>664</v>
      </c>
    </row>
    <row r="499" spans="1:48" ht="27.75" customHeight="1">
      <c r="A499" s="175" t="s">
        <v>817</v>
      </c>
      <c r="B499" s="175" t="s">
        <v>818</v>
      </c>
      <c r="C499" s="175" t="s">
        <v>381</v>
      </c>
      <c r="D499" s="173">
        <v>2</v>
      </c>
      <c r="E499" s="174">
        <f>TRUNC(일위대가목록!E176,0)</f>
        <v>2432</v>
      </c>
      <c r="F499" s="174">
        <f t="shared" si="56"/>
        <v>4864</v>
      </c>
      <c r="G499" s="174">
        <f>TRUNC(일위대가목록!F176,0)</f>
        <v>469</v>
      </c>
      <c r="H499" s="174">
        <f t="shared" si="57"/>
        <v>938</v>
      </c>
      <c r="I499" s="174">
        <f>TRUNC(일위대가목록!G176,0)</f>
        <v>68</v>
      </c>
      <c r="J499" s="174">
        <f t="shared" si="58"/>
        <v>136</v>
      </c>
      <c r="K499" s="174">
        <f t="shared" si="59"/>
        <v>2969</v>
      </c>
      <c r="L499" s="174">
        <f t="shared" si="59"/>
        <v>5938</v>
      </c>
      <c r="M499" s="175" t="s">
        <v>824</v>
      </c>
      <c r="N499" s="78" t="s">
        <v>3898</v>
      </c>
      <c r="O499" s="78" t="s">
        <v>145</v>
      </c>
      <c r="P499" s="78" t="s">
        <v>145</v>
      </c>
      <c r="Q499" s="78" t="s">
        <v>274</v>
      </c>
      <c r="R499" s="78" t="s">
        <v>331</v>
      </c>
      <c r="S499" s="78" t="s">
        <v>332</v>
      </c>
      <c r="T499" s="78" t="s">
        <v>332</v>
      </c>
      <c r="AR499" s="78" t="s">
        <v>145</v>
      </c>
      <c r="AS499" s="78" t="s">
        <v>145</v>
      </c>
      <c r="AU499" s="78" t="s">
        <v>3899</v>
      </c>
      <c r="AV499">
        <v>232</v>
      </c>
    </row>
    <row r="500" spans="1:48" ht="27.75" customHeight="1">
      <c r="A500" s="175" t="s">
        <v>820</v>
      </c>
      <c r="B500" s="175" t="s">
        <v>821</v>
      </c>
      <c r="C500" s="175" t="s">
        <v>381</v>
      </c>
      <c r="D500" s="173">
        <v>10</v>
      </c>
      <c r="E500" s="174">
        <f>TRUNC(일위대가목록!E177,0)</f>
        <v>3405</v>
      </c>
      <c r="F500" s="174">
        <f t="shared" si="56"/>
        <v>34050</v>
      </c>
      <c r="G500" s="174">
        <f>TRUNC(일위대가목록!F177,0)</f>
        <v>656</v>
      </c>
      <c r="H500" s="174">
        <f t="shared" si="57"/>
        <v>6560</v>
      </c>
      <c r="I500" s="174">
        <f>TRUNC(일위대가목록!G177,0)</f>
        <v>95</v>
      </c>
      <c r="J500" s="174">
        <f t="shared" si="58"/>
        <v>950</v>
      </c>
      <c r="K500" s="174">
        <f t="shared" si="59"/>
        <v>4156</v>
      </c>
      <c r="L500" s="174">
        <f t="shared" si="59"/>
        <v>41560</v>
      </c>
      <c r="M500" s="175" t="s">
        <v>827</v>
      </c>
      <c r="N500" s="78" t="s">
        <v>3900</v>
      </c>
      <c r="O500" s="78" t="s">
        <v>145</v>
      </c>
      <c r="P500" s="78" t="s">
        <v>145</v>
      </c>
      <c r="Q500" s="78" t="s">
        <v>274</v>
      </c>
      <c r="R500" s="78" t="s">
        <v>331</v>
      </c>
      <c r="S500" s="78" t="s">
        <v>332</v>
      </c>
      <c r="T500" s="78" t="s">
        <v>332</v>
      </c>
      <c r="AR500" s="78" t="s">
        <v>145</v>
      </c>
      <c r="AS500" s="78" t="s">
        <v>145</v>
      </c>
      <c r="AU500" s="78" t="s">
        <v>3901</v>
      </c>
      <c r="AV500">
        <v>233</v>
      </c>
    </row>
    <row r="501" spans="1:48" ht="27.75" customHeight="1">
      <c r="A501" s="175" t="s">
        <v>820</v>
      </c>
      <c r="B501" s="175" t="s">
        <v>823</v>
      </c>
      <c r="C501" s="175" t="s">
        <v>381</v>
      </c>
      <c r="D501" s="173">
        <v>24</v>
      </c>
      <c r="E501" s="174">
        <f>TRUNC(일위대가목록!E178,0)</f>
        <v>4864</v>
      </c>
      <c r="F501" s="174">
        <f t="shared" si="56"/>
        <v>116736</v>
      </c>
      <c r="G501" s="174">
        <f>TRUNC(일위대가목록!F178,0)</f>
        <v>938</v>
      </c>
      <c r="H501" s="174">
        <f t="shared" si="57"/>
        <v>22512</v>
      </c>
      <c r="I501" s="174">
        <f>TRUNC(일위대가목록!G178,0)</f>
        <v>136</v>
      </c>
      <c r="J501" s="174">
        <f t="shared" si="58"/>
        <v>3264</v>
      </c>
      <c r="K501" s="174">
        <f t="shared" si="59"/>
        <v>5938</v>
      </c>
      <c r="L501" s="174">
        <f t="shared" si="59"/>
        <v>142512</v>
      </c>
      <c r="M501" s="175" t="s">
        <v>830</v>
      </c>
      <c r="N501" s="78" t="s">
        <v>3902</v>
      </c>
      <c r="O501" s="78" t="s">
        <v>145</v>
      </c>
      <c r="P501" s="78" t="s">
        <v>145</v>
      </c>
      <c r="Q501" s="78" t="s">
        <v>274</v>
      </c>
      <c r="R501" s="78" t="s">
        <v>331</v>
      </c>
      <c r="S501" s="78" t="s">
        <v>332</v>
      </c>
      <c r="T501" s="78" t="s">
        <v>332</v>
      </c>
      <c r="AR501" s="78" t="s">
        <v>145</v>
      </c>
      <c r="AS501" s="78" t="s">
        <v>145</v>
      </c>
      <c r="AU501" s="78" t="s">
        <v>3903</v>
      </c>
      <c r="AV501">
        <v>234</v>
      </c>
    </row>
    <row r="502" spans="1:48" ht="27.75" customHeight="1">
      <c r="A502" s="175" t="s">
        <v>825</v>
      </c>
      <c r="B502" s="175" t="s">
        <v>826</v>
      </c>
      <c r="C502" s="175" t="s">
        <v>537</v>
      </c>
      <c r="D502" s="173">
        <v>12</v>
      </c>
      <c r="E502" s="174">
        <f>TRUNC(일위대가목록!E179,0)</f>
        <v>10300</v>
      </c>
      <c r="F502" s="174">
        <f t="shared" si="56"/>
        <v>123600</v>
      </c>
      <c r="G502" s="174">
        <f>TRUNC(일위대가목록!F179,0)</f>
        <v>12375</v>
      </c>
      <c r="H502" s="174">
        <f t="shared" si="57"/>
        <v>148500</v>
      </c>
      <c r="I502" s="174">
        <f>TRUNC(일위대가목록!G179,0)</f>
        <v>0</v>
      </c>
      <c r="J502" s="174">
        <f t="shared" si="58"/>
        <v>0</v>
      </c>
      <c r="K502" s="174">
        <f t="shared" si="59"/>
        <v>22675</v>
      </c>
      <c r="L502" s="174">
        <f t="shared" si="59"/>
        <v>272100</v>
      </c>
      <c r="M502" s="175" t="s">
        <v>833</v>
      </c>
      <c r="N502" s="78" t="s">
        <v>3904</v>
      </c>
      <c r="O502" s="78" t="s">
        <v>145</v>
      </c>
      <c r="P502" s="78" t="s">
        <v>145</v>
      </c>
      <c r="Q502" s="78" t="s">
        <v>274</v>
      </c>
      <c r="R502" s="78" t="s">
        <v>331</v>
      </c>
      <c r="S502" s="78" t="s">
        <v>332</v>
      </c>
      <c r="T502" s="78" t="s">
        <v>332</v>
      </c>
      <c r="AR502" s="78" t="s">
        <v>145</v>
      </c>
      <c r="AS502" s="78" t="s">
        <v>145</v>
      </c>
      <c r="AU502" s="78" t="s">
        <v>3905</v>
      </c>
      <c r="AV502">
        <v>235</v>
      </c>
    </row>
    <row r="503" spans="1:48" ht="27.75" customHeight="1">
      <c r="A503" s="175" t="s">
        <v>828</v>
      </c>
      <c r="B503" s="175" t="s">
        <v>829</v>
      </c>
      <c r="C503" s="175" t="s">
        <v>537</v>
      </c>
      <c r="D503" s="173">
        <v>8</v>
      </c>
      <c r="E503" s="174">
        <f>TRUNC(일위대가목록!E180,0)</f>
        <v>30000</v>
      </c>
      <c r="F503" s="174">
        <f t="shared" si="56"/>
        <v>240000</v>
      </c>
      <c r="G503" s="174">
        <f>TRUNC(일위대가목록!F180,0)</f>
        <v>0</v>
      </c>
      <c r="H503" s="174">
        <f t="shared" si="57"/>
        <v>0</v>
      </c>
      <c r="I503" s="174">
        <f>TRUNC(일위대가목록!G180,0)</f>
        <v>0</v>
      </c>
      <c r="J503" s="174">
        <f t="shared" si="58"/>
        <v>0</v>
      </c>
      <c r="K503" s="174">
        <f t="shared" si="59"/>
        <v>30000</v>
      </c>
      <c r="L503" s="174">
        <f t="shared" si="59"/>
        <v>240000</v>
      </c>
      <c r="M503" s="175" t="s">
        <v>834</v>
      </c>
      <c r="N503" s="78" t="s">
        <v>3906</v>
      </c>
      <c r="O503" s="78" t="s">
        <v>145</v>
      </c>
      <c r="P503" s="78" t="s">
        <v>145</v>
      </c>
      <c r="Q503" s="78" t="s">
        <v>274</v>
      </c>
      <c r="R503" s="78" t="s">
        <v>331</v>
      </c>
      <c r="S503" s="78" t="s">
        <v>332</v>
      </c>
      <c r="T503" s="78" t="s">
        <v>332</v>
      </c>
      <c r="AR503" s="78" t="s">
        <v>145</v>
      </c>
      <c r="AS503" s="78" t="s">
        <v>145</v>
      </c>
      <c r="AU503" s="78" t="s">
        <v>3907</v>
      </c>
      <c r="AV503">
        <v>236</v>
      </c>
    </row>
    <row r="504" spans="1:48" ht="27.75" customHeight="1">
      <c r="A504" s="175" t="s">
        <v>831</v>
      </c>
      <c r="B504" s="175" t="s">
        <v>832</v>
      </c>
      <c r="C504" s="175" t="s">
        <v>537</v>
      </c>
      <c r="D504" s="173">
        <v>3</v>
      </c>
      <c r="E504" s="174">
        <f>TRUNC(일위대가목록!E181,0)</f>
        <v>20000</v>
      </c>
      <c r="F504" s="174">
        <f t="shared" si="56"/>
        <v>60000</v>
      </c>
      <c r="G504" s="174">
        <f>TRUNC(일위대가목록!F181,0)</f>
        <v>8490</v>
      </c>
      <c r="H504" s="174">
        <f t="shared" si="57"/>
        <v>25470</v>
      </c>
      <c r="I504" s="174">
        <f>TRUNC(일위대가목록!G181,0)</f>
        <v>0</v>
      </c>
      <c r="J504" s="174">
        <f t="shared" si="58"/>
        <v>0</v>
      </c>
      <c r="K504" s="174">
        <f t="shared" si="59"/>
        <v>28490</v>
      </c>
      <c r="L504" s="174">
        <f t="shared" si="59"/>
        <v>85470</v>
      </c>
      <c r="M504" s="175" t="s">
        <v>837</v>
      </c>
      <c r="N504" s="78" t="s">
        <v>3908</v>
      </c>
      <c r="O504" s="78" t="s">
        <v>145</v>
      </c>
      <c r="P504" s="78" t="s">
        <v>145</v>
      </c>
      <c r="Q504" s="78" t="s">
        <v>274</v>
      </c>
      <c r="R504" s="78" t="s">
        <v>331</v>
      </c>
      <c r="S504" s="78" t="s">
        <v>332</v>
      </c>
      <c r="T504" s="78" t="s">
        <v>332</v>
      </c>
      <c r="AR504" s="78" t="s">
        <v>145</v>
      </c>
      <c r="AS504" s="78" t="s">
        <v>145</v>
      </c>
      <c r="AU504" s="78" t="s">
        <v>3909</v>
      </c>
      <c r="AV504">
        <v>237</v>
      </c>
    </row>
    <row r="505" spans="1:48" ht="27.75" customHeight="1">
      <c r="A505" s="173"/>
      <c r="B505" s="173"/>
      <c r="C505" s="173"/>
      <c r="D505" s="173"/>
      <c r="E505" s="174"/>
      <c r="F505" s="174"/>
      <c r="G505" s="174"/>
      <c r="H505" s="174"/>
      <c r="I505" s="174"/>
      <c r="J505" s="174"/>
      <c r="K505" s="174"/>
      <c r="L505" s="174"/>
      <c r="M505" s="173"/>
      <c r="Q505" s="78" t="s">
        <v>274</v>
      </c>
    </row>
    <row r="506" spans="1:48" ht="27.75" customHeight="1">
      <c r="A506" s="173"/>
      <c r="B506" s="173"/>
      <c r="C506" s="173"/>
      <c r="D506" s="173"/>
      <c r="E506" s="174"/>
      <c r="F506" s="174"/>
      <c r="G506" s="174"/>
      <c r="H506" s="174"/>
      <c r="I506" s="174"/>
      <c r="J506" s="174"/>
      <c r="K506" s="174"/>
      <c r="L506" s="174"/>
      <c r="M506" s="173"/>
      <c r="Q506" s="78" t="s">
        <v>274</v>
      </c>
    </row>
    <row r="507" spans="1:48" ht="27.75" customHeight="1">
      <c r="A507" s="173"/>
      <c r="B507" s="173"/>
      <c r="C507" s="173"/>
      <c r="D507" s="173"/>
      <c r="E507" s="174"/>
      <c r="F507" s="174"/>
      <c r="G507" s="174"/>
      <c r="H507" s="174"/>
      <c r="I507" s="174"/>
      <c r="J507" s="174"/>
      <c r="K507" s="174"/>
      <c r="L507" s="174"/>
      <c r="M507" s="173"/>
      <c r="Q507" s="78" t="s">
        <v>274</v>
      </c>
    </row>
    <row r="508" spans="1:48" ht="27.75" customHeight="1">
      <c r="A508" s="173"/>
      <c r="B508" s="173"/>
      <c r="C508" s="173"/>
      <c r="D508" s="173"/>
      <c r="E508" s="174"/>
      <c r="F508" s="174"/>
      <c r="G508" s="174"/>
      <c r="H508" s="174"/>
      <c r="I508" s="174"/>
      <c r="J508" s="174"/>
      <c r="K508" s="174"/>
      <c r="L508" s="174"/>
      <c r="M508" s="173"/>
      <c r="Q508" s="78" t="s">
        <v>274</v>
      </c>
    </row>
    <row r="509" spans="1:48" ht="27.75" customHeight="1">
      <c r="A509" s="173"/>
      <c r="B509" s="173"/>
      <c r="C509" s="173"/>
      <c r="D509" s="173"/>
      <c r="E509" s="174"/>
      <c r="F509" s="174"/>
      <c r="G509" s="174"/>
      <c r="H509" s="174"/>
      <c r="I509" s="174"/>
      <c r="J509" s="174"/>
      <c r="K509" s="174"/>
      <c r="L509" s="174"/>
      <c r="M509" s="173"/>
      <c r="Q509" s="78" t="s">
        <v>274</v>
      </c>
    </row>
    <row r="510" spans="1:48" ht="27.75" customHeight="1">
      <c r="A510" s="173"/>
      <c r="B510" s="173"/>
      <c r="C510" s="173"/>
      <c r="D510" s="173"/>
      <c r="E510" s="174"/>
      <c r="F510" s="174"/>
      <c r="G510" s="174"/>
      <c r="H510" s="174"/>
      <c r="I510" s="174"/>
      <c r="J510" s="174"/>
      <c r="K510" s="174"/>
      <c r="L510" s="174"/>
      <c r="M510" s="173"/>
      <c r="Q510" s="78" t="s">
        <v>274</v>
      </c>
    </row>
    <row r="511" spans="1:48" ht="27.75" customHeight="1">
      <c r="A511" s="173"/>
      <c r="B511" s="173"/>
      <c r="C511" s="173"/>
      <c r="D511" s="173"/>
      <c r="E511" s="174"/>
      <c r="F511" s="174"/>
      <c r="G511" s="174"/>
      <c r="H511" s="174"/>
      <c r="I511" s="174"/>
      <c r="J511" s="174"/>
      <c r="K511" s="174"/>
      <c r="L511" s="174"/>
      <c r="M511" s="173"/>
      <c r="Q511" s="78" t="s">
        <v>274</v>
      </c>
    </row>
    <row r="512" spans="1:48" ht="27.75" customHeight="1">
      <c r="A512" s="173"/>
      <c r="B512" s="173"/>
      <c r="C512" s="173"/>
      <c r="D512" s="173"/>
      <c r="E512" s="174"/>
      <c r="F512" s="174"/>
      <c r="G512" s="174"/>
      <c r="H512" s="174"/>
      <c r="I512" s="174"/>
      <c r="J512" s="174"/>
      <c r="K512" s="174"/>
      <c r="L512" s="174"/>
      <c r="M512" s="173"/>
      <c r="Q512" s="78" t="s">
        <v>274</v>
      </c>
    </row>
    <row r="513" spans="1:48" ht="27.75" customHeight="1">
      <c r="A513" s="173"/>
      <c r="B513" s="173"/>
      <c r="C513" s="173"/>
      <c r="D513" s="173"/>
      <c r="E513" s="174"/>
      <c r="F513" s="174"/>
      <c r="G513" s="174"/>
      <c r="H513" s="174"/>
      <c r="I513" s="174"/>
      <c r="J513" s="174"/>
      <c r="K513" s="174"/>
      <c r="L513" s="174"/>
      <c r="M513" s="173"/>
      <c r="Q513" s="78" t="s">
        <v>274</v>
      </c>
    </row>
    <row r="514" spans="1:48" ht="27.75" customHeight="1">
      <c r="A514" s="173"/>
      <c r="B514" s="173"/>
      <c r="C514" s="173"/>
      <c r="D514" s="173"/>
      <c r="E514" s="174"/>
      <c r="F514" s="174"/>
      <c r="G514" s="174"/>
      <c r="H514" s="174"/>
      <c r="I514" s="174"/>
      <c r="J514" s="174"/>
      <c r="K514" s="174"/>
      <c r="L514" s="174"/>
      <c r="M514" s="173"/>
      <c r="Q514" s="78" t="s">
        <v>274</v>
      </c>
    </row>
    <row r="515" spans="1:48" ht="27.75" customHeight="1">
      <c r="A515" s="173"/>
      <c r="B515" s="173"/>
      <c r="C515" s="173"/>
      <c r="D515" s="173"/>
      <c r="E515" s="174"/>
      <c r="F515" s="174"/>
      <c r="G515" s="174"/>
      <c r="H515" s="174"/>
      <c r="I515" s="174"/>
      <c r="J515" s="174"/>
      <c r="K515" s="174"/>
      <c r="L515" s="174"/>
      <c r="M515" s="173"/>
      <c r="Q515" s="78" t="s">
        <v>274</v>
      </c>
    </row>
    <row r="516" spans="1:48" ht="27.75" customHeight="1">
      <c r="A516" s="173"/>
      <c r="B516" s="173"/>
      <c r="C516" s="173"/>
      <c r="D516" s="173"/>
      <c r="E516" s="174"/>
      <c r="F516" s="174"/>
      <c r="G516" s="174"/>
      <c r="H516" s="174"/>
      <c r="I516" s="174"/>
      <c r="J516" s="174"/>
      <c r="K516" s="174"/>
      <c r="L516" s="174"/>
      <c r="M516" s="173"/>
      <c r="Q516" s="78" t="s">
        <v>274</v>
      </c>
    </row>
    <row r="517" spans="1:48" ht="27.75" customHeight="1">
      <c r="A517" s="173"/>
      <c r="B517" s="173"/>
      <c r="C517" s="173"/>
      <c r="D517" s="173"/>
      <c r="E517" s="174"/>
      <c r="F517" s="174"/>
      <c r="G517" s="174"/>
      <c r="H517" s="174"/>
      <c r="I517" s="174"/>
      <c r="J517" s="174"/>
      <c r="K517" s="174"/>
      <c r="L517" s="174"/>
      <c r="M517" s="173"/>
      <c r="Q517" s="78" t="s">
        <v>274</v>
      </c>
    </row>
    <row r="518" spans="1:48" ht="27.75" customHeight="1">
      <c r="A518" s="173"/>
      <c r="B518" s="173"/>
      <c r="C518" s="173"/>
      <c r="D518" s="173"/>
      <c r="E518" s="174"/>
      <c r="F518" s="174"/>
      <c r="G518" s="174"/>
      <c r="H518" s="174"/>
      <c r="I518" s="174"/>
      <c r="J518" s="174"/>
      <c r="K518" s="174"/>
      <c r="L518" s="174"/>
      <c r="M518" s="173"/>
      <c r="Q518" s="78" t="s">
        <v>274</v>
      </c>
    </row>
    <row r="519" spans="1:48" ht="27.75" customHeight="1">
      <c r="A519" s="173"/>
      <c r="B519" s="173"/>
      <c r="C519" s="173"/>
      <c r="D519" s="173"/>
      <c r="E519" s="174"/>
      <c r="F519" s="174"/>
      <c r="G519" s="174"/>
      <c r="H519" s="174"/>
      <c r="I519" s="174"/>
      <c r="J519" s="174"/>
      <c r="K519" s="174"/>
      <c r="L519" s="174"/>
      <c r="M519" s="173"/>
      <c r="Q519" s="78" t="s">
        <v>274</v>
      </c>
    </row>
    <row r="520" spans="1:48" ht="27.75" customHeight="1">
      <c r="A520" s="173"/>
      <c r="B520" s="173"/>
      <c r="C520" s="173"/>
      <c r="D520" s="173"/>
      <c r="E520" s="174"/>
      <c r="F520" s="174"/>
      <c r="G520" s="174"/>
      <c r="H520" s="174"/>
      <c r="I520" s="174"/>
      <c r="J520" s="174"/>
      <c r="K520" s="174"/>
      <c r="L520" s="174"/>
      <c r="M520" s="173"/>
      <c r="Q520" s="78" t="s">
        <v>274</v>
      </c>
    </row>
    <row r="521" spans="1:48" ht="27.75" customHeight="1">
      <c r="A521" s="173"/>
      <c r="B521" s="173"/>
      <c r="C521" s="173"/>
      <c r="D521" s="173"/>
      <c r="E521" s="174"/>
      <c r="F521" s="174"/>
      <c r="G521" s="174"/>
      <c r="H521" s="174"/>
      <c r="I521" s="174"/>
      <c r="J521" s="174"/>
      <c r="K521" s="174"/>
      <c r="L521" s="174"/>
      <c r="M521" s="173"/>
      <c r="Q521" s="78" t="s">
        <v>274</v>
      </c>
    </row>
    <row r="522" spans="1:48" ht="27.75" customHeight="1">
      <c r="A522" s="175" t="s">
        <v>161</v>
      </c>
      <c r="B522" s="173"/>
      <c r="C522" s="173"/>
      <c r="D522" s="173"/>
      <c r="E522" s="174"/>
      <c r="F522" s="174">
        <f>SUMIF(Q498:Q521,"010117",F498:F521)</f>
        <v>579250</v>
      </c>
      <c r="G522" s="174"/>
      <c r="H522" s="174">
        <f>SUMIF(Q498:Q521,"010117",H498:H521)</f>
        <v>203980</v>
      </c>
      <c r="I522" s="174"/>
      <c r="J522" s="174">
        <f>SUMIF(Q498:Q521,"010117",J498:J521)</f>
        <v>4350</v>
      </c>
      <c r="K522" s="174"/>
      <c r="L522" s="174">
        <f>SUMIF(Q498:Q521,"010117",L498:L521)</f>
        <v>787580</v>
      </c>
      <c r="M522" s="173"/>
      <c r="N522" t="s">
        <v>342</v>
      </c>
    </row>
    <row r="523" spans="1:48" ht="27.75" customHeight="1">
      <c r="A523" s="175" t="s">
        <v>2866</v>
      </c>
      <c r="B523" s="175" t="s">
        <v>145</v>
      </c>
      <c r="C523" s="173"/>
      <c r="D523" s="173"/>
      <c r="E523" s="174"/>
      <c r="F523" s="174"/>
      <c r="G523" s="174"/>
      <c r="H523" s="174"/>
      <c r="I523" s="174"/>
      <c r="J523" s="174"/>
      <c r="K523" s="174"/>
      <c r="L523" s="174"/>
      <c r="M523" s="173"/>
      <c r="Q523" s="78" t="s">
        <v>275</v>
      </c>
    </row>
    <row r="524" spans="1:48" ht="27.75" customHeight="1">
      <c r="A524" s="175" t="s">
        <v>3214</v>
      </c>
      <c r="B524" s="175" t="s">
        <v>3215</v>
      </c>
      <c r="C524" s="175" t="s">
        <v>358</v>
      </c>
      <c r="D524" s="173">
        <v>51</v>
      </c>
      <c r="E524" s="174">
        <f>TRUNC(단가대비표!O169,0)</f>
        <v>0</v>
      </c>
      <c r="F524" s="174">
        <f t="shared" ref="F524:F532" si="60">TRUNC(E524*D524, 0)</f>
        <v>0</v>
      </c>
      <c r="G524" s="174">
        <f>TRUNC(단가대비표!P169,0)</f>
        <v>0</v>
      </c>
      <c r="H524" s="174">
        <f t="shared" ref="H524:H532" si="61">TRUNC(G524*D524, 0)</f>
        <v>0</v>
      </c>
      <c r="I524" s="174">
        <f>TRUNC(단가대비표!V169,0)</f>
        <v>0</v>
      </c>
      <c r="J524" s="174">
        <f t="shared" ref="J524:J532" si="62">TRUNC(I524*D524, 0)</f>
        <v>0</v>
      </c>
      <c r="K524" s="174">
        <f t="shared" ref="K524:L532" si="63">TRUNC(E524+G524+I524, 0)</f>
        <v>0</v>
      </c>
      <c r="L524" s="174">
        <f t="shared" si="63"/>
        <v>0</v>
      </c>
      <c r="M524" s="175" t="s">
        <v>145</v>
      </c>
      <c r="N524" s="78" t="s">
        <v>3910</v>
      </c>
      <c r="O524" s="78" t="s">
        <v>145</v>
      </c>
      <c r="P524" s="78" t="s">
        <v>145</v>
      </c>
      <c r="Q524" s="78" t="s">
        <v>275</v>
      </c>
      <c r="R524" s="78" t="s">
        <v>332</v>
      </c>
      <c r="S524" s="78" t="s">
        <v>332</v>
      </c>
      <c r="T524" s="78" t="s">
        <v>331</v>
      </c>
      <c r="AR524" s="78" t="s">
        <v>145</v>
      </c>
      <c r="AS524" s="78" t="s">
        <v>145</v>
      </c>
      <c r="AU524" s="78" t="s">
        <v>3911</v>
      </c>
      <c r="AV524">
        <v>679</v>
      </c>
    </row>
    <row r="525" spans="1:48" ht="27.75" customHeight="1">
      <c r="A525" s="175" t="s">
        <v>3214</v>
      </c>
      <c r="B525" s="175" t="s">
        <v>3216</v>
      </c>
      <c r="C525" s="175" t="s">
        <v>358</v>
      </c>
      <c r="D525" s="173">
        <v>269</v>
      </c>
      <c r="E525" s="174">
        <f>TRUNC(단가대비표!O170,0)</f>
        <v>0</v>
      </c>
      <c r="F525" s="174">
        <f t="shared" si="60"/>
        <v>0</v>
      </c>
      <c r="G525" s="174">
        <f>TRUNC(단가대비표!P170,0)</f>
        <v>0</v>
      </c>
      <c r="H525" s="174">
        <f t="shared" si="61"/>
        <v>0</v>
      </c>
      <c r="I525" s="174">
        <f>TRUNC(단가대비표!V170,0)</f>
        <v>0</v>
      </c>
      <c r="J525" s="174">
        <f t="shared" si="62"/>
        <v>0</v>
      </c>
      <c r="K525" s="174">
        <f t="shared" si="63"/>
        <v>0</v>
      </c>
      <c r="L525" s="174">
        <f t="shared" si="63"/>
        <v>0</v>
      </c>
      <c r="M525" s="175" t="s">
        <v>145</v>
      </c>
      <c r="N525" s="78" t="s">
        <v>3912</v>
      </c>
      <c r="O525" s="78" t="s">
        <v>145</v>
      </c>
      <c r="P525" s="78" t="s">
        <v>145</v>
      </c>
      <c r="Q525" s="78" t="s">
        <v>275</v>
      </c>
      <c r="R525" s="78" t="s">
        <v>332</v>
      </c>
      <c r="S525" s="78" t="s">
        <v>332</v>
      </c>
      <c r="T525" s="78" t="s">
        <v>331</v>
      </c>
      <c r="AR525" s="78" t="s">
        <v>145</v>
      </c>
      <c r="AS525" s="78" t="s">
        <v>145</v>
      </c>
      <c r="AU525" s="78" t="s">
        <v>3913</v>
      </c>
      <c r="AV525">
        <v>680</v>
      </c>
    </row>
    <row r="526" spans="1:48" ht="27.75" customHeight="1">
      <c r="A526" s="175" t="s">
        <v>3217</v>
      </c>
      <c r="B526" s="175" t="s">
        <v>3218</v>
      </c>
      <c r="C526" s="175" t="s">
        <v>358</v>
      </c>
      <c r="D526" s="173">
        <v>6</v>
      </c>
      <c r="E526" s="174">
        <f>TRUNC(단가대비표!O172,0)</f>
        <v>0</v>
      </c>
      <c r="F526" s="174">
        <f t="shared" si="60"/>
        <v>0</v>
      </c>
      <c r="G526" s="174">
        <f>TRUNC(단가대비표!P172,0)</f>
        <v>0</v>
      </c>
      <c r="H526" s="174">
        <f t="shared" si="61"/>
        <v>0</v>
      </c>
      <c r="I526" s="174">
        <f>TRUNC(단가대비표!V172,0)</f>
        <v>0</v>
      </c>
      <c r="J526" s="174">
        <f t="shared" si="62"/>
        <v>0</v>
      </c>
      <c r="K526" s="174">
        <f t="shared" si="63"/>
        <v>0</v>
      </c>
      <c r="L526" s="174">
        <f t="shared" si="63"/>
        <v>0</v>
      </c>
      <c r="M526" s="175" t="s">
        <v>145</v>
      </c>
      <c r="N526" s="78" t="s">
        <v>3914</v>
      </c>
      <c r="O526" s="78" t="s">
        <v>145</v>
      </c>
      <c r="P526" s="78" t="s">
        <v>145</v>
      </c>
      <c r="Q526" s="78" t="s">
        <v>275</v>
      </c>
      <c r="R526" s="78" t="s">
        <v>332</v>
      </c>
      <c r="S526" s="78" t="s">
        <v>332</v>
      </c>
      <c r="T526" s="78" t="s">
        <v>331</v>
      </c>
      <c r="AR526" s="78" t="s">
        <v>145</v>
      </c>
      <c r="AS526" s="78" t="s">
        <v>145</v>
      </c>
      <c r="AU526" s="78" t="s">
        <v>3915</v>
      </c>
      <c r="AV526">
        <v>682</v>
      </c>
    </row>
    <row r="527" spans="1:48" ht="27.75" customHeight="1">
      <c r="A527" s="175" t="s">
        <v>3217</v>
      </c>
      <c r="B527" s="175" t="s">
        <v>3219</v>
      </c>
      <c r="C527" s="175" t="s">
        <v>358</v>
      </c>
      <c r="D527" s="173">
        <v>68</v>
      </c>
      <c r="E527" s="174">
        <f>TRUNC(단가대비표!O173,0)</f>
        <v>0</v>
      </c>
      <c r="F527" s="174">
        <f t="shared" si="60"/>
        <v>0</v>
      </c>
      <c r="G527" s="174">
        <f>TRUNC(단가대비표!P173,0)</f>
        <v>0</v>
      </c>
      <c r="H527" s="174">
        <f t="shared" si="61"/>
        <v>0</v>
      </c>
      <c r="I527" s="174">
        <f>TRUNC(단가대비표!V173,0)</f>
        <v>0</v>
      </c>
      <c r="J527" s="174">
        <f t="shared" si="62"/>
        <v>0</v>
      </c>
      <c r="K527" s="174">
        <f t="shared" si="63"/>
        <v>0</v>
      </c>
      <c r="L527" s="174">
        <f t="shared" si="63"/>
        <v>0</v>
      </c>
      <c r="M527" s="175" t="s">
        <v>145</v>
      </c>
      <c r="N527" s="78" t="s">
        <v>3916</v>
      </c>
      <c r="O527" s="78" t="s">
        <v>145</v>
      </c>
      <c r="P527" s="78" t="s">
        <v>145</v>
      </c>
      <c r="Q527" s="78" t="s">
        <v>275</v>
      </c>
      <c r="R527" s="78" t="s">
        <v>332</v>
      </c>
      <c r="S527" s="78" t="s">
        <v>332</v>
      </c>
      <c r="T527" s="78" t="s">
        <v>331</v>
      </c>
      <c r="AR527" s="78" t="s">
        <v>145</v>
      </c>
      <c r="AS527" s="78" t="s">
        <v>145</v>
      </c>
      <c r="AU527" s="78" t="s">
        <v>3917</v>
      </c>
      <c r="AV527">
        <v>683</v>
      </c>
    </row>
    <row r="528" spans="1:48" ht="27.75" customHeight="1">
      <c r="A528" s="175" t="s">
        <v>3217</v>
      </c>
      <c r="B528" s="175" t="s">
        <v>3918</v>
      </c>
      <c r="C528" s="175" t="s">
        <v>358</v>
      </c>
      <c r="D528" s="173">
        <v>103</v>
      </c>
      <c r="E528" s="174">
        <f>TRUNC(단가대비표!O174,0)</f>
        <v>0</v>
      </c>
      <c r="F528" s="174">
        <f t="shared" si="60"/>
        <v>0</v>
      </c>
      <c r="G528" s="174">
        <f>TRUNC(단가대비표!P174,0)</f>
        <v>0</v>
      </c>
      <c r="H528" s="174">
        <f t="shared" si="61"/>
        <v>0</v>
      </c>
      <c r="I528" s="174">
        <f>TRUNC(단가대비표!V174,0)</f>
        <v>0</v>
      </c>
      <c r="J528" s="174">
        <f t="shared" si="62"/>
        <v>0</v>
      </c>
      <c r="K528" s="174">
        <f t="shared" si="63"/>
        <v>0</v>
      </c>
      <c r="L528" s="174">
        <f t="shared" si="63"/>
        <v>0</v>
      </c>
      <c r="M528" s="175" t="s">
        <v>145</v>
      </c>
      <c r="N528" s="78" t="s">
        <v>3919</v>
      </c>
      <c r="O528" s="78" t="s">
        <v>145</v>
      </c>
      <c r="P528" s="78" t="s">
        <v>145</v>
      </c>
      <c r="Q528" s="78" t="s">
        <v>275</v>
      </c>
      <c r="R528" s="78" t="s">
        <v>332</v>
      </c>
      <c r="S528" s="78" t="s">
        <v>332</v>
      </c>
      <c r="T528" s="78" t="s">
        <v>331</v>
      </c>
      <c r="AR528" s="78" t="s">
        <v>145</v>
      </c>
      <c r="AS528" s="78" t="s">
        <v>145</v>
      </c>
      <c r="AU528" s="78" t="s">
        <v>3920</v>
      </c>
      <c r="AV528">
        <v>701</v>
      </c>
    </row>
    <row r="529" spans="1:48" ht="27.75" customHeight="1">
      <c r="A529" s="175" t="s">
        <v>835</v>
      </c>
      <c r="B529" s="175" t="s">
        <v>836</v>
      </c>
      <c r="C529" s="175" t="s">
        <v>358</v>
      </c>
      <c r="D529" s="173">
        <v>139</v>
      </c>
      <c r="E529" s="174">
        <f>TRUNC(일위대가목록!E182,0)</f>
        <v>1035</v>
      </c>
      <c r="F529" s="174">
        <f t="shared" si="60"/>
        <v>143865</v>
      </c>
      <c r="G529" s="174">
        <f>TRUNC(일위대가목록!F182,0)</f>
        <v>17500</v>
      </c>
      <c r="H529" s="174">
        <f t="shared" si="61"/>
        <v>2432500</v>
      </c>
      <c r="I529" s="174">
        <f>TRUNC(일위대가목록!G182,0)</f>
        <v>5504</v>
      </c>
      <c r="J529" s="174">
        <f t="shared" si="62"/>
        <v>765056</v>
      </c>
      <c r="K529" s="174">
        <f t="shared" si="63"/>
        <v>24039</v>
      </c>
      <c r="L529" s="174">
        <f t="shared" si="63"/>
        <v>3341421</v>
      </c>
      <c r="M529" s="175" t="s">
        <v>838</v>
      </c>
      <c r="N529" s="78" t="s">
        <v>3921</v>
      </c>
      <c r="O529" s="78" t="s">
        <v>145</v>
      </c>
      <c r="P529" s="78" t="s">
        <v>145</v>
      </c>
      <c r="Q529" s="78" t="s">
        <v>275</v>
      </c>
      <c r="R529" s="78" t="s">
        <v>331</v>
      </c>
      <c r="S529" s="78" t="s">
        <v>332</v>
      </c>
      <c r="T529" s="78" t="s">
        <v>332</v>
      </c>
      <c r="AR529" s="78" t="s">
        <v>145</v>
      </c>
      <c r="AS529" s="78" t="s">
        <v>145</v>
      </c>
      <c r="AU529" s="78" t="s">
        <v>3922</v>
      </c>
      <c r="AV529">
        <v>468</v>
      </c>
    </row>
    <row r="530" spans="1:48" ht="27.75" customHeight="1">
      <c r="A530" s="175" t="s">
        <v>3923</v>
      </c>
      <c r="B530" s="175" t="s">
        <v>836</v>
      </c>
      <c r="C530" s="175" t="s">
        <v>358</v>
      </c>
      <c r="D530" s="173">
        <v>33</v>
      </c>
      <c r="E530" s="174">
        <f>TRUNC(일위대가목록!E183,0)</f>
        <v>1035</v>
      </c>
      <c r="F530" s="174">
        <f t="shared" si="60"/>
        <v>34155</v>
      </c>
      <c r="G530" s="174">
        <f>TRUNC(일위대가목록!F183,0)</f>
        <v>17500</v>
      </c>
      <c r="H530" s="174">
        <f t="shared" si="61"/>
        <v>577500</v>
      </c>
      <c r="I530" s="174">
        <f>TRUNC(일위대가목록!G183,0)</f>
        <v>5504</v>
      </c>
      <c r="J530" s="174">
        <f t="shared" si="62"/>
        <v>181632</v>
      </c>
      <c r="K530" s="174">
        <f t="shared" si="63"/>
        <v>24039</v>
      </c>
      <c r="L530" s="174">
        <f t="shared" si="63"/>
        <v>793287</v>
      </c>
      <c r="M530" s="175" t="s">
        <v>840</v>
      </c>
      <c r="N530" s="78" t="s">
        <v>3924</v>
      </c>
      <c r="O530" s="78" t="s">
        <v>145</v>
      </c>
      <c r="P530" s="78" t="s">
        <v>145</v>
      </c>
      <c r="Q530" s="78" t="s">
        <v>275</v>
      </c>
      <c r="R530" s="78" t="s">
        <v>331</v>
      </c>
      <c r="S530" s="78" t="s">
        <v>332</v>
      </c>
      <c r="T530" s="78" t="s">
        <v>332</v>
      </c>
      <c r="AR530" s="78" t="s">
        <v>145</v>
      </c>
      <c r="AS530" s="78" t="s">
        <v>145</v>
      </c>
      <c r="AU530" s="78" t="s">
        <v>3925</v>
      </c>
      <c r="AV530">
        <v>702</v>
      </c>
    </row>
    <row r="531" spans="1:48" ht="27.75" customHeight="1">
      <c r="A531" s="175" t="s">
        <v>839</v>
      </c>
      <c r="B531" s="175" t="s">
        <v>836</v>
      </c>
      <c r="C531" s="175" t="s">
        <v>358</v>
      </c>
      <c r="D531" s="173">
        <v>294</v>
      </c>
      <c r="E531" s="174">
        <f>TRUNC(일위대가목록!E184,0)</f>
        <v>0</v>
      </c>
      <c r="F531" s="174">
        <f t="shared" si="60"/>
        <v>0</v>
      </c>
      <c r="G531" s="174">
        <f>TRUNC(일위대가목록!F184,0)</f>
        <v>33715</v>
      </c>
      <c r="H531" s="174">
        <f t="shared" si="61"/>
        <v>9912210</v>
      </c>
      <c r="I531" s="174">
        <f>TRUNC(일위대가목록!G184,0)</f>
        <v>674</v>
      </c>
      <c r="J531" s="174">
        <f t="shared" si="62"/>
        <v>198156</v>
      </c>
      <c r="K531" s="174">
        <f t="shared" si="63"/>
        <v>34389</v>
      </c>
      <c r="L531" s="174">
        <f t="shared" si="63"/>
        <v>10110366</v>
      </c>
      <c r="M531" s="175" t="s">
        <v>841</v>
      </c>
      <c r="N531" s="78" t="s">
        <v>3926</v>
      </c>
      <c r="O531" s="78" t="s">
        <v>145</v>
      </c>
      <c r="P531" s="78" t="s">
        <v>145</v>
      </c>
      <c r="Q531" s="78" t="s">
        <v>275</v>
      </c>
      <c r="R531" s="78" t="s">
        <v>331</v>
      </c>
      <c r="S531" s="78" t="s">
        <v>332</v>
      </c>
      <c r="T531" s="78" t="s">
        <v>332</v>
      </c>
      <c r="AR531" s="78" t="s">
        <v>145</v>
      </c>
      <c r="AS531" s="78" t="s">
        <v>145</v>
      </c>
      <c r="AU531" s="78" t="s">
        <v>3927</v>
      </c>
      <c r="AV531">
        <v>470</v>
      </c>
    </row>
    <row r="532" spans="1:48" ht="27.75" customHeight="1">
      <c r="A532" s="175" t="s">
        <v>3220</v>
      </c>
      <c r="B532" s="175" t="s">
        <v>3221</v>
      </c>
      <c r="C532" s="175" t="s">
        <v>358</v>
      </c>
      <c r="D532" s="173">
        <v>623</v>
      </c>
      <c r="E532" s="174">
        <f>TRUNC(일위대가목록!E185,0)</f>
        <v>9560</v>
      </c>
      <c r="F532" s="174">
        <f t="shared" si="60"/>
        <v>5955880</v>
      </c>
      <c r="G532" s="174">
        <f>TRUNC(일위대가목록!F185,0)</f>
        <v>73003</v>
      </c>
      <c r="H532" s="174">
        <f t="shared" si="61"/>
        <v>45480869</v>
      </c>
      <c r="I532" s="174">
        <f>TRUNC(일위대가목록!G185,0)</f>
        <v>2551</v>
      </c>
      <c r="J532" s="174">
        <f t="shared" si="62"/>
        <v>1589273</v>
      </c>
      <c r="K532" s="174">
        <f t="shared" si="63"/>
        <v>85114</v>
      </c>
      <c r="L532" s="174">
        <f t="shared" si="63"/>
        <v>53026022</v>
      </c>
      <c r="M532" s="175" t="s">
        <v>844</v>
      </c>
      <c r="N532" s="78" t="s">
        <v>3928</v>
      </c>
      <c r="O532" s="78" t="s">
        <v>145</v>
      </c>
      <c r="P532" s="78" t="s">
        <v>145</v>
      </c>
      <c r="Q532" s="78" t="s">
        <v>275</v>
      </c>
      <c r="R532" s="78" t="s">
        <v>331</v>
      </c>
      <c r="S532" s="78" t="s">
        <v>332</v>
      </c>
      <c r="T532" s="78" t="s">
        <v>332</v>
      </c>
      <c r="AR532" s="78" t="s">
        <v>145</v>
      </c>
      <c r="AS532" s="78" t="s">
        <v>145</v>
      </c>
      <c r="AU532" s="78" t="s">
        <v>3929</v>
      </c>
      <c r="AV532">
        <v>471</v>
      </c>
    </row>
    <row r="533" spans="1:48" ht="27.75" customHeight="1">
      <c r="A533" s="173"/>
      <c r="B533" s="173"/>
      <c r="C533" s="173"/>
      <c r="D533" s="173"/>
      <c r="E533" s="174"/>
      <c r="F533" s="174"/>
      <c r="G533" s="174"/>
      <c r="H533" s="174"/>
      <c r="I533" s="174"/>
      <c r="J533" s="174"/>
      <c r="K533" s="174"/>
      <c r="L533" s="174"/>
      <c r="M533" s="173"/>
      <c r="Q533" s="78" t="s">
        <v>275</v>
      </c>
    </row>
    <row r="534" spans="1:48" ht="27.75" customHeight="1">
      <c r="A534" s="173"/>
      <c r="B534" s="173"/>
      <c r="C534" s="173"/>
      <c r="D534" s="173"/>
      <c r="E534" s="174"/>
      <c r="F534" s="174"/>
      <c r="G534" s="174"/>
      <c r="H534" s="174"/>
      <c r="I534" s="174"/>
      <c r="J534" s="174"/>
      <c r="K534" s="174"/>
      <c r="L534" s="174"/>
      <c r="M534" s="173"/>
      <c r="Q534" s="78" t="s">
        <v>275</v>
      </c>
    </row>
    <row r="535" spans="1:48" ht="27.75" customHeight="1">
      <c r="A535" s="173"/>
      <c r="B535" s="173"/>
      <c r="C535" s="173"/>
      <c r="D535" s="173"/>
      <c r="E535" s="174"/>
      <c r="F535" s="174"/>
      <c r="G535" s="174"/>
      <c r="H535" s="174"/>
      <c r="I535" s="174"/>
      <c r="J535" s="174"/>
      <c r="K535" s="174"/>
      <c r="L535" s="174"/>
      <c r="M535" s="173"/>
      <c r="Q535" s="78" t="s">
        <v>275</v>
      </c>
    </row>
    <row r="536" spans="1:48" ht="27.75" customHeight="1">
      <c r="A536" s="173"/>
      <c r="B536" s="173"/>
      <c r="C536" s="173"/>
      <c r="D536" s="173"/>
      <c r="E536" s="174"/>
      <c r="F536" s="174"/>
      <c r="G536" s="174"/>
      <c r="H536" s="174"/>
      <c r="I536" s="174"/>
      <c r="J536" s="174"/>
      <c r="K536" s="174"/>
      <c r="L536" s="174"/>
      <c r="M536" s="173"/>
      <c r="Q536" s="78" t="s">
        <v>275</v>
      </c>
    </row>
    <row r="537" spans="1:48" ht="27.75" customHeight="1">
      <c r="A537" s="173"/>
      <c r="B537" s="173"/>
      <c r="C537" s="173"/>
      <c r="D537" s="173"/>
      <c r="E537" s="174"/>
      <c r="F537" s="174"/>
      <c r="G537" s="174"/>
      <c r="H537" s="174"/>
      <c r="I537" s="174"/>
      <c r="J537" s="174"/>
      <c r="K537" s="174"/>
      <c r="L537" s="174"/>
      <c r="M537" s="173"/>
      <c r="Q537" s="78" t="s">
        <v>275</v>
      </c>
    </row>
    <row r="538" spans="1:48" ht="27.75" customHeight="1">
      <c r="A538" s="173"/>
      <c r="B538" s="173"/>
      <c r="C538" s="173"/>
      <c r="D538" s="173"/>
      <c r="E538" s="174"/>
      <c r="F538" s="174"/>
      <c r="G538" s="174"/>
      <c r="H538" s="174"/>
      <c r="I538" s="174"/>
      <c r="J538" s="174"/>
      <c r="K538" s="174"/>
      <c r="L538" s="174"/>
      <c r="M538" s="173"/>
      <c r="Q538" s="78" t="s">
        <v>275</v>
      </c>
    </row>
    <row r="539" spans="1:48" ht="27.75" customHeight="1">
      <c r="A539" s="173"/>
      <c r="B539" s="173"/>
      <c r="C539" s="173"/>
      <c r="D539" s="173"/>
      <c r="E539" s="174"/>
      <c r="F539" s="174"/>
      <c r="G539" s="174"/>
      <c r="H539" s="174"/>
      <c r="I539" s="174"/>
      <c r="J539" s="174"/>
      <c r="K539" s="174"/>
      <c r="L539" s="174"/>
      <c r="M539" s="173"/>
      <c r="Q539" s="78" t="s">
        <v>275</v>
      </c>
    </row>
    <row r="540" spans="1:48" ht="27.75" customHeight="1">
      <c r="A540" s="173"/>
      <c r="B540" s="173"/>
      <c r="C540" s="173"/>
      <c r="D540" s="173"/>
      <c r="E540" s="174"/>
      <c r="F540" s="174"/>
      <c r="G540" s="174"/>
      <c r="H540" s="174"/>
      <c r="I540" s="174"/>
      <c r="J540" s="174"/>
      <c r="K540" s="174"/>
      <c r="L540" s="174"/>
      <c r="M540" s="173"/>
      <c r="Q540" s="78" t="s">
        <v>275</v>
      </c>
    </row>
    <row r="541" spans="1:48" ht="27.75" customHeight="1">
      <c r="A541" s="173"/>
      <c r="B541" s="173"/>
      <c r="C541" s="173"/>
      <c r="D541" s="173"/>
      <c r="E541" s="174"/>
      <c r="F541" s="174"/>
      <c r="G541" s="174"/>
      <c r="H541" s="174"/>
      <c r="I541" s="174"/>
      <c r="J541" s="174"/>
      <c r="K541" s="174"/>
      <c r="L541" s="174"/>
      <c r="M541" s="173"/>
      <c r="Q541" s="78" t="s">
        <v>275</v>
      </c>
    </row>
    <row r="542" spans="1:48" ht="27.75" customHeight="1">
      <c r="A542" s="173"/>
      <c r="B542" s="173"/>
      <c r="C542" s="173"/>
      <c r="D542" s="173"/>
      <c r="E542" s="174"/>
      <c r="F542" s="174"/>
      <c r="G542" s="174"/>
      <c r="H542" s="174"/>
      <c r="I542" s="174"/>
      <c r="J542" s="174"/>
      <c r="K542" s="174"/>
      <c r="L542" s="174"/>
      <c r="M542" s="173"/>
      <c r="Q542" s="78" t="s">
        <v>275</v>
      </c>
    </row>
    <row r="543" spans="1:48" ht="27.75" customHeight="1">
      <c r="A543" s="173"/>
      <c r="B543" s="173"/>
      <c r="C543" s="173"/>
      <c r="D543" s="173"/>
      <c r="E543" s="174"/>
      <c r="F543" s="174"/>
      <c r="G543" s="174"/>
      <c r="H543" s="174"/>
      <c r="I543" s="174"/>
      <c r="J543" s="174"/>
      <c r="K543" s="174"/>
      <c r="L543" s="174"/>
      <c r="M543" s="173"/>
      <c r="Q543" s="78" t="s">
        <v>275</v>
      </c>
    </row>
    <row r="544" spans="1:48" ht="27.75" customHeight="1">
      <c r="A544" s="173"/>
      <c r="B544" s="173"/>
      <c r="C544" s="173"/>
      <c r="D544" s="173"/>
      <c r="E544" s="174"/>
      <c r="F544" s="174"/>
      <c r="G544" s="174"/>
      <c r="H544" s="174"/>
      <c r="I544" s="174"/>
      <c r="J544" s="174"/>
      <c r="K544" s="174"/>
      <c r="L544" s="174"/>
      <c r="M544" s="173"/>
      <c r="Q544" s="78" t="s">
        <v>275</v>
      </c>
    </row>
    <row r="545" spans="1:48" ht="27.75" customHeight="1">
      <c r="A545" s="173"/>
      <c r="B545" s="173"/>
      <c r="C545" s="173"/>
      <c r="D545" s="173"/>
      <c r="E545" s="174"/>
      <c r="F545" s="174"/>
      <c r="G545" s="174"/>
      <c r="H545" s="174"/>
      <c r="I545" s="174"/>
      <c r="J545" s="174"/>
      <c r="K545" s="174"/>
      <c r="L545" s="174"/>
      <c r="M545" s="173"/>
      <c r="Q545" s="78" t="s">
        <v>275</v>
      </c>
    </row>
    <row r="546" spans="1:48" ht="27.75" customHeight="1">
      <c r="A546" s="173"/>
      <c r="B546" s="173"/>
      <c r="C546" s="173"/>
      <c r="D546" s="173"/>
      <c r="E546" s="174"/>
      <c r="F546" s="174"/>
      <c r="G546" s="174"/>
      <c r="H546" s="174"/>
      <c r="I546" s="174"/>
      <c r="J546" s="174"/>
      <c r="K546" s="174"/>
      <c r="L546" s="174"/>
      <c r="M546" s="173"/>
      <c r="Q546" s="78" t="s">
        <v>275</v>
      </c>
    </row>
    <row r="547" spans="1:48" ht="27.75" customHeight="1">
      <c r="A547" s="173"/>
      <c r="B547" s="173"/>
      <c r="C547" s="173"/>
      <c r="D547" s="173"/>
      <c r="E547" s="174"/>
      <c r="F547" s="174"/>
      <c r="G547" s="174"/>
      <c r="H547" s="174"/>
      <c r="I547" s="174"/>
      <c r="J547" s="174"/>
      <c r="K547" s="174"/>
      <c r="L547" s="174"/>
      <c r="M547" s="173"/>
      <c r="Q547" s="78" t="s">
        <v>275</v>
      </c>
    </row>
    <row r="548" spans="1:48" ht="27.75" customHeight="1">
      <c r="A548" s="175" t="s">
        <v>161</v>
      </c>
      <c r="B548" s="173"/>
      <c r="C548" s="173"/>
      <c r="D548" s="173"/>
      <c r="E548" s="174"/>
      <c r="F548" s="174">
        <f>SUMIF(Q524:Q547,"010118",F524:F547)</f>
        <v>6133900</v>
      </c>
      <c r="G548" s="174"/>
      <c r="H548" s="174">
        <f>SUMIF(Q524:Q547,"010118",H524:H547)</f>
        <v>58403079</v>
      </c>
      <c r="I548" s="174"/>
      <c r="J548" s="174">
        <f>SUMIF(Q524:Q547,"010118",J524:J547)</f>
        <v>2734117</v>
      </c>
      <c r="K548" s="174"/>
      <c r="L548" s="174">
        <f>SUMIF(Q524:Q547,"010118",L524:L547)</f>
        <v>67271096</v>
      </c>
      <c r="M548" s="173"/>
      <c r="N548" t="s">
        <v>342</v>
      </c>
    </row>
    <row r="549" spans="1:48" ht="27.75" customHeight="1">
      <c r="A549" s="175" t="s">
        <v>2867</v>
      </c>
      <c r="B549" s="175" t="s">
        <v>145</v>
      </c>
      <c r="C549" s="173"/>
      <c r="D549" s="173"/>
      <c r="E549" s="174"/>
      <c r="F549" s="174"/>
      <c r="G549" s="174"/>
      <c r="H549" s="174"/>
      <c r="I549" s="174"/>
      <c r="J549" s="174"/>
      <c r="K549" s="174"/>
      <c r="L549" s="174"/>
      <c r="M549" s="173"/>
      <c r="Q549" s="78" t="s">
        <v>276</v>
      </c>
    </row>
    <row r="550" spans="1:48" ht="27.75" customHeight="1">
      <c r="A550" s="175" t="s">
        <v>842</v>
      </c>
      <c r="B550" s="175" t="s">
        <v>843</v>
      </c>
      <c r="C550" s="175" t="s">
        <v>329</v>
      </c>
      <c r="D550" s="173">
        <v>7</v>
      </c>
      <c r="E550" s="174">
        <f>TRUNC(일위대가목록!E186,0)</f>
        <v>33053</v>
      </c>
      <c r="F550" s="174">
        <f t="shared" ref="F550:F558" si="64">TRUNC(E550*D550, 0)</f>
        <v>231371</v>
      </c>
      <c r="G550" s="174">
        <f>TRUNC(일위대가목록!F186,0)</f>
        <v>42190</v>
      </c>
      <c r="H550" s="174">
        <f t="shared" ref="H550:H558" si="65">TRUNC(G550*D550, 0)</f>
        <v>295330</v>
      </c>
      <c r="I550" s="174">
        <f>TRUNC(일위대가목록!G186,0)</f>
        <v>1424</v>
      </c>
      <c r="J550" s="174">
        <f t="shared" ref="J550:J558" si="66">TRUNC(I550*D550, 0)</f>
        <v>9968</v>
      </c>
      <c r="K550" s="174">
        <f t="shared" ref="K550:L558" si="67">TRUNC(E550+G550+I550, 0)</f>
        <v>76667</v>
      </c>
      <c r="L550" s="174">
        <f t="shared" si="67"/>
        <v>536669</v>
      </c>
      <c r="M550" s="175" t="s">
        <v>846</v>
      </c>
      <c r="N550" s="78" t="s">
        <v>3930</v>
      </c>
      <c r="O550" s="78" t="s">
        <v>145</v>
      </c>
      <c r="P550" s="78" t="s">
        <v>145</v>
      </c>
      <c r="Q550" s="78" t="s">
        <v>276</v>
      </c>
      <c r="R550" s="78" t="s">
        <v>331</v>
      </c>
      <c r="S550" s="78" t="s">
        <v>332</v>
      </c>
      <c r="T550" s="78" t="s">
        <v>332</v>
      </c>
      <c r="AR550" s="78" t="s">
        <v>145</v>
      </c>
      <c r="AS550" s="78" t="s">
        <v>145</v>
      </c>
      <c r="AU550" s="78" t="s">
        <v>3931</v>
      </c>
      <c r="AV550">
        <v>241</v>
      </c>
    </row>
    <row r="551" spans="1:48" ht="27.75" customHeight="1">
      <c r="A551" s="175" t="s">
        <v>845</v>
      </c>
      <c r="B551" s="175" t="s">
        <v>843</v>
      </c>
      <c r="C551" s="175" t="s">
        <v>329</v>
      </c>
      <c r="D551" s="173">
        <v>1</v>
      </c>
      <c r="E551" s="174">
        <f>TRUNC(일위대가목록!E187,0)</f>
        <v>33053</v>
      </c>
      <c r="F551" s="174">
        <f t="shared" si="64"/>
        <v>33053</v>
      </c>
      <c r="G551" s="174">
        <f>TRUNC(일위대가목록!F187,0)</f>
        <v>42190</v>
      </c>
      <c r="H551" s="174">
        <f t="shared" si="65"/>
        <v>42190</v>
      </c>
      <c r="I551" s="174">
        <f>TRUNC(일위대가목록!G187,0)</f>
        <v>1424</v>
      </c>
      <c r="J551" s="174">
        <f t="shared" si="66"/>
        <v>1424</v>
      </c>
      <c r="K551" s="174">
        <f t="shared" si="67"/>
        <v>76667</v>
      </c>
      <c r="L551" s="174">
        <f t="shared" si="67"/>
        <v>76667</v>
      </c>
      <c r="M551" s="175" t="s">
        <v>848</v>
      </c>
      <c r="N551" s="78" t="s">
        <v>3932</v>
      </c>
      <c r="O551" s="78" t="s">
        <v>145</v>
      </c>
      <c r="P551" s="78" t="s">
        <v>145</v>
      </c>
      <c r="Q551" s="78" t="s">
        <v>276</v>
      </c>
      <c r="R551" s="78" t="s">
        <v>331</v>
      </c>
      <c r="S551" s="78" t="s">
        <v>332</v>
      </c>
      <c r="T551" s="78" t="s">
        <v>332</v>
      </c>
      <c r="AR551" s="78" t="s">
        <v>145</v>
      </c>
      <c r="AS551" s="78" t="s">
        <v>145</v>
      </c>
      <c r="AU551" s="78" t="s">
        <v>3933</v>
      </c>
      <c r="AV551">
        <v>242</v>
      </c>
    </row>
    <row r="552" spans="1:48" ht="27.75" customHeight="1">
      <c r="A552" s="175" t="s">
        <v>847</v>
      </c>
      <c r="B552" s="175" t="s">
        <v>843</v>
      </c>
      <c r="C552" s="175" t="s">
        <v>329</v>
      </c>
      <c r="D552" s="173">
        <v>1</v>
      </c>
      <c r="E552" s="174">
        <f>TRUNC(일위대가목록!E188,0)</f>
        <v>33053</v>
      </c>
      <c r="F552" s="174">
        <f t="shared" si="64"/>
        <v>33053</v>
      </c>
      <c r="G552" s="174">
        <f>TRUNC(일위대가목록!F188,0)</f>
        <v>42190</v>
      </c>
      <c r="H552" s="174">
        <f t="shared" si="65"/>
        <v>42190</v>
      </c>
      <c r="I552" s="174">
        <f>TRUNC(일위대가목록!G188,0)</f>
        <v>1424</v>
      </c>
      <c r="J552" s="174">
        <f t="shared" si="66"/>
        <v>1424</v>
      </c>
      <c r="K552" s="174">
        <f t="shared" si="67"/>
        <v>76667</v>
      </c>
      <c r="L552" s="174">
        <f t="shared" si="67"/>
        <v>76667</v>
      </c>
      <c r="M552" s="175" t="s">
        <v>851</v>
      </c>
      <c r="N552" s="78" t="s">
        <v>3934</v>
      </c>
      <c r="O552" s="78" t="s">
        <v>145</v>
      </c>
      <c r="P552" s="78" t="s">
        <v>145</v>
      </c>
      <c r="Q552" s="78" t="s">
        <v>276</v>
      </c>
      <c r="R552" s="78" t="s">
        <v>331</v>
      </c>
      <c r="S552" s="78" t="s">
        <v>332</v>
      </c>
      <c r="T552" s="78" t="s">
        <v>332</v>
      </c>
      <c r="AR552" s="78" t="s">
        <v>145</v>
      </c>
      <c r="AS552" s="78" t="s">
        <v>145</v>
      </c>
      <c r="AU552" s="78" t="s">
        <v>3935</v>
      </c>
      <c r="AV552">
        <v>243</v>
      </c>
    </row>
    <row r="553" spans="1:48" ht="27.75" customHeight="1">
      <c r="A553" s="175" t="s">
        <v>849</v>
      </c>
      <c r="B553" s="175" t="s">
        <v>850</v>
      </c>
      <c r="C553" s="175" t="s">
        <v>329</v>
      </c>
      <c r="D553" s="173">
        <v>1</v>
      </c>
      <c r="E553" s="174">
        <f>TRUNC(일위대가목록!E189,0)</f>
        <v>316794</v>
      </c>
      <c r="F553" s="174">
        <f t="shared" si="64"/>
        <v>316794</v>
      </c>
      <c r="G553" s="174">
        <f>TRUNC(일위대가목록!F189,0)</f>
        <v>736403</v>
      </c>
      <c r="H553" s="174">
        <f t="shared" si="65"/>
        <v>736403</v>
      </c>
      <c r="I553" s="174">
        <f>TRUNC(일위대가목록!G189,0)</f>
        <v>28132</v>
      </c>
      <c r="J553" s="174">
        <f t="shared" si="66"/>
        <v>28132</v>
      </c>
      <c r="K553" s="174">
        <f t="shared" si="67"/>
        <v>1081329</v>
      </c>
      <c r="L553" s="174">
        <f t="shared" si="67"/>
        <v>1081329</v>
      </c>
      <c r="M553" s="175" t="s">
        <v>854</v>
      </c>
      <c r="N553" s="78" t="s">
        <v>3936</v>
      </c>
      <c r="O553" s="78" t="s">
        <v>145</v>
      </c>
      <c r="P553" s="78" t="s">
        <v>145</v>
      </c>
      <c r="Q553" s="78" t="s">
        <v>276</v>
      </c>
      <c r="R553" s="78" t="s">
        <v>331</v>
      </c>
      <c r="S553" s="78" t="s">
        <v>332</v>
      </c>
      <c r="T553" s="78" t="s">
        <v>332</v>
      </c>
      <c r="AR553" s="78" t="s">
        <v>145</v>
      </c>
      <c r="AS553" s="78" t="s">
        <v>145</v>
      </c>
      <c r="AU553" s="78" t="s">
        <v>3937</v>
      </c>
      <c r="AV553">
        <v>244</v>
      </c>
    </row>
    <row r="554" spans="1:48" ht="27.75" customHeight="1">
      <c r="A554" s="175" t="s">
        <v>852</v>
      </c>
      <c r="B554" s="175" t="s">
        <v>853</v>
      </c>
      <c r="C554" s="175" t="s">
        <v>338</v>
      </c>
      <c r="D554" s="173">
        <v>69</v>
      </c>
      <c r="E554" s="174">
        <f>TRUNC(일위대가목록!E190,0)</f>
        <v>16264</v>
      </c>
      <c r="F554" s="174">
        <f t="shared" si="64"/>
        <v>1122216</v>
      </c>
      <c r="G554" s="174">
        <f>TRUNC(일위대가목록!F190,0)</f>
        <v>24191</v>
      </c>
      <c r="H554" s="174">
        <f t="shared" si="65"/>
        <v>1669179</v>
      </c>
      <c r="I554" s="174">
        <f>TRUNC(일위대가목록!G190,0)</f>
        <v>971</v>
      </c>
      <c r="J554" s="174">
        <f t="shared" si="66"/>
        <v>66999</v>
      </c>
      <c r="K554" s="174">
        <f t="shared" si="67"/>
        <v>41426</v>
      </c>
      <c r="L554" s="174">
        <f t="shared" si="67"/>
        <v>2858394</v>
      </c>
      <c r="M554" s="175" t="s">
        <v>856</v>
      </c>
      <c r="N554" s="78" t="s">
        <v>3938</v>
      </c>
      <c r="O554" s="78" t="s">
        <v>145</v>
      </c>
      <c r="P554" s="78" t="s">
        <v>145</v>
      </c>
      <c r="Q554" s="78" t="s">
        <v>276</v>
      </c>
      <c r="R554" s="78" t="s">
        <v>331</v>
      </c>
      <c r="S554" s="78" t="s">
        <v>332</v>
      </c>
      <c r="T554" s="78" t="s">
        <v>332</v>
      </c>
      <c r="AR554" s="78" t="s">
        <v>145</v>
      </c>
      <c r="AS554" s="78" t="s">
        <v>145</v>
      </c>
      <c r="AU554" s="78" t="s">
        <v>3939</v>
      </c>
      <c r="AV554">
        <v>245</v>
      </c>
    </row>
    <row r="555" spans="1:48" ht="27.75" customHeight="1">
      <c r="A555" s="175" t="s">
        <v>855</v>
      </c>
      <c r="B555" s="175" t="s">
        <v>853</v>
      </c>
      <c r="C555" s="175" t="s">
        <v>338</v>
      </c>
      <c r="D555" s="173">
        <v>13</v>
      </c>
      <c r="E555" s="174">
        <f>TRUNC(일위대가목록!E191,0)</f>
        <v>16264</v>
      </c>
      <c r="F555" s="174">
        <f t="shared" si="64"/>
        <v>211432</v>
      </c>
      <c r="G555" s="174">
        <f>TRUNC(일위대가목록!F191,0)</f>
        <v>24191</v>
      </c>
      <c r="H555" s="174">
        <f t="shared" si="65"/>
        <v>314483</v>
      </c>
      <c r="I555" s="174">
        <f>TRUNC(일위대가목록!G191,0)</f>
        <v>971</v>
      </c>
      <c r="J555" s="174">
        <f t="shared" si="66"/>
        <v>12623</v>
      </c>
      <c r="K555" s="174">
        <f t="shared" si="67"/>
        <v>41426</v>
      </c>
      <c r="L555" s="174">
        <f t="shared" si="67"/>
        <v>538538</v>
      </c>
      <c r="M555" s="175" t="s">
        <v>858</v>
      </c>
      <c r="N555" s="78" t="s">
        <v>3940</v>
      </c>
      <c r="O555" s="78" t="s">
        <v>145</v>
      </c>
      <c r="P555" s="78" t="s">
        <v>145</v>
      </c>
      <c r="Q555" s="78" t="s">
        <v>276</v>
      </c>
      <c r="R555" s="78" t="s">
        <v>331</v>
      </c>
      <c r="S555" s="78" t="s">
        <v>332</v>
      </c>
      <c r="T555" s="78" t="s">
        <v>332</v>
      </c>
      <c r="AR555" s="78" t="s">
        <v>145</v>
      </c>
      <c r="AS555" s="78" t="s">
        <v>145</v>
      </c>
      <c r="AU555" s="78" t="s">
        <v>3941</v>
      </c>
      <c r="AV555">
        <v>246</v>
      </c>
    </row>
    <row r="556" spans="1:48" ht="27.75" customHeight="1">
      <c r="A556" s="175" t="s">
        <v>857</v>
      </c>
      <c r="B556" s="175" t="s">
        <v>853</v>
      </c>
      <c r="C556" s="175" t="s">
        <v>338</v>
      </c>
      <c r="D556" s="173">
        <v>13</v>
      </c>
      <c r="E556" s="174">
        <f>TRUNC(일위대가목록!E192,0)</f>
        <v>16264</v>
      </c>
      <c r="F556" s="174">
        <f t="shared" si="64"/>
        <v>211432</v>
      </c>
      <c r="G556" s="174">
        <f>TRUNC(일위대가목록!F192,0)</f>
        <v>24191</v>
      </c>
      <c r="H556" s="174">
        <f t="shared" si="65"/>
        <v>314483</v>
      </c>
      <c r="I556" s="174">
        <f>TRUNC(일위대가목록!G192,0)</f>
        <v>971</v>
      </c>
      <c r="J556" s="174">
        <f t="shared" si="66"/>
        <v>12623</v>
      </c>
      <c r="K556" s="174">
        <f t="shared" si="67"/>
        <v>41426</v>
      </c>
      <c r="L556" s="174">
        <f t="shared" si="67"/>
        <v>538538</v>
      </c>
      <c r="M556" s="175" t="s">
        <v>877</v>
      </c>
      <c r="N556" s="78" t="s">
        <v>3942</v>
      </c>
      <c r="O556" s="78" t="s">
        <v>145</v>
      </c>
      <c r="P556" s="78" t="s">
        <v>145</v>
      </c>
      <c r="Q556" s="78" t="s">
        <v>276</v>
      </c>
      <c r="R556" s="78" t="s">
        <v>331</v>
      </c>
      <c r="S556" s="78" t="s">
        <v>332</v>
      </c>
      <c r="T556" s="78" t="s">
        <v>332</v>
      </c>
      <c r="AR556" s="78" t="s">
        <v>145</v>
      </c>
      <c r="AS556" s="78" t="s">
        <v>145</v>
      </c>
      <c r="AU556" s="78" t="s">
        <v>3943</v>
      </c>
      <c r="AV556">
        <v>247</v>
      </c>
    </row>
    <row r="557" spans="1:48" ht="27.75" customHeight="1">
      <c r="A557" s="175" t="s">
        <v>859</v>
      </c>
      <c r="B557" s="175" t="s">
        <v>3058</v>
      </c>
      <c r="C557" s="175" t="s">
        <v>537</v>
      </c>
      <c r="D557" s="173">
        <v>1</v>
      </c>
      <c r="E557" s="174">
        <f>TRUNC(단가대비표!O406,0)</f>
        <v>1200000</v>
      </c>
      <c r="F557" s="174">
        <f t="shared" si="64"/>
        <v>1200000</v>
      </c>
      <c r="G557" s="174">
        <f>TRUNC(단가대비표!P406,0)</f>
        <v>1500000</v>
      </c>
      <c r="H557" s="174">
        <f t="shared" si="65"/>
        <v>1500000</v>
      </c>
      <c r="I557" s="174">
        <f>TRUNC(단가대비표!V406,0)</f>
        <v>300000</v>
      </c>
      <c r="J557" s="174">
        <f t="shared" si="66"/>
        <v>300000</v>
      </c>
      <c r="K557" s="174">
        <f t="shared" si="67"/>
        <v>3000000</v>
      </c>
      <c r="L557" s="174">
        <f t="shared" si="67"/>
        <v>3000000</v>
      </c>
      <c r="M557" s="175" t="s">
        <v>816</v>
      </c>
      <c r="N557" s="78" t="s">
        <v>3944</v>
      </c>
      <c r="O557" s="78" t="s">
        <v>145</v>
      </c>
      <c r="P557" s="78" t="s">
        <v>145</v>
      </c>
      <c r="Q557" s="78" t="s">
        <v>276</v>
      </c>
      <c r="R557" s="78" t="s">
        <v>332</v>
      </c>
      <c r="S557" s="78" t="s">
        <v>332</v>
      </c>
      <c r="T557" s="78" t="s">
        <v>331</v>
      </c>
      <c r="AR557" s="78" t="s">
        <v>145</v>
      </c>
      <c r="AS557" s="78" t="s">
        <v>145</v>
      </c>
      <c r="AU557" s="78" t="s">
        <v>3945</v>
      </c>
      <c r="AV557">
        <v>438</v>
      </c>
    </row>
    <row r="558" spans="1:48" ht="27.75" customHeight="1">
      <c r="A558" s="175" t="s">
        <v>3059</v>
      </c>
      <c r="B558" s="175" t="s">
        <v>3060</v>
      </c>
      <c r="C558" s="175" t="s">
        <v>537</v>
      </c>
      <c r="D558" s="173">
        <v>3</v>
      </c>
      <c r="E558" s="174">
        <f>TRUNC(단가대비표!O419,0)</f>
        <v>450000</v>
      </c>
      <c r="F558" s="174">
        <f t="shared" si="64"/>
        <v>1350000</v>
      </c>
      <c r="G558" s="174">
        <f>TRUNC(단가대비표!P419,0)</f>
        <v>200000</v>
      </c>
      <c r="H558" s="174">
        <f t="shared" si="65"/>
        <v>600000</v>
      </c>
      <c r="I558" s="174">
        <f>TRUNC(단가대비표!V419,0)</f>
        <v>0</v>
      </c>
      <c r="J558" s="174">
        <f t="shared" si="66"/>
        <v>0</v>
      </c>
      <c r="K558" s="174">
        <f t="shared" si="67"/>
        <v>650000</v>
      </c>
      <c r="L558" s="174">
        <f t="shared" si="67"/>
        <v>1950000</v>
      </c>
      <c r="M558" s="175" t="s">
        <v>816</v>
      </c>
      <c r="N558" s="78" t="s">
        <v>3946</v>
      </c>
      <c r="O558" s="78" t="s">
        <v>145</v>
      </c>
      <c r="P558" s="78" t="s">
        <v>145</v>
      </c>
      <c r="Q558" s="78" t="s">
        <v>276</v>
      </c>
      <c r="R558" s="78" t="s">
        <v>332</v>
      </c>
      <c r="S558" s="78" t="s">
        <v>332</v>
      </c>
      <c r="T558" s="78" t="s">
        <v>331</v>
      </c>
      <c r="AR558" s="78" t="s">
        <v>145</v>
      </c>
      <c r="AS558" s="78" t="s">
        <v>145</v>
      </c>
      <c r="AU558" s="78" t="s">
        <v>3947</v>
      </c>
      <c r="AV558">
        <v>677</v>
      </c>
    </row>
    <row r="559" spans="1:48" ht="27.75" customHeight="1">
      <c r="A559" s="173"/>
      <c r="B559" s="173"/>
      <c r="C559" s="173"/>
      <c r="D559" s="173"/>
      <c r="E559" s="174"/>
      <c r="F559" s="174"/>
      <c r="G559" s="174"/>
      <c r="H559" s="174"/>
      <c r="I559" s="174"/>
      <c r="J559" s="174"/>
      <c r="K559" s="174"/>
      <c r="L559" s="174"/>
      <c r="M559" s="173"/>
      <c r="Q559" s="78" t="s">
        <v>276</v>
      </c>
    </row>
    <row r="560" spans="1:48" ht="27.75" customHeight="1">
      <c r="A560" s="173"/>
      <c r="B560" s="173"/>
      <c r="C560" s="173"/>
      <c r="D560" s="173"/>
      <c r="E560" s="174"/>
      <c r="F560" s="174"/>
      <c r="G560" s="174"/>
      <c r="H560" s="174"/>
      <c r="I560" s="174"/>
      <c r="J560" s="174"/>
      <c r="K560" s="174"/>
      <c r="L560" s="174"/>
      <c r="M560" s="173"/>
      <c r="Q560" s="78" t="s">
        <v>276</v>
      </c>
    </row>
    <row r="561" spans="1:48" ht="27.75" customHeight="1">
      <c r="A561" s="173"/>
      <c r="B561" s="173"/>
      <c r="C561" s="173"/>
      <c r="D561" s="173"/>
      <c r="E561" s="174"/>
      <c r="F561" s="174"/>
      <c r="G561" s="174"/>
      <c r="H561" s="174"/>
      <c r="I561" s="174"/>
      <c r="J561" s="174"/>
      <c r="K561" s="174"/>
      <c r="L561" s="174"/>
      <c r="M561" s="173"/>
      <c r="Q561" s="78" t="s">
        <v>276</v>
      </c>
    </row>
    <row r="562" spans="1:48" ht="27.75" customHeight="1">
      <c r="A562" s="173"/>
      <c r="B562" s="173"/>
      <c r="C562" s="173"/>
      <c r="D562" s="173"/>
      <c r="E562" s="174"/>
      <c r="F562" s="174"/>
      <c r="G562" s="174"/>
      <c r="H562" s="174"/>
      <c r="I562" s="174"/>
      <c r="J562" s="174"/>
      <c r="K562" s="174"/>
      <c r="L562" s="174"/>
      <c r="M562" s="173"/>
      <c r="Q562" s="78" t="s">
        <v>276</v>
      </c>
    </row>
    <row r="563" spans="1:48" ht="27.75" customHeight="1">
      <c r="A563" s="173"/>
      <c r="B563" s="173"/>
      <c r="C563" s="173"/>
      <c r="D563" s="173"/>
      <c r="E563" s="174"/>
      <c r="F563" s="174"/>
      <c r="G563" s="174"/>
      <c r="H563" s="174"/>
      <c r="I563" s="174"/>
      <c r="J563" s="174"/>
      <c r="K563" s="174"/>
      <c r="L563" s="174"/>
      <c r="M563" s="173"/>
      <c r="Q563" s="78" t="s">
        <v>276</v>
      </c>
    </row>
    <row r="564" spans="1:48" ht="27.75" customHeight="1">
      <c r="A564" s="173"/>
      <c r="B564" s="173"/>
      <c r="C564" s="173"/>
      <c r="D564" s="173"/>
      <c r="E564" s="174"/>
      <c r="F564" s="174"/>
      <c r="G564" s="174"/>
      <c r="H564" s="174"/>
      <c r="I564" s="174"/>
      <c r="J564" s="174"/>
      <c r="K564" s="174"/>
      <c r="L564" s="174"/>
      <c r="M564" s="173"/>
      <c r="Q564" s="78" t="s">
        <v>276</v>
      </c>
    </row>
    <row r="565" spans="1:48" ht="27.75" customHeight="1">
      <c r="A565" s="173"/>
      <c r="B565" s="173"/>
      <c r="C565" s="173"/>
      <c r="D565" s="173"/>
      <c r="E565" s="174"/>
      <c r="F565" s="174"/>
      <c r="G565" s="174"/>
      <c r="H565" s="174"/>
      <c r="I565" s="174"/>
      <c r="J565" s="174"/>
      <c r="K565" s="174"/>
      <c r="L565" s="174"/>
      <c r="M565" s="173"/>
      <c r="Q565" s="78" t="s">
        <v>276</v>
      </c>
    </row>
    <row r="566" spans="1:48" ht="27.75" customHeight="1">
      <c r="A566" s="173"/>
      <c r="B566" s="173"/>
      <c r="C566" s="173"/>
      <c r="D566" s="173"/>
      <c r="E566" s="174"/>
      <c r="F566" s="174"/>
      <c r="G566" s="174"/>
      <c r="H566" s="174"/>
      <c r="I566" s="174"/>
      <c r="J566" s="174"/>
      <c r="K566" s="174"/>
      <c r="L566" s="174"/>
      <c r="M566" s="173"/>
      <c r="Q566" s="78" t="s">
        <v>276</v>
      </c>
    </row>
    <row r="567" spans="1:48" ht="27.75" customHeight="1">
      <c r="A567" s="173"/>
      <c r="B567" s="173"/>
      <c r="C567" s="173"/>
      <c r="D567" s="173"/>
      <c r="E567" s="174"/>
      <c r="F567" s="174"/>
      <c r="G567" s="174"/>
      <c r="H567" s="174"/>
      <c r="I567" s="174"/>
      <c r="J567" s="174"/>
      <c r="K567" s="174"/>
      <c r="L567" s="174"/>
      <c r="M567" s="173"/>
      <c r="Q567" s="78" t="s">
        <v>276</v>
      </c>
    </row>
    <row r="568" spans="1:48" ht="27.75" customHeight="1">
      <c r="A568" s="173"/>
      <c r="B568" s="173"/>
      <c r="C568" s="173"/>
      <c r="D568" s="173"/>
      <c r="E568" s="174"/>
      <c r="F568" s="174"/>
      <c r="G568" s="174"/>
      <c r="H568" s="174"/>
      <c r="I568" s="174"/>
      <c r="J568" s="174"/>
      <c r="K568" s="174"/>
      <c r="L568" s="174"/>
      <c r="M568" s="173"/>
      <c r="Q568" s="78" t="s">
        <v>276</v>
      </c>
    </row>
    <row r="569" spans="1:48" ht="27.75" customHeight="1">
      <c r="A569" s="173"/>
      <c r="B569" s="173"/>
      <c r="C569" s="173"/>
      <c r="D569" s="173"/>
      <c r="E569" s="174"/>
      <c r="F569" s="174"/>
      <c r="G569" s="174"/>
      <c r="H569" s="174"/>
      <c r="I569" s="174"/>
      <c r="J569" s="174"/>
      <c r="K569" s="174"/>
      <c r="L569" s="174"/>
      <c r="M569" s="173"/>
      <c r="Q569" s="78" t="s">
        <v>276</v>
      </c>
    </row>
    <row r="570" spans="1:48" ht="27.75" customHeight="1">
      <c r="A570" s="173"/>
      <c r="B570" s="173"/>
      <c r="C570" s="173"/>
      <c r="D570" s="173"/>
      <c r="E570" s="174"/>
      <c r="F570" s="174"/>
      <c r="G570" s="174"/>
      <c r="H570" s="174"/>
      <c r="I570" s="174"/>
      <c r="J570" s="174"/>
      <c r="K570" s="174"/>
      <c r="L570" s="174"/>
      <c r="M570" s="173"/>
      <c r="Q570" s="78" t="s">
        <v>276</v>
      </c>
    </row>
    <row r="571" spans="1:48" ht="27.75" customHeight="1">
      <c r="A571" s="173"/>
      <c r="B571" s="173"/>
      <c r="C571" s="173"/>
      <c r="D571" s="173"/>
      <c r="E571" s="174"/>
      <c r="F571" s="174"/>
      <c r="G571" s="174"/>
      <c r="H571" s="174"/>
      <c r="I571" s="174"/>
      <c r="J571" s="174"/>
      <c r="K571" s="174"/>
      <c r="L571" s="174"/>
      <c r="M571" s="173"/>
      <c r="Q571" s="78" t="s">
        <v>276</v>
      </c>
    </row>
    <row r="572" spans="1:48" ht="27.75" customHeight="1">
      <c r="A572" s="173"/>
      <c r="B572" s="173"/>
      <c r="C572" s="173"/>
      <c r="D572" s="173"/>
      <c r="E572" s="174"/>
      <c r="F572" s="174"/>
      <c r="G572" s="174"/>
      <c r="H572" s="174"/>
      <c r="I572" s="174"/>
      <c r="J572" s="174"/>
      <c r="K572" s="174"/>
      <c r="L572" s="174"/>
      <c r="M572" s="173"/>
      <c r="Q572" s="78" t="s">
        <v>276</v>
      </c>
    </row>
    <row r="573" spans="1:48" ht="27.75" customHeight="1">
      <c r="A573" s="173"/>
      <c r="B573" s="173"/>
      <c r="C573" s="173"/>
      <c r="D573" s="173"/>
      <c r="E573" s="174"/>
      <c r="F573" s="174"/>
      <c r="G573" s="174"/>
      <c r="H573" s="174"/>
      <c r="I573" s="174"/>
      <c r="J573" s="174"/>
      <c r="K573" s="174"/>
      <c r="L573" s="174"/>
      <c r="M573" s="173"/>
      <c r="Q573" s="78" t="s">
        <v>276</v>
      </c>
    </row>
    <row r="574" spans="1:48" ht="27.75" customHeight="1">
      <c r="A574" s="175" t="s">
        <v>161</v>
      </c>
      <c r="B574" s="173"/>
      <c r="C574" s="173"/>
      <c r="D574" s="173"/>
      <c r="E574" s="174"/>
      <c r="F574" s="174">
        <f>SUMIF(Q550:Q573,"010119",F550:F573)</f>
        <v>4709351</v>
      </c>
      <c r="G574" s="174"/>
      <c r="H574" s="174">
        <f>SUMIF(Q550:Q573,"010119",H550:H573)</f>
        <v>5514258</v>
      </c>
      <c r="I574" s="174"/>
      <c r="J574" s="174">
        <f>SUMIF(Q550:Q573,"010119",J550:J573)</f>
        <v>433193</v>
      </c>
      <c r="K574" s="174"/>
      <c r="L574" s="174">
        <f>SUMIF(Q550:Q573,"010119",L550:L573)</f>
        <v>10656802</v>
      </c>
      <c r="M574" s="173"/>
      <c r="N574" t="s">
        <v>342</v>
      </c>
    </row>
    <row r="575" spans="1:48" ht="27.75" customHeight="1">
      <c r="A575" s="175" t="s">
        <v>2868</v>
      </c>
      <c r="B575" s="175" t="s">
        <v>145</v>
      </c>
      <c r="C575" s="173"/>
      <c r="D575" s="173"/>
      <c r="E575" s="174"/>
      <c r="F575" s="174"/>
      <c r="G575" s="174"/>
      <c r="H575" s="174"/>
      <c r="I575" s="174"/>
      <c r="J575" s="174"/>
      <c r="K575" s="174"/>
      <c r="L575" s="174"/>
      <c r="M575" s="173"/>
      <c r="Q575" s="78" t="s">
        <v>277</v>
      </c>
    </row>
    <row r="576" spans="1:48" ht="27.75" customHeight="1">
      <c r="A576" s="175" t="s">
        <v>860</v>
      </c>
      <c r="B576" s="175" t="s">
        <v>861</v>
      </c>
      <c r="C576" s="175" t="s">
        <v>862</v>
      </c>
      <c r="D576" s="173">
        <v>70</v>
      </c>
      <c r="E576" s="174">
        <f>TRUNC(단가대비표!O31,0)</f>
        <v>7943</v>
      </c>
      <c r="F576" s="174">
        <f t="shared" ref="F576:F591" si="68">TRUNC(E576*D576, 0)</f>
        <v>556010</v>
      </c>
      <c r="G576" s="174">
        <f>TRUNC(단가대비표!P31,0)</f>
        <v>0</v>
      </c>
      <c r="H576" s="174">
        <f t="shared" ref="H576:H591" si="69">TRUNC(G576*D576, 0)</f>
        <v>0</v>
      </c>
      <c r="I576" s="174">
        <f>TRUNC(단가대비표!V31,0)</f>
        <v>0</v>
      </c>
      <c r="J576" s="174">
        <f t="shared" ref="J576:J591" si="70">TRUNC(I576*D576, 0)</f>
        <v>0</v>
      </c>
      <c r="K576" s="174">
        <f t="shared" ref="K576:L591" si="71">TRUNC(E576+G576+I576, 0)</f>
        <v>7943</v>
      </c>
      <c r="L576" s="174">
        <f t="shared" si="71"/>
        <v>556010</v>
      </c>
      <c r="M576" s="175" t="s">
        <v>145</v>
      </c>
      <c r="N576" s="78" t="s">
        <v>3948</v>
      </c>
      <c r="O576" s="78" t="s">
        <v>145</v>
      </c>
      <c r="P576" s="78" t="s">
        <v>145</v>
      </c>
      <c r="Q576" s="78" t="s">
        <v>277</v>
      </c>
      <c r="R576" s="78" t="s">
        <v>332</v>
      </c>
      <c r="S576" s="78" t="s">
        <v>332</v>
      </c>
      <c r="T576" s="78" t="s">
        <v>331</v>
      </c>
      <c r="AR576" s="78" t="s">
        <v>145</v>
      </c>
      <c r="AS576" s="78" t="s">
        <v>145</v>
      </c>
      <c r="AU576" s="78" t="s">
        <v>3949</v>
      </c>
      <c r="AV576">
        <v>249</v>
      </c>
    </row>
    <row r="577" spans="1:48" ht="27.75" customHeight="1">
      <c r="A577" s="175" t="s">
        <v>860</v>
      </c>
      <c r="B577" s="175" t="s">
        <v>863</v>
      </c>
      <c r="C577" s="175" t="s">
        <v>862</v>
      </c>
      <c r="D577" s="173">
        <v>4</v>
      </c>
      <c r="E577" s="174">
        <f>TRUNC(단가대비표!O32,0)</f>
        <v>155028</v>
      </c>
      <c r="F577" s="174">
        <f t="shared" si="68"/>
        <v>620112</v>
      </c>
      <c r="G577" s="174">
        <f>TRUNC(단가대비표!P32,0)</f>
        <v>0</v>
      </c>
      <c r="H577" s="174">
        <f t="shared" si="69"/>
        <v>0</v>
      </c>
      <c r="I577" s="174">
        <f>TRUNC(단가대비표!V32,0)</f>
        <v>0</v>
      </c>
      <c r="J577" s="174">
        <f t="shared" si="70"/>
        <v>0</v>
      </c>
      <c r="K577" s="174">
        <f t="shared" si="71"/>
        <v>155028</v>
      </c>
      <c r="L577" s="174">
        <f t="shared" si="71"/>
        <v>620112</v>
      </c>
      <c r="M577" s="175" t="s">
        <v>145</v>
      </c>
      <c r="N577" s="78" t="s">
        <v>3950</v>
      </c>
      <c r="O577" s="78" t="s">
        <v>145</v>
      </c>
      <c r="P577" s="78" t="s">
        <v>145</v>
      </c>
      <c r="Q577" s="78" t="s">
        <v>277</v>
      </c>
      <c r="R577" s="78" t="s">
        <v>332</v>
      </c>
      <c r="S577" s="78" t="s">
        <v>332</v>
      </c>
      <c r="T577" s="78" t="s">
        <v>331</v>
      </c>
      <c r="AR577" s="78" t="s">
        <v>145</v>
      </c>
      <c r="AS577" s="78" t="s">
        <v>145</v>
      </c>
      <c r="AU577" s="78" t="s">
        <v>3951</v>
      </c>
      <c r="AV577">
        <v>250</v>
      </c>
    </row>
    <row r="578" spans="1:48" ht="27.75" customHeight="1">
      <c r="A578" s="175" t="s">
        <v>860</v>
      </c>
      <c r="B578" s="175" t="s">
        <v>864</v>
      </c>
      <c r="C578" s="175" t="s">
        <v>862</v>
      </c>
      <c r="D578" s="173">
        <v>6</v>
      </c>
      <c r="E578" s="174">
        <f>TRUNC(단가대비표!O33,0)</f>
        <v>169440</v>
      </c>
      <c r="F578" s="174">
        <f t="shared" si="68"/>
        <v>1016640</v>
      </c>
      <c r="G578" s="174">
        <f>TRUNC(단가대비표!P33,0)</f>
        <v>0</v>
      </c>
      <c r="H578" s="174">
        <f t="shared" si="69"/>
        <v>0</v>
      </c>
      <c r="I578" s="174">
        <f>TRUNC(단가대비표!V33,0)</f>
        <v>0</v>
      </c>
      <c r="J578" s="174">
        <f t="shared" si="70"/>
        <v>0</v>
      </c>
      <c r="K578" s="174">
        <f t="shared" si="71"/>
        <v>169440</v>
      </c>
      <c r="L578" s="174">
        <f t="shared" si="71"/>
        <v>1016640</v>
      </c>
      <c r="M578" s="175" t="s">
        <v>145</v>
      </c>
      <c r="N578" s="78" t="s">
        <v>3952</v>
      </c>
      <c r="O578" s="78" t="s">
        <v>145</v>
      </c>
      <c r="P578" s="78" t="s">
        <v>145</v>
      </c>
      <c r="Q578" s="78" t="s">
        <v>277</v>
      </c>
      <c r="R578" s="78" t="s">
        <v>332</v>
      </c>
      <c r="S578" s="78" t="s">
        <v>332</v>
      </c>
      <c r="T578" s="78" t="s">
        <v>331</v>
      </c>
      <c r="AR578" s="78" t="s">
        <v>145</v>
      </c>
      <c r="AS578" s="78" t="s">
        <v>145</v>
      </c>
      <c r="AU578" s="78" t="s">
        <v>3953</v>
      </c>
      <c r="AV578">
        <v>251</v>
      </c>
    </row>
    <row r="579" spans="1:48" ht="27.75" customHeight="1">
      <c r="A579" s="175" t="s">
        <v>860</v>
      </c>
      <c r="B579" s="175" t="s">
        <v>865</v>
      </c>
      <c r="C579" s="175" t="s">
        <v>862</v>
      </c>
      <c r="D579" s="173">
        <v>4</v>
      </c>
      <c r="E579" s="174">
        <f>TRUNC(단가대비표!O34,0)</f>
        <v>127080</v>
      </c>
      <c r="F579" s="174">
        <f t="shared" si="68"/>
        <v>508320</v>
      </c>
      <c r="G579" s="174">
        <f>TRUNC(단가대비표!P34,0)</f>
        <v>0</v>
      </c>
      <c r="H579" s="174">
        <f t="shared" si="69"/>
        <v>0</v>
      </c>
      <c r="I579" s="174">
        <f>TRUNC(단가대비표!V34,0)</f>
        <v>0</v>
      </c>
      <c r="J579" s="174">
        <f t="shared" si="70"/>
        <v>0</v>
      </c>
      <c r="K579" s="174">
        <f t="shared" si="71"/>
        <v>127080</v>
      </c>
      <c r="L579" s="174">
        <f t="shared" si="71"/>
        <v>508320</v>
      </c>
      <c r="M579" s="175" t="s">
        <v>145</v>
      </c>
      <c r="N579" s="78" t="s">
        <v>3954</v>
      </c>
      <c r="O579" s="78" t="s">
        <v>145</v>
      </c>
      <c r="P579" s="78" t="s">
        <v>145</v>
      </c>
      <c r="Q579" s="78" t="s">
        <v>277</v>
      </c>
      <c r="R579" s="78" t="s">
        <v>332</v>
      </c>
      <c r="S579" s="78" t="s">
        <v>332</v>
      </c>
      <c r="T579" s="78" t="s">
        <v>331</v>
      </c>
      <c r="AR579" s="78" t="s">
        <v>145</v>
      </c>
      <c r="AS579" s="78" t="s">
        <v>145</v>
      </c>
      <c r="AU579" s="78" t="s">
        <v>3955</v>
      </c>
      <c r="AV579">
        <v>252</v>
      </c>
    </row>
    <row r="580" spans="1:48" ht="27.75" customHeight="1">
      <c r="A580" s="175" t="s">
        <v>860</v>
      </c>
      <c r="B580" s="175" t="s">
        <v>866</v>
      </c>
      <c r="C580" s="175" t="s">
        <v>862</v>
      </c>
      <c r="D580" s="173">
        <v>160</v>
      </c>
      <c r="E580" s="174">
        <f>TRUNC(단가대비표!O35,0)</f>
        <v>3749</v>
      </c>
      <c r="F580" s="174">
        <f t="shared" si="68"/>
        <v>599840</v>
      </c>
      <c r="G580" s="174">
        <f>TRUNC(단가대비표!P35,0)</f>
        <v>0</v>
      </c>
      <c r="H580" s="174">
        <f t="shared" si="69"/>
        <v>0</v>
      </c>
      <c r="I580" s="174">
        <f>TRUNC(단가대비표!V35,0)</f>
        <v>0</v>
      </c>
      <c r="J580" s="174">
        <f t="shared" si="70"/>
        <v>0</v>
      </c>
      <c r="K580" s="174">
        <f t="shared" si="71"/>
        <v>3749</v>
      </c>
      <c r="L580" s="174">
        <f t="shared" si="71"/>
        <v>599840</v>
      </c>
      <c r="M580" s="175" t="s">
        <v>145</v>
      </c>
      <c r="N580" s="78" t="s">
        <v>3956</v>
      </c>
      <c r="O580" s="78" t="s">
        <v>145</v>
      </c>
      <c r="P580" s="78" t="s">
        <v>145</v>
      </c>
      <c r="Q580" s="78" t="s">
        <v>277</v>
      </c>
      <c r="R580" s="78" t="s">
        <v>332</v>
      </c>
      <c r="S580" s="78" t="s">
        <v>332</v>
      </c>
      <c r="T580" s="78" t="s">
        <v>331</v>
      </c>
      <c r="AR580" s="78" t="s">
        <v>145</v>
      </c>
      <c r="AS580" s="78" t="s">
        <v>145</v>
      </c>
      <c r="AU580" s="78" t="s">
        <v>3957</v>
      </c>
      <c r="AV580">
        <v>253</v>
      </c>
    </row>
    <row r="581" spans="1:48" ht="27.75" customHeight="1">
      <c r="A581" s="175" t="s">
        <v>860</v>
      </c>
      <c r="B581" s="175" t="s">
        <v>867</v>
      </c>
      <c r="C581" s="175" t="s">
        <v>862</v>
      </c>
      <c r="D581" s="173">
        <v>70</v>
      </c>
      <c r="E581" s="174">
        <f>TRUNC(단가대비표!O36,0)</f>
        <v>11490</v>
      </c>
      <c r="F581" s="174">
        <f t="shared" si="68"/>
        <v>804300</v>
      </c>
      <c r="G581" s="174">
        <f>TRUNC(단가대비표!P36,0)</f>
        <v>0</v>
      </c>
      <c r="H581" s="174">
        <f t="shared" si="69"/>
        <v>0</v>
      </c>
      <c r="I581" s="174">
        <f>TRUNC(단가대비표!V36,0)</f>
        <v>0</v>
      </c>
      <c r="J581" s="174">
        <f t="shared" si="70"/>
        <v>0</v>
      </c>
      <c r="K581" s="174">
        <f t="shared" si="71"/>
        <v>11490</v>
      </c>
      <c r="L581" s="174">
        <f t="shared" si="71"/>
        <v>804300</v>
      </c>
      <c r="M581" s="175" t="s">
        <v>145</v>
      </c>
      <c r="N581" s="78" t="s">
        <v>3958</v>
      </c>
      <c r="O581" s="78" t="s">
        <v>145</v>
      </c>
      <c r="P581" s="78" t="s">
        <v>145</v>
      </c>
      <c r="Q581" s="78" t="s">
        <v>277</v>
      </c>
      <c r="R581" s="78" t="s">
        <v>332</v>
      </c>
      <c r="S581" s="78" t="s">
        <v>332</v>
      </c>
      <c r="T581" s="78" t="s">
        <v>331</v>
      </c>
      <c r="AR581" s="78" t="s">
        <v>145</v>
      </c>
      <c r="AS581" s="78" t="s">
        <v>145</v>
      </c>
      <c r="AU581" s="78" t="s">
        <v>3959</v>
      </c>
      <c r="AV581">
        <v>254</v>
      </c>
    </row>
    <row r="582" spans="1:48" ht="27.75" customHeight="1">
      <c r="A582" s="175" t="s">
        <v>860</v>
      </c>
      <c r="B582" s="175" t="s">
        <v>868</v>
      </c>
      <c r="C582" s="175" t="s">
        <v>862</v>
      </c>
      <c r="D582" s="173">
        <v>8</v>
      </c>
      <c r="E582" s="174">
        <f>TRUNC(단가대비표!O37,0)</f>
        <v>208623</v>
      </c>
      <c r="F582" s="174">
        <f t="shared" si="68"/>
        <v>1668984</v>
      </c>
      <c r="G582" s="174">
        <f>TRUNC(단가대비표!P37,0)</f>
        <v>0</v>
      </c>
      <c r="H582" s="174">
        <f t="shared" si="69"/>
        <v>0</v>
      </c>
      <c r="I582" s="174">
        <f>TRUNC(단가대비표!V37,0)</f>
        <v>0</v>
      </c>
      <c r="J582" s="174">
        <f t="shared" si="70"/>
        <v>0</v>
      </c>
      <c r="K582" s="174">
        <f t="shared" si="71"/>
        <v>208623</v>
      </c>
      <c r="L582" s="174">
        <f t="shared" si="71"/>
        <v>1668984</v>
      </c>
      <c r="M582" s="175" t="s">
        <v>145</v>
      </c>
      <c r="N582" s="78" t="s">
        <v>3960</v>
      </c>
      <c r="O582" s="78" t="s">
        <v>145</v>
      </c>
      <c r="P582" s="78" t="s">
        <v>145</v>
      </c>
      <c r="Q582" s="78" t="s">
        <v>277</v>
      </c>
      <c r="R582" s="78" t="s">
        <v>332</v>
      </c>
      <c r="S582" s="78" t="s">
        <v>332</v>
      </c>
      <c r="T582" s="78" t="s">
        <v>331</v>
      </c>
      <c r="AR582" s="78" t="s">
        <v>145</v>
      </c>
      <c r="AS582" s="78" t="s">
        <v>145</v>
      </c>
      <c r="AU582" s="78" t="s">
        <v>3961</v>
      </c>
      <c r="AV582">
        <v>255</v>
      </c>
    </row>
    <row r="583" spans="1:48" ht="27.75" customHeight="1">
      <c r="A583" s="175" t="s">
        <v>869</v>
      </c>
      <c r="B583" s="175" t="s">
        <v>870</v>
      </c>
      <c r="C583" s="175" t="s">
        <v>381</v>
      </c>
      <c r="D583" s="173">
        <v>15</v>
      </c>
      <c r="E583" s="174">
        <f>TRUNC(단가대비표!O38,0)</f>
        <v>65000</v>
      </c>
      <c r="F583" s="174">
        <f t="shared" si="68"/>
        <v>975000</v>
      </c>
      <c r="G583" s="174">
        <f>TRUNC(단가대비표!P38,0)</f>
        <v>0</v>
      </c>
      <c r="H583" s="174">
        <f t="shared" si="69"/>
        <v>0</v>
      </c>
      <c r="I583" s="174">
        <f>TRUNC(단가대비표!V38,0)</f>
        <v>0</v>
      </c>
      <c r="J583" s="174">
        <f t="shared" si="70"/>
        <v>0</v>
      </c>
      <c r="K583" s="174">
        <f t="shared" si="71"/>
        <v>65000</v>
      </c>
      <c r="L583" s="174">
        <f t="shared" si="71"/>
        <v>975000</v>
      </c>
      <c r="M583" s="175" t="s">
        <v>145</v>
      </c>
      <c r="N583" s="78" t="s">
        <v>3962</v>
      </c>
      <c r="O583" s="78" t="s">
        <v>145</v>
      </c>
      <c r="P583" s="78" t="s">
        <v>145</v>
      </c>
      <c r="Q583" s="78" t="s">
        <v>277</v>
      </c>
      <c r="R583" s="78" t="s">
        <v>332</v>
      </c>
      <c r="S583" s="78" t="s">
        <v>332</v>
      </c>
      <c r="T583" s="78" t="s">
        <v>331</v>
      </c>
      <c r="AR583" s="78" t="s">
        <v>145</v>
      </c>
      <c r="AS583" s="78" t="s">
        <v>145</v>
      </c>
      <c r="AU583" s="78" t="s">
        <v>3963</v>
      </c>
      <c r="AV583">
        <v>256</v>
      </c>
    </row>
    <row r="584" spans="1:48" ht="27.75" customHeight="1">
      <c r="A584" s="175" t="s">
        <v>871</v>
      </c>
      <c r="B584" s="175" t="s">
        <v>872</v>
      </c>
      <c r="C584" s="175" t="s">
        <v>680</v>
      </c>
      <c r="D584" s="173">
        <v>22</v>
      </c>
      <c r="E584" s="174">
        <f>TRUNC(단가대비표!O151,0)</f>
        <v>12700</v>
      </c>
      <c r="F584" s="174">
        <f t="shared" si="68"/>
        <v>279400</v>
      </c>
      <c r="G584" s="174">
        <f>TRUNC(단가대비표!P151,0)</f>
        <v>0</v>
      </c>
      <c r="H584" s="174">
        <f t="shared" si="69"/>
        <v>0</v>
      </c>
      <c r="I584" s="174">
        <f>TRUNC(단가대비표!V151,0)</f>
        <v>0</v>
      </c>
      <c r="J584" s="174">
        <f t="shared" si="70"/>
        <v>0</v>
      </c>
      <c r="K584" s="174">
        <f t="shared" si="71"/>
        <v>12700</v>
      </c>
      <c r="L584" s="174">
        <f t="shared" si="71"/>
        <v>279400</v>
      </c>
      <c r="M584" s="175" t="s">
        <v>145</v>
      </c>
      <c r="N584" s="78" t="s">
        <v>3964</v>
      </c>
      <c r="O584" s="78" t="s">
        <v>145</v>
      </c>
      <c r="P584" s="78" t="s">
        <v>145</v>
      </c>
      <c r="Q584" s="78" t="s">
        <v>277</v>
      </c>
      <c r="R584" s="78" t="s">
        <v>332</v>
      </c>
      <c r="S584" s="78" t="s">
        <v>332</v>
      </c>
      <c r="T584" s="78" t="s">
        <v>331</v>
      </c>
      <c r="AR584" s="78" t="s">
        <v>145</v>
      </c>
      <c r="AS584" s="78" t="s">
        <v>145</v>
      </c>
      <c r="AU584" s="78" t="s">
        <v>3965</v>
      </c>
      <c r="AV584">
        <v>257</v>
      </c>
    </row>
    <row r="585" spans="1:48" ht="27.75" customHeight="1">
      <c r="A585" s="175" t="s">
        <v>873</v>
      </c>
      <c r="B585" s="175" t="s">
        <v>874</v>
      </c>
      <c r="C585" s="175" t="s">
        <v>358</v>
      </c>
      <c r="D585" s="173">
        <v>30</v>
      </c>
      <c r="E585" s="174">
        <f>TRUNC(단가대비표!O214,0)</f>
        <v>10000</v>
      </c>
      <c r="F585" s="174">
        <f t="shared" si="68"/>
        <v>300000</v>
      </c>
      <c r="G585" s="174">
        <f>TRUNC(단가대비표!P214,0)</f>
        <v>0</v>
      </c>
      <c r="H585" s="174">
        <f t="shared" si="69"/>
        <v>0</v>
      </c>
      <c r="I585" s="174">
        <f>TRUNC(단가대비표!V214,0)</f>
        <v>0</v>
      </c>
      <c r="J585" s="174">
        <f t="shared" si="70"/>
        <v>0</v>
      </c>
      <c r="K585" s="174">
        <f t="shared" si="71"/>
        <v>10000</v>
      </c>
      <c r="L585" s="174">
        <f t="shared" si="71"/>
        <v>300000</v>
      </c>
      <c r="M585" s="175" t="s">
        <v>145</v>
      </c>
      <c r="N585" s="78" t="s">
        <v>3966</v>
      </c>
      <c r="O585" s="78" t="s">
        <v>145</v>
      </c>
      <c r="P585" s="78" t="s">
        <v>145</v>
      </c>
      <c r="Q585" s="78" t="s">
        <v>277</v>
      </c>
      <c r="R585" s="78" t="s">
        <v>332</v>
      </c>
      <c r="S585" s="78" t="s">
        <v>332</v>
      </c>
      <c r="T585" s="78" t="s">
        <v>331</v>
      </c>
      <c r="AR585" s="78" t="s">
        <v>145</v>
      </c>
      <c r="AS585" s="78" t="s">
        <v>145</v>
      </c>
      <c r="AU585" s="78" t="s">
        <v>3967</v>
      </c>
      <c r="AV585">
        <v>258</v>
      </c>
    </row>
    <row r="586" spans="1:48" ht="27.75" customHeight="1">
      <c r="A586" s="175" t="s">
        <v>875</v>
      </c>
      <c r="B586" s="175" t="s">
        <v>876</v>
      </c>
      <c r="C586" s="175" t="s">
        <v>862</v>
      </c>
      <c r="D586" s="173">
        <v>160</v>
      </c>
      <c r="E586" s="174">
        <f>TRUNC(일위대가목록!E193,0)</f>
        <v>0</v>
      </c>
      <c r="F586" s="174">
        <f t="shared" si="68"/>
        <v>0</v>
      </c>
      <c r="G586" s="174">
        <f>TRUNC(일위대가목록!F193,0)</f>
        <v>6737</v>
      </c>
      <c r="H586" s="174">
        <f t="shared" si="69"/>
        <v>1077920</v>
      </c>
      <c r="I586" s="174">
        <f>TRUNC(일위대가목록!G193,0)</f>
        <v>0</v>
      </c>
      <c r="J586" s="174">
        <f t="shared" si="70"/>
        <v>0</v>
      </c>
      <c r="K586" s="174">
        <f t="shared" si="71"/>
        <v>6737</v>
      </c>
      <c r="L586" s="174">
        <f t="shared" si="71"/>
        <v>1077920</v>
      </c>
      <c r="M586" s="175" t="s">
        <v>879</v>
      </c>
      <c r="N586" s="78" t="s">
        <v>3968</v>
      </c>
      <c r="O586" s="78" t="s">
        <v>145</v>
      </c>
      <c r="P586" s="78" t="s">
        <v>145</v>
      </c>
      <c r="Q586" s="78" t="s">
        <v>277</v>
      </c>
      <c r="R586" s="78" t="s">
        <v>331</v>
      </c>
      <c r="S586" s="78" t="s">
        <v>332</v>
      </c>
      <c r="T586" s="78" t="s">
        <v>332</v>
      </c>
      <c r="AR586" s="78" t="s">
        <v>145</v>
      </c>
      <c r="AS586" s="78" t="s">
        <v>145</v>
      </c>
      <c r="AU586" s="78" t="s">
        <v>3969</v>
      </c>
      <c r="AV586">
        <v>261</v>
      </c>
    </row>
    <row r="587" spans="1:48" ht="27.75" customHeight="1">
      <c r="A587" s="175" t="s">
        <v>875</v>
      </c>
      <c r="B587" s="175" t="s">
        <v>878</v>
      </c>
      <c r="C587" s="175" t="s">
        <v>862</v>
      </c>
      <c r="D587" s="173">
        <v>70</v>
      </c>
      <c r="E587" s="174">
        <f>TRUNC(일위대가목록!E194,0)</f>
        <v>0</v>
      </c>
      <c r="F587" s="174">
        <f t="shared" si="68"/>
        <v>0</v>
      </c>
      <c r="G587" s="174">
        <f>TRUNC(일위대가목록!F194,0)</f>
        <v>11172</v>
      </c>
      <c r="H587" s="174">
        <f t="shared" si="69"/>
        <v>782040</v>
      </c>
      <c r="I587" s="174">
        <f>TRUNC(일위대가목록!G194,0)</f>
        <v>0</v>
      </c>
      <c r="J587" s="174">
        <f t="shared" si="70"/>
        <v>0</v>
      </c>
      <c r="K587" s="174">
        <f t="shared" si="71"/>
        <v>11172</v>
      </c>
      <c r="L587" s="174">
        <f t="shared" si="71"/>
        <v>782040</v>
      </c>
      <c r="M587" s="175" t="s">
        <v>882</v>
      </c>
      <c r="N587" s="78" t="s">
        <v>3970</v>
      </c>
      <c r="O587" s="78" t="s">
        <v>145</v>
      </c>
      <c r="P587" s="78" t="s">
        <v>145</v>
      </c>
      <c r="Q587" s="78" t="s">
        <v>277</v>
      </c>
      <c r="R587" s="78" t="s">
        <v>331</v>
      </c>
      <c r="S587" s="78" t="s">
        <v>332</v>
      </c>
      <c r="T587" s="78" t="s">
        <v>332</v>
      </c>
      <c r="AR587" s="78" t="s">
        <v>145</v>
      </c>
      <c r="AS587" s="78" t="s">
        <v>145</v>
      </c>
      <c r="AU587" s="78" t="s">
        <v>3971</v>
      </c>
      <c r="AV587">
        <v>262</v>
      </c>
    </row>
    <row r="588" spans="1:48" ht="27.75" customHeight="1">
      <c r="A588" s="175" t="s">
        <v>880</v>
      </c>
      <c r="B588" s="175" t="s">
        <v>881</v>
      </c>
      <c r="C588" s="175" t="s">
        <v>862</v>
      </c>
      <c r="D588" s="173">
        <v>70</v>
      </c>
      <c r="E588" s="174">
        <f>TRUNC(일위대가목록!E195,0)</f>
        <v>2416</v>
      </c>
      <c r="F588" s="174">
        <f t="shared" si="68"/>
        <v>169120</v>
      </c>
      <c r="G588" s="174">
        <f>TRUNC(일위대가목록!F195,0)</f>
        <v>23659</v>
      </c>
      <c r="H588" s="174">
        <f t="shared" si="69"/>
        <v>1656130</v>
      </c>
      <c r="I588" s="174">
        <f>TRUNC(일위대가목록!G195,0)</f>
        <v>2497</v>
      </c>
      <c r="J588" s="174">
        <f t="shared" si="70"/>
        <v>174790</v>
      </c>
      <c r="K588" s="174">
        <f t="shared" si="71"/>
        <v>28572</v>
      </c>
      <c r="L588" s="174">
        <f t="shared" si="71"/>
        <v>2000040</v>
      </c>
      <c r="M588" s="175" t="s">
        <v>884</v>
      </c>
      <c r="N588" s="78" t="s">
        <v>3972</v>
      </c>
      <c r="O588" s="78" t="s">
        <v>145</v>
      </c>
      <c r="P588" s="78" t="s">
        <v>145</v>
      </c>
      <c r="Q588" s="78" t="s">
        <v>277</v>
      </c>
      <c r="R588" s="78" t="s">
        <v>331</v>
      </c>
      <c r="S588" s="78" t="s">
        <v>332</v>
      </c>
      <c r="T588" s="78" t="s">
        <v>332</v>
      </c>
      <c r="AR588" s="78" t="s">
        <v>145</v>
      </c>
      <c r="AS588" s="78" t="s">
        <v>145</v>
      </c>
      <c r="AU588" s="78" t="s">
        <v>3973</v>
      </c>
      <c r="AV588">
        <v>494</v>
      </c>
    </row>
    <row r="589" spans="1:48" ht="27.75" customHeight="1">
      <c r="A589" s="175" t="s">
        <v>880</v>
      </c>
      <c r="B589" s="175" t="s">
        <v>883</v>
      </c>
      <c r="C589" s="175" t="s">
        <v>862</v>
      </c>
      <c r="D589" s="173">
        <v>6</v>
      </c>
      <c r="E589" s="174">
        <f>TRUNC(일위대가목록!E196,0)</f>
        <v>4450</v>
      </c>
      <c r="F589" s="174">
        <f t="shared" si="68"/>
        <v>26700</v>
      </c>
      <c r="G589" s="174">
        <f>TRUNC(일위대가목록!F196,0)</f>
        <v>43256</v>
      </c>
      <c r="H589" s="174">
        <f t="shared" si="69"/>
        <v>259536</v>
      </c>
      <c r="I589" s="174">
        <f>TRUNC(일위대가목록!G196,0)</f>
        <v>4599</v>
      </c>
      <c r="J589" s="174">
        <f t="shared" si="70"/>
        <v>27594</v>
      </c>
      <c r="K589" s="174">
        <f t="shared" si="71"/>
        <v>52305</v>
      </c>
      <c r="L589" s="174">
        <f t="shared" si="71"/>
        <v>313830</v>
      </c>
      <c r="M589" s="175" t="s">
        <v>887</v>
      </c>
      <c r="N589" s="78" t="s">
        <v>3974</v>
      </c>
      <c r="O589" s="78" t="s">
        <v>145</v>
      </c>
      <c r="P589" s="78" t="s">
        <v>145</v>
      </c>
      <c r="Q589" s="78" t="s">
        <v>277</v>
      </c>
      <c r="R589" s="78" t="s">
        <v>331</v>
      </c>
      <c r="S589" s="78" t="s">
        <v>332</v>
      </c>
      <c r="T589" s="78" t="s">
        <v>332</v>
      </c>
      <c r="AR589" s="78" t="s">
        <v>145</v>
      </c>
      <c r="AS589" s="78" t="s">
        <v>145</v>
      </c>
      <c r="AU589" s="78" t="s">
        <v>3975</v>
      </c>
      <c r="AV589">
        <v>495</v>
      </c>
    </row>
    <row r="590" spans="1:48" ht="27.75" customHeight="1">
      <c r="A590" s="175" t="s">
        <v>885</v>
      </c>
      <c r="B590" s="175" t="s">
        <v>886</v>
      </c>
      <c r="C590" s="175" t="s">
        <v>862</v>
      </c>
      <c r="D590" s="173">
        <v>4</v>
      </c>
      <c r="E590" s="174">
        <f>TRUNC(일위대가목록!E197,0)</f>
        <v>6066</v>
      </c>
      <c r="F590" s="174">
        <f t="shared" si="68"/>
        <v>24264</v>
      </c>
      <c r="G590" s="174">
        <f>TRUNC(일위대가목록!F197,0)</f>
        <v>58899</v>
      </c>
      <c r="H590" s="174">
        <f t="shared" si="69"/>
        <v>235596</v>
      </c>
      <c r="I590" s="174">
        <f>TRUNC(일위대가목록!G197,0)</f>
        <v>6270</v>
      </c>
      <c r="J590" s="174">
        <f t="shared" si="70"/>
        <v>25080</v>
      </c>
      <c r="K590" s="174">
        <f t="shared" si="71"/>
        <v>71235</v>
      </c>
      <c r="L590" s="174">
        <f t="shared" si="71"/>
        <v>284940</v>
      </c>
      <c r="M590" s="175" t="s">
        <v>889</v>
      </c>
      <c r="N590" s="78" t="s">
        <v>3976</v>
      </c>
      <c r="O590" s="78" t="s">
        <v>145</v>
      </c>
      <c r="P590" s="78" t="s">
        <v>145</v>
      </c>
      <c r="Q590" s="78" t="s">
        <v>277</v>
      </c>
      <c r="R590" s="78" t="s">
        <v>331</v>
      </c>
      <c r="S590" s="78" t="s">
        <v>332</v>
      </c>
      <c r="T590" s="78" t="s">
        <v>332</v>
      </c>
      <c r="AR590" s="78" t="s">
        <v>145</v>
      </c>
      <c r="AS590" s="78" t="s">
        <v>145</v>
      </c>
      <c r="AU590" s="78" t="s">
        <v>3977</v>
      </c>
      <c r="AV590">
        <v>496</v>
      </c>
    </row>
    <row r="591" spans="1:48" ht="27.75" customHeight="1">
      <c r="A591" s="175" t="s">
        <v>885</v>
      </c>
      <c r="B591" s="175" t="s">
        <v>888</v>
      </c>
      <c r="C591" s="175" t="s">
        <v>862</v>
      </c>
      <c r="D591" s="173">
        <v>12</v>
      </c>
      <c r="E591" s="174">
        <f>TRUNC(일위대가목록!E198,0)</f>
        <v>7850</v>
      </c>
      <c r="F591" s="174">
        <f t="shared" si="68"/>
        <v>94200</v>
      </c>
      <c r="G591" s="174">
        <f>TRUNC(일위대가목록!F198,0)</f>
        <v>76348</v>
      </c>
      <c r="H591" s="174">
        <f t="shared" si="69"/>
        <v>916176</v>
      </c>
      <c r="I591" s="174">
        <f>TRUNC(일위대가목록!G198,0)</f>
        <v>8113</v>
      </c>
      <c r="J591" s="174">
        <f t="shared" si="70"/>
        <v>97356</v>
      </c>
      <c r="K591" s="174">
        <f t="shared" si="71"/>
        <v>92311</v>
      </c>
      <c r="L591" s="174">
        <f t="shared" si="71"/>
        <v>1107732</v>
      </c>
      <c r="M591" s="175" t="s">
        <v>892</v>
      </c>
      <c r="N591" s="78" t="s">
        <v>3978</v>
      </c>
      <c r="O591" s="78" t="s">
        <v>145</v>
      </c>
      <c r="P591" s="78" t="s">
        <v>145</v>
      </c>
      <c r="Q591" s="78" t="s">
        <v>277</v>
      </c>
      <c r="R591" s="78" t="s">
        <v>331</v>
      </c>
      <c r="S591" s="78" t="s">
        <v>332</v>
      </c>
      <c r="T591" s="78" t="s">
        <v>332</v>
      </c>
      <c r="AR591" s="78" t="s">
        <v>145</v>
      </c>
      <c r="AS591" s="78" t="s">
        <v>145</v>
      </c>
      <c r="AU591" s="78" t="s">
        <v>3979</v>
      </c>
      <c r="AV591">
        <v>497</v>
      </c>
    </row>
    <row r="592" spans="1:48" ht="27.75" customHeight="1">
      <c r="A592" s="173"/>
      <c r="B592" s="173"/>
      <c r="C592" s="173"/>
      <c r="D592" s="173"/>
      <c r="E592" s="174"/>
      <c r="F592" s="174"/>
      <c r="G592" s="174"/>
      <c r="H592" s="174"/>
      <c r="I592" s="174"/>
      <c r="J592" s="174"/>
      <c r="K592" s="174"/>
      <c r="L592" s="174"/>
      <c r="M592" s="173"/>
      <c r="Q592" s="78" t="s">
        <v>277</v>
      </c>
    </row>
    <row r="593" spans="1:48" ht="27.75" customHeight="1">
      <c r="A593" s="173"/>
      <c r="B593" s="173"/>
      <c r="C593" s="173"/>
      <c r="D593" s="173"/>
      <c r="E593" s="174"/>
      <c r="F593" s="174"/>
      <c r="G593" s="174"/>
      <c r="H593" s="174"/>
      <c r="I593" s="174"/>
      <c r="J593" s="174"/>
      <c r="K593" s="174"/>
      <c r="L593" s="174"/>
      <c r="M593" s="173"/>
      <c r="Q593" s="78" t="s">
        <v>277</v>
      </c>
    </row>
    <row r="594" spans="1:48" ht="27.75" customHeight="1">
      <c r="A594" s="173"/>
      <c r="B594" s="173"/>
      <c r="C594" s="173"/>
      <c r="D594" s="173"/>
      <c r="E594" s="174"/>
      <c r="F594" s="174"/>
      <c r="G594" s="174"/>
      <c r="H594" s="174"/>
      <c r="I594" s="174"/>
      <c r="J594" s="174"/>
      <c r="K594" s="174"/>
      <c r="L594" s="174"/>
      <c r="M594" s="173"/>
      <c r="Q594" s="78" t="s">
        <v>277</v>
      </c>
    </row>
    <row r="595" spans="1:48" ht="27.75" customHeight="1">
      <c r="A595" s="173"/>
      <c r="B595" s="173"/>
      <c r="C595" s="173"/>
      <c r="D595" s="173"/>
      <c r="E595" s="174"/>
      <c r="F595" s="174"/>
      <c r="G595" s="174"/>
      <c r="H595" s="174"/>
      <c r="I595" s="174"/>
      <c r="J595" s="174"/>
      <c r="K595" s="174"/>
      <c r="L595" s="174"/>
      <c r="M595" s="173"/>
      <c r="Q595" s="78" t="s">
        <v>277</v>
      </c>
    </row>
    <row r="596" spans="1:48" ht="27.75" customHeight="1">
      <c r="A596" s="173"/>
      <c r="B596" s="173"/>
      <c r="C596" s="173"/>
      <c r="D596" s="173"/>
      <c r="E596" s="174"/>
      <c r="F596" s="174"/>
      <c r="G596" s="174"/>
      <c r="H596" s="174"/>
      <c r="I596" s="174"/>
      <c r="J596" s="174"/>
      <c r="K596" s="174"/>
      <c r="L596" s="174"/>
      <c r="M596" s="173"/>
      <c r="Q596" s="78" t="s">
        <v>277</v>
      </c>
    </row>
    <row r="597" spans="1:48" ht="27.75" customHeight="1">
      <c r="A597" s="173"/>
      <c r="B597" s="173"/>
      <c r="C597" s="173"/>
      <c r="D597" s="173"/>
      <c r="E597" s="174"/>
      <c r="F597" s="174"/>
      <c r="G597" s="174"/>
      <c r="H597" s="174"/>
      <c r="I597" s="174"/>
      <c r="J597" s="174"/>
      <c r="K597" s="174"/>
      <c r="L597" s="174"/>
      <c r="M597" s="173"/>
      <c r="Q597" s="78" t="s">
        <v>277</v>
      </c>
    </row>
    <row r="598" spans="1:48" ht="27.75" customHeight="1">
      <c r="A598" s="173"/>
      <c r="B598" s="173"/>
      <c r="C598" s="173"/>
      <c r="D598" s="173"/>
      <c r="E598" s="174"/>
      <c r="F598" s="174"/>
      <c r="G598" s="174"/>
      <c r="H598" s="174"/>
      <c r="I598" s="174"/>
      <c r="J598" s="174"/>
      <c r="K598" s="174"/>
      <c r="L598" s="174"/>
      <c r="M598" s="173"/>
      <c r="Q598" s="78" t="s">
        <v>277</v>
      </c>
    </row>
    <row r="599" spans="1:48" ht="27.75" customHeight="1">
      <c r="A599" s="173"/>
      <c r="B599" s="173"/>
      <c r="C599" s="173"/>
      <c r="D599" s="173"/>
      <c r="E599" s="174"/>
      <c r="F599" s="174"/>
      <c r="G599" s="174"/>
      <c r="H599" s="174"/>
      <c r="I599" s="174"/>
      <c r="J599" s="174"/>
      <c r="K599" s="174"/>
      <c r="L599" s="174"/>
      <c r="M599" s="173"/>
      <c r="Q599" s="78" t="s">
        <v>277</v>
      </c>
    </row>
    <row r="600" spans="1:48" ht="27.75" customHeight="1">
      <c r="A600" s="175" t="s">
        <v>161</v>
      </c>
      <c r="B600" s="173"/>
      <c r="C600" s="173"/>
      <c r="D600" s="173"/>
      <c r="E600" s="174"/>
      <c r="F600" s="174">
        <f>SUMIF(Q576:Q599,"010120",F576:F599)</f>
        <v>7642890</v>
      </c>
      <c r="G600" s="174"/>
      <c r="H600" s="174">
        <f>SUMIF(Q576:Q599,"010120",H576:H599)</f>
        <v>4927398</v>
      </c>
      <c r="I600" s="174"/>
      <c r="J600" s="174">
        <f>SUMIF(Q576:Q599,"010120",J576:J599)</f>
        <v>324820</v>
      </c>
      <c r="K600" s="174"/>
      <c r="L600" s="174">
        <f>SUMIF(Q576:Q599,"010120",L576:L599)</f>
        <v>12895108</v>
      </c>
      <c r="M600" s="173"/>
      <c r="N600" t="s">
        <v>342</v>
      </c>
    </row>
    <row r="601" spans="1:48" ht="27.75" customHeight="1">
      <c r="A601" s="175" t="s">
        <v>2869</v>
      </c>
      <c r="B601" s="175" t="s">
        <v>145</v>
      </c>
      <c r="C601" s="173"/>
      <c r="D601" s="173"/>
      <c r="E601" s="174"/>
      <c r="F601" s="174"/>
      <c r="G601" s="174"/>
      <c r="H601" s="174"/>
      <c r="I601" s="174"/>
      <c r="J601" s="174"/>
      <c r="K601" s="174"/>
      <c r="L601" s="174"/>
      <c r="M601" s="173"/>
      <c r="Q601" s="78" t="s">
        <v>278</v>
      </c>
    </row>
    <row r="602" spans="1:48" ht="27.75" customHeight="1">
      <c r="A602" s="175" t="s">
        <v>890</v>
      </c>
      <c r="B602" s="175" t="s">
        <v>891</v>
      </c>
      <c r="C602" s="175" t="s">
        <v>381</v>
      </c>
      <c r="D602" s="173">
        <v>6</v>
      </c>
      <c r="E602" s="174">
        <f>TRUNC(일위대가목록!E199,0)</f>
        <v>2644</v>
      </c>
      <c r="F602" s="174">
        <f>TRUNC(E602*D602, 0)</f>
        <v>15864</v>
      </c>
      <c r="G602" s="174">
        <f>TRUNC(일위대가목록!F199,0)</f>
        <v>264486</v>
      </c>
      <c r="H602" s="174">
        <f>TRUNC(G602*D602, 0)</f>
        <v>1586916</v>
      </c>
      <c r="I602" s="174">
        <f>TRUNC(일위대가목록!G199,0)</f>
        <v>2317</v>
      </c>
      <c r="J602" s="174">
        <f>TRUNC(I602*D602, 0)</f>
        <v>13902</v>
      </c>
      <c r="K602" s="174">
        <f t="shared" ref="K602:L604" si="72">TRUNC(E602+G602+I602, 0)</f>
        <v>269447</v>
      </c>
      <c r="L602" s="174">
        <f t="shared" si="72"/>
        <v>1616682</v>
      </c>
      <c r="M602" s="175" t="s">
        <v>895</v>
      </c>
      <c r="N602" s="78" t="s">
        <v>3980</v>
      </c>
      <c r="O602" s="78" t="s">
        <v>145</v>
      </c>
      <c r="P602" s="78" t="s">
        <v>145</v>
      </c>
      <c r="Q602" s="78" t="s">
        <v>278</v>
      </c>
      <c r="R602" s="78" t="s">
        <v>331</v>
      </c>
      <c r="S602" s="78" t="s">
        <v>332</v>
      </c>
      <c r="T602" s="78" t="s">
        <v>332</v>
      </c>
      <c r="AR602" s="78" t="s">
        <v>145</v>
      </c>
      <c r="AS602" s="78" t="s">
        <v>145</v>
      </c>
      <c r="AU602" s="78" t="s">
        <v>3981</v>
      </c>
      <c r="AV602">
        <v>502</v>
      </c>
    </row>
    <row r="603" spans="1:48" ht="27.75" customHeight="1">
      <c r="A603" s="175" t="s">
        <v>893</v>
      </c>
      <c r="B603" s="175" t="s">
        <v>894</v>
      </c>
      <c r="C603" s="175" t="s">
        <v>358</v>
      </c>
      <c r="D603" s="173">
        <v>6</v>
      </c>
      <c r="E603" s="174">
        <f>TRUNC(일위대가목록!E200,0)</f>
        <v>0</v>
      </c>
      <c r="F603" s="174">
        <f>TRUNC(E603*D603, 0)</f>
        <v>0</v>
      </c>
      <c r="G603" s="174">
        <f>TRUNC(일위대가목록!F200,0)</f>
        <v>6792</v>
      </c>
      <c r="H603" s="174">
        <f>TRUNC(G603*D603, 0)</f>
        <v>40752</v>
      </c>
      <c r="I603" s="174">
        <f>TRUNC(일위대가목록!G200,0)</f>
        <v>67</v>
      </c>
      <c r="J603" s="174">
        <f>TRUNC(I603*D603, 0)</f>
        <v>402</v>
      </c>
      <c r="K603" s="174">
        <f t="shared" si="72"/>
        <v>6859</v>
      </c>
      <c r="L603" s="174">
        <f t="shared" si="72"/>
        <v>41154</v>
      </c>
      <c r="M603" s="175" t="s">
        <v>936</v>
      </c>
      <c r="N603" s="78" t="s">
        <v>3982</v>
      </c>
      <c r="O603" s="78" t="s">
        <v>145</v>
      </c>
      <c r="P603" s="78" t="s">
        <v>145</v>
      </c>
      <c r="Q603" s="78" t="s">
        <v>278</v>
      </c>
      <c r="R603" s="78" t="s">
        <v>331</v>
      </c>
      <c r="S603" s="78" t="s">
        <v>332</v>
      </c>
      <c r="T603" s="78" t="s">
        <v>332</v>
      </c>
      <c r="AR603" s="78" t="s">
        <v>145</v>
      </c>
      <c r="AS603" s="78" t="s">
        <v>145</v>
      </c>
      <c r="AU603" s="78" t="s">
        <v>3983</v>
      </c>
      <c r="AV603">
        <v>439</v>
      </c>
    </row>
    <row r="604" spans="1:48" ht="27.75" customHeight="1">
      <c r="A604" s="175" t="s">
        <v>896</v>
      </c>
      <c r="B604" s="175" t="s">
        <v>897</v>
      </c>
      <c r="C604" s="175" t="s">
        <v>898</v>
      </c>
      <c r="D604" s="173">
        <v>84</v>
      </c>
      <c r="E604" s="174">
        <f>TRUNC(단가대비표!O342,0)</f>
        <v>37860</v>
      </c>
      <c r="F604" s="174">
        <f>TRUNC(E604*D604, 0)</f>
        <v>3180240</v>
      </c>
      <c r="G604" s="174">
        <f>TRUNC(단가대비표!P342,0)</f>
        <v>12620</v>
      </c>
      <c r="H604" s="174">
        <f>TRUNC(G604*D604, 0)</f>
        <v>1060080</v>
      </c>
      <c r="I604" s="174">
        <f>TRUNC(단가대비표!V342,0)</f>
        <v>12620</v>
      </c>
      <c r="J604" s="174">
        <f>TRUNC(I604*D604, 0)</f>
        <v>1060080</v>
      </c>
      <c r="K604" s="174">
        <f t="shared" si="72"/>
        <v>63100</v>
      </c>
      <c r="L604" s="174">
        <f t="shared" si="72"/>
        <v>5300400</v>
      </c>
      <c r="M604" s="175" t="s">
        <v>145</v>
      </c>
      <c r="N604" s="78" t="s">
        <v>3984</v>
      </c>
      <c r="O604" s="78" t="s">
        <v>145</v>
      </c>
      <c r="P604" s="78" t="s">
        <v>145</v>
      </c>
      <c r="Q604" s="78" t="s">
        <v>278</v>
      </c>
      <c r="R604" s="78" t="s">
        <v>332</v>
      </c>
      <c r="S604" s="78" t="s">
        <v>332</v>
      </c>
      <c r="T604" s="78" t="s">
        <v>331</v>
      </c>
      <c r="AR604" s="78" t="s">
        <v>145</v>
      </c>
      <c r="AS604" s="78" t="s">
        <v>145</v>
      </c>
      <c r="AU604" s="78" t="s">
        <v>3985</v>
      </c>
      <c r="AV604">
        <v>269</v>
      </c>
    </row>
    <row r="605" spans="1:48" ht="27.75" customHeight="1">
      <c r="A605" s="173"/>
      <c r="B605" s="173"/>
      <c r="C605" s="173"/>
      <c r="D605" s="173"/>
      <c r="E605" s="174"/>
      <c r="F605" s="174"/>
      <c r="G605" s="174"/>
      <c r="H605" s="174"/>
      <c r="I605" s="174"/>
      <c r="J605" s="174"/>
      <c r="K605" s="174"/>
      <c r="L605" s="174"/>
      <c r="M605" s="173"/>
      <c r="Q605" s="78" t="s">
        <v>278</v>
      </c>
    </row>
    <row r="606" spans="1:48" ht="27.75" customHeight="1">
      <c r="A606" s="173"/>
      <c r="B606" s="173"/>
      <c r="C606" s="173"/>
      <c r="D606" s="173"/>
      <c r="E606" s="174"/>
      <c r="F606" s="174"/>
      <c r="G606" s="174"/>
      <c r="H606" s="174"/>
      <c r="I606" s="174"/>
      <c r="J606" s="174"/>
      <c r="K606" s="174"/>
      <c r="L606" s="174"/>
      <c r="M606" s="173"/>
      <c r="Q606" s="78" t="s">
        <v>278</v>
      </c>
    </row>
    <row r="607" spans="1:48" ht="27.75" customHeight="1">
      <c r="A607" s="173"/>
      <c r="B607" s="173"/>
      <c r="C607" s="173"/>
      <c r="D607" s="173"/>
      <c r="E607" s="174"/>
      <c r="F607" s="174"/>
      <c r="G607" s="174"/>
      <c r="H607" s="174"/>
      <c r="I607" s="174"/>
      <c r="J607" s="174"/>
      <c r="K607" s="174"/>
      <c r="L607" s="174"/>
      <c r="M607" s="173"/>
      <c r="Q607" s="78" t="s">
        <v>278</v>
      </c>
    </row>
    <row r="608" spans="1:48" ht="27.75" customHeight="1">
      <c r="A608" s="173"/>
      <c r="B608" s="173"/>
      <c r="C608" s="173"/>
      <c r="D608" s="173"/>
      <c r="E608" s="174"/>
      <c r="F608" s="174"/>
      <c r="G608" s="174"/>
      <c r="H608" s="174"/>
      <c r="I608" s="174"/>
      <c r="J608" s="174"/>
      <c r="K608" s="174"/>
      <c r="L608" s="174"/>
      <c r="M608" s="173"/>
      <c r="Q608" s="78" t="s">
        <v>278</v>
      </c>
    </row>
    <row r="609" spans="1:17" ht="27.75" customHeight="1">
      <c r="A609" s="173"/>
      <c r="B609" s="173"/>
      <c r="C609" s="173"/>
      <c r="D609" s="173"/>
      <c r="E609" s="174"/>
      <c r="F609" s="174"/>
      <c r="G609" s="174"/>
      <c r="H609" s="174"/>
      <c r="I609" s="174"/>
      <c r="J609" s="174"/>
      <c r="K609" s="174"/>
      <c r="L609" s="174"/>
      <c r="M609" s="173"/>
      <c r="Q609" s="78" t="s">
        <v>278</v>
      </c>
    </row>
    <row r="610" spans="1:17" ht="27.75" customHeight="1">
      <c r="A610" s="173"/>
      <c r="B610" s="173"/>
      <c r="C610" s="173"/>
      <c r="D610" s="173"/>
      <c r="E610" s="174"/>
      <c r="F610" s="174"/>
      <c r="G610" s="174"/>
      <c r="H610" s="174"/>
      <c r="I610" s="174"/>
      <c r="J610" s="174"/>
      <c r="K610" s="174"/>
      <c r="L610" s="174"/>
      <c r="M610" s="173"/>
      <c r="Q610" s="78" t="s">
        <v>278</v>
      </c>
    </row>
    <row r="611" spans="1:17" ht="27.75" customHeight="1">
      <c r="A611" s="173"/>
      <c r="B611" s="173"/>
      <c r="C611" s="173"/>
      <c r="D611" s="173"/>
      <c r="E611" s="174"/>
      <c r="F611" s="174"/>
      <c r="G611" s="174"/>
      <c r="H611" s="174"/>
      <c r="I611" s="174"/>
      <c r="J611" s="174"/>
      <c r="K611" s="174"/>
      <c r="L611" s="174"/>
      <c r="M611" s="173"/>
      <c r="Q611" s="78" t="s">
        <v>278</v>
      </c>
    </row>
    <row r="612" spans="1:17" ht="27.75" customHeight="1">
      <c r="A612" s="173"/>
      <c r="B612" s="173"/>
      <c r="C612" s="173"/>
      <c r="D612" s="173"/>
      <c r="E612" s="174"/>
      <c r="F612" s="174"/>
      <c r="G612" s="174"/>
      <c r="H612" s="174"/>
      <c r="I612" s="174"/>
      <c r="J612" s="174"/>
      <c r="K612" s="174"/>
      <c r="L612" s="174"/>
      <c r="M612" s="173"/>
      <c r="Q612" s="78" t="s">
        <v>278</v>
      </c>
    </row>
    <row r="613" spans="1:17" ht="27.75" customHeight="1">
      <c r="A613" s="173"/>
      <c r="B613" s="173"/>
      <c r="C613" s="173"/>
      <c r="D613" s="173"/>
      <c r="E613" s="174"/>
      <c r="F613" s="174"/>
      <c r="G613" s="174"/>
      <c r="H613" s="174"/>
      <c r="I613" s="174"/>
      <c r="J613" s="174"/>
      <c r="K613" s="174"/>
      <c r="L613" s="174"/>
      <c r="M613" s="173"/>
      <c r="Q613" s="78" t="s">
        <v>278</v>
      </c>
    </row>
    <row r="614" spans="1:17" ht="27.75" customHeight="1">
      <c r="A614" s="173"/>
      <c r="B614" s="173"/>
      <c r="C614" s="173"/>
      <c r="D614" s="173"/>
      <c r="E614" s="174"/>
      <c r="F614" s="174"/>
      <c r="G614" s="174"/>
      <c r="H614" s="174"/>
      <c r="I614" s="174"/>
      <c r="J614" s="174"/>
      <c r="K614" s="174"/>
      <c r="L614" s="174"/>
      <c r="M614" s="173"/>
      <c r="Q614" s="78" t="s">
        <v>278</v>
      </c>
    </row>
    <row r="615" spans="1:17" ht="27.75" customHeight="1">
      <c r="A615" s="173"/>
      <c r="B615" s="173"/>
      <c r="C615" s="173"/>
      <c r="D615" s="173"/>
      <c r="E615" s="174"/>
      <c r="F615" s="174"/>
      <c r="G615" s="174"/>
      <c r="H615" s="174"/>
      <c r="I615" s="174"/>
      <c r="J615" s="174"/>
      <c r="K615" s="174"/>
      <c r="L615" s="174"/>
      <c r="M615" s="173"/>
      <c r="Q615" s="78" t="s">
        <v>278</v>
      </c>
    </row>
    <row r="616" spans="1:17" ht="27.75" customHeight="1">
      <c r="A616" s="173"/>
      <c r="B616" s="173"/>
      <c r="C616" s="173"/>
      <c r="D616" s="173"/>
      <c r="E616" s="174"/>
      <c r="F616" s="174"/>
      <c r="G616" s="174"/>
      <c r="H616" s="174"/>
      <c r="I616" s="174"/>
      <c r="J616" s="174"/>
      <c r="K616" s="174"/>
      <c r="L616" s="174"/>
      <c r="M616" s="173"/>
      <c r="Q616" s="78" t="s">
        <v>278</v>
      </c>
    </row>
    <row r="617" spans="1:17" ht="27.75" customHeight="1">
      <c r="A617" s="173"/>
      <c r="B617" s="173"/>
      <c r="C617" s="173"/>
      <c r="D617" s="173"/>
      <c r="E617" s="174"/>
      <c r="F617" s="174"/>
      <c r="G617" s="174"/>
      <c r="H617" s="174"/>
      <c r="I617" s="174"/>
      <c r="J617" s="174"/>
      <c r="K617" s="174"/>
      <c r="L617" s="174"/>
      <c r="M617" s="173"/>
      <c r="Q617" s="78" t="s">
        <v>278</v>
      </c>
    </row>
    <row r="618" spans="1:17" ht="27.75" customHeight="1">
      <c r="A618" s="173"/>
      <c r="B618" s="173"/>
      <c r="C618" s="173"/>
      <c r="D618" s="173"/>
      <c r="E618" s="174"/>
      <c r="F618" s="174"/>
      <c r="G618" s="174"/>
      <c r="H618" s="174"/>
      <c r="I618" s="174"/>
      <c r="J618" s="174"/>
      <c r="K618" s="174"/>
      <c r="L618" s="174"/>
      <c r="M618" s="173"/>
      <c r="Q618" s="78" t="s">
        <v>278</v>
      </c>
    </row>
    <row r="619" spans="1:17" ht="27.75" customHeight="1">
      <c r="A619" s="173"/>
      <c r="B619" s="173"/>
      <c r="C619" s="173"/>
      <c r="D619" s="173"/>
      <c r="E619" s="174"/>
      <c r="F619" s="174"/>
      <c r="G619" s="174"/>
      <c r="H619" s="174"/>
      <c r="I619" s="174"/>
      <c r="J619" s="174"/>
      <c r="K619" s="174"/>
      <c r="L619" s="174"/>
      <c r="M619" s="173"/>
      <c r="Q619" s="78" t="s">
        <v>278</v>
      </c>
    </row>
    <row r="620" spans="1:17" ht="27.75" customHeight="1">
      <c r="A620" s="173"/>
      <c r="B620" s="173"/>
      <c r="C620" s="173"/>
      <c r="D620" s="173"/>
      <c r="E620" s="174"/>
      <c r="F620" s="174"/>
      <c r="G620" s="174"/>
      <c r="H620" s="174"/>
      <c r="I620" s="174"/>
      <c r="J620" s="174"/>
      <c r="K620" s="174"/>
      <c r="L620" s="174"/>
      <c r="M620" s="173"/>
      <c r="Q620" s="78" t="s">
        <v>278</v>
      </c>
    </row>
    <row r="621" spans="1:17" ht="27.75" customHeight="1">
      <c r="A621" s="173"/>
      <c r="B621" s="173"/>
      <c r="C621" s="173"/>
      <c r="D621" s="173"/>
      <c r="E621" s="174"/>
      <c r="F621" s="174"/>
      <c r="G621" s="174"/>
      <c r="H621" s="174"/>
      <c r="I621" s="174"/>
      <c r="J621" s="174"/>
      <c r="K621" s="174"/>
      <c r="L621" s="174"/>
      <c r="M621" s="173"/>
      <c r="Q621" s="78" t="s">
        <v>278</v>
      </c>
    </row>
    <row r="622" spans="1:17" ht="27.75" customHeight="1">
      <c r="A622" s="173"/>
      <c r="B622" s="173"/>
      <c r="C622" s="173"/>
      <c r="D622" s="173"/>
      <c r="E622" s="174"/>
      <c r="F622" s="174"/>
      <c r="G622" s="174"/>
      <c r="H622" s="174"/>
      <c r="I622" s="174"/>
      <c r="J622" s="174"/>
      <c r="K622" s="174"/>
      <c r="L622" s="174"/>
      <c r="M622" s="173"/>
      <c r="Q622" s="78" t="s">
        <v>278</v>
      </c>
    </row>
    <row r="623" spans="1:17" ht="27.75" customHeight="1">
      <c r="A623" s="173"/>
      <c r="B623" s="173"/>
      <c r="C623" s="173"/>
      <c r="D623" s="173"/>
      <c r="E623" s="174"/>
      <c r="F623" s="174"/>
      <c r="G623" s="174"/>
      <c r="H623" s="174"/>
      <c r="I623" s="174"/>
      <c r="J623" s="174"/>
      <c r="K623" s="174"/>
      <c r="L623" s="174"/>
      <c r="M623" s="173"/>
      <c r="Q623" s="78" t="s">
        <v>278</v>
      </c>
    </row>
    <row r="624" spans="1:17" ht="27.75" customHeight="1">
      <c r="A624" s="173"/>
      <c r="B624" s="173"/>
      <c r="C624" s="173"/>
      <c r="D624" s="173"/>
      <c r="E624" s="174"/>
      <c r="F624" s="174"/>
      <c r="G624" s="174"/>
      <c r="H624" s="174"/>
      <c r="I624" s="174"/>
      <c r="J624" s="174"/>
      <c r="K624" s="174"/>
      <c r="L624" s="174"/>
      <c r="M624" s="173"/>
      <c r="Q624" s="78" t="s">
        <v>278</v>
      </c>
    </row>
    <row r="625" spans="1:48" ht="27.75" customHeight="1">
      <c r="A625" s="173"/>
      <c r="B625" s="173"/>
      <c r="C625" s="173"/>
      <c r="D625" s="173"/>
      <c r="E625" s="174"/>
      <c r="F625" s="174"/>
      <c r="G625" s="174"/>
      <c r="H625" s="174"/>
      <c r="I625" s="174"/>
      <c r="J625" s="174"/>
      <c r="K625" s="174"/>
      <c r="L625" s="174"/>
      <c r="M625" s="173"/>
      <c r="Q625" s="78" t="s">
        <v>278</v>
      </c>
    </row>
    <row r="626" spans="1:48" ht="27.75" customHeight="1">
      <c r="A626" s="175" t="s">
        <v>161</v>
      </c>
      <c r="B626" s="173"/>
      <c r="C626" s="173"/>
      <c r="D626" s="173"/>
      <c r="E626" s="174"/>
      <c r="F626" s="174">
        <f>SUMIF(Q602:Q625,"010121",F602:F625)</f>
        <v>3196104</v>
      </c>
      <c r="G626" s="174"/>
      <c r="H626" s="174">
        <f>SUMIF(Q602:Q625,"010121",H602:H625)</f>
        <v>2687748</v>
      </c>
      <c r="I626" s="174"/>
      <c r="J626" s="174">
        <f>SUMIF(Q602:Q625,"010121",J602:J625)</f>
        <v>1074384</v>
      </c>
      <c r="K626" s="174"/>
      <c r="L626" s="174">
        <f>SUMIF(Q602:Q625,"010121",L602:L625)</f>
        <v>6958236</v>
      </c>
      <c r="M626" s="173"/>
      <c r="N626" t="s">
        <v>342</v>
      </c>
    </row>
    <row r="627" spans="1:48" ht="27.75" customHeight="1">
      <c r="A627" s="175" t="s">
        <v>2870</v>
      </c>
      <c r="B627" s="175" t="s">
        <v>145</v>
      </c>
      <c r="C627" s="173"/>
      <c r="D627" s="173"/>
      <c r="E627" s="174"/>
      <c r="F627" s="174"/>
      <c r="G627" s="174"/>
      <c r="H627" s="174"/>
      <c r="I627" s="174"/>
      <c r="J627" s="174"/>
      <c r="K627" s="174"/>
      <c r="L627" s="174"/>
      <c r="M627" s="173"/>
      <c r="Q627" s="78" t="s">
        <v>279</v>
      </c>
    </row>
    <row r="628" spans="1:48" ht="27.75" customHeight="1">
      <c r="A628" s="175" t="s">
        <v>899</v>
      </c>
      <c r="B628" s="175" t="s">
        <v>900</v>
      </c>
      <c r="C628" s="175" t="s">
        <v>901</v>
      </c>
      <c r="D628" s="173">
        <v>450</v>
      </c>
      <c r="E628" s="174">
        <f>TRUNC(중기단가목록!E7,0)</f>
        <v>0</v>
      </c>
      <c r="F628" s="174">
        <f>TRUNC(E628*D628, 0)</f>
        <v>0</v>
      </c>
      <c r="G628" s="174">
        <f>TRUNC(중기단가목록!F7,0)</f>
        <v>0</v>
      </c>
      <c r="H628" s="174">
        <f>TRUNC(G628*D628, 0)</f>
        <v>0</v>
      </c>
      <c r="I628" s="174">
        <f>TRUNC(중기단가목록!G7,0)</f>
        <v>340</v>
      </c>
      <c r="J628" s="174">
        <f>TRUNC(I628*D628, 0)</f>
        <v>153000</v>
      </c>
      <c r="K628" s="174">
        <f>TRUNC(E628+G628+I628, 0)</f>
        <v>340</v>
      </c>
      <c r="L628" s="174">
        <f>TRUNC(F628+H628+J628, 0)</f>
        <v>153000</v>
      </c>
      <c r="M628" s="175" t="s">
        <v>912</v>
      </c>
      <c r="N628" s="78" t="s">
        <v>3986</v>
      </c>
      <c r="O628" s="78" t="s">
        <v>145</v>
      </c>
      <c r="P628" s="78" t="s">
        <v>145</v>
      </c>
      <c r="Q628" s="78" t="s">
        <v>279</v>
      </c>
      <c r="R628" s="78" t="s">
        <v>332</v>
      </c>
      <c r="S628" s="78" t="s">
        <v>331</v>
      </c>
      <c r="T628" s="78" t="s">
        <v>332</v>
      </c>
      <c r="AR628" s="78" t="s">
        <v>145</v>
      </c>
      <c r="AS628" s="78" t="s">
        <v>145</v>
      </c>
      <c r="AU628" s="78" t="s">
        <v>3987</v>
      </c>
      <c r="AV628">
        <v>507</v>
      </c>
    </row>
    <row r="629" spans="1:48" ht="27.75" customHeight="1">
      <c r="A629" s="173"/>
      <c r="B629" s="173"/>
      <c r="C629" s="173"/>
      <c r="D629" s="173"/>
      <c r="E629" s="174"/>
      <c r="F629" s="174"/>
      <c r="G629" s="174"/>
      <c r="H629" s="174"/>
      <c r="I629" s="174"/>
      <c r="J629" s="174"/>
      <c r="K629" s="174"/>
      <c r="L629" s="174"/>
      <c r="M629" s="173"/>
      <c r="Q629" s="78" t="s">
        <v>279</v>
      </c>
    </row>
    <row r="630" spans="1:48" ht="27.75" customHeight="1">
      <c r="A630" s="173"/>
      <c r="B630" s="173"/>
      <c r="C630" s="173"/>
      <c r="D630" s="173"/>
      <c r="E630" s="174"/>
      <c r="F630" s="174"/>
      <c r="G630" s="174"/>
      <c r="H630" s="174"/>
      <c r="I630" s="174"/>
      <c r="J630" s="174"/>
      <c r="K630" s="174"/>
      <c r="L630" s="174"/>
      <c r="M630" s="173"/>
      <c r="Q630" s="78" t="s">
        <v>279</v>
      </c>
    </row>
    <row r="631" spans="1:48" ht="27.75" customHeight="1">
      <c r="A631" s="173"/>
      <c r="B631" s="173"/>
      <c r="C631" s="173"/>
      <c r="D631" s="173"/>
      <c r="E631" s="174"/>
      <c r="F631" s="174"/>
      <c r="G631" s="174"/>
      <c r="H631" s="174"/>
      <c r="I631" s="174"/>
      <c r="J631" s="174"/>
      <c r="K631" s="174"/>
      <c r="L631" s="174"/>
      <c r="M631" s="173"/>
      <c r="Q631" s="78" t="s">
        <v>279</v>
      </c>
    </row>
    <row r="632" spans="1:48" ht="27.75" customHeight="1">
      <c r="A632" s="173"/>
      <c r="B632" s="173"/>
      <c r="C632" s="173"/>
      <c r="D632" s="173"/>
      <c r="E632" s="174"/>
      <c r="F632" s="174"/>
      <c r="G632" s="174"/>
      <c r="H632" s="174"/>
      <c r="I632" s="174"/>
      <c r="J632" s="174"/>
      <c r="K632" s="174"/>
      <c r="L632" s="174"/>
      <c r="M632" s="173"/>
      <c r="Q632" s="78" t="s">
        <v>279</v>
      </c>
    </row>
    <row r="633" spans="1:48" ht="27.75" customHeight="1">
      <c r="A633" s="173"/>
      <c r="B633" s="173"/>
      <c r="C633" s="173"/>
      <c r="D633" s="173"/>
      <c r="E633" s="174"/>
      <c r="F633" s="174"/>
      <c r="G633" s="174"/>
      <c r="H633" s="174"/>
      <c r="I633" s="174"/>
      <c r="J633" s="174"/>
      <c r="K633" s="174"/>
      <c r="L633" s="174"/>
      <c r="M633" s="173"/>
      <c r="Q633" s="78" t="s">
        <v>279</v>
      </c>
    </row>
    <row r="634" spans="1:48" ht="27.75" customHeight="1">
      <c r="A634" s="173"/>
      <c r="B634" s="173"/>
      <c r="C634" s="173"/>
      <c r="D634" s="173"/>
      <c r="E634" s="174"/>
      <c r="F634" s="174"/>
      <c r="G634" s="174"/>
      <c r="H634" s="174"/>
      <c r="I634" s="174"/>
      <c r="J634" s="174"/>
      <c r="K634" s="174"/>
      <c r="L634" s="174"/>
      <c r="M634" s="173"/>
      <c r="Q634" s="78" t="s">
        <v>279</v>
      </c>
    </row>
    <row r="635" spans="1:48" ht="27.75" customHeight="1">
      <c r="A635" s="173"/>
      <c r="B635" s="173"/>
      <c r="C635" s="173"/>
      <c r="D635" s="173"/>
      <c r="E635" s="174"/>
      <c r="F635" s="174"/>
      <c r="G635" s="174"/>
      <c r="H635" s="174"/>
      <c r="I635" s="174"/>
      <c r="J635" s="174"/>
      <c r="K635" s="174"/>
      <c r="L635" s="174"/>
      <c r="M635" s="173"/>
      <c r="Q635" s="78" t="s">
        <v>279</v>
      </c>
    </row>
    <row r="636" spans="1:48" ht="27.75" customHeight="1">
      <c r="A636" s="173"/>
      <c r="B636" s="173"/>
      <c r="C636" s="173"/>
      <c r="D636" s="173"/>
      <c r="E636" s="174"/>
      <c r="F636" s="174"/>
      <c r="G636" s="174"/>
      <c r="H636" s="174"/>
      <c r="I636" s="174"/>
      <c r="J636" s="174"/>
      <c r="K636" s="174"/>
      <c r="L636" s="174"/>
      <c r="M636" s="173"/>
      <c r="Q636" s="78" t="s">
        <v>279</v>
      </c>
    </row>
    <row r="637" spans="1:48" ht="27.75" customHeight="1">
      <c r="A637" s="173"/>
      <c r="B637" s="173"/>
      <c r="C637" s="173"/>
      <c r="D637" s="173"/>
      <c r="E637" s="174"/>
      <c r="F637" s="174"/>
      <c r="G637" s="174"/>
      <c r="H637" s="174"/>
      <c r="I637" s="174"/>
      <c r="J637" s="174"/>
      <c r="K637" s="174"/>
      <c r="L637" s="174"/>
      <c r="M637" s="173"/>
      <c r="Q637" s="78" t="s">
        <v>279</v>
      </c>
    </row>
    <row r="638" spans="1:48" ht="27.75" customHeight="1">
      <c r="A638" s="173"/>
      <c r="B638" s="173"/>
      <c r="C638" s="173"/>
      <c r="D638" s="173"/>
      <c r="E638" s="174"/>
      <c r="F638" s="174"/>
      <c r="G638" s="174"/>
      <c r="H638" s="174"/>
      <c r="I638" s="174"/>
      <c r="J638" s="174"/>
      <c r="K638" s="174"/>
      <c r="L638" s="174"/>
      <c r="M638" s="173"/>
      <c r="Q638" s="78" t="s">
        <v>279</v>
      </c>
    </row>
    <row r="639" spans="1:48" ht="27.75" customHeight="1">
      <c r="A639" s="173"/>
      <c r="B639" s="173"/>
      <c r="C639" s="173"/>
      <c r="D639" s="173"/>
      <c r="E639" s="174"/>
      <c r="F639" s="174"/>
      <c r="G639" s="174"/>
      <c r="H639" s="174"/>
      <c r="I639" s="174"/>
      <c r="J639" s="174"/>
      <c r="K639" s="174"/>
      <c r="L639" s="174"/>
      <c r="M639" s="173"/>
      <c r="Q639" s="78" t="s">
        <v>279</v>
      </c>
    </row>
    <row r="640" spans="1:48" ht="27.75" customHeight="1">
      <c r="A640" s="173"/>
      <c r="B640" s="173"/>
      <c r="C640" s="173"/>
      <c r="D640" s="173"/>
      <c r="E640" s="174"/>
      <c r="F640" s="174"/>
      <c r="G640" s="174"/>
      <c r="H640" s="174"/>
      <c r="I640" s="174"/>
      <c r="J640" s="174"/>
      <c r="K640" s="174"/>
      <c r="L640" s="174"/>
      <c r="M640" s="173"/>
      <c r="Q640" s="78" t="s">
        <v>279</v>
      </c>
    </row>
    <row r="641" spans="1:48" ht="27.75" customHeight="1">
      <c r="A641" s="173"/>
      <c r="B641" s="173"/>
      <c r="C641" s="173"/>
      <c r="D641" s="173"/>
      <c r="E641" s="174"/>
      <c r="F641" s="174"/>
      <c r="G641" s="174"/>
      <c r="H641" s="174"/>
      <c r="I641" s="174"/>
      <c r="J641" s="174"/>
      <c r="K641" s="174"/>
      <c r="L641" s="174"/>
      <c r="M641" s="173"/>
      <c r="Q641" s="78" t="s">
        <v>279</v>
      </c>
    </row>
    <row r="642" spans="1:48" ht="27.75" customHeight="1">
      <c r="A642" s="173"/>
      <c r="B642" s="173"/>
      <c r="C642" s="173"/>
      <c r="D642" s="173"/>
      <c r="E642" s="174"/>
      <c r="F642" s="174"/>
      <c r="G642" s="174"/>
      <c r="H642" s="174"/>
      <c r="I642" s="174"/>
      <c r="J642" s="174"/>
      <c r="K642" s="174"/>
      <c r="L642" s="174"/>
      <c r="M642" s="173"/>
      <c r="Q642" s="78" t="s">
        <v>279</v>
      </c>
    </row>
    <row r="643" spans="1:48" ht="27.75" customHeight="1">
      <c r="A643" s="173"/>
      <c r="B643" s="173"/>
      <c r="C643" s="173"/>
      <c r="D643" s="173"/>
      <c r="E643" s="174"/>
      <c r="F643" s="174"/>
      <c r="G643" s="174"/>
      <c r="H643" s="174"/>
      <c r="I643" s="174"/>
      <c r="J643" s="174"/>
      <c r="K643" s="174"/>
      <c r="L643" s="174"/>
      <c r="M643" s="173"/>
      <c r="Q643" s="78" t="s">
        <v>279</v>
      </c>
    </row>
    <row r="644" spans="1:48" ht="27.75" customHeight="1">
      <c r="A644" s="173"/>
      <c r="B644" s="173"/>
      <c r="C644" s="173"/>
      <c r="D644" s="173"/>
      <c r="E644" s="174"/>
      <c r="F644" s="174"/>
      <c r="G644" s="174"/>
      <c r="H644" s="174"/>
      <c r="I644" s="174"/>
      <c r="J644" s="174"/>
      <c r="K644" s="174"/>
      <c r="L644" s="174"/>
      <c r="M644" s="173"/>
      <c r="Q644" s="78" t="s">
        <v>279</v>
      </c>
    </row>
    <row r="645" spans="1:48" ht="27.75" customHeight="1">
      <c r="A645" s="173"/>
      <c r="B645" s="173"/>
      <c r="C645" s="173"/>
      <c r="D645" s="173"/>
      <c r="E645" s="174"/>
      <c r="F645" s="174"/>
      <c r="G645" s="174"/>
      <c r="H645" s="174"/>
      <c r="I645" s="174"/>
      <c r="J645" s="174"/>
      <c r="K645" s="174"/>
      <c r="L645" s="174"/>
      <c r="M645" s="173"/>
      <c r="Q645" s="78" t="s">
        <v>279</v>
      </c>
    </row>
    <row r="646" spans="1:48" ht="27.75" customHeight="1">
      <c r="A646" s="173"/>
      <c r="B646" s="173"/>
      <c r="C646" s="173"/>
      <c r="D646" s="173"/>
      <c r="E646" s="174"/>
      <c r="F646" s="174"/>
      <c r="G646" s="174"/>
      <c r="H646" s="174"/>
      <c r="I646" s="174"/>
      <c r="J646" s="174"/>
      <c r="K646" s="174"/>
      <c r="L646" s="174"/>
      <c r="M646" s="173"/>
      <c r="Q646" s="78" t="s">
        <v>279</v>
      </c>
    </row>
    <row r="647" spans="1:48" ht="27.75" customHeight="1">
      <c r="A647" s="173"/>
      <c r="B647" s="173"/>
      <c r="C647" s="173"/>
      <c r="D647" s="173"/>
      <c r="E647" s="174"/>
      <c r="F647" s="174"/>
      <c r="G647" s="174"/>
      <c r="H647" s="174"/>
      <c r="I647" s="174"/>
      <c r="J647" s="174"/>
      <c r="K647" s="174"/>
      <c r="L647" s="174"/>
      <c r="M647" s="173"/>
      <c r="Q647" s="78" t="s">
        <v>279</v>
      </c>
    </row>
    <row r="648" spans="1:48" ht="27.75" customHeight="1">
      <c r="A648" s="173"/>
      <c r="B648" s="173"/>
      <c r="C648" s="173"/>
      <c r="D648" s="173"/>
      <c r="E648" s="174"/>
      <c r="F648" s="174"/>
      <c r="G648" s="174"/>
      <c r="H648" s="174"/>
      <c r="I648" s="174"/>
      <c r="J648" s="174"/>
      <c r="K648" s="174"/>
      <c r="L648" s="174"/>
      <c r="M648" s="173"/>
      <c r="Q648" s="78" t="s">
        <v>279</v>
      </c>
    </row>
    <row r="649" spans="1:48" ht="27.75" customHeight="1">
      <c r="A649" s="173"/>
      <c r="B649" s="173"/>
      <c r="C649" s="173"/>
      <c r="D649" s="173"/>
      <c r="E649" s="174"/>
      <c r="F649" s="174"/>
      <c r="G649" s="174"/>
      <c r="H649" s="174"/>
      <c r="I649" s="174"/>
      <c r="J649" s="174"/>
      <c r="K649" s="174"/>
      <c r="L649" s="174"/>
      <c r="M649" s="173"/>
      <c r="Q649" s="78" t="s">
        <v>279</v>
      </c>
    </row>
    <row r="650" spans="1:48" ht="27.75" customHeight="1">
      <c r="A650" s="173"/>
      <c r="B650" s="173"/>
      <c r="C650" s="173"/>
      <c r="D650" s="173"/>
      <c r="E650" s="174"/>
      <c r="F650" s="174"/>
      <c r="G650" s="174"/>
      <c r="H650" s="174"/>
      <c r="I650" s="174"/>
      <c r="J650" s="174"/>
      <c r="K650" s="174"/>
      <c r="L650" s="174"/>
      <c r="M650" s="173"/>
      <c r="Q650" s="78" t="s">
        <v>279</v>
      </c>
    </row>
    <row r="651" spans="1:48" ht="27.75" customHeight="1">
      <c r="A651" s="173"/>
      <c r="B651" s="173"/>
      <c r="C651" s="173"/>
      <c r="D651" s="173"/>
      <c r="E651" s="174"/>
      <c r="F651" s="174"/>
      <c r="G651" s="174"/>
      <c r="H651" s="174"/>
      <c r="I651" s="174"/>
      <c r="J651" s="174"/>
      <c r="K651" s="174"/>
      <c r="L651" s="174"/>
      <c r="M651" s="173"/>
      <c r="Q651" s="78" t="s">
        <v>279</v>
      </c>
    </row>
    <row r="652" spans="1:48" ht="27.75" customHeight="1">
      <c r="A652" s="175" t="s">
        <v>161</v>
      </c>
      <c r="B652" s="173"/>
      <c r="C652" s="173"/>
      <c r="D652" s="173"/>
      <c r="E652" s="174"/>
      <c r="F652" s="174">
        <f>SUMIF(Q628:Q651,"010122",F628:F651)</f>
        <v>0</v>
      </c>
      <c r="G652" s="174"/>
      <c r="H652" s="174">
        <f>SUMIF(Q628:Q651,"010122",H628:H651)</f>
        <v>0</v>
      </c>
      <c r="I652" s="174"/>
      <c r="J652" s="174">
        <f>SUMIF(Q628:Q651,"010122",J628:J651)</f>
        <v>153000</v>
      </c>
      <c r="K652" s="174"/>
      <c r="L652" s="174">
        <f>SUMIF(Q628:Q651,"010122",L628:L651)</f>
        <v>153000</v>
      </c>
      <c r="M652" s="173"/>
      <c r="N652" t="s">
        <v>342</v>
      </c>
    </row>
    <row r="653" spans="1:48" ht="27.75" customHeight="1">
      <c r="A653" s="175" t="s">
        <v>2871</v>
      </c>
      <c r="B653" s="175" t="s">
        <v>145</v>
      </c>
      <c r="C653" s="173"/>
      <c r="D653" s="173"/>
      <c r="E653" s="174"/>
      <c r="F653" s="174"/>
      <c r="G653" s="174"/>
      <c r="H653" s="174"/>
      <c r="I653" s="174"/>
      <c r="J653" s="174"/>
      <c r="K653" s="174"/>
      <c r="L653" s="174"/>
      <c r="M653" s="173"/>
      <c r="Q653" s="78" t="s">
        <v>280</v>
      </c>
    </row>
    <row r="654" spans="1:48" ht="27.75" customHeight="1">
      <c r="A654" s="175" t="s">
        <v>900</v>
      </c>
      <c r="B654" s="175" t="s">
        <v>903</v>
      </c>
      <c r="C654" s="175" t="s">
        <v>901</v>
      </c>
      <c r="D654" s="173">
        <v>450</v>
      </c>
      <c r="E654" s="174">
        <f>TRUNC(단가대비표!O143,0)</f>
        <v>7545</v>
      </c>
      <c r="F654" s="174">
        <f>TRUNC(E654*D654, 0)</f>
        <v>3395250</v>
      </c>
      <c r="G654" s="174">
        <f>TRUNC(단가대비표!P143,0)</f>
        <v>0</v>
      </c>
      <c r="H654" s="174">
        <f>TRUNC(G654*D654, 0)</f>
        <v>0</v>
      </c>
      <c r="I654" s="174">
        <f>TRUNC(단가대비표!V143,0)</f>
        <v>0</v>
      </c>
      <c r="J654" s="174">
        <f>TRUNC(I654*D654, 0)</f>
        <v>0</v>
      </c>
      <c r="K654" s="174">
        <f t="shared" ref="K654:L657" si="73">TRUNC(E654+G654+I654, 0)</f>
        <v>7545</v>
      </c>
      <c r="L654" s="174">
        <f t="shared" si="73"/>
        <v>3395250</v>
      </c>
      <c r="M654" s="175" t="s">
        <v>145</v>
      </c>
      <c r="N654" s="78" t="s">
        <v>3988</v>
      </c>
      <c r="O654" s="78" t="s">
        <v>145</v>
      </c>
      <c r="P654" s="78" t="s">
        <v>145</v>
      </c>
      <c r="Q654" s="78" t="s">
        <v>280</v>
      </c>
      <c r="R654" s="78" t="s">
        <v>332</v>
      </c>
      <c r="S654" s="78" t="s">
        <v>332</v>
      </c>
      <c r="T654" s="78" t="s">
        <v>331</v>
      </c>
      <c r="AR654" s="78" t="s">
        <v>145</v>
      </c>
      <c r="AS654" s="78" t="s">
        <v>145</v>
      </c>
      <c r="AU654" s="78" t="s">
        <v>3989</v>
      </c>
      <c r="AV654">
        <v>498</v>
      </c>
    </row>
    <row r="655" spans="1:48" ht="27.75" customHeight="1">
      <c r="A655" s="175" t="s">
        <v>904</v>
      </c>
      <c r="B655" s="175" t="s">
        <v>905</v>
      </c>
      <c r="C655" s="175" t="s">
        <v>381</v>
      </c>
      <c r="D655" s="173">
        <v>39</v>
      </c>
      <c r="E655" s="174">
        <f>TRUNC(단가대비표!O45,0)</f>
        <v>37000</v>
      </c>
      <c r="F655" s="174">
        <f>TRUNC(E655*D655, 0)</f>
        <v>1443000</v>
      </c>
      <c r="G655" s="174">
        <f>TRUNC(단가대비표!P45,0)</f>
        <v>0</v>
      </c>
      <c r="H655" s="174">
        <f>TRUNC(G655*D655, 0)</f>
        <v>0</v>
      </c>
      <c r="I655" s="174">
        <f>TRUNC(단가대비표!V45,0)</f>
        <v>0</v>
      </c>
      <c r="J655" s="174">
        <f>TRUNC(I655*D655, 0)</f>
        <v>0</v>
      </c>
      <c r="K655" s="174">
        <f t="shared" si="73"/>
        <v>37000</v>
      </c>
      <c r="L655" s="174">
        <f t="shared" si="73"/>
        <v>1443000</v>
      </c>
      <c r="M655" s="175" t="s">
        <v>145</v>
      </c>
      <c r="N655" s="78" t="s">
        <v>3990</v>
      </c>
      <c r="O655" s="78" t="s">
        <v>145</v>
      </c>
      <c r="P655" s="78" t="s">
        <v>145</v>
      </c>
      <c r="Q655" s="78" t="s">
        <v>280</v>
      </c>
      <c r="R655" s="78" t="s">
        <v>332</v>
      </c>
      <c r="S655" s="78" t="s">
        <v>332</v>
      </c>
      <c r="T655" s="78" t="s">
        <v>331</v>
      </c>
      <c r="AR655" s="78" t="s">
        <v>145</v>
      </c>
      <c r="AS655" s="78" t="s">
        <v>145</v>
      </c>
      <c r="AU655" s="78" t="s">
        <v>3991</v>
      </c>
      <c r="AV655">
        <v>499</v>
      </c>
    </row>
    <row r="656" spans="1:48" ht="27.75" customHeight="1">
      <c r="A656" s="175" t="s">
        <v>906</v>
      </c>
      <c r="B656" s="175" t="s">
        <v>907</v>
      </c>
      <c r="C656" s="175" t="s">
        <v>381</v>
      </c>
      <c r="D656" s="173">
        <v>47</v>
      </c>
      <c r="E656" s="174">
        <f>TRUNC(단가대비표!O42,0)</f>
        <v>25000</v>
      </c>
      <c r="F656" s="174">
        <f>TRUNC(E656*D656, 0)</f>
        <v>1175000</v>
      </c>
      <c r="G656" s="174">
        <f>TRUNC(단가대비표!P42,0)</f>
        <v>0</v>
      </c>
      <c r="H656" s="174">
        <f>TRUNC(G656*D656, 0)</f>
        <v>0</v>
      </c>
      <c r="I656" s="174">
        <f>TRUNC(단가대비표!V42,0)</f>
        <v>0</v>
      </c>
      <c r="J656" s="174">
        <f>TRUNC(I656*D656, 0)</f>
        <v>0</v>
      </c>
      <c r="K656" s="174">
        <f t="shared" si="73"/>
        <v>25000</v>
      </c>
      <c r="L656" s="174">
        <f t="shared" si="73"/>
        <v>1175000</v>
      </c>
      <c r="M656" s="175" t="s">
        <v>145</v>
      </c>
      <c r="N656" s="78" t="s">
        <v>3992</v>
      </c>
      <c r="O656" s="78" t="s">
        <v>145</v>
      </c>
      <c r="P656" s="78" t="s">
        <v>145</v>
      </c>
      <c r="Q656" s="78" t="s">
        <v>280</v>
      </c>
      <c r="R656" s="78" t="s">
        <v>332</v>
      </c>
      <c r="S656" s="78" t="s">
        <v>332</v>
      </c>
      <c r="T656" s="78" t="s">
        <v>331</v>
      </c>
      <c r="AR656" s="78" t="s">
        <v>145</v>
      </c>
      <c r="AS656" s="78" t="s">
        <v>145</v>
      </c>
      <c r="AU656" s="78" t="s">
        <v>3993</v>
      </c>
      <c r="AV656">
        <v>500</v>
      </c>
    </row>
    <row r="657" spans="1:48" ht="27.75" customHeight="1">
      <c r="A657" s="175" t="s">
        <v>908</v>
      </c>
      <c r="B657" s="175" t="s">
        <v>909</v>
      </c>
      <c r="C657" s="175" t="s">
        <v>381</v>
      </c>
      <c r="D657" s="173">
        <v>13</v>
      </c>
      <c r="E657" s="174">
        <f>TRUNC(단가대비표!O39,0)</f>
        <v>30000</v>
      </c>
      <c r="F657" s="174">
        <f>TRUNC(E657*D657, 0)</f>
        <v>390000</v>
      </c>
      <c r="G657" s="174">
        <f>TRUNC(단가대비표!P39,0)</f>
        <v>0</v>
      </c>
      <c r="H657" s="174">
        <f>TRUNC(G657*D657, 0)</f>
        <v>0</v>
      </c>
      <c r="I657" s="174">
        <f>TRUNC(단가대비표!V39,0)</f>
        <v>0</v>
      </c>
      <c r="J657" s="174">
        <f>TRUNC(I657*D657, 0)</f>
        <v>0</v>
      </c>
      <c r="K657" s="174">
        <f t="shared" si="73"/>
        <v>30000</v>
      </c>
      <c r="L657" s="174">
        <f t="shared" si="73"/>
        <v>390000</v>
      </c>
      <c r="M657" s="175" t="s">
        <v>145</v>
      </c>
      <c r="N657" s="78" t="s">
        <v>3994</v>
      </c>
      <c r="O657" s="78" t="s">
        <v>145</v>
      </c>
      <c r="P657" s="78" t="s">
        <v>145</v>
      </c>
      <c r="Q657" s="78" t="s">
        <v>280</v>
      </c>
      <c r="R657" s="78" t="s">
        <v>332</v>
      </c>
      <c r="S657" s="78" t="s">
        <v>332</v>
      </c>
      <c r="T657" s="78" t="s">
        <v>331</v>
      </c>
      <c r="AR657" s="78" t="s">
        <v>145</v>
      </c>
      <c r="AS657" s="78" t="s">
        <v>145</v>
      </c>
      <c r="AU657" s="78" t="s">
        <v>3995</v>
      </c>
      <c r="AV657">
        <v>501</v>
      </c>
    </row>
    <row r="658" spans="1:48" ht="27.75" customHeight="1">
      <c r="A658" s="173"/>
      <c r="B658" s="173"/>
      <c r="C658" s="173"/>
      <c r="D658" s="173"/>
      <c r="E658" s="174"/>
      <c r="F658" s="174"/>
      <c r="G658" s="174"/>
      <c r="H658" s="174"/>
      <c r="I658" s="174"/>
      <c r="J658" s="174"/>
      <c r="K658" s="174"/>
      <c r="L658" s="174"/>
      <c r="M658" s="173"/>
      <c r="Q658" s="78" t="s">
        <v>280</v>
      </c>
    </row>
    <row r="659" spans="1:48" ht="27.75" customHeight="1">
      <c r="A659" s="173"/>
      <c r="B659" s="173"/>
      <c r="C659" s="173"/>
      <c r="D659" s="173"/>
      <c r="E659" s="174"/>
      <c r="F659" s="174"/>
      <c r="G659" s="174"/>
      <c r="H659" s="174"/>
      <c r="I659" s="174"/>
      <c r="J659" s="174"/>
      <c r="K659" s="174"/>
      <c r="L659" s="174"/>
      <c r="M659" s="173"/>
      <c r="Q659" s="78" t="s">
        <v>280</v>
      </c>
    </row>
    <row r="660" spans="1:48" ht="27.75" customHeight="1">
      <c r="A660" s="173"/>
      <c r="B660" s="173"/>
      <c r="C660" s="173"/>
      <c r="D660" s="173"/>
      <c r="E660" s="174"/>
      <c r="F660" s="174"/>
      <c r="G660" s="174"/>
      <c r="H660" s="174"/>
      <c r="I660" s="174"/>
      <c r="J660" s="174"/>
      <c r="K660" s="174"/>
      <c r="L660" s="174"/>
      <c r="M660" s="173"/>
      <c r="Q660" s="78" t="s">
        <v>280</v>
      </c>
    </row>
    <row r="661" spans="1:48" ht="27.75" customHeight="1">
      <c r="A661" s="173"/>
      <c r="B661" s="173"/>
      <c r="C661" s="173"/>
      <c r="D661" s="173"/>
      <c r="E661" s="174"/>
      <c r="F661" s="174"/>
      <c r="G661" s="174"/>
      <c r="H661" s="174"/>
      <c r="I661" s="174"/>
      <c r="J661" s="174"/>
      <c r="K661" s="174"/>
      <c r="L661" s="174"/>
      <c r="M661" s="173"/>
      <c r="Q661" s="78" t="s">
        <v>280</v>
      </c>
    </row>
    <row r="662" spans="1:48" ht="27.75" customHeight="1">
      <c r="A662" s="173"/>
      <c r="B662" s="173"/>
      <c r="C662" s="173"/>
      <c r="D662" s="173"/>
      <c r="E662" s="174"/>
      <c r="F662" s="174"/>
      <c r="G662" s="174"/>
      <c r="H662" s="174"/>
      <c r="I662" s="174"/>
      <c r="J662" s="174"/>
      <c r="K662" s="174"/>
      <c r="L662" s="174"/>
      <c r="M662" s="173"/>
      <c r="Q662" s="78" t="s">
        <v>280</v>
      </c>
    </row>
    <row r="663" spans="1:48" ht="27.75" customHeight="1">
      <c r="A663" s="173"/>
      <c r="B663" s="173"/>
      <c r="C663" s="173"/>
      <c r="D663" s="173"/>
      <c r="E663" s="174"/>
      <c r="F663" s="174"/>
      <c r="G663" s="174"/>
      <c r="H663" s="174"/>
      <c r="I663" s="174"/>
      <c r="J663" s="174"/>
      <c r="K663" s="174"/>
      <c r="L663" s="174"/>
      <c r="M663" s="173"/>
      <c r="Q663" s="78" t="s">
        <v>280</v>
      </c>
    </row>
    <row r="664" spans="1:48" ht="27.75" customHeight="1">
      <c r="A664" s="173"/>
      <c r="B664" s="173"/>
      <c r="C664" s="173"/>
      <c r="D664" s="173"/>
      <c r="E664" s="174"/>
      <c r="F664" s="174"/>
      <c r="G664" s="174"/>
      <c r="H664" s="174"/>
      <c r="I664" s="174"/>
      <c r="J664" s="174"/>
      <c r="K664" s="174"/>
      <c r="L664" s="174"/>
      <c r="M664" s="173"/>
      <c r="Q664" s="78" t="s">
        <v>280</v>
      </c>
    </row>
    <row r="665" spans="1:48" ht="27.75" customHeight="1">
      <c r="A665" s="173"/>
      <c r="B665" s="173"/>
      <c r="C665" s="173"/>
      <c r="D665" s="173"/>
      <c r="E665" s="174"/>
      <c r="F665" s="174"/>
      <c r="G665" s="174"/>
      <c r="H665" s="174"/>
      <c r="I665" s="174"/>
      <c r="J665" s="174"/>
      <c r="K665" s="174"/>
      <c r="L665" s="174"/>
      <c r="M665" s="173"/>
      <c r="Q665" s="78" t="s">
        <v>280</v>
      </c>
    </row>
    <row r="666" spans="1:48" ht="27.75" customHeight="1">
      <c r="A666" s="173"/>
      <c r="B666" s="173"/>
      <c r="C666" s="173"/>
      <c r="D666" s="173"/>
      <c r="E666" s="174"/>
      <c r="F666" s="174"/>
      <c r="G666" s="174"/>
      <c r="H666" s="174"/>
      <c r="I666" s="174"/>
      <c r="J666" s="174"/>
      <c r="K666" s="174"/>
      <c r="L666" s="174"/>
      <c r="M666" s="173"/>
      <c r="Q666" s="78" t="s">
        <v>280</v>
      </c>
    </row>
    <row r="667" spans="1:48" ht="27.75" customHeight="1">
      <c r="A667" s="173"/>
      <c r="B667" s="173"/>
      <c r="C667" s="173"/>
      <c r="D667" s="173"/>
      <c r="E667" s="174"/>
      <c r="F667" s="174"/>
      <c r="G667" s="174"/>
      <c r="H667" s="174"/>
      <c r="I667" s="174"/>
      <c r="J667" s="174"/>
      <c r="K667" s="174"/>
      <c r="L667" s="174"/>
      <c r="M667" s="173"/>
      <c r="Q667" s="78" t="s">
        <v>280</v>
      </c>
    </row>
    <row r="668" spans="1:48" ht="27.75" customHeight="1">
      <c r="A668" s="173"/>
      <c r="B668" s="173"/>
      <c r="C668" s="173"/>
      <c r="D668" s="173"/>
      <c r="E668" s="174"/>
      <c r="F668" s="174"/>
      <c r="G668" s="174"/>
      <c r="H668" s="174"/>
      <c r="I668" s="174"/>
      <c r="J668" s="174"/>
      <c r="K668" s="174"/>
      <c r="L668" s="174"/>
      <c r="M668" s="173"/>
      <c r="Q668" s="78" t="s">
        <v>280</v>
      </c>
    </row>
    <row r="669" spans="1:48" ht="27.75" customHeight="1">
      <c r="A669" s="173"/>
      <c r="B669" s="173"/>
      <c r="C669" s="173"/>
      <c r="D669" s="173"/>
      <c r="E669" s="174"/>
      <c r="F669" s="174"/>
      <c r="G669" s="174"/>
      <c r="H669" s="174"/>
      <c r="I669" s="174"/>
      <c r="J669" s="174"/>
      <c r="K669" s="174"/>
      <c r="L669" s="174"/>
      <c r="M669" s="173"/>
      <c r="Q669" s="78" t="s">
        <v>280</v>
      </c>
    </row>
    <row r="670" spans="1:48" ht="27.75" customHeight="1">
      <c r="A670" s="173"/>
      <c r="B670" s="173"/>
      <c r="C670" s="173"/>
      <c r="D670" s="173"/>
      <c r="E670" s="174"/>
      <c r="F670" s="174"/>
      <c r="G670" s="174"/>
      <c r="H670" s="174"/>
      <c r="I670" s="174"/>
      <c r="J670" s="174"/>
      <c r="K670" s="174"/>
      <c r="L670" s="174"/>
      <c r="M670" s="173"/>
      <c r="Q670" s="78" t="s">
        <v>280</v>
      </c>
    </row>
    <row r="671" spans="1:48" ht="27.75" customHeight="1">
      <c r="A671" s="173"/>
      <c r="B671" s="173"/>
      <c r="C671" s="173"/>
      <c r="D671" s="173"/>
      <c r="E671" s="174"/>
      <c r="F671" s="174"/>
      <c r="G671" s="174"/>
      <c r="H671" s="174"/>
      <c r="I671" s="174"/>
      <c r="J671" s="174"/>
      <c r="K671" s="174"/>
      <c r="L671" s="174"/>
      <c r="M671" s="173"/>
      <c r="Q671" s="78" t="s">
        <v>280</v>
      </c>
    </row>
    <row r="672" spans="1:48" ht="27.75" customHeight="1">
      <c r="A672" s="173"/>
      <c r="B672" s="173"/>
      <c r="C672" s="173"/>
      <c r="D672" s="173"/>
      <c r="E672" s="174"/>
      <c r="F672" s="174"/>
      <c r="G672" s="174"/>
      <c r="H672" s="174"/>
      <c r="I672" s="174"/>
      <c r="J672" s="174"/>
      <c r="K672" s="174"/>
      <c r="L672" s="174"/>
      <c r="M672" s="173"/>
      <c r="Q672" s="78" t="s">
        <v>280</v>
      </c>
    </row>
    <row r="673" spans="1:48" ht="27.75" customHeight="1">
      <c r="A673" s="173"/>
      <c r="B673" s="173"/>
      <c r="C673" s="173"/>
      <c r="D673" s="173"/>
      <c r="E673" s="174"/>
      <c r="F673" s="174"/>
      <c r="G673" s="174"/>
      <c r="H673" s="174"/>
      <c r="I673" s="174"/>
      <c r="J673" s="174"/>
      <c r="K673" s="174"/>
      <c r="L673" s="174"/>
      <c r="M673" s="173"/>
      <c r="Q673" s="78" t="s">
        <v>280</v>
      </c>
    </row>
    <row r="674" spans="1:48" ht="27.75" customHeight="1">
      <c r="A674" s="173"/>
      <c r="B674" s="173"/>
      <c r="C674" s="173"/>
      <c r="D674" s="173"/>
      <c r="E674" s="174"/>
      <c r="F674" s="174"/>
      <c r="G674" s="174"/>
      <c r="H674" s="174"/>
      <c r="I674" s="174"/>
      <c r="J674" s="174"/>
      <c r="K674" s="174"/>
      <c r="L674" s="174"/>
      <c r="M674" s="173"/>
      <c r="Q674" s="78" t="s">
        <v>280</v>
      </c>
    </row>
    <row r="675" spans="1:48" ht="27.75" customHeight="1">
      <c r="A675" s="173"/>
      <c r="B675" s="173"/>
      <c r="C675" s="173"/>
      <c r="D675" s="173"/>
      <c r="E675" s="174"/>
      <c r="F675" s="174"/>
      <c r="G675" s="174"/>
      <c r="H675" s="174"/>
      <c r="I675" s="174"/>
      <c r="J675" s="174"/>
      <c r="K675" s="174"/>
      <c r="L675" s="174"/>
      <c r="M675" s="173"/>
      <c r="Q675" s="78" t="s">
        <v>280</v>
      </c>
    </row>
    <row r="676" spans="1:48" ht="27.75" customHeight="1">
      <c r="A676" s="173"/>
      <c r="B676" s="173"/>
      <c r="C676" s="173"/>
      <c r="D676" s="173"/>
      <c r="E676" s="174"/>
      <c r="F676" s="174"/>
      <c r="G676" s="174"/>
      <c r="H676" s="174"/>
      <c r="I676" s="174"/>
      <c r="J676" s="174"/>
      <c r="K676" s="174"/>
      <c r="L676" s="174"/>
      <c r="M676" s="173"/>
      <c r="Q676" s="78" t="s">
        <v>280</v>
      </c>
    </row>
    <row r="677" spans="1:48" ht="27.75" customHeight="1">
      <c r="A677" s="173"/>
      <c r="B677" s="173"/>
      <c r="C677" s="173"/>
      <c r="D677" s="173"/>
      <c r="E677" s="174"/>
      <c r="F677" s="174"/>
      <c r="G677" s="174"/>
      <c r="H677" s="174"/>
      <c r="I677" s="174"/>
      <c r="J677" s="174"/>
      <c r="K677" s="174"/>
      <c r="L677" s="174"/>
      <c r="M677" s="173"/>
      <c r="Q677" s="78" t="s">
        <v>280</v>
      </c>
    </row>
    <row r="678" spans="1:48" ht="27.75" customHeight="1">
      <c r="A678" s="175" t="s">
        <v>161</v>
      </c>
      <c r="B678" s="173"/>
      <c r="C678" s="173"/>
      <c r="D678" s="173"/>
      <c r="E678" s="174"/>
      <c r="F678" s="174">
        <f>SUMIF(Q654:Q677,"010123",F654:F677)</f>
        <v>6403250</v>
      </c>
      <c r="G678" s="174"/>
      <c r="H678" s="174">
        <f>SUMIF(Q654:Q677,"010123",H654:H677)</f>
        <v>0</v>
      </c>
      <c r="I678" s="174"/>
      <c r="J678" s="174">
        <f>SUMIF(Q654:Q677,"010123",J654:J677)</f>
        <v>0</v>
      </c>
      <c r="K678" s="174"/>
      <c r="L678" s="174">
        <f>SUMIF(Q654:Q677,"010123",L654:L677)</f>
        <v>6403250</v>
      </c>
      <c r="M678" s="173"/>
      <c r="N678" t="s">
        <v>342</v>
      </c>
    </row>
    <row r="679" spans="1:48" ht="27.75" customHeight="1">
      <c r="A679" s="175" t="s">
        <v>2872</v>
      </c>
      <c r="B679" s="175" t="s">
        <v>145</v>
      </c>
      <c r="C679" s="173"/>
      <c r="D679" s="173"/>
      <c r="E679" s="174"/>
      <c r="F679" s="174"/>
      <c r="G679" s="174"/>
      <c r="H679" s="174"/>
      <c r="I679" s="174"/>
      <c r="J679" s="174"/>
      <c r="K679" s="174"/>
      <c r="L679" s="174"/>
      <c r="M679" s="173"/>
      <c r="Q679" s="78" t="s">
        <v>281</v>
      </c>
    </row>
    <row r="680" spans="1:48" ht="27.75" customHeight="1">
      <c r="A680" s="175" t="s">
        <v>910</v>
      </c>
      <c r="B680" s="175" t="s">
        <v>911</v>
      </c>
      <c r="C680" s="175" t="s">
        <v>901</v>
      </c>
      <c r="D680" s="173">
        <v>450</v>
      </c>
      <c r="E680" s="174">
        <f>TRUNC(중기단가목록!E8,0)</f>
        <v>0</v>
      </c>
      <c r="F680" s="174">
        <f t="shared" ref="F680:F685" si="74">TRUNC(E680*D680, 0)</f>
        <v>0</v>
      </c>
      <c r="G680" s="174">
        <f>TRUNC(중기단가목록!F8,0)</f>
        <v>0</v>
      </c>
      <c r="H680" s="174">
        <f t="shared" ref="H680:H685" si="75">TRUNC(G680*D680, 0)</f>
        <v>0</v>
      </c>
      <c r="I680" s="174">
        <f>TRUNC(중기단가목록!G8,0)</f>
        <v>1907</v>
      </c>
      <c r="J680" s="174">
        <f t="shared" ref="J680:J685" si="76">TRUNC(I680*D680, 0)</f>
        <v>858150</v>
      </c>
      <c r="K680" s="174">
        <f t="shared" ref="K680:L685" si="77">TRUNC(E680+G680+I680, 0)</f>
        <v>1907</v>
      </c>
      <c r="L680" s="174">
        <f t="shared" si="77"/>
        <v>858150</v>
      </c>
      <c r="M680" s="175" t="s">
        <v>914</v>
      </c>
      <c r="N680" s="78" t="s">
        <v>3996</v>
      </c>
      <c r="O680" s="78" t="s">
        <v>145</v>
      </c>
      <c r="P680" s="78" t="s">
        <v>145</v>
      </c>
      <c r="Q680" s="78" t="s">
        <v>281</v>
      </c>
      <c r="R680" s="78" t="s">
        <v>332</v>
      </c>
      <c r="S680" s="78" t="s">
        <v>331</v>
      </c>
      <c r="T680" s="78" t="s">
        <v>332</v>
      </c>
      <c r="AR680" s="78" t="s">
        <v>145</v>
      </c>
      <c r="AS680" s="78" t="s">
        <v>145</v>
      </c>
      <c r="AU680" s="78" t="s">
        <v>3997</v>
      </c>
      <c r="AV680">
        <v>275</v>
      </c>
    </row>
    <row r="681" spans="1:48" ht="27.75" customHeight="1">
      <c r="A681" s="175" t="s">
        <v>913</v>
      </c>
      <c r="B681" s="175" t="s">
        <v>2943</v>
      </c>
      <c r="C681" s="175" t="s">
        <v>401</v>
      </c>
      <c r="D681" s="173">
        <v>94.174999999999997</v>
      </c>
      <c r="E681" s="174">
        <f>TRUNC(중기단가목록!E9,0)</f>
        <v>0</v>
      </c>
      <c r="F681" s="174">
        <f t="shared" si="74"/>
        <v>0</v>
      </c>
      <c r="G681" s="174">
        <f>TRUNC(중기단가목록!F9,0)</f>
        <v>0</v>
      </c>
      <c r="H681" s="174">
        <f t="shared" si="75"/>
        <v>0</v>
      </c>
      <c r="I681" s="174">
        <f>TRUNC(중기단가목록!G9,0)</f>
        <v>15346</v>
      </c>
      <c r="J681" s="174">
        <f t="shared" si="76"/>
        <v>1445209</v>
      </c>
      <c r="K681" s="174">
        <f t="shared" si="77"/>
        <v>15346</v>
      </c>
      <c r="L681" s="174">
        <f t="shared" si="77"/>
        <v>1445209</v>
      </c>
      <c r="M681" s="175" t="s">
        <v>1778</v>
      </c>
      <c r="N681" s="78" t="s">
        <v>3998</v>
      </c>
      <c r="O681" s="78" t="s">
        <v>145</v>
      </c>
      <c r="P681" s="78" t="s">
        <v>145</v>
      </c>
      <c r="Q681" s="78" t="s">
        <v>281</v>
      </c>
      <c r="R681" s="78" t="s">
        <v>332</v>
      </c>
      <c r="S681" s="78" t="s">
        <v>331</v>
      </c>
      <c r="T681" s="78" t="s">
        <v>332</v>
      </c>
      <c r="AR681" s="78" t="s">
        <v>145</v>
      </c>
      <c r="AS681" s="78" t="s">
        <v>145</v>
      </c>
      <c r="AU681" s="78" t="s">
        <v>3999</v>
      </c>
      <c r="AV681">
        <v>675</v>
      </c>
    </row>
    <row r="682" spans="1:48" ht="27.75" customHeight="1">
      <c r="A682" s="175" t="s">
        <v>3061</v>
      </c>
      <c r="B682" s="175" t="s">
        <v>3062</v>
      </c>
      <c r="C682" s="175" t="s">
        <v>401</v>
      </c>
      <c r="D682" s="173">
        <v>58.237000000000002</v>
      </c>
      <c r="E682" s="174">
        <f>TRUNC(중기단가목록!E10,0)</f>
        <v>0</v>
      </c>
      <c r="F682" s="174">
        <f t="shared" si="74"/>
        <v>0</v>
      </c>
      <c r="G682" s="174">
        <f>TRUNC(중기단가목록!F10,0)</f>
        <v>0</v>
      </c>
      <c r="H682" s="174">
        <f t="shared" si="75"/>
        <v>0</v>
      </c>
      <c r="I682" s="174">
        <f>TRUNC(중기단가목록!G10,0)</f>
        <v>10938</v>
      </c>
      <c r="J682" s="174">
        <f t="shared" si="76"/>
        <v>636996</v>
      </c>
      <c r="K682" s="174">
        <f t="shared" si="77"/>
        <v>10938</v>
      </c>
      <c r="L682" s="174">
        <f t="shared" si="77"/>
        <v>636996</v>
      </c>
      <c r="M682" s="175" t="s">
        <v>1781</v>
      </c>
      <c r="N682" s="78" t="s">
        <v>4000</v>
      </c>
      <c r="O682" s="78" t="s">
        <v>145</v>
      </c>
      <c r="P682" s="78" t="s">
        <v>145</v>
      </c>
      <c r="Q682" s="78" t="s">
        <v>281</v>
      </c>
      <c r="R682" s="78" t="s">
        <v>332</v>
      </c>
      <c r="S682" s="78" t="s">
        <v>331</v>
      </c>
      <c r="T682" s="78" t="s">
        <v>332</v>
      </c>
      <c r="AR682" s="78" t="s">
        <v>145</v>
      </c>
      <c r="AS682" s="78" t="s">
        <v>145</v>
      </c>
      <c r="AU682" s="78" t="s">
        <v>4001</v>
      </c>
      <c r="AV682">
        <v>276</v>
      </c>
    </row>
    <row r="683" spans="1:48" ht="27.75" customHeight="1">
      <c r="A683" s="175" t="s">
        <v>3063</v>
      </c>
      <c r="B683" s="175" t="s">
        <v>3064</v>
      </c>
      <c r="C683" s="175" t="s">
        <v>401</v>
      </c>
      <c r="D683" s="173">
        <v>58.237000000000002</v>
      </c>
      <c r="E683" s="174">
        <f>TRUNC(중기단가목록!E11,0)</f>
        <v>0</v>
      </c>
      <c r="F683" s="174">
        <f t="shared" si="74"/>
        <v>0</v>
      </c>
      <c r="G683" s="174">
        <f>TRUNC(중기단가목록!F11,0)</f>
        <v>0</v>
      </c>
      <c r="H683" s="174">
        <f t="shared" si="75"/>
        <v>0</v>
      </c>
      <c r="I683" s="174">
        <f>TRUNC(중기단가목록!G11,0)</f>
        <v>60719</v>
      </c>
      <c r="J683" s="174">
        <f t="shared" si="76"/>
        <v>3536092</v>
      </c>
      <c r="K683" s="174">
        <f t="shared" si="77"/>
        <v>60719</v>
      </c>
      <c r="L683" s="174">
        <f t="shared" si="77"/>
        <v>3536092</v>
      </c>
      <c r="M683" s="175" t="s">
        <v>1784</v>
      </c>
      <c r="N683" s="78" t="s">
        <v>4002</v>
      </c>
      <c r="O683" s="78" t="s">
        <v>145</v>
      </c>
      <c r="P683" s="78" t="s">
        <v>145</v>
      </c>
      <c r="Q683" s="78" t="s">
        <v>281</v>
      </c>
      <c r="R683" s="78" t="s">
        <v>332</v>
      </c>
      <c r="S683" s="78" t="s">
        <v>331</v>
      </c>
      <c r="T683" s="78" t="s">
        <v>332</v>
      </c>
      <c r="AR683" s="78" t="s">
        <v>145</v>
      </c>
      <c r="AS683" s="78" t="s">
        <v>145</v>
      </c>
      <c r="AU683" s="78" t="s">
        <v>4003</v>
      </c>
      <c r="AV683">
        <v>676</v>
      </c>
    </row>
    <row r="684" spans="1:48" ht="27.75" customHeight="1">
      <c r="A684" s="175" t="s">
        <v>915</v>
      </c>
      <c r="B684" s="175" t="s">
        <v>145</v>
      </c>
      <c r="C684" s="175" t="s">
        <v>401</v>
      </c>
      <c r="D684" s="173">
        <v>41.713000000000001</v>
      </c>
      <c r="E684" s="174">
        <f>TRUNC(단가대비표!O336,0)</f>
        <v>0</v>
      </c>
      <c r="F684" s="174">
        <f t="shared" si="74"/>
        <v>0</v>
      </c>
      <c r="G684" s="174">
        <f>TRUNC(단가대비표!P336,0)</f>
        <v>0</v>
      </c>
      <c r="H684" s="174">
        <f t="shared" si="75"/>
        <v>0</v>
      </c>
      <c r="I684" s="174">
        <f>TRUNC(단가대비표!V336,0)</f>
        <v>3520</v>
      </c>
      <c r="J684" s="174">
        <f t="shared" si="76"/>
        <v>146829</v>
      </c>
      <c r="K684" s="174">
        <f t="shared" si="77"/>
        <v>3520</v>
      </c>
      <c r="L684" s="174">
        <f t="shared" si="77"/>
        <v>146829</v>
      </c>
      <c r="M684" s="175" t="s">
        <v>145</v>
      </c>
      <c r="N684" s="78" t="s">
        <v>4004</v>
      </c>
      <c r="O684" s="78" t="s">
        <v>145</v>
      </c>
      <c r="P684" s="78" t="s">
        <v>145</v>
      </c>
      <c r="Q684" s="78" t="s">
        <v>281</v>
      </c>
      <c r="R684" s="78" t="s">
        <v>332</v>
      </c>
      <c r="S684" s="78" t="s">
        <v>332</v>
      </c>
      <c r="T684" s="78" t="s">
        <v>331</v>
      </c>
      <c r="AR684" s="78" t="s">
        <v>145</v>
      </c>
      <c r="AS684" s="78" t="s">
        <v>145</v>
      </c>
      <c r="AU684" s="78" t="s">
        <v>4005</v>
      </c>
      <c r="AV684">
        <v>458</v>
      </c>
    </row>
    <row r="685" spans="1:48" ht="27.75" customHeight="1">
      <c r="A685" s="175" t="s">
        <v>916</v>
      </c>
      <c r="B685" s="175" t="s">
        <v>917</v>
      </c>
      <c r="C685" s="175" t="s">
        <v>401</v>
      </c>
      <c r="D685" s="173">
        <v>5.4909999999999997</v>
      </c>
      <c r="E685" s="174">
        <f>TRUNC(단가대비표!O337,0)</f>
        <v>0</v>
      </c>
      <c r="F685" s="174">
        <f t="shared" si="74"/>
        <v>0</v>
      </c>
      <c r="G685" s="174">
        <f>TRUNC(단가대비표!P337,0)</f>
        <v>0</v>
      </c>
      <c r="H685" s="174">
        <f t="shared" si="75"/>
        <v>0</v>
      </c>
      <c r="I685" s="174">
        <f>TRUNC(단가대비표!V337,0)</f>
        <v>5810</v>
      </c>
      <c r="J685" s="174">
        <f t="shared" si="76"/>
        <v>31902</v>
      </c>
      <c r="K685" s="174">
        <f t="shared" si="77"/>
        <v>5810</v>
      </c>
      <c r="L685" s="174">
        <f t="shared" si="77"/>
        <v>31902</v>
      </c>
      <c r="M685" s="175" t="s">
        <v>145</v>
      </c>
      <c r="N685" s="78" t="s">
        <v>4006</v>
      </c>
      <c r="O685" s="78" t="s">
        <v>145</v>
      </c>
      <c r="P685" s="78" t="s">
        <v>145</v>
      </c>
      <c r="Q685" s="78" t="s">
        <v>281</v>
      </c>
      <c r="R685" s="78" t="s">
        <v>332</v>
      </c>
      <c r="S685" s="78" t="s">
        <v>332</v>
      </c>
      <c r="T685" s="78" t="s">
        <v>331</v>
      </c>
      <c r="AR685" s="78" t="s">
        <v>145</v>
      </c>
      <c r="AS685" s="78" t="s">
        <v>145</v>
      </c>
      <c r="AU685" s="78" t="s">
        <v>4007</v>
      </c>
      <c r="AV685">
        <v>459</v>
      </c>
    </row>
    <row r="686" spans="1:48" ht="27.75" customHeight="1">
      <c r="A686" s="173"/>
      <c r="B686" s="173"/>
      <c r="C686" s="173"/>
      <c r="D686" s="173"/>
      <c r="E686" s="174"/>
      <c r="F686" s="174"/>
      <c r="G686" s="174"/>
      <c r="H686" s="174"/>
      <c r="I686" s="174"/>
      <c r="J686" s="174"/>
      <c r="K686" s="174"/>
      <c r="L686" s="174"/>
      <c r="M686" s="173"/>
      <c r="Q686" s="78" t="s">
        <v>281</v>
      </c>
    </row>
    <row r="687" spans="1:48" ht="27.75" customHeight="1">
      <c r="A687" s="173"/>
      <c r="B687" s="173"/>
      <c r="C687" s="173"/>
      <c r="D687" s="173"/>
      <c r="E687" s="174"/>
      <c r="F687" s="174"/>
      <c r="G687" s="174"/>
      <c r="H687" s="174"/>
      <c r="I687" s="174"/>
      <c r="J687" s="174"/>
      <c r="K687" s="174"/>
      <c r="L687" s="174"/>
      <c r="M687" s="173"/>
      <c r="Q687" s="78" t="s">
        <v>281</v>
      </c>
    </row>
    <row r="688" spans="1:48" ht="27.75" customHeight="1">
      <c r="A688" s="173"/>
      <c r="B688" s="173"/>
      <c r="C688" s="173"/>
      <c r="D688" s="173"/>
      <c r="E688" s="174"/>
      <c r="F688" s="174"/>
      <c r="G688" s="174"/>
      <c r="H688" s="174"/>
      <c r="I688" s="174"/>
      <c r="J688" s="174"/>
      <c r="K688" s="174"/>
      <c r="L688" s="174"/>
      <c r="M688" s="173"/>
      <c r="Q688" s="78" t="s">
        <v>281</v>
      </c>
    </row>
    <row r="689" spans="1:17" ht="27.75" customHeight="1">
      <c r="A689" s="173"/>
      <c r="B689" s="173"/>
      <c r="C689" s="173"/>
      <c r="D689" s="173"/>
      <c r="E689" s="174"/>
      <c r="F689" s="174"/>
      <c r="G689" s="174"/>
      <c r="H689" s="174"/>
      <c r="I689" s="174"/>
      <c r="J689" s="174"/>
      <c r="K689" s="174"/>
      <c r="L689" s="174"/>
      <c r="M689" s="173"/>
      <c r="Q689" s="78" t="s">
        <v>281</v>
      </c>
    </row>
    <row r="690" spans="1:17" ht="27.75" customHeight="1">
      <c r="A690" s="173"/>
      <c r="B690" s="173"/>
      <c r="C690" s="173"/>
      <c r="D690" s="173"/>
      <c r="E690" s="174"/>
      <c r="F690" s="174"/>
      <c r="G690" s="174"/>
      <c r="H690" s="174"/>
      <c r="I690" s="174"/>
      <c r="J690" s="174"/>
      <c r="K690" s="174"/>
      <c r="L690" s="174"/>
      <c r="M690" s="173"/>
      <c r="Q690" s="78" t="s">
        <v>281</v>
      </c>
    </row>
    <row r="691" spans="1:17" ht="27.75" customHeight="1">
      <c r="A691" s="173"/>
      <c r="B691" s="173"/>
      <c r="C691" s="173"/>
      <c r="D691" s="173"/>
      <c r="E691" s="174"/>
      <c r="F691" s="174"/>
      <c r="G691" s="174"/>
      <c r="H691" s="174"/>
      <c r="I691" s="174"/>
      <c r="J691" s="174"/>
      <c r="K691" s="174"/>
      <c r="L691" s="174"/>
      <c r="M691" s="173"/>
      <c r="Q691" s="78" t="s">
        <v>281</v>
      </c>
    </row>
    <row r="692" spans="1:17" ht="27.75" customHeight="1">
      <c r="A692" s="173"/>
      <c r="B692" s="173"/>
      <c r="C692" s="173"/>
      <c r="D692" s="173"/>
      <c r="E692" s="174"/>
      <c r="F692" s="174"/>
      <c r="G692" s="174"/>
      <c r="H692" s="174"/>
      <c r="I692" s="174"/>
      <c r="J692" s="174"/>
      <c r="K692" s="174"/>
      <c r="L692" s="174"/>
      <c r="M692" s="173"/>
      <c r="Q692" s="78" t="s">
        <v>281</v>
      </c>
    </row>
    <row r="693" spans="1:17" ht="27.75" customHeight="1">
      <c r="A693" s="173"/>
      <c r="B693" s="173"/>
      <c r="C693" s="173"/>
      <c r="D693" s="173"/>
      <c r="E693" s="174"/>
      <c r="F693" s="174"/>
      <c r="G693" s="174"/>
      <c r="H693" s="174"/>
      <c r="I693" s="174"/>
      <c r="J693" s="174"/>
      <c r="K693" s="174"/>
      <c r="L693" s="174"/>
      <c r="M693" s="173"/>
      <c r="Q693" s="78" t="s">
        <v>281</v>
      </c>
    </row>
    <row r="694" spans="1:17" ht="27.75" customHeight="1">
      <c r="A694" s="173"/>
      <c r="B694" s="173"/>
      <c r="C694" s="173"/>
      <c r="D694" s="173"/>
      <c r="E694" s="174"/>
      <c r="F694" s="174"/>
      <c r="G694" s="174"/>
      <c r="H694" s="174"/>
      <c r="I694" s="174"/>
      <c r="J694" s="174"/>
      <c r="K694" s="174"/>
      <c r="L694" s="174"/>
      <c r="M694" s="173"/>
      <c r="Q694" s="78" t="s">
        <v>281</v>
      </c>
    </row>
    <row r="695" spans="1:17" ht="27.75" customHeight="1">
      <c r="A695" s="173"/>
      <c r="B695" s="173"/>
      <c r="C695" s="173"/>
      <c r="D695" s="173"/>
      <c r="E695" s="174"/>
      <c r="F695" s="174"/>
      <c r="G695" s="174"/>
      <c r="H695" s="174"/>
      <c r="I695" s="174"/>
      <c r="J695" s="174"/>
      <c r="K695" s="174"/>
      <c r="L695" s="174"/>
      <c r="M695" s="173"/>
      <c r="Q695" s="78" t="s">
        <v>281</v>
      </c>
    </row>
    <row r="696" spans="1:17" ht="27.75" customHeight="1">
      <c r="A696" s="173"/>
      <c r="B696" s="173"/>
      <c r="C696" s="173"/>
      <c r="D696" s="173"/>
      <c r="E696" s="174"/>
      <c r="F696" s="174"/>
      <c r="G696" s="174"/>
      <c r="H696" s="174"/>
      <c r="I696" s="174"/>
      <c r="J696" s="174"/>
      <c r="K696" s="174"/>
      <c r="L696" s="174"/>
      <c r="M696" s="173"/>
      <c r="Q696" s="78" t="s">
        <v>281</v>
      </c>
    </row>
    <row r="697" spans="1:17" ht="27.75" customHeight="1">
      <c r="A697" s="173"/>
      <c r="B697" s="173"/>
      <c r="C697" s="173"/>
      <c r="D697" s="173"/>
      <c r="E697" s="174"/>
      <c r="F697" s="174"/>
      <c r="G697" s="174"/>
      <c r="H697" s="174"/>
      <c r="I697" s="174"/>
      <c r="J697" s="174"/>
      <c r="K697" s="174"/>
      <c r="L697" s="174"/>
      <c r="M697" s="173"/>
      <c r="Q697" s="78" t="s">
        <v>281</v>
      </c>
    </row>
    <row r="698" spans="1:17" ht="27.75" customHeight="1">
      <c r="A698" s="173"/>
      <c r="B698" s="173"/>
      <c r="C698" s="173"/>
      <c r="D698" s="173"/>
      <c r="E698" s="174"/>
      <c r="F698" s="174"/>
      <c r="G698" s="174"/>
      <c r="H698" s="174"/>
      <c r="I698" s="174"/>
      <c r="J698" s="174"/>
      <c r="K698" s="174"/>
      <c r="L698" s="174"/>
      <c r="M698" s="173"/>
      <c r="Q698" s="78" t="s">
        <v>281</v>
      </c>
    </row>
    <row r="699" spans="1:17" ht="27.75" customHeight="1">
      <c r="A699" s="173"/>
      <c r="B699" s="173"/>
      <c r="C699" s="173"/>
      <c r="D699" s="173"/>
      <c r="E699" s="174"/>
      <c r="F699" s="174"/>
      <c r="G699" s="174"/>
      <c r="H699" s="174"/>
      <c r="I699" s="174"/>
      <c r="J699" s="174"/>
      <c r="K699" s="174"/>
      <c r="L699" s="174"/>
      <c r="M699" s="173"/>
      <c r="Q699" s="78" t="s">
        <v>281</v>
      </c>
    </row>
    <row r="700" spans="1:17" ht="27.75" customHeight="1">
      <c r="A700" s="173"/>
      <c r="B700" s="173"/>
      <c r="C700" s="173"/>
      <c r="D700" s="173"/>
      <c r="E700" s="174"/>
      <c r="F700" s="174"/>
      <c r="G700" s="174"/>
      <c r="H700" s="174"/>
      <c r="I700" s="174"/>
      <c r="J700" s="174"/>
      <c r="K700" s="174"/>
      <c r="L700" s="174"/>
      <c r="M700" s="173"/>
      <c r="Q700" s="78" t="s">
        <v>281</v>
      </c>
    </row>
    <row r="701" spans="1:17" ht="27.75" customHeight="1">
      <c r="A701" s="173"/>
      <c r="B701" s="173"/>
      <c r="C701" s="173"/>
      <c r="D701" s="173"/>
      <c r="E701" s="174"/>
      <c r="F701" s="174"/>
      <c r="G701" s="174"/>
      <c r="H701" s="174"/>
      <c r="I701" s="174"/>
      <c r="J701" s="174"/>
      <c r="K701" s="174"/>
      <c r="L701" s="174"/>
      <c r="M701" s="173"/>
      <c r="Q701" s="78" t="s">
        <v>281</v>
      </c>
    </row>
    <row r="702" spans="1:17" ht="27.75" customHeight="1">
      <c r="A702" s="173"/>
      <c r="B702" s="173"/>
      <c r="C702" s="173"/>
      <c r="D702" s="173"/>
      <c r="E702" s="174"/>
      <c r="F702" s="174"/>
      <c r="G702" s="174"/>
      <c r="H702" s="174"/>
      <c r="I702" s="174"/>
      <c r="J702" s="174"/>
      <c r="K702" s="174"/>
      <c r="L702" s="174"/>
      <c r="M702" s="173"/>
      <c r="Q702" s="78" t="s">
        <v>281</v>
      </c>
    </row>
    <row r="703" spans="1:17" ht="27.75" customHeight="1">
      <c r="A703" s="173"/>
      <c r="B703" s="173"/>
      <c r="C703" s="173"/>
      <c r="D703" s="173"/>
      <c r="E703" s="174"/>
      <c r="F703" s="174"/>
      <c r="G703" s="174"/>
      <c r="H703" s="174"/>
      <c r="I703" s="174"/>
      <c r="J703" s="174"/>
      <c r="K703" s="174"/>
      <c r="L703" s="174"/>
      <c r="M703" s="173"/>
      <c r="Q703" s="78" t="s">
        <v>281</v>
      </c>
    </row>
    <row r="704" spans="1:17" ht="27.75" customHeight="1">
      <c r="A704" s="175" t="s">
        <v>161</v>
      </c>
      <c r="B704" s="173"/>
      <c r="C704" s="173"/>
      <c r="D704" s="173"/>
      <c r="E704" s="174"/>
      <c r="F704" s="174">
        <f>SUMIF(Q680:Q703,"010124",F680:F703)</f>
        <v>0</v>
      </c>
      <c r="G704" s="174"/>
      <c r="H704" s="174">
        <f>SUMIF(Q680:Q703,"010124",H680:H703)</f>
        <v>0</v>
      </c>
      <c r="I704" s="174"/>
      <c r="J704" s="174">
        <f>SUMIF(Q680:Q703,"010124",J680:J703)</f>
        <v>6655178</v>
      </c>
      <c r="K704" s="174"/>
      <c r="L704" s="174">
        <f>SUMIF(Q680:Q703,"010124",L680:L703)</f>
        <v>6655178</v>
      </c>
      <c r="M704" s="173"/>
      <c r="N704" t="s">
        <v>342</v>
      </c>
    </row>
    <row r="705" spans="1:48" ht="27.75" customHeight="1">
      <c r="A705" s="175" t="s">
        <v>2873</v>
      </c>
      <c r="B705" s="175" t="s">
        <v>145</v>
      </c>
      <c r="C705" s="173"/>
      <c r="D705" s="173"/>
      <c r="E705" s="174"/>
      <c r="F705" s="174"/>
      <c r="G705" s="174"/>
      <c r="H705" s="174"/>
      <c r="I705" s="174"/>
      <c r="J705" s="174"/>
      <c r="K705" s="174"/>
      <c r="L705" s="174"/>
      <c r="M705" s="173"/>
      <c r="Q705" s="78" t="s">
        <v>282</v>
      </c>
    </row>
    <row r="706" spans="1:48" ht="27.75" customHeight="1">
      <c r="A706" s="175" t="s">
        <v>918</v>
      </c>
      <c r="B706" s="175" t="s">
        <v>919</v>
      </c>
      <c r="C706" s="175" t="s">
        <v>401</v>
      </c>
      <c r="D706" s="173">
        <v>-5.9930000000000003</v>
      </c>
      <c r="E706" s="174">
        <f>TRUNC(단가대비표!O48,0)</f>
        <v>275000</v>
      </c>
      <c r="F706" s="174">
        <f>TRUNC(E706*D706, 0)</f>
        <v>-1648075</v>
      </c>
      <c r="G706" s="174">
        <f>TRUNC(단가대비표!P48,0)</f>
        <v>0</v>
      </c>
      <c r="H706" s="174">
        <f>TRUNC(G706*D706, 0)</f>
        <v>0</v>
      </c>
      <c r="I706" s="174">
        <f>TRUNC(단가대비표!V48,0)</f>
        <v>0</v>
      </c>
      <c r="J706" s="174">
        <f>TRUNC(I706*D706, 0)</f>
        <v>0</v>
      </c>
      <c r="K706" s="174">
        <f>TRUNC(E706+G706+I706, 0)</f>
        <v>275000</v>
      </c>
      <c r="L706" s="174">
        <f>TRUNC(F706+H706+J706, 0)</f>
        <v>-1648075</v>
      </c>
      <c r="M706" s="175" t="s">
        <v>920</v>
      </c>
      <c r="N706" s="78" t="s">
        <v>4008</v>
      </c>
      <c r="O706" s="78" t="s">
        <v>145</v>
      </c>
      <c r="P706" s="78" t="s">
        <v>145</v>
      </c>
      <c r="Q706" s="78" t="s">
        <v>282</v>
      </c>
      <c r="R706" s="78" t="s">
        <v>332</v>
      </c>
      <c r="S706" s="78" t="s">
        <v>332</v>
      </c>
      <c r="T706" s="78" t="s">
        <v>331</v>
      </c>
      <c r="AR706" s="78" t="s">
        <v>145</v>
      </c>
      <c r="AS706" s="78" t="s">
        <v>145</v>
      </c>
      <c r="AU706" s="78" t="s">
        <v>4009</v>
      </c>
      <c r="AV706">
        <v>299</v>
      </c>
    </row>
    <row r="707" spans="1:48" ht="27.75" customHeight="1">
      <c r="A707" s="173"/>
      <c r="B707" s="173"/>
      <c r="C707" s="173"/>
      <c r="D707" s="173"/>
      <c r="E707" s="174"/>
      <c r="F707" s="174"/>
      <c r="G707" s="174"/>
      <c r="H707" s="174"/>
      <c r="I707" s="174"/>
      <c r="J707" s="174"/>
      <c r="K707" s="174"/>
      <c r="L707" s="174"/>
      <c r="M707" s="173"/>
      <c r="Q707" s="78" t="s">
        <v>282</v>
      </c>
    </row>
    <row r="708" spans="1:48" ht="27.75" customHeight="1">
      <c r="A708" s="173"/>
      <c r="B708" s="173"/>
      <c r="C708" s="173"/>
      <c r="D708" s="173"/>
      <c r="E708" s="174"/>
      <c r="F708" s="174"/>
      <c r="G708" s="174"/>
      <c r="H708" s="174"/>
      <c r="I708" s="174"/>
      <c r="J708" s="174"/>
      <c r="K708" s="174"/>
      <c r="L708" s="174"/>
      <c r="M708" s="173"/>
      <c r="Q708" s="78" t="s">
        <v>282</v>
      </c>
    </row>
    <row r="709" spans="1:48" ht="27.75" customHeight="1">
      <c r="A709" s="173"/>
      <c r="B709" s="173"/>
      <c r="C709" s="173"/>
      <c r="D709" s="173"/>
      <c r="E709" s="174"/>
      <c r="F709" s="174"/>
      <c r="G709" s="174"/>
      <c r="H709" s="174"/>
      <c r="I709" s="174"/>
      <c r="J709" s="174"/>
      <c r="K709" s="174"/>
      <c r="L709" s="174"/>
      <c r="M709" s="173"/>
      <c r="Q709" s="78" t="s">
        <v>282</v>
      </c>
    </row>
    <row r="710" spans="1:48" ht="27.75" customHeight="1">
      <c r="A710" s="173"/>
      <c r="B710" s="173"/>
      <c r="C710" s="173"/>
      <c r="D710" s="173"/>
      <c r="E710" s="174"/>
      <c r="F710" s="174"/>
      <c r="G710" s="174"/>
      <c r="H710" s="174"/>
      <c r="I710" s="174"/>
      <c r="J710" s="174"/>
      <c r="K710" s="174"/>
      <c r="L710" s="174"/>
      <c r="M710" s="173"/>
      <c r="Q710" s="78" t="s">
        <v>282</v>
      </c>
    </row>
    <row r="711" spans="1:48" ht="27.75" customHeight="1">
      <c r="A711" s="173"/>
      <c r="B711" s="173"/>
      <c r="C711" s="173"/>
      <c r="D711" s="173"/>
      <c r="E711" s="174"/>
      <c r="F711" s="174"/>
      <c r="G711" s="174"/>
      <c r="H711" s="174"/>
      <c r="I711" s="174"/>
      <c r="J711" s="174"/>
      <c r="K711" s="174"/>
      <c r="L711" s="174"/>
      <c r="M711" s="173"/>
      <c r="Q711" s="78" t="s">
        <v>282</v>
      </c>
    </row>
    <row r="712" spans="1:48" ht="27.75" customHeight="1">
      <c r="A712" s="173"/>
      <c r="B712" s="173"/>
      <c r="C712" s="173"/>
      <c r="D712" s="173"/>
      <c r="E712" s="174"/>
      <c r="F712" s="174"/>
      <c r="G712" s="174"/>
      <c r="H712" s="174"/>
      <c r="I712" s="174"/>
      <c r="J712" s="174"/>
      <c r="K712" s="174"/>
      <c r="L712" s="174"/>
      <c r="M712" s="173"/>
      <c r="Q712" s="78" t="s">
        <v>282</v>
      </c>
    </row>
    <row r="713" spans="1:48" ht="27.75" customHeight="1">
      <c r="A713" s="173"/>
      <c r="B713" s="173"/>
      <c r="C713" s="173"/>
      <c r="D713" s="173"/>
      <c r="E713" s="174"/>
      <c r="F713" s="174"/>
      <c r="G713" s="174"/>
      <c r="H713" s="174"/>
      <c r="I713" s="174"/>
      <c r="J713" s="174"/>
      <c r="K713" s="174"/>
      <c r="L713" s="174"/>
      <c r="M713" s="173"/>
      <c r="Q713" s="78" t="s">
        <v>282</v>
      </c>
    </row>
    <row r="714" spans="1:48" ht="27.75" customHeight="1">
      <c r="A714" s="173"/>
      <c r="B714" s="173"/>
      <c r="C714" s="173"/>
      <c r="D714" s="173"/>
      <c r="E714" s="174"/>
      <c r="F714" s="174"/>
      <c r="G714" s="174"/>
      <c r="H714" s="174"/>
      <c r="I714" s="174"/>
      <c r="J714" s="174"/>
      <c r="K714" s="174"/>
      <c r="L714" s="174"/>
      <c r="M714" s="173"/>
      <c r="Q714" s="78" t="s">
        <v>282</v>
      </c>
    </row>
    <row r="715" spans="1:48" ht="27.75" customHeight="1">
      <c r="A715" s="173"/>
      <c r="B715" s="173"/>
      <c r="C715" s="173"/>
      <c r="D715" s="173"/>
      <c r="E715" s="174"/>
      <c r="F715" s="174"/>
      <c r="G715" s="174"/>
      <c r="H715" s="174"/>
      <c r="I715" s="174"/>
      <c r="J715" s="174"/>
      <c r="K715" s="174"/>
      <c r="L715" s="174"/>
      <c r="M715" s="173"/>
      <c r="Q715" s="78" t="s">
        <v>282</v>
      </c>
    </row>
    <row r="716" spans="1:48" ht="27.75" customHeight="1">
      <c r="A716" s="173"/>
      <c r="B716" s="173"/>
      <c r="C716" s="173"/>
      <c r="D716" s="173"/>
      <c r="E716" s="174"/>
      <c r="F716" s="174"/>
      <c r="G716" s="174"/>
      <c r="H716" s="174"/>
      <c r="I716" s="174"/>
      <c r="J716" s="174"/>
      <c r="K716" s="174"/>
      <c r="L716" s="174"/>
      <c r="M716" s="173"/>
      <c r="Q716" s="78" t="s">
        <v>282</v>
      </c>
    </row>
    <row r="717" spans="1:48" ht="27.75" customHeight="1">
      <c r="A717" s="173"/>
      <c r="B717" s="173"/>
      <c r="C717" s="173"/>
      <c r="D717" s="173"/>
      <c r="E717" s="174"/>
      <c r="F717" s="174"/>
      <c r="G717" s="174"/>
      <c r="H717" s="174"/>
      <c r="I717" s="174"/>
      <c r="J717" s="174"/>
      <c r="K717" s="174"/>
      <c r="L717" s="174"/>
      <c r="M717" s="173"/>
      <c r="Q717" s="78" t="s">
        <v>282</v>
      </c>
    </row>
    <row r="718" spans="1:48" ht="27.75" customHeight="1">
      <c r="A718" s="173"/>
      <c r="B718" s="173"/>
      <c r="C718" s="173"/>
      <c r="D718" s="173"/>
      <c r="E718" s="174"/>
      <c r="F718" s="174"/>
      <c r="G718" s="174"/>
      <c r="H718" s="174"/>
      <c r="I718" s="174"/>
      <c r="J718" s="174"/>
      <c r="K718" s="174"/>
      <c r="L718" s="174"/>
      <c r="M718" s="173"/>
      <c r="Q718" s="78" t="s">
        <v>282</v>
      </c>
    </row>
    <row r="719" spans="1:48" ht="27.75" customHeight="1">
      <c r="A719" s="173"/>
      <c r="B719" s="173"/>
      <c r="C719" s="173"/>
      <c r="D719" s="173"/>
      <c r="E719" s="174"/>
      <c r="F719" s="174"/>
      <c r="G719" s="174"/>
      <c r="H719" s="174"/>
      <c r="I719" s="174"/>
      <c r="J719" s="174"/>
      <c r="K719" s="174"/>
      <c r="L719" s="174"/>
      <c r="M719" s="173"/>
      <c r="Q719" s="78" t="s">
        <v>282</v>
      </c>
    </row>
    <row r="720" spans="1:48" ht="27.75" customHeight="1">
      <c r="A720" s="173"/>
      <c r="B720" s="173"/>
      <c r="C720" s="173"/>
      <c r="D720" s="173"/>
      <c r="E720" s="174"/>
      <c r="F720" s="174"/>
      <c r="G720" s="174"/>
      <c r="H720" s="174"/>
      <c r="I720" s="174"/>
      <c r="J720" s="174"/>
      <c r="K720" s="174"/>
      <c r="L720" s="174"/>
      <c r="M720" s="173"/>
      <c r="Q720" s="78" t="s">
        <v>282</v>
      </c>
    </row>
    <row r="721" spans="1:48" ht="27.75" customHeight="1">
      <c r="A721" s="173"/>
      <c r="B721" s="173"/>
      <c r="C721" s="173"/>
      <c r="D721" s="173"/>
      <c r="E721" s="174"/>
      <c r="F721" s="174"/>
      <c r="G721" s="174"/>
      <c r="H721" s="174"/>
      <c r="I721" s="174"/>
      <c r="J721" s="174"/>
      <c r="K721" s="174"/>
      <c r="L721" s="174"/>
      <c r="M721" s="173"/>
      <c r="Q721" s="78" t="s">
        <v>282</v>
      </c>
    </row>
    <row r="722" spans="1:48" ht="27.75" customHeight="1">
      <c r="A722" s="173"/>
      <c r="B722" s="173"/>
      <c r="C722" s="173"/>
      <c r="D722" s="173"/>
      <c r="E722" s="174"/>
      <c r="F722" s="174"/>
      <c r="G722" s="174"/>
      <c r="H722" s="174"/>
      <c r="I722" s="174"/>
      <c r="J722" s="174"/>
      <c r="K722" s="174"/>
      <c r="L722" s="174"/>
      <c r="M722" s="173"/>
      <c r="Q722" s="78" t="s">
        <v>282</v>
      </c>
    </row>
    <row r="723" spans="1:48" ht="27.75" customHeight="1">
      <c r="A723" s="173"/>
      <c r="B723" s="173"/>
      <c r="C723" s="173"/>
      <c r="D723" s="173"/>
      <c r="E723" s="174"/>
      <c r="F723" s="174"/>
      <c r="G723" s="174"/>
      <c r="H723" s="174"/>
      <c r="I723" s="174"/>
      <c r="J723" s="174"/>
      <c r="K723" s="174"/>
      <c r="L723" s="174"/>
      <c r="M723" s="173"/>
      <c r="Q723" s="78" t="s">
        <v>282</v>
      </c>
    </row>
    <row r="724" spans="1:48" ht="27.75" customHeight="1">
      <c r="A724" s="173"/>
      <c r="B724" s="173"/>
      <c r="C724" s="173"/>
      <c r="D724" s="173"/>
      <c r="E724" s="174"/>
      <c r="F724" s="174"/>
      <c r="G724" s="174"/>
      <c r="H724" s="174"/>
      <c r="I724" s="174"/>
      <c r="J724" s="174"/>
      <c r="K724" s="174"/>
      <c r="L724" s="174"/>
      <c r="M724" s="173"/>
      <c r="Q724" s="78" t="s">
        <v>282</v>
      </c>
    </row>
    <row r="725" spans="1:48" ht="27.75" customHeight="1">
      <c r="A725" s="173"/>
      <c r="B725" s="173"/>
      <c r="C725" s="173"/>
      <c r="D725" s="173"/>
      <c r="E725" s="174"/>
      <c r="F725" s="174"/>
      <c r="G725" s="174"/>
      <c r="H725" s="174"/>
      <c r="I725" s="174"/>
      <c r="J725" s="174"/>
      <c r="K725" s="174"/>
      <c r="L725" s="174"/>
      <c r="M725" s="173"/>
      <c r="Q725" s="78" t="s">
        <v>282</v>
      </c>
    </row>
    <row r="726" spans="1:48" ht="27.75" customHeight="1">
      <c r="A726" s="173"/>
      <c r="B726" s="173"/>
      <c r="C726" s="173"/>
      <c r="D726" s="173"/>
      <c r="E726" s="174"/>
      <c r="F726" s="174"/>
      <c r="G726" s="174"/>
      <c r="H726" s="174"/>
      <c r="I726" s="174"/>
      <c r="J726" s="174"/>
      <c r="K726" s="174"/>
      <c r="L726" s="174"/>
      <c r="M726" s="173"/>
      <c r="Q726" s="78" t="s">
        <v>282</v>
      </c>
    </row>
    <row r="727" spans="1:48" ht="27.75" customHeight="1">
      <c r="A727" s="173"/>
      <c r="B727" s="173"/>
      <c r="C727" s="173"/>
      <c r="D727" s="173"/>
      <c r="E727" s="174"/>
      <c r="F727" s="174"/>
      <c r="G727" s="174"/>
      <c r="H727" s="174"/>
      <c r="I727" s="174"/>
      <c r="J727" s="174"/>
      <c r="K727" s="174"/>
      <c r="L727" s="174"/>
      <c r="M727" s="173"/>
      <c r="Q727" s="78" t="s">
        <v>282</v>
      </c>
    </row>
    <row r="728" spans="1:48" ht="27.75" customHeight="1">
      <c r="A728" s="173"/>
      <c r="B728" s="173"/>
      <c r="C728" s="173"/>
      <c r="D728" s="173"/>
      <c r="E728" s="174"/>
      <c r="F728" s="174"/>
      <c r="G728" s="174"/>
      <c r="H728" s="174"/>
      <c r="I728" s="174"/>
      <c r="J728" s="174"/>
      <c r="K728" s="174"/>
      <c r="L728" s="174"/>
      <c r="M728" s="173"/>
      <c r="Q728" s="78" t="s">
        <v>282</v>
      </c>
    </row>
    <row r="729" spans="1:48" ht="27.75" customHeight="1">
      <c r="A729" s="173"/>
      <c r="B729" s="173"/>
      <c r="C729" s="173"/>
      <c r="D729" s="173"/>
      <c r="E729" s="174"/>
      <c r="F729" s="174"/>
      <c r="G729" s="174"/>
      <c r="H729" s="174"/>
      <c r="I729" s="174"/>
      <c r="J729" s="174"/>
      <c r="K729" s="174"/>
      <c r="L729" s="174"/>
      <c r="M729" s="173"/>
      <c r="Q729" s="78" t="s">
        <v>282</v>
      </c>
    </row>
    <row r="730" spans="1:48" ht="27.75" customHeight="1">
      <c r="A730" s="175" t="s">
        <v>161</v>
      </c>
      <c r="B730" s="173"/>
      <c r="C730" s="173"/>
      <c r="D730" s="173"/>
      <c r="E730" s="174"/>
      <c r="F730" s="174">
        <f>SUMIF(Q706:Q729,"010125",F706:F729)</f>
        <v>-1648075</v>
      </c>
      <c r="G730" s="174"/>
      <c r="H730" s="174">
        <f>SUMIF(Q706:Q729,"010125",H706:H729)</f>
        <v>0</v>
      </c>
      <c r="I730" s="174"/>
      <c r="J730" s="174">
        <f>SUMIF(Q706:Q729,"010125",J706:J729)</f>
        <v>0</v>
      </c>
      <c r="K730" s="174"/>
      <c r="L730" s="174">
        <f>SUMIF(Q706:Q729,"010125",L706:L729)</f>
        <v>-1648075</v>
      </c>
      <c r="M730" s="173"/>
      <c r="N730" t="s">
        <v>342</v>
      </c>
    </row>
    <row r="731" spans="1:48" ht="27.75" customHeight="1">
      <c r="A731" s="175" t="s">
        <v>2874</v>
      </c>
      <c r="B731" s="175" t="s">
        <v>145</v>
      </c>
      <c r="C731" s="173"/>
      <c r="D731" s="173"/>
      <c r="E731" s="174"/>
      <c r="F731" s="174"/>
      <c r="G731" s="174"/>
      <c r="H731" s="174"/>
      <c r="I731" s="174"/>
      <c r="J731" s="174"/>
      <c r="K731" s="174"/>
      <c r="L731" s="174"/>
      <c r="M731" s="173"/>
      <c r="Q731" s="78" t="s">
        <v>2875</v>
      </c>
    </row>
    <row r="732" spans="1:48" ht="27.75" customHeight="1">
      <c r="A732" s="175" t="s">
        <v>921</v>
      </c>
      <c r="B732" s="175" t="s">
        <v>922</v>
      </c>
      <c r="C732" s="175" t="s">
        <v>401</v>
      </c>
      <c r="D732" s="173">
        <v>41.713000000000001</v>
      </c>
      <c r="E732" s="174">
        <f>TRUNC(단가대비표!O331,0)</f>
        <v>0</v>
      </c>
      <c r="F732" s="174">
        <f t="shared" ref="F732:F738" si="78">TRUNC(E732*D732, 0)</f>
        <v>0</v>
      </c>
      <c r="G732" s="174">
        <f>TRUNC(단가대비표!P331,0)</f>
        <v>0</v>
      </c>
      <c r="H732" s="174">
        <f t="shared" ref="H732:H738" si="79">TRUNC(G732*D732, 0)</f>
        <v>0</v>
      </c>
      <c r="I732" s="174">
        <f>TRUNC(단가대비표!V331,0)</f>
        <v>29396</v>
      </c>
      <c r="J732" s="174">
        <f t="shared" ref="J732:J738" si="80">TRUNC(I732*D732, 0)</f>
        <v>1226195</v>
      </c>
      <c r="K732" s="174">
        <f t="shared" ref="K732:L738" si="81">TRUNC(E732+G732+I732, 0)</f>
        <v>29396</v>
      </c>
      <c r="L732" s="174">
        <f t="shared" si="81"/>
        <v>1226195</v>
      </c>
      <c r="M732" s="175" t="s">
        <v>145</v>
      </c>
      <c r="N732" s="78" t="s">
        <v>4010</v>
      </c>
      <c r="O732" s="78" t="s">
        <v>145</v>
      </c>
      <c r="P732" s="78" t="s">
        <v>145</v>
      </c>
      <c r="Q732" s="78" t="s">
        <v>2875</v>
      </c>
      <c r="R732" s="78" t="s">
        <v>332</v>
      </c>
      <c r="S732" s="78" t="s">
        <v>332</v>
      </c>
      <c r="T732" s="78" t="s">
        <v>331</v>
      </c>
      <c r="AR732" s="78" t="s">
        <v>145</v>
      </c>
      <c r="AS732" s="78" t="s">
        <v>145</v>
      </c>
      <c r="AU732" s="78" t="s">
        <v>4011</v>
      </c>
      <c r="AV732">
        <v>453</v>
      </c>
    </row>
    <row r="733" spans="1:48" ht="27.75" customHeight="1">
      <c r="A733" s="175" t="s">
        <v>923</v>
      </c>
      <c r="B733" s="175" t="s">
        <v>924</v>
      </c>
      <c r="C733" s="175" t="s">
        <v>401</v>
      </c>
      <c r="D733" s="173">
        <v>2.8180000000000001</v>
      </c>
      <c r="E733" s="174">
        <f>TRUNC(단가대비표!O332,0)</f>
        <v>0</v>
      </c>
      <c r="F733" s="174">
        <f t="shared" si="78"/>
        <v>0</v>
      </c>
      <c r="G733" s="174">
        <f>TRUNC(단가대비표!P332,0)</f>
        <v>0</v>
      </c>
      <c r="H733" s="174">
        <f t="shared" si="79"/>
        <v>0</v>
      </c>
      <c r="I733" s="174">
        <f>TRUNC(단가대비표!V332,0)</f>
        <v>68563</v>
      </c>
      <c r="J733" s="174">
        <f t="shared" si="80"/>
        <v>193210</v>
      </c>
      <c r="K733" s="174">
        <f t="shared" si="81"/>
        <v>68563</v>
      </c>
      <c r="L733" s="174">
        <f t="shared" si="81"/>
        <v>193210</v>
      </c>
      <c r="M733" s="175" t="s">
        <v>145</v>
      </c>
      <c r="N733" s="78" t="s">
        <v>4012</v>
      </c>
      <c r="O733" s="78" t="s">
        <v>145</v>
      </c>
      <c r="P733" s="78" t="s">
        <v>145</v>
      </c>
      <c r="Q733" s="78" t="s">
        <v>2875</v>
      </c>
      <c r="R733" s="78" t="s">
        <v>332</v>
      </c>
      <c r="S733" s="78" t="s">
        <v>332</v>
      </c>
      <c r="T733" s="78" t="s">
        <v>331</v>
      </c>
      <c r="AR733" s="78" t="s">
        <v>145</v>
      </c>
      <c r="AS733" s="78" t="s">
        <v>145</v>
      </c>
      <c r="AU733" s="78" t="s">
        <v>4013</v>
      </c>
      <c r="AV733">
        <v>454</v>
      </c>
    </row>
    <row r="734" spans="1:48" ht="27.75" customHeight="1">
      <c r="A734" s="175" t="s">
        <v>925</v>
      </c>
      <c r="B734" s="175" t="s">
        <v>926</v>
      </c>
      <c r="C734" s="175" t="s">
        <v>401</v>
      </c>
      <c r="D734" s="173">
        <v>0.75900000000000001</v>
      </c>
      <c r="E734" s="174">
        <f>TRUNC(단가대비표!O333,0)</f>
        <v>0</v>
      </c>
      <c r="F734" s="174">
        <f t="shared" si="78"/>
        <v>0</v>
      </c>
      <c r="G734" s="174">
        <f>TRUNC(단가대비표!P333,0)</f>
        <v>0</v>
      </c>
      <c r="H734" s="174">
        <f t="shared" si="79"/>
        <v>0</v>
      </c>
      <c r="I734" s="174">
        <f>TRUNC(단가대비표!V333,0)</f>
        <v>173154</v>
      </c>
      <c r="J734" s="174">
        <f t="shared" si="80"/>
        <v>131423</v>
      </c>
      <c r="K734" s="174">
        <f t="shared" si="81"/>
        <v>173154</v>
      </c>
      <c r="L734" s="174">
        <f t="shared" si="81"/>
        <v>131423</v>
      </c>
      <c r="M734" s="175" t="s">
        <v>145</v>
      </c>
      <c r="N734" s="78" t="s">
        <v>4014</v>
      </c>
      <c r="O734" s="78" t="s">
        <v>145</v>
      </c>
      <c r="P734" s="78" t="s">
        <v>145</v>
      </c>
      <c r="Q734" s="78" t="s">
        <v>2875</v>
      </c>
      <c r="R734" s="78" t="s">
        <v>332</v>
      </c>
      <c r="S734" s="78" t="s">
        <v>332</v>
      </c>
      <c r="T734" s="78" t="s">
        <v>331</v>
      </c>
      <c r="AR734" s="78" t="s">
        <v>145</v>
      </c>
      <c r="AS734" s="78" t="s">
        <v>145</v>
      </c>
      <c r="AU734" s="78" t="s">
        <v>4015</v>
      </c>
      <c r="AV734">
        <v>455</v>
      </c>
    </row>
    <row r="735" spans="1:48" ht="27.75" customHeight="1">
      <c r="A735" s="175" t="s">
        <v>927</v>
      </c>
      <c r="B735" s="175" t="s">
        <v>926</v>
      </c>
      <c r="C735" s="175" t="s">
        <v>401</v>
      </c>
      <c r="D735" s="173">
        <v>0.83</v>
      </c>
      <c r="E735" s="174">
        <f>TRUNC(단가대비표!O334,0)</f>
        <v>0</v>
      </c>
      <c r="F735" s="174">
        <f t="shared" si="78"/>
        <v>0</v>
      </c>
      <c r="G735" s="174">
        <f>TRUNC(단가대비표!P334,0)</f>
        <v>0</v>
      </c>
      <c r="H735" s="174">
        <f t="shared" si="79"/>
        <v>0</v>
      </c>
      <c r="I735" s="174">
        <f>TRUNC(단가대비표!V334,0)</f>
        <v>173154</v>
      </c>
      <c r="J735" s="174">
        <f t="shared" si="80"/>
        <v>143717</v>
      </c>
      <c r="K735" s="174">
        <f t="shared" si="81"/>
        <v>173154</v>
      </c>
      <c r="L735" s="174">
        <f t="shared" si="81"/>
        <v>143717</v>
      </c>
      <c r="M735" s="175" t="s">
        <v>145</v>
      </c>
      <c r="N735" s="78" t="s">
        <v>4016</v>
      </c>
      <c r="O735" s="78" t="s">
        <v>145</v>
      </c>
      <c r="P735" s="78" t="s">
        <v>145</v>
      </c>
      <c r="Q735" s="78" t="s">
        <v>2875</v>
      </c>
      <c r="R735" s="78" t="s">
        <v>332</v>
      </c>
      <c r="S735" s="78" t="s">
        <v>332</v>
      </c>
      <c r="T735" s="78" t="s">
        <v>331</v>
      </c>
      <c r="AR735" s="78" t="s">
        <v>145</v>
      </c>
      <c r="AS735" s="78" t="s">
        <v>145</v>
      </c>
      <c r="AU735" s="78" t="s">
        <v>4017</v>
      </c>
      <c r="AV735">
        <v>456</v>
      </c>
    </row>
    <row r="736" spans="1:48" ht="27.75" customHeight="1">
      <c r="A736" s="175" t="s">
        <v>928</v>
      </c>
      <c r="B736" s="175" t="s">
        <v>926</v>
      </c>
      <c r="C736" s="175" t="s">
        <v>401</v>
      </c>
      <c r="D736" s="173">
        <v>1.0840000000000001</v>
      </c>
      <c r="E736" s="174">
        <f>TRUNC(단가대비표!O335,0)</f>
        <v>0</v>
      </c>
      <c r="F736" s="174">
        <f t="shared" si="78"/>
        <v>0</v>
      </c>
      <c r="G736" s="174">
        <f>TRUNC(단가대비표!P335,0)</f>
        <v>0</v>
      </c>
      <c r="H736" s="174">
        <f t="shared" si="79"/>
        <v>0</v>
      </c>
      <c r="I736" s="174">
        <f>TRUNC(단가대비표!V335,0)</f>
        <v>173154</v>
      </c>
      <c r="J736" s="174">
        <f t="shared" si="80"/>
        <v>187698</v>
      </c>
      <c r="K736" s="174">
        <f t="shared" si="81"/>
        <v>173154</v>
      </c>
      <c r="L736" s="174">
        <f t="shared" si="81"/>
        <v>187698</v>
      </c>
      <c r="M736" s="175" t="s">
        <v>145</v>
      </c>
      <c r="N736" s="78" t="s">
        <v>4018</v>
      </c>
      <c r="O736" s="78" t="s">
        <v>145</v>
      </c>
      <c r="P736" s="78" t="s">
        <v>145</v>
      </c>
      <c r="Q736" s="78" t="s">
        <v>2875</v>
      </c>
      <c r="R736" s="78" t="s">
        <v>332</v>
      </c>
      <c r="S736" s="78" t="s">
        <v>332</v>
      </c>
      <c r="T736" s="78" t="s">
        <v>331</v>
      </c>
      <c r="AR736" s="78" t="s">
        <v>145</v>
      </c>
      <c r="AS736" s="78" t="s">
        <v>145</v>
      </c>
      <c r="AU736" s="78" t="s">
        <v>4019</v>
      </c>
      <c r="AV736">
        <v>457</v>
      </c>
    </row>
    <row r="737" spans="1:48" ht="27.75" customHeight="1">
      <c r="A737" s="175" t="s">
        <v>929</v>
      </c>
      <c r="B737" s="175" t="s">
        <v>930</v>
      </c>
      <c r="C737" s="175" t="s">
        <v>401</v>
      </c>
      <c r="D737" s="173">
        <v>41.713000000000001</v>
      </c>
      <c r="E737" s="174">
        <f>TRUNC(단가대비표!O338,0)</f>
        <v>0</v>
      </c>
      <c r="F737" s="174">
        <f t="shared" si="78"/>
        <v>0</v>
      </c>
      <c r="G737" s="174">
        <f>TRUNC(단가대비표!P338,0)</f>
        <v>0</v>
      </c>
      <c r="H737" s="174">
        <f t="shared" si="79"/>
        <v>0</v>
      </c>
      <c r="I737" s="174">
        <f>TRUNC(단가대비표!V338,0)</f>
        <v>15990</v>
      </c>
      <c r="J737" s="174">
        <f t="shared" si="80"/>
        <v>666990</v>
      </c>
      <c r="K737" s="174">
        <f t="shared" si="81"/>
        <v>15990</v>
      </c>
      <c r="L737" s="174">
        <f t="shared" si="81"/>
        <v>666990</v>
      </c>
      <c r="M737" s="175" t="s">
        <v>145</v>
      </c>
      <c r="N737" s="78" t="s">
        <v>4020</v>
      </c>
      <c r="O737" s="78" t="s">
        <v>145</v>
      </c>
      <c r="P737" s="78" t="s">
        <v>145</v>
      </c>
      <c r="Q737" s="78" t="s">
        <v>2875</v>
      </c>
      <c r="R737" s="78" t="s">
        <v>332</v>
      </c>
      <c r="S737" s="78" t="s">
        <v>332</v>
      </c>
      <c r="T737" s="78" t="s">
        <v>331</v>
      </c>
      <c r="AR737" s="78" t="s">
        <v>145</v>
      </c>
      <c r="AS737" s="78" t="s">
        <v>145</v>
      </c>
      <c r="AU737" s="78" t="s">
        <v>4021</v>
      </c>
      <c r="AV737">
        <v>460</v>
      </c>
    </row>
    <row r="738" spans="1:48" ht="27.75" customHeight="1">
      <c r="A738" s="175" t="s">
        <v>931</v>
      </c>
      <c r="B738" s="175" t="s">
        <v>932</v>
      </c>
      <c r="C738" s="175" t="s">
        <v>401</v>
      </c>
      <c r="D738" s="173">
        <v>5.4909999999999997</v>
      </c>
      <c r="E738" s="174">
        <f>TRUNC(단가대비표!O339,0)</f>
        <v>0</v>
      </c>
      <c r="F738" s="174">
        <f t="shared" si="78"/>
        <v>0</v>
      </c>
      <c r="G738" s="174">
        <f>TRUNC(단가대비표!P339,0)</f>
        <v>0</v>
      </c>
      <c r="H738" s="174">
        <f t="shared" si="79"/>
        <v>0</v>
      </c>
      <c r="I738" s="174">
        <f>TRUNC(단가대비표!V339,0)</f>
        <v>56690</v>
      </c>
      <c r="J738" s="174">
        <f t="shared" si="80"/>
        <v>311284</v>
      </c>
      <c r="K738" s="174">
        <f t="shared" si="81"/>
        <v>56690</v>
      </c>
      <c r="L738" s="174">
        <f t="shared" si="81"/>
        <v>311284</v>
      </c>
      <c r="M738" s="175" t="s">
        <v>145</v>
      </c>
      <c r="N738" s="78" t="s">
        <v>4022</v>
      </c>
      <c r="O738" s="78" t="s">
        <v>145</v>
      </c>
      <c r="P738" s="78" t="s">
        <v>145</v>
      </c>
      <c r="Q738" s="78" t="s">
        <v>2875</v>
      </c>
      <c r="R738" s="78" t="s">
        <v>332</v>
      </c>
      <c r="S738" s="78" t="s">
        <v>332</v>
      </c>
      <c r="T738" s="78" t="s">
        <v>331</v>
      </c>
      <c r="AR738" s="78" t="s">
        <v>145</v>
      </c>
      <c r="AS738" s="78" t="s">
        <v>145</v>
      </c>
      <c r="AU738" s="78" t="s">
        <v>4023</v>
      </c>
      <c r="AV738">
        <v>461</v>
      </c>
    </row>
    <row r="739" spans="1:48" ht="27.75" customHeight="1">
      <c r="A739" s="173"/>
      <c r="B739" s="173"/>
      <c r="C739" s="173"/>
      <c r="D739" s="173"/>
      <c r="E739" s="174"/>
      <c r="F739" s="174"/>
      <c r="G739" s="174"/>
      <c r="H739" s="174"/>
      <c r="I739" s="174"/>
      <c r="J739" s="174"/>
      <c r="K739" s="174"/>
      <c r="L739" s="174"/>
      <c r="M739" s="173"/>
      <c r="Q739" s="78" t="s">
        <v>2875</v>
      </c>
    </row>
    <row r="740" spans="1:48" ht="27.75" customHeight="1">
      <c r="A740" s="173"/>
      <c r="B740" s="173"/>
      <c r="C740" s="173"/>
      <c r="D740" s="173"/>
      <c r="E740" s="174"/>
      <c r="F740" s="174"/>
      <c r="G740" s="174"/>
      <c r="H740" s="174"/>
      <c r="I740" s="174"/>
      <c r="J740" s="174"/>
      <c r="K740" s="174"/>
      <c r="L740" s="174"/>
      <c r="M740" s="173"/>
      <c r="Q740" s="78" t="s">
        <v>2875</v>
      </c>
    </row>
    <row r="741" spans="1:48" ht="27.75" customHeight="1">
      <c r="A741" s="173"/>
      <c r="B741" s="173"/>
      <c r="C741" s="173"/>
      <c r="D741" s="173"/>
      <c r="E741" s="174"/>
      <c r="F741" s="174"/>
      <c r="G741" s="174"/>
      <c r="H741" s="174"/>
      <c r="I741" s="174"/>
      <c r="J741" s="174"/>
      <c r="K741" s="174"/>
      <c r="L741" s="174"/>
      <c r="M741" s="173"/>
      <c r="Q741" s="78" t="s">
        <v>2875</v>
      </c>
    </row>
    <row r="742" spans="1:48" ht="27.75" customHeight="1">
      <c r="A742" s="173"/>
      <c r="B742" s="173"/>
      <c r="C742" s="173"/>
      <c r="D742" s="173"/>
      <c r="E742" s="174"/>
      <c r="F742" s="174"/>
      <c r="G742" s="174"/>
      <c r="H742" s="174"/>
      <c r="I742" s="174"/>
      <c r="J742" s="174"/>
      <c r="K742" s="174"/>
      <c r="L742" s="174"/>
      <c r="M742" s="173"/>
      <c r="Q742" s="78" t="s">
        <v>2875</v>
      </c>
    </row>
    <row r="743" spans="1:48" ht="27.75" customHeight="1">
      <c r="A743" s="173"/>
      <c r="B743" s="173"/>
      <c r="C743" s="173"/>
      <c r="D743" s="173"/>
      <c r="E743" s="174"/>
      <c r="F743" s="174"/>
      <c r="G743" s="174"/>
      <c r="H743" s="174"/>
      <c r="I743" s="174"/>
      <c r="J743" s="174"/>
      <c r="K743" s="174"/>
      <c r="L743" s="174"/>
      <c r="M743" s="173"/>
      <c r="Q743" s="78" t="s">
        <v>2875</v>
      </c>
    </row>
    <row r="744" spans="1:48" ht="27.75" customHeight="1">
      <c r="A744" s="173"/>
      <c r="B744" s="173"/>
      <c r="C744" s="173"/>
      <c r="D744" s="173"/>
      <c r="E744" s="174"/>
      <c r="F744" s="174"/>
      <c r="G744" s="174"/>
      <c r="H744" s="174"/>
      <c r="I744" s="174"/>
      <c r="J744" s="174"/>
      <c r="K744" s="174"/>
      <c r="L744" s="174"/>
      <c r="M744" s="173"/>
      <c r="Q744" s="78" t="s">
        <v>2875</v>
      </c>
    </row>
    <row r="745" spans="1:48" ht="27.75" customHeight="1">
      <c r="A745" s="173"/>
      <c r="B745" s="173"/>
      <c r="C745" s="173"/>
      <c r="D745" s="173"/>
      <c r="E745" s="174"/>
      <c r="F745" s="174"/>
      <c r="G745" s="174"/>
      <c r="H745" s="174"/>
      <c r="I745" s="174"/>
      <c r="J745" s="174"/>
      <c r="K745" s="174"/>
      <c r="L745" s="174"/>
      <c r="M745" s="173"/>
      <c r="Q745" s="78" t="s">
        <v>2875</v>
      </c>
    </row>
    <row r="746" spans="1:48" ht="27.75" customHeight="1">
      <c r="A746" s="173"/>
      <c r="B746" s="173"/>
      <c r="C746" s="173"/>
      <c r="D746" s="173"/>
      <c r="E746" s="174"/>
      <c r="F746" s="174"/>
      <c r="G746" s="174"/>
      <c r="H746" s="174"/>
      <c r="I746" s="174"/>
      <c r="J746" s="174"/>
      <c r="K746" s="174"/>
      <c r="L746" s="174"/>
      <c r="M746" s="173"/>
      <c r="Q746" s="78" t="s">
        <v>2875</v>
      </c>
    </row>
    <row r="747" spans="1:48" ht="27.75" customHeight="1">
      <c r="A747" s="173"/>
      <c r="B747" s="173"/>
      <c r="C747" s="173"/>
      <c r="D747" s="173"/>
      <c r="E747" s="174"/>
      <c r="F747" s="174"/>
      <c r="G747" s="174"/>
      <c r="H747" s="174"/>
      <c r="I747" s="174"/>
      <c r="J747" s="174"/>
      <c r="K747" s="174"/>
      <c r="L747" s="174"/>
      <c r="M747" s="173"/>
      <c r="Q747" s="78" t="s">
        <v>2875</v>
      </c>
    </row>
    <row r="748" spans="1:48" ht="27.75" customHeight="1">
      <c r="A748" s="173"/>
      <c r="B748" s="173"/>
      <c r="C748" s="173"/>
      <c r="D748" s="173"/>
      <c r="E748" s="174"/>
      <c r="F748" s="174"/>
      <c r="G748" s="174"/>
      <c r="H748" s="174"/>
      <c r="I748" s="174"/>
      <c r="J748" s="174"/>
      <c r="K748" s="174"/>
      <c r="L748" s="174"/>
      <c r="M748" s="173"/>
      <c r="Q748" s="78" t="s">
        <v>2875</v>
      </c>
    </row>
    <row r="749" spans="1:48" ht="27.75" customHeight="1">
      <c r="A749" s="173"/>
      <c r="B749" s="173"/>
      <c r="C749" s="173"/>
      <c r="D749" s="173"/>
      <c r="E749" s="174"/>
      <c r="F749" s="174"/>
      <c r="G749" s="174"/>
      <c r="H749" s="174"/>
      <c r="I749" s="174"/>
      <c r="J749" s="174"/>
      <c r="K749" s="174"/>
      <c r="L749" s="174"/>
      <c r="M749" s="173"/>
      <c r="Q749" s="78" t="s">
        <v>2875</v>
      </c>
    </row>
    <row r="750" spans="1:48" ht="27.75" customHeight="1">
      <c r="A750" s="173"/>
      <c r="B750" s="173"/>
      <c r="C750" s="173"/>
      <c r="D750" s="173"/>
      <c r="E750" s="174"/>
      <c r="F750" s="174"/>
      <c r="G750" s="174"/>
      <c r="H750" s="174"/>
      <c r="I750" s="174"/>
      <c r="J750" s="174"/>
      <c r="K750" s="174"/>
      <c r="L750" s="174"/>
      <c r="M750" s="173"/>
      <c r="Q750" s="78" t="s">
        <v>2875</v>
      </c>
    </row>
    <row r="751" spans="1:48" ht="27.75" customHeight="1">
      <c r="A751" s="173"/>
      <c r="B751" s="173"/>
      <c r="C751" s="173"/>
      <c r="D751" s="173"/>
      <c r="E751" s="174"/>
      <c r="F751" s="174"/>
      <c r="G751" s="174"/>
      <c r="H751" s="174"/>
      <c r="I751" s="174"/>
      <c r="J751" s="174"/>
      <c r="K751" s="174"/>
      <c r="L751" s="174"/>
      <c r="M751" s="173"/>
      <c r="Q751" s="78" t="s">
        <v>2875</v>
      </c>
    </row>
    <row r="752" spans="1:48" ht="27.75" customHeight="1">
      <c r="A752" s="173"/>
      <c r="B752" s="173"/>
      <c r="C752" s="173"/>
      <c r="D752" s="173"/>
      <c r="E752" s="174"/>
      <c r="F752" s="174"/>
      <c r="G752" s="174"/>
      <c r="H752" s="174"/>
      <c r="I752" s="174"/>
      <c r="J752" s="174"/>
      <c r="K752" s="174"/>
      <c r="L752" s="174"/>
      <c r="M752" s="173"/>
      <c r="Q752" s="78" t="s">
        <v>2875</v>
      </c>
    </row>
    <row r="753" spans="1:48" ht="27.75" customHeight="1">
      <c r="A753" s="173"/>
      <c r="B753" s="173"/>
      <c r="C753" s="173"/>
      <c r="D753" s="173"/>
      <c r="E753" s="174"/>
      <c r="F753" s="174"/>
      <c r="G753" s="174"/>
      <c r="H753" s="174"/>
      <c r="I753" s="174"/>
      <c r="J753" s="174"/>
      <c r="K753" s="174"/>
      <c r="L753" s="174"/>
      <c r="M753" s="173"/>
      <c r="Q753" s="78" t="s">
        <v>2875</v>
      </c>
    </row>
    <row r="754" spans="1:48" ht="27.75" customHeight="1">
      <c r="A754" s="173"/>
      <c r="B754" s="173"/>
      <c r="C754" s="173"/>
      <c r="D754" s="173"/>
      <c r="E754" s="174"/>
      <c r="F754" s="174"/>
      <c r="G754" s="174"/>
      <c r="H754" s="174"/>
      <c r="I754" s="174"/>
      <c r="J754" s="174"/>
      <c r="K754" s="174"/>
      <c r="L754" s="174"/>
      <c r="M754" s="173"/>
      <c r="Q754" s="78" t="s">
        <v>2875</v>
      </c>
    </row>
    <row r="755" spans="1:48" ht="27.75" customHeight="1">
      <c r="A755" s="173"/>
      <c r="B755" s="173"/>
      <c r="C755" s="173"/>
      <c r="D755" s="173"/>
      <c r="E755" s="174"/>
      <c r="F755" s="174"/>
      <c r="G755" s="174"/>
      <c r="H755" s="174"/>
      <c r="I755" s="174"/>
      <c r="J755" s="174"/>
      <c r="K755" s="174"/>
      <c r="L755" s="174"/>
      <c r="M755" s="173"/>
      <c r="Q755" s="78" t="s">
        <v>2875</v>
      </c>
    </row>
    <row r="756" spans="1:48" ht="27.75" customHeight="1">
      <c r="A756" s="175" t="s">
        <v>161</v>
      </c>
      <c r="B756" s="173"/>
      <c r="C756" s="173"/>
      <c r="D756" s="173"/>
      <c r="E756" s="174"/>
      <c r="F756" s="174">
        <f>SUMIF(Q732:Q755,"010126",F732:F755)</f>
        <v>0</v>
      </c>
      <c r="G756" s="174"/>
      <c r="H756" s="174">
        <f>SUMIF(Q732:Q755,"010126",H732:H755)</f>
        <v>0</v>
      </c>
      <c r="I756" s="174"/>
      <c r="J756" s="174">
        <f>SUMIF(Q732:Q755,"010126",J732:J755)</f>
        <v>2860517</v>
      </c>
      <c r="K756" s="174"/>
      <c r="L756" s="174">
        <f>SUMIF(Q732:Q755,"010126",L732:L755)</f>
        <v>2860517</v>
      </c>
      <c r="M756" s="173"/>
      <c r="N756" t="s">
        <v>342</v>
      </c>
    </row>
    <row r="757" spans="1:48" ht="27.75" customHeight="1">
      <c r="A757" s="175" t="s">
        <v>287</v>
      </c>
      <c r="B757" s="175" t="s">
        <v>145</v>
      </c>
      <c r="C757" s="173"/>
      <c r="D757" s="173"/>
      <c r="E757" s="174"/>
      <c r="F757" s="174"/>
      <c r="G757" s="174"/>
      <c r="H757" s="174"/>
      <c r="I757" s="174"/>
      <c r="J757" s="174"/>
      <c r="K757" s="174"/>
      <c r="L757" s="174"/>
      <c r="M757" s="173"/>
      <c r="Q757" s="78" t="s">
        <v>288</v>
      </c>
    </row>
    <row r="758" spans="1:48" ht="27.75" customHeight="1">
      <c r="A758" s="175" t="s">
        <v>933</v>
      </c>
      <c r="B758" s="175" t="s">
        <v>145</v>
      </c>
      <c r="C758" s="175" t="s">
        <v>145</v>
      </c>
      <c r="D758" s="173"/>
      <c r="E758" s="174">
        <v>0</v>
      </c>
      <c r="F758" s="174">
        <f t="shared" ref="F758:F821" si="82">TRUNC(E758*D758, 0)</f>
        <v>0</v>
      </c>
      <c r="G758" s="174">
        <v>0</v>
      </c>
      <c r="H758" s="174">
        <f t="shared" ref="H758:H821" si="83">TRUNC(G758*D758, 0)</f>
        <v>0</v>
      </c>
      <c r="I758" s="174">
        <v>0</v>
      </c>
      <c r="J758" s="174">
        <f t="shared" ref="J758:J821" si="84">TRUNC(I758*D758, 0)</f>
        <v>0</v>
      </c>
      <c r="K758" s="174">
        <f t="shared" ref="K758:L789" si="85">TRUNC(E758+G758+I758, 0)</f>
        <v>0</v>
      </c>
      <c r="L758" s="174">
        <f t="shared" si="85"/>
        <v>0</v>
      </c>
      <c r="M758" s="175" t="s">
        <v>145</v>
      </c>
      <c r="N758" s="78" t="s">
        <v>145</v>
      </c>
      <c r="O758" s="78" t="s">
        <v>145</v>
      </c>
      <c r="P758" s="78" t="s">
        <v>145</v>
      </c>
      <c r="Q758" s="78" t="s">
        <v>288</v>
      </c>
      <c r="R758" s="78" t="s">
        <v>332</v>
      </c>
      <c r="S758" s="78" t="s">
        <v>332</v>
      </c>
      <c r="T758" s="78" t="s">
        <v>332</v>
      </c>
      <c r="Z758">
        <v>3</v>
      </c>
      <c r="AR758" s="78" t="s">
        <v>145</v>
      </c>
      <c r="AS758" s="78" t="s">
        <v>145</v>
      </c>
      <c r="AU758" s="78" t="s">
        <v>288</v>
      </c>
      <c r="AV758">
        <v>475</v>
      </c>
    </row>
    <row r="759" spans="1:48" ht="27.75" customHeight="1">
      <c r="A759" s="175" t="s">
        <v>934</v>
      </c>
      <c r="B759" s="175" t="s">
        <v>935</v>
      </c>
      <c r="C759" s="175" t="s">
        <v>409</v>
      </c>
      <c r="D759" s="173">
        <v>1</v>
      </c>
      <c r="E759" s="174">
        <f>TRUNC(일위대가목록!E201,0)</f>
        <v>0</v>
      </c>
      <c r="F759" s="174">
        <f t="shared" si="82"/>
        <v>0</v>
      </c>
      <c r="G759" s="174">
        <f>TRUNC(일위대가목록!F201,0)</f>
        <v>0</v>
      </c>
      <c r="H759" s="174">
        <f t="shared" si="83"/>
        <v>0</v>
      </c>
      <c r="I759" s="174">
        <f>TRUNC(일위대가목록!G201,0)</f>
        <v>1656512</v>
      </c>
      <c r="J759" s="174">
        <f t="shared" si="84"/>
        <v>1656512</v>
      </c>
      <c r="K759" s="174">
        <f t="shared" si="85"/>
        <v>1656512</v>
      </c>
      <c r="L759" s="174">
        <f t="shared" si="85"/>
        <v>1656512</v>
      </c>
      <c r="M759" s="175" t="s">
        <v>938</v>
      </c>
      <c r="N759" s="78" t="s">
        <v>4024</v>
      </c>
      <c r="O759" s="78" t="s">
        <v>145</v>
      </c>
      <c r="P759" s="78" t="s">
        <v>145</v>
      </c>
      <c r="Q759" s="78" t="s">
        <v>288</v>
      </c>
      <c r="R759" s="78" t="s">
        <v>331</v>
      </c>
      <c r="S759" s="78" t="s">
        <v>332</v>
      </c>
      <c r="T759" s="78" t="s">
        <v>332</v>
      </c>
      <c r="Z759">
        <v>3</v>
      </c>
      <c r="AR759" s="78" t="s">
        <v>145</v>
      </c>
      <c r="AS759" s="78" t="s">
        <v>145</v>
      </c>
      <c r="AU759" s="78" t="s">
        <v>4025</v>
      </c>
      <c r="AV759">
        <v>301</v>
      </c>
    </row>
    <row r="760" spans="1:48" ht="27.75" customHeight="1">
      <c r="A760" s="175" t="s">
        <v>934</v>
      </c>
      <c r="B760" s="175" t="s">
        <v>937</v>
      </c>
      <c r="C760" s="175" t="s">
        <v>409</v>
      </c>
      <c r="D760" s="173">
        <v>5</v>
      </c>
      <c r="E760" s="174">
        <f>TRUNC(일위대가목록!E202,0)</f>
        <v>0</v>
      </c>
      <c r="F760" s="174">
        <f t="shared" si="82"/>
        <v>0</v>
      </c>
      <c r="G760" s="174">
        <f>TRUNC(일위대가목록!F202,0)</f>
        <v>0</v>
      </c>
      <c r="H760" s="174">
        <f t="shared" si="83"/>
        <v>0</v>
      </c>
      <c r="I760" s="174">
        <f>TRUNC(일위대가목록!G202,0)</f>
        <v>66279</v>
      </c>
      <c r="J760" s="174">
        <f t="shared" si="84"/>
        <v>331395</v>
      </c>
      <c r="K760" s="174">
        <f t="shared" si="85"/>
        <v>66279</v>
      </c>
      <c r="L760" s="174">
        <f t="shared" si="85"/>
        <v>331395</v>
      </c>
      <c r="M760" s="175" t="s">
        <v>940</v>
      </c>
      <c r="N760" s="78" t="s">
        <v>4026</v>
      </c>
      <c r="O760" s="78" t="s">
        <v>145</v>
      </c>
      <c r="P760" s="78" t="s">
        <v>145</v>
      </c>
      <c r="Q760" s="78" t="s">
        <v>288</v>
      </c>
      <c r="R760" s="78" t="s">
        <v>331</v>
      </c>
      <c r="S760" s="78" t="s">
        <v>332</v>
      </c>
      <c r="T760" s="78" t="s">
        <v>332</v>
      </c>
      <c r="Z760">
        <v>3</v>
      </c>
      <c r="AR760" s="78" t="s">
        <v>145</v>
      </c>
      <c r="AS760" s="78" t="s">
        <v>145</v>
      </c>
      <c r="AU760" s="78" t="s">
        <v>4027</v>
      </c>
      <c r="AV760">
        <v>302</v>
      </c>
    </row>
    <row r="761" spans="1:48" ht="27.75" customHeight="1">
      <c r="A761" s="175" t="s">
        <v>934</v>
      </c>
      <c r="B761" s="175" t="s">
        <v>939</v>
      </c>
      <c r="C761" s="175" t="s">
        <v>409</v>
      </c>
      <c r="D761" s="173">
        <v>5</v>
      </c>
      <c r="E761" s="174">
        <f>TRUNC(일위대가목록!E203,0)</f>
        <v>0</v>
      </c>
      <c r="F761" s="174">
        <f t="shared" si="82"/>
        <v>0</v>
      </c>
      <c r="G761" s="174">
        <f>TRUNC(일위대가목록!F203,0)</f>
        <v>0</v>
      </c>
      <c r="H761" s="174">
        <f t="shared" si="83"/>
        <v>0</v>
      </c>
      <c r="I761" s="174">
        <f>TRUNC(일위대가목록!G203,0)</f>
        <v>9050</v>
      </c>
      <c r="J761" s="174">
        <f t="shared" si="84"/>
        <v>45250</v>
      </c>
      <c r="K761" s="174">
        <f t="shared" si="85"/>
        <v>9050</v>
      </c>
      <c r="L761" s="174">
        <f t="shared" si="85"/>
        <v>45250</v>
      </c>
      <c r="M761" s="175" t="s">
        <v>942</v>
      </c>
      <c r="N761" s="78" t="s">
        <v>4028</v>
      </c>
      <c r="O761" s="78" t="s">
        <v>145</v>
      </c>
      <c r="P761" s="78" t="s">
        <v>145</v>
      </c>
      <c r="Q761" s="78" t="s">
        <v>288</v>
      </c>
      <c r="R761" s="78" t="s">
        <v>331</v>
      </c>
      <c r="S761" s="78" t="s">
        <v>332</v>
      </c>
      <c r="T761" s="78" t="s">
        <v>332</v>
      </c>
      <c r="Z761">
        <v>3</v>
      </c>
      <c r="AR761" s="78" t="s">
        <v>145</v>
      </c>
      <c r="AS761" s="78" t="s">
        <v>145</v>
      </c>
      <c r="AU761" s="78" t="s">
        <v>4029</v>
      </c>
      <c r="AV761">
        <v>303</v>
      </c>
    </row>
    <row r="762" spans="1:48" ht="27.75" customHeight="1">
      <c r="A762" s="175" t="s">
        <v>934</v>
      </c>
      <c r="B762" s="175" t="s">
        <v>941</v>
      </c>
      <c r="C762" s="175" t="s">
        <v>409</v>
      </c>
      <c r="D762" s="173">
        <v>5</v>
      </c>
      <c r="E762" s="174">
        <f>TRUNC(일위대가목록!E204,0)</f>
        <v>0</v>
      </c>
      <c r="F762" s="174">
        <f t="shared" si="82"/>
        <v>0</v>
      </c>
      <c r="G762" s="174">
        <f>TRUNC(일위대가목록!F204,0)</f>
        <v>0</v>
      </c>
      <c r="H762" s="174">
        <f t="shared" si="83"/>
        <v>0</v>
      </c>
      <c r="I762" s="174">
        <f>TRUNC(일위대가목록!G204,0)</f>
        <v>1985</v>
      </c>
      <c r="J762" s="174">
        <f t="shared" si="84"/>
        <v>9925</v>
      </c>
      <c r="K762" s="174">
        <f t="shared" si="85"/>
        <v>1985</v>
      </c>
      <c r="L762" s="174">
        <f t="shared" si="85"/>
        <v>9925</v>
      </c>
      <c r="M762" s="175" t="s">
        <v>944</v>
      </c>
      <c r="N762" s="78" t="s">
        <v>4030</v>
      </c>
      <c r="O762" s="78" t="s">
        <v>145</v>
      </c>
      <c r="P762" s="78" t="s">
        <v>145</v>
      </c>
      <c r="Q762" s="78" t="s">
        <v>288</v>
      </c>
      <c r="R762" s="78" t="s">
        <v>331</v>
      </c>
      <c r="S762" s="78" t="s">
        <v>332</v>
      </c>
      <c r="T762" s="78" t="s">
        <v>332</v>
      </c>
      <c r="Z762">
        <v>3</v>
      </c>
      <c r="AR762" s="78" t="s">
        <v>145</v>
      </c>
      <c r="AS762" s="78" t="s">
        <v>145</v>
      </c>
      <c r="AU762" s="78" t="s">
        <v>4031</v>
      </c>
      <c r="AV762">
        <v>304</v>
      </c>
    </row>
    <row r="763" spans="1:48" ht="27.75" customHeight="1">
      <c r="A763" s="175" t="s">
        <v>934</v>
      </c>
      <c r="B763" s="175" t="s">
        <v>943</v>
      </c>
      <c r="C763" s="175" t="s">
        <v>409</v>
      </c>
      <c r="D763" s="173">
        <v>5</v>
      </c>
      <c r="E763" s="174">
        <f>TRUNC(일위대가목록!E205,0)</f>
        <v>0</v>
      </c>
      <c r="F763" s="174">
        <f t="shared" si="82"/>
        <v>0</v>
      </c>
      <c r="G763" s="174">
        <f>TRUNC(일위대가목록!F205,0)</f>
        <v>0</v>
      </c>
      <c r="H763" s="174">
        <f t="shared" si="83"/>
        <v>0</v>
      </c>
      <c r="I763" s="174">
        <f>TRUNC(일위대가목록!G205,0)</f>
        <v>10429</v>
      </c>
      <c r="J763" s="174">
        <f t="shared" si="84"/>
        <v>52145</v>
      </c>
      <c r="K763" s="174">
        <f t="shared" si="85"/>
        <v>10429</v>
      </c>
      <c r="L763" s="174">
        <f t="shared" si="85"/>
        <v>52145</v>
      </c>
      <c r="M763" s="175" t="s">
        <v>946</v>
      </c>
      <c r="N763" s="78" t="s">
        <v>4032</v>
      </c>
      <c r="O763" s="78" t="s">
        <v>145</v>
      </c>
      <c r="P763" s="78" t="s">
        <v>145</v>
      </c>
      <c r="Q763" s="78" t="s">
        <v>288</v>
      </c>
      <c r="R763" s="78" t="s">
        <v>331</v>
      </c>
      <c r="S763" s="78" t="s">
        <v>332</v>
      </c>
      <c r="T763" s="78" t="s">
        <v>332</v>
      </c>
      <c r="Z763">
        <v>3</v>
      </c>
      <c r="AR763" s="78" t="s">
        <v>145</v>
      </c>
      <c r="AS763" s="78" t="s">
        <v>145</v>
      </c>
      <c r="AU763" s="78" t="s">
        <v>4033</v>
      </c>
      <c r="AV763">
        <v>305</v>
      </c>
    </row>
    <row r="764" spans="1:48" ht="27.75" customHeight="1">
      <c r="A764" s="175" t="s">
        <v>934</v>
      </c>
      <c r="B764" s="175" t="s">
        <v>945</v>
      </c>
      <c r="C764" s="175" t="s">
        <v>409</v>
      </c>
      <c r="D764" s="173">
        <v>5</v>
      </c>
      <c r="E764" s="174">
        <f>TRUNC(일위대가목록!E206,0)</f>
        <v>0</v>
      </c>
      <c r="F764" s="174">
        <f t="shared" si="82"/>
        <v>0</v>
      </c>
      <c r="G764" s="174">
        <f>TRUNC(일위대가목록!F206,0)</f>
        <v>0</v>
      </c>
      <c r="H764" s="174">
        <f t="shared" si="83"/>
        <v>0</v>
      </c>
      <c r="I764" s="174">
        <f>TRUNC(일위대가목록!G206,0)</f>
        <v>11114</v>
      </c>
      <c r="J764" s="174">
        <f t="shared" si="84"/>
        <v>55570</v>
      </c>
      <c r="K764" s="174">
        <f t="shared" si="85"/>
        <v>11114</v>
      </c>
      <c r="L764" s="174">
        <f t="shared" si="85"/>
        <v>55570</v>
      </c>
      <c r="M764" s="175" t="s">
        <v>948</v>
      </c>
      <c r="N764" s="78" t="s">
        <v>4034</v>
      </c>
      <c r="O764" s="78" t="s">
        <v>145</v>
      </c>
      <c r="P764" s="78" t="s">
        <v>145</v>
      </c>
      <c r="Q764" s="78" t="s">
        <v>288</v>
      </c>
      <c r="R764" s="78" t="s">
        <v>331</v>
      </c>
      <c r="S764" s="78" t="s">
        <v>332</v>
      </c>
      <c r="T764" s="78" t="s">
        <v>332</v>
      </c>
      <c r="Z764">
        <v>3</v>
      </c>
      <c r="AR764" s="78" t="s">
        <v>145</v>
      </c>
      <c r="AS764" s="78" t="s">
        <v>145</v>
      </c>
      <c r="AU764" s="78" t="s">
        <v>4035</v>
      </c>
      <c r="AV764">
        <v>306</v>
      </c>
    </row>
    <row r="765" spans="1:48" ht="27.75" customHeight="1">
      <c r="A765" s="175" t="s">
        <v>934</v>
      </c>
      <c r="B765" s="175" t="s">
        <v>947</v>
      </c>
      <c r="C765" s="175" t="s">
        <v>409</v>
      </c>
      <c r="D765" s="173">
        <v>5</v>
      </c>
      <c r="E765" s="174">
        <f>TRUNC(일위대가목록!E207,0)</f>
        <v>0</v>
      </c>
      <c r="F765" s="174">
        <f t="shared" si="82"/>
        <v>0</v>
      </c>
      <c r="G765" s="174">
        <f>TRUNC(일위대가목록!F207,0)</f>
        <v>0</v>
      </c>
      <c r="H765" s="174">
        <f t="shared" si="83"/>
        <v>0</v>
      </c>
      <c r="I765" s="174">
        <f>TRUNC(일위대가목록!G207,0)</f>
        <v>9067</v>
      </c>
      <c r="J765" s="174">
        <f t="shared" si="84"/>
        <v>45335</v>
      </c>
      <c r="K765" s="174">
        <f t="shared" si="85"/>
        <v>9067</v>
      </c>
      <c r="L765" s="174">
        <f t="shared" si="85"/>
        <v>45335</v>
      </c>
      <c r="M765" s="175" t="s">
        <v>950</v>
      </c>
      <c r="N765" s="78" t="s">
        <v>4036</v>
      </c>
      <c r="O765" s="78" t="s">
        <v>145</v>
      </c>
      <c r="P765" s="78" t="s">
        <v>145</v>
      </c>
      <c r="Q765" s="78" t="s">
        <v>288</v>
      </c>
      <c r="R765" s="78" t="s">
        <v>331</v>
      </c>
      <c r="S765" s="78" t="s">
        <v>332</v>
      </c>
      <c r="T765" s="78" t="s">
        <v>332</v>
      </c>
      <c r="Z765">
        <v>3</v>
      </c>
      <c r="AR765" s="78" t="s">
        <v>145</v>
      </c>
      <c r="AS765" s="78" t="s">
        <v>145</v>
      </c>
      <c r="AU765" s="78" t="s">
        <v>4037</v>
      </c>
      <c r="AV765">
        <v>307</v>
      </c>
    </row>
    <row r="766" spans="1:48" ht="27.75" customHeight="1">
      <c r="A766" s="175" t="s">
        <v>934</v>
      </c>
      <c r="B766" s="175" t="s">
        <v>949</v>
      </c>
      <c r="C766" s="175" t="s">
        <v>409</v>
      </c>
      <c r="D766" s="173">
        <v>5</v>
      </c>
      <c r="E766" s="174">
        <f>TRUNC(일위대가목록!E208,0)</f>
        <v>0</v>
      </c>
      <c r="F766" s="174">
        <f t="shared" si="82"/>
        <v>0</v>
      </c>
      <c r="G766" s="174">
        <f>TRUNC(일위대가목록!F208,0)</f>
        <v>0</v>
      </c>
      <c r="H766" s="174">
        <f t="shared" si="83"/>
        <v>0</v>
      </c>
      <c r="I766" s="174">
        <f>TRUNC(일위대가목록!G208,0)</f>
        <v>3795</v>
      </c>
      <c r="J766" s="174">
        <f t="shared" si="84"/>
        <v>18975</v>
      </c>
      <c r="K766" s="174">
        <f t="shared" si="85"/>
        <v>3795</v>
      </c>
      <c r="L766" s="174">
        <f t="shared" si="85"/>
        <v>18975</v>
      </c>
      <c r="M766" s="175" t="s">
        <v>952</v>
      </c>
      <c r="N766" s="78" t="s">
        <v>4038</v>
      </c>
      <c r="O766" s="78" t="s">
        <v>145</v>
      </c>
      <c r="P766" s="78" t="s">
        <v>145</v>
      </c>
      <c r="Q766" s="78" t="s">
        <v>288</v>
      </c>
      <c r="R766" s="78" t="s">
        <v>331</v>
      </c>
      <c r="S766" s="78" t="s">
        <v>332</v>
      </c>
      <c r="T766" s="78" t="s">
        <v>332</v>
      </c>
      <c r="Z766">
        <v>3</v>
      </c>
      <c r="AR766" s="78" t="s">
        <v>145</v>
      </c>
      <c r="AS766" s="78" t="s">
        <v>145</v>
      </c>
      <c r="AU766" s="78" t="s">
        <v>4039</v>
      </c>
      <c r="AV766">
        <v>308</v>
      </c>
    </row>
    <row r="767" spans="1:48" ht="27.75" customHeight="1">
      <c r="A767" s="175" t="s">
        <v>934</v>
      </c>
      <c r="B767" s="175" t="s">
        <v>951</v>
      </c>
      <c r="C767" s="175" t="s">
        <v>409</v>
      </c>
      <c r="D767" s="173">
        <v>15</v>
      </c>
      <c r="E767" s="174">
        <f>TRUNC(일위대가목록!E209,0)</f>
        <v>0</v>
      </c>
      <c r="F767" s="174">
        <f t="shared" si="82"/>
        <v>0</v>
      </c>
      <c r="G767" s="174">
        <f>TRUNC(일위대가목록!F209,0)</f>
        <v>0</v>
      </c>
      <c r="H767" s="174">
        <f t="shared" si="83"/>
        <v>0</v>
      </c>
      <c r="I767" s="174">
        <f>TRUNC(일위대가목록!G209,0)</f>
        <v>5872</v>
      </c>
      <c r="J767" s="174">
        <f t="shared" si="84"/>
        <v>88080</v>
      </c>
      <c r="K767" s="174">
        <f t="shared" si="85"/>
        <v>5872</v>
      </c>
      <c r="L767" s="174">
        <f t="shared" si="85"/>
        <v>88080</v>
      </c>
      <c r="M767" s="175" t="s">
        <v>954</v>
      </c>
      <c r="N767" s="78" t="s">
        <v>4040</v>
      </c>
      <c r="O767" s="78" t="s">
        <v>145</v>
      </c>
      <c r="P767" s="78" t="s">
        <v>145</v>
      </c>
      <c r="Q767" s="78" t="s">
        <v>288</v>
      </c>
      <c r="R767" s="78" t="s">
        <v>331</v>
      </c>
      <c r="S767" s="78" t="s">
        <v>332</v>
      </c>
      <c r="T767" s="78" t="s">
        <v>332</v>
      </c>
      <c r="Z767">
        <v>3</v>
      </c>
      <c r="AR767" s="78" t="s">
        <v>145</v>
      </c>
      <c r="AS767" s="78" t="s">
        <v>145</v>
      </c>
      <c r="AU767" s="78" t="s">
        <v>4041</v>
      </c>
      <c r="AV767">
        <v>309</v>
      </c>
    </row>
    <row r="768" spans="1:48" ht="27.75" customHeight="1">
      <c r="A768" s="175" t="s">
        <v>934</v>
      </c>
      <c r="B768" s="175" t="s">
        <v>953</v>
      </c>
      <c r="C768" s="175" t="s">
        <v>409</v>
      </c>
      <c r="D768" s="173">
        <v>5</v>
      </c>
      <c r="E768" s="174">
        <f>TRUNC(일위대가목록!E210,0)</f>
        <v>0</v>
      </c>
      <c r="F768" s="174">
        <f t="shared" si="82"/>
        <v>0</v>
      </c>
      <c r="G768" s="174">
        <f>TRUNC(일위대가목록!F210,0)</f>
        <v>0</v>
      </c>
      <c r="H768" s="174">
        <f t="shared" si="83"/>
        <v>0</v>
      </c>
      <c r="I768" s="174">
        <f>TRUNC(일위대가목록!G210,0)</f>
        <v>39629</v>
      </c>
      <c r="J768" s="174">
        <f t="shared" si="84"/>
        <v>198145</v>
      </c>
      <c r="K768" s="174">
        <f t="shared" si="85"/>
        <v>39629</v>
      </c>
      <c r="L768" s="174">
        <f t="shared" si="85"/>
        <v>198145</v>
      </c>
      <c r="M768" s="175" t="s">
        <v>957</v>
      </c>
      <c r="N768" s="78" t="s">
        <v>4042</v>
      </c>
      <c r="O768" s="78" t="s">
        <v>145</v>
      </c>
      <c r="P768" s="78" t="s">
        <v>145</v>
      </c>
      <c r="Q768" s="78" t="s">
        <v>288</v>
      </c>
      <c r="R768" s="78" t="s">
        <v>331</v>
      </c>
      <c r="S768" s="78" t="s">
        <v>332</v>
      </c>
      <c r="T768" s="78" t="s">
        <v>332</v>
      </c>
      <c r="Z768">
        <v>3</v>
      </c>
      <c r="AR768" s="78" t="s">
        <v>145</v>
      </c>
      <c r="AS768" s="78" t="s">
        <v>145</v>
      </c>
      <c r="AU768" s="78" t="s">
        <v>4043</v>
      </c>
      <c r="AV768">
        <v>310</v>
      </c>
    </row>
    <row r="769" spans="1:48" ht="27.75" customHeight="1">
      <c r="A769" s="175" t="s">
        <v>955</v>
      </c>
      <c r="B769" s="175" t="s">
        <v>956</v>
      </c>
      <c r="C769" s="175" t="s">
        <v>409</v>
      </c>
      <c r="D769" s="173">
        <v>2</v>
      </c>
      <c r="E769" s="174">
        <f>TRUNC(일위대가목록!E211,0)</f>
        <v>0</v>
      </c>
      <c r="F769" s="174">
        <f t="shared" si="82"/>
        <v>0</v>
      </c>
      <c r="G769" s="174">
        <f>TRUNC(일위대가목록!F211,0)</f>
        <v>0</v>
      </c>
      <c r="H769" s="174">
        <f t="shared" si="83"/>
        <v>0</v>
      </c>
      <c r="I769" s="174">
        <f>TRUNC(일위대가목록!G211,0)</f>
        <v>14380</v>
      </c>
      <c r="J769" s="174">
        <f t="shared" si="84"/>
        <v>28760</v>
      </c>
      <c r="K769" s="174">
        <f t="shared" si="85"/>
        <v>14380</v>
      </c>
      <c r="L769" s="174">
        <f t="shared" si="85"/>
        <v>28760</v>
      </c>
      <c r="M769" s="175" t="s">
        <v>959</v>
      </c>
      <c r="N769" s="78" t="s">
        <v>4044</v>
      </c>
      <c r="O769" s="78" t="s">
        <v>145</v>
      </c>
      <c r="P769" s="78" t="s">
        <v>145</v>
      </c>
      <c r="Q769" s="78" t="s">
        <v>288</v>
      </c>
      <c r="R769" s="78" t="s">
        <v>331</v>
      </c>
      <c r="S769" s="78" t="s">
        <v>332</v>
      </c>
      <c r="T769" s="78" t="s">
        <v>332</v>
      </c>
      <c r="Z769">
        <v>3</v>
      </c>
      <c r="AR769" s="78" t="s">
        <v>145</v>
      </c>
      <c r="AS769" s="78" t="s">
        <v>145</v>
      </c>
      <c r="AU769" s="78" t="s">
        <v>4045</v>
      </c>
      <c r="AV769">
        <v>311</v>
      </c>
    </row>
    <row r="770" spans="1:48" ht="27.75" customHeight="1">
      <c r="A770" s="175" t="s">
        <v>955</v>
      </c>
      <c r="B770" s="175" t="s">
        <v>958</v>
      </c>
      <c r="C770" s="175" t="s">
        <v>409</v>
      </c>
      <c r="D770" s="173">
        <v>2</v>
      </c>
      <c r="E770" s="174">
        <f>TRUNC(일위대가목록!E212,0)</f>
        <v>0</v>
      </c>
      <c r="F770" s="174">
        <f t="shared" si="82"/>
        <v>0</v>
      </c>
      <c r="G770" s="174">
        <f>TRUNC(일위대가목록!F212,0)</f>
        <v>0</v>
      </c>
      <c r="H770" s="174">
        <f t="shared" si="83"/>
        <v>0</v>
      </c>
      <c r="I770" s="174">
        <f>TRUNC(일위대가목록!G212,0)</f>
        <v>17447</v>
      </c>
      <c r="J770" s="174">
        <f t="shared" si="84"/>
        <v>34894</v>
      </c>
      <c r="K770" s="174">
        <f t="shared" si="85"/>
        <v>17447</v>
      </c>
      <c r="L770" s="174">
        <f t="shared" si="85"/>
        <v>34894</v>
      </c>
      <c r="M770" s="175" t="s">
        <v>961</v>
      </c>
      <c r="N770" s="78" t="s">
        <v>4046</v>
      </c>
      <c r="O770" s="78" t="s">
        <v>145</v>
      </c>
      <c r="P770" s="78" t="s">
        <v>145</v>
      </c>
      <c r="Q770" s="78" t="s">
        <v>288</v>
      </c>
      <c r="R770" s="78" t="s">
        <v>331</v>
      </c>
      <c r="S770" s="78" t="s">
        <v>332</v>
      </c>
      <c r="T770" s="78" t="s">
        <v>332</v>
      </c>
      <c r="Z770">
        <v>3</v>
      </c>
      <c r="AR770" s="78" t="s">
        <v>145</v>
      </c>
      <c r="AS770" s="78" t="s">
        <v>145</v>
      </c>
      <c r="AU770" s="78" t="s">
        <v>4047</v>
      </c>
      <c r="AV770">
        <v>312</v>
      </c>
    </row>
    <row r="771" spans="1:48" ht="27.75" customHeight="1">
      <c r="A771" s="175" t="s">
        <v>955</v>
      </c>
      <c r="B771" s="175" t="s">
        <v>960</v>
      </c>
      <c r="C771" s="175" t="s">
        <v>409</v>
      </c>
      <c r="D771" s="173">
        <v>2</v>
      </c>
      <c r="E771" s="174">
        <f>TRUNC(일위대가목록!E213,0)</f>
        <v>0</v>
      </c>
      <c r="F771" s="174">
        <f t="shared" si="82"/>
        <v>0</v>
      </c>
      <c r="G771" s="174">
        <f>TRUNC(일위대가목록!F213,0)</f>
        <v>0</v>
      </c>
      <c r="H771" s="174">
        <f t="shared" si="83"/>
        <v>0</v>
      </c>
      <c r="I771" s="174">
        <f>TRUNC(일위대가목록!G213,0)</f>
        <v>17280</v>
      </c>
      <c r="J771" s="174">
        <f t="shared" si="84"/>
        <v>34560</v>
      </c>
      <c r="K771" s="174">
        <f t="shared" si="85"/>
        <v>17280</v>
      </c>
      <c r="L771" s="174">
        <f t="shared" si="85"/>
        <v>34560</v>
      </c>
      <c r="M771" s="175" t="s">
        <v>963</v>
      </c>
      <c r="N771" s="78" t="s">
        <v>4048</v>
      </c>
      <c r="O771" s="78" t="s">
        <v>145</v>
      </c>
      <c r="P771" s="78" t="s">
        <v>145</v>
      </c>
      <c r="Q771" s="78" t="s">
        <v>288</v>
      </c>
      <c r="R771" s="78" t="s">
        <v>331</v>
      </c>
      <c r="S771" s="78" t="s">
        <v>332</v>
      </c>
      <c r="T771" s="78" t="s">
        <v>332</v>
      </c>
      <c r="Z771">
        <v>3</v>
      </c>
      <c r="AR771" s="78" t="s">
        <v>145</v>
      </c>
      <c r="AS771" s="78" t="s">
        <v>145</v>
      </c>
      <c r="AU771" s="78" t="s">
        <v>4049</v>
      </c>
      <c r="AV771">
        <v>313</v>
      </c>
    </row>
    <row r="772" spans="1:48" ht="27.75" customHeight="1">
      <c r="A772" s="175" t="s">
        <v>955</v>
      </c>
      <c r="B772" s="175" t="s">
        <v>962</v>
      </c>
      <c r="C772" s="175" t="s">
        <v>409</v>
      </c>
      <c r="D772" s="173">
        <v>2</v>
      </c>
      <c r="E772" s="174">
        <f>TRUNC(일위대가목록!E214,0)</f>
        <v>0</v>
      </c>
      <c r="F772" s="174">
        <f t="shared" si="82"/>
        <v>0</v>
      </c>
      <c r="G772" s="174">
        <f>TRUNC(일위대가목록!F214,0)</f>
        <v>0</v>
      </c>
      <c r="H772" s="174">
        <f t="shared" si="83"/>
        <v>0</v>
      </c>
      <c r="I772" s="174">
        <f>TRUNC(일위대가목록!G214,0)</f>
        <v>17447</v>
      </c>
      <c r="J772" s="174">
        <f t="shared" si="84"/>
        <v>34894</v>
      </c>
      <c r="K772" s="174">
        <f t="shared" si="85"/>
        <v>17447</v>
      </c>
      <c r="L772" s="174">
        <f t="shared" si="85"/>
        <v>34894</v>
      </c>
      <c r="M772" s="175" t="s">
        <v>965</v>
      </c>
      <c r="N772" s="78" t="s">
        <v>4050</v>
      </c>
      <c r="O772" s="78" t="s">
        <v>145</v>
      </c>
      <c r="P772" s="78" t="s">
        <v>145</v>
      </c>
      <c r="Q772" s="78" t="s">
        <v>288</v>
      </c>
      <c r="R772" s="78" t="s">
        <v>331</v>
      </c>
      <c r="S772" s="78" t="s">
        <v>332</v>
      </c>
      <c r="T772" s="78" t="s">
        <v>332</v>
      </c>
      <c r="Z772">
        <v>3</v>
      </c>
      <c r="AR772" s="78" t="s">
        <v>145</v>
      </c>
      <c r="AS772" s="78" t="s">
        <v>145</v>
      </c>
      <c r="AU772" s="78" t="s">
        <v>4051</v>
      </c>
      <c r="AV772">
        <v>314</v>
      </c>
    </row>
    <row r="773" spans="1:48" ht="27.75" customHeight="1">
      <c r="A773" s="175" t="s">
        <v>955</v>
      </c>
      <c r="B773" s="175" t="s">
        <v>964</v>
      </c>
      <c r="C773" s="175" t="s">
        <v>409</v>
      </c>
      <c r="D773" s="173">
        <v>2</v>
      </c>
      <c r="E773" s="174">
        <f>TRUNC(일위대가목록!E215,0)</f>
        <v>0</v>
      </c>
      <c r="F773" s="174">
        <f t="shared" si="82"/>
        <v>0</v>
      </c>
      <c r="G773" s="174">
        <f>TRUNC(일위대가목록!F215,0)</f>
        <v>0</v>
      </c>
      <c r="H773" s="174">
        <f t="shared" si="83"/>
        <v>0</v>
      </c>
      <c r="I773" s="174">
        <f>TRUNC(일위대가목록!G215,0)</f>
        <v>4484</v>
      </c>
      <c r="J773" s="174">
        <f t="shared" si="84"/>
        <v>8968</v>
      </c>
      <c r="K773" s="174">
        <f t="shared" si="85"/>
        <v>4484</v>
      </c>
      <c r="L773" s="174">
        <f t="shared" si="85"/>
        <v>8968</v>
      </c>
      <c r="M773" s="175" t="s">
        <v>967</v>
      </c>
      <c r="N773" s="78" t="s">
        <v>4052</v>
      </c>
      <c r="O773" s="78" t="s">
        <v>145</v>
      </c>
      <c r="P773" s="78" t="s">
        <v>145</v>
      </c>
      <c r="Q773" s="78" t="s">
        <v>288</v>
      </c>
      <c r="R773" s="78" t="s">
        <v>331</v>
      </c>
      <c r="S773" s="78" t="s">
        <v>332</v>
      </c>
      <c r="T773" s="78" t="s">
        <v>332</v>
      </c>
      <c r="Z773">
        <v>3</v>
      </c>
      <c r="AR773" s="78" t="s">
        <v>145</v>
      </c>
      <c r="AS773" s="78" t="s">
        <v>145</v>
      </c>
      <c r="AU773" s="78" t="s">
        <v>4053</v>
      </c>
      <c r="AV773">
        <v>315</v>
      </c>
    </row>
    <row r="774" spans="1:48" ht="27.75" customHeight="1">
      <c r="A774" s="175" t="s">
        <v>955</v>
      </c>
      <c r="B774" s="175" t="s">
        <v>966</v>
      </c>
      <c r="C774" s="175" t="s">
        <v>409</v>
      </c>
      <c r="D774" s="173">
        <v>2</v>
      </c>
      <c r="E774" s="174">
        <f>TRUNC(일위대가목록!E216,0)</f>
        <v>0</v>
      </c>
      <c r="F774" s="174">
        <f t="shared" si="82"/>
        <v>0</v>
      </c>
      <c r="G774" s="174">
        <f>TRUNC(일위대가목록!F216,0)</f>
        <v>0</v>
      </c>
      <c r="H774" s="174">
        <f t="shared" si="83"/>
        <v>0</v>
      </c>
      <c r="I774" s="174">
        <f>TRUNC(일위대가목록!G216,0)</f>
        <v>1821</v>
      </c>
      <c r="J774" s="174">
        <f t="shared" si="84"/>
        <v>3642</v>
      </c>
      <c r="K774" s="174">
        <f t="shared" si="85"/>
        <v>1821</v>
      </c>
      <c r="L774" s="174">
        <f t="shared" si="85"/>
        <v>3642</v>
      </c>
      <c r="M774" s="175" t="s">
        <v>970</v>
      </c>
      <c r="N774" s="78" t="s">
        <v>4054</v>
      </c>
      <c r="O774" s="78" t="s">
        <v>145</v>
      </c>
      <c r="P774" s="78" t="s">
        <v>145</v>
      </c>
      <c r="Q774" s="78" t="s">
        <v>288</v>
      </c>
      <c r="R774" s="78" t="s">
        <v>331</v>
      </c>
      <c r="S774" s="78" t="s">
        <v>332</v>
      </c>
      <c r="T774" s="78" t="s">
        <v>332</v>
      </c>
      <c r="Z774">
        <v>3</v>
      </c>
      <c r="AR774" s="78" t="s">
        <v>145</v>
      </c>
      <c r="AS774" s="78" t="s">
        <v>145</v>
      </c>
      <c r="AU774" s="78" t="s">
        <v>4055</v>
      </c>
      <c r="AV774">
        <v>316</v>
      </c>
    </row>
    <row r="775" spans="1:48" ht="27.75" customHeight="1">
      <c r="A775" s="175" t="s">
        <v>968</v>
      </c>
      <c r="B775" s="175" t="s">
        <v>969</v>
      </c>
      <c r="C775" s="175" t="s">
        <v>409</v>
      </c>
      <c r="D775" s="173">
        <v>3</v>
      </c>
      <c r="E775" s="174">
        <f>TRUNC(일위대가목록!E217,0)</f>
        <v>0</v>
      </c>
      <c r="F775" s="174">
        <f t="shared" si="82"/>
        <v>0</v>
      </c>
      <c r="G775" s="174">
        <f>TRUNC(일위대가목록!F217,0)</f>
        <v>0</v>
      </c>
      <c r="H775" s="174">
        <f t="shared" si="83"/>
        <v>0</v>
      </c>
      <c r="I775" s="174">
        <f>TRUNC(일위대가목록!G217,0)</f>
        <v>33262</v>
      </c>
      <c r="J775" s="174">
        <f t="shared" si="84"/>
        <v>99786</v>
      </c>
      <c r="K775" s="174">
        <f t="shared" si="85"/>
        <v>33262</v>
      </c>
      <c r="L775" s="174">
        <f t="shared" si="85"/>
        <v>99786</v>
      </c>
      <c r="M775" s="175" t="s">
        <v>973</v>
      </c>
      <c r="N775" s="78" t="s">
        <v>4056</v>
      </c>
      <c r="O775" s="78" t="s">
        <v>145</v>
      </c>
      <c r="P775" s="78" t="s">
        <v>145</v>
      </c>
      <c r="Q775" s="78" t="s">
        <v>288</v>
      </c>
      <c r="R775" s="78" t="s">
        <v>331</v>
      </c>
      <c r="S775" s="78" t="s">
        <v>332</v>
      </c>
      <c r="T775" s="78" t="s">
        <v>332</v>
      </c>
      <c r="Z775">
        <v>3</v>
      </c>
      <c r="AR775" s="78" t="s">
        <v>145</v>
      </c>
      <c r="AS775" s="78" t="s">
        <v>145</v>
      </c>
      <c r="AU775" s="78" t="s">
        <v>4057</v>
      </c>
      <c r="AV775">
        <v>317</v>
      </c>
    </row>
    <row r="776" spans="1:48" ht="27.75" customHeight="1">
      <c r="A776" s="175" t="s">
        <v>971</v>
      </c>
      <c r="B776" s="175" t="s">
        <v>972</v>
      </c>
      <c r="C776" s="175" t="s">
        <v>409</v>
      </c>
      <c r="D776" s="173">
        <v>3</v>
      </c>
      <c r="E776" s="174">
        <f>TRUNC(일위대가목록!E218,0)</f>
        <v>0</v>
      </c>
      <c r="F776" s="174">
        <f t="shared" si="82"/>
        <v>0</v>
      </c>
      <c r="G776" s="174">
        <f>TRUNC(일위대가목록!F218,0)</f>
        <v>0</v>
      </c>
      <c r="H776" s="174">
        <f t="shared" si="83"/>
        <v>0</v>
      </c>
      <c r="I776" s="174">
        <f>TRUNC(일위대가목록!G218,0)</f>
        <v>33262</v>
      </c>
      <c r="J776" s="174">
        <f t="shared" si="84"/>
        <v>99786</v>
      </c>
      <c r="K776" s="174">
        <f t="shared" si="85"/>
        <v>33262</v>
      </c>
      <c r="L776" s="174">
        <f t="shared" si="85"/>
        <v>99786</v>
      </c>
      <c r="M776" s="175" t="s">
        <v>975</v>
      </c>
      <c r="N776" s="78" t="s">
        <v>4058</v>
      </c>
      <c r="O776" s="78" t="s">
        <v>145</v>
      </c>
      <c r="P776" s="78" t="s">
        <v>145</v>
      </c>
      <c r="Q776" s="78" t="s">
        <v>288</v>
      </c>
      <c r="R776" s="78" t="s">
        <v>331</v>
      </c>
      <c r="S776" s="78" t="s">
        <v>332</v>
      </c>
      <c r="T776" s="78" t="s">
        <v>332</v>
      </c>
      <c r="Z776">
        <v>3</v>
      </c>
      <c r="AR776" s="78" t="s">
        <v>145</v>
      </c>
      <c r="AS776" s="78" t="s">
        <v>145</v>
      </c>
      <c r="AU776" s="78" t="s">
        <v>4059</v>
      </c>
      <c r="AV776">
        <v>318</v>
      </c>
    </row>
    <row r="777" spans="1:48" ht="27.75" customHeight="1">
      <c r="A777" s="175" t="s">
        <v>971</v>
      </c>
      <c r="B777" s="175" t="s">
        <v>974</v>
      </c>
      <c r="C777" s="175" t="s">
        <v>409</v>
      </c>
      <c r="D777" s="173">
        <v>3</v>
      </c>
      <c r="E777" s="174">
        <f>TRUNC(일위대가목록!E219,0)</f>
        <v>0</v>
      </c>
      <c r="F777" s="174">
        <f t="shared" si="82"/>
        <v>0</v>
      </c>
      <c r="G777" s="174">
        <f>TRUNC(일위대가목록!F219,0)</f>
        <v>0</v>
      </c>
      <c r="H777" s="174">
        <f t="shared" si="83"/>
        <v>0</v>
      </c>
      <c r="I777" s="174">
        <f>TRUNC(일위대가목록!G219,0)</f>
        <v>46961</v>
      </c>
      <c r="J777" s="174">
        <f t="shared" si="84"/>
        <v>140883</v>
      </c>
      <c r="K777" s="174">
        <f t="shared" si="85"/>
        <v>46961</v>
      </c>
      <c r="L777" s="174">
        <f t="shared" si="85"/>
        <v>140883</v>
      </c>
      <c r="M777" s="175" t="s">
        <v>977</v>
      </c>
      <c r="N777" s="78" t="s">
        <v>4060</v>
      </c>
      <c r="O777" s="78" t="s">
        <v>145</v>
      </c>
      <c r="P777" s="78" t="s">
        <v>145</v>
      </c>
      <c r="Q777" s="78" t="s">
        <v>288</v>
      </c>
      <c r="R777" s="78" t="s">
        <v>331</v>
      </c>
      <c r="S777" s="78" t="s">
        <v>332</v>
      </c>
      <c r="T777" s="78" t="s">
        <v>332</v>
      </c>
      <c r="Z777">
        <v>3</v>
      </c>
      <c r="AR777" s="78" t="s">
        <v>145</v>
      </c>
      <c r="AS777" s="78" t="s">
        <v>145</v>
      </c>
      <c r="AU777" s="78" t="s">
        <v>4061</v>
      </c>
      <c r="AV777">
        <v>319</v>
      </c>
    </row>
    <row r="778" spans="1:48" ht="27.75" customHeight="1">
      <c r="A778" s="175" t="s">
        <v>971</v>
      </c>
      <c r="B778" s="175" t="s">
        <v>976</v>
      </c>
      <c r="C778" s="175" t="s">
        <v>409</v>
      </c>
      <c r="D778" s="173">
        <v>3</v>
      </c>
      <c r="E778" s="174">
        <f>TRUNC(일위대가목록!E220,0)</f>
        <v>0</v>
      </c>
      <c r="F778" s="174">
        <f t="shared" si="82"/>
        <v>0</v>
      </c>
      <c r="G778" s="174">
        <f>TRUNC(일위대가목록!F220,0)</f>
        <v>0</v>
      </c>
      <c r="H778" s="174">
        <f t="shared" si="83"/>
        <v>0</v>
      </c>
      <c r="I778" s="174">
        <f>TRUNC(일위대가목록!G220,0)</f>
        <v>33262</v>
      </c>
      <c r="J778" s="174">
        <f t="shared" si="84"/>
        <v>99786</v>
      </c>
      <c r="K778" s="174">
        <f t="shared" si="85"/>
        <v>33262</v>
      </c>
      <c r="L778" s="174">
        <f t="shared" si="85"/>
        <v>99786</v>
      </c>
      <c r="M778" s="175" t="s">
        <v>979</v>
      </c>
      <c r="N778" s="78" t="s">
        <v>4062</v>
      </c>
      <c r="O778" s="78" t="s">
        <v>145</v>
      </c>
      <c r="P778" s="78" t="s">
        <v>145</v>
      </c>
      <c r="Q778" s="78" t="s">
        <v>288</v>
      </c>
      <c r="R778" s="78" t="s">
        <v>331</v>
      </c>
      <c r="S778" s="78" t="s">
        <v>332</v>
      </c>
      <c r="T778" s="78" t="s">
        <v>332</v>
      </c>
      <c r="Z778">
        <v>3</v>
      </c>
      <c r="AR778" s="78" t="s">
        <v>145</v>
      </c>
      <c r="AS778" s="78" t="s">
        <v>145</v>
      </c>
      <c r="AU778" s="78" t="s">
        <v>4063</v>
      </c>
      <c r="AV778">
        <v>320</v>
      </c>
    </row>
    <row r="779" spans="1:48" ht="27.75" customHeight="1">
      <c r="A779" s="175" t="s">
        <v>971</v>
      </c>
      <c r="B779" s="175" t="s">
        <v>978</v>
      </c>
      <c r="C779" s="175" t="s">
        <v>409</v>
      </c>
      <c r="D779" s="173">
        <v>3</v>
      </c>
      <c r="E779" s="174">
        <f>TRUNC(일위대가목록!E221,0)</f>
        <v>0</v>
      </c>
      <c r="F779" s="174">
        <f t="shared" si="82"/>
        <v>0</v>
      </c>
      <c r="G779" s="174">
        <f>TRUNC(일위대가목록!F221,0)</f>
        <v>0</v>
      </c>
      <c r="H779" s="174">
        <f t="shared" si="83"/>
        <v>0</v>
      </c>
      <c r="I779" s="174">
        <f>TRUNC(일위대가목록!G221,0)</f>
        <v>33262</v>
      </c>
      <c r="J779" s="174">
        <f t="shared" si="84"/>
        <v>99786</v>
      </c>
      <c r="K779" s="174">
        <f t="shared" si="85"/>
        <v>33262</v>
      </c>
      <c r="L779" s="174">
        <f t="shared" si="85"/>
        <v>99786</v>
      </c>
      <c r="M779" s="175" t="s">
        <v>982</v>
      </c>
      <c r="N779" s="78" t="s">
        <v>4064</v>
      </c>
      <c r="O779" s="78" t="s">
        <v>145</v>
      </c>
      <c r="P779" s="78" t="s">
        <v>145</v>
      </c>
      <c r="Q779" s="78" t="s">
        <v>288</v>
      </c>
      <c r="R779" s="78" t="s">
        <v>331</v>
      </c>
      <c r="S779" s="78" t="s">
        <v>332</v>
      </c>
      <c r="T779" s="78" t="s">
        <v>332</v>
      </c>
      <c r="Z779">
        <v>3</v>
      </c>
      <c r="AR779" s="78" t="s">
        <v>145</v>
      </c>
      <c r="AS779" s="78" t="s">
        <v>145</v>
      </c>
      <c r="AU779" s="78" t="s">
        <v>4065</v>
      </c>
      <c r="AV779">
        <v>321</v>
      </c>
    </row>
    <row r="780" spans="1:48" ht="27.75" customHeight="1">
      <c r="A780" s="175" t="s">
        <v>980</v>
      </c>
      <c r="B780" s="175" t="s">
        <v>981</v>
      </c>
      <c r="C780" s="175" t="s">
        <v>409</v>
      </c>
      <c r="D780" s="173">
        <v>3</v>
      </c>
      <c r="E780" s="174">
        <f>TRUNC(일위대가목록!E222,0)</f>
        <v>0</v>
      </c>
      <c r="F780" s="174">
        <f t="shared" si="82"/>
        <v>0</v>
      </c>
      <c r="G780" s="174">
        <f>TRUNC(일위대가목록!F222,0)</f>
        <v>0</v>
      </c>
      <c r="H780" s="174">
        <f t="shared" si="83"/>
        <v>0</v>
      </c>
      <c r="I780" s="174">
        <f>TRUNC(일위대가목록!G222,0)</f>
        <v>33262</v>
      </c>
      <c r="J780" s="174">
        <f t="shared" si="84"/>
        <v>99786</v>
      </c>
      <c r="K780" s="174">
        <f t="shared" si="85"/>
        <v>33262</v>
      </c>
      <c r="L780" s="174">
        <f t="shared" si="85"/>
        <v>99786</v>
      </c>
      <c r="M780" s="175" t="s">
        <v>984</v>
      </c>
      <c r="N780" s="78" t="s">
        <v>4066</v>
      </c>
      <c r="O780" s="78" t="s">
        <v>145</v>
      </c>
      <c r="P780" s="78" t="s">
        <v>145</v>
      </c>
      <c r="Q780" s="78" t="s">
        <v>288</v>
      </c>
      <c r="R780" s="78" t="s">
        <v>331</v>
      </c>
      <c r="S780" s="78" t="s">
        <v>332</v>
      </c>
      <c r="T780" s="78" t="s">
        <v>332</v>
      </c>
      <c r="Z780">
        <v>3</v>
      </c>
      <c r="AR780" s="78" t="s">
        <v>145</v>
      </c>
      <c r="AS780" s="78" t="s">
        <v>145</v>
      </c>
      <c r="AU780" s="78" t="s">
        <v>4067</v>
      </c>
      <c r="AV780">
        <v>322</v>
      </c>
    </row>
    <row r="781" spans="1:48" ht="27.75" customHeight="1">
      <c r="A781" s="175" t="s">
        <v>980</v>
      </c>
      <c r="B781" s="175" t="s">
        <v>983</v>
      </c>
      <c r="C781" s="175" t="s">
        <v>409</v>
      </c>
      <c r="D781" s="173">
        <v>3</v>
      </c>
      <c r="E781" s="174">
        <f>TRUNC(일위대가목록!E223,0)</f>
        <v>0</v>
      </c>
      <c r="F781" s="174">
        <f t="shared" si="82"/>
        <v>0</v>
      </c>
      <c r="G781" s="174">
        <f>TRUNC(일위대가목록!F223,0)</f>
        <v>0</v>
      </c>
      <c r="H781" s="174">
        <f t="shared" si="83"/>
        <v>0</v>
      </c>
      <c r="I781" s="174">
        <f>TRUNC(일위대가목록!G223,0)</f>
        <v>38692</v>
      </c>
      <c r="J781" s="174">
        <f t="shared" si="84"/>
        <v>116076</v>
      </c>
      <c r="K781" s="174">
        <f t="shared" si="85"/>
        <v>38692</v>
      </c>
      <c r="L781" s="174">
        <f t="shared" si="85"/>
        <v>116076</v>
      </c>
      <c r="M781" s="175" t="s">
        <v>986</v>
      </c>
      <c r="N781" s="78" t="s">
        <v>4068</v>
      </c>
      <c r="O781" s="78" t="s">
        <v>145</v>
      </c>
      <c r="P781" s="78" t="s">
        <v>145</v>
      </c>
      <c r="Q781" s="78" t="s">
        <v>288</v>
      </c>
      <c r="R781" s="78" t="s">
        <v>331</v>
      </c>
      <c r="S781" s="78" t="s">
        <v>332</v>
      </c>
      <c r="T781" s="78" t="s">
        <v>332</v>
      </c>
      <c r="Z781">
        <v>3</v>
      </c>
      <c r="AR781" s="78" t="s">
        <v>145</v>
      </c>
      <c r="AS781" s="78" t="s">
        <v>145</v>
      </c>
      <c r="AU781" s="78" t="s">
        <v>4069</v>
      </c>
      <c r="AV781">
        <v>323</v>
      </c>
    </row>
    <row r="782" spans="1:48" ht="27.75" customHeight="1">
      <c r="A782" s="175" t="s">
        <v>980</v>
      </c>
      <c r="B782" s="175" t="s">
        <v>985</v>
      </c>
      <c r="C782" s="175" t="s">
        <v>409</v>
      </c>
      <c r="D782" s="173">
        <v>3</v>
      </c>
      <c r="E782" s="174">
        <f>TRUNC(일위대가목록!E224,0)</f>
        <v>0</v>
      </c>
      <c r="F782" s="174">
        <f t="shared" si="82"/>
        <v>0</v>
      </c>
      <c r="G782" s="174">
        <f>TRUNC(일위대가목록!F224,0)</f>
        <v>0</v>
      </c>
      <c r="H782" s="174">
        <f t="shared" si="83"/>
        <v>0</v>
      </c>
      <c r="I782" s="174">
        <f>TRUNC(일위대가목록!G224,0)</f>
        <v>26804</v>
      </c>
      <c r="J782" s="174">
        <f t="shared" si="84"/>
        <v>80412</v>
      </c>
      <c r="K782" s="174">
        <f t="shared" si="85"/>
        <v>26804</v>
      </c>
      <c r="L782" s="174">
        <f t="shared" si="85"/>
        <v>80412</v>
      </c>
      <c r="M782" s="175" t="s">
        <v>988</v>
      </c>
      <c r="N782" s="78" t="s">
        <v>4070</v>
      </c>
      <c r="O782" s="78" t="s">
        <v>145</v>
      </c>
      <c r="P782" s="78" t="s">
        <v>145</v>
      </c>
      <c r="Q782" s="78" t="s">
        <v>288</v>
      </c>
      <c r="R782" s="78" t="s">
        <v>331</v>
      </c>
      <c r="S782" s="78" t="s">
        <v>332</v>
      </c>
      <c r="T782" s="78" t="s">
        <v>332</v>
      </c>
      <c r="Z782">
        <v>3</v>
      </c>
      <c r="AR782" s="78" t="s">
        <v>145</v>
      </c>
      <c r="AS782" s="78" t="s">
        <v>145</v>
      </c>
      <c r="AU782" s="78" t="s">
        <v>4071</v>
      </c>
      <c r="AV782">
        <v>324</v>
      </c>
    </row>
    <row r="783" spans="1:48" ht="27.75" customHeight="1">
      <c r="A783" s="175" t="s">
        <v>980</v>
      </c>
      <c r="B783" s="175" t="s">
        <v>987</v>
      </c>
      <c r="C783" s="175" t="s">
        <v>409</v>
      </c>
      <c r="D783" s="173">
        <v>3</v>
      </c>
      <c r="E783" s="174">
        <f>TRUNC(일위대가목록!E225,0)</f>
        <v>0</v>
      </c>
      <c r="F783" s="174">
        <f t="shared" si="82"/>
        <v>0</v>
      </c>
      <c r="G783" s="174">
        <f>TRUNC(일위대가목록!F225,0)</f>
        <v>0</v>
      </c>
      <c r="H783" s="174">
        <f t="shared" si="83"/>
        <v>0</v>
      </c>
      <c r="I783" s="174">
        <f>TRUNC(일위대가목록!G225,0)</f>
        <v>45151</v>
      </c>
      <c r="J783" s="174">
        <f t="shared" si="84"/>
        <v>135453</v>
      </c>
      <c r="K783" s="174">
        <f t="shared" si="85"/>
        <v>45151</v>
      </c>
      <c r="L783" s="174">
        <f t="shared" si="85"/>
        <v>135453</v>
      </c>
      <c r="M783" s="175" t="s">
        <v>990</v>
      </c>
      <c r="N783" s="78" t="s">
        <v>4072</v>
      </c>
      <c r="O783" s="78" t="s">
        <v>145</v>
      </c>
      <c r="P783" s="78" t="s">
        <v>145</v>
      </c>
      <c r="Q783" s="78" t="s">
        <v>288</v>
      </c>
      <c r="R783" s="78" t="s">
        <v>331</v>
      </c>
      <c r="S783" s="78" t="s">
        <v>332</v>
      </c>
      <c r="T783" s="78" t="s">
        <v>332</v>
      </c>
      <c r="Z783">
        <v>3</v>
      </c>
      <c r="AR783" s="78" t="s">
        <v>145</v>
      </c>
      <c r="AS783" s="78" t="s">
        <v>145</v>
      </c>
      <c r="AU783" s="78" t="s">
        <v>4073</v>
      </c>
      <c r="AV783">
        <v>325</v>
      </c>
    </row>
    <row r="784" spans="1:48" ht="27.75" customHeight="1">
      <c r="A784" s="175" t="s">
        <v>980</v>
      </c>
      <c r="B784" s="175" t="s">
        <v>989</v>
      </c>
      <c r="C784" s="175" t="s">
        <v>409</v>
      </c>
      <c r="D784" s="173">
        <v>3</v>
      </c>
      <c r="E784" s="174">
        <f>TRUNC(일위대가목록!E226,0)</f>
        <v>0</v>
      </c>
      <c r="F784" s="174">
        <f t="shared" si="82"/>
        <v>0</v>
      </c>
      <c r="G784" s="174">
        <f>TRUNC(일위대가목록!F226,0)</f>
        <v>0</v>
      </c>
      <c r="H784" s="174">
        <f t="shared" si="83"/>
        <v>0</v>
      </c>
      <c r="I784" s="174">
        <f>TRUNC(일위대가목록!G226,0)</f>
        <v>33262</v>
      </c>
      <c r="J784" s="174">
        <f t="shared" si="84"/>
        <v>99786</v>
      </c>
      <c r="K784" s="174">
        <f t="shared" si="85"/>
        <v>33262</v>
      </c>
      <c r="L784" s="174">
        <f t="shared" si="85"/>
        <v>99786</v>
      </c>
      <c r="M784" s="175" t="s">
        <v>992</v>
      </c>
      <c r="N784" s="78" t="s">
        <v>4074</v>
      </c>
      <c r="O784" s="78" t="s">
        <v>145</v>
      </c>
      <c r="P784" s="78" t="s">
        <v>145</v>
      </c>
      <c r="Q784" s="78" t="s">
        <v>288</v>
      </c>
      <c r="R784" s="78" t="s">
        <v>331</v>
      </c>
      <c r="S784" s="78" t="s">
        <v>332</v>
      </c>
      <c r="T784" s="78" t="s">
        <v>332</v>
      </c>
      <c r="Z784">
        <v>3</v>
      </c>
      <c r="AR784" s="78" t="s">
        <v>145</v>
      </c>
      <c r="AS784" s="78" t="s">
        <v>145</v>
      </c>
      <c r="AU784" s="78" t="s">
        <v>4075</v>
      </c>
      <c r="AV784">
        <v>326</v>
      </c>
    </row>
    <row r="785" spans="1:48" ht="27.75" customHeight="1">
      <c r="A785" s="175" t="s">
        <v>980</v>
      </c>
      <c r="B785" s="175" t="s">
        <v>991</v>
      </c>
      <c r="C785" s="175" t="s">
        <v>409</v>
      </c>
      <c r="D785" s="173">
        <v>3</v>
      </c>
      <c r="E785" s="174">
        <f>TRUNC(일위대가목록!E227,0)</f>
        <v>0</v>
      </c>
      <c r="F785" s="174">
        <f t="shared" si="82"/>
        <v>0</v>
      </c>
      <c r="G785" s="174">
        <f>TRUNC(일위대가목록!F227,0)</f>
        <v>0</v>
      </c>
      <c r="H785" s="174">
        <f t="shared" si="83"/>
        <v>0</v>
      </c>
      <c r="I785" s="174">
        <f>TRUNC(일위대가목록!G227,0)</f>
        <v>33262</v>
      </c>
      <c r="J785" s="174">
        <f t="shared" si="84"/>
        <v>99786</v>
      </c>
      <c r="K785" s="174">
        <f t="shared" si="85"/>
        <v>33262</v>
      </c>
      <c r="L785" s="174">
        <f t="shared" si="85"/>
        <v>99786</v>
      </c>
      <c r="M785" s="175" t="s">
        <v>995</v>
      </c>
      <c r="N785" s="78" t="s">
        <v>4076</v>
      </c>
      <c r="O785" s="78" t="s">
        <v>145</v>
      </c>
      <c r="P785" s="78" t="s">
        <v>145</v>
      </c>
      <c r="Q785" s="78" t="s">
        <v>288</v>
      </c>
      <c r="R785" s="78" t="s">
        <v>331</v>
      </c>
      <c r="S785" s="78" t="s">
        <v>332</v>
      </c>
      <c r="T785" s="78" t="s">
        <v>332</v>
      </c>
      <c r="Z785">
        <v>3</v>
      </c>
      <c r="AR785" s="78" t="s">
        <v>145</v>
      </c>
      <c r="AS785" s="78" t="s">
        <v>145</v>
      </c>
      <c r="AU785" s="78" t="s">
        <v>4077</v>
      </c>
      <c r="AV785">
        <v>327</v>
      </c>
    </row>
    <row r="786" spans="1:48" ht="27.75" customHeight="1">
      <c r="A786" s="175" t="s">
        <v>993</v>
      </c>
      <c r="B786" s="175" t="s">
        <v>994</v>
      </c>
      <c r="C786" s="175" t="s">
        <v>409</v>
      </c>
      <c r="D786" s="173">
        <v>1</v>
      </c>
      <c r="E786" s="174">
        <f>TRUNC(일위대가목록!E228,0)</f>
        <v>0</v>
      </c>
      <c r="F786" s="174">
        <f t="shared" si="82"/>
        <v>0</v>
      </c>
      <c r="G786" s="174">
        <f>TRUNC(일위대가목록!F228,0)</f>
        <v>0</v>
      </c>
      <c r="H786" s="174">
        <f t="shared" si="83"/>
        <v>0</v>
      </c>
      <c r="I786" s="174">
        <f>TRUNC(일위대가목록!G228,0)</f>
        <v>3620</v>
      </c>
      <c r="J786" s="174">
        <f t="shared" si="84"/>
        <v>3620</v>
      </c>
      <c r="K786" s="174">
        <f t="shared" si="85"/>
        <v>3620</v>
      </c>
      <c r="L786" s="174">
        <f t="shared" si="85"/>
        <v>3620</v>
      </c>
      <c r="M786" s="175" t="s">
        <v>997</v>
      </c>
      <c r="N786" s="78" t="s">
        <v>4078</v>
      </c>
      <c r="O786" s="78" t="s">
        <v>145</v>
      </c>
      <c r="P786" s="78" t="s">
        <v>145</v>
      </c>
      <c r="Q786" s="78" t="s">
        <v>288</v>
      </c>
      <c r="R786" s="78" t="s">
        <v>331</v>
      </c>
      <c r="S786" s="78" t="s">
        <v>332</v>
      </c>
      <c r="T786" s="78" t="s">
        <v>332</v>
      </c>
      <c r="Z786">
        <v>3</v>
      </c>
      <c r="AR786" s="78" t="s">
        <v>145</v>
      </c>
      <c r="AS786" s="78" t="s">
        <v>145</v>
      </c>
      <c r="AU786" s="78" t="s">
        <v>4079</v>
      </c>
      <c r="AV786">
        <v>328</v>
      </c>
    </row>
    <row r="787" spans="1:48" ht="27.75" customHeight="1">
      <c r="A787" s="175" t="s">
        <v>993</v>
      </c>
      <c r="B787" s="175" t="s">
        <v>996</v>
      </c>
      <c r="C787" s="175" t="s">
        <v>409</v>
      </c>
      <c r="D787" s="173">
        <v>1</v>
      </c>
      <c r="E787" s="174">
        <f>TRUNC(일위대가목록!E229,0)</f>
        <v>0</v>
      </c>
      <c r="F787" s="174">
        <f t="shared" si="82"/>
        <v>0</v>
      </c>
      <c r="G787" s="174">
        <f>TRUNC(일위대가목록!F229,0)</f>
        <v>0</v>
      </c>
      <c r="H787" s="174">
        <f t="shared" si="83"/>
        <v>0</v>
      </c>
      <c r="I787" s="174">
        <f>TRUNC(일위대가목록!G229,0)</f>
        <v>3620</v>
      </c>
      <c r="J787" s="174">
        <f t="shared" si="84"/>
        <v>3620</v>
      </c>
      <c r="K787" s="174">
        <f t="shared" si="85"/>
        <v>3620</v>
      </c>
      <c r="L787" s="174">
        <f t="shared" si="85"/>
        <v>3620</v>
      </c>
      <c r="M787" s="175" t="s">
        <v>999</v>
      </c>
      <c r="N787" s="78" t="s">
        <v>4080</v>
      </c>
      <c r="O787" s="78" t="s">
        <v>145</v>
      </c>
      <c r="P787" s="78" t="s">
        <v>145</v>
      </c>
      <c r="Q787" s="78" t="s">
        <v>288</v>
      </c>
      <c r="R787" s="78" t="s">
        <v>331</v>
      </c>
      <c r="S787" s="78" t="s">
        <v>332</v>
      </c>
      <c r="T787" s="78" t="s">
        <v>332</v>
      </c>
      <c r="Z787">
        <v>3</v>
      </c>
      <c r="AR787" s="78" t="s">
        <v>145</v>
      </c>
      <c r="AS787" s="78" t="s">
        <v>145</v>
      </c>
      <c r="AU787" s="78" t="s">
        <v>4081</v>
      </c>
      <c r="AV787">
        <v>329</v>
      </c>
    </row>
    <row r="788" spans="1:48" ht="27.75" customHeight="1">
      <c r="A788" s="175" t="s">
        <v>993</v>
      </c>
      <c r="B788" s="175" t="s">
        <v>998</v>
      </c>
      <c r="C788" s="175" t="s">
        <v>409</v>
      </c>
      <c r="D788" s="173">
        <v>1</v>
      </c>
      <c r="E788" s="174">
        <f>TRUNC(일위대가목록!E230,0)</f>
        <v>0</v>
      </c>
      <c r="F788" s="174">
        <f t="shared" si="82"/>
        <v>0</v>
      </c>
      <c r="G788" s="174">
        <f>TRUNC(일위대가목록!F230,0)</f>
        <v>0</v>
      </c>
      <c r="H788" s="174">
        <f t="shared" si="83"/>
        <v>0</v>
      </c>
      <c r="I788" s="174">
        <f>TRUNC(일위대가목록!G230,0)</f>
        <v>8468</v>
      </c>
      <c r="J788" s="174">
        <f t="shared" si="84"/>
        <v>8468</v>
      </c>
      <c r="K788" s="174">
        <f t="shared" si="85"/>
        <v>8468</v>
      </c>
      <c r="L788" s="174">
        <f t="shared" si="85"/>
        <v>8468</v>
      </c>
      <c r="M788" s="175" t="s">
        <v>1001</v>
      </c>
      <c r="N788" s="78" t="s">
        <v>4082</v>
      </c>
      <c r="O788" s="78" t="s">
        <v>145</v>
      </c>
      <c r="P788" s="78" t="s">
        <v>145</v>
      </c>
      <c r="Q788" s="78" t="s">
        <v>288</v>
      </c>
      <c r="R788" s="78" t="s">
        <v>331</v>
      </c>
      <c r="S788" s="78" t="s">
        <v>332</v>
      </c>
      <c r="T788" s="78" t="s">
        <v>332</v>
      </c>
      <c r="Z788">
        <v>3</v>
      </c>
      <c r="AR788" s="78" t="s">
        <v>145</v>
      </c>
      <c r="AS788" s="78" t="s">
        <v>145</v>
      </c>
      <c r="AU788" s="78" t="s">
        <v>4083</v>
      </c>
      <c r="AV788">
        <v>330</v>
      </c>
    </row>
    <row r="789" spans="1:48" ht="27.75" customHeight="1">
      <c r="A789" s="175" t="s">
        <v>993</v>
      </c>
      <c r="B789" s="175" t="s">
        <v>1000</v>
      </c>
      <c r="C789" s="175" t="s">
        <v>409</v>
      </c>
      <c r="D789" s="173">
        <v>1</v>
      </c>
      <c r="E789" s="174">
        <f>TRUNC(일위대가목록!E231,0)</f>
        <v>0</v>
      </c>
      <c r="F789" s="174">
        <f t="shared" si="82"/>
        <v>0</v>
      </c>
      <c r="G789" s="174">
        <f>TRUNC(일위대가목록!F231,0)</f>
        <v>0</v>
      </c>
      <c r="H789" s="174">
        <f t="shared" si="83"/>
        <v>0</v>
      </c>
      <c r="I789" s="174">
        <f>TRUNC(일위대가목록!G231,0)</f>
        <v>18596</v>
      </c>
      <c r="J789" s="174">
        <f t="shared" si="84"/>
        <v>18596</v>
      </c>
      <c r="K789" s="174">
        <f t="shared" si="85"/>
        <v>18596</v>
      </c>
      <c r="L789" s="174">
        <f t="shared" si="85"/>
        <v>18596</v>
      </c>
      <c r="M789" s="175" t="s">
        <v>1003</v>
      </c>
      <c r="N789" s="78" t="s">
        <v>4084</v>
      </c>
      <c r="O789" s="78" t="s">
        <v>145</v>
      </c>
      <c r="P789" s="78" t="s">
        <v>145</v>
      </c>
      <c r="Q789" s="78" t="s">
        <v>288</v>
      </c>
      <c r="R789" s="78" t="s">
        <v>331</v>
      </c>
      <c r="S789" s="78" t="s">
        <v>332</v>
      </c>
      <c r="T789" s="78" t="s">
        <v>332</v>
      </c>
      <c r="Z789">
        <v>3</v>
      </c>
      <c r="AR789" s="78" t="s">
        <v>145</v>
      </c>
      <c r="AS789" s="78" t="s">
        <v>145</v>
      </c>
      <c r="AU789" s="78" t="s">
        <v>4085</v>
      </c>
      <c r="AV789">
        <v>331</v>
      </c>
    </row>
    <row r="790" spans="1:48" ht="27.75" customHeight="1">
      <c r="A790" s="175" t="s">
        <v>993</v>
      </c>
      <c r="B790" s="175" t="s">
        <v>1002</v>
      </c>
      <c r="C790" s="175" t="s">
        <v>409</v>
      </c>
      <c r="D790" s="173">
        <v>1</v>
      </c>
      <c r="E790" s="174">
        <f>TRUNC(일위대가목록!E232,0)</f>
        <v>0</v>
      </c>
      <c r="F790" s="174">
        <f t="shared" si="82"/>
        <v>0</v>
      </c>
      <c r="G790" s="174">
        <f>TRUNC(일위대가목록!F232,0)</f>
        <v>0</v>
      </c>
      <c r="H790" s="174">
        <f t="shared" si="83"/>
        <v>0</v>
      </c>
      <c r="I790" s="174">
        <f>TRUNC(일위대가목록!G232,0)</f>
        <v>45761</v>
      </c>
      <c r="J790" s="174">
        <f t="shared" si="84"/>
        <v>45761</v>
      </c>
      <c r="K790" s="174">
        <f t="shared" ref="K790:L821" si="86">TRUNC(E790+G790+I790, 0)</f>
        <v>45761</v>
      </c>
      <c r="L790" s="174">
        <f t="shared" si="86"/>
        <v>45761</v>
      </c>
      <c r="M790" s="175" t="s">
        <v>1006</v>
      </c>
      <c r="N790" s="78" t="s">
        <v>4086</v>
      </c>
      <c r="O790" s="78" t="s">
        <v>145</v>
      </c>
      <c r="P790" s="78" t="s">
        <v>145</v>
      </c>
      <c r="Q790" s="78" t="s">
        <v>288</v>
      </c>
      <c r="R790" s="78" t="s">
        <v>331</v>
      </c>
      <c r="S790" s="78" t="s">
        <v>332</v>
      </c>
      <c r="T790" s="78" t="s">
        <v>332</v>
      </c>
      <c r="Z790">
        <v>3</v>
      </c>
      <c r="AR790" s="78" t="s">
        <v>145</v>
      </c>
      <c r="AS790" s="78" t="s">
        <v>145</v>
      </c>
      <c r="AU790" s="78" t="s">
        <v>4087</v>
      </c>
      <c r="AV790">
        <v>332</v>
      </c>
    </row>
    <row r="791" spans="1:48" ht="27.75" customHeight="1">
      <c r="A791" s="175" t="s">
        <v>1004</v>
      </c>
      <c r="B791" s="175" t="s">
        <v>1005</v>
      </c>
      <c r="C791" s="175" t="s">
        <v>409</v>
      </c>
      <c r="D791" s="173">
        <v>1</v>
      </c>
      <c r="E791" s="174">
        <f>TRUNC(일위대가목록!E233,0)</f>
        <v>0</v>
      </c>
      <c r="F791" s="174">
        <f t="shared" si="82"/>
        <v>0</v>
      </c>
      <c r="G791" s="174">
        <f>TRUNC(일위대가목록!F233,0)</f>
        <v>0</v>
      </c>
      <c r="H791" s="174">
        <f t="shared" si="83"/>
        <v>0</v>
      </c>
      <c r="I791" s="174">
        <f>TRUNC(일위대가목록!G233,0)</f>
        <v>37904</v>
      </c>
      <c r="J791" s="174">
        <f t="shared" si="84"/>
        <v>37904</v>
      </c>
      <c r="K791" s="174">
        <f t="shared" si="86"/>
        <v>37904</v>
      </c>
      <c r="L791" s="174">
        <f t="shared" si="86"/>
        <v>37904</v>
      </c>
      <c r="M791" s="175" t="s">
        <v>1008</v>
      </c>
      <c r="N791" s="78" t="s">
        <v>4088</v>
      </c>
      <c r="O791" s="78" t="s">
        <v>145</v>
      </c>
      <c r="P791" s="78" t="s">
        <v>145</v>
      </c>
      <c r="Q791" s="78" t="s">
        <v>288</v>
      </c>
      <c r="R791" s="78" t="s">
        <v>331</v>
      </c>
      <c r="S791" s="78" t="s">
        <v>332</v>
      </c>
      <c r="T791" s="78" t="s">
        <v>332</v>
      </c>
      <c r="Z791">
        <v>3</v>
      </c>
      <c r="AR791" s="78" t="s">
        <v>145</v>
      </c>
      <c r="AS791" s="78" t="s">
        <v>145</v>
      </c>
      <c r="AU791" s="78" t="s">
        <v>4089</v>
      </c>
      <c r="AV791">
        <v>333</v>
      </c>
    </row>
    <row r="792" spans="1:48" ht="27.75" customHeight="1">
      <c r="A792" s="175" t="s">
        <v>1004</v>
      </c>
      <c r="B792" s="175" t="s">
        <v>1007</v>
      </c>
      <c r="C792" s="175" t="s">
        <v>409</v>
      </c>
      <c r="D792" s="173">
        <v>1</v>
      </c>
      <c r="E792" s="174">
        <f>TRUNC(일위대가목록!E234,0)</f>
        <v>0</v>
      </c>
      <c r="F792" s="174">
        <f t="shared" si="82"/>
        <v>0</v>
      </c>
      <c r="G792" s="174">
        <f>TRUNC(일위대가목록!F234,0)</f>
        <v>0</v>
      </c>
      <c r="H792" s="174">
        <f t="shared" si="83"/>
        <v>0</v>
      </c>
      <c r="I792" s="174">
        <f>TRUNC(일위대가목록!G234,0)</f>
        <v>79230</v>
      </c>
      <c r="J792" s="174">
        <f t="shared" si="84"/>
        <v>79230</v>
      </c>
      <c r="K792" s="174">
        <f t="shared" si="86"/>
        <v>79230</v>
      </c>
      <c r="L792" s="174">
        <f t="shared" si="86"/>
        <v>79230</v>
      </c>
      <c r="M792" s="175" t="s">
        <v>1010</v>
      </c>
      <c r="N792" s="78" t="s">
        <v>4090</v>
      </c>
      <c r="O792" s="78" t="s">
        <v>145</v>
      </c>
      <c r="P792" s="78" t="s">
        <v>145</v>
      </c>
      <c r="Q792" s="78" t="s">
        <v>288</v>
      </c>
      <c r="R792" s="78" t="s">
        <v>331</v>
      </c>
      <c r="S792" s="78" t="s">
        <v>332</v>
      </c>
      <c r="T792" s="78" t="s">
        <v>332</v>
      </c>
      <c r="Z792">
        <v>3</v>
      </c>
      <c r="AR792" s="78" t="s">
        <v>145</v>
      </c>
      <c r="AS792" s="78" t="s">
        <v>145</v>
      </c>
      <c r="AU792" s="78" t="s">
        <v>4091</v>
      </c>
      <c r="AV792">
        <v>334</v>
      </c>
    </row>
    <row r="793" spans="1:48" ht="27.75" customHeight="1">
      <c r="A793" s="175" t="s">
        <v>1004</v>
      </c>
      <c r="B793" s="175" t="s">
        <v>1009</v>
      </c>
      <c r="C793" s="175" t="s">
        <v>409</v>
      </c>
      <c r="D793" s="173">
        <v>1</v>
      </c>
      <c r="E793" s="174">
        <f>TRUNC(일위대가목록!E235,0)</f>
        <v>0</v>
      </c>
      <c r="F793" s="174">
        <f t="shared" si="82"/>
        <v>0</v>
      </c>
      <c r="G793" s="174">
        <f>TRUNC(일위대가목록!F235,0)</f>
        <v>0</v>
      </c>
      <c r="H793" s="174">
        <f t="shared" si="83"/>
        <v>0</v>
      </c>
      <c r="I793" s="174">
        <f>TRUNC(일위대가목록!G235,0)</f>
        <v>44494</v>
      </c>
      <c r="J793" s="174">
        <f t="shared" si="84"/>
        <v>44494</v>
      </c>
      <c r="K793" s="174">
        <f t="shared" si="86"/>
        <v>44494</v>
      </c>
      <c r="L793" s="174">
        <f t="shared" si="86"/>
        <v>44494</v>
      </c>
      <c r="M793" s="175" t="s">
        <v>1012</v>
      </c>
      <c r="N793" s="78" t="s">
        <v>4092</v>
      </c>
      <c r="O793" s="78" t="s">
        <v>145</v>
      </c>
      <c r="P793" s="78" t="s">
        <v>145</v>
      </c>
      <c r="Q793" s="78" t="s">
        <v>288</v>
      </c>
      <c r="R793" s="78" t="s">
        <v>331</v>
      </c>
      <c r="S793" s="78" t="s">
        <v>332</v>
      </c>
      <c r="T793" s="78" t="s">
        <v>332</v>
      </c>
      <c r="Z793">
        <v>3</v>
      </c>
      <c r="AR793" s="78" t="s">
        <v>145</v>
      </c>
      <c r="AS793" s="78" t="s">
        <v>145</v>
      </c>
      <c r="AU793" s="78" t="s">
        <v>4093</v>
      </c>
      <c r="AV793">
        <v>335</v>
      </c>
    </row>
    <row r="794" spans="1:48" ht="27.75" customHeight="1">
      <c r="A794" s="175" t="s">
        <v>1004</v>
      </c>
      <c r="B794" s="175" t="s">
        <v>1011</v>
      </c>
      <c r="C794" s="175" t="s">
        <v>409</v>
      </c>
      <c r="D794" s="173">
        <v>1</v>
      </c>
      <c r="E794" s="174">
        <f>TRUNC(일위대가목록!E236,0)</f>
        <v>0</v>
      </c>
      <c r="F794" s="174">
        <f t="shared" si="82"/>
        <v>0</v>
      </c>
      <c r="G794" s="174">
        <f>TRUNC(일위대가목록!F236,0)</f>
        <v>0</v>
      </c>
      <c r="H794" s="174">
        <f t="shared" si="83"/>
        <v>0</v>
      </c>
      <c r="I794" s="174">
        <f>TRUNC(일위대가목록!G236,0)</f>
        <v>112574</v>
      </c>
      <c r="J794" s="174">
        <f t="shared" si="84"/>
        <v>112574</v>
      </c>
      <c r="K794" s="174">
        <f t="shared" si="86"/>
        <v>112574</v>
      </c>
      <c r="L794" s="174">
        <f t="shared" si="86"/>
        <v>112574</v>
      </c>
      <c r="M794" s="175" t="s">
        <v>1014</v>
      </c>
      <c r="N794" s="78" t="s">
        <v>4094</v>
      </c>
      <c r="O794" s="78" t="s">
        <v>145</v>
      </c>
      <c r="P794" s="78" t="s">
        <v>145</v>
      </c>
      <c r="Q794" s="78" t="s">
        <v>288</v>
      </c>
      <c r="R794" s="78" t="s">
        <v>331</v>
      </c>
      <c r="S794" s="78" t="s">
        <v>332</v>
      </c>
      <c r="T794" s="78" t="s">
        <v>332</v>
      </c>
      <c r="Z794">
        <v>3</v>
      </c>
      <c r="AR794" s="78" t="s">
        <v>145</v>
      </c>
      <c r="AS794" s="78" t="s">
        <v>145</v>
      </c>
      <c r="AU794" s="78" t="s">
        <v>4095</v>
      </c>
      <c r="AV794">
        <v>336</v>
      </c>
    </row>
    <row r="795" spans="1:48" ht="27.75" customHeight="1">
      <c r="A795" s="175" t="s">
        <v>1004</v>
      </c>
      <c r="B795" s="175" t="s">
        <v>1013</v>
      </c>
      <c r="C795" s="175" t="s">
        <v>409</v>
      </c>
      <c r="D795" s="173">
        <v>1</v>
      </c>
      <c r="E795" s="174">
        <f>TRUNC(일위대가목록!E237,0)</f>
        <v>0</v>
      </c>
      <c r="F795" s="174">
        <f t="shared" si="82"/>
        <v>0</v>
      </c>
      <c r="G795" s="174">
        <f>TRUNC(일위대가목록!F237,0)</f>
        <v>0</v>
      </c>
      <c r="H795" s="174">
        <f t="shared" si="83"/>
        <v>0</v>
      </c>
      <c r="I795" s="174">
        <f>TRUNC(일위대가목록!G237,0)</f>
        <v>27099</v>
      </c>
      <c r="J795" s="174">
        <f t="shared" si="84"/>
        <v>27099</v>
      </c>
      <c r="K795" s="174">
        <f t="shared" si="86"/>
        <v>27099</v>
      </c>
      <c r="L795" s="174">
        <f t="shared" si="86"/>
        <v>27099</v>
      </c>
      <c r="M795" s="175" t="s">
        <v>1015</v>
      </c>
      <c r="N795" s="78" t="s">
        <v>4096</v>
      </c>
      <c r="O795" s="78" t="s">
        <v>145</v>
      </c>
      <c r="P795" s="78" t="s">
        <v>145</v>
      </c>
      <c r="Q795" s="78" t="s">
        <v>288</v>
      </c>
      <c r="R795" s="78" t="s">
        <v>331</v>
      </c>
      <c r="S795" s="78" t="s">
        <v>332</v>
      </c>
      <c r="T795" s="78" t="s">
        <v>332</v>
      </c>
      <c r="Z795">
        <v>3</v>
      </c>
      <c r="AR795" s="78" t="s">
        <v>145</v>
      </c>
      <c r="AS795" s="78" t="s">
        <v>145</v>
      </c>
      <c r="AU795" s="78" t="s">
        <v>4097</v>
      </c>
      <c r="AV795">
        <v>337</v>
      </c>
    </row>
    <row r="796" spans="1:48" ht="27.75" customHeight="1">
      <c r="A796" s="175" t="s">
        <v>1004</v>
      </c>
      <c r="B796" s="175" t="s">
        <v>1000</v>
      </c>
      <c r="C796" s="175" t="s">
        <v>409</v>
      </c>
      <c r="D796" s="173">
        <v>1</v>
      </c>
      <c r="E796" s="174">
        <f>TRUNC(일위대가목록!E238,0)</f>
        <v>0</v>
      </c>
      <c r="F796" s="174">
        <f t="shared" si="82"/>
        <v>0</v>
      </c>
      <c r="G796" s="174">
        <f>TRUNC(일위대가목록!F238,0)</f>
        <v>0</v>
      </c>
      <c r="H796" s="174">
        <f t="shared" si="83"/>
        <v>0</v>
      </c>
      <c r="I796" s="174">
        <f>TRUNC(일위대가목록!G238,0)</f>
        <v>79765</v>
      </c>
      <c r="J796" s="174">
        <f t="shared" si="84"/>
        <v>79765</v>
      </c>
      <c r="K796" s="174">
        <f t="shared" si="86"/>
        <v>79765</v>
      </c>
      <c r="L796" s="174">
        <f t="shared" si="86"/>
        <v>79765</v>
      </c>
      <c r="M796" s="175" t="s">
        <v>1018</v>
      </c>
      <c r="N796" s="78" t="s">
        <v>4098</v>
      </c>
      <c r="O796" s="78" t="s">
        <v>145</v>
      </c>
      <c r="P796" s="78" t="s">
        <v>145</v>
      </c>
      <c r="Q796" s="78" t="s">
        <v>288</v>
      </c>
      <c r="R796" s="78" t="s">
        <v>331</v>
      </c>
      <c r="S796" s="78" t="s">
        <v>332</v>
      </c>
      <c r="T796" s="78" t="s">
        <v>332</v>
      </c>
      <c r="Z796">
        <v>3</v>
      </c>
      <c r="AR796" s="78" t="s">
        <v>145</v>
      </c>
      <c r="AS796" s="78" t="s">
        <v>145</v>
      </c>
      <c r="AU796" s="78" t="s">
        <v>4099</v>
      </c>
      <c r="AV796">
        <v>338</v>
      </c>
    </row>
    <row r="797" spans="1:48" ht="27.75" customHeight="1">
      <c r="A797" s="175" t="s">
        <v>1016</v>
      </c>
      <c r="B797" s="175" t="s">
        <v>1017</v>
      </c>
      <c r="C797" s="175" t="s">
        <v>409</v>
      </c>
      <c r="D797" s="173">
        <v>1</v>
      </c>
      <c r="E797" s="174">
        <f>TRUNC(일위대가목록!E239,0)</f>
        <v>0</v>
      </c>
      <c r="F797" s="174">
        <f t="shared" si="82"/>
        <v>0</v>
      </c>
      <c r="G797" s="174">
        <f>TRUNC(일위대가목록!F239,0)</f>
        <v>0</v>
      </c>
      <c r="H797" s="174">
        <f t="shared" si="83"/>
        <v>0</v>
      </c>
      <c r="I797" s="174">
        <f>TRUNC(일위대가목록!G239,0)</f>
        <v>32053</v>
      </c>
      <c r="J797" s="174">
        <f t="shared" si="84"/>
        <v>32053</v>
      </c>
      <c r="K797" s="174">
        <f t="shared" si="86"/>
        <v>32053</v>
      </c>
      <c r="L797" s="174">
        <f t="shared" si="86"/>
        <v>32053</v>
      </c>
      <c r="M797" s="175" t="s">
        <v>1020</v>
      </c>
      <c r="N797" s="78" t="s">
        <v>4100</v>
      </c>
      <c r="O797" s="78" t="s">
        <v>145</v>
      </c>
      <c r="P797" s="78" t="s">
        <v>145</v>
      </c>
      <c r="Q797" s="78" t="s">
        <v>288</v>
      </c>
      <c r="R797" s="78" t="s">
        <v>331</v>
      </c>
      <c r="S797" s="78" t="s">
        <v>332</v>
      </c>
      <c r="T797" s="78" t="s">
        <v>332</v>
      </c>
      <c r="Z797">
        <v>3</v>
      </c>
      <c r="AR797" s="78" t="s">
        <v>145</v>
      </c>
      <c r="AS797" s="78" t="s">
        <v>145</v>
      </c>
      <c r="AU797" s="78" t="s">
        <v>4101</v>
      </c>
      <c r="AV797">
        <v>339</v>
      </c>
    </row>
    <row r="798" spans="1:48" ht="27.75" customHeight="1">
      <c r="A798" s="175" t="s">
        <v>1016</v>
      </c>
      <c r="B798" s="175" t="s">
        <v>1019</v>
      </c>
      <c r="C798" s="175" t="s">
        <v>409</v>
      </c>
      <c r="D798" s="173">
        <v>1</v>
      </c>
      <c r="E798" s="174">
        <f>TRUNC(일위대가목록!E240,0)</f>
        <v>0</v>
      </c>
      <c r="F798" s="174">
        <f t="shared" si="82"/>
        <v>0</v>
      </c>
      <c r="G798" s="174">
        <f>TRUNC(일위대가목록!F240,0)</f>
        <v>0</v>
      </c>
      <c r="H798" s="174">
        <f t="shared" si="83"/>
        <v>0</v>
      </c>
      <c r="I798" s="174">
        <f>TRUNC(일위대가목록!G240,0)</f>
        <v>32020</v>
      </c>
      <c r="J798" s="174">
        <f t="shared" si="84"/>
        <v>32020</v>
      </c>
      <c r="K798" s="174">
        <f t="shared" si="86"/>
        <v>32020</v>
      </c>
      <c r="L798" s="174">
        <f t="shared" si="86"/>
        <v>32020</v>
      </c>
      <c r="M798" s="175" t="s">
        <v>1022</v>
      </c>
      <c r="N798" s="78" t="s">
        <v>4102</v>
      </c>
      <c r="O798" s="78" t="s">
        <v>145</v>
      </c>
      <c r="P798" s="78" t="s">
        <v>145</v>
      </c>
      <c r="Q798" s="78" t="s">
        <v>288</v>
      </c>
      <c r="R798" s="78" t="s">
        <v>331</v>
      </c>
      <c r="S798" s="78" t="s">
        <v>332</v>
      </c>
      <c r="T798" s="78" t="s">
        <v>332</v>
      </c>
      <c r="Z798">
        <v>3</v>
      </c>
      <c r="AR798" s="78" t="s">
        <v>145</v>
      </c>
      <c r="AS798" s="78" t="s">
        <v>145</v>
      </c>
      <c r="AU798" s="78" t="s">
        <v>4103</v>
      </c>
      <c r="AV798">
        <v>340</v>
      </c>
    </row>
    <row r="799" spans="1:48" ht="27.75" customHeight="1">
      <c r="A799" s="175" t="s">
        <v>1016</v>
      </c>
      <c r="B799" s="175" t="s">
        <v>1021</v>
      </c>
      <c r="C799" s="175" t="s">
        <v>409</v>
      </c>
      <c r="D799" s="173">
        <v>1</v>
      </c>
      <c r="E799" s="174">
        <f>TRUNC(일위대가목록!E241,0)</f>
        <v>0</v>
      </c>
      <c r="F799" s="174">
        <f t="shared" si="82"/>
        <v>0</v>
      </c>
      <c r="G799" s="174">
        <f>TRUNC(일위대가목록!F241,0)</f>
        <v>0</v>
      </c>
      <c r="H799" s="174">
        <f t="shared" si="83"/>
        <v>0</v>
      </c>
      <c r="I799" s="174">
        <f>TRUNC(일위대가목록!G241,0)</f>
        <v>43360</v>
      </c>
      <c r="J799" s="174">
        <f t="shared" si="84"/>
        <v>43360</v>
      </c>
      <c r="K799" s="174">
        <f t="shared" si="86"/>
        <v>43360</v>
      </c>
      <c r="L799" s="174">
        <f t="shared" si="86"/>
        <v>43360</v>
      </c>
      <c r="M799" s="175" t="s">
        <v>1024</v>
      </c>
      <c r="N799" s="78" t="s">
        <v>4104</v>
      </c>
      <c r="O799" s="78" t="s">
        <v>145</v>
      </c>
      <c r="P799" s="78" t="s">
        <v>145</v>
      </c>
      <c r="Q799" s="78" t="s">
        <v>288</v>
      </c>
      <c r="R799" s="78" t="s">
        <v>331</v>
      </c>
      <c r="S799" s="78" t="s">
        <v>332</v>
      </c>
      <c r="T799" s="78" t="s">
        <v>332</v>
      </c>
      <c r="Z799">
        <v>3</v>
      </c>
      <c r="AR799" s="78" t="s">
        <v>145</v>
      </c>
      <c r="AS799" s="78" t="s">
        <v>145</v>
      </c>
      <c r="AU799" s="78" t="s">
        <v>4105</v>
      </c>
      <c r="AV799">
        <v>341</v>
      </c>
    </row>
    <row r="800" spans="1:48" ht="27.75" customHeight="1">
      <c r="A800" s="175" t="s">
        <v>1016</v>
      </c>
      <c r="B800" s="175" t="s">
        <v>1023</v>
      </c>
      <c r="C800" s="175" t="s">
        <v>409</v>
      </c>
      <c r="D800" s="173">
        <v>1</v>
      </c>
      <c r="E800" s="174">
        <f>TRUNC(일위대가목록!E242,0)</f>
        <v>0</v>
      </c>
      <c r="F800" s="174">
        <f t="shared" si="82"/>
        <v>0</v>
      </c>
      <c r="G800" s="174">
        <f>TRUNC(일위대가목록!F242,0)</f>
        <v>0</v>
      </c>
      <c r="H800" s="174">
        <f t="shared" si="83"/>
        <v>0</v>
      </c>
      <c r="I800" s="174">
        <f>TRUNC(일위대가목록!G242,0)</f>
        <v>53064</v>
      </c>
      <c r="J800" s="174">
        <f t="shared" si="84"/>
        <v>53064</v>
      </c>
      <c r="K800" s="174">
        <f t="shared" si="86"/>
        <v>53064</v>
      </c>
      <c r="L800" s="174">
        <f t="shared" si="86"/>
        <v>53064</v>
      </c>
      <c r="M800" s="175" t="s">
        <v>1026</v>
      </c>
      <c r="N800" s="78" t="s">
        <v>4106</v>
      </c>
      <c r="O800" s="78" t="s">
        <v>145</v>
      </c>
      <c r="P800" s="78" t="s">
        <v>145</v>
      </c>
      <c r="Q800" s="78" t="s">
        <v>288</v>
      </c>
      <c r="R800" s="78" t="s">
        <v>331</v>
      </c>
      <c r="S800" s="78" t="s">
        <v>332</v>
      </c>
      <c r="T800" s="78" t="s">
        <v>332</v>
      </c>
      <c r="Z800">
        <v>3</v>
      </c>
      <c r="AR800" s="78" t="s">
        <v>145</v>
      </c>
      <c r="AS800" s="78" t="s">
        <v>145</v>
      </c>
      <c r="AU800" s="78" t="s">
        <v>4107</v>
      </c>
      <c r="AV800">
        <v>342</v>
      </c>
    </row>
    <row r="801" spans="1:48" ht="27.75" customHeight="1">
      <c r="A801" s="175" t="s">
        <v>1016</v>
      </c>
      <c r="B801" s="175" t="s">
        <v>1025</v>
      </c>
      <c r="C801" s="175" t="s">
        <v>409</v>
      </c>
      <c r="D801" s="173">
        <v>1</v>
      </c>
      <c r="E801" s="174">
        <f>TRUNC(일위대가목록!E243,0)</f>
        <v>0</v>
      </c>
      <c r="F801" s="174">
        <f t="shared" si="82"/>
        <v>0</v>
      </c>
      <c r="G801" s="174">
        <f>TRUNC(일위대가목록!F243,0)</f>
        <v>0</v>
      </c>
      <c r="H801" s="174">
        <f t="shared" si="83"/>
        <v>0</v>
      </c>
      <c r="I801" s="174">
        <f>TRUNC(일위대가목록!G243,0)</f>
        <v>200586</v>
      </c>
      <c r="J801" s="174">
        <f t="shared" si="84"/>
        <v>200586</v>
      </c>
      <c r="K801" s="174">
        <f t="shared" si="86"/>
        <v>200586</v>
      </c>
      <c r="L801" s="174">
        <f t="shared" si="86"/>
        <v>200586</v>
      </c>
      <c r="M801" s="175" t="s">
        <v>1028</v>
      </c>
      <c r="N801" s="78" t="s">
        <v>4108</v>
      </c>
      <c r="O801" s="78" t="s">
        <v>145</v>
      </c>
      <c r="P801" s="78" t="s">
        <v>145</v>
      </c>
      <c r="Q801" s="78" t="s">
        <v>288</v>
      </c>
      <c r="R801" s="78" t="s">
        <v>331</v>
      </c>
      <c r="S801" s="78" t="s">
        <v>332</v>
      </c>
      <c r="T801" s="78" t="s">
        <v>332</v>
      </c>
      <c r="Z801">
        <v>3</v>
      </c>
      <c r="AR801" s="78" t="s">
        <v>145</v>
      </c>
      <c r="AS801" s="78" t="s">
        <v>145</v>
      </c>
      <c r="AU801" s="78" t="s">
        <v>4109</v>
      </c>
      <c r="AV801">
        <v>343</v>
      </c>
    </row>
    <row r="802" spans="1:48" ht="27.75" customHeight="1">
      <c r="A802" s="175" t="s">
        <v>1016</v>
      </c>
      <c r="B802" s="175" t="s">
        <v>1027</v>
      </c>
      <c r="C802" s="175" t="s">
        <v>409</v>
      </c>
      <c r="D802" s="173">
        <v>1</v>
      </c>
      <c r="E802" s="174">
        <f>TRUNC(일위대가목록!E244,0)</f>
        <v>0</v>
      </c>
      <c r="F802" s="174">
        <f t="shared" si="82"/>
        <v>0</v>
      </c>
      <c r="G802" s="174">
        <f>TRUNC(일위대가목록!F244,0)</f>
        <v>0</v>
      </c>
      <c r="H802" s="174">
        <f t="shared" si="83"/>
        <v>0</v>
      </c>
      <c r="I802" s="174">
        <f>TRUNC(일위대가목록!G244,0)</f>
        <v>132976</v>
      </c>
      <c r="J802" s="174">
        <f t="shared" si="84"/>
        <v>132976</v>
      </c>
      <c r="K802" s="174">
        <f t="shared" si="86"/>
        <v>132976</v>
      </c>
      <c r="L802" s="174">
        <f t="shared" si="86"/>
        <v>132976</v>
      </c>
      <c r="M802" s="175" t="s">
        <v>1030</v>
      </c>
      <c r="N802" s="78" t="s">
        <v>4110</v>
      </c>
      <c r="O802" s="78" t="s">
        <v>145</v>
      </c>
      <c r="P802" s="78" t="s">
        <v>145</v>
      </c>
      <c r="Q802" s="78" t="s">
        <v>288</v>
      </c>
      <c r="R802" s="78" t="s">
        <v>331</v>
      </c>
      <c r="S802" s="78" t="s">
        <v>332</v>
      </c>
      <c r="T802" s="78" t="s">
        <v>332</v>
      </c>
      <c r="Z802">
        <v>3</v>
      </c>
      <c r="AR802" s="78" t="s">
        <v>145</v>
      </c>
      <c r="AS802" s="78" t="s">
        <v>145</v>
      </c>
      <c r="AU802" s="78" t="s">
        <v>4111</v>
      </c>
      <c r="AV802">
        <v>344</v>
      </c>
    </row>
    <row r="803" spans="1:48" ht="27.75" customHeight="1">
      <c r="A803" s="175" t="s">
        <v>1016</v>
      </c>
      <c r="B803" s="175" t="s">
        <v>1029</v>
      </c>
      <c r="C803" s="175" t="s">
        <v>409</v>
      </c>
      <c r="D803" s="173">
        <v>1</v>
      </c>
      <c r="E803" s="174">
        <f>TRUNC(일위대가목록!E245,0)</f>
        <v>0</v>
      </c>
      <c r="F803" s="174">
        <f t="shared" si="82"/>
        <v>0</v>
      </c>
      <c r="G803" s="174">
        <f>TRUNC(일위대가목록!F245,0)</f>
        <v>0</v>
      </c>
      <c r="H803" s="174">
        <f t="shared" si="83"/>
        <v>0</v>
      </c>
      <c r="I803" s="174">
        <f>TRUNC(일위대가목록!G245,0)</f>
        <v>110301</v>
      </c>
      <c r="J803" s="174">
        <f t="shared" si="84"/>
        <v>110301</v>
      </c>
      <c r="K803" s="174">
        <f t="shared" si="86"/>
        <v>110301</v>
      </c>
      <c r="L803" s="174">
        <f t="shared" si="86"/>
        <v>110301</v>
      </c>
      <c r="M803" s="175" t="s">
        <v>1032</v>
      </c>
      <c r="N803" s="78" t="s">
        <v>4112</v>
      </c>
      <c r="O803" s="78" t="s">
        <v>145</v>
      </c>
      <c r="P803" s="78" t="s">
        <v>145</v>
      </c>
      <c r="Q803" s="78" t="s">
        <v>288</v>
      </c>
      <c r="R803" s="78" t="s">
        <v>331</v>
      </c>
      <c r="S803" s="78" t="s">
        <v>332</v>
      </c>
      <c r="T803" s="78" t="s">
        <v>332</v>
      </c>
      <c r="Z803">
        <v>3</v>
      </c>
      <c r="AR803" s="78" t="s">
        <v>145</v>
      </c>
      <c r="AS803" s="78" t="s">
        <v>145</v>
      </c>
      <c r="AU803" s="78" t="s">
        <v>4113</v>
      </c>
      <c r="AV803">
        <v>345</v>
      </c>
    </row>
    <row r="804" spans="1:48" ht="27.75" customHeight="1">
      <c r="A804" s="175" t="s">
        <v>1016</v>
      </c>
      <c r="B804" s="175" t="s">
        <v>1031</v>
      </c>
      <c r="C804" s="175" t="s">
        <v>409</v>
      </c>
      <c r="D804" s="173">
        <v>1</v>
      </c>
      <c r="E804" s="174">
        <f>TRUNC(일위대가목록!E246,0)</f>
        <v>0</v>
      </c>
      <c r="F804" s="174">
        <f t="shared" si="82"/>
        <v>0</v>
      </c>
      <c r="G804" s="174">
        <f>TRUNC(일위대가목록!F246,0)</f>
        <v>0</v>
      </c>
      <c r="H804" s="174">
        <f t="shared" si="83"/>
        <v>0</v>
      </c>
      <c r="I804" s="174">
        <f>TRUNC(일위대가목록!G246,0)</f>
        <v>41218</v>
      </c>
      <c r="J804" s="174">
        <f t="shared" si="84"/>
        <v>41218</v>
      </c>
      <c r="K804" s="174">
        <f t="shared" si="86"/>
        <v>41218</v>
      </c>
      <c r="L804" s="174">
        <f t="shared" si="86"/>
        <v>41218</v>
      </c>
      <c r="M804" s="175" t="s">
        <v>1034</v>
      </c>
      <c r="N804" s="78" t="s">
        <v>4114</v>
      </c>
      <c r="O804" s="78" t="s">
        <v>145</v>
      </c>
      <c r="P804" s="78" t="s">
        <v>145</v>
      </c>
      <c r="Q804" s="78" t="s">
        <v>288</v>
      </c>
      <c r="R804" s="78" t="s">
        <v>331</v>
      </c>
      <c r="S804" s="78" t="s">
        <v>332</v>
      </c>
      <c r="T804" s="78" t="s">
        <v>332</v>
      </c>
      <c r="Z804">
        <v>3</v>
      </c>
      <c r="AR804" s="78" t="s">
        <v>145</v>
      </c>
      <c r="AS804" s="78" t="s">
        <v>145</v>
      </c>
      <c r="AU804" s="78" t="s">
        <v>4115</v>
      </c>
      <c r="AV804">
        <v>346</v>
      </c>
    </row>
    <row r="805" spans="1:48" ht="27.75" customHeight="1">
      <c r="A805" s="175" t="s">
        <v>1016</v>
      </c>
      <c r="B805" s="175" t="s">
        <v>1033</v>
      </c>
      <c r="C805" s="175" t="s">
        <v>409</v>
      </c>
      <c r="D805" s="173">
        <v>1</v>
      </c>
      <c r="E805" s="174">
        <f>TRUNC(일위대가목록!E247,0)</f>
        <v>0</v>
      </c>
      <c r="F805" s="174">
        <f t="shared" si="82"/>
        <v>0</v>
      </c>
      <c r="G805" s="174">
        <f>TRUNC(일위대가목록!F247,0)</f>
        <v>0</v>
      </c>
      <c r="H805" s="174">
        <f t="shared" si="83"/>
        <v>0</v>
      </c>
      <c r="I805" s="174">
        <f>TRUNC(일위대가목록!G247,0)</f>
        <v>7925</v>
      </c>
      <c r="J805" s="174">
        <f t="shared" si="84"/>
        <v>7925</v>
      </c>
      <c r="K805" s="174">
        <f t="shared" si="86"/>
        <v>7925</v>
      </c>
      <c r="L805" s="174">
        <f t="shared" si="86"/>
        <v>7925</v>
      </c>
      <c r="M805" s="175" t="s">
        <v>1036</v>
      </c>
      <c r="N805" s="78" t="s">
        <v>4116</v>
      </c>
      <c r="O805" s="78" t="s">
        <v>145</v>
      </c>
      <c r="P805" s="78" t="s">
        <v>145</v>
      </c>
      <c r="Q805" s="78" t="s">
        <v>288</v>
      </c>
      <c r="R805" s="78" t="s">
        <v>331</v>
      </c>
      <c r="S805" s="78" t="s">
        <v>332</v>
      </c>
      <c r="T805" s="78" t="s">
        <v>332</v>
      </c>
      <c r="Z805">
        <v>3</v>
      </c>
      <c r="AR805" s="78" t="s">
        <v>145</v>
      </c>
      <c r="AS805" s="78" t="s">
        <v>145</v>
      </c>
      <c r="AU805" s="78" t="s">
        <v>4117</v>
      </c>
      <c r="AV805">
        <v>347</v>
      </c>
    </row>
    <row r="806" spans="1:48" ht="27.75" customHeight="1">
      <c r="A806" s="175" t="s">
        <v>1016</v>
      </c>
      <c r="B806" s="175" t="s">
        <v>1035</v>
      </c>
      <c r="C806" s="175" t="s">
        <v>409</v>
      </c>
      <c r="D806" s="173">
        <v>1</v>
      </c>
      <c r="E806" s="174">
        <f>TRUNC(일위대가목록!E248,0)</f>
        <v>0</v>
      </c>
      <c r="F806" s="174">
        <f t="shared" si="82"/>
        <v>0</v>
      </c>
      <c r="G806" s="174">
        <f>TRUNC(일위대가목록!F248,0)</f>
        <v>0</v>
      </c>
      <c r="H806" s="174">
        <f t="shared" si="83"/>
        <v>0</v>
      </c>
      <c r="I806" s="174">
        <f>TRUNC(일위대가목록!G248,0)</f>
        <v>7157</v>
      </c>
      <c r="J806" s="174">
        <f t="shared" si="84"/>
        <v>7157</v>
      </c>
      <c r="K806" s="174">
        <f t="shared" si="86"/>
        <v>7157</v>
      </c>
      <c r="L806" s="174">
        <f t="shared" si="86"/>
        <v>7157</v>
      </c>
      <c r="M806" s="175" t="s">
        <v>1039</v>
      </c>
      <c r="N806" s="78" t="s">
        <v>4118</v>
      </c>
      <c r="O806" s="78" t="s">
        <v>145</v>
      </c>
      <c r="P806" s="78" t="s">
        <v>145</v>
      </c>
      <c r="Q806" s="78" t="s">
        <v>288</v>
      </c>
      <c r="R806" s="78" t="s">
        <v>331</v>
      </c>
      <c r="S806" s="78" t="s">
        <v>332</v>
      </c>
      <c r="T806" s="78" t="s">
        <v>332</v>
      </c>
      <c r="Z806">
        <v>3</v>
      </c>
      <c r="AR806" s="78" t="s">
        <v>145</v>
      </c>
      <c r="AS806" s="78" t="s">
        <v>145</v>
      </c>
      <c r="AU806" s="78" t="s">
        <v>4119</v>
      </c>
      <c r="AV806">
        <v>348</v>
      </c>
    </row>
    <row r="807" spans="1:48" ht="27.75" customHeight="1">
      <c r="A807" s="175" t="s">
        <v>1037</v>
      </c>
      <c r="B807" s="175" t="s">
        <v>1038</v>
      </c>
      <c r="C807" s="175" t="s">
        <v>409</v>
      </c>
      <c r="D807" s="173">
        <v>2</v>
      </c>
      <c r="E807" s="174">
        <f>TRUNC(일위대가목록!E249,0)</f>
        <v>0</v>
      </c>
      <c r="F807" s="174">
        <f t="shared" si="82"/>
        <v>0</v>
      </c>
      <c r="G807" s="174">
        <f>TRUNC(일위대가목록!F249,0)</f>
        <v>0</v>
      </c>
      <c r="H807" s="174">
        <f t="shared" si="83"/>
        <v>0</v>
      </c>
      <c r="I807" s="174">
        <f>TRUNC(일위대가목록!G249,0)</f>
        <v>1810</v>
      </c>
      <c r="J807" s="174">
        <f t="shared" si="84"/>
        <v>3620</v>
      </c>
      <c r="K807" s="174">
        <f t="shared" si="86"/>
        <v>1810</v>
      </c>
      <c r="L807" s="174">
        <f t="shared" si="86"/>
        <v>3620</v>
      </c>
      <c r="M807" s="175" t="s">
        <v>1040</v>
      </c>
      <c r="N807" s="78" t="s">
        <v>4120</v>
      </c>
      <c r="O807" s="78" t="s">
        <v>145</v>
      </c>
      <c r="P807" s="78" t="s">
        <v>145</v>
      </c>
      <c r="Q807" s="78" t="s">
        <v>288</v>
      </c>
      <c r="R807" s="78" t="s">
        <v>331</v>
      </c>
      <c r="S807" s="78" t="s">
        <v>332</v>
      </c>
      <c r="T807" s="78" t="s">
        <v>332</v>
      </c>
      <c r="Z807">
        <v>3</v>
      </c>
      <c r="AR807" s="78" t="s">
        <v>145</v>
      </c>
      <c r="AS807" s="78" t="s">
        <v>145</v>
      </c>
      <c r="AU807" s="78" t="s">
        <v>4121</v>
      </c>
      <c r="AV807">
        <v>349</v>
      </c>
    </row>
    <row r="808" spans="1:48" ht="27.75" customHeight="1">
      <c r="A808" s="175" t="s">
        <v>1037</v>
      </c>
      <c r="B808" s="175" t="s">
        <v>1017</v>
      </c>
      <c r="C808" s="175" t="s">
        <v>409</v>
      </c>
      <c r="D808" s="173">
        <v>2</v>
      </c>
      <c r="E808" s="174">
        <f>TRUNC(일위대가목록!E250,0)</f>
        <v>0</v>
      </c>
      <c r="F808" s="174">
        <f t="shared" si="82"/>
        <v>0</v>
      </c>
      <c r="G808" s="174">
        <f>TRUNC(일위대가목록!F250,0)</f>
        <v>0</v>
      </c>
      <c r="H808" s="174">
        <f t="shared" si="83"/>
        <v>0</v>
      </c>
      <c r="I808" s="174">
        <f>TRUNC(일위대가목록!G250,0)</f>
        <v>9013</v>
      </c>
      <c r="J808" s="174">
        <f t="shared" si="84"/>
        <v>18026</v>
      </c>
      <c r="K808" s="174">
        <f t="shared" si="86"/>
        <v>9013</v>
      </c>
      <c r="L808" s="174">
        <f t="shared" si="86"/>
        <v>18026</v>
      </c>
      <c r="M808" s="175" t="s">
        <v>1041</v>
      </c>
      <c r="N808" s="78" t="s">
        <v>4122</v>
      </c>
      <c r="O808" s="78" t="s">
        <v>145</v>
      </c>
      <c r="P808" s="78" t="s">
        <v>145</v>
      </c>
      <c r="Q808" s="78" t="s">
        <v>288</v>
      </c>
      <c r="R808" s="78" t="s">
        <v>331</v>
      </c>
      <c r="S808" s="78" t="s">
        <v>332</v>
      </c>
      <c r="T808" s="78" t="s">
        <v>332</v>
      </c>
      <c r="Z808">
        <v>3</v>
      </c>
      <c r="AR808" s="78" t="s">
        <v>145</v>
      </c>
      <c r="AS808" s="78" t="s">
        <v>145</v>
      </c>
      <c r="AU808" s="78" t="s">
        <v>4123</v>
      </c>
      <c r="AV808">
        <v>350</v>
      </c>
    </row>
    <row r="809" spans="1:48" ht="27.75" customHeight="1">
      <c r="A809" s="175" t="s">
        <v>1037</v>
      </c>
      <c r="B809" s="175" t="s">
        <v>1019</v>
      </c>
      <c r="C809" s="175" t="s">
        <v>409</v>
      </c>
      <c r="D809" s="173">
        <v>2</v>
      </c>
      <c r="E809" s="174">
        <f>TRUNC(일위대가목록!E251,0)</f>
        <v>0</v>
      </c>
      <c r="F809" s="174">
        <f t="shared" si="82"/>
        <v>0</v>
      </c>
      <c r="G809" s="174">
        <f>TRUNC(일위대가목록!F251,0)</f>
        <v>0</v>
      </c>
      <c r="H809" s="174">
        <f t="shared" si="83"/>
        <v>0</v>
      </c>
      <c r="I809" s="174">
        <f>TRUNC(일위대가목록!G251,0)</f>
        <v>10601</v>
      </c>
      <c r="J809" s="174">
        <f t="shared" si="84"/>
        <v>21202</v>
      </c>
      <c r="K809" s="174">
        <f t="shared" si="86"/>
        <v>10601</v>
      </c>
      <c r="L809" s="174">
        <f t="shared" si="86"/>
        <v>21202</v>
      </c>
      <c r="M809" s="175" t="s">
        <v>1042</v>
      </c>
      <c r="N809" s="78" t="s">
        <v>4124</v>
      </c>
      <c r="O809" s="78" t="s">
        <v>145</v>
      </c>
      <c r="P809" s="78" t="s">
        <v>145</v>
      </c>
      <c r="Q809" s="78" t="s">
        <v>288</v>
      </c>
      <c r="R809" s="78" t="s">
        <v>331</v>
      </c>
      <c r="S809" s="78" t="s">
        <v>332</v>
      </c>
      <c r="T809" s="78" t="s">
        <v>332</v>
      </c>
      <c r="Z809">
        <v>3</v>
      </c>
      <c r="AR809" s="78" t="s">
        <v>145</v>
      </c>
      <c r="AS809" s="78" t="s">
        <v>145</v>
      </c>
      <c r="AU809" s="78" t="s">
        <v>4125</v>
      </c>
      <c r="AV809">
        <v>351</v>
      </c>
    </row>
    <row r="810" spans="1:48" ht="27.75" customHeight="1">
      <c r="A810" s="175" t="s">
        <v>1037</v>
      </c>
      <c r="B810" s="175" t="s">
        <v>1021</v>
      </c>
      <c r="C810" s="175" t="s">
        <v>409</v>
      </c>
      <c r="D810" s="173">
        <v>2</v>
      </c>
      <c r="E810" s="174">
        <f>TRUNC(일위대가목록!E252,0)</f>
        <v>0</v>
      </c>
      <c r="F810" s="174">
        <f t="shared" si="82"/>
        <v>0</v>
      </c>
      <c r="G810" s="174">
        <f>TRUNC(일위대가목록!F252,0)</f>
        <v>0</v>
      </c>
      <c r="H810" s="174">
        <f t="shared" si="83"/>
        <v>0</v>
      </c>
      <c r="I810" s="174">
        <f>TRUNC(일위대가목록!G252,0)</f>
        <v>23202</v>
      </c>
      <c r="J810" s="174">
        <f t="shared" si="84"/>
        <v>46404</v>
      </c>
      <c r="K810" s="174">
        <f t="shared" si="86"/>
        <v>23202</v>
      </c>
      <c r="L810" s="174">
        <f t="shared" si="86"/>
        <v>46404</v>
      </c>
      <c r="M810" s="175" t="s">
        <v>1043</v>
      </c>
      <c r="N810" s="78" t="s">
        <v>4126</v>
      </c>
      <c r="O810" s="78" t="s">
        <v>145</v>
      </c>
      <c r="P810" s="78" t="s">
        <v>145</v>
      </c>
      <c r="Q810" s="78" t="s">
        <v>288</v>
      </c>
      <c r="R810" s="78" t="s">
        <v>331</v>
      </c>
      <c r="S810" s="78" t="s">
        <v>332</v>
      </c>
      <c r="T810" s="78" t="s">
        <v>332</v>
      </c>
      <c r="Z810">
        <v>3</v>
      </c>
      <c r="AR810" s="78" t="s">
        <v>145</v>
      </c>
      <c r="AS810" s="78" t="s">
        <v>145</v>
      </c>
      <c r="AU810" s="78" t="s">
        <v>4127</v>
      </c>
      <c r="AV810">
        <v>352</v>
      </c>
    </row>
    <row r="811" spans="1:48" ht="27.75" customHeight="1">
      <c r="A811" s="175" t="s">
        <v>1037</v>
      </c>
      <c r="B811" s="175" t="s">
        <v>1023</v>
      </c>
      <c r="C811" s="175" t="s">
        <v>409</v>
      </c>
      <c r="D811" s="173">
        <v>2</v>
      </c>
      <c r="E811" s="174">
        <f>TRUNC(일위대가목록!E253,0)</f>
        <v>0</v>
      </c>
      <c r="F811" s="174">
        <f t="shared" si="82"/>
        <v>0</v>
      </c>
      <c r="G811" s="174">
        <f>TRUNC(일위대가목록!F253,0)</f>
        <v>0</v>
      </c>
      <c r="H811" s="174">
        <f t="shared" si="83"/>
        <v>0</v>
      </c>
      <c r="I811" s="174">
        <f>TRUNC(일위대가목록!G253,0)</f>
        <v>37960</v>
      </c>
      <c r="J811" s="174">
        <f t="shared" si="84"/>
        <v>75920</v>
      </c>
      <c r="K811" s="174">
        <f t="shared" si="86"/>
        <v>37960</v>
      </c>
      <c r="L811" s="174">
        <f t="shared" si="86"/>
        <v>75920</v>
      </c>
      <c r="M811" s="175" t="s">
        <v>1045</v>
      </c>
      <c r="N811" s="78" t="s">
        <v>4128</v>
      </c>
      <c r="O811" s="78" t="s">
        <v>145</v>
      </c>
      <c r="P811" s="78" t="s">
        <v>145</v>
      </c>
      <c r="Q811" s="78" t="s">
        <v>288</v>
      </c>
      <c r="R811" s="78" t="s">
        <v>331</v>
      </c>
      <c r="S811" s="78" t="s">
        <v>332</v>
      </c>
      <c r="T811" s="78" t="s">
        <v>332</v>
      </c>
      <c r="Z811">
        <v>3</v>
      </c>
      <c r="AR811" s="78" t="s">
        <v>145</v>
      </c>
      <c r="AS811" s="78" t="s">
        <v>145</v>
      </c>
      <c r="AU811" s="78" t="s">
        <v>4129</v>
      </c>
      <c r="AV811">
        <v>353</v>
      </c>
    </row>
    <row r="812" spans="1:48" ht="27.75" customHeight="1">
      <c r="A812" s="175" t="s">
        <v>1037</v>
      </c>
      <c r="B812" s="175" t="s">
        <v>1044</v>
      </c>
      <c r="C812" s="175" t="s">
        <v>409</v>
      </c>
      <c r="D812" s="173">
        <v>2</v>
      </c>
      <c r="E812" s="174">
        <f>TRUNC(일위대가목록!E254,0)</f>
        <v>0</v>
      </c>
      <c r="F812" s="174">
        <f t="shared" si="82"/>
        <v>0</v>
      </c>
      <c r="G812" s="174">
        <f>TRUNC(일위대가목록!F254,0)</f>
        <v>0</v>
      </c>
      <c r="H812" s="174">
        <f t="shared" si="83"/>
        <v>0</v>
      </c>
      <c r="I812" s="174">
        <f>TRUNC(일위대가목록!G254,0)</f>
        <v>115892</v>
      </c>
      <c r="J812" s="174">
        <f t="shared" si="84"/>
        <v>231784</v>
      </c>
      <c r="K812" s="174">
        <f t="shared" si="86"/>
        <v>115892</v>
      </c>
      <c r="L812" s="174">
        <f t="shared" si="86"/>
        <v>231784</v>
      </c>
      <c r="M812" s="175" t="s">
        <v>1047</v>
      </c>
      <c r="N812" s="78" t="s">
        <v>4130</v>
      </c>
      <c r="O812" s="78" t="s">
        <v>145</v>
      </c>
      <c r="P812" s="78" t="s">
        <v>145</v>
      </c>
      <c r="Q812" s="78" t="s">
        <v>288</v>
      </c>
      <c r="R812" s="78" t="s">
        <v>331</v>
      </c>
      <c r="S812" s="78" t="s">
        <v>332</v>
      </c>
      <c r="T812" s="78" t="s">
        <v>332</v>
      </c>
      <c r="Z812">
        <v>3</v>
      </c>
      <c r="AR812" s="78" t="s">
        <v>145</v>
      </c>
      <c r="AS812" s="78" t="s">
        <v>145</v>
      </c>
      <c r="AU812" s="78" t="s">
        <v>4131</v>
      </c>
      <c r="AV812">
        <v>354</v>
      </c>
    </row>
    <row r="813" spans="1:48" ht="27.75" customHeight="1">
      <c r="A813" s="175" t="s">
        <v>1037</v>
      </c>
      <c r="B813" s="175" t="s">
        <v>1046</v>
      </c>
      <c r="C813" s="175" t="s">
        <v>409</v>
      </c>
      <c r="D813" s="173">
        <v>2</v>
      </c>
      <c r="E813" s="174">
        <f>TRUNC(일위대가목록!E255,0)</f>
        <v>0</v>
      </c>
      <c r="F813" s="174">
        <f t="shared" si="82"/>
        <v>0</v>
      </c>
      <c r="G813" s="174">
        <f>TRUNC(일위대가목록!F255,0)</f>
        <v>0</v>
      </c>
      <c r="H813" s="174">
        <f t="shared" si="83"/>
        <v>0</v>
      </c>
      <c r="I813" s="174">
        <f>TRUNC(일위대가목록!G255,0)</f>
        <v>36684</v>
      </c>
      <c r="J813" s="174">
        <f t="shared" si="84"/>
        <v>73368</v>
      </c>
      <c r="K813" s="174">
        <f t="shared" si="86"/>
        <v>36684</v>
      </c>
      <c r="L813" s="174">
        <f t="shared" si="86"/>
        <v>73368</v>
      </c>
      <c r="M813" s="175" t="s">
        <v>1049</v>
      </c>
      <c r="N813" s="78" t="s">
        <v>4132</v>
      </c>
      <c r="O813" s="78" t="s">
        <v>145</v>
      </c>
      <c r="P813" s="78" t="s">
        <v>145</v>
      </c>
      <c r="Q813" s="78" t="s">
        <v>288</v>
      </c>
      <c r="R813" s="78" t="s">
        <v>331</v>
      </c>
      <c r="S813" s="78" t="s">
        <v>332</v>
      </c>
      <c r="T813" s="78" t="s">
        <v>332</v>
      </c>
      <c r="Z813">
        <v>3</v>
      </c>
      <c r="AR813" s="78" t="s">
        <v>145</v>
      </c>
      <c r="AS813" s="78" t="s">
        <v>145</v>
      </c>
      <c r="AU813" s="78" t="s">
        <v>4133</v>
      </c>
      <c r="AV813">
        <v>355</v>
      </c>
    </row>
    <row r="814" spans="1:48" ht="27.75" customHeight="1">
      <c r="A814" s="175" t="s">
        <v>1037</v>
      </c>
      <c r="B814" s="175" t="s">
        <v>1048</v>
      </c>
      <c r="C814" s="175" t="s">
        <v>409</v>
      </c>
      <c r="D814" s="173">
        <v>2</v>
      </c>
      <c r="E814" s="174">
        <f>TRUNC(일위대가목록!E256,0)</f>
        <v>0</v>
      </c>
      <c r="F814" s="174">
        <f t="shared" si="82"/>
        <v>0</v>
      </c>
      <c r="G814" s="174">
        <f>TRUNC(일위대가목록!F256,0)</f>
        <v>0</v>
      </c>
      <c r="H814" s="174">
        <f t="shared" si="83"/>
        <v>0</v>
      </c>
      <c r="I814" s="174">
        <f>TRUNC(일위대가목록!G256,0)</f>
        <v>68600</v>
      </c>
      <c r="J814" s="174">
        <f t="shared" si="84"/>
        <v>137200</v>
      </c>
      <c r="K814" s="174">
        <f t="shared" si="86"/>
        <v>68600</v>
      </c>
      <c r="L814" s="174">
        <f t="shared" si="86"/>
        <v>137200</v>
      </c>
      <c r="M814" s="175" t="s">
        <v>1051</v>
      </c>
      <c r="N814" s="78" t="s">
        <v>4134</v>
      </c>
      <c r="O814" s="78" t="s">
        <v>145</v>
      </c>
      <c r="P814" s="78" t="s">
        <v>145</v>
      </c>
      <c r="Q814" s="78" t="s">
        <v>288</v>
      </c>
      <c r="R814" s="78" t="s">
        <v>331</v>
      </c>
      <c r="S814" s="78" t="s">
        <v>332</v>
      </c>
      <c r="T814" s="78" t="s">
        <v>332</v>
      </c>
      <c r="Z814">
        <v>3</v>
      </c>
      <c r="AR814" s="78" t="s">
        <v>145</v>
      </c>
      <c r="AS814" s="78" t="s">
        <v>145</v>
      </c>
      <c r="AU814" s="78" t="s">
        <v>4135</v>
      </c>
      <c r="AV814">
        <v>356</v>
      </c>
    </row>
    <row r="815" spans="1:48" ht="27.75" customHeight="1">
      <c r="A815" s="175" t="s">
        <v>1037</v>
      </c>
      <c r="B815" s="175" t="s">
        <v>1050</v>
      </c>
      <c r="C815" s="175" t="s">
        <v>409</v>
      </c>
      <c r="D815" s="173">
        <v>2</v>
      </c>
      <c r="E815" s="174">
        <f>TRUNC(일위대가목록!E257,0)</f>
        <v>0</v>
      </c>
      <c r="F815" s="174">
        <f t="shared" si="82"/>
        <v>0</v>
      </c>
      <c r="G815" s="174">
        <f>TRUNC(일위대가목록!F257,0)</f>
        <v>0</v>
      </c>
      <c r="H815" s="174">
        <f t="shared" si="83"/>
        <v>0</v>
      </c>
      <c r="I815" s="174">
        <f>TRUNC(일위대가목록!G257,0)</f>
        <v>51571</v>
      </c>
      <c r="J815" s="174">
        <f t="shared" si="84"/>
        <v>103142</v>
      </c>
      <c r="K815" s="174">
        <f t="shared" si="86"/>
        <v>51571</v>
      </c>
      <c r="L815" s="174">
        <f t="shared" si="86"/>
        <v>103142</v>
      </c>
      <c r="M815" s="175" t="s">
        <v>1053</v>
      </c>
      <c r="N815" s="78" t="s">
        <v>4136</v>
      </c>
      <c r="O815" s="78" t="s">
        <v>145</v>
      </c>
      <c r="P815" s="78" t="s">
        <v>145</v>
      </c>
      <c r="Q815" s="78" t="s">
        <v>288</v>
      </c>
      <c r="R815" s="78" t="s">
        <v>331</v>
      </c>
      <c r="S815" s="78" t="s">
        <v>332</v>
      </c>
      <c r="T815" s="78" t="s">
        <v>332</v>
      </c>
      <c r="Z815">
        <v>3</v>
      </c>
      <c r="AR815" s="78" t="s">
        <v>145</v>
      </c>
      <c r="AS815" s="78" t="s">
        <v>145</v>
      </c>
      <c r="AU815" s="78" t="s">
        <v>4137</v>
      </c>
      <c r="AV815">
        <v>357</v>
      </c>
    </row>
    <row r="816" spans="1:48" ht="27.75" customHeight="1">
      <c r="A816" s="175" t="s">
        <v>1052</v>
      </c>
      <c r="B816" s="175" t="s">
        <v>994</v>
      </c>
      <c r="C816" s="175" t="s">
        <v>409</v>
      </c>
      <c r="D816" s="173">
        <v>1</v>
      </c>
      <c r="E816" s="174">
        <f>TRUNC(일위대가목록!E258,0)</f>
        <v>0</v>
      </c>
      <c r="F816" s="174">
        <f t="shared" si="82"/>
        <v>0</v>
      </c>
      <c r="G816" s="174">
        <f>TRUNC(일위대가목록!F258,0)</f>
        <v>0</v>
      </c>
      <c r="H816" s="174">
        <f t="shared" si="83"/>
        <v>0</v>
      </c>
      <c r="I816" s="174">
        <f>TRUNC(일위대가목록!G258,0)</f>
        <v>1810</v>
      </c>
      <c r="J816" s="174">
        <f t="shared" si="84"/>
        <v>1810</v>
      </c>
      <c r="K816" s="174">
        <f t="shared" si="86"/>
        <v>1810</v>
      </c>
      <c r="L816" s="174">
        <f t="shared" si="86"/>
        <v>1810</v>
      </c>
      <c r="M816" s="175" t="s">
        <v>1054</v>
      </c>
      <c r="N816" s="78" t="s">
        <v>4138</v>
      </c>
      <c r="O816" s="78" t="s">
        <v>145</v>
      </c>
      <c r="P816" s="78" t="s">
        <v>145</v>
      </c>
      <c r="Q816" s="78" t="s">
        <v>288</v>
      </c>
      <c r="R816" s="78" t="s">
        <v>331</v>
      </c>
      <c r="S816" s="78" t="s">
        <v>332</v>
      </c>
      <c r="T816" s="78" t="s">
        <v>332</v>
      </c>
      <c r="Z816">
        <v>3</v>
      </c>
      <c r="AR816" s="78" t="s">
        <v>145</v>
      </c>
      <c r="AS816" s="78" t="s">
        <v>145</v>
      </c>
      <c r="AU816" s="78" t="s">
        <v>4139</v>
      </c>
      <c r="AV816">
        <v>358</v>
      </c>
    </row>
    <row r="817" spans="1:48" ht="27.75" customHeight="1">
      <c r="A817" s="175" t="s">
        <v>1052</v>
      </c>
      <c r="B817" s="175" t="s">
        <v>1009</v>
      </c>
      <c r="C817" s="175" t="s">
        <v>409</v>
      </c>
      <c r="D817" s="173">
        <v>1</v>
      </c>
      <c r="E817" s="174">
        <f>TRUNC(일위대가목록!E259,0)</f>
        <v>0</v>
      </c>
      <c r="F817" s="174">
        <f t="shared" si="82"/>
        <v>0</v>
      </c>
      <c r="G817" s="174">
        <f>TRUNC(일위대가목록!F259,0)</f>
        <v>0</v>
      </c>
      <c r="H817" s="174">
        <f t="shared" si="83"/>
        <v>0</v>
      </c>
      <c r="I817" s="174">
        <f>TRUNC(일위대가목록!G259,0)</f>
        <v>62307</v>
      </c>
      <c r="J817" s="174">
        <f t="shared" si="84"/>
        <v>62307</v>
      </c>
      <c r="K817" s="174">
        <f t="shared" si="86"/>
        <v>62307</v>
      </c>
      <c r="L817" s="174">
        <f t="shared" si="86"/>
        <v>62307</v>
      </c>
      <c r="M817" s="175" t="s">
        <v>1056</v>
      </c>
      <c r="N817" s="78" t="s">
        <v>4140</v>
      </c>
      <c r="O817" s="78" t="s">
        <v>145</v>
      </c>
      <c r="P817" s="78" t="s">
        <v>145</v>
      </c>
      <c r="Q817" s="78" t="s">
        <v>288</v>
      </c>
      <c r="R817" s="78" t="s">
        <v>331</v>
      </c>
      <c r="S817" s="78" t="s">
        <v>332</v>
      </c>
      <c r="T817" s="78" t="s">
        <v>332</v>
      </c>
      <c r="Z817">
        <v>3</v>
      </c>
      <c r="AR817" s="78" t="s">
        <v>145</v>
      </c>
      <c r="AS817" s="78" t="s">
        <v>145</v>
      </c>
      <c r="AU817" s="78" t="s">
        <v>4141</v>
      </c>
      <c r="AV817">
        <v>359</v>
      </c>
    </row>
    <row r="818" spans="1:48" ht="27.75" customHeight="1">
      <c r="A818" s="175" t="s">
        <v>1052</v>
      </c>
      <c r="B818" s="175" t="s">
        <v>1055</v>
      </c>
      <c r="C818" s="175" t="s">
        <v>409</v>
      </c>
      <c r="D818" s="173">
        <v>1</v>
      </c>
      <c r="E818" s="174">
        <f>TRUNC(일위대가목록!E260,0)</f>
        <v>0</v>
      </c>
      <c r="F818" s="174">
        <f t="shared" si="82"/>
        <v>0</v>
      </c>
      <c r="G818" s="174">
        <f>TRUNC(일위대가목록!F260,0)</f>
        <v>0</v>
      </c>
      <c r="H818" s="174">
        <f t="shared" si="83"/>
        <v>0</v>
      </c>
      <c r="I818" s="174">
        <f>TRUNC(일위대가목록!G260,0)</f>
        <v>75684</v>
      </c>
      <c r="J818" s="174">
        <f t="shared" si="84"/>
        <v>75684</v>
      </c>
      <c r="K818" s="174">
        <f t="shared" si="86"/>
        <v>75684</v>
      </c>
      <c r="L818" s="174">
        <f t="shared" si="86"/>
        <v>75684</v>
      </c>
      <c r="M818" s="175" t="s">
        <v>1058</v>
      </c>
      <c r="N818" s="78" t="s">
        <v>4142</v>
      </c>
      <c r="O818" s="78" t="s">
        <v>145</v>
      </c>
      <c r="P818" s="78" t="s">
        <v>145</v>
      </c>
      <c r="Q818" s="78" t="s">
        <v>288</v>
      </c>
      <c r="R818" s="78" t="s">
        <v>331</v>
      </c>
      <c r="S818" s="78" t="s">
        <v>332</v>
      </c>
      <c r="T818" s="78" t="s">
        <v>332</v>
      </c>
      <c r="Z818">
        <v>3</v>
      </c>
      <c r="AR818" s="78" t="s">
        <v>145</v>
      </c>
      <c r="AS818" s="78" t="s">
        <v>145</v>
      </c>
      <c r="AU818" s="78" t="s">
        <v>4143</v>
      </c>
      <c r="AV818">
        <v>360</v>
      </c>
    </row>
    <row r="819" spans="1:48" ht="27.75" customHeight="1">
      <c r="A819" s="175" t="s">
        <v>1052</v>
      </c>
      <c r="B819" s="175" t="s">
        <v>1057</v>
      </c>
      <c r="C819" s="175" t="s">
        <v>409</v>
      </c>
      <c r="D819" s="173">
        <v>1</v>
      </c>
      <c r="E819" s="174">
        <f>TRUNC(일위대가목록!E261,0)</f>
        <v>0</v>
      </c>
      <c r="F819" s="174">
        <f t="shared" si="82"/>
        <v>0</v>
      </c>
      <c r="G819" s="174">
        <f>TRUNC(일위대가목록!F261,0)</f>
        <v>0</v>
      </c>
      <c r="H819" s="174">
        <f t="shared" si="83"/>
        <v>0</v>
      </c>
      <c r="I819" s="174">
        <f>TRUNC(일위대가목록!G261,0)</f>
        <v>99047</v>
      </c>
      <c r="J819" s="174">
        <f t="shared" si="84"/>
        <v>99047</v>
      </c>
      <c r="K819" s="174">
        <f t="shared" si="86"/>
        <v>99047</v>
      </c>
      <c r="L819" s="174">
        <f t="shared" si="86"/>
        <v>99047</v>
      </c>
      <c r="M819" s="175" t="s">
        <v>1059</v>
      </c>
      <c r="N819" s="78" t="s">
        <v>4144</v>
      </c>
      <c r="O819" s="78" t="s">
        <v>145</v>
      </c>
      <c r="P819" s="78" t="s">
        <v>145</v>
      </c>
      <c r="Q819" s="78" t="s">
        <v>288</v>
      </c>
      <c r="R819" s="78" t="s">
        <v>331</v>
      </c>
      <c r="S819" s="78" t="s">
        <v>332</v>
      </c>
      <c r="T819" s="78" t="s">
        <v>332</v>
      </c>
      <c r="Z819">
        <v>3</v>
      </c>
      <c r="AR819" s="78" t="s">
        <v>145</v>
      </c>
      <c r="AS819" s="78" t="s">
        <v>145</v>
      </c>
      <c r="AU819" s="78" t="s">
        <v>4145</v>
      </c>
      <c r="AV819">
        <v>361</v>
      </c>
    </row>
    <row r="820" spans="1:48" ht="27.75" customHeight="1">
      <c r="A820" s="175" t="s">
        <v>1052</v>
      </c>
      <c r="B820" s="175" t="s">
        <v>1000</v>
      </c>
      <c r="C820" s="175" t="s">
        <v>409</v>
      </c>
      <c r="D820" s="173">
        <v>1</v>
      </c>
      <c r="E820" s="174">
        <f>TRUNC(일위대가목록!E262,0)</f>
        <v>0</v>
      </c>
      <c r="F820" s="174">
        <f t="shared" si="82"/>
        <v>0</v>
      </c>
      <c r="G820" s="174">
        <f>TRUNC(일위대가목록!F262,0)</f>
        <v>0</v>
      </c>
      <c r="H820" s="174">
        <f t="shared" si="83"/>
        <v>0</v>
      </c>
      <c r="I820" s="174">
        <f>TRUNC(일위대가목록!G262,0)</f>
        <v>11846</v>
      </c>
      <c r="J820" s="174">
        <f t="shared" si="84"/>
        <v>11846</v>
      </c>
      <c r="K820" s="174">
        <f t="shared" si="86"/>
        <v>11846</v>
      </c>
      <c r="L820" s="174">
        <f t="shared" si="86"/>
        <v>11846</v>
      </c>
      <c r="M820" s="175" t="s">
        <v>1062</v>
      </c>
      <c r="N820" s="78" t="s">
        <v>4146</v>
      </c>
      <c r="O820" s="78" t="s">
        <v>145</v>
      </c>
      <c r="P820" s="78" t="s">
        <v>145</v>
      </c>
      <c r="Q820" s="78" t="s">
        <v>288</v>
      </c>
      <c r="R820" s="78" t="s">
        <v>331</v>
      </c>
      <c r="S820" s="78" t="s">
        <v>332</v>
      </c>
      <c r="T820" s="78" t="s">
        <v>332</v>
      </c>
      <c r="Z820">
        <v>3</v>
      </c>
      <c r="AR820" s="78" t="s">
        <v>145</v>
      </c>
      <c r="AS820" s="78" t="s">
        <v>145</v>
      </c>
      <c r="AU820" s="78" t="s">
        <v>4147</v>
      </c>
      <c r="AV820">
        <v>362</v>
      </c>
    </row>
    <row r="821" spans="1:48" ht="27.75" customHeight="1">
      <c r="A821" s="175" t="s">
        <v>1060</v>
      </c>
      <c r="B821" s="175" t="s">
        <v>1061</v>
      </c>
      <c r="C821" s="175" t="s">
        <v>409</v>
      </c>
      <c r="D821" s="173">
        <v>1</v>
      </c>
      <c r="E821" s="174">
        <f>TRUNC(일위대가목록!E263,0)</f>
        <v>0</v>
      </c>
      <c r="F821" s="174">
        <f t="shared" si="82"/>
        <v>0</v>
      </c>
      <c r="G821" s="174">
        <f>TRUNC(일위대가목록!F263,0)</f>
        <v>0</v>
      </c>
      <c r="H821" s="174">
        <f t="shared" si="83"/>
        <v>0</v>
      </c>
      <c r="I821" s="174">
        <f>TRUNC(일위대가목록!G263,0)</f>
        <v>1810</v>
      </c>
      <c r="J821" s="174">
        <f t="shared" si="84"/>
        <v>1810</v>
      </c>
      <c r="K821" s="174">
        <f t="shared" si="86"/>
        <v>1810</v>
      </c>
      <c r="L821" s="174">
        <f t="shared" si="86"/>
        <v>1810</v>
      </c>
      <c r="M821" s="175" t="s">
        <v>1064</v>
      </c>
      <c r="N821" s="78" t="s">
        <v>4148</v>
      </c>
      <c r="O821" s="78" t="s">
        <v>145</v>
      </c>
      <c r="P821" s="78" t="s">
        <v>145</v>
      </c>
      <c r="Q821" s="78" t="s">
        <v>288</v>
      </c>
      <c r="R821" s="78" t="s">
        <v>331</v>
      </c>
      <c r="S821" s="78" t="s">
        <v>332</v>
      </c>
      <c r="T821" s="78" t="s">
        <v>332</v>
      </c>
      <c r="Z821">
        <v>3</v>
      </c>
      <c r="AR821" s="78" t="s">
        <v>145</v>
      </c>
      <c r="AS821" s="78" t="s">
        <v>145</v>
      </c>
      <c r="AU821" s="78" t="s">
        <v>4149</v>
      </c>
      <c r="AV821">
        <v>363</v>
      </c>
    </row>
    <row r="822" spans="1:48" ht="27.75" customHeight="1">
      <c r="A822" s="175" t="s">
        <v>1060</v>
      </c>
      <c r="B822" s="175" t="s">
        <v>1063</v>
      </c>
      <c r="C822" s="175" t="s">
        <v>409</v>
      </c>
      <c r="D822" s="173">
        <v>1</v>
      </c>
      <c r="E822" s="174">
        <f>TRUNC(일위대가목록!E264,0)</f>
        <v>0</v>
      </c>
      <c r="F822" s="174">
        <f t="shared" ref="F822:F842" si="87">TRUNC(E822*D822, 0)</f>
        <v>0</v>
      </c>
      <c r="G822" s="174">
        <f>TRUNC(일위대가목록!F264,0)</f>
        <v>0</v>
      </c>
      <c r="H822" s="174">
        <f t="shared" ref="H822:H842" si="88">TRUNC(G822*D822, 0)</f>
        <v>0</v>
      </c>
      <c r="I822" s="174">
        <f>TRUNC(일위대가목록!G264,0)</f>
        <v>11484</v>
      </c>
      <c r="J822" s="174">
        <f t="shared" ref="J822:J842" si="89">TRUNC(I822*D822, 0)</f>
        <v>11484</v>
      </c>
      <c r="K822" s="174">
        <f t="shared" ref="K822:L842" si="90">TRUNC(E822+G822+I822, 0)</f>
        <v>11484</v>
      </c>
      <c r="L822" s="174">
        <f t="shared" si="90"/>
        <v>11484</v>
      </c>
      <c r="M822" s="175" t="s">
        <v>1065</v>
      </c>
      <c r="N822" s="78" t="s">
        <v>4150</v>
      </c>
      <c r="O822" s="78" t="s">
        <v>145</v>
      </c>
      <c r="P822" s="78" t="s">
        <v>145</v>
      </c>
      <c r="Q822" s="78" t="s">
        <v>288</v>
      </c>
      <c r="R822" s="78" t="s">
        <v>331</v>
      </c>
      <c r="S822" s="78" t="s">
        <v>332</v>
      </c>
      <c r="T822" s="78" t="s">
        <v>332</v>
      </c>
      <c r="Z822">
        <v>3</v>
      </c>
      <c r="AR822" s="78" t="s">
        <v>145</v>
      </c>
      <c r="AS822" s="78" t="s">
        <v>145</v>
      </c>
      <c r="AU822" s="78" t="s">
        <v>4151</v>
      </c>
      <c r="AV822">
        <v>364</v>
      </c>
    </row>
    <row r="823" spans="1:48" ht="27.75" customHeight="1">
      <c r="A823" s="175" t="s">
        <v>1060</v>
      </c>
      <c r="B823" s="175" t="s">
        <v>1057</v>
      </c>
      <c r="C823" s="175" t="s">
        <v>409</v>
      </c>
      <c r="D823" s="173">
        <v>1</v>
      </c>
      <c r="E823" s="174">
        <f>TRUNC(일위대가목록!E265,0)</f>
        <v>0</v>
      </c>
      <c r="F823" s="174">
        <f t="shared" si="87"/>
        <v>0</v>
      </c>
      <c r="G823" s="174">
        <f>TRUNC(일위대가목록!F265,0)</f>
        <v>0</v>
      </c>
      <c r="H823" s="174">
        <f t="shared" si="88"/>
        <v>0</v>
      </c>
      <c r="I823" s="174">
        <f>TRUNC(일위대가목록!G265,0)</f>
        <v>5806</v>
      </c>
      <c r="J823" s="174">
        <f t="shared" si="89"/>
        <v>5806</v>
      </c>
      <c r="K823" s="174">
        <f t="shared" si="90"/>
        <v>5806</v>
      </c>
      <c r="L823" s="174">
        <f t="shared" si="90"/>
        <v>5806</v>
      </c>
      <c r="M823" s="175" t="s">
        <v>1067</v>
      </c>
      <c r="N823" s="78" t="s">
        <v>4152</v>
      </c>
      <c r="O823" s="78" t="s">
        <v>145</v>
      </c>
      <c r="P823" s="78" t="s">
        <v>145</v>
      </c>
      <c r="Q823" s="78" t="s">
        <v>288</v>
      </c>
      <c r="R823" s="78" t="s">
        <v>331</v>
      </c>
      <c r="S823" s="78" t="s">
        <v>332</v>
      </c>
      <c r="T823" s="78" t="s">
        <v>332</v>
      </c>
      <c r="Z823">
        <v>3</v>
      </c>
      <c r="AR823" s="78" t="s">
        <v>145</v>
      </c>
      <c r="AS823" s="78" t="s">
        <v>145</v>
      </c>
      <c r="AU823" s="78" t="s">
        <v>4153</v>
      </c>
      <c r="AV823">
        <v>365</v>
      </c>
    </row>
    <row r="824" spans="1:48" ht="27.75" customHeight="1">
      <c r="A824" s="175" t="s">
        <v>1060</v>
      </c>
      <c r="B824" s="175" t="s">
        <v>1066</v>
      </c>
      <c r="C824" s="175" t="s">
        <v>409</v>
      </c>
      <c r="D824" s="173">
        <v>1</v>
      </c>
      <c r="E824" s="174">
        <f>TRUNC(일위대가목록!E266,0)</f>
        <v>0</v>
      </c>
      <c r="F824" s="174">
        <f t="shared" si="87"/>
        <v>0</v>
      </c>
      <c r="G824" s="174">
        <f>TRUNC(일위대가목록!F266,0)</f>
        <v>0</v>
      </c>
      <c r="H824" s="174">
        <f t="shared" si="88"/>
        <v>0</v>
      </c>
      <c r="I824" s="174">
        <f>TRUNC(일위대가목록!G266,0)</f>
        <v>19384</v>
      </c>
      <c r="J824" s="174">
        <f t="shared" si="89"/>
        <v>19384</v>
      </c>
      <c r="K824" s="174">
        <f t="shared" si="90"/>
        <v>19384</v>
      </c>
      <c r="L824" s="174">
        <f t="shared" si="90"/>
        <v>19384</v>
      </c>
      <c r="M824" s="175" t="s">
        <v>1069</v>
      </c>
      <c r="N824" s="78" t="s">
        <v>4154</v>
      </c>
      <c r="O824" s="78" t="s">
        <v>145</v>
      </c>
      <c r="P824" s="78" t="s">
        <v>145</v>
      </c>
      <c r="Q824" s="78" t="s">
        <v>288</v>
      </c>
      <c r="R824" s="78" t="s">
        <v>331</v>
      </c>
      <c r="S824" s="78" t="s">
        <v>332</v>
      </c>
      <c r="T824" s="78" t="s">
        <v>332</v>
      </c>
      <c r="Z824">
        <v>3</v>
      </c>
      <c r="AR824" s="78" t="s">
        <v>145</v>
      </c>
      <c r="AS824" s="78" t="s">
        <v>145</v>
      </c>
      <c r="AU824" s="78" t="s">
        <v>4155</v>
      </c>
      <c r="AV824">
        <v>366</v>
      </c>
    </row>
    <row r="825" spans="1:48" ht="27.75" customHeight="1">
      <c r="A825" s="175" t="s">
        <v>1060</v>
      </c>
      <c r="B825" s="175" t="s">
        <v>1068</v>
      </c>
      <c r="C825" s="175" t="s">
        <v>409</v>
      </c>
      <c r="D825" s="173">
        <v>1</v>
      </c>
      <c r="E825" s="174">
        <f>TRUNC(일위대가목록!E267,0)</f>
        <v>0</v>
      </c>
      <c r="F825" s="174">
        <f t="shared" si="87"/>
        <v>0</v>
      </c>
      <c r="G825" s="174">
        <f>TRUNC(일위대가목록!F267,0)</f>
        <v>0</v>
      </c>
      <c r="H825" s="174">
        <f t="shared" si="88"/>
        <v>0</v>
      </c>
      <c r="I825" s="174">
        <f>TRUNC(일위대가목록!G267,0)</f>
        <v>18773</v>
      </c>
      <c r="J825" s="174">
        <f t="shared" si="89"/>
        <v>18773</v>
      </c>
      <c r="K825" s="174">
        <f t="shared" si="90"/>
        <v>18773</v>
      </c>
      <c r="L825" s="174">
        <f t="shared" si="90"/>
        <v>18773</v>
      </c>
      <c r="M825" s="175" t="s">
        <v>1071</v>
      </c>
      <c r="N825" s="78" t="s">
        <v>4156</v>
      </c>
      <c r="O825" s="78" t="s">
        <v>145</v>
      </c>
      <c r="P825" s="78" t="s">
        <v>145</v>
      </c>
      <c r="Q825" s="78" t="s">
        <v>288</v>
      </c>
      <c r="R825" s="78" t="s">
        <v>331</v>
      </c>
      <c r="S825" s="78" t="s">
        <v>332</v>
      </c>
      <c r="T825" s="78" t="s">
        <v>332</v>
      </c>
      <c r="Z825">
        <v>3</v>
      </c>
      <c r="AR825" s="78" t="s">
        <v>145</v>
      </c>
      <c r="AS825" s="78" t="s">
        <v>145</v>
      </c>
      <c r="AU825" s="78" t="s">
        <v>4157</v>
      </c>
      <c r="AV825">
        <v>367</v>
      </c>
    </row>
    <row r="826" spans="1:48" ht="27.75" customHeight="1">
      <c r="A826" s="175" t="s">
        <v>1060</v>
      </c>
      <c r="B826" s="175" t="s">
        <v>1070</v>
      </c>
      <c r="C826" s="175" t="s">
        <v>409</v>
      </c>
      <c r="D826" s="173">
        <v>1</v>
      </c>
      <c r="E826" s="174">
        <f>TRUNC(일위대가목록!E268,0)</f>
        <v>0</v>
      </c>
      <c r="F826" s="174">
        <f t="shared" si="87"/>
        <v>0</v>
      </c>
      <c r="G826" s="174">
        <f>TRUNC(일위대가목록!F268,0)</f>
        <v>0</v>
      </c>
      <c r="H826" s="174">
        <f t="shared" si="88"/>
        <v>0</v>
      </c>
      <c r="I826" s="174">
        <f>TRUNC(일위대가목록!G268,0)</f>
        <v>298621</v>
      </c>
      <c r="J826" s="174">
        <f t="shared" si="89"/>
        <v>298621</v>
      </c>
      <c r="K826" s="174">
        <f t="shared" si="90"/>
        <v>298621</v>
      </c>
      <c r="L826" s="174">
        <f t="shared" si="90"/>
        <v>298621</v>
      </c>
      <c r="M826" s="175" t="s">
        <v>1072</v>
      </c>
      <c r="N826" s="78" t="s">
        <v>4158</v>
      </c>
      <c r="O826" s="78" t="s">
        <v>145</v>
      </c>
      <c r="P826" s="78" t="s">
        <v>145</v>
      </c>
      <c r="Q826" s="78" t="s">
        <v>288</v>
      </c>
      <c r="R826" s="78" t="s">
        <v>331</v>
      </c>
      <c r="S826" s="78" t="s">
        <v>332</v>
      </c>
      <c r="T826" s="78" t="s">
        <v>332</v>
      </c>
      <c r="Z826">
        <v>3</v>
      </c>
      <c r="AR826" s="78" t="s">
        <v>145</v>
      </c>
      <c r="AS826" s="78" t="s">
        <v>145</v>
      </c>
      <c r="AU826" s="78" t="s">
        <v>4159</v>
      </c>
      <c r="AV826">
        <v>368</v>
      </c>
    </row>
    <row r="827" spans="1:48" ht="27.75" customHeight="1">
      <c r="A827" s="175" t="s">
        <v>1060</v>
      </c>
      <c r="B827" s="175" t="s">
        <v>1000</v>
      </c>
      <c r="C827" s="175" t="s">
        <v>409</v>
      </c>
      <c r="D827" s="173">
        <v>1</v>
      </c>
      <c r="E827" s="174">
        <f>TRUNC(일위대가목록!E269,0)</f>
        <v>0</v>
      </c>
      <c r="F827" s="174">
        <f t="shared" si="87"/>
        <v>0</v>
      </c>
      <c r="G827" s="174">
        <f>TRUNC(일위대가목록!F269,0)</f>
        <v>0</v>
      </c>
      <c r="H827" s="174">
        <f t="shared" si="88"/>
        <v>0</v>
      </c>
      <c r="I827" s="174">
        <f>TRUNC(일위대가목록!G269,0)</f>
        <v>6907</v>
      </c>
      <c r="J827" s="174">
        <f t="shared" si="89"/>
        <v>6907</v>
      </c>
      <c r="K827" s="174">
        <f t="shared" si="90"/>
        <v>6907</v>
      </c>
      <c r="L827" s="174">
        <f t="shared" si="90"/>
        <v>6907</v>
      </c>
      <c r="M827" s="175" t="s">
        <v>1075</v>
      </c>
      <c r="N827" s="78" t="s">
        <v>4160</v>
      </c>
      <c r="O827" s="78" t="s">
        <v>145</v>
      </c>
      <c r="P827" s="78" t="s">
        <v>145</v>
      </c>
      <c r="Q827" s="78" t="s">
        <v>288</v>
      </c>
      <c r="R827" s="78" t="s">
        <v>331</v>
      </c>
      <c r="S827" s="78" t="s">
        <v>332</v>
      </c>
      <c r="T827" s="78" t="s">
        <v>332</v>
      </c>
      <c r="Z827">
        <v>3</v>
      </c>
      <c r="AR827" s="78" t="s">
        <v>145</v>
      </c>
      <c r="AS827" s="78" t="s">
        <v>145</v>
      </c>
      <c r="AU827" s="78" t="s">
        <v>4161</v>
      </c>
      <c r="AV827">
        <v>369</v>
      </c>
    </row>
    <row r="828" spans="1:48" ht="27.75" customHeight="1">
      <c r="A828" s="175" t="s">
        <v>1073</v>
      </c>
      <c r="B828" s="175" t="s">
        <v>1074</v>
      </c>
      <c r="C828" s="175" t="s">
        <v>409</v>
      </c>
      <c r="D828" s="173">
        <v>1</v>
      </c>
      <c r="E828" s="174">
        <f>TRUNC(일위대가목록!E270,0)</f>
        <v>0</v>
      </c>
      <c r="F828" s="174">
        <f t="shared" si="87"/>
        <v>0</v>
      </c>
      <c r="G828" s="174">
        <f>TRUNC(일위대가목록!F270,0)</f>
        <v>0</v>
      </c>
      <c r="H828" s="174">
        <f t="shared" si="88"/>
        <v>0</v>
      </c>
      <c r="I828" s="174">
        <f>TRUNC(일위대가목록!G270,0)</f>
        <v>1810</v>
      </c>
      <c r="J828" s="174">
        <f t="shared" si="89"/>
        <v>1810</v>
      </c>
      <c r="K828" s="174">
        <f t="shared" si="90"/>
        <v>1810</v>
      </c>
      <c r="L828" s="174">
        <f t="shared" si="90"/>
        <v>1810</v>
      </c>
      <c r="M828" s="175" t="s">
        <v>1076</v>
      </c>
      <c r="N828" s="78" t="s">
        <v>4162</v>
      </c>
      <c r="O828" s="78" t="s">
        <v>145</v>
      </c>
      <c r="P828" s="78" t="s">
        <v>145</v>
      </c>
      <c r="Q828" s="78" t="s">
        <v>288</v>
      </c>
      <c r="R828" s="78" t="s">
        <v>331</v>
      </c>
      <c r="S828" s="78" t="s">
        <v>332</v>
      </c>
      <c r="T828" s="78" t="s">
        <v>332</v>
      </c>
      <c r="Z828">
        <v>3</v>
      </c>
      <c r="AR828" s="78" t="s">
        <v>145</v>
      </c>
      <c r="AS828" s="78" t="s">
        <v>145</v>
      </c>
      <c r="AU828" s="78" t="s">
        <v>4163</v>
      </c>
      <c r="AV828">
        <v>370</v>
      </c>
    </row>
    <row r="829" spans="1:48" ht="27.75" customHeight="1">
      <c r="A829" s="175" t="s">
        <v>1073</v>
      </c>
      <c r="B829" s="175" t="s">
        <v>1057</v>
      </c>
      <c r="C829" s="175" t="s">
        <v>409</v>
      </c>
      <c r="D829" s="173">
        <v>1</v>
      </c>
      <c r="E829" s="174">
        <f>TRUNC(일위대가목록!E271,0)</f>
        <v>0</v>
      </c>
      <c r="F829" s="174">
        <f t="shared" si="87"/>
        <v>0</v>
      </c>
      <c r="G829" s="174">
        <f>TRUNC(일위대가목록!F271,0)</f>
        <v>0</v>
      </c>
      <c r="H829" s="174">
        <f t="shared" si="88"/>
        <v>0</v>
      </c>
      <c r="I829" s="174">
        <f>TRUNC(일위대가목록!G271,0)</f>
        <v>5435</v>
      </c>
      <c r="J829" s="174">
        <f t="shared" si="89"/>
        <v>5435</v>
      </c>
      <c r="K829" s="174">
        <f t="shared" si="90"/>
        <v>5435</v>
      </c>
      <c r="L829" s="174">
        <f t="shared" si="90"/>
        <v>5435</v>
      </c>
      <c r="M829" s="175" t="s">
        <v>1078</v>
      </c>
      <c r="N829" s="78" t="s">
        <v>4164</v>
      </c>
      <c r="O829" s="78" t="s">
        <v>145</v>
      </c>
      <c r="P829" s="78" t="s">
        <v>145</v>
      </c>
      <c r="Q829" s="78" t="s">
        <v>288</v>
      </c>
      <c r="R829" s="78" t="s">
        <v>331</v>
      </c>
      <c r="S829" s="78" t="s">
        <v>332</v>
      </c>
      <c r="T829" s="78" t="s">
        <v>332</v>
      </c>
      <c r="Z829">
        <v>3</v>
      </c>
      <c r="AR829" s="78" t="s">
        <v>145</v>
      </c>
      <c r="AS829" s="78" t="s">
        <v>145</v>
      </c>
      <c r="AU829" s="78" t="s">
        <v>4165</v>
      </c>
      <c r="AV829">
        <v>371</v>
      </c>
    </row>
    <row r="830" spans="1:48" ht="27.75" customHeight="1">
      <c r="A830" s="175" t="s">
        <v>1073</v>
      </c>
      <c r="B830" s="175" t="s">
        <v>1077</v>
      </c>
      <c r="C830" s="175" t="s">
        <v>409</v>
      </c>
      <c r="D830" s="173">
        <v>1</v>
      </c>
      <c r="E830" s="174">
        <f>TRUNC(일위대가목록!E272,0)</f>
        <v>0</v>
      </c>
      <c r="F830" s="174">
        <f t="shared" si="87"/>
        <v>0</v>
      </c>
      <c r="G830" s="174">
        <f>TRUNC(일위대가목록!F272,0)</f>
        <v>0</v>
      </c>
      <c r="H830" s="174">
        <f t="shared" si="88"/>
        <v>0</v>
      </c>
      <c r="I830" s="174">
        <f>TRUNC(일위대가목록!G272,0)</f>
        <v>105682</v>
      </c>
      <c r="J830" s="174">
        <f t="shared" si="89"/>
        <v>105682</v>
      </c>
      <c r="K830" s="174">
        <f t="shared" si="90"/>
        <v>105682</v>
      </c>
      <c r="L830" s="174">
        <f t="shared" si="90"/>
        <v>105682</v>
      </c>
      <c r="M830" s="175" t="s">
        <v>1080</v>
      </c>
      <c r="N830" s="78" t="s">
        <v>4166</v>
      </c>
      <c r="O830" s="78" t="s">
        <v>145</v>
      </c>
      <c r="P830" s="78" t="s">
        <v>145</v>
      </c>
      <c r="Q830" s="78" t="s">
        <v>288</v>
      </c>
      <c r="R830" s="78" t="s">
        <v>331</v>
      </c>
      <c r="S830" s="78" t="s">
        <v>332</v>
      </c>
      <c r="T830" s="78" t="s">
        <v>332</v>
      </c>
      <c r="Z830">
        <v>3</v>
      </c>
      <c r="AR830" s="78" t="s">
        <v>145</v>
      </c>
      <c r="AS830" s="78" t="s">
        <v>145</v>
      </c>
      <c r="AU830" s="78" t="s">
        <v>4167</v>
      </c>
      <c r="AV830">
        <v>372</v>
      </c>
    </row>
    <row r="831" spans="1:48" ht="27.75" customHeight="1">
      <c r="A831" s="175" t="s">
        <v>1073</v>
      </c>
      <c r="B831" s="175" t="s">
        <v>1079</v>
      </c>
      <c r="C831" s="175" t="s">
        <v>409</v>
      </c>
      <c r="D831" s="173">
        <v>1</v>
      </c>
      <c r="E831" s="174">
        <f>TRUNC(일위대가목록!E273,0)</f>
        <v>0</v>
      </c>
      <c r="F831" s="174">
        <f t="shared" si="87"/>
        <v>0</v>
      </c>
      <c r="G831" s="174">
        <f>TRUNC(일위대가목록!F273,0)</f>
        <v>0</v>
      </c>
      <c r="H831" s="174">
        <f t="shared" si="88"/>
        <v>0</v>
      </c>
      <c r="I831" s="174">
        <f>TRUNC(일위대가목록!G273,0)</f>
        <v>99380</v>
      </c>
      <c r="J831" s="174">
        <f t="shared" si="89"/>
        <v>99380</v>
      </c>
      <c r="K831" s="174">
        <f t="shared" si="90"/>
        <v>99380</v>
      </c>
      <c r="L831" s="174">
        <f t="shared" si="90"/>
        <v>99380</v>
      </c>
      <c r="M831" s="175" t="s">
        <v>1082</v>
      </c>
      <c r="N831" s="78" t="s">
        <v>4168</v>
      </c>
      <c r="O831" s="78" t="s">
        <v>145</v>
      </c>
      <c r="P831" s="78" t="s">
        <v>145</v>
      </c>
      <c r="Q831" s="78" t="s">
        <v>288</v>
      </c>
      <c r="R831" s="78" t="s">
        <v>331</v>
      </c>
      <c r="S831" s="78" t="s">
        <v>332</v>
      </c>
      <c r="T831" s="78" t="s">
        <v>332</v>
      </c>
      <c r="Z831">
        <v>3</v>
      </c>
      <c r="AR831" s="78" t="s">
        <v>145</v>
      </c>
      <c r="AS831" s="78" t="s">
        <v>145</v>
      </c>
      <c r="AU831" s="78" t="s">
        <v>4169</v>
      </c>
      <c r="AV831">
        <v>373</v>
      </c>
    </row>
    <row r="832" spans="1:48" ht="27.75" customHeight="1">
      <c r="A832" s="175" t="s">
        <v>1073</v>
      </c>
      <c r="B832" s="175" t="s">
        <v>1081</v>
      </c>
      <c r="C832" s="175" t="s">
        <v>409</v>
      </c>
      <c r="D832" s="173">
        <v>1</v>
      </c>
      <c r="E832" s="174">
        <f>TRUNC(일위대가목록!E274,0)</f>
        <v>0</v>
      </c>
      <c r="F832" s="174">
        <f t="shared" si="87"/>
        <v>0</v>
      </c>
      <c r="G832" s="174">
        <f>TRUNC(일위대가목록!F274,0)</f>
        <v>0</v>
      </c>
      <c r="H832" s="174">
        <f t="shared" si="88"/>
        <v>0</v>
      </c>
      <c r="I832" s="174">
        <f>TRUNC(일위대가목록!G274,0)</f>
        <v>3985</v>
      </c>
      <c r="J832" s="174">
        <f t="shared" si="89"/>
        <v>3985</v>
      </c>
      <c r="K832" s="174">
        <f t="shared" si="90"/>
        <v>3985</v>
      </c>
      <c r="L832" s="174">
        <f t="shared" si="90"/>
        <v>3985</v>
      </c>
      <c r="M832" s="175" t="s">
        <v>1084</v>
      </c>
      <c r="N832" s="78" t="s">
        <v>4170</v>
      </c>
      <c r="O832" s="78" t="s">
        <v>145</v>
      </c>
      <c r="P832" s="78" t="s">
        <v>145</v>
      </c>
      <c r="Q832" s="78" t="s">
        <v>288</v>
      </c>
      <c r="R832" s="78" t="s">
        <v>331</v>
      </c>
      <c r="S832" s="78" t="s">
        <v>332</v>
      </c>
      <c r="T832" s="78" t="s">
        <v>332</v>
      </c>
      <c r="Z832">
        <v>3</v>
      </c>
      <c r="AR832" s="78" t="s">
        <v>145</v>
      </c>
      <c r="AS832" s="78" t="s">
        <v>145</v>
      </c>
      <c r="AU832" s="78" t="s">
        <v>4171</v>
      </c>
      <c r="AV832">
        <v>374</v>
      </c>
    </row>
    <row r="833" spans="1:48" ht="27.75" customHeight="1">
      <c r="A833" s="175" t="s">
        <v>1073</v>
      </c>
      <c r="B833" s="175" t="s">
        <v>1083</v>
      </c>
      <c r="C833" s="175" t="s">
        <v>409</v>
      </c>
      <c r="D833" s="173">
        <v>1</v>
      </c>
      <c r="E833" s="174">
        <f>TRUNC(일위대가목록!E275,0)</f>
        <v>0</v>
      </c>
      <c r="F833" s="174">
        <f t="shared" si="87"/>
        <v>0</v>
      </c>
      <c r="G833" s="174">
        <f>TRUNC(일위대가목록!F275,0)</f>
        <v>0</v>
      </c>
      <c r="H833" s="174">
        <f t="shared" si="88"/>
        <v>0</v>
      </c>
      <c r="I833" s="174">
        <f>TRUNC(일위대가목록!G275,0)</f>
        <v>26202</v>
      </c>
      <c r="J833" s="174">
        <f t="shared" si="89"/>
        <v>26202</v>
      </c>
      <c r="K833" s="174">
        <f t="shared" si="90"/>
        <v>26202</v>
      </c>
      <c r="L833" s="174">
        <f t="shared" si="90"/>
        <v>26202</v>
      </c>
      <c r="M833" s="175" t="s">
        <v>1085</v>
      </c>
      <c r="N833" s="78" t="s">
        <v>4172</v>
      </c>
      <c r="O833" s="78" t="s">
        <v>145</v>
      </c>
      <c r="P833" s="78" t="s">
        <v>145</v>
      </c>
      <c r="Q833" s="78" t="s">
        <v>288</v>
      </c>
      <c r="R833" s="78" t="s">
        <v>331</v>
      </c>
      <c r="S833" s="78" t="s">
        <v>332</v>
      </c>
      <c r="T833" s="78" t="s">
        <v>332</v>
      </c>
      <c r="Z833">
        <v>3</v>
      </c>
      <c r="AR833" s="78" t="s">
        <v>145</v>
      </c>
      <c r="AS833" s="78" t="s">
        <v>145</v>
      </c>
      <c r="AU833" s="78" t="s">
        <v>4173</v>
      </c>
      <c r="AV833">
        <v>375</v>
      </c>
    </row>
    <row r="834" spans="1:48" ht="27.75" customHeight="1">
      <c r="A834" s="175" t="s">
        <v>1073</v>
      </c>
      <c r="B834" s="175" t="s">
        <v>1063</v>
      </c>
      <c r="C834" s="175" t="s">
        <v>409</v>
      </c>
      <c r="D834" s="173">
        <v>1</v>
      </c>
      <c r="E834" s="174">
        <f>TRUNC(일위대가목록!E276,0)</f>
        <v>0</v>
      </c>
      <c r="F834" s="174">
        <f t="shared" si="87"/>
        <v>0</v>
      </c>
      <c r="G834" s="174">
        <f>TRUNC(일위대가목록!F276,0)</f>
        <v>0</v>
      </c>
      <c r="H834" s="174">
        <f t="shared" si="88"/>
        <v>0</v>
      </c>
      <c r="I834" s="174">
        <f>TRUNC(일위대가목록!G276,0)</f>
        <v>11495</v>
      </c>
      <c r="J834" s="174">
        <f t="shared" si="89"/>
        <v>11495</v>
      </c>
      <c r="K834" s="174">
        <f t="shared" si="90"/>
        <v>11495</v>
      </c>
      <c r="L834" s="174">
        <f t="shared" si="90"/>
        <v>11495</v>
      </c>
      <c r="M834" s="175" t="s">
        <v>1086</v>
      </c>
      <c r="N834" s="78" t="s">
        <v>4174</v>
      </c>
      <c r="O834" s="78" t="s">
        <v>145</v>
      </c>
      <c r="P834" s="78" t="s">
        <v>145</v>
      </c>
      <c r="Q834" s="78" t="s">
        <v>288</v>
      </c>
      <c r="R834" s="78" t="s">
        <v>331</v>
      </c>
      <c r="S834" s="78" t="s">
        <v>332</v>
      </c>
      <c r="T834" s="78" t="s">
        <v>332</v>
      </c>
      <c r="Z834">
        <v>3</v>
      </c>
      <c r="AR834" s="78" t="s">
        <v>145</v>
      </c>
      <c r="AS834" s="78" t="s">
        <v>145</v>
      </c>
      <c r="AU834" s="78" t="s">
        <v>4175</v>
      </c>
      <c r="AV834">
        <v>376</v>
      </c>
    </row>
    <row r="835" spans="1:48" ht="27.75" customHeight="1">
      <c r="A835" s="175" t="s">
        <v>1073</v>
      </c>
      <c r="B835" s="175" t="s">
        <v>1000</v>
      </c>
      <c r="C835" s="175" t="s">
        <v>409</v>
      </c>
      <c r="D835" s="173">
        <v>1</v>
      </c>
      <c r="E835" s="174">
        <f>TRUNC(일위대가목록!E277,0)</f>
        <v>0</v>
      </c>
      <c r="F835" s="174">
        <f t="shared" si="87"/>
        <v>0</v>
      </c>
      <c r="G835" s="174">
        <f>TRUNC(일위대가목록!F277,0)</f>
        <v>0</v>
      </c>
      <c r="H835" s="174">
        <f t="shared" si="88"/>
        <v>0</v>
      </c>
      <c r="I835" s="174">
        <f>TRUNC(일위대가목록!G277,0)</f>
        <v>6918</v>
      </c>
      <c r="J835" s="174">
        <f t="shared" si="89"/>
        <v>6918</v>
      </c>
      <c r="K835" s="174">
        <f t="shared" si="90"/>
        <v>6918</v>
      </c>
      <c r="L835" s="174">
        <f t="shared" si="90"/>
        <v>6918</v>
      </c>
      <c r="M835" s="175" t="s">
        <v>1087</v>
      </c>
      <c r="N835" s="78" t="s">
        <v>4176</v>
      </c>
      <c r="O835" s="78" t="s">
        <v>145</v>
      </c>
      <c r="P835" s="78" t="s">
        <v>145</v>
      </c>
      <c r="Q835" s="78" t="s">
        <v>288</v>
      </c>
      <c r="R835" s="78" t="s">
        <v>331</v>
      </c>
      <c r="S835" s="78" t="s">
        <v>332</v>
      </c>
      <c r="T835" s="78" t="s">
        <v>332</v>
      </c>
      <c r="Z835">
        <v>3</v>
      </c>
      <c r="AR835" s="78" t="s">
        <v>145</v>
      </c>
      <c r="AS835" s="78" t="s">
        <v>145</v>
      </c>
      <c r="AU835" s="78" t="s">
        <v>4177</v>
      </c>
      <c r="AV835">
        <v>377</v>
      </c>
    </row>
    <row r="836" spans="1:48" ht="27.75" customHeight="1">
      <c r="A836" s="175" t="s">
        <v>1073</v>
      </c>
      <c r="B836" s="175" t="s">
        <v>1066</v>
      </c>
      <c r="C836" s="175" t="s">
        <v>409</v>
      </c>
      <c r="D836" s="173">
        <v>1</v>
      </c>
      <c r="E836" s="174">
        <f>TRUNC(일위대가목록!E278,0)</f>
        <v>0</v>
      </c>
      <c r="F836" s="174">
        <f t="shared" si="87"/>
        <v>0</v>
      </c>
      <c r="G836" s="174">
        <f>TRUNC(일위대가목록!F278,0)</f>
        <v>0</v>
      </c>
      <c r="H836" s="174">
        <f t="shared" si="88"/>
        <v>0</v>
      </c>
      <c r="I836" s="174">
        <f>TRUNC(일위대가목록!G278,0)</f>
        <v>19351</v>
      </c>
      <c r="J836" s="174">
        <f t="shared" si="89"/>
        <v>19351</v>
      </c>
      <c r="K836" s="174">
        <f t="shared" si="90"/>
        <v>19351</v>
      </c>
      <c r="L836" s="174">
        <f t="shared" si="90"/>
        <v>19351</v>
      </c>
      <c r="M836" s="175" t="s">
        <v>1092</v>
      </c>
      <c r="N836" s="78" t="s">
        <v>4178</v>
      </c>
      <c r="O836" s="78" t="s">
        <v>145</v>
      </c>
      <c r="P836" s="78" t="s">
        <v>145</v>
      </c>
      <c r="Q836" s="78" t="s">
        <v>288</v>
      </c>
      <c r="R836" s="78" t="s">
        <v>331</v>
      </c>
      <c r="S836" s="78" t="s">
        <v>332</v>
      </c>
      <c r="T836" s="78" t="s">
        <v>332</v>
      </c>
      <c r="AR836" s="78" t="s">
        <v>145</v>
      </c>
      <c r="AS836" s="78" t="s">
        <v>145</v>
      </c>
      <c r="AU836" s="78" t="s">
        <v>4179</v>
      </c>
      <c r="AV836">
        <v>378</v>
      </c>
    </row>
    <row r="837" spans="1:48" ht="27.75" customHeight="1">
      <c r="A837" s="175" t="s">
        <v>1088</v>
      </c>
      <c r="B837" s="175" t="s">
        <v>145</v>
      </c>
      <c r="C837" s="175" t="s">
        <v>145</v>
      </c>
      <c r="D837" s="173"/>
      <c r="E837" s="174">
        <v>0</v>
      </c>
      <c r="F837" s="174">
        <f t="shared" si="87"/>
        <v>0</v>
      </c>
      <c r="G837" s="174">
        <v>0</v>
      </c>
      <c r="H837" s="174">
        <f t="shared" si="88"/>
        <v>0</v>
      </c>
      <c r="I837" s="174">
        <v>0</v>
      </c>
      <c r="J837" s="174">
        <f t="shared" si="89"/>
        <v>0</v>
      </c>
      <c r="K837" s="174">
        <f t="shared" si="90"/>
        <v>0</v>
      </c>
      <c r="L837" s="174">
        <f t="shared" si="90"/>
        <v>0</v>
      </c>
      <c r="M837" s="175" t="s">
        <v>145</v>
      </c>
      <c r="N837" s="78" t="s">
        <v>145</v>
      </c>
      <c r="O837" s="78" t="s">
        <v>145</v>
      </c>
      <c r="P837" s="78" t="s">
        <v>145</v>
      </c>
      <c r="Q837" s="78" t="s">
        <v>288</v>
      </c>
      <c r="R837" s="78" t="s">
        <v>332</v>
      </c>
      <c r="S837" s="78" t="s">
        <v>332</v>
      </c>
      <c r="T837" s="78" t="s">
        <v>332</v>
      </c>
      <c r="AR837" s="78" t="s">
        <v>145</v>
      </c>
      <c r="AS837" s="78" t="s">
        <v>145</v>
      </c>
      <c r="AU837" s="78" t="s">
        <v>288</v>
      </c>
      <c r="AV837">
        <v>476</v>
      </c>
    </row>
    <row r="838" spans="1:48" ht="27.75" customHeight="1">
      <c r="A838" s="175" t="s">
        <v>1089</v>
      </c>
      <c r="B838" s="175" t="s">
        <v>1090</v>
      </c>
      <c r="C838" s="175" t="s">
        <v>1091</v>
      </c>
      <c r="D838" s="173">
        <v>12</v>
      </c>
      <c r="E838" s="174">
        <f>TRUNC(일위대가목록!E279,0)</f>
        <v>0</v>
      </c>
      <c r="F838" s="174">
        <f t="shared" si="87"/>
        <v>0</v>
      </c>
      <c r="G838" s="174">
        <f>TRUNC(일위대가목록!F279,0)</f>
        <v>0</v>
      </c>
      <c r="H838" s="174">
        <f t="shared" si="88"/>
        <v>0</v>
      </c>
      <c r="I838" s="174">
        <f>TRUNC(일위대가목록!G279,0)</f>
        <v>3277970</v>
      </c>
      <c r="J838" s="174">
        <f t="shared" si="89"/>
        <v>39335640</v>
      </c>
      <c r="K838" s="174">
        <f t="shared" si="90"/>
        <v>3277970</v>
      </c>
      <c r="L838" s="174">
        <f t="shared" si="90"/>
        <v>39335640</v>
      </c>
      <c r="M838" s="175" t="s">
        <v>1101</v>
      </c>
      <c r="N838" s="78" t="s">
        <v>4180</v>
      </c>
      <c r="O838" s="78" t="s">
        <v>145</v>
      </c>
      <c r="P838" s="78" t="s">
        <v>1093</v>
      </c>
      <c r="Q838" s="78" t="s">
        <v>145</v>
      </c>
      <c r="R838" s="78" t="s">
        <v>331</v>
      </c>
      <c r="S838" s="78" t="s">
        <v>332</v>
      </c>
      <c r="T838" s="78" t="s">
        <v>332</v>
      </c>
      <c r="X838">
        <v>1</v>
      </c>
      <c r="Y838">
        <v>2</v>
      </c>
      <c r="AA838">
        <v>4</v>
      </c>
      <c r="AR838" s="78" t="s">
        <v>145</v>
      </c>
      <c r="AS838" s="78" t="s">
        <v>145</v>
      </c>
      <c r="AU838" s="78" t="s">
        <v>4181</v>
      </c>
      <c r="AV838">
        <v>477</v>
      </c>
    </row>
    <row r="839" spans="1:48" ht="27.75" customHeight="1">
      <c r="A839" s="175" t="s">
        <v>1094</v>
      </c>
      <c r="B839" s="175" t="s">
        <v>1095</v>
      </c>
      <c r="C839" s="175" t="s">
        <v>1096</v>
      </c>
      <c r="D839" s="173">
        <v>1</v>
      </c>
      <c r="E839" s="174">
        <v>0</v>
      </c>
      <c r="F839" s="174">
        <f t="shared" si="87"/>
        <v>0</v>
      </c>
      <c r="G839" s="174">
        <v>0</v>
      </c>
      <c r="H839" s="174">
        <f t="shared" si="88"/>
        <v>0</v>
      </c>
      <c r="I839" s="174">
        <v>393356</v>
      </c>
      <c r="J839" s="174">
        <f t="shared" si="89"/>
        <v>393356</v>
      </c>
      <c r="K839" s="174">
        <f t="shared" si="90"/>
        <v>393356</v>
      </c>
      <c r="L839" s="174">
        <f t="shared" si="90"/>
        <v>393356</v>
      </c>
      <c r="M839" s="175" t="s">
        <v>145</v>
      </c>
      <c r="N839" s="78" t="s">
        <v>4182</v>
      </c>
      <c r="O839" s="78" t="s">
        <v>145</v>
      </c>
      <c r="P839" s="78" t="s">
        <v>145</v>
      </c>
      <c r="Q839" s="78" t="s">
        <v>288</v>
      </c>
      <c r="R839" s="78" t="s">
        <v>332</v>
      </c>
      <c r="S839" s="78" t="s">
        <v>332</v>
      </c>
      <c r="T839" s="78" t="s">
        <v>332</v>
      </c>
      <c r="AA839">
        <v>4</v>
      </c>
      <c r="AR839" s="78" t="s">
        <v>145</v>
      </c>
      <c r="AS839" s="78" t="s">
        <v>145</v>
      </c>
      <c r="AU839" s="78" t="s">
        <v>4183</v>
      </c>
      <c r="AV839">
        <v>491</v>
      </c>
    </row>
    <row r="840" spans="1:48" ht="27.75" customHeight="1">
      <c r="A840" s="175" t="s">
        <v>1097</v>
      </c>
      <c r="B840" s="175" t="s">
        <v>1095</v>
      </c>
      <c r="C840" s="175" t="s">
        <v>1096</v>
      </c>
      <c r="D840" s="173">
        <v>1</v>
      </c>
      <c r="E840" s="174">
        <v>0</v>
      </c>
      <c r="F840" s="174">
        <f t="shared" si="87"/>
        <v>0</v>
      </c>
      <c r="G840" s="174">
        <v>0</v>
      </c>
      <c r="H840" s="174">
        <f t="shared" si="88"/>
        <v>0</v>
      </c>
      <c r="I840" s="174">
        <v>393356</v>
      </c>
      <c r="J840" s="174">
        <f t="shared" si="89"/>
        <v>393356</v>
      </c>
      <c r="K840" s="174">
        <f t="shared" si="90"/>
        <v>393356</v>
      </c>
      <c r="L840" s="174">
        <f t="shared" si="90"/>
        <v>393356</v>
      </c>
      <c r="M840" s="175" t="s">
        <v>145</v>
      </c>
      <c r="N840" s="78" t="s">
        <v>4184</v>
      </c>
      <c r="O840" s="78" t="s">
        <v>145</v>
      </c>
      <c r="P840" s="78" t="s">
        <v>145</v>
      </c>
      <c r="Q840" s="78" t="s">
        <v>288</v>
      </c>
      <c r="R840" s="78" t="s">
        <v>332</v>
      </c>
      <c r="S840" s="78" t="s">
        <v>332</v>
      </c>
      <c r="T840" s="78" t="s">
        <v>332</v>
      </c>
      <c r="AA840">
        <v>4</v>
      </c>
      <c r="AR840" s="78" t="s">
        <v>145</v>
      </c>
      <c r="AS840" s="78" t="s">
        <v>145</v>
      </c>
      <c r="AU840" s="78" t="s">
        <v>4185</v>
      </c>
      <c r="AV840">
        <v>492</v>
      </c>
    </row>
    <row r="841" spans="1:48" ht="27.75" customHeight="1">
      <c r="A841" s="175" t="s">
        <v>1098</v>
      </c>
      <c r="B841" s="175" t="s">
        <v>1095</v>
      </c>
      <c r="C841" s="175" t="s">
        <v>1096</v>
      </c>
      <c r="D841" s="173">
        <v>1</v>
      </c>
      <c r="E841" s="174">
        <v>0</v>
      </c>
      <c r="F841" s="174">
        <f t="shared" si="87"/>
        <v>0</v>
      </c>
      <c r="G841" s="174">
        <v>0</v>
      </c>
      <c r="H841" s="174">
        <f t="shared" si="88"/>
        <v>0</v>
      </c>
      <c r="I841" s="174">
        <v>65252</v>
      </c>
      <c r="J841" s="174">
        <f t="shared" si="89"/>
        <v>65252</v>
      </c>
      <c r="K841" s="174">
        <f t="shared" si="90"/>
        <v>65252</v>
      </c>
      <c r="L841" s="174">
        <f t="shared" si="90"/>
        <v>65252</v>
      </c>
      <c r="M841" s="175" t="s">
        <v>145</v>
      </c>
      <c r="N841" s="78" t="s">
        <v>4186</v>
      </c>
      <c r="O841" s="78" t="s">
        <v>145</v>
      </c>
      <c r="P841" s="78" t="s">
        <v>145</v>
      </c>
      <c r="Q841" s="78" t="s">
        <v>288</v>
      </c>
      <c r="R841" s="78" t="s">
        <v>332</v>
      </c>
      <c r="S841" s="78" t="s">
        <v>332</v>
      </c>
      <c r="T841" s="78" t="s">
        <v>332</v>
      </c>
      <c r="AA841">
        <v>4</v>
      </c>
      <c r="AR841" s="78" t="s">
        <v>145</v>
      </c>
      <c r="AS841" s="78" t="s">
        <v>145</v>
      </c>
      <c r="AU841" s="78" t="s">
        <v>4187</v>
      </c>
      <c r="AV841">
        <v>478</v>
      </c>
    </row>
    <row r="842" spans="1:48" ht="27.75" customHeight="1">
      <c r="A842" s="175" t="s">
        <v>1099</v>
      </c>
      <c r="B842" s="175" t="s">
        <v>1095</v>
      </c>
      <c r="C842" s="175" t="s">
        <v>1096</v>
      </c>
      <c r="D842" s="173">
        <v>1</v>
      </c>
      <c r="E842" s="174">
        <v>0</v>
      </c>
      <c r="F842" s="174">
        <f t="shared" si="87"/>
        <v>0</v>
      </c>
      <c r="G842" s="174">
        <v>0</v>
      </c>
      <c r="H842" s="174">
        <f t="shared" si="88"/>
        <v>0</v>
      </c>
      <c r="I842" s="174">
        <v>401876</v>
      </c>
      <c r="J842" s="174">
        <f t="shared" si="89"/>
        <v>401876</v>
      </c>
      <c r="K842" s="174">
        <f t="shared" si="90"/>
        <v>401876</v>
      </c>
      <c r="L842" s="174">
        <f t="shared" si="90"/>
        <v>401876</v>
      </c>
      <c r="M842" s="175" t="s">
        <v>145</v>
      </c>
      <c r="N842" s="78" t="s">
        <v>4188</v>
      </c>
      <c r="O842" s="78" t="s">
        <v>145</v>
      </c>
      <c r="P842" s="78" t="s">
        <v>145</v>
      </c>
      <c r="Q842" s="78" t="s">
        <v>288</v>
      </c>
      <c r="R842" s="78" t="s">
        <v>332</v>
      </c>
      <c r="S842" s="78" t="s">
        <v>332</v>
      </c>
      <c r="T842" s="78" t="s">
        <v>332</v>
      </c>
      <c r="AR842" s="78" t="s">
        <v>145</v>
      </c>
      <c r="AS842" s="78" t="s">
        <v>145</v>
      </c>
      <c r="AU842" s="78" t="s">
        <v>4189</v>
      </c>
      <c r="AV842">
        <v>493</v>
      </c>
    </row>
    <row r="843" spans="1:48" ht="27.75" customHeight="1">
      <c r="A843" s="173"/>
      <c r="B843" s="173"/>
      <c r="C843" s="173"/>
      <c r="D843" s="173"/>
      <c r="E843" s="174"/>
      <c r="F843" s="174"/>
      <c r="G843" s="174"/>
      <c r="H843" s="174"/>
      <c r="I843" s="174"/>
      <c r="J843" s="174"/>
      <c r="K843" s="174"/>
      <c r="L843" s="174"/>
      <c r="M843" s="173"/>
      <c r="Q843" s="78" t="s">
        <v>288</v>
      </c>
    </row>
    <row r="844" spans="1:48" ht="27.75" customHeight="1">
      <c r="A844" s="173"/>
      <c r="B844" s="173"/>
      <c r="C844" s="173"/>
      <c r="D844" s="173"/>
      <c r="E844" s="174"/>
      <c r="F844" s="174"/>
      <c r="G844" s="174"/>
      <c r="H844" s="174"/>
      <c r="I844" s="174"/>
      <c r="J844" s="174"/>
      <c r="K844" s="174"/>
      <c r="L844" s="174"/>
      <c r="M844" s="173"/>
      <c r="Q844" s="78" t="s">
        <v>288</v>
      </c>
    </row>
    <row r="845" spans="1:48" ht="27.75" customHeight="1">
      <c r="A845" s="173"/>
      <c r="B845" s="173"/>
      <c r="C845" s="173"/>
      <c r="D845" s="173"/>
      <c r="E845" s="174"/>
      <c r="F845" s="174"/>
      <c r="G845" s="174"/>
      <c r="H845" s="174"/>
      <c r="I845" s="174"/>
      <c r="J845" s="174"/>
      <c r="K845" s="174"/>
      <c r="L845" s="174"/>
      <c r="M845" s="173"/>
      <c r="Q845" s="78" t="s">
        <v>288</v>
      </c>
    </row>
    <row r="846" spans="1:48" ht="27.75" customHeight="1">
      <c r="A846" s="173"/>
      <c r="B846" s="173"/>
      <c r="C846" s="173"/>
      <c r="D846" s="173"/>
      <c r="E846" s="174"/>
      <c r="F846" s="174"/>
      <c r="G846" s="174"/>
      <c r="H846" s="174"/>
      <c r="I846" s="174"/>
      <c r="J846" s="174"/>
      <c r="K846" s="174"/>
      <c r="L846" s="174"/>
      <c r="M846" s="173"/>
      <c r="Q846" s="78" t="s">
        <v>288</v>
      </c>
    </row>
    <row r="847" spans="1:48" ht="27.75" customHeight="1">
      <c r="A847" s="173"/>
      <c r="B847" s="173"/>
      <c r="C847" s="173"/>
      <c r="D847" s="173"/>
      <c r="E847" s="174"/>
      <c r="F847" s="174"/>
      <c r="G847" s="174"/>
      <c r="H847" s="174"/>
      <c r="I847" s="174"/>
      <c r="J847" s="174"/>
      <c r="K847" s="174"/>
      <c r="L847" s="174"/>
      <c r="M847" s="173"/>
      <c r="Q847" s="78" t="s">
        <v>288</v>
      </c>
    </row>
    <row r="848" spans="1:48" ht="27.75" customHeight="1">
      <c r="A848" s="173"/>
      <c r="B848" s="173"/>
      <c r="C848" s="173"/>
      <c r="D848" s="173"/>
      <c r="E848" s="174"/>
      <c r="F848" s="174"/>
      <c r="G848" s="174"/>
      <c r="H848" s="174"/>
      <c r="I848" s="174"/>
      <c r="J848" s="174"/>
      <c r="K848" s="174"/>
      <c r="L848" s="174"/>
      <c r="M848" s="173"/>
      <c r="Q848" s="78" t="s">
        <v>288</v>
      </c>
    </row>
    <row r="849" spans="1:48" ht="27.75" customHeight="1">
      <c r="A849" s="173"/>
      <c r="B849" s="173"/>
      <c r="C849" s="173"/>
      <c r="D849" s="173"/>
      <c r="E849" s="174"/>
      <c r="F849" s="174"/>
      <c r="G849" s="174"/>
      <c r="H849" s="174"/>
      <c r="I849" s="174"/>
      <c r="J849" s="174"/>
      <c r="K849" s="174"/>
      <c r="L849" s="174"/>
      <c r="M849" s="173"/>
      <c r="Q849" s="78" t="s">
        <v>288</v>
      </c>
    </row>
    <row r="850" spans="1:48" ht="27.75" customHeight="1">
      <c r="A850" s="173"/>
      <c r="B850" s="173"/>
      <c r="C850" s="173"/>
      <c r="D850" s="173"/>
      <c r="E850" s="174"/>
      <c r="F850" s="174"/>
      <c r="G850" s="174"/>
      <c r="H850" s="174"/>
      <c r="I850" s="174"/>
      <c r="J850" s="174"/>
      <c r="K850" s="174"/>
      <c r="L850" s="174"/>
      <c r="M850" s="173"/>
      <c r="Q850" s="78" t="s">
        <v>288</v>
      </c>
    </row>
    <row r="851" spans="1:48" ht="27.75" customHeight="1">
      <c r="A851" s="173"/>
      <c r="B851" s="173"/>
      <c r="C851" s="173"/>
      <c r="D851" s="173"/>
      <c r="E851" s="174"/>
      <c r="F851" s="174"/>
      <c r="G851" s="174"/>
      <c r="H851" s="174"/>
      <c r="I851" s="174"/>
      <c r="J851" s="174"/>
      <c r="K851" s="174"/>
      <c r="L851" s="174"/>
      <c r="M851" s="173"/>
      <c r="Q851" s="78" t="s">
        <v>288</v>
      </c>
    </row>
    <row r="852" spans="1:48" ht="27.75" customHeight="1">
      <c r="A852" s="173"/>
      <c r="B852" s="173"/>
      <c r="C852" s="173"/>
      <c r="D852" s="173"/>
      <c r="E852" s="174"/>
      <c r="F852" s="174"/>
      <c r="G852" s="174"/>
      <c r="H852" s="174"/>
      <c r="I852" s="174"/>
      <c r="J852" s="174"/>
      <c r="K852" s="174"/>
      <c r="L852" s="174"/>
      <c r="M852" s="173"/>
      <c r="Q852" s="78" t="s">
        <v>288</v>
      </c>
    </row>
    <row r="853" spans="1:48" ht="27.75" customHeight="1">
      <c r="A853" s="173"/>
      <c r="B853" s="173"/>
      <c r="C853" s="173"/>
      <c r="D853" s="173"/>
      <c r="E853" s="174"/>
      <c r="F853" s="174"/>
      <c r="G853" s="174"/>
      <c r="H853" s="174"/>
      <c r="I853" s="174"/>
      <c r="J853" s="174"/>
      <c r="K853" s="174"/>
      <c r="L853" s="174"/>
      <c r="M853" s="173"/>
      <c r="Q853" s="78" t="s">
        <v>288</v>
      </c>
    </row>
    <row r="854" spans="1:48" ht="27.75" customHeight="1">
      <c r="A854" s="173"/>
      <c r="B854" s="173"/>
      <c r="C854" s="173"/>
      <c r="D854" s="173"/>
      <c r="E854" s="174"/>
      <c r="F854" s="174"/>
      <c r="G854" s="174"/>
      <c r="H854" s="174"/>
      <c r="I854" s="174"/>
      <c r="J854" s="174"/>
      <c r="K854" s="174"/>
      <c r="L854" s="174"/>
      <c r="M854" s="173"/>
      <c r="Q854" s="78" t="s">
        <v>288</v>
      </c>
    </row>
    <row r="855" spans="1:48" ht="27.75" customHeight="1">
      <c r="A855" s="173"/>
      <c r="B855" s="173"/>
      <c r="C855" s="173"/>
      <c r="D855" s="173"/>
      <c r="E855" s="174"/>
      <c r="F855" s="174"/>
      <c r="G855" s="174"/>
      <c r="H855" s="174"/>
      <c r="I855" s="174"/>
      <c r="J855" s="174"/>
      <c r="K855" s="174"/>
      <c r="L855" s="174"/>
      <c r="M855" s="173"/>
      <c r="Q855" s="78" t="s">
        <v>288</v>
      </c>
    </row>
    <row r="856" spans="1:48" ht="27.75" customHeight="1">
      <c r="A856" s="173"/>
      <c r="B856" s="173"/>
      <c r="C856" s="173"/>
      <c r="D856" s="173"/>
      <c r="E856" s="174"/>
      <c r="F856" s="174"/>
      <c r="G856" s="174"/>
      <c r="H856" s="174"/>
      <c r="I856" s="174"/>
      <c r="J856" s="174"/>
      <c r="K856" s="174"/>
      <c r="L856" s="174"/>
      <c r="M856" s="173"/>
      <c r="Q856" s="78" t="s">
        <v>288</v>
      </c>
    </row>
    <row r="857" spans="1:48" ht="27.75" customHeight="1">
      <c r="A857" s="173"/>
      <c r="B857" s="173"/>
      <c r="C857" s="173"/>
      <c r="D857" s="173"/>
      <c r="E857" s="174"/>
      <c r="F857" s="174"/>
      <c r="G857" s="174"/>
      <c r="H857" s="174"/>
      <c r="I857" s="174"/>
      <c r="J857" s="174"/>
      <c r="K857" s="174"/>
      <c r="L857" s="174"/>
      <c r="M857" s="173"/>
      <c r="Q857" s="78" t="s">
        <v>288</v>
      </c>
    </row>
    <row r="858" spans="1:48" ht="27.75" customHeight="1">
      <c r="A858" s="173"/>
      <c r="B858" s="173"/>
      <c r="C858" s="173"/>
      <c r="D858" s="173"/>
      <c r="E858" s="174"/>
      <c r="F858" s="174"/>
      <c r="G858" s="174"/>
      <c r="H858" s="174"/>
      <c r="I858" s="174"/>
      <c r="J858" s="174"/>
      <c r="K858" s="174"/>
      <c r="L858" s="174"/>
      <c r="M858" s="173"/>
      <c r="Q858" s="78" t="s">
        <v>288</v>
      </c>
    </row>
    <row r="859" spans="1:48" ht="27.75" customHeight="1">
      <c r="A859" s="173"/>
      <c r="B859" s="173"/>
      <c r="C859" s="173"/>
      <c r="D859" s="173"/>
      <c r="E859" s="174"/>
      <c r="F859" s="174"/>
      <c r="G859" s="174"/>
      <c r="H859" s="174"/>
      <c r="I859" s="174"/>
      <c r="J859" s="174"/>
      <c r="K859" s="174"/>
      <c r="L859" s="174"/>
      <c r="M859" s="173"/>
      <c r="Q859" s="78" t="s">
        <v>288</v>
      </c>
    </row>
    <row r="860" spans="1:48" ht="27.75" customHeight="1">
      <c r="A860" s="175" t="s">
        <v>161</v>
      </c>
      <c r="B860" s="173"/>
      <c r="C860" s="173"/>
      <c r="D860" s="173"/>
      <c r="E860" s="174"/>
      <c r="F860" s="174">
        <f>SUMIF(Q758:Q859,"010201",F758:F859)</f>
        <v>0</v>
      </c>
      <c r="G860" s="174"/>
      <c r="H860" s="174">
        <f>SUMIF(Q758:Q859,"010201",H758:H859)</f>
        <v>0</v>
      </c>
      <c r="I860" s="174"/>
      <c r="J860" s="174">
        <f>SUMIF(Q758:Q859,"010201",J758:J859)</f>
        <v>7798410</v>
      </c>
      <c r="K860" s="174"/>
      <c r="L860" s="174">
        <f>SUMIF(Q758:Q859,"010201",L758:L859)</f>
        <v>7798410</v>
      </c>
      <c r="M860" s="173"/>
      <c r="N860" t="s">
        <v>342</v>
      </c>
    </row>
    <row r="861" spans="1:48" ht="27.75" customHeight="1">
      <c r="A861" s="175" t="s">
        <v>291</v>
      </c>
      <c r="B861" s="175" t="s">
        <v>145</v>
      </c>
      <c r="C861" s="173"/>
      <c r="D861" s="173"/>
      <c r="E861" s="174"/>
      <c r="F861" s="174"/>
      <c r="G861" s="174"/>
      <c r="H861" s="174"/>
      <c r="I861" s="174"/>
      <c r="J861" s="174"/>
      <c r="K861" s="174"/>
      <c r="L861" s="174"/>
      <c r="M861" s="173"/>
      <c r="Q861" s="78" t="s">
        <v>292</v>
      </c>
    </row>
    <row r="862" spans="1:48" ht="27.75" customHeight="1">
      <c r="A862" s="175" t="s">
        <v>2823</v>
      </c>
      <c r="B862" s="175" t="s">
        <v>145</v>
      </c>
      <c r="C862" s="175" t="s">
        <v>537</v>
      </c>
      <c r="D862" s="173">
        <v>1</v>
      </c>
      <c r="E862" s="174">
        <f>TRUNC(단가대비표!O382,0)</f>
        <v>0</v>
      </c>
      <c r="F862" s="174">
        <f>TRUNC(E862*D862, 0)</f>
        <v>0</v>
      </c>
      <c r="G862" s="174">
        <f>TRUNC(단가대비표!P382,0)</f>
        <v>0</v>
      </c>
      <c r="H862" s="174">
        <f>TRUNC(G862*D862, 0)</f>
        <v>0</v>
      </c>
      <c r="I862" s="174">
        <f>TRUNC(단가대비표!V382,0)</f>
        <v>9000000</v>
      </c>
      <c r="J862" s="174">
        <f>TRUNC(I862*D862, 0)</f>
        <v>9000000</v>
      </c>
      <c r="K862" s="174">
        <f>TRUNC(E862+G862+I862, 0)</f>
        <v>9000000</v>
      </c>
      <c r="L862" s="174">
        <f>TRUNC(F862+H862+J862, 0)</f>
        <v>9000000</v>
      </c>
      <c r="M862" s="175" t="s">
        <v>145</v>
      </c>
      <c r="N862" s="78" t="s">
        <v>4190</v>
      </c>
      <c r="O862" s="78" t="s">
        <v>145</v>
      </c>
      <c r="P862" s="78" t="s">
        <v>145</v>
      </c>
      <c r="Q862" s="78" t="s">
        <v>292</v>
      </c>
      <c r="R862" s="78" t="s">
        <v>332</v>
      </c>
      <c r="S862" s="78" t="s">
        <v>332</v>
      </c>
      <c r="T862" s="78" t="s">
        <v>331</v>
      </c>
      <c r="AR862" s="78" t="s">
        <v>145</v>
      </c>
      <c r="AS862" s="78" t="s">
        <v>145</v>
      </c>
      <c r="AU862" s="78" t="s">
        <v>4191</v>
      </c>
      <c r="AV862">
        <v>692</v>
      </c>
    </row>
    <row r="863" spans="1:48" ht="27.75" customHeight="1">
      <c r="A863" s="173"/>
      <c r="B863" s="173"/>
      <c r="C863" s="173"/>
      <c r="D863" s="173"/>
      <c r="E863" s="174"/>
      <c r="F863" s="174"/>
      <c r="G863" s="174"/>
      <c r="H863" s="174"/>
      <c r="I863" s="174"/>
      <c r="J863" s="174"/>
      <c r="K863" s="174"/>
      <c r="L863" s="174"/>
      <c r="M863" s="173"/>
      <c r="Q863" s="78" t="s">
        <v>292</v>
      </c>
    </row>
    <row r="864" spans="1:48" ht="27.75" customHeight="1">
      <c r="A864" s="173"/>
      <c r="B864" s="173"/>
      <c r="C864" s="173"/>
      <c r="D864" s="173"/>
      <c r="E864" s="174"/>
      <c r="F864" s="174"/>
      <c r="G864" s="174"/>
      <c r="H864" s="174"/>
      <c r="I864" s="174"/>
      <c r="J864" s="174"/>
      <c r="K864" s="174"/>
      <c r="L864" s="174"/>
      <c r="M864" s="173"/>
      <c r="Q864" s="78" t="s">
        <v>292</v>
      </c>
    </row>
    <row r="865" spans="1:17" ht="27.75" customHeight="1">
      <c r="A865" s="173"/>
      <c r="B865" s="173"/>
      <c r="C865" s="173"/>
      <c r="D865" s="173"/>
      <c r="E865" s="174"/>
      <c r="F865" s="174"/>
      <c r="G865" s="174"/>
      <c r="H865" s="174"/>
      <c r="I865" s="174"/>
      <c r="J865" s="174"/>
      <c r="K865" s="174"/>
      <c r="L865" s="174"/>
      <c r="M865" s="173"/>
      <c r="Q865" s="78" t="s">
        <v>292</v>
      </c>
    </row>
    <row r="866" spans="1:17" ht="27.75" customHeight="1">
      <c r="A866" s="173"/>
      <c r="B866" s="173"/>
      <c r="C866" s="173"/>
      <c r="D866" s="173"/>
      <c r="E866" s="174"/>
      <c r="F866" s="174"/>
      <c r="G866" s="174"/>
      <c r="H866" s="174"/>
      <c r="I866" s="174"/>
      <c r="J866" s="174"/>
      <c r="K866" s="174"/>
      <c r="L866" s="174"/>
      <c r="M866" s="173"/>
      <c r="Q866" s="78" t="s">
        <v>292</v>
      </c>
    </row>
    <row r="867" spans="1:17" ht="27.75" customHeight="1">
      <c r="A867" s="173"/>
      <c r="B867" s="173"/>
      <c r="C867" s="173"/>
      <c r="D867" s="173"/>
      <c r="E867" s="174"/>
      <c r="F867" s="174"/>
      <c r="G867" s="174"/>
      <c r="H867" s="174"/>
      <c r="I867" s="174"/>
      <c r="J867" s="174"/>
      <c r="K867" s="174"/>
      <c r="L867" s="174"/>
      <c r="M867" s="173"/>
      <c r="Q867" s="78" t="s">
        <v>292</v>
      </c>
    </row>
    <row r="868" spans="1:17" ht="27.75" customHeight="1">
      <c r="A868" s="173"/>
      <c r="B868" s="173"/>
      <c r="C868" s="173"/>
      <c r="D868" s="173"/>
      <c r="E868" s="174"/>
      <c r="F868" s="174"/>
      <c r="G868" s="174"/>
      <c r="H868" s="174"/>
      <c r="I868" s="174"/>
      <c r="J868" s="174"/>
      <c r="K868" s="174"/>
      <c r="L868" s="174"/>
      <c r="M868" s="173"/>
      <c r="Q868" s="78" t="s">
        <v>292</v>
      </c>
    </row>
    <row r="869" spans="1:17" ht="27.75" customHeight="1">
      <c r="A869" s="173"/>
      <c r="B869" s="173"/>
      <c r="C869" s="173"/>
      <c r="D869" s="173"/>
      <c r="E869" s="174"/>
      <c r="F869" s="174"/>
      <c r="G869" s="174"/>
      <c r="H869" s="174"/>
      <c r="I869" s="174"/>
      <c r="J869" s="174"/>
      <c r="K869" s="174"/>
      <c r="L869" s="174"/>
      <c r="M869" s="173"/>
      <c r="Q869" s="78" t="s">
        <v>292</v>
      </c>
    </row>
    <row r="870" spans="1:17" ht="27.75" customHeight="1">
      <c r="A870" s="173"/>
      <c r="B870" s="173"/>
      <c r="C870" s="173"/>
      <c r="D870" s="173"/>
      <c r="E870" s="174"/>
      <c r="F870" s="174"/>
      <c r="G870" s="174"/>
      <c r="H870" s="174"/>
      <c r="I870" s="174"/>
      <c r="J870" s="174"/>
      <c r="K870" s="174"/>
      <c r="L870" s="174"/>
      <c r="M870" s="173"/>
      <c r="Q870" s="78" t="s">
        <v>292</v>
      </c>
    </row>
    <row r="871" spans="1:17" ht="27.75" customHeight="1">
      <c r="A871" s="173"/>
      <c r="B871" s="173"/>
      <c r="C871" s="173"/>
      <c r="D871" s="173"/>
      <c r="E871" s="174"/>
      <c r="F871" s="174"/>
      <c r="G871" s="174"/>
      <c r="H871" s="174"/>
      <c r="I871" s="174"/>
      <c r="J871" s="174"/>
      <c r="K871" s="174"/>
      <c r="L871" s="174"/>
      <c r="M871" s="173"/>
      <c r="Q871" s="78" t="s">
        <v>292</v>
      </c>
    </row>
    <row r="872" spans="1:17" ht="27.75" customHeight="1">
      <c r="A872" s="173"/>
      <c r="B872" s="173"/>
      <c r="C872" s="173"/>
      <c r="D872" s="173"/>
      <c r="E872" s="174"/>
      <c r="F872" s="174"/>
      <c r="G872" s="174"/>
      <c r="H872" s="174"/>
      <c r="I872" s="174"/>
      <c r="J872" s="174"/>
      <c r="K872" s="174"/>
      <c r="L872" s="174"/>
      <c r="M872" s="173"/>
      <c r="Q872" s="78" t="s">
        <v>292</v>
      </c>
    </row>
    <row r="873" spans="1:17" ht="27.75" customHeight="1">
      <c r="A873" s="173"/>
      <c r="B873" s="173"/>
      <c r="C873" s="173"/>
      <c r="D873" s="173"/>
      <c r="E873" s="174"/>
      <c r="F873" s="174"/>
      <c r="G873" s="174"/>
      <c r="H873" s="174"/>
      <c r="I873" s="174"/>
      <c r="J873" s="174"/>
      <c r="K873" s="174"/>
      <c r="L873" s="174"/>
      <c r="M873" s="173"/>
      <c r="Q873" s="78" t="s">
        <v>292</v>
      </c>
    </row>
    <row r="874" spans="1:17" ht="27.75" customHeight="1">
      <c r="A874" s="173"/>
      <c r="B874" s="173"/>
      <c r="C874" s="173"/>
      <c r="D874" s="173"/>
      <c r="E874" s="174"/>
      <c r="F874" s="174"/>
      <c r="G874" s="174"/>
      <c r="H874" s="174"/>
      <c r="I874" s="174"/>
      <c r="J874" s="174"/>
      <c r="K874" s="174"/>
      <c r="L874" s="174"/>
      <c r="M874" s="173"/>
      <c r="Q874" s="78" t="s">
        <v>292</v>
      </c>
    </row>
    <row r="875" spans="1:17" ht="27.75" customHeight="1">
      <c r="A875" s="173"/>
      <c r="B875" s="173"/>
      <c r="C875" s="173"/>
      <c r="D875" s="173"/>
      <c r="E875" s="174"/>
      <c r="F875" s="174"/>
      <c r="G875" s="174"/>
      <c r="H875" s="174"/>
      <c r="I875" s="174"/>
      <c r="J875" s="174"/>
      <c r="K875" s="174"/>
      <c r="L875" s="174"/>
      <c r="M875" s="173"/>
      <c r="Q875" s="78" t="s">
        <v>292</v>
      </c>
    </row>
    <row r="876" spans="1:17" ht="27.75" customHeight="1">
      <c r="A876" s="173"/>
      <c r="B876" s="173"/>
      <c r="C876" s="173"/>
      <c r="D876" s="173"/>
      <c r="E876" s="174"/>
      <c r="F876" s="174"/>
      <c r="G876" s="174"/>
      <c r="H876" s="174"/>
      <c r="I876" s="174"/>
      <c r="J876" s="174"/>
      <c r="K876" s="174"/>
      <c r="L876" s="174"/>
      <c r="M876" s="173"/>
      <c r="Q876" s="78" t="s">
        <v>292</v>
      </c>
    </row>
    <row r="877" spans="1:17" ht="27.75" customHeight="1">
      <c r="A877" s="173"/>
      <c r="B877" s="173"/>
      <c r="C877" s="173"/>
      <c r="D877" s="173"/>
      <c r="E877" s="174"/>
      <c r="F877" s="174"/>
      <c r="G877" s="174"/>
      <c r="H877" s="174"/>
      <c r="I877" s="174"/>
      <c r="J877" s="174"/>
      <c r="K877" s="174"/>
      <c r="L877" s="174"/>
      <c r="M877" s="173"/>
      <c r="Q877" s="78" t="s">
        <v>292</v>
      </c>
    </row>
    <row r="878" spans="1:17" ht="27.75" customHeight="1">
      <c r="A878" s="173"/>
      <c r="B878" s="173"/>
      <c r="C878" s="173"/>
      <c r="D878" s="173"/>
      <c r="E878" s="174"/>
      <c r="F878" s="174"/>
      <c r="G878" s="174"/>
      <c r="H878" s="174"/>
      <c r="I878" s="174"/>
      <c r="J878" s="174"/>
      <c r="K878" s="174"/>
      <c r="L878" s="174"/>
      <c r="M878" s="173"/>
      <c r="Q878" s="78" t="s">
        <v>292</v>
      </c>
    </row>
    <row r="879" spans="1:17" ht="27.75" customHeight="1">
      <c r="A879" s="173"/>
      <c r="B879" s="173"/>
      <c r="C879" s="173"/>
      <c r="D879" s="173"/>
      <c r="E879" s="174"/>
      <c r="F879" s="174"/>
      <c r="G879" s="174"/>
      <c r="H879" s="174"/>
      <c r="I879" s="174"/>
      <c r="J879" s="174"/>
      <c r="K879" s="174"/>
      <c r="L879" s="174"/>
      <c r="M879" s="173"/>
      <c r="Q879" s="78" t="s">
        <v>292</v>
      </c>
    </row>
    <row r="880" spans="1:17" ht="27.75" customHeight="1">
      <c r="A880" s="173"/>
      <c r="B880" s="173"/>
      <c r="C880" s="173"/>
      <c r="D880" s="173"/>
      <c r="E880" s="174"/>
      <c r="F880" s="174"/>
      <c r="G880" s="174"/>
      <c r="H880" s="174"/>
      <c r="I880" s="174"/>
      <c r="J880" s="174"/>
      <c r="K880" s="174"/>
      <c r="L880" s="174"/>
      <c r="M880" s="173"/>
      <c r="Q880" s="78" t="s">
        <v>292</v>
      </c>
    </row>
    <row r="881" spans="1:48" ht="27.75" customHeight="1">
      <c r="A881" s="173"/>
      <c r="B881" s="173"/>
      <c r="C881" s="173"/>
      <c r="D881" s="173"/>
      <c r="E881" s="174"/>
      <c r="F881" s="174"/>
      <c r="G881" s="174"/>
      <c r="H881" s="174"/>
      <c r="I881" s="174"/>
      <c r="J881" s="174"/>
      <c r="K881" s="174"/>
      <c r="L881" s="174"/>
      <c r="M881" s="173"/>
      <c r="Q881" s="78" t="s">
        <v>292</v>
      </c>
    </row>
    <row r="882" spans="1:48" ht="27.75" customHeight="1">
      <c r="A882" s="173"/>
      <c r="B882" s="173"/>
      <c r="C882" s="173"/>
      <c r="D882" s="173"/>
      <c r="E882" s="174"/>
      <c r="F882" s="174"/>
      <c r="G882" s="174"/>
      <c r="H882" s="174"/>
      <c r="I882" s="174"/>
      <c r="J882" s="174"/>
      <c r="K882" s="174"/>
      <c r="L882" s="174"/>
      <c r="M882" s="173"/>
      <c r="Q882" s="78" t="s">
        <v>292</v>
      </c>
    </row>
    <row r="883" spans="1:48" ht="27.75" customHeight="1">
      <c r="A883" s="173"/>
      <c r="B883" s="173"/>
      <c r="C883" s="173"/>
      <c r="D883" s="173"/>
      <c r="E883" s="174"/>
      <c r="F883" s="174"/>
      <c r="G883" s="174"/>
      <c r="H883" s="174"/>
      <c r="I883" s="174"/>
      <c r="J883" s="174"/>
      <c r="K883" s="174"/>
      <c r="L883" s="174"/>
      <c r="M883" s="173"/>
      <c r="Q883" s="78" t="s">
        <v>292</v>
      </c>
    </row>
    <row r="884" spans="1:48" ht="27.75" customHeight="1">
      <c r="A884" s="173"/>
      <c r="B884" s="173"/>
      <c r="C884" s="173"/>
      <c r="D884" s="173"/>
      <c r="E884" s="174"/>
      <c r="F884" s="174"/>
      <c r="G884" s="174"/>
      <c r="H884" s="174"/>
      <c r="I884" s="174"/>
      <c r="J884" s="174"/>
      <c r="K884" s="174"/>
      <c r="L884" s="174"/>
      <c r="M884" s="173"/>
      <c r="Q884" s="78" t="s">
        <v>292</v>
      </c>
    </row>
    <row r="885" spans="1:48" ht="27.75" customHeight="1">
      <c r="A885" s="173"/>
      <c r="B885" s="173"/>
      <c r="C885" s="173"/>
      <c r="D885" s="173"/>
      <c r="E885" s="174"/>
      <c r="F885" s="174"/>
      <c r="G885" s="174"/>
      <c r="H885" s="174"/>
      <c r="I885" s="174"/>
      <c r="J885" s="174"/>
      <c r="K885" s="174"/>
      <c r="L885" s="174"/>
      <c r="M885" s="173"/>
      <c r="Q885" s="78" t="s">
        <v>292</v>
      </c>
    </row>
    <row r="886" spans="1:48" ht="27.75" customHeight="1">
      <c r="A886" s="175" t="s">
        <v>161</v>
      </c>
      <c r="B886" s="173"/>
      <c r="C886" s="173"/>
      <c r="D886" s="173"/>
      <c r="E886" s="174"/>
      <c r="F886" s="174">
        <f>SUMIF(Q862:Q885,"010301",F862:F885)</f>
        <v>0</v>
      </c>
      <c r="G886" s="174"/>
      <c r="H886" s="174">
        <f>SUMIF(Q862:Q885,"010301",H862:H885)</f>
        <v>0</v>
      </c>
      <c r="I886" s="174"/>
      <c r="J886" s="174">
        <f>SUMIF(Q862:Q885,"010301",J862:J885)</f>
        <v>9000000</v>
      </c>
      <c r="K886" s="174"/>
      <c r="L886" s="174">
        <f>SUMIF(Q862:Q885,"010301",L862:L885)</f>
        <v>9000000</v>
      </c>
      <c r="M886" s="173"/>
      <c r="N886" t="s">
        <v>342</v>
      </c>
    </row>
    <row r="887" spans="1:48" ht="27.75" customHeight="1">
      <c r="A887" s="175" t="s">
        <v>3210</v>
      </c>
      <c r="B887" s="175" t="s">
        <v>145</v>
      </c>
      <c r="C887" s="173"/>
      <c r="D887" s="173"/>
      <c r="E887" s="174"/>
      <c r="F887" s="174"/>
      <c r="G887" s="174"/>
      <c r="H887" s="174"/>
      <c r="I887" s="174"/>
      <c r="J887" s="174"/>
      <c r="K887" s="174"/>
      <c r="L887" s="174"/>
      <c r="M887" s="173"/>
      <c r="Q887" s="78" t="s">
        <v>294</v>
      </c>
    </row>
    <row r="888" spans="1:48" ht="27.75" customHeight="1">
      <c r="A888" s="175" t="s">
        <v>1102</v>
      </c>
      <c r="B888" s="175" t="s">
        <v>1103</v>
      </c>
      <c r="C888" s="175" t="s">
        <v>381</v>
      </c>
      <c r="D888" s="173">
        <v>543</v>
      </c>
      <c r="E888" s="174">
        <f>TRUNC(단가대비표!O138,0)</f>
        <v>124620</v>
      </c>
      <c r="F888" s="174">
        <f t="shared" ref="F888:F912" si="91">TRUNC(E888*D888, 0)</f>
        <v>67668660</v>
      </c>
      <c r="G888" s="174">
        <f>TRUNC(단가대비표!P138,0)</f>
        <v>0</v>
      </c>
      <c r="H888" s="174">
        <f t="shared" ref="H888:H912" si="92">TRUNC(G888*D888, 0)</f>
        <v>0</v>
      </c>
      <c r="I888" s="174">
        <f>TRUNC(단가대비표!V138,0)</f>
        <v>0</v>
      </c>
      <c r="J888" s="174">
        <f t="shared" ref="J888:J912" si="93">TRUNC(I888*D888, 0)</f>
        <v>0</v>
      </c>
      <c r="K888" s="174">
        <f t="shared" ref="K888:L912" si="94">TRUNC(E888+G888+I888, 0)</f>
        <v>124620</v>
      </c>
      <c r="L888" s="174">
        <f t="shared" si="94"/>
        <v>67668660</v>
      </c>
      <c r="M888" s="175" t="s">
        <v>1104</v>
      </c>
      <c r="N888" s="78" t="s">
        <v>4192</v>
      </c>
      <c r="O888" s="78" t="s">
        <v>145</v>
      </c>
      <c r="P888" s="78" t="s">
        <v>145</v>
      </c>
      <c r="Q888" s="78" t="s">
        <v>294</v>
      </c>
      <c r="R888" s="78" t="s">
        <v>332</v>
      </c>
      <c r="S888" s="78" t="s">
        <v>332</v>
      </c>
      <c r="T888" s="78" t="s">
        <v>331</v>
      </c>
      <c r="X888">
        <v>1</v>
      </c>
      <c r="AR888" s="78" t="s">
        <v>145</v>
      </c>
      <c r="AS888" s="78" t="s">
        <v>145</v>
      </c>
      <c r="AU888" s="78" t="s">
        <v>4193</v>
      </c>
      <c r="AV888">
        <v>429</v>
      </c>
    </row>
    <row r="889" spans="1:48" ht="27.75" customHeight="1">
      <c r="A889" s="175" t="s">
        <v>1102</v>
      </c>
      <c r="B889" s="175" t="s">
        <v>1105</v>
      </c>
      <c r="C889" s="175" t="s">
        <v>381</v>
      </c>
      <c r="D889" s="173">
        <v>2</v>
      </c>
      <c r="E889" s="174">
        <f>TRUNC(단가대비표!O139,0)</f>
        <v>111580</v>
      </c>
      <c r="F889" s="174">
        <f t="shared" si="91"/>
        <v>223160</v>
      </c>
      <c r="G889" s="174">
        <f>TRUNC(단가대비표!P139,0)</f>
        <v>0</v>
      </c>
      <c r="H889" s="174">
        <f t="shared" si="92"/>
        <v>0</v>
      </c>
      <c r="I889" s="174">
        <f>TRUNC(단가대비표!V139,0)</f>
        <v>0</v>
      </c>
      <c r="J889" s="174">
        <f t="shared" si="93"/>
        <v>0</v>
      </c>
      <c r="K889" s="174">
        <f t="shared" si="94"/>
        <v>111580</v>
      </c>
      <c r="L889" s="174">
        <f t="shared" si="94"/>
        <v>223160</v>
      </c>
      <c r="M889" s="175" t="s">
        <v>1106</v>
      </c>
      <c r="N889" s="78" t="s">
        <v>4194</v>
      </c>
      <c r="O889" s="78" t="s">
        <v>145</v>
      </c>
      <c r="P889" s="78" t="s">
        <v>145</v>
      </c>
      <c r="Q889" s="78" t="s">
        <v>294</v>
      </c>
      <c r="R889" s="78" t="s">
        <v>332</v>
      </c>
      <c r="S889" s="78" t="s">
        <v>332</v>
      </c>
      <c r="T889" s="78" t="s">
        <v>331</v>
      </c>
      <c r="X889">
        <v>1</v>
      </c>
      <c r="AR889" s="78" t="s">
        <v>145</v>
      </c>
      <c r="AS889" s="78" t="s">
        <v>145</v>
      </c>
      <c r="AU889" s="78" t="s">
        <v>4195</v>
      </c>
      <c r="AV889">
        <v>451</v>
      </c>
    </row>
    <row r="890" spans="1:48" ht="27.75" customHeight="1">
      <c r="A890" s="175" t="s">
        <v>1102</v>
      </c>
      <c r="B890" s="175" t="s">
        <v>1107</v>
      </c>
      <c r="C890" s="175" t="s">
        <v>381</v>
      </c>
      <c r="D890" s="173">
        <v>36</v>
      </c>
      <c r="E890" s="174">
        <f>TRUNC(단가대비표!O140,0)</f>
        <v>107520</v>
      </c>
      <c r="F890" s="174">
        <f t="shared" si="91"/>
        <v>3870720</v>
      </c>
      <c r="G890" s="174">
        <f>TRUNC(단가대비표!P140,0)</f>
        <v>0</v>
      </c>
      <c r="H890" s="174">
        <f t="shared" si="92"/>
        <v>0</v>
      </c>
      <c r="I890" s="174">
        <f>TRUNC(단가대비표!V140,0)</f>
        <v>0</v>
      </c>
      <c r="J890" s="174">
        <f t="shared" si="93"/>
        <v>0</v>
      </c>
      <c r="K890" s="174">
        <f t="shared" si="94"/>
        <v>107520</v>
      </c>
      <c r="L890" s="174">
        <f t="shared" si="94"/>
        <v>3870720</v>
      </c>
      <c r="M890" s="175" t="s">
        <v>1108</v>
      </c>
      <c r="N890" s="78" t="s">
        <v>4196</v>
      </c>
      <c r="O890" s="78" t="s">
        <v>145</v>
      </c>
      <c r="P890" s="78" t="s">
        <v>145</v>
      </c>
      <c r="Q890" s="78" t="s">
        <v>294</v>
      </c>
      <c r="R890" s="78" t="s">
        <v>332</v>
      </c>
      <c r="S890" s="78" t="s">
        <v>332</v>
      </c>
      <c r="T890" s="78" t="s">
        <v>331</v>
      </c>
      <c r="X890">
        <v>1</v>
      </c>
      <c r="AR890" s="78" t="s">
        <v>145</v>
      </c>
      <c r="AS890" s="78" t="s">
        <v>145</v>
      </c>
      <c r="AU890" s="78" t="s">
        <v>4197</v>
      </c>
      <c r="AV890">
        <v>431</v>
      </c>
    </row>
    <row r="891" spans="1:48" ht="27.75" customHeight="1">
      <c r="A891" s="175" t="s">
        <v>1102</v>
      </c>
      <c r="B891" s="175" t="s">
        <v>1109</v>
      </c>
      <c r="C891" s="175" t="s">
        <v>381</v>
      </c>
      <c r="D891" s="173">
        <v>18</v>
      </c>
      <c r="E891" s="174">
        <f>TRUNC(단가대비표!O141,0)</f>
        <v>105810</v>
      </c>
      <c r="F891" s="174">
        <f t="shared" si="91"/>
        <v>1904580</v>
      </c>
      <c r="G891" s="174">
        <f>TRUNC(단가대비표!P141,0)</f>
        <v>0</v>
      </c>
      <c r="H891" s="174">
        <f t="shared" si="92"/>
        <v>0</v>
      </c>
      <c r="I891" s="174">
        <f>TRUNC(단가대비표!V141,0)</f>
        <v>0</v>
      </c>
      <c r="J891" s="174">
        <f t="shared" si="93"/>
        <v>0</v>
      </c>
      <c r="K891" s="174">
        <f t="shared" si="94"/>
        <v>105810</v>
      </c>
      <c r="L891" s="174">
        <f t="shared" si="94"/>
        <v>1904580</v>
      </c>
      <c r="M891" s="175" t="s">
        <v>1110</v>
      </c>
      <c r="N891" s="78" t="s">
        <v>4198</v>
      </c>
      <c r="O891" s="78" t="s">
        <v>145</v>
      </c>
      <c r="P891" s="78" t="s">
        <v>145</v>
      </c>
      <c r="Q891" s="78" t="s">
        <v>294</v>
      </c>
      <c r="R891" s="78" t="s">
        <v>332</v>
      </c>
      <c r="S891" s="78" t="s">
        <v>332</v>
      </c>
      <c r="T891" s="78" t="s">
        <v>331</v>
      </c>
      <c r="X891">
        <v>1</v>
      </c>
      <c r="AR891" s="78" t="s">
        <v>145</v>
      </c>
      <c r="AS891" s="78" t="s">
        <v>145</v>
      </c>
      <c r="AU891" s="78" t="s">
        <v>4199</v>
      </c>
      <c r="AV891">
        <v>432</v>
      </c>
    </row>
    <row r="892" spans="1:48" ht="27.75" customHeight="1">
      <c r="A892" s="175" t="s">
        <v>1111</v>
      </c>
      <c r="B892" s="175" t="s">
        <v>427</v>
      </c>
      <c r="C892" s="175" t="s">
        <v>401</v>
      </c>
      <c r="D892" s="173">
        <v>11.194000000000001</v>
      </c>
      <c r="E892" s="174">
        <f>TRUNC(단가대비표!O74,0)</f>
        <v>861060</v>
      </c>
      <c r="F892" s="174">
        <f t="shared" si="91"/>
        <v>9638705</v>
      </c>
      <c r="G892" s="174">
        <f>TRUNC(단가대비표!P74,0)</f>
        <v>0</v>
      </c>
      <c r="H892" s="174">
        <f t="shared" si="92"/>
        <v>0</v>
      </c>
      <c r="I892" s="174">
        <f>TRUNC(단가대비표!V74,0)</f>
        <v>0</v>
      </c>
      <c r="J892" s="174">
        <f t="shared" si="93"/>
        <v>0</v>
      </c>
      <c r="K892" s="174">
        <f t="shared" si="94"/>
        <v>861060</v>
      </c>
      <c r="L892" s="174">
        <f t="shared" si="94"/>
        <v>9638705</v>
      </c>
      <c r="M892" s="175" t="s">
        <v>1112</v>
      </c>
      <c r="N892" s="78" t="s">
        <v>4200</v>
      </c>
      <c r="O892" s="78" t="s">
        <v>145</v>
      </c>
      <c r="P892" s="78" t="s">
        <v>145</v>
      </c>
      <c r="Q892" s="78" t="s">
        <v>294</v>
      </c>
      <c r="R892" s="78" t="s">
        <v>332</v>
      </c>
      <c r="S892" s="78" t="s">
        <v>332</v>
      </c>
      <c r="T892" s="78" t="s">
        <v>331</v>
      </c>
      <c r="X892">
        <v>1</v>
      </c>
      <c r="AR892" s="78" t="s">
        <v>145</v>
      </c>
      <c r="AS892" s="78" t="s">
        <v>145</v>
      </c>
      <c r="AU892" s="78" t="s">
        <v>4201</v>
      </c>
      <c r="AV892">
        <v>385</v>
      </c>
    </row>
    <row r="893" spans="1:48" ht="27.75" customHeight="1">
      <c r="A893" s="175" t="s">
        <v>1111</v>
      </c>
      <c r="B893" s="175" t="s">
        <v>428</v>
      </c>
      <c r="C893" s="175" t="s">
        <v>401</v>
      </c>
      <c r="D893" s="173">
        <v>17.419</v>
      </c>
      <c r="E893" s="174">
        <f>TRUNC(단가대비표!O75,0)</f>
        <v>856390</v>
      </c>
      <c r="F893" s="174">
        <f t="shared" si="91"/>
        <v>14917457</v>
      </c>
      <c r="G893" s="174">
        <f>TRUNC(단가대비표!P75,0)</f>
        <v>0</v>
      </c>
      <c r="H893" s="174">
        <f t="shared" si="92"/>
        <v>0</v>
      </c>
      <c r="I893" s="174">
        <f>TRUNC(단가대비표!V75,0)</f>
        <v>0</v>
      </c>
      <c r="J893" s="174">
        <f t="shared" si="93"/>
        <v>0</v>
      </c>
      <c r="K893" s="174">
        <f t="shared" si="94"/>
        <v>856390</v>
      </c>
      <c r="L893" s="174">
        <f t="shared" si="94"/>
        <v>14917457</v>
      </c>
      <c r="M893" s="175" t="s">
        <v>1113</v>
      </c>
      <c r="N893" s="78" t="s">
        <v>4202</v>
      </c>
      <c r="O893" s="78" t="s">
        <v>145</v>
      </c>
      <c r="P893" s="78" t="s">
        <v>145</v>
      </c>
      <c r="Q893" s="78" t="s">
        <v>294</v>
      </c>
      <c r="R893" s="78" t="s">
        <v>332</v>
      </c>
      <c r="S893" s="78" t="s">
        <v>332</v>
      </c>
      <c r="T893" s="78" t="s">
        <v>331</v>
      </c>
      <c r="X893">
        <v>1</v>
      </c>
      <c r="AR893" s="78" t="s">
        <v>145</v>
      </c>
      <c r="AS893" s="78" t="s">
        <v>145</v>
      </c>
      <c r="AU893" s="78" t="s">
        <v>4203</v>
      </c>
      <c r="AV893">
        <v>386</v>
      </c>
    </row>
    <row r="894" spans="1:48" ht="27.75" customHeight="1">
      <c r="A894" s="175" t="s">
        <v>1111</v>
      </c>
      <c r="B894" s="175" t="s">
        <v>429</v>
      </c>
      <c r="C894" s="175" t="s">
        <v>401</v>
      </c>
      <c r="D894" s="173">
        <v>6.0389999999999997</v>
      </c>
      <c r="E894" s="174">
        <f>TRUNC(단가대비표!O76,0)</f>
        <v>856390</v>
      </c>
      <c r="F894" s="174">
        <f t="shared" si="91"/>
        <v>5171739</v>
      </c>
      <c r="G894" s="174">
        <f>TRUNC(단가대비표!P76,0)</f>
        <v>0</v>
      </c>
      <c r="H894" s="174">
        <f t="shared" si="92"/>
        <v>0</v>
      </c>
      <c r="I894" s="174">
        <f>TRUNC(단가대비표!V76,0)</f>
        <v>0</v>
      </c>
      <c r="J894" s="174">
        <f t="shared" si="93"/>
        <v>0</v>
      </c>
      <c r="K894" s="174">
        <f t="shared" si="94"/>
        <v>856390</v>
      </c>
      <c r="L894" s="174">
        <f t="shared" si="94"/>
        <v>5171739</v>
      </c>
      <c r="M894" s="175" t="s">
        <v>1114</v>
      </c>
      <c r="N894" s="78" t="s">
        <v>4204</v>
      </c>
      <c r="O894" s="78" t="s">
        <v>145</v>
      </c>
      <c r="P894" s="78" t="s">
        <v>145</v>
      </c>
      <c r="Q894" s="78" t="s">
        <v>294</v>
      </c>
      <c r="R894" s="78" t="s">
        <v>332</v>
      </c>
      <c r="S894" s="78" t="s">
        <v>332</v>
      </c>
      <c r="T894" s="78" t="s">
        <v>331</v>
      </c>
      <c r="X894">
        <v>1</v>
      </c>
      <c r="AR894" s="78" t="s">
        <v>145</v>
      </c>
      <c r="AS894" s="78" t="s">
        <v>145</v>
      </c>
      <c r="AU894" s="78" t="s">
        <v>4205</v>
      </c>
      <c r="AV894">
        <v>387</v>
      </c>
    </row>
    <row r="895" spans="1:48" ht="27.75" customHeight="1">
      <c r="A895" s="175" t="s">
        <v>1111</v>
      </c>
      <c r="B895" s="175" t="s">
        <v>430</v>
      </c>
      <c r="C895" s="175" t="s">
        <v>401</v>
      </c>
      <c r="D895" s="173">
        <v>4.4050000000000002</v>
      </c>
      <c r="E895" s="174">
        <f>TRUNC(단가대비표!O77,0)</f>
        <v>856390</v>
      </c>
      <c r="F895" s="174">
        <f t="shared" si="91"/>
        <v>3772397</v>
      </c>
      <c r="G895" s="174">
        <f>TRUNC(단가대비표!P77,0)</f>
        <v>0</v>
      </c>
      <c r="H895" s="174">
        <f t="shared" si="92"/>
        <v>0</v>
      </c>
      <c r="I895" s="174">
        <f>TRUNC(단가대비표!V77,0)</f>
        <v>0</v>
      </c>
      <c r="J895" s="174">
        <f t="shared" si="93"/>
        <v>0</v>
      </c>
      <c r="K895" s="174">
        <f t="shared" si="94"/>
        <v>856390</v>
      </c>
      <c r="L895" s="174">
        <f t="shared" si="94"/>
        <v>3772397</v>
      </c>
      <c r="M895" s="175" t="s">
        <v>1115</v>
      </c>
      <c r="N895" s="78" t="s">
        <v>4206</v>
      </c>
      <c r="O895" s="78" t="s">
        <v>145</v>
      </c>
      <c r="P895" s="78" t="s">
        <v>145</v>
      </c>
      <c r="Q895" s="78" t="s">
        <v>294</v>
      </c>
      <c r="R895" s="78" t="s">
        <v>332</v>
      </c>
      <c r="S895" s="78" t="s">
        <v>332</v>
      </c>
      <c r="T895" s="78" t="s">
        <v>331</v>
      </c>
      <c r="X895">
        <v>1</v>
      </c>
      <c r="AR895" s="78" t="s">
        <v>145</v>
      </c>
      <c r="AS895" s="78" t="s">
        <v>145</v>
      </c>
      <c r="AU895" s="78" t="s">
        <v>4207</v>
      </c>
      <c r="AV895">
        <v>388</v>
      </c>
    </row>
    <row r="896" spans="1:48" ht="27.75" customHeight="1">
      <c r="A896" s="175" t="s">
        <v>1111</v>
      </c>
      <c r="B896" s="175" t="s">
        <v>431</v>
      </c>
      <c r="C896" s="175" t="s">
        <v>401</v>
      </c>
      <c r="D896" s="173">
        <v>19.206</v>
      </c>
      <c r="E896" s="174">
        <f>TRUNC(단가대비표!O78,0)</f>
        <v>856390</v>
      </c>
      <c r="F896" s="174">
        <f t="shared" si="91"/>
        <v>16447826</v>
      </c>
      <c r="G896" s="174">
        <f>TRUNC(단가대비표!P78,0)</f>
        <v>0</v>
      </c>
      <c r="H896" s="174">
        <f t="shared" si="92"/>
        <v>0</v>
      </c>
      <c r="I896" s="174">
        <f>TRUNC(단가대비표!V78,0)</f>
        <v>0</v>
      </c>
      <c r="J896" s="174">
        <f t="shared" si="93"/>
        <v>0</v>
      </c>
      <c r="K896" s="174">
        <f t="shared" si="94"/>
        <v>856390</v>
      </c>
      <c r="L896" s="174">
        <f t="shared" si="94"/>
        <v>16447826</v>
      </c>
      <c r="M896" s="175" t="s">
        <v>1116</v>
      </c>
      <c r="N896" s="78" t="s">
        <v>4208</v>
      </c>
      <c r="O896" s="78" t="s">
        <v>145</v>
      </c>
      <c r="P896" s="78" t="s">
        <v>145</v>
      </c>
      <c r="Q896" s="78" t="s">
        <v>294</v>
      </c>
      <c r="R896" s="78" t="s">
        <v>332</v>
      </c>
      <c r="S896" s="78" t="s">
        <v>332</v>
      </c>
      <c r="T896" s="78" t="s">
        <v>331</v>
      </c>
      <c r="X896">
        <v>1</v>
      </c>
      <c r="AR896" s="78" t="s">
        <v>145</v>
      </c>
      <c r="AS896" s="78" t="s">
        <v>145</v>
      </c>
      <c r="AU896" s="78" t="s">
        <v>4209</v>
      </c>
      <c r="AV896">
        <v>389</v>
      </c>
    </row>
    <row r="897" spans="1:48" ht="27.75" customHeight="1">
      <c r="A897" s="175" t="s">
        <v>3065</v>
      </c>
      <c r="B897" s="175" t="s">
        <v>2877</v>
      </c>
      <c r="C897" s="175" t="s">
        <v>401</v>
      </c>
      <c r="D897" s="173">
        <v>1.099</v>
      </c>
      <c r="E897" s="174">
        <f>TRUNC(단가대비표!O86,0)</f>
        <v>1131820</v>
      </c>
      <c r="F897" s="174">
        <f t="shared" si="91"/>
        <v>1243870</v>
      </c>
      <c r="G897" s="174">
        <f>TRUNC(단가대비표!P86,0)</f>
        <v>0</v>
      </c>
      <c r="H897" s="174">
        <f t="shared" si="92"/>
        <v>0</v>
      </c>
      <c r="I897" s="174">
        <f>TRUNC(단가대비표!V86,0)</f>
        <v>0</v>
      </c>
      <c r="J897" s="174">
        <f t="shared" si="93"/>
        <v>0</v>
      </c>
      <c r="K897" s="174">
        <f t="shared" si="94"/>
        <v>1131820</v>
      </c>
      <c r="L897" s="174">
        <f t="shared" si="94"/>
        <v>1243870</v>
      </c>
      <c r="M897" s="175" t="s">
        <v>3066</v>
      </c>
      <c r="N897" s="78" t="s">
        <v>4210</v>
      </c>
      <c r="O897" s="78" t="s">
        <v>145</v>
      </c>
      <c r="P897" s="78" t="s">
        <v>145</v>
      </c>
      <c r="Q897" s="78" t="s">
        <v>294</v>
      </c>
      <c r="R897" s="78" t="s">
        <v>332</v>
      </c>
      <c r="S897" s="78" t="s">
        <v>332</v>
      </c>
      <c r="T897" s="78" t="s">
        <v>331</v>
      </c>
      <c r="X897">
        <v>1</v>
      </c>
      <c r="AR897" s="78" t="s">
        <v>145</v>
      </c>
      <c r="AS897" s="78" t="s">
        <v>145</v>
      </c>
      <c r="AU897" s="78" t="s">
        <v>4211</v>
      </c>
      <c r="AV897">
        <v>626</v>
      </c>
    </row>
    <row r="898" spans="1:48" ht="27.75" customHeight="1">
      <c r="A898" s="175" t="s">
        <v>3065</v>
      </c>
      <c r="B898" s="175" t="s">
        <v>2879</v>
      </c>
      <c r="C898" s="175" t="s">
        <v>401</v>
      </c>
      <c r="D898" s="173">
        <v>0.34599999999999997</v>
      </c>
      <c r="E898" s="174">
        <f>TRUNC(단가대비표!O87,0)</f>
        <v>1131820</v>
      </c>
      <c r="F898" s="174">
        <f t="shared" si="91"/>
        <v>391609</v>
      </c>
      <c r="G898" s="174">
        <f>TRUNC(단가대비표!P87,0)</f>
        <v>0</v>
      </c>
      <c r="H898" s="174">
        <f t="shared" si="92"/>
        <v>0</v>
      </c>
      <c r="I898" s="174">
        <f>TRUNC(단가대비표!V87,0)</f>
        <v>0</v>
      </c>
      <c r="J898" s="174">
        <f t="shared" si="93"/>
        <v>0</v>
      </c>
      <c r="K898" s="174">
        <f t="shared" si="94"/>
        <v>1131820</v>
      </c>
      <c r="L898" s="174">
        <f t="shared" si="94"/>
        <v>391609</v>
      </c>
      <c r="M898" s="175" t="s">
        <v>3067</v>
      </c>
      <c r="N898" s="78" t="s">
        <v>4212</v>
      </c>
      <c r="O898" s="78" t="s">
        <v>145</v>
      </c>
      <c r="P898" s="78" t="s">
        <v>145</v>
      </c>
      <c r="Q898" s="78" t="s">
        <v>294</v>
      </c>
      <c r="R898" s="78" t="s">
        <v>332</v>
      </c>
      <c r="S898" s="78" t="s">
        <v>332</v>
      </c>
      <c r="T898" s="78" t="s">
        <v>331</v>
      </c>
      <c r="X898">
        <v>1</v>
      </c>
      <c r="AR898" s="78" t="s">
        <v>145</v>
      </c>
      <c r="AS898" s="78" t="s">
        <v>145</v>
      </c>
      <c r="AU898" s="78" t="s">
        <v>4213</v>
      </c>
      <c r="AV898">
        <v>628</v>
      </c>
    </row>
    <row r="899" spans="1:48" ht="27.75" customHeight="1">
      <c r="A899" s="175" t="s">
        <v>3065</v>
      </c>
      <c r="B899" s="175" t="s">
        <v>2881</v>
      </c>
      <c r="C899" s="175" t="s">
        <v>401</v>
      </c>
      <c r="D899" s="173">
        <v>3.9910000000000001</v>
      </c>
      <c r="E899" s="174">
        <f>TRUNC(단가대비표!O88,0)</f>
        <v>1131820</v>
      </c>
      <c r="F899" s="174">
        <f t="shared" si="91"/>
        <v>4517093</v>
      </c>
      <c r="G899" s="174">
        <f>TRUNC(단가대비표!P88,0)</f>
        <v>0</v>
      </c>
      <c r="H899" s="174">
        <f t="shared" si="92"/>
        <v>0</v>
      </c>
      <c r="I899" s="174">
        <f>TRUNC(단가대비표!V88,0)</f>
        <v>0</v>
      </c>
      <c r="J899" s="174">
        <f t="shared" si="93"/>
        <v>0</v>
      </c>
      <c r="K899" s="174">
        <f t="shared" si="94"/>
        <v>1131820</v>
      </c>
      <c r="L899" s="174">
        <f t="shared" si="94"/>
        <v>4517093</v>
      </c>
      <c r="M899" s="175" t="s">
        <v>3068</v>
      </c>
      <c r="N899" s="78" t="s">
        <v>4214</v>
      </c>
      <c r="O899" s="78" t="s">
        <v>145</v>
      </c>
      <c r="P899" s="78" t="s">
        <v>145</v>
      </c>
      <c r="Q899" s="78" t="s">
        <v>294</v>
      </c>
      <c r="R899" s="78" t="s">
        <v>332</v>
      </c>
      <c r="S899" s="78" t="s">
        <v>332</v>
      </c>
      <c r="T899" s="78" t="s">
        <v>331</v>
      </c>
      <c r="X899">
        <v>1</v>
      </c>
      <c r="AR899" s="78" t="s">
        <v>145</v>
      </c>
      <c r="AS899" s="78" t="s">
        <v>145</v>
      </c>
      <c r="AU899" s="78" t="s">
        <v>4215</v>
      </c>
      <c r="AV899">
        <v>630</v>
      </c>
    </row>
    <row r="900" spans="1:48" ht="27.75" customHeight="1">
      <c r="A900" s="175" t="s">
        <v>3065</v>
      </c>
      <c r="B900" s="175" t="s">
        <v>2883</v>
      </c>
      <c r="C900" s="175" t="s">
        <v>401</v>
      </c>
      <c r="D900" s="173">
        <v>20.7</v>
      </c>
      <c r="E900" s="174">
        <f>TRUNC(단가대비표!O89,0)</f>
        <v>1131820</v>
      </c>
      <c r="F900" s="174">
        <f t="shared" si="91"/>
        <v>23428674</v>
      </c>
      <c r="G900" s="174">
        <f>TRUNC(단가대비표!P89,0)</f>
        <v>0</v>
      </c>
      <c r="H900" s="174">
        <f t="shared" si="92"/>
        <v>0</v>
      </c>
      <c r="I900" s="174">
        <f>TRUNC(단가대비표!V89,0)</f>
        <v>0</v>
      </c>
      <c r="J900" s="174">
        <f t="shared" si="93"/>
        <v>0</v>
      </c>
      <c r="K900" s="174">
        <f t="shared" si="94"/>
        <v>1131820</v>
      </c>
      <c r="L900" s="174">
        <f t="shared" si="94"/>
        <v>23428674</v>
      </c>
      <c r="M900" s="175" t="s">
        <v>3069</v>
      </c>
      <c r="N900" s="78" t="s">
        <v>4216</v>
      </c>
      <c r="O900" s="78" t="s">
        <v>145</v>
      </c>
      <c r="P900" s="78" t="s">
        <v>145</v>
      </c>
      <c r="Q900" s="78" t="s">
        <v>294</v>
      </c>
      <c r="R900" s="78" t="s">
        <v>332</v>
      </c>
      <c r="S900" s="78" t="s">
        <v>332</v>
      </c>
      <c r="T900" s="78" t="s">
        <v>331</v>
      </c>
      <c r="X900">
        <v>1</v>
      </c>
      <c r="AR900" s="78" t="s">
        <v>145</v>
      </c>
      <c r="AS900" s="78" t="s">
        <v>145</v>
      </c>
      <c r="AU900" s="78" t="s">
        <v>4217</v>
      </c>
      <c r="AV900">
        <v>632</v>
      </c>
    </row>
    <row r="901" spans="1:48" ht="27.75" customHeight="1">
      <c r="A901" s="175" t="s">
        <v>3065</v>
      </c>
      <c r="B901" s="175" t="s">
        <v>2885</v>
      </c>
      <c r="C901" s="175" t="s">
        <v>401</v>
      </c>
      <c r="D901" s="173">
        <v>3.746</v>
      </c>
      <c r="E901" s="174">
        <f>TRUNC(단가대비표!O94,0)</f>
        <v>1208820</v>
      </c>
      <c r="F901" s="174">
        <f t="shared" si="91"/>
        <v>4528239</v>
      </c>
      <c r="G901" s="174">
        <f>TRUNC(단가대비표!P94,0)</f>
        <v>0</v>
      </c>
      <c r="H901" s="174">
        <f t="shared" si="92"/>
        <v>0</v>
      </c>
      <c r="I901" s="174">
        <f>TRUNC(단가대비표!V94,0)</f>
        <v>0</v>
      </c>
      <c r="J901" s="174">
        <f t="shared" si="93"/>
        <v>0</v>
      </c>
      <c r="K901" s="174">
        <f t="shared" si="94"/>
        <v>1208820</v>
      </c>
      <c r="L901" s="174">
        <f t="shared" si="94"/>
        <v>4528239</v>
      </c>
      <c r="M901" s="175" t="s">
        <v>3070</v>
      </c>
      <c r="N901" s="78" t="s">
        <v>4218</v>
      </c>
      <c r="O901" s="78" t="s">
        <v>145</v>
      </c>
      <c r="P901" s="78" t="s">
        <v>145</v>
      </c>
      <c r="Q901" s="78" t="s">
        <v>294</v>
      </c>
      <c r="R901" s="78" t="s">
        <v>332</v>
      </c>
      <c r="S901" s="78" t="s">
        <v>332</v>
      </c>
      <c r="T901" s="78" t="s">
        <v>331</v>
      </c>
      <c r="X901">
        <v>1</v>
      </c>
      <c r="AR901" s="78" t="s">
        <v>145</v>
      </c>
      <c r="AS901" s="78" t="s">
        <v>145</v>
      </c>
      <c r="AU901" s="78" t="s">
        <v>4219</v>
      </c>
      <c r="AV901">
        <v>640</v>
      </c>
    </row>
    <row r="902" spans="1:48" ht="27.75" customHeight="1">
      <c r="A902" s="175" t="s">
        <v>3065</v>
      </c>
      <c r="B902" s="175" t="s">
        <v>2887</v>
      </c>
      <c r="C902" s="175" t="s">
        <v>401</v>
      </c>
      <c r="D902" s="173">
        <v>6.8230000000000004</v>
      </c>
      <c r="E902" s="174">
        <f>TRUNC(단가대비표!O95,0)</f>
        <v>1208820</v>
      </c>
      <c r="F902" s="174">
        <f t="shared" si="91"/>
        <v>8247778</v>
      </c>
      <c r="G902" s="174">
        <f>TRUNC(단가대비표!P95,0)</f>
        <v>0</v>
      </c>
      <c r="H902" s="174">
        <f t="shared" si="92"/>
        <v>0</v>
      </c>
      <c r="I902" s="174">
        <f>TRUNC(단가대비표!V95,0)</f>
        <v>0</v>
      </c>
      <c r="J902" s="174">
        <f t="shared" si="93"/>
        <v>0</v>
      </c>
      <c r="K902" s="174">
        <f t="shared" si="94"/>
        <v>1208820</v>
      </c>
      <c r="L902" s="174">
        <f t="shared" si="94"/>
        <v>8247778</v>
      </c>
      <c r="M902" s="175" t="s">
        <v>3071</v>
      </c>
      <c r="N902" s="78" t="s">
        <v>4220</v>
      </c>
      <c r="O902" s="78" t="s">
        <v>145</v>
      </c>
      <c r="P902" s="78" t="s">
        <v>145</v>
      </c>
      <c r="Q902" s="78" t="s">
        <v>294</v>
      </c>
      <c r="R902" s="78" t="s">
        <v>332</v>
      </c>
      <c r="S902" s="78" t="s">
        <v>332</v>
      </c>
      <c r="T902" s="78" t="s">
        <v>331</v>
      </c>
      <c r="X902">
        <v>1</v>
      </c>
      <c r="AR902" s="78" t="s">
        <v>145</v>
      </c>
      <c r="AS902" s="78" t="s">
        <v>145</v>
      </c>
      <c r="AU902" s="78" t="s">
        <v>4221</v>
      </c>
      <c r="AV902">
        <v>638</v>
      </c>
    </row>
    <row r="903" spans="1:48" ht="27.75" customHeight="1">
      <c r="A903" s="175" t="s">
        <v>3065</v>
      </c>
      <c r="B903" s="175" t="s">
        <v>2891</v>
      </c>
      <c r="C903" s="175" t="s">
        <v>401</v>
      </c>
      <c r="D903" s="173">
        <v>5.8780000000000001</v>
      </c>
      <c r="E903" s="174">
        <f>TRUNC(단가대비표!O96,0)</f>
        <v>1208820</v>
      </c>
      <c r="F903" s="174">
        <f t="shared" si="91"/>
        <v>7105443</v>
      </c>
      <c r="G903" s="174">
        <f>TRUNC(단가대비표!P96,0)</f>
        <v>0</v>
      </c>
      <c r="H903" s="174">
        <f t="shared" si="92"/>
        <v>0</v>
      </c>
      <c r="I903" s="174">
        <f>TRUNC(단가대비표!V96,0)</f>
        <v>0</v>
      </c>
      <c r="J903" s="174">
        <f t="shared" si="93"/>
        <v>0</v>
      </c>
      <c r="K903" s="174">
        <f t="shared" si="94"/>
        <v>1208820</v>
      </c>
      <c r="L903" s="174">
        <f t="shared" si="94"/>
        <v>7105443</v>
      </c>
      <c r="M903" s="175" t="s">
        <v>3072</v>
      </c>
      <c r="N903" s="78" t="s">
        <v>4222</v>
      </c>
      <c r="O903" s="78" t="s">
        <v>145</v>
      </c>
      <c r="P903" s="78" t="s">
        <v>145</v>
      </c>
      <c r="Q903" s="78" t="s">
        <v>294</v>
      </c>
      <c r="R903" s="78" t="s">
        <v>332</v>
      </c>
      <c r="S903" s="78" t="s">
        <v>332</v>
      </c>
      <c r="T903" s="78" t="s">
        <v>331</v>
      </c>
      <c r="X903">
        <v>1</v>
      </c>
      <c r="AR903" s="78" t="s">
        <v>145</v>
      </c>
      <c r="AS903" s="78" t="s">
        <v>145</v>
      </c>
      <c r="AU903" s="78" t="s">
        <v>4223</v>
      </c>
      <c r="AV903">
        <v>636</v>
      </c>
    </row>
    <row r="904" spans="1:48" ht="27.75" customHeight="1">
      <c r="A904" s="175" t="s">
        <v>3065</v>
      </c>
      <c r="B904" s="175" t="s">
        <v>2893</v>
      </c>
      <c r="C904" s="175" t="s">
        <v>401</v>
      </c>
      <c r="D904" s="173">
        <v>12.202</v>
      </c>
      <c r="E904" s="174">
        <f>TRUNC(단가대비표!O97,0)</f>
        <v>1208820</v>
      </c>
      <c r="F904" s="174">
        <f t="shared" si="91"/>
        <v>14750021</v>
      </c>
      <c r="G904" s="174">
        <f>TRUNC(단가대비표!P97,0)</f>
        <v>0</v>
      </c>
      <c r="H904" s="174">
        <f t="shared" si="92"/>
        <v>0</v>
      </c>
      <c r="I904" s="174">
        <f>TRUNC(단가대비표!V97,0)</f>
        <v>0</v>
      </c>
      <c r="J904" s="174">
        <f t="shared" si="93"/>
        <v>0</v>
      </c>
      <c r="K904" s="174">
        <f t="shared" si="94"/>
        <v>1208820</v>
      </c>
      <c r="L904" s="174">
        <f t="shared" si="94"/>
        <v>14750021</v>
      </c>
      <c r="M904" s="175" t="s">
        <v>3073</v>
      </c>
      <c r="N904" s="78" t="s">
        <v>4224</v>
      </c>
      <c r="O904" s="78" t="s">
        <v>145</v>
      </c>
      <c r="P904" s="78" t="s">
        <v>145</v>
      </c>
      <c r="Q904" s="78" t="s">
        <v>294</v>
      </c>
      <c r="R904" s="78" t="s">
        <v>332</v>
      </c>
      <c r="S904" s="78" t="s">
        <v>332</v>
      </c>
      <c r="T904" s="78" t="s">
        <v>331</v>
      </c>
      <c r="X904">
        <v>1</v>
      </c>
      <c r="AR904" s="78" t="s">
        <v>145</v>
      </c>
      <c r="AS904" s="78" t="s">
        <v>145</v>
      </c>
      <c r="AU904" s="78" t="s">
        <v>4225</v>
      </c>
      <c r="AV904">
        <v>634</v>
      </c>
    </row>
    <row r="905" spans="1:48" ht="27.75" customHeight="1">
      <c r="A905" s="175" t="s">
        <v>3074</v>
      </c>
      <c r="B905" s="175" t="s">
        <v>2906</v>
      </c>
      <c r="C905" s="175" t="s">
        <v>358</v>
      </c>
      <c r="D905" s="173">
        <v>1139</v>
      </c>
      <c r="E905" s="174">
        <f>TRUNC(단가대비표!O252,0)</f>
        <v>29700</v>
      </c>
      <c r="F905" s="174">
        <f t="shared" si="91"/>
        <v>33828300</v>
      </c>
      <c r="G905" s="174">
        <f>TRUNC(단가대비표!P252,0)</f>
        <v>0</v>
      </c>
      <c r="H905" s="174">
        <f t="shared" si="92"/>
        <v>0</v>
      </c>
      <c r="I905" s="174">
        <f>TRUNC(단가대비표!V252,0)</f>
        <v>0</v>
      </c>
      <c r="J905" s="174">
        <f t="shared" si="93"/>
        <v>0</v>
      </c>
      <c r="K905" s="174">
        <f t="shared" si="94"/>
        <v>29700</v>
      </c>
      <c r="L905" s="174">
        <f t="shared" si="94"/>
        <v>33828300</v>
      </c>
      <c r="M905" s="175" t="s">
        <v>3075</v>
      </c>
      <c r="N905" s="78" t="s">
        <v>4226</v>
      </c>
      <c r="O905" s="78" t="s">
        <v>145</v>
      </c>
      <c r="P905" s="78" t="s">
        <v>145</v>
      </c>
      <c r="Q905" s="78" t="s">
        <v>294</v>
      </c>
      <c r="R905" s="78" t="s">
        <v>332</v>
      </c>
      <c r="S905" s="78" t="s">
        <v>332</v>
      </c>
      <c r="T905" s="78" t="s">
        <v>331</v>
      </c>
      <c r="X905">
        <v>1</v>
      </c>
      <c r="AR905" s="78" t="s">
        <v>145</v>
      </c>
      <c r="AS905" s="78" t="s">
        <v>145</v>
      </c>
      <c r="AU905" s="78" t="s">
        <v>4227</v>
      </c>
      <c r="AV905">
        <v>673</v>
      </c>
    </row>
    <row r="906" spans="1:48" ht="27.75" customHeight="1">
      <c r="A906" s="175" t="s">
        <v>3222</v>
      </c>
      <c r="B906" s="175" t="s">
        <v>3215</v>
      </c>
      <c r="C906" s="175" t="s">
        <v>358</v>
      </c>
      <c r="D906" s="173">
        <v>51</v>
      </c>
      <c r="E906" s="174">
        <f>TRUNC(단가대비표!O175,0)</f>
        <v>36100</v>
      </c>
      <c r="F906" s="174">
        <f t="shared" si="91"/>
        <v>1841100</v>
      </c>
      <c r="G906" s="174">
        <f>TRUNC(단가대비표!P175,0)</f>
        <v>0</v>
      </c>
      <c r="H906" s="174">
        <f t="shared" si="92"/>
        <v>0</v>
      </c>
      <c r="I906" s="174">
        <f>TRUNC(단가대비표!V175,0)</f>
        <v>0</v>
      </c>
      <c r="J906" s="174">
        <f t="shared" si="93"/>
        <v>0</v>
      </c>
      <c r="K906" s="174">
        <f t="shared" si="94"/>
        <v>36100</v>
      </c>
      <c r="L906" s="174">
        <f t="shared" si="94"/>
        <v>1841100</v>
      </c>
      <c r="M906" s="175" t="s">
        <v>3223</v>
      </c>
      <c r="N906" s="78" t="s">
        <v>4228</v>
      </c>
      <c r="O906" s="78" t="s">
        <v>145</v>
      </c>
      <c r="P906" s="78" t="s">
        <v>145</v>
      </c>
      <c r="Q906" s="78" t="s">
        <v>294</v>
      </c>
      <c r="R906" s="78" t="s">
        <v>332</v>
      </c>
      <c r="S906" s="78" t="s">
        <v>332</v>
      </c>
      <c r="T906" s="78" t="s">
        <v>331</v>
      </c>
      <c r="X906">
        <v>1</v>
      </c>
      <c r="AR906" s="78" t="s">
        <v>145</v>
      </c>
      <c r="AS906" s="78" t="s">
        <v>145</v>
      </c>
      <c r="AU906" s="78" t="s">
        <v>4229</v>
      </c>
      <c r="AV906">
        <v>687</v>
      </c>
    </row>
    <row r="907" spans="1:48" ht="27.75" customHeight="1">
      <c r="A907" s="175" t="s">
        <v>3222</v>
      </c>
      <c r="B907" s="175" t="s">
        <v>3216</v>
      </c>
      <c r="C907" s="175" t="s">
        <v>358</v>
      </c>
      <c r="D907" s="173">
        <v>269</v>
      </c>
      <c r="E907" s="174">
        <f>TRUNC(단가대비표!O176,0)</f>
        <v>42800</v>
      </c>
      <c r="F907" s="174">
        <f t="shared" si="91"/>
        <v>11513200</v>
      </c>
      <c r="G907" s="174">
        <f>TRUNC(단가대비표!P176,0)</f>
        <v>0</v>
      </c>
      <c r="H907" s="174">
        <f t="shared" si="92"/>
        <v>0</v>
      </c>
      <c r="I907" s="174">
        <f>TRUNC(단가대비표!V176,0)</f>
        <v>0</v>
      </c>
      <c r="J907" s="174">
        <f t="shared" si="93"/>
        <v>0</v>
      </c>
      <c r="K907" s="174">
        <f t="shared" si="94"/>
        <v>42800</v>
      </c>
      <c r="L907" s="174">
        <f t="shared" si="94"/>
        <v>11513200</v>
      </c>
      <c r="M907" s="175" t="s">
        <v>3224</v>
      </c>
      <c r="N907" s="78" t="s">
        <v>4230</v>
      </c>
      <c r="O907" s="78" t="s">
        <v>145</v>
      </c>
      <c r="P907" s="78" t="s">
        <v>145</v>
      </c>
      <c r="Q907" s="78" t="s">
        <v>294</v>
      </c>
      <c r="R907" s="78" t="s">
        <v>332</v>
      </c>
      <c r="S907" s="78" t="s">
        <v>332</v>
      </c>
      <c r="T907" s="78" t="s">
        <v>331</v>
      </c>
      <c r="X907">
        <v>1</v>
      </c>
      <c r="AR907" s="78" t="s">
        <v>145</v>
      </c>
      <c r="AS907" s="78" t="s">
        <v>145</v>
      </c>
      <c r="AU907" s="78" t="s">
        <v>4231</v>
      </c>
      <c r="AV907">
        <v>688</v>
      </c>
    </row>
    <row r="908" spans="1:48" ht="27.75" customHeight="1">
      <c r="A908" s="175" t="s">
        <v>3222</v>
      </c>
      <c r="B908" s="175" t="s">
        <v>3225</v>
      </c>
      <c r="C908" s="175" t="s">
        <v>358</v>
      </c>
      <c r="D908" s="173">
        <v>642</v>
      </c>
      <c r="E908" s="174">
        <f>TRUNC(단가대비표!O177,0)</f>
        <v>57500</v>
      </c>
      <c r="F908" s="174">
        <f t="shared" si="91"/>
        <v>36915000</v>
      </c>
      <c r="G908" s="174">
        <f>TRUNC(단가대비표!P177,0)</f>
        <v>0</v>
      </c>
      <c r="H908" s="174">
        <f t="shared" si="92"/>
        <v>0</v>
      </c>
      <c r="I908" s="174">
        <f>TRUNC(단가대비표!V177,0)</f>
        <v>0</v>
      </c>
      <c r="J908" s="174">
        <f t="shared" si="93"/>
        <v>0</v>
      </c>
      <c r="K908" s="174">
        <f t="shared" si="94"/>
        <v>57500</v>
      </c>
      <c r="L908" s="174">
        <f t="shared" si="94"/>
        <v>36915000</v>
      </c>
      <c r="M908" s="175" t="s">
        <v>3226</v>
      </c>
      <c r="N908" s="78" t="s">
        <v>4232</v>
      </c>
      <c r="O908" s="78" t="s">
        <v>145</v>
      </c>
      <c r="P908" s="78" t="s">
        <v>145</v>
      </c>
      <c r="Q908" s="78" t="s">
        <v>294</v>
      </c>
      <c r="R908" s="78" t="s">
        <v>332</v>
      </c>
      <c r="S908" s="78" t="s">
        <v>332</v>
      </c>
      <c r="T908" s="78" t="s">
        <v>331</v>
      </c>
      <c r="X908">
        <v>1</v>
      </c>
      <c r="AR908" s="78" t="s">
        <v>145</v>
      </c>
      <c r="AS908" s="78" t="s">
        <v>145</v>
      </c>
      <c r="AU908" s="78" t="s">
        <v>4233</v>
      </c>
      <c r="AV908">
        <v>689</v>
      </c>
    </row>
    <row r="909" spans="1:48" ht="27.75" customHeight="1">
      <c r="A909" s="175" t="s">
        <v>3227</v>
      </c>
      <c r="B909" s="175" t="s">
        <v>3218</v>
      </c>
      <c r="C909" s="175" t="s">
        <v>358</v>
      </c>
      <c r="D909" s="173">
        <v>6</v>
      </c>
      <c r="E909" s="174">
        <f>TRUNC(단가대비표!O178,0)</f>
        <v>36100</v>
      </c>
      <c r="F909" s="174">
        <f t="shared" si="91"/>
        <v>216600</v>
      </c>
      <c r="G909" s="174">
        <f>TRUNC(단가대비표!P178,0)</f>
        <v>0</v>
      </c>
      <c r="H909" s="174">
        <f t="shared" si="92"/>
        <v>0</v>
      </c>
      <c r="I909" s="174">
        <f>TRUNC(단가대비표!V178,0)</f>
        <v>0</v>
      </c>
      <c r="J909" s="174">
        <f t="shared" si="93"/>
        <v>0</v>
      </c>
      <c r="K909" s="174">
        <f t="shared" si="94"/>
        <v>36100</v>
      </c>
      <c r="L909" s="174">
        <f t="shared" si="94"/>
        <v>216600</v>
      </c>
      <c r="M909" s="175" t="s">
        <v>3228</v>
      </c>
      <c r="N909" s="78" t="s">
        <v>4234</v>
      </c>
      <c r="O909" s="78" t="s">
        <v>145</v>
      </c>
      <c r="P909" s="78" t="s">
        <v>145</v>
      </c>
      <c r="Q909" s="78" t="s">
        <v>294</v>
      </c>
      <c r="R909" s="78" t="s">
        <v>332</v>
      </c>
      <c r="S909" s="78" t="s">
        <v>332</v>
      </c>
      <c r="T909" s="78" t="s">
        <v>331</v>
      </c>
      <c r="X909">
        <v>1</v>
      </c>
      <c r="AR909" s="78" t="s">
        <v>145</v>
      </c>
      <c r="AS909" s="78" t="s">
        <v>145</v>
      </c>
      <c r="AU909" s="78" t="s">
        <v>4235</v>
      </c>
      <c r="AV909">
        <v>690</v>
      </c>
    </row>
    <row r="910" spans="1:48" ht="27.75" customHeight="1">
      <c r="A910" s="175" t="s">
        <v>3227</v>
      </c>
      <c r="B910" s="175" t="s">
        <v>3219</v>
      </c>
      <c r="C910" s="175" t="s">
        <v>358</v>
      </c>
      <c r="D910" s="173">
        <v>68</v>
      </c>
      <c r="E910" s="174">
        <f>TRUNC(단가대비표!O179,0)</f>
        <v>42800</v>
      </c>
      <c r="F910" s="174">
        <f t="shared" si="91"/>
        <v>2910400</v>
      </c>
      <c r="G910" s="174">
        <f>TRUNC(단가대비표!P179,0)</f>
        <v>0</v>
      </c>
      <c r="H910" s="174">
        <f t="shared" si="92"/>
        <v>0</v>
      </c>
      <c r="I910" s="174">
        <f>TRUNC(단가대비표!V179,0)</f>
        <v>0</v>
      </c>
      <c r="J910" s="174">
        <f t="shared" si="93"/>
        <v>0</v>
      </c>
      <c r="K910" s="174">
        <f t="shared" si="94"/>
        <v>42800</v>
      </c>
      <c r="L910" s="174">
        <f t="shared" si="94"/>
        <v>2910400</v>
      </c>
      <c r="M910" s="175" t="s">
        <v>3229</v>
      </c>
      <c r="N910" s="78" t="s">
        <v>4236</v>
      </c>
      <c r="O910" s="78" t="s">
        <v>145</v>
      </c>
      <c r="P910" s="78" t="s">
        <v>145</v>
      </c>
      <c r="Q910" s="78" t="s">
        <v>294</v>
      </c>
      <c r="R910" s="78" t="s">
        <v>332</v>
      </c>
      <c r="S910" s="78" t="s">
        <v>332</v>
      </c>
      <c r="T910" s="78" t="s">
        <v>331</v>
      </c>
      <c r="X910">
        <v>1</v>
      </c>
      <c r="AR910" s="78" t="s">
        <v>145</v>
      </c>
      <c r="AS910" s="78" t="s">
        <v>145</v>
      </c>
      <c r="AU910" s="78" t="s">
        <v>4237</v>
      </c>
      <c r="AV910">
        <v>691</v>
      </c>
    </row>
    <row r="911" spans="1:48" ht="27.75" customHeight="1">
      <c r="A911" s="175" t="s">
        <v>3227</v>
      </c>
      <c r="B911" s="175" t="s">
        <v>3918</v>
      </c>
      <c r="C911" s="175" t="s">
        <v>358</v>
      </c>
      <c r="D911" s="173">
        <v>103</v>
      </c>
      <c r="E911" s="174">
        <f>TRUNC(단가대비표!O180,0)</f>
        <v>57500</v>
      </c>
      <c r="F911" s="174">
        <f t="shared" si="91"/>
        <v>5922500</v>
      </c>
      <c r="G911" s="174">
        <f>TRUNC(단가대비표!P180,0)</f>
        <v>0</v>
      </c>
      <c r="H911" s="174">
        <f t="shared" si="92"/>
        <v>0</v>
      </c>
      <c r="I911" s="174">
        <f>TRUNC(단가대비표!V180,0)</f>
        <v>0</v>
      </c>
      <c r="J911" s="174">
        <f t="shared" si="93"/>
        <v>0</v>
      </c>
      <c r="K911" s="174">
        <f t="shared" si="94"/>
        <v>57500</v>
      </c>
      <c r="L911" s="174">
        <f t="shared" si="94"/>
        <v>5922500</v>
      </c>
      <c r="M911" s="175" t="s">
        <v>4238</v>
      </c>
      <c r="N911" s="78" t="s">
        <v>4239</v>
      </c>
      <c r="O911" s="78" t="s">
        <v>145</v>
      </c>
      <c r="P911" s="78" t="s">
        <v>145</v>
      </c>
      <c r="Q911" s="78" t="s">
        <v>294</v>
      </c>
      <c r="R911" s="78" t="s">
        <v>332</v>
      </c>
      <c r="S911" s="78" t="s">
        <v>332</v>
      </c>
      <c r="T911" s="78" t="s">
        <v>331</v>
      </c>
      <c r="X911">
        <v>1</v>
      </c>
      <c r="AR911" s="78" t="s">
        <v>145</v>
      </c>
      <c r="AS911" s="78" t="s">
        <v>145</v>
      </c>
      <c r="AU911" s="78" t="s">
        <v>4240</v>
      </c>
      <c r="AV911">
        <v>697</v>
      </c>
    </row>
    <row r="912" spans="1:48" ht="27.75" customHeight="1">
      <c r="A912" s="175" t="s">
        <v>2841</v>
      </c>
      <c r="B912" s="175" t="s">
        <v>2842</v>
      </c>
      <c r="C912" s="175" t="s">
        <v>1096</v>
      </c>
      <c r="D912" s="173">
        <v>1</v>
      </c>
      <c r="E912" s="174">
        <v>0</v>
      </c>
      <c r="F912" s="174">
        <f t="shared" si="91"/>
        <v>0</v>
      </c>
      <c r="G912" s="174">
        <v>0</v>
      </c>
      <c r="H912" s="174">
        <f t="shared" si="92"/>
        <v>0</v>
      </c>
      <c r="I912" s="174">
        <v>1517265</v>
      </c>
      <c r="J912" s="174">
        <f t="shared" si="93"/>
        <v>1517265</v>
      </c>
      <c r="K912" s="174">
        <f t="shared" si="94"/>
        <v>1517265</v>
      </c>
      <c r="L912" s="174">
        <f t="shared" si="94"/>
        <v>1517265</v>
      </c>
      <c r="M912" s="175" t="s">
        <v>145</v>
      </c>
      <c r="N912" s="78" t="s">
        <v>4186</v>
      </c>
      <c r="O912" s="78" t="s">
        <v>145</v>
      </c>
      <c r="P912" s="78" t="s">
        <v>145</v>
      </c>
      <c r="Q912" s="78" t="s">
        <v>294</v>
      </c>
      <c r="R912" s="78" t="s">
        <v>332</v>
      </c>
      <c r="S912" s="78" t="s">
        <v>332</v>
      </c>
      <c r="T912" s="78" t="s">
        <v>332</v>
      </c>
      <c r="AR912" s="78" t="s">
        <v>145</v>
      </c>
      <c r="AS912" s="78" t="s">
        <v>145</v>
      </c>
      <c r="AU912" s="78" t="s">
        <v>4241</v>
      </c>
      <c r="AV912">
        <v>698</v>
      </c>
    </row>
    <row r="913" spans="1:17" ht="27.75" customHeight="1">
      <c r="A913" s="173"/>
      <c r="B913" s="173"/>
      <c r="C913" s="173"/>
      <c r="D913" s="173"/>
      <c r="E913" s="174"/>
      <c r="F913" s="174"/>
      <c r="G913" s="174"/>
      <c r="H913" s="174"/>
      <c r="I913" s="174"/>
      <c r="J913" s="174"/>
      <c r="K913" s="174"/>
      <c r="L913" s="174"/>
      <c r="M913" s="173"/>
      <c r="Q913" s="78" t="s">
        <v>294</v>
      </c>
    </row>
    <row r="914" spans="1:17" ht="27.75" customHeight="1">
      <c r="A914" s="173"/>
      <c r="B914" s="173"/>
      <c r="C914" s="173"/>
      <c r="D914" s="173"/>
      <c r="E914" s="174"/>
      <c r="F914" s="174"/>
      <c r="G914" s="174"/>
      <c r="H914" s="174"/>
      <c r="I914" s="174"/>
      <c r="J914" s="174"/>
      <c r="K914" s="174"/>
      <c r="L914" s="174"/>
      <c r="M914" s="173"/>
      <c r="Q914" s="78" t="s">
        <v>294</v>
      </c>
    </row>
    <row r="915" spans="1:17" ht="27.75" customHeight="1">
      <c r="A915" s="173"/>
      <c r="B915" s="173"/>
      <c r="C915" s="173"/>
      <c r="D915" s="173"/>
      <c r="E915" s="174"/>
      <c r="F915" s="174"/>
      <c r="G915" s="174"/>
      <c r="H915" s="174"/>
      <c r="I915" s="174"/>
      <c r="J915" s="174"/>
      <c r="K915" s="174"/>
      <c r="L915" s="174"/>
      <c r="M915" s="173"/>
      <c r="Q915" s="78" t="s">
        <v>294</v>
      </c>
    </row>
    <row r="916" spans="1:17" ht="27.75" customHeight="1">
      <c r="A916" s="173"/>
      <c r="B916" s="173"/>
      <c r="C916" s="173"/>
      <c r="D916" s="173"/>
      <c r="E916" s="174"/>
      <c r="F916" s="174"/>
      <c r="G916" s="174"/>
      <c r="H916" s="174"/>
      <c r="I916" s="174"/>
      <c r="J916" s="174"/>
      <c r="K916" s="174"/>
      <c r="L916" s="174"/>
      <c r="M916" s="173"/>
      <c r="Q916" s="78" t="s">
        <v>294</v>
      </c>
    </row>
    <row r="917" spans="1:17" ht="27.75" customHeight="1">
      <c r="A917" s="173"/>
      <c r="B917" s="173"/>
      <c r="C917" s="173"/>
      <c r="D917" s="173"/>
      <c r="E917" s="174"/>
      <c r="F917" s="174"/>
      <c r="G917" s="174"/>
      <c r="H917" s="174"/>
      <c r="I917" s="174"/>
      <c r="J917" s="174"/>
      <c r="K917" s="174"/>
      <c r="L917" s="174"/>
      <c r="M917" s="173"/>
      <c r="Q917" s="78" t="s">
        <v>294</v>
      </c>
    </row>
    <row r="918" spans="1:17" ht="27.75" customHeight="1">
      <c r="A918" s="173"/>
      <c r="B918" s="173"/>
      <c r="C918" s="173"/>
      <c r="D918" s="173"/>
      <c r="E918" s="174"/>
      <c r="F918" s="174"/>
      <c r="G918" s="174"/>
      <c r="H918" s="174"/>
      <c r="I918" s="174"/>
      <c r="J918" s="174"/>
      <c r="K918" s="174"/>
      <c r="L918" s="174"/>
      <c r="M918" s="173"/>
      <c r="Q918" s="78" t="s">
        <v>294</v>
      </c>
    </row>
    <row r="919" spans="1:17" ht="27.75" customHeight="1">
      <c r="A919" s="173"/>
      <c r="B919" s="173"/>
      <c r="C919" s="173"/>
      <c r="D919" s="173"/>
      <c r="E919" s="174"/>
      <c r="F919" s="174"/>
      <c r="G919" s="174"/>
      <c r="H919" s="174"/>
      <c r="I919" s="174"/>
      <c r="J919" s="174"/>
      <c r="K919" s="174"/>
      <c r="L919" s="174"/>
      <c r="M919" s="173"/>
      <c r="Q919" s="78" t="s">
        <v>294</v>
      </c>
    </row>
    <row r="920" spans="1:17" ht="27.75" customHeight="1">
      <c r="A920" s="173"/>
      <c r="B920" s="173"/>
      <c r="C920" s="173"/>
      <c r="D920" s="173"/>
      <c r="E920" s="174"/>
      <c r="F920" s="174"/>
      <c r="G920" s="174"/>
      <c r="H920" s="174"/>
      <c r="I920" s="174"/>
      <c r="J920" s="174"/>
      <c r="K920" s="174"/>
      <c r="L920" s="174"/>
      <c r="M920" s="173"/>
      <c r="Q920" s="78" t="s">
        <v>294</v>
      </c>
    </row>
    <row r="921" spans="1:17" ht="27.75" customHeight="1">
      <c r="A921" s="173"/>
      <c r="B921" s="173"/>
      <c r="C921" s="173"/>
      <c r="D921" s="173"/>
      <c r="E921" s="174"/>
      <c r="F921" s="174"/>
      <c r="G921" s="174"/>
      <c r="H921" s="174"/>
      <c r="I921" s="174"/>
      <c r="J921" s="174"/>
      <c r="K921" s="174"/>
      <c r="L921" s="174"/>
      <c r="M921" s="173"/>
      <c r="Q921" s="78" t="s">
        <v>294</v>
      </c>
    </row>
    <row r="922" spans="1:17" ht="27.75" customHeight="1">
      <c r="A922" s="173"/>
      <c r="B922" s="173"/>
      <c r="C922" s="173"/>
      <c r="D922" s="173"/>
      <c r="E922" s="174"/>
      <c r="F922" s="174"/>
      <c r="G922" s="174"/>
      <c r="H922" s="174"/>
      <c r="I922" s="174"/>
      <c r="J922" s="174"/>
      <c r="K922" s="174"/>
      <c r="L922" s="174"/>
      <c r="M922" s="173"/>
      <c r="Q922" s="78" t="s">
        <v>294</v>
      </c>
    </row>
    <row r="923" spans="1:17" ht="27.75" customHeight="1">
      <c r="A923" s="173"/>
      <c r="B923" s="173"/>
      <c r="C923" s="173"/>
      <c r="D923" s="173"/>
      <c r="E923" s="174"/>
      <c r="F923" s="174"/>
      <c r="G923" s="174"/>
      <c r="H923" s="174"/>
      <c r="I923" s="174"/>
      <c r="J923" s="174"/>
      <c r="K923" s="174"/>
      <c r="L923" s="174"/>
      <c r="M923" s="173"/>
      <c r="Q923" s="78" t="s">
        <v>294</v>
      </c>
    </row>
    <row r="924" spans="1:17" ht="27.75" customHeight="1">
      <c r="A924" s="173"/>
      <c r="B924" s="173"/>
      <c r="C924" s="173"/>
      <c r="D924" s="173"/>
      <c r="E924" s="174"/>
      <c r="F924" s="174"/>
      <c r="G924" s="174"/>
      <c r="H924" s="174"/>
      <c r="I924" s="174"/>
      <c r="J924" s="174"/>
      <c r="K924" s="174"/>
      <c r="L924" s="174"/>
      <c r="M924" s="173"/>
      <c r="Q924" s="78" t="s">
        <v>294</v>
      </c>
    </row>
    <row r="925" spans="1:17" ht="27.75" customHeight="1">
      <c r="A925" s="173"/>
      <c r="B925" s="173"/>
      <c r="C925" s="173"/>
      <c r="D925" s="173"/>
      <c r="E925" s="174"/>
      <c r="F925" s="174"/>
      <c r="G925" s="174"/>
      <c r="H925" s="174"/>
      <c r="I925" s="174"/>
      <c r="J925" s="174"/>
      <c r="K925" s="174"/>
      <c r="L925" s="174"/>
      <c r="M925" s="173"/>
      <c r="Q925" s="78" t="s">
        <v>294</v>
      </c>
    </row>
    <row r="926" spans="1:17" ht="27.75" customHeight="1">
      <c r="A926" s="173"/>
      <c r="B926" s="173"/>
      <c r="C926" s="173"/>
      <c r="D926" s="173"/>
      <c r="E926" s="174"/>
      <c r="F926" s="174"/>
      <c r="G926" s="174"/>
      <c r="H926" s="174"/>
      <c r="I926" s="174"/>
      <c r="J926" s="174"/>
      <c r="K926" s="174"/>
      <c r="L926" s="174"/>
      <c r="M926" s="173"/>
      <c r="Q926" s="78" t="s">
        <v>294</v>
      </c>
    </row>
    <row r="927" spans="1:17" ht="27.75" customHeight="1">
      <c r="A927" s="173"/>
      <c r="B927" s="173"/>
      <c r="C927" s="173"/>
      <c r="D927" s="173"/>
      <c r="E927" s="174"/>
      <c r="F927" s="174"/>
      <c r="G927" s="174"/>
      <c r="H927" s="174"/>
      <c r="I927" s="174"/>
      <c r="J927" s="174"/>
      <c r="K927" s="174"/>
      <c r="L927" s="174"/>
      <c r="M927" s="173"/>
      <c r="Q927" s="78" t="s">
        <v>294</v>
      </c>
    </row>
    <row r="928" spans="1:17" ht="27.75" customHeight="1">
      <c r="A928" s="173"/>
      <c r="B928" s="173"/>
      <c r="C928" s="173"/>
      <c r="D928" s="173"/>
      <c r="E928" s="174"/>
      <c r="F928" s="174"/>
      <c r="G928" s="174"/>
      <c r="H928" s="174"/>
      <c r="I928" s="174"/>
      <c r="J928" s="174"/>
      <c r="K928" s="174"/>
      <c r="L928" s="174"/>
      <c r="M928" s="173"/>
      <c r="Q928" s="78" t="s">
        <v>294</v>
      </c>
    </row>
    <row r="929" spans="1:48" ht="27.75" customHeight="1">
      <c r="A929" s="173"/>
      <c r="B929" s="173"/>
      <c r="C929" s="173"/>
      <c r="D929" s="173"/>
      <c r="E929" s="174"/>
      <c r="F929" s="174"/>
      <c r="G929" s="174"/>
      <c r="H929" s="174"/>
      <c r="I929" s="174"/>
      <c r="J929" s="174"/>
      <c r="K929" s="174"/>
      <c r="L929" s="174"/>
      <c r="M929" s="173"/>
      <c r="Q929" s="78" t="s">
        <v>294</v>
      </c>
    </row>
    <row r="930" spans="1:48" ht="27.75" customHeight="1">
      <c r="A930" s="173"/>
      <c r="B930" s="173"/>
      <c r="C930" s="173"/>
      <c r="D930" s="173"/>
      <c r="E930" s="174"/>
      <c r="F930" s="174"/>
      <c r="G930" s="174"/>
      <c r="H930" s="174"/>
      <c r="I930" s="174"/>
      <c r="J930" s="174"/>
      <c r="K930" s="174"/>
      <c r="L930" s="174"/>
      <c r="M930" s="173"/>
      <c r="Q930" s="78" t="s">
        <v>294</v>
      </c>
    </row>
    <row r="931" spans="1:48" ht="27.75" customHeight="1">
      <c r="A931" s="173"/>
      <c r="B931" s="173"/>
      <c r="C931" s="173"/>
      <c r="D931" s="173"/>
      <c r="E931" s="174"/>
      <c r="F931" s="174"/>
      <c r="G931" s="174"/>
      <c r="H931" s="174"/>
      <c r="I931" s="174"/>
      <c r="J931" s="174"/>
      <c r="K931" s="174"/>
      <c r="L931" s="174"/>
      <c r="M931" s="173"/>
      <c r="Q931" s="78" t="s">
        <v>294</v>
      </c>
    </row>
    <row r="932" spans="1:48" ht="27.75" customHeight="1">
      <c r="A932" s="173"/>
      <c r="B932" s="173"/>
      <c r="C932" s="173"/>
      <c r="D932" s="173"/>
      <c r="E932" s="174"/>
      <c r="F932" s="174"/>
      <c r="G932" s="174"/>
      <c r="H932" s="174"/>
      <c r="I932" s="174"/>
      <c r="J932" s="174"/>
      <c r="K932" s="174"/>
      <c r="L932" s="174"/>
      <c r="M932" s="173"/>
      <c r="Q932" s="78" t="s">
        <v>294</v>
      </c>
    </row>
    <row r="933" spans="1:48" ht="27.75" customHeight="1">
      <c r="A933" s="173"/>
      <c r="B933" s="173"/>
      <c r="C933" s="173"/>
      <c r="D933" s="173"/>
      <c r="E933" s="174"/>
      <c r="F933" s="174"/>
      <c r="G933" s="174"/>
      <c r="H933" s="174"/>
      <c r="I933" s="174"/>
      <c r="J933" s="174"/>
      <c r="K933" s="174"/>
      <c r="L933" s="174"/>
      <c r="M933" s="173"/>
      <c r="Q933" s="78" t="s">
        <v>294</v>
      </c>
    </row>
    <row r="934" spans="1:48" ht="27.75" customHeight="1">
      <c r="A934" s="173"/>
      <c r="B934" s="173"/>
      <c r="C934" s="173"/>
      <c r="D934" s="173"/>
      <c r="E934" s="174"/>
      <c r="F934" s="174"/>
      <c r="G934" s="174"/>
      <c r="H934" s="174"/>
      <c r="I934" s="174"/>
      <c r="J934" s="174"/>
      <c r="K934" s="174"/>
      <c r="L934" s="174"/>
      <c r="M934" s="173"/>
      <c r="Q934" s="78" t="s">
        <v>294</v>
      </c>
    </row>
    <row r="935" spans="1:48" ht="27.75" customHeight="1">
      <c r="A935" s="173"/>
      <c r="B935" s="173"/>
      <c r="C935" s="173"/>
      <c r="D935" s="173"/>
      <c r="E935" s="174"/>
      <c r="F935" s="174"/>
      <c r="G935" s="174"/>
      <c r="H935" s="174"/>
      <c r="I935" s="174"/>
      <c r="J935" s="174"/>
      <c r="K935" s="174"/>
      <c r="L935" s="174"/>
      <c r="M935" s="173"/>
      <c r="Q935" s="78" t="s">
        <v>294</v>
      </c>
    </row>
    <row r="936" spans="1:48" ht="27.75" customHeight="1">
      <c r="A936" s="173"/>
      <c r="B936" s="173"/>
      <c r="C936" s="173"/>
      <c r="D936" s="173"/>
      <c r="E936" s="174"/>
      <c r="F936" s="174"/>
      <c r="G936" s="174"/>
      <c r="H936" s="174"/>
      <c r="I936" s="174"/>
      <c r="J936" s="174"/>
      <c r="K936" s="174"/>
      <c r="L936" s="174"/>
      <c r="M936" s="173"/>
      <c r="Q936" s="78" t="s">
        <v>294</v>
      </c>
    </row>
    <row r="937" spans="1:48" ht="27.75" customHeight="1">
      <c r="A937" s="173"/>
      <c r="B937" s="173"/>
      <c r="C937" s="173"/>
      <c r="D937" s="173"/>
      <c r="E937" s="174"/>
      <c r="F937" s="174"/>
      <c r="G937" s="174"/>
      <c r="H937" s="174"/>
      <c r="I937" s="174"/>
      <c r="J937" s="174"/>
      <c r="K937" s="174"/>
      <c r="L937" s="174"/>
      <c r="M937" s="173"/>
      <c r="Q937" s="78" t="s">
        <v>294</v>
      </c>
    </row>
    <row r="938" spans="1:48" ht="27.75" customHeight="1">
      <c r="A938" s="175" t="s">
        <v>161</v>
      </c>
      <c r="B938" s="173"/>
      <c r="C938" s="173"/>
      <c r="D938" s="173"/>
      <c r="E938" s="174"/>
      <c r="F938" s="174">
        <f>SUMIF(Q888:Q937,"010401",F888:F937)</f>
        <v>280975071</v>
      </c>
      <c r="G938" s="174"/>
      <c r="H938" s="174">
        <f>SUMIF(Q888:Q937,"010401",H888:H937)</f>
        <v>0</v>
      </c>
      <c r="I938" s="174"/>
      <c r="J938" s="174">
        <f>SUMIF(Q888:Q937,"010401",J888:J937)</f>
        <v>1517265</v>
      </c>
      <c r="K938" s="174"/>
      <c r="L938" s="174">
        <f>SUMIF(Q888:Q937,"010401",L888:L937)</f>
        <v>282492336</v>
      </c>
      <c r="M938" s="173"/>
      <c r="N938" t="s">
        <v>342</v>
      </c>
    </row>
    <row r="939" spans="1:48" ht="27.75" customHeight="1">
      <c r="A939" s="175" t="s">
        <v>3211</v>
      </c>
      <c r="B939" s="175" t="s">
        <v>145</v>
      </c>
      <c r="C939" s="173"/>
      <c r="D939" s="173"/>
      <c r="E939" s="174"/>
      <c r="F939" s="174"/>
      <c r="G939" s="174"/>
      <c r="H939" s="174"/>
      <c r="I939" s="174"/>
      <c r="J939" s="174"/>
      <c r="K939" s="174"/>
      <c r="L939" s="174"/>
      <c r="M939" s="173"/>
      <c r="Q939" s="78" t="s">
        <v>3212</v>
      </c>
    </row>
    <row r="940" spans="1:48" ht="27.75" customHeight="1">
      <c r="A940" s="175" t="s">
        <v>1117</v>
      </c>
      <c r="B940" s="175" t="s">
        <v>1118</v>
      </c>
      <c r="C940" s="175" t="s">
        <v>1119</v>
      </c>
      <c r="D940" s="173">
        <v>3725.9</v>
      </c>
      <c r="E940" s="174">
        <f>TRUNC(단가대비표!O393,0)</f>
        <v>14500</v>
      </c>
      <c r="F940" s="174">
        <f t="shared" ref="F940:F949" si="95">TRUNC(E940*D940, 0)</f>
        <v>54025550</v>
      </c>
      <c r="G940" s="174">
        <f>TRUNC(단가대비표!P393,0)</f>
        <v>0</v>
      </c>
      <c r="H940" s="174">
        <f t="shared" ref="H940:H949" si="96">TRUNC(G940*D940, 0)</f>
        <v>0</v>
      </c>
      <c r="I940" s="174">
        <f>TRUNC(단가대비표!V393,0)</f>
        <v>0</v>
      </c>
      <c r="J940" s="174">
        <f t="shared" ref="J940:J949" si="97">TRUNC(I940*D940, 0)</f>
        <v>0</v>
      </c>
      <c r="K940" s="174">
        <f t="shared" ref="K940:L949" si="98">TRUNC(E940+G940+I940, 0)</f>
        <v>14500</v>
      </c>
      <c r="L940" s="174">
        <f t="shared" si="98"/>
        <v>54025550</v>
      </c>
      <c r="M940" s="175" t="s">
        <v>1120</v>
      </c>
      <c r="N940" s="78" t="s">
        <v>4242</v>
      </c>
      <c r="O940" s="78" t="s">
        <v>145</v>
      </c>
      <c r="P940" s="78" t="s">
        <v>145</v>
      </c>
      <c r="Q940" s="78" t="s">
        <v>3212</v>
      </c>
      <c r="R940" s="78" t="s">
        <v>332</v>
      </c>
      <c r="S940" s="78" t="s">
        <v>332</v>
      </c>
      <c r="T940" s="78" t="s">
        <v>331</v>
      </c>
      <c r="X940">
        <v>1</v>
      </c>
      <c r="AR940" s="78" t="s">
        <v>145</v>
      </c>
      <c r="AS940" s="78" t="s">
        <v>145</v>
      </c>
      <c r="AU940" s="78" t="s">
        <v>4243</v>
      </c>
      <c r="AV940">
        <v>402</v>
      </c>
    </row>
    <row r="941" spans="1:48" ht="27.75" customHeight="1">
      <c r="A941" s="175" t="s">
        <v>1121</v>
      </c>
      <c r="B941" s="175" t="s">
        <v>1122</v>
      </c>
      <c r="C941" s="175" t="s">
        <v>1119</v>
      </c>
      <c r="D941" s="173">
        <v>846.4</v>
      </c>
      <c r="E941" s="174">
        <f>TRUNC(단가대비표!O394,0)</f>
        <v>14200</v>
      </c>
      <c r="F941" s="174">
        <f t="shared" si="95"/>
        <v>12018880</v>
      </c>
      <c r="G941" s="174">
        <f>TRUNC(단가대비표!P394,0)</f>
        <v>0</v>
      </c>
      <c r="H941" s="174">
        <f t="shared" si="96"/>
        <v>0</v>
      </c>
      <c r="I941" s="174">
        <f>TRUNC(단가대비표!V394,0)</f>
        <v>0</v>
      </c>
      <c r="J941" s="174">
        <f t="shared" si="97"/>
        <v>0</v>
      </c>
      <c r="K941" s="174">
        <f t="shared" si="98"/>
        <v>14200</v>
      </c>
      <c r="L941" s="174">
        <f t="shared" si="98"/>
        <v>12018880</v>
      </c>
      <c r="M941" s="175" t="s">
        <v>1123</v>
      </c>
      <c r="N941" s="78" t="s">
        <v>4244</v>
      </c>
      <c r="O941" s="78" t="s">
        <v>145</v>
      </c>
      <c r="P941" s="78" t="s">
        <v>145</v>
      </c>
      <c r="Q941" s="78" t="s">
        <v>3212</v>
      </c>
      <c r="R941" s="78" t="s">
        <v>332</v>
      </c>
      <c r="S941" s="78" t="s">
        <v>332</v>
      </c>
      <c r="T941" s="78" t="s">
        <v>331</v>
      </c>
      <c r="X941">
        <v>1</v>
      </c>
      <c r="AR941" s="78" t="s">
        <v>145</v>
      </c>
      <c r="AS941" s="78" t="s">
        <v>145</v>
      </c>
      <c r="AU941" s="78" t="s">
        <v>4245</v>
      </c>
      <c r="AV941">
        <v>403</v>
      </c>
    </row>
    <row r="942" spans="1:48" ht="27.75" customHeight="1">
      <c r="A942" s="175" t="s">
        <v>3076</v>
      </c>
      <c r="B942" s="175" t="s">
        <v>3077</v>
      </c>
      <c r="C942" s="175" t="s">
        <v>1096</v>
      </c>
      <c r="D942" s="173">
        <v>1</v>
      </c>
      <c r="E942" s="174">
        <f>TRUNC(단가대비표!O413,0)</f>
        <v>49000000</v>
      </c>
      <c r="F942" s="174">
        <f t="shared" si="95"/>
        <v>49000000</v>
      </c>
      <c r="G942" s="174">
        <f>TRUNC(단가대비표!P413,0)</f>
        <v>0</v>
      </c>
      <c r="H942" s="174">
        <f t="shared" si="96"/>
        <v>0</v>
      </c>
      <c r="I942" s="174">
        <f>TRUNC(단가대비표!V413,0)</f>
        <v>0</v>
      </c>
      <c r="J942" s="174">
        <f t="shared" si="97"/>
        <v>0</v>
      </c>
      <c r="K942" s="174">
        <f t="shared" si="98"/>
        <v>49000000</v>
      </c>
      <c r="L942" s="174">
        <f t="shared" si="98"/>
        <v>49000000</v>
      </c>
      <c r="M942" s="175" t="s">
        <v>3078</v>
      </c>
      <c r="N942" s="78" t="s">
        <v>4246</v>
      </c>
      <c r="O942" s="78" t="s">
        <v>145</v>
      </c>
      <c r="P942" s="78" t="s">
        <v>145</v>
      </c>
      <c r="Q942" s="78" t="s">
        <v>3212</v>
      </c>
      <c r="R942" s="78" t="s">
        <v>332</v>
      </c>
      <c r="S942" s="78" t="s">
        <v>332</v>
      </c>
      <c r="T942" s="78" t="s">
        <v>331</v>
      </c>
      <c r="X942">
        <v>1</v>
      </c>
      <c r="AR942" s="78" t="s">
        <v>145</v>
      </c>
      <c r="AS942" s="78" t="s">
        <v>145</v>
      </c>
      <c r="AU942" s="78" t="s">
        <v>4247</v>
      </c>
      <c r="AV942">
        <v>665</v>
      </c>
    </row>
    <row r="943" spans="1:48" ht="27.75" customHeight="1">
      <c r="A943" s="175" t="s">
        <v>3079</v>
      </c>
      <c r="B943" s="175" t="s">
        <v>3080</v>
      </c>
      <c r="C943" s="175" t="s">
        <v>1096</v>
      </c>
      <c r="D943" s="173">
        <v>2</v>
      </c>
      <c r="E943" s="174">
        <f>TRUNC(단가대비표!O414,0)</f>
        <v>900000</v>
      </c>
      <c r="F943" s="174">
        <f t="shared" si="95"/>
        <v>1800000</v>
      </c>
      <c r="G943" s="174">
        <f>TRUNC(단가대비표!P414,0)</f>
        <v>0</v>
      </c>
      <c r="H943" s="174">
        <f t="shared" si="96"/>
        <v>0</v>
      </c>
      <c r="I943" s="174">
        <f>TRUNC(단가대비표!V414,0)</f>
        <v>0</v>
      </c>
      <c r="J943" s="174">
        <f t="shared" si="97"/>
        <v>0</v>
      </c>
      <c r="K943" s="174">
        <f t="shared" si="98"/>
        <v>900000</v>
      </c>
      <c r="L943" s="174">
        <f t="shared" si="98"/>
        <v>1800000</v>
      </c>
      <c r="M943" s="175" t="s">
        <v>3081</v>
      </c>
      <c r="N943" s="78" t="s">
        <v>4248</v>
      </c>
      <c r="O943" s="78" t="s">
        <v>145</v>
      </c>
      <c r="P943" s="78" t="s">
        <v>145</v>
      </c>
      <c r="Q943" s="78" t="s">
        <v>3212</v>
      </c>
      <c r="R943" s="78" t="s">
        <v>332</v>
      </c>
      <c r="S943" s="78" t="s">
        <v>332</v>
      </c>
      <c r="T943" s="78" t="s">
        <v>331</v>
      </c>
      <c r="X943">
        <v>1</v>
      </c>
      <c r="AR943" s="78" t="s">
        <v>145</v>
      </c>
      <c r="AS943" s="78" t="s">
        <v>145</v>
      </c>
      <c r="AU943" s="78" t="s">
        <v>4249</v>
      </c>
      <c r="AV943">
        <v>666</v>
      </c>
    </row>
    <row r="944" spans="1:48" ht="27.75" customHeight="1">
      <c r="A944" s="175" t="s">
        <v>3079</v>
      </c>
      <c r="B944" s="175" t="s">
        <v>3082</v>
      </c>
      <c r="C944" s="175" t="s">
        <v>1096</v>
      </c>
      <c r="D944" s="173">
        <v>1</v>
      </c>
      <c r="E944" s="174">
        <f>TRUNC(단가대비표!O415,0)</f>
        <v>2800000</v>
      </c>
      <c r="F944" s="174">
        <f t="shared" si="95"/>
        <v>2800000</v>
      </c>
      <c r="G944" s="174">
        <f>TRUNC(단가대비표!P415,0)</f>
        <v>0</v>
      </c>
      <c r="H944" s="174">
        <f t="shared" si="96"/>
        <v>0</v>
      </c>
      <c r="I944" s="174">
        <f>TRUNC(단가대비표!V415,0)</f>
        <v>0</v>
      </c>
      <c r="J944" s="174">
        <f t="shared" si="97"/>
        <v>0</v>
      </c>
      <c r="K944" s="174">
        <f t="shared" si="98"/>
        <v>2800000</v>
      </c>
      <c r="L944" s="174">
        <f t="shared" si="98"/>
        <v>2800000</v>
      </c>
      <c r="M944" s="175" t="s">
        <v>3083</v>
      </c>
      <c r="N944" s="78" t="s">
        <v>4250</v>
      </c>
      <c r="O944" s="78" t="s">
        <v>145</v>
      </c>
      <c r="P944" s="78" t="s">
        <v>145</v>
      </c>
      <c r="Q944" s="78" t="s">
        <v>3212</v>
      </c>
      <c r="R944" s="78" t="s">
        <v>332</v>
      </c>
      <c r="S944" s="78" t="s">
        <v>332</v>
      </c>
      <c r="T944" s="78" t="s">
        <v>331</v>
      </c>
      <c r="X944">
        <v>1</v>
      </c>
      <c r="AR944" s="78" t="s">
        <v>145</v>
      </c>
      <c r="AS944" s="78" t="s">
        <v>145</v>
      </c>
      <c r="AU944" s="78" t="s">
        <v>4251</v>
      </c>
      <c r="AV944">
        <v>667</v>
      </c>
    </row>
    <row r="945" spans="1:48" ht="27.75" customHeight="1">
      <c r="A945" s="175" t="s">
        <v>3079</v>
      </c>
      <c r="B945" s="175" t="s">
        <v>3084</v>
      </c>
      <c r="C945" s="175" t="s">
        <v>1096</v>
      </c>
      <c r="D945" s="173">
        <v>2</v>
      </c>
      <c r="E945" s="174">
        <f>TRUNC(단가대비표!O416,0)</f>
        <v>300000</v>
      </c>
      <c r="F945" s="174">
        <f t="shared" si="95"/>
        <v>600000</v>
      </c>
      <c r="G945" s="174">
        <f>TRUNC(단가대비표!P416,0)</f>
        <v>0</v>
      </c>
      <c r="H945" s="174">
        <f t="shared" si="96"/>
        <v>0</v>
      </c>
      <c r="I945" s="174">
        <f>TRUNC(단가대비표!V416,0)</f>
        <v>0</v>
      </c>
      <c r="J945" s="174">
        <f t="shared" si="97"/>
        <v>0</v>
      </c>
      <c r="K945" s="174">
        <f t="shared" si="98"/>
        <v>300000</v>
      </c>
      <c r="L945" s="174">
        <f t="shared" si="98"/>
        <v>600000</v>
      </c>
      <c r="M945" s="175" t="s">
        <v>3085</v>
      </c>
      <c r="N945" s="78" t="s">
        <v>4252</v>
      </c>
      <c r="O945" s="78" t="s">
        <v>145</v>
      </c>
      <c r="P945" s="78" t="s">
        <v>145</v>
      </c>
      <c r="Q945" s="78" t="s">
        <v>3212</v>
      </c>
      <c r="R945" s="78" t="s">
        <v>332</v>
      </c>
      <c r="S945" s="78" t="s">
        <v>332</v>
      </c>
      <c r="T945" s="78" t="s">
        <v>331</v>
      </c>
      <c r="X945">
        <v>1</v>
      </c>
      <c r="AR945" s="78" t="s">
        <v>145</v>
      </c>
      <c r="AS945" s="78" t="s">
        <v>145</v>
      </c>
      <c r="AU945" s="78" t="s">
        <v>4253</v>
      </c>
      <c r="AV945">
        <v>668</v>
      </c>
    </row>
    <row r="946" spans="1:48" ht="27.75" customHeight="1">
      <c r="A946" s="175" t="s">
        <v>3079</v>
      </c>
      <c r="B946" s="175" t="s">
        <v>3086</v>
      </c>
      <c r="C946" s="175" t="s">
        <v>1096</v>
      </c>
      <c r="D946" s="173">
        <v>1</v>
      </c>
      <c r="E946" s="174">
        <f>TRUNC(단가대비표!O417,0)</f>
        <v>700000</v>
      </c>
      <c r="F946" s="174">
        <f t="shared" si="95"/>
        <v>700000</v>
      </c>
      <c r="G946" s="174">
        <f>TRUNC(단가대비표!P417,0)</f>
        <v>0</v>
      </c>
      <c r="H946" s="174">
        <f t="shared" si="96"/>
        <v>0</v>
      </c>
      <c r="I946" s="174">
        <f>TRUNC(단가대비표!V417,0)</f>
        <v>0</v>
      </c>
      <c r="J946" s="174">
        <f t="shared" si="97"/>
        <v>0</v>
      </c>
      <c r="K946" s="174">
        <f t="shared" si="98"/>
        <v>700000</v>
      </c>
      <c r="L946" s="174">
        <f t="shared" si="98"/>
        <v>700000</v>
      </c>
      <c r="M946" s="175" t="s">
        <v>3087</v>
      </c>
      <c r="N946" s="78" t="s">
        <v>4254</v>
      </c>
      <c r="O946" s="78" t="s">
        <v>145</v>
      </c>
      <c r="P946" s="78" t="s">
        <v>145</v>
      </c>
      <c r="Q946" s="78" t="s">
        <v>3212</v>
      </c>
      <c r="R946" s="78" t="s">
        <v>332</v>
      </c>
      <c r="S946" s="78" t="s">
        <v>332</v>
      </c>
      <c r="T946" s="78" t="s">
        <v>331</v>
      </c>
      <c r="X946">
        <v>1</v>
      </c>
      <c r="AR946" s="78" t="s">
        <v>145</v>
      </c>
      <c r="AS946" s="78" t="s">
        <v>145</v>
      </c>
      <c r="AU946" s="78" t="s">
        <v>4255</v>
      </c>
      <c r="AV946">
        <v>669</v>
      </c>
    </row>
    <row r="947" spans="1:48" ht="27.75" customHeight="1">
      <c r="A947" s="175" t="s">
        <v>3088</v>
      </c>
      <c r="B947" s="175" t="s">
        <v>3089</v>
      </c>
      <c r="C947" s="175" t="s">
        <v>1096</v>
      </c>
      <c r="D947" s="173">
        <v>1</v>
      </c>
      <c r="E947" s="174">
        <f>TRUNC(단가대비표!O418,0)</f>
        <v>3700000</v>
      </c>
      <c r="F947" s="174">
        <f t="shared" si="95"/>
        <v>3700000</v>
      </c>
      <c r="G947" s="174">
        <f>TRUNC(단가대비표!P418,0)</f>
        <v>0</v>
      </c>
      <c r="H947" s="174">
        <f t="shared" si="96"/>
        <v>0</v>
      </c>
      <c r="I947" s="174">
        <f>TRUNC(단가대비표!V418,0)</f>
        <v>0</v>
      </c>
      <c r="J947" s="174">
        <f t="shared" si="97"/>
        <v>0</v>
      </c>
      <c r="K947" s="174">
        <f t="shared" si="98"/>
        <v>3700000</v>
      </c>
      <c r="L947" s="174">
        <f t="shared" si="98"/>
        <v>3700000</v>
      </c>
      <c r="M947" s="175" t="s">
        <v>3090</v>
      </c>
      <c r="N947" s="78" t="s">
        <v>4256</v>
      </c>
      <c r="O947" s="78" t="s">
        <v>145</v>
      </c>
      <c r="P947" s="78" t="s">
        <v>145</v>
      </c>
      <c r="Q947" s="78" t="s">
        <v>3212</v>
      </c>
      <c r="R947" s="78" t="s">
        <v>332</v>
      </c>
      <c r="S947" s="78" t="s">
        <v>332</v>
      </c>
      <c r="T947" s="78" t="s">
        <v>331</v>
      </c>
      <c r="X947">
        <v>1</v>
      </c>
      <c r="AR947" s="78" t="s">
        <v>145</v>
      </c>
      <c r="AS947" s="78" t="s">
        <v>145</v>
      </c>
      <c r="AU947" s="78" t="s">
        <v>4257</v>
      </c>
      <c r="AV947">
        <v>670</v>
      </c>
    </row>
    <row r="948" spans="1:48" ht="27.75" customHeight="1">
      <c r="A948" s="175" t="s">
        <v>2841</v>
      </c>
      <c r="B948" s="175" t="s">
        <v>2842</v>
      </c>
      <c r="C948" s="175" t="s">
        <v>1096</v>
      </c>
      <c r="D948" s="173">
        <v>1</v>
      </c>
      <c r="E948" s="174">
        <v>0</v>
      </c>
      <c r="F948" s="174">
        <f t="shared" si="95"/>
        <v>0</v>
      </c>
      <c r="G948" s="174">
        <v>0</v>
      </c>
      <c r="H948" s="174">
        <f t="shared" si="96"/>
        <v>0</v>
      </c>
      <c r="I948" s="174">
        <v>673079</v>
      </c>
      <c r="J948" s="174">
        <f t="shared" si="97"/>
        <v>673079</v>
      </c>
      <c r="K948" s="174">
        <f t="shared" si="98"/>
        <v>673079</v>
      </c>
      <c r="L948" s="174">
        <f t="shared" si="98"/>
        <v>673079</v>
      </c>
      <c r="M948" s="175" t="s">
        <v>145</v>
      </c>
      <c r="N948" s="78" t="s">
        <v>4186</v>
      </c>
      <c r="O948" s="78" t="s">
        <v>145</v>
      </c>
      <c r="P948" s="78" t="s">
        <v>145</v>
      </c>
      <c r="Q948" s="78" t="s">
        <v>3212</v>
      </c>
      <c r="R948" s="78" t="s">
        <v>332</v>
      </c>
      <c r="S948" s="78" t="s">
        <v>332</v>
      </c>
      <c r="T948" s="78" t="s">
        <v>332</v>
      </c>
      <c r="AR948" s="78" t="s">
        <v>145</v>
      </c>
      <c r="AS948" s="78" t="s">
        <v>145</v>
      </c>
      <c r="AU948" s="78" t="s">
        <v>4258</v>
      </c>
      <c r="AV948">
        <v>674</v>
      </c>
    </row>
    <row r="949" spans="1:48" ht="27.75" customHeight="1">
      <c r="A949" s="175" t="s">
        <v>4259</v>
      </c>
      <c r="B949" s="175" t="s">
        <v>4260</v>
      </c>
      <c r="C949" s="175" t="s">
        <v>1096</v>
      </c>
      <c r="D949" s="173">
        <v>1</v>
      </c>
      <c r="E949" s="174">
        <f>TRUNC(단가대비표!O434,0)</f>
        <v>51037250</v>
      </c>
      <c r="F949" s="174">
        <f t="shared" si="95"/>
        <v>51037250</v>
      </c>
      <c r="G949" s="174">
        <f>TRUNC(단가대비표!P434,0)</f>
        <v>0</v>
      </c>
      <c r="H949" s="174">
        <f t="shared" si="96"/>
        <v>0</v>
      </c>
      <c r="I949" s="174">
        <f>TRUNC(단가대비표!V434,0)</f>
        <v>0</v>
      </c>
      <c r="J949" s="174">
        <f t="shared" si="97"/>
        <v>0</v>
      </c>
      <c r="K949" s="174">
        <f t="shared" si="98"/>
        <v>51037250</v>
      </c>
      <c r="L949" s="174">
        <f t="shared" si="98"/>
        <v>51037250</v>
      </c>
      <c r="M949" s="175" t="s">
        <v>145</v>
      </c>
      <c r="N949" s="78" t="s">
        <v>4261</v>
      </c>
      <c r="O949" s="78" t="s">
        <v>145</v>
      </c>
      <c r="P949" s="78" t="s">
        <v>145</v>
      </c>
      <c r="Q949" s="78" t="s">
        <v>3212</v>
      </c>
      <c r="R949" s="78" t="s">
        <v>332</v>
      </c>
      <c r="S949" s="78" t="s">
        <v>332</v>
      </c>
      <c r="T949" s="78" t="s">
        <v>331</v>
      </c>
      <c r="AR949" s="78" t="s">
        <v>145</v>
      </c>
      <c r="AS949" s="78" t="s">
        <v>145</v>
      </c>
      <c r="AU949" s="78" t="s">
        <v>4262</v>
      </c>
      <c r="AV949">
        <v>699</v>
      </c>
    </row>
    <row r="950" spans="1:48" ht="27.75" customHeight="1">
      <c r="A950" s="173"/>
      <c r="B950" s="173"/>
      <c r="C950" s="173"/>
      <c r="D950" s="173"/>
      <c r="E950" s="174"/>
      <c r="F950" s="174"/>
      <c r="G950" s="174"/>
      <c r="H950" s="174"/>
      <c r="I950" s="174"/>
      <c r="J950" s="174"/>
      <c r="K950" s="174"/>
      <c r="L950" s="174"/>
      <c r="M950" s="173"/>
      <c r="Q950" s="78" t="s">
        <v>3212</v>
      </c>
    </row>
    <row r="951" spans="1:48" ht="27.75" customHeight="1">
      <c r="A951" s="173"/>
      <c r="B951" s="173"/>
      <c r="C951" s="173"/>
      <c r="D951" s="173"/>
      <c r="E951" s="174"/>
      <c r="F951" s="174"/>
      <c r="G951" s="174"/>
      <c r="H951" s="174"/>
      <c r="I951" s="174"/>
      <c r="J951" s="174"/>
      <c r="K951" s="174"/>
      <c r="L951" s="174"/>
      <c r="M951" s="173"/>
      <c r="Q951" s="78" t="s">
        <v>3212</v>
      </c>
    </row>
    <row r="952" spans="1:48" ht="27.75" customHeight="1">
      <c r="A952" s="173"/>
      <c r="B952" s="173"/>
      <c r="C952" s="173"/>
      <c r="D952" s="173"/>
      <c r="E952" s="174"/>
      <c r="F952" s="174"/>
      <c r="G952" s="174"/>
      <c r="H952" s="174"/>
      <c r="I952" s="174"/>
      <c r="J952" s="174"/>
      <c r="K952" s="174"/>
      <c r="L952" s="174"/>
      <c r="M952" s="173"/>
      <c r="Q952" s="78" t="s">
        <v>3212</v>
      </c>
    </row>
    <row r="953" spans="1:48" ht="27.75" customHeight="1">
      <c r="A953" s="173"/>
      <c r="B953" s="173"/>
      <c r="C953" s="173"/>
      <c r="D953" s="173"/>
      <c r="E953" s="174"/>
      <c r="F953" s="174"/>
      <c r="G953" s="174"/>
      <c r="H953" s="174"/>
      <c r="I953" s="174"/>
      <c r="J953" s="174"/>
      <c r="K953" s="174"/>
      <c r="L953" s="174"/>
      <c r="M953" s="173"/>
      <c r="Q953" s="78" t="s">
        <v>3212</v>
      </c>
    </row>
    <row r="954" spans="1:48" ht="27.75" customHeight="1">
      <c r="A954" s="173"/>
      <c r="B954" s="173"/>
      <c r="C954" s="173"/>
      <c r="D954" s="173"/>
      <c r="E954" s="174"/>
      <c r="F954" s="174"/>
      <c r="G954" s="174"/>
      <c r="H954" s="174"/>
      <c r="I954" s="174"/>
      <c r="J954" s="174"/>
      <c r="K954" s="174"/>
      <c r="L954" s="174"/>
      <c r="M954" s="173"/>
      <c r="Q954" s="78" t="s">
        <v>3212</v>
      </c>
    </row>
    <row r="955" spans="1:48" ht="27.75" customHeight="1">
      <c r="A955" s="173"/>
      <c r="B955" s="173"/>
      <c r="C955" s="173"/>
      <c r="D955" s="173"/>
      <c r="E955" s="174"/>
      <c r="F955" s="174"/>
      <c r="G955" s="174"/>
      <c r="H955" s="174"/>
      <c r="I955" s="174"/>
      <c r="J955" s="174"/>
      <c r="K955" s="174"/>
      <c r="L955" s="174"/>
      <c r="M955" s="173"/>
      <c r="Q955" s="78" t="s">
        <v>3212</v>
      </c>
    </row>
    <row r="956" spans="1:48" ht="27.75" customHeight="1">
      <c r="A956" s="173"/>
      <c r="B956" s="173"/>
      <c r="C956" s="173"/>
      <c r="D956" s="173"/>
      <c r="E956" s="174"/>
      <c r="F956" s="174"/>
      <c r="G956" s="174"/>
      <c r="H956" s="174"/>
      <c r="I956" s="174"/>
      <c r="J956" s="174"/>
      <c r="K956" s="174"/>
      <c r="L956" s="174"/>
      <c r="M956" s="173"/>
      <c r="Q956" s="78" t="s">
        <v>3212</v>
      </c>
    </row>
    <row r="957" spans="1:48" ht="27.75" customHeight="1">
      <c r="A957" s="173"/>
      <c r="B957" s="173"/>
      <c r="C957" s="173"/>
      <c r="D957" s="173"/>
      <c r="E957" s="174"/>
      <c r="F957" s="174"/>
      <c r="G957" s="174"/>
      <c r="H957" s="174"/>
      <c r="I957" s="174"/>
      <c r="J957" s="174"/>
      <c r="K957" s="174"/>
      <c r="L957" s="174"/>
      <c r="M957" s="173"/>
      <c r="Q957" s="78" t="s">
        <v>3212</v>
      </c>
    </row>
    <row r="958" spans="1:48" ht="27.75" customHeight="1">
      <c r="A958" s="173"/>
      <c r="B958" s="173"/>
      <c r="C958" s="173"/>
      <c r="D958" s="173"/>
      <c r="E958" s="174"/>
      <c r="F958" s="174"/>
      <c r="G958" s="174"/>
      <c r="H958" s="174"/>
      <c r="I958" s="174"/>
      <c r="J958" s="174"/>
      <c r="K958" s="174"/>
      <c r="L958" s="174"/>
      <c r="M958" s="173"/>
      <c r="Q958" s="78" t="s">
        <v>3212</v>
      </c>
    </row>
    <row r="959" spans="1:48" ht="27.75" customHeight="1">
      <c r="A959" s="173"/>
      <c r="B959" s="173"/>
      <c r="C959" s="173"/>
      <c r="D959" s="173"/>
      <c r="E959" s="174"/>
      <c r="F959" s="174"/>
      <c r="G959" s="174"/>
      <c r="H959" s="174"/>
      <c r="I959" s="174"/>
      <c r="J959" s="174"/>
      <c r="K959" s="174"/>
      <c r="L959" s="174"/>
      <c r="M959" s="173"/>
      <c r="Q959" s="78" t="s">
        <v>3212</v>
      </c>
    </row>
    <row r="960" spans="1:48" ht="27.75" customHeight="1">
      <c r="A960" s="173"/>
      <c r="B960" s="173"/>
      <c r="C960" s="173"/>
      <c r="D960" s="173"/>
      <c r="E960" s="174"/>
      <c r="F960" s="174"/>
      <c r="G960" s="174"/>
      <c r="H960" s="174"/>
      <c r="I960" s="174"/>
      <c r="J960" s="174"/>
      <c r="K960" s="174"/>
      <c r="L960" s="174"/>
      <c r="M960" s="173"/>
      <c r="Q960" s="78" t="s">
        <v>3212</v>
      </c>
    </row>
    <row r="961" spans="1:17" ht="27.75" customHeight="1">
      <c r="A961" s="173"/>
      <c r="B961" s="173"/>
      <c r="C961" s="173"/>
      <c r="D961" s="173"/>
      <c r="E961" s="174"/>
      <c r="F961" s="174"/>
      <c r="G961" s="174"/>
      <c r="H961" s="174"/>
      <c r="I961" s="174"/>
      <c r="J961" s="174"/>
      <c r="K961" s="174"/>
      <c r="L961" s="174"/>
      <c r="M961" s="173"/>
      <c r="Q961" s="78" t="s">
        <v>3212</v>
      </c>
    </row>
    <row r="962" spans="1:17" ht="27.75" customHeight="1">
      <c r="A962" s="173"/>
      <c r="B962" s="173"/>
      <c r="C962" s="173"/>
      <c r="D962" s="173"/>
      <c r="E962" s="174"/>
      <c r="F962" s="174"/>
      <c r="G962" s="174"/>
      <c r="H962" s="174"/>
      <c r="I962" s="174"/>
      <c r="J962" s="174"/>
      <c r="K962" s="174"/>
      <c r="L962" s="174"/>
      <c r="M962" s="173"/>
      <c r="Q962" s="78" t="s">
        <v>3212</v>
      </c>
    </row>
    <row r="963" spans="1:17" ht="27.75" customHeight="1">
      <c r="A963" s="173"/>
      <c r="B963" s="173"/>
      <c r="C963" s="173"/>
      <c r="D963" s="173"/>
      <c r="E963" s="174"/>
      <c r="F963" s="174"/>
      <c r="G963" s="174"/>
      <c r="H963" s="174"/>
      <c r="I963" s="174"/>
      <c r="J963" s="174"/>
      <c r="K963" s="174"/>
      <c r="L963" s="174"/>
      <c r="M963" s="173"/>
      <c r="Q963" s="78" t="s">
        <v>3212</v>
      </c>
    </row>
    <row r="964" spans="1:17" ht="27.75" customHeight="1">
      <c r="A964" s="175" t="s">
        <v>161</v>
      </c>
      <c r="B964" s="173"/>
      <c r="C964" s="173"/>
      <c r="D964" s="173"/>
      <c r="E964" s="174"/>
      <c r="F964" s="174">
        <f>SUMIF(Q940:Q963,"010402",F940:F963)</f>
        <v>175681680</v>
      </c>
      <c r="G964" s="174"/>
      <c r="H964" s="174">
        <f>SUMIF(Q940:Q963,"010402",H940:H963)</f>
        <v>0</v>
      </c>
      <c r="I964" s="174"/>
      <c r="J964" s="174">
        <f>SUMIF(Q940:Q963,"010402",J940:J963)</f>
        <v>673079</v>
      </c>
      <c r="K964" s="174"/>
      <c r="L964" s="174">
        <f>SUMIF(Q940:Q963,"010402",L940:L963)</f>
        <v>176354759</v>
      </c>
      <c r="M964" s="173"/>
      <c r="N964" t="s">
        <v>342</v>
      </c>
    </row>
  </sheetData>
  <mergeCells count="44">
    <mergeCell ref="P1:P2"/>
    <mergeCell ref="A1:A2"/>
    <mergeCell ref="B1:B2"/>
    <mergeCell ref="C1:C2"/>
    <mergeCell ref="D1:D2"/>
    <mergeCell ref="E1:F1"/>
    <mergeCell ref="G1:H1"/>
    <mergeCell ref="I1:J1"/>
    <mergeCell ref="K1:L1"/>
    <mergeCell ref="M1:M2"/>
    <mergeCell ref="N1:N2"/>
    <mergeCell ref="O1:O2"/>
    <mergeCell ref="AB1:AB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N1:AN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U1:AU2"/>
    <mergeCell ref="AV1:AV2"/>
    <mergeCell ref="AO1:AO2"/>
    <mergeCell ref="AP1:AP2"/>
    <mergeCell ref="AQ1:AQ2"/>
    <mergeCell ref="AR1:AR2"/>
    <mergeCell ref="AS1:AS2"/>
    <mergeCell ref="AT1:AT2"/>
  </mergeCells>
  <phoneticPr fontId="4" type="noConversion"/>
  <pageMargins left="0.78740157480314954" right="0" top="0.39370078740157477" bottom="0.39370078740157477" header="0" footer="0"/>
  <pageSetup paperSize="9" scale="64" fitToHeight="0" orientation="landscape" verticalDpi="0" r:id="rId1"/>
  <rowBreaks count="30" manualBreakCount="30">
    <brk id="28" max="16383" man="1"/>
    <brk id="54" max="16383" man="1"/>
    <brk id="80" max="16383" man="1"/>
    <brk id="106" max="16383" man="1"/>
    <brk id="158" max="16383" man="1"/>
    <brk id="184" max="16383" man="1"/>
    <brk id="210" max="16383" man="1"/>
    <brk id="236" max="16383" man="1"/>
    <brk id="262" max="16383" man="1"/>
    <brk id="288" max="16383" man="1"/>
    <brk id="340" max="16383" man="1"/>
    <brk id="366" max="16383" man="1"/>
    <brk id="418" max="16383" man="1"/>
    <brk id="444" max="16383" man="1"/>
    <brk id="470" max="16383" man="1"/>
    <brk id="496" max="16383" man="1"/>
    <brk id="522" max="16383" man="1"/>
    <brk id="548" max="16383" man="1"/>
    <brk id="574" max="16383" man="1"/>
    <brk id="600" max="16383" man="1"/>
    <brk id="626" max="16383" man="1"/>
    <brk id="652" max="16383" man="1"/>
    <brk id="678" max="16383" man="1"/>
    <brk id="704" max="16383" man="1"/>
    <brk id="730" max="16383" man="1"/>
    <brk id="756" max="16383" man="1"/>
    <brk id="860" max="16383" man="1"/>
    <brk id="886" max="16383" man="1"/>
    <brk id="938" max="16383" man="1"/>
    <brk id="964" max="16383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N435"/>
  <sheetViews>
    <sheetView topLeftCell="B1" workbookViewId="0"/>
  </sheetViews>
  <sheetFormatPr defaultRowHeight="16.5"/>
  <cols>
    <col min="1" max="1" width="11.625" hidden="1" customWidth="1"/>
    <col min="2" max="3" width="30.625" customWidth="1"/>
    <col min="4" max="4" width="4.625" customWidth="1"/>
    <col min="5" max="8" width="13.625" customWidth="1"/>
    <col min="9" max="9" width="8.625" customWidth="1"/>
    <col min="10" max="10" width="12.625" customWidth="1"/>
    <col min="11" max="12" width="2.625" hidden="1" customWidth="1"/>
    <col min="13" max="13" width="20.625" hidden="1" customWidth="1"/>
    <col min="14" max="14" width="2.625" hidden="1" customWidth="1"/>
  </cols>
  <sheetData>
    <row r="1" spans="1:14" ht="30" customHeight="1">
      <c r="A1" s="167"/>
      <c r="B1" s="166" t="s">
        <v>1124</v>
      </c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</row>
    <row r="2" spans="1:14" ht="30" customHeight="1">
      <c r="A2" s="176"/>
      <c r="B2" s="177" t="s">
        <v>252</v>
      </c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70"/>
    </row>
    <row r="3" spans="1:14" ht="30" customHeight="1">
      <c r="A3" s="165" t="s">
        <v>1125</v>
      </c>
      <c r="B3" s="165" t="s">
        <v>128</v>
      </c>
      <c r="C3" s="165" t="s">
        <v>129</v>
      </c>
      <c r="D3" s="165" t="s">
        <v>130</v>
      </c>
      <c r="E3" s="165" t="s">
        <v>1126</v>
      </c>
      <c r="F3" s="165" t="s">
        <v>1127</v>
      </c>
      <c r="G3" s="165" t="s">
        <v>1128</v>
      </c>
      <c r="H3" s="165" t="s">
        <v>1129</v>
      </c>
      <c r="I3" s="165" t="s">
        <v>1130</v>
      </c>
      <c r="J3" s="165" t="s">
        <v>1131</v>
      </c>
      <c r="K3" s="165" t="s">
        <v>1132</v>
      </c>
      <c r="L3" s="165" t="s">
        <v>1133</v>
      </c>
      <c r="M3" s="165" t="s">
        <v>1134</v>
      </c>
      <c r="N3" s="78" t="s">
        <v>1135</v>
      </c>
    </row>
    <row r="4" spans="1:14" ht="30" customHeight="1">
      <c r="A4" s="175" t="s">
        <v>3369</v>
      </c>
      <c r="B4" s="175" t="s">
        <v>327</v>
      </c>
      <c r="C4" s="175" t="s">
        <v>328</v>
      </c>
      <c r="D4" s="175" t="s">
        <v>329</v>
      </c>
      <c r="E4" s="178">
        <f>일위대가!F8</f>
        <v>0</v>
      </c>
      <c r="F4" s="178">
        <f>일위대가!H8</f>
        <v>0</v>
      </c>
      <c r="G4" s="178">
        <f>일위대가!J8</f>
        <v>1483066</v>
      </c>
      <c r="H4" s="178">
        <f t="shared" ref="H4:H67" si="0">E4+F4+G4</f>
        <v>1483066</v>
      </c>
      <c r="I4" s="175" t="s">
        <v>330</v>
      </c>
      <c r="J4" s="175" t="s">
        <v>145</v>
      </c>
      <c r="K4" s="175" t="s">
        <v>145</v>
      </c>
      <c r="L4" s="175" t="s">
        <v>145</v>
      </c>
      <c r="M4" s="175" t="s">
        <v>145</v>
      </c>
      <c r="N4" s="78" t="s">
        <v>145</v>
      </c>
    </row>
    <row r="5" spans="1:14" ht="30" customHeight="1">
      <c r="A5" s="175" t="s">
        <v>3371</v>
      </c>
      <c r="B5" s="175" t="s">
        <v>333</v>
      </c>
      <c r="C5" s="175" t="s">
        <v>328</v>
      </c>
      <c r="D5" s="175" t="s">
        <v>329</v>
      </c>
      <c r="E5" s="178">
        <f>일위대가!F14</f>
        <v>0</v>
      </c>
      <c r="F5" s="178">
        <f>일위대가!H14</f>
        <v>0</v>
      </c>
      <c r="G5" s="178">
        <f>일위대가!J14</f>
        <v>1337498</v>
      </c>
      <c r="H5" s="178">
        <f t="shared" si="0"/>
        <v>1337498</v>
      </c>
      <c r="I5" s="175" t="s">
        <v>334</v>
      </c>
      <c r="J5" s="175" t="s">
        <v>145</v>
      </c>
      <c r="K5" s="175" t="s">
        <v>145</v>
      </c>
      <c r="L5" s="175" t="s">
        <v>145</v>
      </c>
      <c r="M5" s="175" t="s">
        <v>145</v>
      </c>
      <c r="N5" s="78" t="s">
        <v>145</v>
      </c>
    </row>
    <row r="6" spans="1:14" ht="30" customHeight="1">
      <c r="A6" s="175" t="s">
        <v>3373</v>
      </c>
      <c r="B6" s="175" t="s">
        <v>335</v>
      </c>
      <c r="C6" s="175" t="s">
        <v>328</v>
      </c>
      <c r="D6" s="175" t="s">
        <v>329</v>
      </c>
      <c r="E6" s="178">
        <f>일위대가!F20</f>
        <v>0</v>
      </c>
      <c r="F6" s="178">
        <f>일위대가!H20</f>
        <v>0</v>
      </c>
      <c r="G6" s="178">
        <f>일위대가!J20</f>
        <v>1337498</v>
      </c>
      <c r="H6" s="178">
        <f t="shared" si="0"/>
        <v>1337498</v>
      </c>
      <c r="I6" s="175" t="s">
        <v>336</v>
      </c>
      <c r="J6" s="175" t="s">
        <v>145</v>
      </c>
      <c r="K6" s="175" t="s">
        <v>145</v>
      </c>
      <c r="L6" s="175" t="s">
        <v>145</v>
      </c>
      <c r="M6" s="175" t="s">
        <v>145</v>
      </c>
      <c r="N6" s="78" t="s">
        <v>145</v>
      </c>
    </row>
    <row r="7" spans="1:14" ht="30" customHeight="1">
      <c r="A7" s="175" t="s">
        <v>3375</v>
      </c>
      <c r="B7" s="175" t="s">
        <v>337</v>
      </c>
      <c r="C7" s="175" t="s">
        <v>3015</v>
      </c>
      <c r="D7" s="175" t="s">
        <v>338</v>
      </c>
      <c r="E7" s="178">
        <f>일위대가!F33</f>
        <v>0</v>
      </c>
      <c r="F7" s="178">
        <f>일위대가!H33</f>
        <v>0</v>
      </c>
      <c r="G7" s="178">
        <f>일위대가!J33</f>
        <v>124029</v>
      </c>
      <c r="H7" s="178">
        <f t="shared" si="0"/>
        <v>124029</v>
      </c>
      <c r="I7" s="175" t="s">
        <v>339</v>
      </c>
      <c r="J7" s="175" t="s">
        <v>145</v>
      </c>
      <c r="K7" s="175" t="s">
        <v>145</v>
      </c>
      <c r="L7" s="175" t="s">
        <v>145</v>
      </c>
      <c r="M7" s="175" t="s">
        <v>145</v>
      </c>
      <c r="N7" s="78" t="s">
        <v>145</v>
      </c>
    </row>
    <row r="8" spans="1:14" ht="30" customHeight="1">
      <c r="A8" s="175" t="s">
        <v>3377</v>
      </c>
      <c r="B8" s="175" t="s">
        <v>340</v>
      </c>
      <c r="C8" s="175" t="s">
        <v>3016</v>
      </c>
      <c r="D8" s="175" t="s">
        <v>537</v>
      </c>
      <c r="E8" s="178">
        <f>일위대가!F40</f>
        <v>0</v>
      </c>
      <c r="F8" s="178">
        <f>일위대가!H40</f>
        <v>0</v>
      </c>
      <c r="G8" s="178">
        <f>일위대가!J40</f>
        <v>1363865</v>
      </c>
      <c r="H8" s="178">
        <f t="shared" si="0"/>
        <v>1363865</v>
      </c>
      <c r="I8" s="175" t="s">
        <v>341</v>
      </c>
      <c r="J8" s="175" t="s">
        <v>145</v>
      </c>
      <c r="K8" s="175" t="s">
        <v>145</v>
      </c>
      <c r="L8" s="175" t="s">
        <v>145</v>
      </c>
      <c r="M8" s="175" t="s">
        <v>145</v>
      </c>
      <c r="N8" s="78" t="s">
        <v>145</v>
      </c>
    </row>
    <row r="9" spans="1:14" ht="30" customHeight="1">
      <c r="A9" s="175" t="s">
        <v>3379</v>
      </c>
      <c r="B9" s="175" t="s">
        <v>343</v>
      </c>
      <c r="C9" s="175" t="s">
        <v>344</v>
      </c>
      <c r="D9" s="175" t="s">
        <v>329</v>
      </c>
      <c r="E9" s="178">
        <f>일위대가!F46</f>
        <v>7394</v>
      </c>
      <c r="F9" s="178">
        <f>일위대가!H46</f>
        <v>92625</v>
      </c>
      <c r="G9" s="178">
        <f>일위대가!J46</f>
        <v>0</v>
      </c>
      <c r="H9" s="178">
        <f t="shared" si="0"/>
        <v>100019</v>
      </c>
      <c r="I9" s="175" t="s">
        <v>345</v>
      </c>
      <c r="J9" s="175" t="s">
        <v>145</v>
      </c>
      <c r="K9" s="175" t="s">
        <v>145</v>
      </c>
      <c r="L9" s="175" t="s">
        <v>145</v>
      </c>
      <c r="M9" s="175" t="s">
        <v>145</v>
      </c>
      <c r="N9" s="78" t="s">
        <v>145</v>
      </c>
    </row>
    <row r="10" spans="1:14" ht="30" customHeight="1">
      <c r="A10" s="175" t="s">
        <v>3381</v>
      </c>
      <c r="B10" s="175" t="s">
        <v>343</v>
      </c>
      <c r="C10" s="175" t="s">
        <v>346</v>
      </c>
      <c r="D10" s="175" t="s">
        <v>329</v>
      </c>
      <c r="E10" s="178">
        <f>일위대가!F52</f>
        <v>11620</v>
      </c>
      <c r="F10" s="178">
        <f>일위대가!H52</f>
        <v>159780</v>
      </c>
      <c r="G10" s="178">
        <f>일위대가!J52</f>
        <v>0</v>
      </c>
      <c r="H10" s="178">
        <f t="shared" si="0"/>
        <v>171400</v>
      </c>
      <c r="I10" s="175" t="s">
        <v>347</v>
      </c>
      <c r="J10" s="175" t="s">
        <v>145</v>
      </c>
      <c r="K10" s="175" t="s">
        <v>145</v>
      </c>
      <c r="L10" s="175" t="s">
        <v>145</v>
      </c>
      <c r="M10" s="175" t="s">
        <v>145</v>
      </c>
      <c r="N10" s="78" t="s">
        <v>145</v>
      </c>
    </row>
    <row r="11" spans="1:14" ht="30" customHeight="1">
      <c r="A11" s="175" t="s">
        <v>3383</v>
      </c>
      <c r="B11" s="175" t="s">
        <v>348</v>
      </c>
      <c r="C11" s="175" t="s">
        <v>349</v>
      </c>
      <c r="D11" s="175" t="s">
        <v>350</v>
      </c>
      <c r="E11" s="178">
        <f>일위대가!F65</f>
        <v>39919</v>
      </c>
      <c r="F11" s="178">
        <f>일위대가!H65</f>
        <v>93630</v>
      </c>
      <c r="G11" s="178">
        <f>일위대가!J65</f>
        <v>0</v>
      </c>
      <c r="H11" s="178">
        <f t="shared" si="0"/>
        <v>133549</v>
      </c>
      <c r="I11" s="175" t="s">
        <v>351</v>
      </c>
      <c r="J11" s="175" t="s">
        <v>145</v>
      </c>
      <c r="K11" s="175" t="s">
        <v>145</v>
      </c>
      <c r="L11" s="175" t="s">
        <v>145</v>
      </c>
      <c r="M11" s="175" t="s">
        <v>145</v>
      </c>
      <c r="N11" s="78" t="s">
        <v>145</v>
      </c>
    </row>
    <row r="12" spans="1:14" ht="30" customHeight="1">
      <c r="A12" s="175" t="s">
        <v>3385</v>
      </c>
      <c r="B12" s="175" t="s">
        <v>352</v>
      </c>
      <c r="C12" s="175" t="s">
        <v>353</v>
      </c>
      <c r="D12" s="175" t="s">
        <v>354</v>
      </c>
      <c r="E12" s="178">
        <f>일위대가!F78</f>
        <v>24974</v>
      </c>
      <c r="F12" s="178">
        <f>일위대가!H78</f>
        <v>198509</v>
      </c>
      <c r="G12" s="178">
        <f>일위대가!J78</f>
        <v>7139</v>
      </c>
      <c r="H12" s="178">
        <f t="shared" si="0"/>
        <v>230622</v>
      </c>
      <c r="I12" s="175" t="s">
        <v>355</v>
      </c>
      <c r="J12" s="175" t="s">
        <v>145</v>
      </c>
      <c r="K12" s="175" t="s">
        <v>145</v>
      </c>
      <c r="L12" s="175" t="s">
        <v>145</v>
      </c>
      <c r="M12" s="175" t="s">
        <v>145</v>
      </c>
      <c r="N12" s="78" t="s">
        <v>145</v>
      </c>
    </row>
    <row r="13" spans="1:14" ht="30" customHeight="1">
      <c r="A13" s="175" t="s">
        <v>3387</v>
      </c>
      <c r="B13" s="175" t="s">
        <v>356</v>
      </c>
      <c r="C13" s="175" t="s">
        <v>357</v>
      </c>
      <c r="D13" s="175" t="s">
        <v>358</v>
      </c>
      <c r="E13" s="178">
        <f>일위대가!F85</f>
        <v>2225</v>
      </c>
      <c r="F13" s="178">
        <f>일위대가!H85</f>
        <v>18067</v>
      </c>
      <c r="G13" s="178">
        <f>일위대가!J85</f>
        <v>0</v>
      </c>
      <c r="H13" s="178">
        <f t="shared" si="0"/>
        <v>20292</v>
      </c>
      <c r="I13" s="175" t="s">
        <v>359</v>
      </c>
      <c r="J13" s="175" t="s">
        <v>145</v>
      </c>
      <c r="K13" s="175" t="s">
        <v>145</v>
      </c>
      <c r="L13" s="175" t="s">
        <v>145</v>
      </c>
      <c r="M13" s="175" t="s">
        <v>145</v>
      </c>
      <c r="N13" s="78" t="s">
        <v>145</v>
      </c>
    </row>
    <row r="14" spans="1:14" ht="30" customHeight="1">
      <c r="A14" s="175" t="s">
        <v>3389</v>
      </c>
      <c r="B14" s="175" t="s">
        <v>360</v>
      </c>
      <c r="C14" s="175" t="s">
        <v>3017</v>
      </c>
      <c r="D14" s="175" t="s">
        <v>358</v>
      </c>
      <c r="E14" s="178">
        <f>일위대가!F90</f>
        <v>4681</v>
      </c>
      <c r="F14" s="178">
        <f>일위대가!H90</f>
        <v>12875</v>
      </c>
      <c r="G14" s="178">
        <f>일위대가!J90</f>
        <v>0</v>
      </c>
      <c r="H14" s="178">
        <f t="shared" si="0"/>
        <v>17556</v>
      </c>
      <c r="I14" s="175" t="s">
        <v>361</v>
      </c>
      <c r="J14" s="175" t="s">
        <v>145</v>
      </c>
      <c r="K14" s="175" t="s">
        <v>145</v>
      </c>
      <c r="L14" s="175" t="s">
        <v>145</v>
      </c>
      <c r="M14" s="175" t="s">
        <v>145</v>
      </c>
      <c r="N14" s="78" t="s">
        <v>145</v>
      </c>
    </row>
    <row r="15" spans="1:14" ht="30" customHeight="1">
      <c r="A15" s="175" t="s">
        <v>3391</v>
      </c>
      <c r="B15" s="175" t="s">
        <v>360</v>
      </c>
      <c r="C15" s="175" t="s">
        <v>3018</v>
      </c>
      <c r="D15" s="175" t="s">
        <v>358</v>
      </c>
      <c r="E15" s="178">
        <f>일위대가!F95</f>
        <v>4681</v>
      </c>
      <c r="F15" s="178">
        <f>일위대가!H95</f>
        <v>15669</v>
      </c>
      <c r="G15" s="178">
        <f>일위대가!J95</f>
        <v>0</v>
      </c>
      <c r="H15" s="178">
        <f t="shared" si="0"/>
        <v>20350</v>
      </c>
      <c r="I15" s="175" t="s">
        <v>362</v>
      </c>
      <c r="J15" s="175" t="s">
        <v>145</v>
      </c>
      <c r="K15" s="175" t="s">
        <v>145</v>
      </c>
      <c r="L15" s="175" t="s">
        <v>145</v>
      </c>
      <c r="M15" s="175" t="s">
        <v>145</v>
      </c>
      <c r="N15" s="78" t="s">
        <v>145</v>
      </c>
    </row>
    <row r="16" spans="1:14" ht="30" customHeight="1">
      <c r="A16" s="175" t="s">
        <v>3393</v>
      </c>
      <c r="B16" s="175" t="s">
        <v>363</v>
      </c>
      <c r="C16" s="175" t="s">
        <v>364</v>
      </c>
      <c r="D16" s="175" t="s">
        <v>358</v>
      </c>
      <c r="E16" s="178">
        <f>일위대가!F99</f>
        <v>0</v>
      </c>
      <c r="F16" s="178">
        <f>일위대가!H99</f>
        <v>22074</v>
      </c>
      <c r="G16" s="178">
        <f>일위대가!J99</f>
        <v>0</v>
      </c>
      <c r="H16" s="178">
        <f t="shared" si="0"/>
        <v>22074</v>
      </c>
      <c r="I16" s="175" t="s">
        <v>365</v>
      </c>
      <c r="J16" s="175" t="s">
        <v>145</v>
      </c>
      <c r="K16" s="175" t="s">
        <v>145</v>
      </c>
      <c r="L16" s="175" t="s">
        <v>145</v>
      </c>
      <c r="M16" s="175" t="s">
        <v>145</v>
      </c>
      <c r="N16" s="78" t="s">
        <v>145</v>
      </c>
    </row>
    <row r="17" spans="1:14" ht="30" customHeight="1">
      <c r="A17" s="175" t="s">
        <v>3395</v>
      </c>
      <c r="B17" s="175" t="s">
        <v>366</v>
      </c>
      <c r="C17" s="175" t="s">
        <v>367</v>
      </c>
      <c r="D17" s="175" t="s">
        <v>358</v>
      </c>
      <c r="E17" s="178">
        <f>일위대가!F103</f>
        <v>0</v>
      </c>
      <c r="F17" s="178">
        <f>일위대가!H103</f>
        <v>1389</v>
      </c>
      <c r="G17" s="178">
        <f>일위대가!J103</f>
        <v>0</v>
      </c>
      <c r="H17" s="178">
        <f t="shared" si="0"/>
        <v>1389</v>
      </c>
      <c r="I17" s="175" t="s">
        <v>368</v>
      </c>
      <c r="J17" s="175" t="s">
        <v>145</v>
      </c>
      <c r="K17" s="175" t="s">
        <v>145</v>
      </c>
      <c r="L17" s="175" t="s">
        <v>145</v>
      </c>
      <c r="M17" s="175" t="s">
        <v>145</v>
      </c>
      <c r="N17" s="78" t="s">
        <v>145</v>
      </c>
    </row>
    <row r="18" spans="1:14" ht="30" customHeight="1">
      <c r="A18" s="175" t="s">
        <v>3397</v>
      </c>
      <c r="B18" s="175" t="s">
        <v>369</v>
      </c>
      <c r="C18" s="175" t="s">
        <v>367</v>
      </c>
      <c r="D18" s="175" t="s">
        <v>358</v>
      </c>
      <c r="E18" s="178">
        <f>일위대가!F107</f>
        <v>0</v>
      </c>
      <c r="F18" s="178">
        <f>일위대가!H107</f>
        <v>3334</v>
      </c>
      <c r="G18" s="178">
        <f>일위대가!J107</f>
        <v>0</v>
      </c>
      <c r="H18" s="178">
        <f t="shared" si="0"/>
        <v>3334</v>
      </c>
      <c r="I18" s="175" t="s">
        <v>370</v>
      </c>
      <c r="J18" s="175" t="s">
        <v>145</v>
      </c>
      <c r="K18" s="175" t="s">
        <v>145</v>
      </c>
      <c r="L18" s="175" t="s">
        <v>145</v>
      </c>
      <c r="M18" s="175" t="s">
        <v>145</v>
      </c>
      <c r="N18" s="78" t="s">
        <v>145</v>
      </c>
    </row>
    <row r="19" spans="1:14" ht="30" customHeight="1">
      <c r="A19" s="175" t="s">
        <v>3399</v>
      </c>
      <c r="B19" s="175" t="s">
        <v>371</v>
      </c>
      <c r="C19" s="175" t="s">
        <v>372</v>
      </c>
      <c r="D19" s="175" t="s">
        <v>358</v>
      </c>
      <c r="E19" s="178">
        <f>일위대가!F113</f>
        <v>1052</v>
      </c>
      <c r="F19" s="178">
        <f>일위대가!H113</f>
        <v>1698</v>
      </c>
      <c r="G19" s="178">
        <f>일위대가!J113</f>
        <v>0</v>
      </c>
      <c r="H19" s="178">
        <f t="shared" si="0"/>
        <v>2750</v>
      </c>
      <c r="I19" s="175" t="s">
        <v>373</v>
      </c>
      <c r="J19" s="175" t="s">
        <v>145</v>
      </c>
      <c r="K19" s="175" t="s">
        <v>145</v>
      </c>
      <c r="L19" s="175" t="s">
        <v>145</v>
      </c>
      <c r="M19" s="175" t="s">
        <v>145</v>
      </c>
      <c r="N19" s="78" t="s">
        <v>145</v>
      </c>
    </row>
    <row r="20" spans="1:14" ht="30" customHeight="1">
      <c r="A20" s="175" t="s">
        <v>3401</v>
      </c>
      <c r="B20" s="175" t="s">
        <v>374</v>
      </c>
      <c r="C20" s="175" t="s">
        <v>375</v>
      </c>
      <c r="D20" s="175" t="s">
        <v>358</v>
      </c>
      <c r="E20" s="178">
        <f>일위대가!F117</f>
        <v>0</v>
      </c>
      <c r="F20" s="178">
        <f>일위대가!H117</f>
        <v>679</v>
      </c>
      <c r="G20" s="178">
        <f>일위대가!J117</f>
        <v>0</v>
      </c>
      <c r="H20" s="178">
        <f t="shared" si="0"/>
        <v>679</v>
      </c>
      <c r="I20" s="175" t="s">
        <v>376</v>
      </c>
      <c r="J20" s="175" t="s">
        <v>145</v>
      </c>
      <c r="K20" s="175" t="s">
        <v>145</v>
      </c>
      <c r="L20" s="175" t="s">
        <v>145</v>
      </c>
      <c r="M20" s="175" t="s">
        <v>145</v>
      </c>
      <c r="N20" s="78" t="s">
        <v>145</v>
      </c>
    </row>
    <row r="21" spans="1:14" ht="30" customHeight="1">
      <c r="A21" s="175" t="s">
        <v>3403</v>
      </c>
      <c r="B21" s="175" t="s">
        <v>377</v>
      </c>
      <c r="C21" s="175" t="s">
        <v>145</v>
      </c>
      <c r="D21" s="175" t="s">
        <v>358</v>
      </c>
      <c r="E21" s="178">
        <f>일위대가!F121</f>
        <v>0</v>
      </c>
      <c r="F21" s="178">
        <f>일위대가!H121</f>
        <v>3396</v>
      </c>
      <c r="G21" s="178">
        <f>일위대가!J121</f>
        <v>0</v>
      </c>
      <c r="H21" s="178">
        <f t="shared" si="0"/>
        <v>3396</v>
      </c>
      <c r="I21" s="175" t="s">
        <v>378</v>
      </c>
      <c r="J21" s="175" t="s">
        <v>145</v>
      </c>
      <c r="K21" s="175" t="s">
        <v>145</v>
      </c>
      <c r="L21" s="175" t="s">
        <v>145</v>
      </c>
      <c r="M21" s="175" t="s">
        <v>145</v>
      </c>
      <c r="N21" s="78" t="s">
        <v>145</v>
      </c>
    </row>
    <row r="22" spans="1:14" ht="30" customHeight="1">
      <c r="A22" s="175" t="s">
        <v>3409</v>
      </c>
      <c r="B22" s="175" t="s">
        <v>386</v>
      </c>
      <c r="C22" s="175" t="s">
        <v>387</v>
      </c>
      <c r="D22" s="175" t="s">
        <v>381</v>
      </c>
      <c r="E22" s="178">
        <f>일위대가!F131</f>
        <v>1511</v>
      </c>
      <c r="F22" s="178">
        <f>일위대가!H131</f>
        <v>7129</v>
      </c>
      <c r="G22" s="178">
        <f>일위대가!J131</f>
        <v>1539</v>
      </c>
      <c r="H22" s="178">
        <f t="shared" si="0"/>
        <v>10179</v>
      </c>
      <c r="I22" s="175" t="s">
        <v>388</v>
      </c>
      <c r="J22" s="175" t="s">
        <v>145</v>
      </c>
      <c r="K22" s="175" t="s">
        <v>145</v>
      </c>
      <c r="L22" s="175" t="s">
        <v>145</v>
      </c>
      <c r="M22" s="175" t="s">
        <v>145</v>
      </c>
      <c r="N22" s="78" t="s">
        <v>145</v>
      </c>
    </row>
    <row r="23" spans="1:14" ht="30" customHeight="1">
      <c r="A23" s="175" t="s">
        <v>3411</v>
      </c>
      <c r="B23" s="175" t="s">
        <v>389</v>
      </c>
      <c r="C23" s="175" t="s">
        <v>390</v>
      </c>
      <c r="D23" s="175" t="s">
        <v>358</v>
      </c>
      <c r="E23" s="178">
        <f>일위대가!F136</f>
        <v>16430</v>
      </c>
      <c r="F23" s="178">
        <f>일위대가!H136</f>
        <v>16183</v>
      </c>
      <c r="G23" s="178">
        <f>일위대가!J136</f>
        <v>0</v>
      </c>
      <c r="H23" s="178">
        <f t="shared" si="0"/>
        <v>32613</v>
      </c>
      <c r="I23" s="175" t="s">
        <v>391</v>
      </c>
      <c r="J23" s="175" t="s">
        <v>145</v>
      </c>
      <c r="K23" s="175" t="s">
        <v>145</v>
      </c>
      <c r="L23" s="175" t="s">
        <v>145</v>
      </c>
      <c r="M23" s="175" t="s">
        <v>145</v>
      </c>
      <c r="N23" s="78" t="s">
        <v>145</v>
      </c>
    </row>
    <row r="24" spans="1:14" ht="30" customHeight="1">
      <c r="A24" s="175" t="s">
        <v>3413</v>
      </c>
      <c r="B24" s="175" t="s">
        <v>392</v>
      </c>
      <c r="C24" s="175" t="s">
        <v>393</v>
      </c>
      <c r="D24" s="175" t="s">
        <v>358</v>
      </c>
      <c r="E24" s="178">
        <f>일위대가!F141</f>
        <v>422</v>
      </c>
      <c r="F24" s="178">
        <f>일위대가!H141</f>
        <v>1431</v>
      </c>
      <c r="G24" s="178">
        <f>일위대가!J141</f>
        <v>0</v>
      </c>
      <c r="H24" s="178">
        <f t="shared" si="0"/>
        <v>1853</v>
      </c>
      <c r="I24" s="175" t="s">
        <v>394</v>
      </c>
      <c r="J24" s="175" t="s">
        <v>145</v>
      </c>
      <c r="K24" s="175" t="s">
        <v>145</v>
      </c>
      <c r="L24" s="175" t="s">
        <v>145</v>
      </c>
      <c r="M24" s="175" t="s">
        <v>145</v>
      </c>
      <c r="N24" s="78" t="s">
        <v>145</v>
      </c>
    </row>
    <row r="25" spans="1:14" ht="30" customHeight="1">
      <c r="A25" s="175" t="s">
        <v>3415</v>
      </c>
      <c r="B25" s="175" t="s">
        <v>395</v>
      </c>
      <c r="C25" s="175" t="s">
        <v>396</v>
      </c>
      <c r="D25" s="175" t="s">
        <v>381</v>
      </c>
      <c r="E25" s="178">
        <f>일위대가!F151</f>
        <v>1048</v>
      </c>
      <c r="F25" s="178">
        <f>일위대가!H151</f>
        <v>9384</v>
      </c>
      <c r="G25" s="178">
        <f>일위대가!J151</f>
        <v>1361</v>
      </c>
      <c r="H25" s="178">
        <f t="shared" si="0"/>
        <v>11793</v>
      </c>
      <c r="I25" s="175" t="s">
        <v>397</v>
      </c>
      <c r="J25" s="175" t="s">
        <v>145</v>
      </c>
      <c r="K25" s="175" t="s">
        <v>145</v>
      </c>
      <c r="L25" s="175" t="s">
        <v>145</v>
      </c>
      <c r="M25" s="175" t="s">
        <v>145</v>
      </c>
      <c r="N25" s="78" t="s">
        <v>145</v>
      </c>
    </row>
    <row r="26" spans="1:14" ht="30" customHeight="1">
      <c r="A26" s="175" t="s">
        <v>3443</v>
      </c>
      <c r="B26" s="175" t="s">
        <v>418</v>
      </c>
      <c r="C26" s="175" t="s">
        <v>419</v>
      </c>
      <c r="D26" s="175" t="s">
        <v>381</v>
      </c>
      <c r="E26" s="178">
        <f>일위대가!F159</f>
        <v>1450</v>
      </c>
      <c r="F26" s="178">
        <f>일위대가!H159</f>
        <v>11741</v>
      </c>
      <c r="G26" s="178">
        <f>일위대가!J159</f>
        <v>4343</v>
      </c>
      <c r="H26" s="178">
        <f t="shared" si="0"/>
        <v>17534</v>
      </c>
      <c r="I26" s="175" t="s">
        <v>420</v>
      </c>
      <c r="J26" s="175" t="s">
        <v>145</v>
      </c>
      <c r="K26" s="175" t="s">
        <v>145</v>
      </c>
      <c r="L26" s="175" t="s">
        <v>145</v>
      </c>
      <c r="M26" s="175" t="s">
        <v>145</v>
      </c>
      <c r="N26" s="78" t="s">
        <v>145</v>
      </c>
    </row>
    <row r="27" spans="1:14" ht="30" customHeight="1">
      <c r="A27" s="175" t="s">
        <v>3445</v>
      </c>
      <c r="B27" s="175" t="s">
        <v>418</v>
      </c>
      <c r="C27" s="175" t="s">
        <v>421</v>
      </c>
      <c r="D27" s="175" t="s">
        <v>381</v>
      </c>
      <c r="E27" s="178">
        <f>일위대가!F167</f>
        <v>2027</v>
      </c>
      <c r="F27" s="178">
        <f>일위대가!H167</f>
        <v>16432</v>
      </c>
      <c r="G27" s="178">
        <f>일위대가!J167</f>
        <v>6071</v>
      </c>
      <c r="H27" s="178">
        <f t="shared" si="0"/>
        <v>24530</v>
      </c>
      <c r="I27" s="175" t="s">
        <v>422</v>
      </c>
      <c r="J27" s="175" t="s">
        <v>145</v>
      </c>
      <c r="K27" s="175" t="s">
        <v>145</v>
      </c>
      <c r="L27" s="175" t="s">
        <v>145</v>
      </c>
      <c r="M27" s="175" t="s">
        <v>145</v>
      </c>
      <c r="N27" s="78" t="s">
        <v>145</v>
      </c>
    </row>
    <row r="28" spans="1:14" ht="30" customHeight="1">
      <c r="A28" s="175" t="s">
        <v>3447</v>
      </c>
      <c r="B28" s="175" t="s">
        <v>423</v>
      </c>
      <c r="C28" s="175" t="s">
        <v>424</v>
      </c>
      <c r="D28" s="175" t="s">
        <v>381</v>
      </c>
      <c r="E28" s="178">
        <f>일위대가!F175</f>
        <v>1450</v>
      </c>
      <c r="F28" s="178">
        <f>일위대가!H175</f>
        <v>7593</v>
      </c>
      <c r="G28" s="178">
        <f>일위대가!J175</f>
        <v>4135</v>
      </c>
      <c r="H28" s="178">
        <f t="shared" si="0"/>
        <v>13178</v>
      </c>
      <c r="I28" s="175" t="s">
        <v>425</v>
      </c>
      <c r="J28" s="175" t="s">
        <v>145</v>
      </c>
      <c r="K28" s="175" t="s">
        <v>145</v>
      </c>
      <c r="L28" s="175" t="s">
        <v>145</v>
      </c>
      <c r="M28" s="175" t="s">
        <v>145</v>
      </c>
      <c r="N28" s="78" t="s">
        <v>145</v>
      </c>
    </row>
    <row r="29" spans="1:14" ht="30" customHeight="1">
      <c r="A29" s="175" t="s">
        <v>3459</v>
      </c>
      <c r="B29" s="175" t="s">
        <v>3019</v>
      </c>
      <c r="C29" s="175" t="s">
        <v>433</v>
      </c>
      <c r="D29" s="175" t="s">
        <v>401</v>
      </c>
      <c r="E29" s="178">
        <f>일위대가!F180</f>
        <v>10770</v>
      </c>
      <c r="F29" s="178">
        <f>일위대가!H180</f>
        <v>630845</v>
      </c>
      <c r="G29" s="178">
        <f>일위대가!J180</f>
        <v>50802</v>
      </c>
      <c r="H29" s="178">
        <f t="shared" si="0"/>
        <v>692417</v>
      </c>
      <c r="I29" s="175" t="s">
        <v>434</v>
      </c>
      <c r="J29" s="175" t="s">
        <v>145</v>
      </c>
      <c r="K29" s="175" t="s">
        <v>145</v>
      </c>
      <c r="L29" s="175" t="s">
        <v>145</v>
      </c>
      <c r="M29" s="175" t="s">
        <v>145</v>
      </c>
      <c r="N29" s="78" t="s">
        <v>145</v>
      </c>
    </row>
    <row r="30" spans="1:14" ht="30" customHeight="1">
      <c r="A30" s="175" t="s">
        <v>3463</v>
      </c>
      <c r="B30" s="175" t="s">
        <v>3022</v>
      </c>
      <c r="C30" s="175" t="s">
        <v>145</v>
      </c>
      <c r="D30" s="175" t="s">
        <v>401</v>
      </c>
      <c r="E30" s="178">
        <f>일위대가!F185</f>
        <v>0</v>
      </c>
      <c r="F30" s="178">
        <f>일위대가!H185</f>
        <v>0</v>
      </c>
      <c r="G30" s="178">
        <f>일위대가!J185</f>
        <v>23209</v>
      </c>
      <c r="H30" s="178">
        <f t="shared" si="0"/>
        <v>23209</v>
      </c>
      <c r="I30" s="175" t="s">
        <v>437</v>
      </c>
      <c r="J30" s="175" t="s">
        <v>145</v>
      </c>
      <c r="K30" s="175" t="s">
        <v>145</v>
      </c>
      <c r="L30" s="175" t="s">
        <v>145</v>
      </c>
      <c r="M30" s="175" t="s">
        <v>145</v>
      </c>
      <c r="N30" s="78" t="s">
        <v>145</v>
      </c>
    </row>
    <row r="31" spans="1:14" ht="30" customHeight="1">
      <c r="A31" s="175" t="s">
        <v>3465</v>
      </c>
      <c r="B31" s="175" t="s">
        <v>435</v>
      </c>
      <c r="C31" s="175" t="s">
        <v>436</v>
      </c>
      <c r="D31" s="175" t="s">
        <v>358</v>
      </c>
      <c r="E31" s="178">
        <f>일위대가!F190</f>
        <v>14991</v>
      </c>
      <c r="F31" s="178">
        <f>일위대가!H190</f>
        <v>56939</v>
      </c>
      <c r="G31" s="178">
        <f>일위대가!J190</f>
        <v>569</v>
      </c>
      <c r="H31" s="178">
        <f t="shared" si="0"/>
        <v>72499</v>
      </c>
      <c r="I31" s="175" t="s">
        <v>439</v>
      </c>
      <c r="J31" s="175" t="s">
        <v>145</v>
      </c>
      <c r="K31" s="175" t="s">
        <v>145</v>
      </c>
      <c r="L31" s="175" t="s">
        <v>145</v>
      </c>
      <c r="M31" s="175" t="s">
        <v>145</v>
      </c>
      <c r="N31" s="78" t="s">
        <v>145</v>
      </c>
    </row>
    <row r="32" spans="1:14" ht="30" customHeight="1">
      <c r="A32" s="175" t="s">
        <v>3467</v>
      </c>
      <c r="B32" s="175" t="s">
        <v>438</v>
      </c>
      <c r="C32" s="175" t="s">
        <v>440</v>
      </c>
      <c r="D32" s="175" t="s">
        <v>358</v>
      </c>
      <c r="E32" s="178">
        <f>일위대가!F195</f>
        <v>12978</v>
      </c>
      <c r="F32" s="178">
        <f>일위대가!H195</f>
        <v>37755</v>
      </c>
      <c r="G32" s="178">
        <f>일위대가!J195</f>
        <v>377</v>
      </c>
      <c r="H32" s="178">
        <f t="shared" si="0"/>
        <v>51110</v>
      </c>
      <c r="I32" s="175" t="s">
        <v>441</v>
      </c>
      <c r="J32" s="175" t="s">
        <v>145</v>
      </c>
      <c r="K32" s="175" t="s">
        <v>145</v>
      </c>
      <c r="L32" s="175" t="s">
        <v>145</v>
      </c>
      <c r="M32" s="175" t="s">
        <v>145</v>
      </c>
      <c r="N32" s="78" t="s">
        <v>145</v>
      </c>
    </row>
    <row r="33" spans="1:14" ht="30" customHeight="1">
      <c r="A33" s="175" t="s">
        <v>3469</v>
      </c>
      <c r="B33" s="175" t="s">
        <v>438</v>
      </c>
      <c r="C33" s="175" t="s">
        <v>442</v>
      </c>
      <c r="D33" s="175" t="s">
        <v>358</v>
      </c>
      <c r="E33" s="178">
        <f>일위대가!F200</f>
        <v>12978</v>
      </c>
      <c r="F33" s="178">
        <f>일위대가!H200</f>
        <v>45728</v>
      </c>
      <c r="G33" s="178">
        <f>일위대가!J200</f>
        <v>457</v>
      </c>
      <c r="H33" s="178">
        <f t="shared" si="0"/>
        <v>59163</v>
      </c>
      <c r="I33" s="175" t="s">
        <v>443</v>
      </c>
      <c r="J33" s="175" t="s">
        <v>145</v>
      </c>
      <c r="K33" s="175" t="s">
        <v>145</v>
      </c>
      <c r="L33" s="175" t="s">
        <v>145</v>
      </c>
      <c r="M33" s="175" t="s">
        <v>145</v>
      </c>
      <c r="N33" s="78" t="s">
        <v>145</v>
      </c>
    </row>
    <row r="34" spans="1:14" ht="30" customHeight="1">
      <c r="A34" s="175" t="s">
        <v>3471</v>
      </c>
      <c r="B34" s="175" t="s">
        <v>444</v>
      </c>
      <c r="C34" s="175" t="s">
        <v>447</v>
      </c>
      <c r="D34" s="175" t="s">
        <v>358</v>
      </c>
      <c r="E34" s="178">
        <f>일위대가!F207</f>
        <v>4157</v>
      </c>
      <c r="F34" s="178">
        <f>일위대가!H207</f>
        <v>36027</v>
      </c>
      <c r="G34" s="178">
        <f>일위대가!J207</f>
        <v>1080</v>
      </c>
      <c r="H34" s="178">
        <f t="shared" si="0"/>
        <v>41264</v>
      </c>
      <c r="I34" s="175" t="s">
        <v>446</v>
      </c>
      <c r="J34" s="175" t="s">
        <v>145</v>
      </c>
      <c r="K34" s="175" t="s">
        <v>145</v>
      </c>
      <c r="L34" s="175" t="s">
        <v>145</v>
      </c>
      <c r="M34" s="175" t="s">
        <v>145</v>
      </c>
      <c r="N34" s="78" t="s">
        <v>145</v>
      </c>
    </row>
    <row r="35" spans="1:14" ht="30" customHeight="1">
      <c r="A35" s="175" t="s">
        <v>3473</v>
      </c>
      <c r="B35" s="175" t="s">
        <v>444</v>
      </c>
      <c r="C35" s="175" t="s">
        <v>449</v>
      </c>
      <c r="D35" s="175" t="s">
        <v>358</v>
      </c>
      <c r="E35" s="178">
        <f>일위대가!F214</f>
        <v>3415</v>
      </c>
      <c r="F35" s="178">
        <f>일위대가!H214</f>
        <v>31528</v>
      </c>
      <c r="G35" s="178">
        <f>일위대가!J214</f>
        <v>945</v>
      </c>
      <c r="H35" s="178">
        <f t="shared" si="0"/>
        <v>35888</v>
      </c>
      <c r="I35" s="175" t="s">
        <v>448</v>
      </c>
      <c r="J35" s="175" t="s">
        <v>145</v>
      </c>
      <c r="K35" s="175" t="s">
        <v>145</v>
      </c>
      <c r="L35" s="175" t="s">
        <v>145</v>
      </c>
      <c r="M35" s="175" t="s">
        <v>145</v>
      </c>
      <c r="N35" s="78" t="s">
        <v>145</v>
      </c>
    </row>
    <row r="36" spans="1:14" ht="30" customHeight="1">
      <c r="A36" s="175" t="s">
        <v>3475</v>
      </c>
      <c r="B36" s="175" t="s">
        <v>451</v>
      </c>
      <c r="C36" s="175" t="s">
        <v>145</v>
      </c>
      <c r="D36" s="175" t="s">
        <v>381</v>
      </c>
      <c r="E36" s="178">
        <f>일위대가!F219</f>
        <v>3600</v>
      </c>
      <c r="F36" s="178">
        <f>일위대가!H219</f>
        <v>7990</v>
      </c>
      <c r="G36" s="178">
        <f>일위대가!J219</f>
        <v>0</v>
      </c>
      <c r="H36" s="178">
        <f t="shared" si="0"/>
        <v>11590</v>
      </c>
      <c r="I36" s="175" t="s">
        <v>450</v>
      </c>
      <c r="J36" s="175" t="s">
        <v>145</v>
      </c>
      <c r="K36" s="175" t="s">
        <v>145</v>
      </c>
      <c r="L36" s="175" t="s">
        <v>145</v>
      </c>
      <c r="M36" s="175" t="s">
        <v>145</v>
      </c>
      <c r="N36" s="78" t="s">
        <v>145</v>
      </c>
    </row>
    <row r="37" spans="1:14" ht="30" customHeight="1">
      <c r="A37" s="175" t="s">
        <v>3478</v>
      </c>
      <c r="B37" s="175" t="s">
        <v>3477</v>
      </c>
      <c r="C37" s="175" t="s">
        <v>145</v>
      </c>
      <c r="D37" s="175" t="s">
        <v>381</v>
      </c>
      <c r="E37" s="178">
        <f>일위대가!F224</f>
        <v>70292</v>
      </c>
      <c r="F37" s="178">
        <f>일위대가!H224</f>
        <v>17271</v>
      </c>
      <c r="G37" s="178">
        <f>일위대가!J224</f>
        <v>3100</v>
      </c>
      <c r="H37" s="178">
        <f t="shared" si="0"/>
        <v>90663</v>
      </c>
      <c r="I37" s="175" t="s">
        <v>452</v>
      </c>
      <c r="J37" s="175" t="s">
        <v>145</v>
      </c>
      <c r="K37" s="175" t="s">
        <v>145</v>
      </c>
      <c r="L37" s="175" t="s">
        <v>145</v>
      </c>
      <c r="M37" s="175" t="s">
        <v>145</v>
      </c>
      <c r="N37" s="78" t="s">
        <v>145</v>
      </c>
    </row>
    <row r="38" spans="1:14" ht="30" customHeight="1">
      <c r="A38" s="175" t="s">
        <v>3480</v>
      </c>
      <c r="B38" s="175" t="s">
        <v>453</v>
      </c>
      <c r="C38" s="175" t="s">
        <v>454</v>
      </c>
      <c r="D38" s="175" t="s">
        <v>358</v>
      </c>
      <c r="E38" s="178">
        <f>일위대가!F230</f>
        <v>2510</v>
      </c>
      <c r="F38" s="178">
        <f>일위대가!H230</f>
        <v>1329</v>
      </c>
      <c r="G38" s="178">
        <f>일위대가!J230</f>
        <v>0</v>
      </c>
      <c r="H38" s="178">
        <f t="shared" si="0"/>
        <v>3839</v>
      </c>
      <c r="I38" s="175" t="s">
        <v>455</v>
      </c>
      <c r="J38" s="175" t="s">
        <v>145</v>
      </c>
      <c r="K38" s="175" t="s">
        <v>145</v>
      </c>
      <c r="L38" s="175" t="s">
        <v>145</v>
      </c>
      <c r="M38" s="175" t="s">
        <v>145</v>
      </c>
      <c r="N38" s="78" t="s">
        <v>145</v>
      </c>
    </row>
    <row r="39" spans="1:14" ht="30" customHeight="1">
      <c r="A39" s="175" t="s">
        <v>3566</v>
      </c>
      <c r="B39" s="175" t="s">
        <v>2926</v>
      </c>
      <c r="C39" s="175" t="s">
        <v>2927</v>
      </c>
      <c r="D39" s="175" t="s">
        <v>458</v>
      </c>
      <c r="E39" s="178">
        <f>일위대가!F236</f>
        <v>0</v>
      </c>
      <c r="F39" s="178">
        <f>일위대가!H236</f>
        <v>41103</v>
      </c>
      <c r="G39" s="178">
        <f>일위대가!J236</f>
        <v>822</v>
      </c>
      <c r="H39" s="178">
        <f t="shared" si="0"/>
        <v>41925</v>
      </c>
      <c r="I39" s="175" t="s">
        <v>465</v>
      </c>
      <c r="J39" s="175" t="s">
        <v>145</v>
      </c>
      <c r="K39" s="175" t="s">
        <v>145</v>
      </c>
      <c r="L39" s="175" t="s">
        <v>145</v>
      </c>
      <c r="M39" s="175" t="s">
        <v>145</v>
      </c>
      <c r="N39" s="78" t="s">
        <v>145</v>
      </c>
    </row>
    <row r="40" spans="1:14" ht="30" customHeight="1">
      <c r="A40" s="175" t="s">
        <v>3568</v>
      </c>
      <c r="B40" s="175" t="s">
        <v>2932</v>
      </c>
      <c r="C40" s="175" t="s">
        <v>2933</v>
      </c>
      <c r="D40" s="175" t="s">
        <v>401</v>
      </c>
      <c r="E40" s="178">
        <f>일위대가!F242</f>
        <v>33775</v>
      </c>
      <c r="F40" s="178">
        <f>일위대가!H242</f>
        <v>578052</v>
      </c>
      <c r="G40" s="178">
        <f>일위대가!J242</f>
        <v>346831</v>
      </c>
      <c r="H40" s="178">
        <f t="shared" si="0"/>
        <v>958658</v>
      </c>
      <c r="I40" s="175" t="s">
        <v>469</v>
      </c>
      <c r="J40" s="175" t="s">
        <v>145</v>
      </c>
      <c r="K40" s="175" t="s">
        <v>145</v>
      </c>
      <c r="L40" s="175" t="s">
        <v>145</v>
      </c>
      <c r="M40" s="175" t="s">
        <v>145</v>
      </c>
      <c r="N40" s="78" t="s">
        <v>145</v>
      </c>
    </row>
    <row r="41" spans="1:14" ht="30" customHeight="1">
      <c r="A41" s="175" t="s">
        <v>3570</v>
      </c>
      <c r="B41" s="175" t="s">
        <v>2934</v>
      </c>
      <c r="C41" s="175" t="s">
        <v>2935</v>
      </c>
      <c r="D41" s="175" t="s">
        <v>401</v>
      </c>
      <c r="E41" s="178">
        <f>일위대가!F248</f>
        <v>0</v>
      </c>
      <c r="F41" s="178">
        <f>일위대가!H248</f>
        <v>137204</v>
      </c>
      <c r="G41" s="178">
        <f>일위대가!J248</f>
        <v>0</v>
      </c>
      <c r="H41" s="178">
        <f t="shared" si="0"/>
        <v>137204</v>
      </c>
      <c r="I41" s="175" t="s">
        <v>471</v>
      </c>
      <c r="J41" s="175" t="s">
        <v>145</v>
      </c>
      <c r="K41" s="175" t="s">
        <v>145</v>
      </c>
      <c r="L41" s="175" t="s">
        <v>145</v>
      </c>
      <c r="M41" s="175" t="s">
        <v>145</v>
      </c>
      <c r="N41" s="78" t="s">
        <v>145</v>
      </c>
    </row>
    <row r="42" spans="1:14" ht="30" customHeight="1">
      <c r="A42" s="175" t="s">
        <v>3572</v>
      </c>
      <c r="B42" s="175" t="s">
        <v>2936</v>
      </c>
      <c r="C42" s="175" t="s">
        <v>2937</v>
      </c>
      <c r="D42" s="175" t="s">
        <v>401</v>
      </c>
      <c r="E42" s="178">
        <f>일위대가!F254</f>
        <v>0</v>
      </c>
      <c r="F42" s="178">
        <f>일위대가!H254</f>
        <v>205028</v>
      </c>
      <c r="G42" s="178">
        <f>일위대가!J254</f>
        <v>6150</v>
      </c>
      <c r="H42" s="178">
        <f t="shared" si="0"/>
        <v>211178</v>
      </c>
      <c r="I42" s="175" t="s">
        <v>474</v>
      </c>
      <c r="J42" s="175" t="s">
        <v>145</v>
      </c>
      <c r="K42" s="175" t="s">
        <v>145</v>
      </c>
      <c r="L42" s="175" t="s">
        <v>145</v>
      </c>
      <c r="M42" s="175" t="s">
        <v>145</v>
      </c>
      <c r="N42" s="78" t="s">
        <v>145</v>
      </c>
    </row>
    <row r="43" spans="1:14" ht="30" customHeight="1">
      <c r="A43" s="175" t="s">
        <v>3574</v>
      </c>
      <c r="B43" s="175" t="s">
        <v>1342</v>
      </c>
      <c r="C43" s="175" t="s">
        <v>1343</v>
      </c>
      <c r="D43" s="175" t="s">
        <v>358</v>
      </c>
      <c r="E43" s="178">
        <f>일위대가!F263</f>
        <v>1253</v>
      </c>
      <c r="F43" s="178">
        <f>일위대가!H263</f>
        <v>2340</v>
      </c>
      <c r="G43" s="178">
        <f>일위대가!J263</f>
        <v>0</v>
      </c>
      <c r="H43" s="178">
        <f t="shared" si="0"/>
        <v>3593</v>
      </c>
      <c r="I43" s="175" t="s">
        <v>476</v>
      </c>
      <c r="J43" s="175" t="s">
        <v>145</v>
      </c>
      <c r="K43" s="175" t="s">
        <v>145</v>
      </c>
      <c r="L43" s="175" t="s">
        <v>145</v>
      </c>
      <c r="M43" s="175" t="s">
        <v>145</v>
      </c>
      <c r="N43" s="78" t="s">
        <v>145</v>
      </c>
    </row>
    <row r="44" spans="1:14" ht="30" customHeight="1">
      <c r="A44" s="175" t="s">
        <v>3576</v>
      </c>
      <c r="B44" s="175" t="s">
        <v>2938</v>
      </c>
      <c r="C44" s="175" t="s">
        <v>2939</v>
      </c>
      <c r="D44" s="175" t="s">
        <v>358</v>
      </c>
      <c r="E44" s="178">
        <f>일위대가!F270</f>
        <v>0</v>
      </c>
      <c r="F44" s="178">
        <f>일위대가!H270</f>
        <v>12505</v>
      </c>
      <c r="G44" s="178">
        <f>일위대가!J270</f>
        <v>625</v>
      </c>
      <c r="H44" s="178">
        <f t="shared" si="0"/>
        <v>13130</v>
      </c>
      <c r="I44" s="175" t="s">
        <v>478</v>
      </c>
      <c r="J44" s="175" t="s">
        <v>145</v>
      </c>
      <c r="K44" s="175" t="s">
        <v>145</v>
      </c>
      <c r="L44" s="175" t="s">
        <v>145</v>
      </c>
      <c r="M44" s="175" t="s">
        <v>145</v>
      </c>
      <c r="N44" s="78" t="s">
        <v>145</v>
      </c>
    </row>
    <row r="45" spans="1:14" ht="30" customHeight="1">
      <c r="A45" s="175" t="s">
        <v>3578</v>
      </c>
      <c r="B45" s="175" t="s">
        <v>2940</v>
      </c>
      <c r="C45" s="175" t="s">
        <v>2941</v>
      </c>
      <c r="D45" s="175" t="s">
        <v>338</v>
      </c>
      <c r="E45" s="178">
        <f>일위대가!F277</f>
        <v>3468</v>
      </c>
      <c r="F45" s="178">
        <f>일위대가!H277</f>
        <v>16835</v>
      </c>
      <c r="G45" s="178">
        <f>일위대가!J277</f>
        <v>712</v>
      </c>
      <c r="H45" s="178">
        <f t="shared" si="0"/>
        <v>21015</v>
      </c>
      <c r="I45" s="175" t="s">
        <v>480</v>
      </c>
      <c r="J45" s="175" t="s">
        <v>145</v>
      </c>
      <c r="K45" s="175" t="s">
        <v>145</v>
      </c>
      <c r="L45" s="175" t="s">
        <v>145</v>
      </c>
      <c r="M45" s="175" t="s">
        <v>145</v>
      </c>
      <c r="N45" s="78" t="s">
        <v>145</v>
      </c>
    </row>
    <row r="46" spans="1:14" ht="30" customHeight="1">
      <c r="A46" s="175" t="s">
        <v>3580</v>
      </c>
      <c r="B46" s="175" t="s">
        <v>2928</v>
      </c>
      <c r="C46" s="175" t="s">
        <v>2929</v>
      </c>
      <c r="D46" s="175" t="s">
        <v>329</v>
      </c>
      <c r="E46" s="178">
        <f>일위대가!F283</f>
        <v>600</v>
      </c>
      <c r="F46" s="178">
        <f>일위대가!H283</f>
        <v>622</v>
      </c>
      <c r="G46" s="178">
        <f>일위대가!J283</f>
        <v>136</v>
      </c>
      <c r="H46" s="178">
        <f t="shared" si="0"/>
        <v>1358</v>
      </c>
      <c r="I46" s="175" t="s">
        <v>483</v>
      </c>
      <c r="J46" s="175" t="s">
        <v>145</v>
      </c>
      <c r="K46" s="175" t="s">
        <v>145</v>
      </c>
      <c r="L46" s="175" t="s">
        <v>145</v>
      </c>
      <c r="M46" s="175" t="s">
        <v>145</v>
      </c>
      <c r="N46" s="78" t="s">
        <v>145</v>
      </c>
    </row>
    <row r="47" spans="1:14" ht="30" customHeight="1">
      <c r="A47" s="175" t="s">
        <v>3582</v>
      </c>
      <c r="B47" s="175" t="s">
        <v>2928</v>
      </c>
      <c r="C47" s="175" t="s">
        <v>2930</v>
      </c>
      <c r="D47" s="175" t="s">
        <v>329</v>
      </c>
      <c r="E47" s="178">
        <f>일위대가!F289</f>
        <v>803</v>
      </c>
      <c r="F47" s="178">
        <f>일위대가!H289</f>
        <v>622</v>
      </c>
      <c r="G47" s="178">
        <f>일위대가!J289</f>
        <v>136</v>
      </c>
      <c r="H47" s="178">
        <f t="shared" si="0"/>
        <v>1561</v>
      </c>
      <c r="I47" s="175" t="s">
        <v>492</v>
      </c>
      <c r="J47" s="175" t="s">
        <v>145</v>
      </c>
      <c r="K47" s="175" t="s">
        <v>145</v>
      </c>
      <c r="L47" s="175" t="s">
        <v>145</v>
      </c>
      <c r="M47" s="175" t="s">
        <v>145</v>
      </c>
      <c r="N47" s="78" t="s">
        <v>145</v>
      </c>
    </row>
    <row r="48" spans="1:14" ht="30" customHeight="1">
      <c r="A48" s="175" t="s">
        <v>3584</v>
      </c>
      <c r="B48" s="175" t="s">
        <v>2928</v>
      </c>
      <c r="C48" s="175" t="s">
        <v>2931</v>
      </c>
      <c r="D48" s="175" t="s">
        <v>329</v>
      </c>
      <c r="E48" s="178">
        <f>일위대가!F295</f>
        <v>958</v>
      </c>
      <c r="F48" s="178">
        <f>일위대가!H295</f>
        <v>622</v>
      </c>
      <c r="G48" s="178">
        <f>일위대가!J295</f>
        <v>136</v>
      </c>
      <c r="H48" s="178">
        <f t="shared" si="0"/>
        <v>1716</v>
      </c>
      <c r="I48" s="175" t="s">
        <v>495</v>
      </c>
      <c r="J48" s="175" t="s">
        <v>145</v>
      </c>
      <c r="K48" s="175" t="s">
        <v>145</v>
      </c>
      <c r="L48" s="175" t="s">
        <v>145</v>
      </c>
      <c r="M48" s="175" t="s">
        <v>145</v>
      </c>
      <c r="N48" s="78" t="s">
        <v>145</v>
      </c>
    </row>
    <row r="49" spans="1:14" ht="30" customHeight="1">
      <c r="A49" s="175" t="s">
        <v>3588</v>
      </c>
      <c r="B49" s="175" t="s">
        <v>463</v>
      </c>
      <c r="C49" s="175" t="s">
        <v>464</v>
      </c>
      <c r="D49" s="175" t="s">
        <v>358</v>
      </c>
      <c r="E49" s="178">
        <f>일위대가!F303</f>
        <v>0</v>
      </c>
      <c r="F49" s="178">
        <f>일위대가!H303</f>
        <v>40916</v>
      </c>
      <c r="G49" s="178">
        <f>일위대가!J303</f>
        <v>775</v>
      </c>
      <c r="H49" s="178">
        <f t="shared" si="0"/>
        <v>41691</v>
      </c>
      <c r="I49" s="175" t="s">
        <v>498</v>
      </c>
      <c r="J49" s="175" t="s">
        <v>145</v>
      </c>
      <c r="K49" s="175" t="s">
        <v>145</v>
      </c>
      <c r="L49" s="175" t="s">
        <v>145</v>
      </c>
      <c r="M49" s="175" t="s">
        <v>145</v>
      </c>
      <c r="N49" s="78" t="s">
        <v>145</v>
      </c>
    </row>
    <row r="50" spans="1:14" ht="30" customHeight="1">
      <c r="A50" s="175" t="s">
        <v>3590</v>
      </c>
      <c r="B50" s="175" t="s">
        <v>466</v>
      </c>
      <c r="C50" s="175" t="s">
        <v>467</v>
      </c>
      <c r="D50" s="175" t="s">
        <v>468</v>
      </c>
      <c r="E50" s="178">
        <f>일위대가!F307</f>
        <v>0</v>
      </c>
      <c r="F50" s="178">
        <f>일위대가!H307</f>
        <v>74713</v>
      </c>
      <c r="G50" s="178">
        <f>일위대가!J307</f>
        <v>0</v>
      </c>
      <c r="H50" s="178">
        <f t="shared" si="0"/>
        <v>74713</v>
      </c>
      <c r="I50" s="175" t="s">
        <v>500</v>
      </c>
      <c r="J50" s="175" t="s">
        <v>145</v>
      </c>
      <c r="K50" s="175" t="s">
        <v>145</v>
      </c>
      <c r="L50" s="175" t="s">
        <v>145</v>
      </c>
      <c r="M50" s="175" t="s">
        <v>145</v>
      </c>
      <c r="N50" s="78" t="s">
        <v>145</v>
      </c>
    </row>
    <row r="51" spans="1:14" ht="30" customHeight="1">
      <c r="A51" s="175" t="s">
        <v>3592</v>
      </c>
      <c r="B51" s="175" t="s">
        <v>466</v>
      </c>
      <c r="C51" s="175" t="s">
        <v>470</v>
      </c>
      <c r="D51" s="175" t="s">
        <v>468</v>
      </c>
      <c r="E51" s="178">
        <f>일위대가!F311</f>
        <v>0</v>
      </c>
      <c r="F51" s="178">
        <f>일위대가!H311</f>
        <v>95090</v>
      </c>
      <c r="G51" s="178">
        <f>일위대가!J311</f>
        <v>0</v>
      </c>
      <c r="H51" s="178">
        <f t="shared" si="0"/>
        <v>95090</v>
      </c>
      <c r="I51" s="175" t="s">
        <v>503</v>
      </c>
      <c r="J51" s="175" t="s">
        <v>145</v>
      </c>
      <c r="K51" s="175" t="s">
        <v>145</v>
      </c>
      <c r="L51" s="175" t="s">
        <v>145</v>
      </c>
      <c r="M51" s="175" t="s">
        <v>145</v>
      </c>
      <c r="N51" s="78" t="s">
        <v>145</v>
      </c>
    </row>
    <row r="52" spans="1:14" ht="30" customHeight="1">
      <c r="A52" s="175" t="s">
        <v>3594</v>
      </c>
      <c r="B52" s="175" t="s">
        <v>472</v>
      </c>
      <c r="C52" s="175" t="s">
        <v>473</v>
      </c>
      <c r="D52" s="175" t="s">
        <v>338</v>
      </c>
      <c r="E52" s="178">
        <f>일위대가!F317</f>
        <v>6903</v>
      </c>
      <c r="F52" s="178">
        <f>일위대가!H317</f>
        <v>10967</v>
      </c>
      <c r="G52" s="178">
        <f>일위대가!J317</f>
        <v>106</v>
      </c>
      <c r="H52" s="178">
        <f t="shared" si="0"/>
        <v>17976</v>
      </c>
      <c r="I52" s="175" t="s">
        <v>505</v>
      </c>
      <c r="J52" s="175" t="s">
        <v>145</v>
      </c>
      <c r="K52" s="175" t="s">
        <v>145</v>
      </c>
      <c r="L52" s="175" t="s">
        <v>145</v>
      </c>
      <c r="M52" s="175" t="s">
        <v>145</v>
      </c>
      <c r="N52" s="78" t="s">
        <v>145</v>
      </c>
    </row>
    <row r="53" spans="1:14" ht="30" customHeight="1">
      <c r="A53" s="175" t="s">
        <v>3596</v>
      </c>
      <c r="B53" s="175" t="s">
        <v>475</v>
      </c>
      <c r="C53" s="175" t="s">
        <v>473</v>
      </c>
      <c r="D53" s="175" t="s">
        <v>338</v>
      </c>
      <c r="E53" s="178">
        <f>일위대가!F323</f>
        <v>6903</v>
      </c>
      <c r="F53" s="178">
        <f>일위대가!H323</f>
        <v>10967</v>
      </c>
      <c r="G53" s="178">
        <f>일위대가!J323</f>
        <v>106</v>
      </c>
      <c r="H53" s="178">
        <f t="shared" si="0"/>
        <v>17976</v>
      </c>
      <c r="I53" s="175" t="s">
        <v>506</v>
      </c>
      <c r="J53" s="175" t="s">
        <v>145</v>
      </c>
      <c r="K53" s="175" t="s">
        <v>145</v>
      </c>
      <c r="L53" s="175" t="s">
        <v>145</v>
      </c>
      <c r="M53" s="175" t="s">
        <v>145</v>
      </c>
      <c r="N53" s="78" t="s">
        <v>145</v>
      </c>
    </row>
    <row r="54" spans="1:14" ht="30" customHeight="1">
      <c r="A54" s="175" t="s">
        <v>3598</v>
      </c>
      <c r="B54" s="175" t="s">
        <v>475</v>
      </c>
      <c r="C54" s="175" t="s">
        <v>477</v>
      </c>
      <c r="D54" s="175" t="s">
        <v>338</v>
      </c>
      <c r="E54" s="178">
        <f>일위대가!F329</f>
        <v>11583</v>
      </c>
      <c r="F54" s="178">
        <f>일위대가!H329</f>
        <v>16551</v>
      </c>
      <c r="G54" s="178">
        <f>일위대가!J329</f>
        <v>159</v>
      </c>
      <c r="H54" s="178">
        <f t="shared" si="0"/>
        <v>28293</v>
      </c>
      <c r="I54" s="175" t="s">
        <v>509</v>
      </c>
      <c r="J54" s="175" t="s">
        <v>145</v>
      </c>
      <c r="K54" s="175" t="s">
        <v>145</v>
      </c>
      <c r="L54" s="175" t="s">
        <v>145</v>
      </c>
      <c r="M54" s="175" t="s">
        <v>145</v>
      </c>
      <c r="N54" s="78" t="s">
        <v>145</v>
      </c>
    </row>
    <row r="55" spans="1:14" ht="30" customHeight="1">
      <c r="A55" s="175" t="s">
        <v>3600</v>
      </c>
      <c r="B55" s="175" t="s">
        <v>475</v>
      </c>
      <c r="C55" s="175" t="s">
        <v>479</v>
      </c>
      <c r="D55" s="175" t="s">
        <v>338</v>
      </c>
      <c r="E55" s="178">
        <f>일위대가!F335</f>
        <v>12870</v>
      </c>
      <c r="F55" s="178">
        <f>일위대가!H335</f>
        <v>18643</v>
      </c>
      <c r="G55" s="178">
        <f>일위대가!J335</f>
        <v>180</v>
      </c>
      <c r="H55" s="178">
        <f t="shared" si="0"/>
        <v>31693</v>
      </c>
      <c r="I55" s="175" t="s">
        <v>512</v>
      </c>
      <c r="J55" s="175" t="s">
        <v>145</v>
      </c>
      <c r="K55" s="175" t="s">
        <v>145</v>
      </c>
      <c r="L55" s="175" t="s">
        <v>145</v>
      </c>
      <c r="M55" s="175" t="s">
        <v>145</v>
      </c>
      <c r="N55" s="78" t="s">
        <v>145</v>
      </c>
    </row>
    <row r="56" spans="1:14" ht="30" customHeight="1">
      <c r="A56" s="175" t="s">
        <v>3602</v>
      </c>
      <c r="B56" s="175" t="s">
        <v>481</v>
      </c>
      <c r="C56" s="175" t="s">
        <v>482</v>
      </c>
      <c r="D56" s="175" t="s">
        <v>338</v>
      </c>
      <c r="E56" s="178">
        <f>일위대가!F341</f>
        <v>16731</v>
      </c>
      <c r="F56" s="178">
        <f>일위대가!H341</f>
        <v>25224</v>
      </c>
      <c r="G56" s="178">
        <f>일위대가!J341</f>
        <v>244</v>
      </c>
      <c r="H56" s="178">
        <f t="shared" si="0"/>
        <v>42199</v>
      </c>
      <c r="I56" s="175" t="s">
        <v>514</v>
      </c>
      <c r="J56" s="175" t="s">
        <v>145</v>
      </c>
      <c r="K56" s="175" t="s">
        <v>145</v>
      </c>
      <c r="L56" s="175" t="s">
        <v>145</v>
      </c>
      <c r="M56" s="175" t="s">
        <v>145</v>
      </c>
      <c r="N56" s="78" t="s">
        <v>145</v>
      </c>
    </row>
    <row r="57" spans="1:14" ht="30" customHeight="1">
      <c r="A57" s="175" t="s">
        <v>3610</v>
      </c>
      <c r="B57" s="175" t="s">
        <v>490</v>
      </c>
      <c r="C57" s="175" t="s">
        <v>491</v>
      </c>
      <c r="D57" s="175" t="s">
        <v>358</v>
      </c>
      <c r="E57" s="178">
        <f>일위대가!F351</f>
        <v>1162</v>
      </c>
      <c r="F57" s="178">
        <f>일위대가!H351</f>
        <v>69786</v>
      </c>
      <c r="G57" s="178">
        <f>일위대가!J351</f>
        <v>1460</v>
      </c>
      <c r="H57" s="178">
        <f t="shared" si="0"/>
        <v>72408</v>
      </c>
      <c r="I57" s="175" t="s">
        <v>516</v>
      </c>
      <c r="J57" s="175" t="s">
        <v>145</v>
      </c>
      <c r="K57" s="175" t="s">
        <v>145</v>
      </c>
      <c r="L57" s="175" t="s">
        <v>145</v>
      </c>
      <c r="M57" s="175" t="s">
        <v>145</v>
      </c>
      <c r="N57" s="78" t="s">
        <v>145</v>
      </c>
    </row>
    <row r="58" spans="1:14" ht="30" customHeight="1">
      <c r="A58" s="175" t="s">
        <v>3612</v>
      </c>
      <c r="B58" s="175" t="s">
        <v>493</v>
      </c>
      <c r="C58" s="175" t="s">
        <v>494</v>
      </c>
      <c r="D58" s="175" t="s">
        <v>358</v>
      </c>
      <c r="E58" s="178">
        <f>일위대가!F360</f>
        <v>409</v>
      </c>
      <c r="F58" s="178">
        <f>일위대가!H360</f>
        <v>68316</v>
      </c>
      <c r="G58" s="178">
        <f>일위대가!J360</f>
        <v>1701</v>
      </c>
      <c r="H58" s="178">
        <f t="shared" si="0"/>
        <v>70426</v>
      </c>
      <c r="I58" s="175" t="s">
        <v>519</v>
      </c>
      <c r="J58" s="175" t="s">
        <v>145</v>
      </c>
      <c r="K58" s="175" t="s">
        <v>145</v>
      </c>
      <c r="L58" s="175" t="s">
        <v>145</v>
      </c>
      <c r="M58" s="175" t="s">
        <v>145</v>
      </c>
      <c r="N58" s="78" t="s">
        <v>145</v>
      </c>
    </row>
    <row r="59" spans="1:14" ht="30" customHeight="1">
      <c r="A59" s="175" t="s">
        <v>3614</v>
      </c>
      <c r="B59" s="175" t="s">
        <v>496</v>
      </c>
      <c r="C59" s="175" t="s">
        <v>497</v>
      </c>
      <c r="D59" s="175" t="s">
        <v>358</v>
      </c>
      <c r="E59" s="178">
        <f>일위대가!F367</f>
        <v>5076</v>
      </c>
      <c r="F59" s="178">
        <f>일위대가!H367</f>
        <v>31791</v>
      </c>
      <c r="G59" s="178">
        <f>일위대가!J367</f>
        <v>850</v>
      </c>
      <c r="H59" s="178">
        <f t="shared" si="0"/>
        <v>37717</v>
      </c>
      <c r="I59" s="175" t="s">
        <v>521</v>
      </c>
      <c r="J59" s="175" t="s">
        <v>145</v>
      </c>
      <c r="K59" s="175" t="s">
        <v>145</v>
      </c>
      <c r="L59" s="175" t="s">
        <v>145</v>
      </c>
      <c r="M59" s="175" t="s">
        <v>145</v>
      </c>
      <c r="N59" s="78" t="s">
        <v>145</v>
      </c>
    </row>
    <row r="60" spans="1:14" ht="30" customHeight="1">
      <c r="A60" s="175" t="s">
        <v>3616</v>
      </c>
      <c r="B60" s="175" t="s">
        <v>501</v>
      </c>
      <c r="C60" s="175" t="s">
        <v>502</v>
      </c>
      <c r="D60" s="175" t="s">
        <v>358</v>
      </c>
      <c r="E60" s="178">
        <f>일위대가!F371</f>
        <v>16664</v>
      </c>
      <c r="F60" s="178">
        <f>일위대가!H371</f>
        <v>20226</v>
      </c>
      <c r="G60" s="178">
        <f>일위대가!J371</f>
        <v>0</v>
      </c>
      <c r="H60" s="178">
        <f t="shared" si="0"/>
        <v>36890</v>
      </c>
      <c r="I60" s="175" t="s">
        <v>523</v>
      </c>
      <c r="J60" s="175" t="s">
        <v>145</v>
      </c>
      <c r="K60" s="175" t="s">
        <v>145</v>
      </c>
      <c r="L60" s="175" t="s">
        <v>145</v>
      </c>
      <c r="M60" s="175" t="s">
        <v>145</v>
      </c>
      <c r="N60" s="78" t="s">
        <v>145</v>
      </c>
    </row>
    <row r="61" spans="1:14" ht="30" customHeight="1">
      <c r="A61" s="175" t="s">
        <v>3618</v>
      </c>
      <c r="B61" s="175" t="s">
        <v>501</v>
      </c>
      <c r="C61" s="175" t="s">
        <v>504</v>
      </c>
      <c r="D61" s="175" t="s">
        <v>358</v>
      </c>
      <c r="E61" s="178">
        <f>일위대가!F375</f>
        <v>15176</v>
      </c>
      <c r="F61" s="178">
        <f>일위대가!H375</f>
        <v>23744</v>
      </c>
      <c r="G61" s="178">
        <f>일위대가!J375</f>
        <v>0</v>
      </c>
      <c r="H61" s="178">
        <f t="shared" si="0"/>
        <v>38920</v>
      </c>
      <c r="I61" s="175" t="s">
        <v>524</v>
      </c>
      <c r="J61" s="175" t="s">
        <v>145</v>
      </c>
      <c r="K61" s="175" t="s">
        <v>145</v>
      </c>
      <c r="L61" s="175" t="s">
        <v>145</v>
      </c>
      <c r="M61" s="175" t="s">
        <v>145</v>
      </c>
      <c r="N61" s="78" t="s">
        <v>145</v>
      </c>
    </row>
    <row r="62" spans="1:14" ht="30" customHeight="1">
      <c r="A62" s="175" t="s">
        <v>3620</v>
      </c>
      <c r="B62" s="175" t="s">
        <v>2942</v>
      </c>
      <c r="C62" s="175" t="s">
        <v>499</v>
      </c>
      <c r="D62" s="175" t="s">
        <v>358</v>
      </c>
      <c r="E62" s="178">
        <f>일위대가!F380</f>
        <v>51000</v>
      </c>
      <c r="F62" s="178">
        <f>일위대가!H380</f>
        <v>32000</v>
      </c>
      <c r="G62" s="178">
        <f>일위대가!J380</f>
        <v>0</v>
      </c>
      <c r="H62" s="178">
        <f t="shared" si="0"/>
        <v>83000</v>
      </c>
      <c r="I62" s="175" t="s">
        <v>525</v>
      </c>
      <c r="J62" s="175" t="s">
        <v>145</v>
      </c>
      <c r="K62" s="175" t="s">
        <v>145</v>
      </c>
      <c r="L62" s="175" t="s">
        <v>145</v>
      </c>
      <c r="M62" s="175" t="s">
        <v>145</v>
      </c>
      <c r="N62" s="78" t="s">
        <v>145</v>
      </c>
    </row>
    <row r="63" spans="1:14" ht="30" customHeight="1">
      <c r="A63" s="175" t="s">
        <v>3622</v>
      </c>
      <c r="B63" s="175" t="s">
        <v>520</v>
      </c>
      <c r="C63" s="175" t="s">
        <v>499</v>
      </c>
      <c r="D63" s="175" t="s">
        <v>358</v>
      </c>
      <c r="E63" s="178">
        <f>일위대가!F387</f>
        <v>2458</v>
      </c>
      <c r="F63" s="178">
        <f>일위대가!H387</f>
        <v>23346</v>
      </c>
      <c r="G63" s="178">
        <f>일위대가!J387</f>
        <v>700</v>
      </c>
      <c r="H63" s="178">
        <f t="shared" si="0"/>
        <v>26504</v>
      </c>
      <c r="I63" s="175" t="s">
        <v>526</v>
      </c>
      <c r="J63" s="175" t="s">
        <v>145</v>
      </c>
      <c r="K63" s="175" t="s">
        <v>145</v>
      </c>
      <c r="L63" s="175" t="s">
        <v>145</v>
      </c>
      <c r="M63" s="175" t="s">
        <v>145</v>
      </c>
      <c r="N63" s="78" t="s">
        <v>145</v>
      </c>
    </row>
    <row r="64" spans="1:14" ht="30" customHeight="1">
      <c r="A64" s="175" t="s">
        <v>3624</v>
      </c>
      <c r="B64" s="175" t="s">
        <v>520</v>
      </c>
      <c r="C64" s="175" t="s">
        <v>522</v>
      </c>
      <c r="D64" s="175" t="s">
        <v>358</v>
      </c>
      <c r="E64" s="178">
        <f>일위대가!F394</f>
        <v>2458</v>
      </c>
      <c r="F64" s="178">
        <f>일위대가!H394</f>
        <v>18337</v>
      </c>
      <c r="G64" s="178">
        <f>일위대가!J394</f>
        <v>550</v>
      </c>
      <c r="H64" s="178">
        <f t="shared" si="0"/>
        <v>21345</v>
      </c>
      <c r="I64" s="175" t="s">
        <v>528</v>
      </c>
      <c r="J64" s="175" t="s">
        <v>145</v>
      </c>
      <c r="K64" s="175" t="s">
        <v>145</v>
      </c>
      <c r="L64" s="175" t="s">
        <v>145</v>
      </c>
      <c r="M64" s="175" t="s">
        <v>145</v>
      </c>
      <c r="N64" s="78" t="s">
        <v>145</v>
      </c>
    </row>
    <row r="65" spans="1:14" ht="30" customHeight="1">
      <c r="A65" s="175" t="s">
        <v>3626</v>
      </c>
      <c r="B65" s="175" t="s">
        <v>527</v>
      </c>
      <c r="C65" s="175" t="s">
        <v>499</v>
      </c>
      <c r="D65" s="175" t="s">
        <v>358</v>
      </c>
      <c r="E65" s="178">
        <f>일위대가!F402</f>
        <v>7547</v>
      </c>
      <c r="F65" s="178">
        <f>일위대가!H402</f>
        <v>25638</v>
      </c>
      <c r="G65" s="178">
        <f>일위대가!J402</f>
        <v>0</v>
      </c>
      <c r="H65" s="178">
        <f t="shared" si="0"/>
        <v>33185</v>
      </c>
      <c r="I65" s="175" t="s">
        <v>529</v>
      </c>
      <c r="J65" s="175" t="s">
        <v>145</v>
      </c>
      <c r="K65" s="175" t="s">
        <v>145</v>
      </c>
      <c r="L65" s="175" t="s">
        <v>145</v>
      </c>
      <c r="M65" s="175" t="s">
        <v>145</v>
      </c>
      <c r="N65" s="78" t="s">
        <v>145</v>
      </c>
    </row>
    <row r="66" spans="1:14" ht="30" customHeight="1">
      <c r="A66" s="175" t="s">
        <v>3628</v>
      </c>
      <c r="B66" s="175" t="s">
        <v>507</v>
      </c>
      <c r="C66" s="175" t="s">
        <v>508</v>
      </c>
      <c r="D66" s="175" t="s">
        <v>338</v>
      </c>
      <c r="E66" s="178">
        <f>일위대가!F406</f>
        <v>4552</v>
      </c>
      <c r="F66" s="178">
        <f>일위대가!H406</f>
        <v>7123</v>
      </c>
      <c r="G66" s="178">
        <f>일위대가!J406</f>
        <v>0</v>
      </c>
      <c r="H66" s="178">
        <f t="shared" si="0"/>
        <v>11675</v>
      </c>
      <c r="I66" s="175" t="s">
        <v>532</v>
      </c>
      <c r="J66" s="175" t="s">
        <v>145</v>
      </c>
      <c r="K66" s="175" t="s">
        <v>145</v>
      </c>
      <c r="L66" s="175" t="s">
        <v>145</v>
      </c>
      <c r="M66" s="175" t="s">
        <v>145</v>
      </c>
      <c r="N66" s="78" t="s">
        <v>145</v>
      </c>
    </row>
    <row r="67" spans="1:14" ht="30" customHeight="1">
      <c r="A67" s="175" t="s">
        <v>3630</v>
      </c>
      <c r="B67" s="175" t="s">
        <v>3025</v>
      </c>
      <c r="C67" s="175" t="s">
        <v>3026</v>
      </c>
      <c r="D67" s="175" t="s">
        <v>358</v>
      </c>
      <c r="E67" s="178">
        <f>일위대가!F414</f>
        <v>2178</v>
      </c>
      <c r="F67" s="178">
        <f>일위대가!H414</f>
        <v>24481</v>
      </c>
      <c r="G67" s="178">
        <f>일위대가!J414</f>
        <v>0</v>
      </c>
      <c r="H67" s="178">
        <f t="shared" si="0"/>
        <v>26659</v>
      </c>
      <c r="I67" s="175" t="s">
        <v>534</v>
      </c>
      <c r="J67" s="175" t="s">
        <v>3091</v>
      </c>
      <c r="K67" s="175" t="s">
        <v>145</v>
      </c>
      <c r="L67" s="175" t="s">
        <v>145</v>
      </c>
      <c r="M67" s="175" t="s">
        <v>145</v>
      </c>
      <c r="N67" s="78" t="s">
        <v>145</v>
      </c>
    </row>
    <row r="68" spans="1:14" ht="30" customHeight="1">
      <c r="A68" s="175" t="s">
        <v>3632</v>
      </c>
      <c r="B68" s="175" t="s">
        <v>510</v>
      </c>
      <c r="C68" s="175" t="s">
        <v>511</v>
      </c>
      <c r="D68" s="175" t="s">
        <v>338</v>
      </c>
      <c r="E68" s="178">
        <f>일위대가!F419</f>
        <v>210</v>
      </c>
      <c r="F68" s="178">
        <f>일위대가!H419</f>
        <v>5168</v>
      </c>
      <c r="G68" s="178">
        <f>일위대가!J419</f>
        <v>0</v>
      </c>
      <c r="H68" s="178">
        <f t="shared" ref="H68:H131" si="1">E68+F68+G68</f>
        <v>5378</v>
      </c>
      <c r="I68" s="175" t="s">
        <v>538</v>
      </c>
      <c r="J68" s="175" t="s">
        <v>145</v>
      </c>
      <c r="K68" s="175" t="s">
        <v>145</v>
      </c>
      <c r="L68" s="175" t="s">
        <v>145</v>
      </c>
      <c r="M68" s="175" t="s">
        <v>145</v>
      </c>
      <c r="N68" s="78" t="s">
        <v>145</v>
      </c>
    </row>
    <row r="69" spans="1:14" ht="30" customHeight="1">
      <c r="A69" s="175" t="s">
        <v>3634</v>
      </c>
      <c r="B69" s="175" t="s">
        <v>510</v>
      </c>
      <c r="C69" s="175" t="s">
        <v>513</v>
      </c>
      <c r="D69" s="175" t="s">
        <v>338</v>
      </c>
      <c r="E69" s="178">
        <f>일위대가!F424</f>
        <v>4590</v>
      </c>
      <c r="F69" s="178">
        <f>일위대가!H424</f>
        <v>5168</v>
      </c>
      <c r="G69" s="178">
        <f>일위대가!J424</f>
        <v>0</v>
      </c>
      <c r="H69" s="178">
        <f t="shared" si="1"/>
        <v>9758</v>
      </c>
      <c r="I69" s="175" t="s">
        <v>541</v>
      </c>
      <c r="J69" s="175" t="s">
        <v>145</v>
      </c>
      <c r="K69" s="175" t="s">
        <v>145</v>
      </c>
      <c r="L69" s="175" t="s">
        <v>145</v>
      </c>
      <c r="M69" s="175" t="s">
        <v>145</v>
      </c>
      <c r="N69" s="78" t="s">
        <v>145</v>
      </c>
    </row>
    <row r="70" spans="1:14" ht="30" customHeight="1">
      <c r="A70" s="175" t="s">
        <v>3636</v>
      </c>
      <c r="B70" s="175" t="s">
        <v>510</v>
      </c>
      <c r="C70" s="175" t="s">
        <v>515</v>
      </c>
      <c r="D70" s="175" t="s">
        <v>338</v>
      </c>
      <c r="E70" s="178">
        <f>일위대가!F429</f>
        <v>624</v>
      </c>
      <c r="F70" s="178">
        <f>일위대가!H429</f>
        <v>5168</v>
      </c>
      <c r="G70" s="178">
        <f>일위대가!J429</f>
        <v>0</v>
      </c>
      <c r="H70" s="178">
        <f t="shared" si="1"/>
        <v>5792</v>
      </c>
      <c r="I70" s="175" t="s">
        <v>543</v>
      </c>
      <c r="J70" s="175" t="s">
        <v>145</v>
      </c>
      <c r="K70" s="175" t="s">
        <v>145</v>
      </c>
      <c r="L70" s="175" t="s">
        <v>145</v>
      </c>
      <c r="M70" s="175" t="s">
        <v>145</v>
      </c>
      <c r="N70" s="78" t="s">
        <v>145</v>
      </c>
    </row>
    <row r="71" spans="1:14" ht="30" customHeight="1">
      <c r="A71" s="175" t="s">
        <v>3638</v>
      </c>
      <c r="B71" s="175" t="s">
        <v>517</v>
      </c>
      <c r="C71" s="175" t="s">
        <v>518</v>
      </c>
      <c r="D71" s="175" t="s">
        <v>358</v>
      </c>
      <c r="E71" s="178">
        <f>일위대가!F434</f>
        <v>3226</v>
      </c>
      <c r="F71" s="178">
        <f>일위대가!H434</f>
        <v>33532</v>
      </c>
      <c r="G71" s="178">
        <f>일위대가!J434</f>
        <v>0</v>
      </c>
      <c r="H71" s="178">
        <f t="shared" si="1"/>
        <v>36758</v>
      </c>
      <c r="I71" s="175" t="s">
        <v>545</v>
      </c>
      <c r="J71" s="175" t="s">
        <v>145</v>
      </c>
      <c r="K71" s="175" t="s">
        <v>145</v>
      </c>
      <c r="L71" s="175" t="s">
        <v>145</v>
      </c>
      <c r="M71" s="175" t="s">
        <v>145</v>
      </c>
      <c r="N71" s="78" t="s">
        <v>145</v>
      </c>
    </row>
    <row r="72" spans="1:14" ht="30" customHeight="1">
      <c r="A72" s="175" t="s">
        <v>3640</v>
      </c>
      <c r="B72" s="175" t="s">
        <v>530</v>
      </c>
      <c r="C72" s="175" t="s">
        <v>531</v>
      </c>
      <c r="D72" s="175" t="s">
        <v>329</v>
      </c>
      <c r="E72" s="178">
        <f>일위대가!F440</f>
        <v>70130</v>
      </c>
      <c r="F72" s="178">
        <f>일위대가!H440</f>
        <v>47276</v>
      </c>
      <c r="G72" s="178">
        <f>일위대가!J440</f>
        <v>0</v>
      </c>
      <c r="H72" s="178">
        <f t="shared" si="1"/>
        <v>117406</v>
      </c>
      <c r="I72" s="175" t="s">
        <v>548</v>
      </c>
      <c r="J72" s="175" t="s">
        <v>145</v>
      </c>
      <c r="K72" s="175" t="s">
        <v>145</v>
      </c>
      <c r="L72" s="175" t="s">
        <v>145</v>
      </c>
      <c r="M72" s="175" t="s">
        <v>145</v>
      </c>
      <c r="N72" s="78" t="s">
        <v>145</v>
      </c>
    </row>
    <row r="73" spans="1:14" ht="30" customHeight="1">
      <c r="A73" s="175" t="s">
        <v>3642</v>
      </c>
      <c r="B73" s="175" t="s">
        <v>530</v>
      </c>
      <c r="C73" s="175" t="s">
        <v>533</v>
      </c>
      <c r="D73" s="175" t="s">
        <v>329</v>
      </c>
      <c r="E73" s="178">
        <f>일위대가!F446</f>
        <v>80199</v>
      </c>
      <c r="F73" s="178">
        <f>일위대가!H446</f>
        <v>47276</v>
      </c>
      <c r="G73" s="178">
        <f>일위대가!J446</f>
        <v>0</v>
      </c>
      <c r="H73" s="178">
        <f t="shared" si="1"/>
        <v>127475</v>
      </c>
      <c r="I73" s="175" t="s">
        <v>551</v>
      </c>
      <c r="J73" s="175" t="s">
        <v>145</v>
      </c>
      <c r="K73" s="175" t="s">
        <v>145</v>
      </c>
      <c r="L73" s="175" t="s">
        <v>145</v>
      </c>
      <c r="M73" s="175" t="s">
        <v>145</v>
      </c>
      <c r="N73" s="78" t="s">
        <v>145</v>
      </c>
    </row>
    <row r="74" spans="1:14" ht="30" customHeight="1">
      <c r="A74" s="175" t="s">
        <v>3644</v>
      </c>
      <c r="B74" s="175" t="s">
        <v>535</v>
      </c>
      <c r="C74" s="175" t="s">
        <v>536</v>
      </c>
      <c r="D74" s="175" t="s">
        <v>537</v>
      </c>
      <c r="E74" s="178">
        <f>일위대가!F451</f>
        <v>18673</v>
      </c>
      <c r="F74" s="178">
        <f>일위대가!H451</f>
        <v>30780</v>
      </c>
      <c r="G74" s="178">
        <f>일위대가!J451</f>
        <v>1228</v>
      </c>
      <c r="H74" s="178">
        <f t="shared" si="1"/>
        <v>50681</v>
      </c>
      <c r="I74" s="175" t="s">
        <v>554</v>
      </c>
      <c r="J74" s="175" t="s">
        <v>145</v>
      </c>
      <c r="K74" s="175" t="s">
        <v>145</v>
      </c>
      <c r="L74" s="175" t="s">
        <v>145</v>
      </c>
      <c r="M74" s="175" t="s">
        <v>145</v>
      </c>
      <c r="N74" s="78" t="s">
        <v>145</v>
      </c>
    </row>
    <row r="75" spans="1:14" ht="30" customHeight="1">
      <c r="A75" s="175" t="s">
        <v>3646</v>
      </c>
      <c r="B75" s="175" t="s">
        <v>539</v>
      </c>
      <c r="C75" s="175" t="s">
        <v>540</v>
      </c>
      <c r="D75" s="175" t="s">
        <v>338</v>
      </c>
      <c r="E75" s="178">
        <f>일위대가!F457</f>
        <v>21862</v>
      </c>
      <c r="F75" s="178">
        <f>일위대가!H457</f>
        <v>33340</v>
      </c>
      <c r="G75" s="178">
        <f>일위대가!J457</f>
        <v>0</v>
      </c>
      <c r="H75" s="178">
        <f t="shared" si="1"/>
        <v>55202</v>
      </c>
      <c r="I75" s="175" t="s">
        <v>557</v>
      </c>
      <c r="J75" s="175" t="s">
        <v>145</v>
      </c>
      <c r="K75" s="175" t="s">
        <v>145</v>
      </c>
      <c r="L75" s="175" t="s">
        <v>145</v>
      </c>
      <c r="M75" s="175" t="s">
        <v>145</v>
      </c>
      <c r="N75" s="78" t="s">
        <v>145</v>
      </c>
    </row>
    <row r="76" spans="1:14" ht="30" customHeight="1">
      <c r="A76" s="175" t="s">
        <v>3648</v>
      </c>
      <c r="B76" s="175" t="s">
        <v>539</v>
      </c>
      <c r="C76" s="175" t="s">
        <v>542</v>
      </c>
      <c r="D76" s="175" t="s">
        <v>338</v>
      </c>
      <c r="E76" s="178">
        <f>일위대가!F463</f>
        <v>23941</v>
      </c>
      <c r="F76" s="178">
        <f>일위대가!H463</f>
        <v>33340</v>
      </c>
      <c r="G76" s="178">
        <f>일위대가!J463</f>
        <v>0</v>
      </c>
      <c r="H76" s="178">
        <f t="shared" si="1"/>
        <v>57281</v>
      </c>
      <c r="I76" s="175" t="s">
        <v>560</v>
      </c>
      <c r="J76" s="175" t="s">
        <v>145</v>
      </c>
      <c r="K76" s="175" t="s">
        <v>145</v>
      </c>
      <c r="L76" s="175" t="s">
        <v>145</v>
      </c>
      <c r="M76" s="175" t="s">
        <v>145</v>
      </c>
      <c r="N76" s="78" t="s">
        <v>145</v>
      </c>
    </row>
    <row r="77" spans="1:14" ht="30" customHeight="1">
      <c r="A77" s="175" t="s">
        <v>3650</v>
      </c>
      <c r="B77" s="175" t="s">
        <v>544</v>
      </c>
      <c r="C77" s="175" t="s">
        <v>145</v>
      </c>
      <c r="D77" s="175" t="s">
        <v>537</v>
      </c>
      <c r="E77" s="178">
        <f>일위대가!F467</f>
        <v>13500</v>
      </c>
      <c r="F77" s="178">
        <f>일위대가!H467</f>
        <v>0</v>
      </c>
      <c r="G77" s="178">
        <f>일위대가!J467</f>
        <v>0</v>
      </c>
      <c r="H77" s="178">
        <f t="shared" si="1"/>
        <v>13500</v>
      </c>
      <c r="I77" s="175" t="s">
        <v>562</v>
      </c>
      <c r="J77" s="175" t="s">
        <v>145</v>
      </c>
      <c r="K77" s="175" t="s">
        <v>145</v>
      </c>
      <c r="L77" s="175" t="s">
        <v>145</v>
      </c>
      <c r="M77" s="175" t="s">
        <v>145</v>
      </c>
      <c r="N77" s="78" t="s">
        <v>145</v>
      </c>
    </row>
    <row r="78" spans="1:14" ht="30" customHeight="1">
      <c r="A78" s="175" t="s">
        <v>3652</v>
      </c>
      <c r="B78" s="175" t="s">
        <v>546</v>
      </c>
      <c r="C78" s="175" t="s">
        <v>547</v>
      </c>
      <c r="D78" s="175" t="s">
        <v>358</v>
      </c>
      <c r="E78" s="178">
        <f>일위대가!F472</f>
        <v>117924</v>
      </c>
      <c r="F78" s="178">
        <f>일위대가!H472</f>
        <v>45879</v>
      </c>
      <c r="G78" s="178">
        <f>일위대가!J472</f>
        <v>2188</v>
      </c>
      <c r="H78" s="178">
        <f t="shared" si="1"/>
        <v>165991</v>
      </c>
      <c r="I78" s="175" t="s">
        <v>563</v>
      </c>
      <c r="J78" s="175" t="s">
        <v>1136</v>
      </c>
      <c r="K78" s="175" t="s">
        <v>145</v>
      </c>
      <c r="L78" s="175" t="s">
        <v>145</v>
      </c>
      <c r="M78" s="175" t="s">
        <v>145</v>
      </c>
      <c r="N78" s="78" t="s">
        <v>145</v>
      </c>
    </row>
    <row r="79" spans="1:14" ht="30" customHeight="1">
      <c r="A79" s="175" t="s">
        <v>3656</v>
      </c>
      <c r="B79" s="175" t="s">
        <v>549</v>
      </c>
      <c r="C79" s="175" t="s">
        <v>550</v>
      </c>
      <c r="D79" s="175" t="s">
        <v>338</v>
      </c>
      <c r="E79" s="178">
        <f>일위대가!F477</f>
        <v>500</v>
      </c>
      <c r="F79" s="178">
        <f>일위대가!H477</f>
        <v>6536</v>
      </c>
      <c r="G79" s="178">
        <f>일위대가!J477</f>
        <v>0</v>
      </c>
      <c r="H79" s="178">
        <f t="shared" si="1"/>
        <v>7036</v>
      </c>
      <c r="I79" s="175" t="s">
        <v>566</v>
      </c>
      <c r="J79" s="175" t="s">
        <v>145</v>
      </c>
      <c r="K79" s="175" t="s">
        <v>145</v>
      </c>
      <c r="L79" s="175" t="s">
        <v>145</v>
      </c>
      <c r="M79" s="175" t="s">
        <v>145</v>
      </c>
      <c r="N79" s="78" t="s">
        <v>145</v>
      </c>
    </row>
    <row r="80" spans="1:14" ht="30" customHeight="1">
      <c r="A80" s="175" t="s">
        <v>3658</v>
      </c>
      <c r="B80" s="175" t="s">
        <v>552</v>
      </c>
      <c r="C80" s="175" t="s">
        <v>553</v>
      </c>
      <c r="D80" s="175" t="s">
        <v>338</v>
      </c>
      <c r="E80" s="178">
        <f>일위대가!F482</f>
        <v>450</v>
      </c>
      <c r="F80" s="178">
        <f>일위대가!H482</f>
        <v>6536</v>
      </c>
      <c r="G80" s="178">
        <f>일위대가!J482</f>
        <v>0</v>
      </c>
      <c r="H80" s="178">
        <f t="shared" si="1"/>
        <v>6986</v>
      </c>
      <c r="I80" s="175" t="s">
        <v>569</v>
      </c>
      <c r="J80" s="175" t="s">
        <v>145</v>
      </c>
      <c r="K80" s="175" t="s">
        <v>145</v>
      </c>
      <c r="L80" s="175" t="s">
        <v>145</v>
      </c>
      <c r="M80" s="175" t="s">
        <v>145</v>
      </c>
      <c r="N80" s="78" t="s">
        <v>145</v>
      </c>
    </row>
    <row r="81" spans="1:14" ht="30" customHeight="1">
      <c r="A81" s="175" t="s">
        <v>3662</v>
      </c>
      <c r="B81" s="175" t="s">
        <v>3660</v>
      </c>
      <c r="C81" s="175" t="s">
        <v>3661</v>
      </c>
      <c r="D81" s="175" t="s">
        <v>338</v>
      </c>
      <c r="E81" s="178">
        <f>일위대가!F487</f>
        <v>1250</v>
      </c>
      <c r="F81" s="178">
        <f>일위대가!H487</f>
        <v>6536</v>
      </c>
      <c r="G81" s="178">
        <f>일위대가!J487</f>
        <v>0</v>
      </c>
      <c r="H81" s="178">
        <f t="shared" si="1"/>
        <v>7786</v>
      </c>
      <c r="I81" s="175" t="s">
        <v>571</v>
      </c>
      <c r="J81" s="175" t="s">
        <v>145</v>
      </c>
      <c r="K81" s="175" t="s">
        <v>145</v>
      </c>
      <c r="L81" s="175" t="s">
        <v>145</v>
      </c>
      <c r="M81" s="175" t="s">
        <v>145</v>
      </c>
      <c r="N81" s="78" t="s">
        <v>145</v>
      </c>
    </row>
    <row r="82" spans="1:14" ht="30" customHeight="1">
      <c r="A82" s="175" t="s">
        <v>3664</v>
      </c>
      <c r="B82" s="175" t="s">
        <v>555</v>
      </c>
      <c r="C82" s="175" t="s">
        <v>556</v>
      </c>
      <c r="D82" s="175" t="s">
        <v>338</v>
      </c>
      <c r="E82" s="178">
        <f>일위대가!F497</f>
        <v>5230</v>
      </c>
      <c r="F82" s="178">
        <f>일위대가!H497</f>
        <v>22137</v>
      </c>
      <c r="G82" s="178">
        <f>일위대가!J497</f>
        <v>530</v>
      </c>
      <c r="H82" s="178">
        <f t="shared" si="1"/>
        <v>27897</v>
      </c>
      <c r="I82" s="175" t="s">
        <v>573</v>
      </c>
      <c r="J82" s="175" t="s">
        <v>145</v>
      </c>
      <c r="K82" s="175" t="s">
        <v>145</v>
      </c>
      <c r="L82" s="175" t="s">
        <v>145</v>
      </c>
      <c r="M82" s="175" t="s">
        <v>145</v>
      </c>
      <c r="N82" s="78" t="s">
        <v>145</v>
      </c>
    </row>
    <row r="83" spans="1:14" ht="30" customHeight="1">
      <c r="A83" s="175" t="s">
        <v>3666</v>
      </c>
      <c r="B83" s="175" t="s">
        <v>558</v>
      </c>
      <c r="C83" s="175" t="s">
        <v>559</v>
      </c>
      <c r="D83" s="175" t="s">
        <v>338</v>
      </c>
      <c r="E83" s="178">
        <f>일위대가!F507</f>
        <v>36636</v>
      </c>
      <c r="F83" s="178">
        <f>일위대가!H507</f>
        <v>158110</v>
      </c>
      <c r="G83" s="178">
        <f>일위대가!J507</f>
        <v>3966</v>
      </c>
      <c r="H83" s="178">
        <f t="shared" si="1"/>
        <v>198712</v>
      </c>
      <c r="I83" s="175" t="s">
        <v>575</v>
      </c>
      <c r="J83" s="175" t="s">
        <v>145</v>
      </c>
      <c r="K83" s="175" t="s">
        <v>145</v>
      </c>
      <c r="L83" s="175" t="s">
        <v>145</v>
      </c>
      <c r="M83" s="175" t="s">
        <v>145</v>
      </c>
      <c r="N83" s="78" t="s">
        <v>145</v>
      </c>
    </row>
    <row r="84" spans="1:14" ht="30" customHeight="1">
      <c r="A84" s="175" t="s">
        <v>3668</v>
      </c>
      <c r="B84" s="175" t="s">
        <v>558</v>
      </c>
      <c r="C84" s="175" t="s">
        <v>561</v>
      </c>
      <c r="D84" s="175" t="s">
        <v>338</v>
      </c>
      <c r="E84" s="178">
        <f>일위대가!F517</f>
        <v>32174</v>
      </c>
      <c r="F84" s="178">
        <f>일위대가!H517</f>
        <v>136872</v>
      </c>
      <c r="G84" s="178">
        <f>일위대가!J517</f>
        <v>3571</v>
      </c>
      <c r="H84" s="178">
        <f t="shared" si="1"/>
        <v>172617</v>
      </c>
      <c r="I84" s="175" t="s">
        <v>578</v>
      </c>
      <c r="J84" s="175" t="s">
        <v>145</v>
      </c>
      <c r="K84" s="175" t="s">
        <v>145</v>
      </c>
      <c r="L84" s="175" t="s">
        <v>145</v>
      </c>
      <c r="M84" s="175" t="s">
        <v>145</v>
      </c>
      <c r="N84" s="78" t="s">
        <v>145</v>
      </c>
    </row>
    <row r="85" spans="1:14" ht="30" customHeight="1">
      <c r="A85" s="175" t="s">
        <v>3670</v>
      </c>
      <c r="B85" s="175" t="s">
        <v>3029</v>
      </c>
      <c r="C85" s="175" t="s">
        <v>3030</v>
      </c>
      <c r="D85" s="175" t="s">
        <v>338</v>
      </c>
      <c r="E85" s="178">
        <f>일위대가!F528</f>
        <v>8877</v>
      </c>
      <c r="F85" s="178">
        <f>일위대가!H528</f>
        <v>35181</v>
      </c>
      <c r="G85" s="178">
        <f>일위대가!J528</f>
        <v>572</v>
      </c>
      <c r="H85" s="178">
        <f t="shared" si="1"/>
        <v>44630</v>
      </c>
      <c r="I85" s="175" t="s">
        <v>581</v>
      </c>
      <c r="J85" s="175" t="s">
        <v>145</v>
      </c>
      <c r="K85" s="175" t="s">
        <v>145</v>
      </c>
      <c r="L85" s="175" t="s">
        <v>145</v>
      </c>
      <c r="M85" s="175" t="s">
        <v>145</v>
      </c>
      <c r="N85" s="78" t="s">
        <v>145</v>
      </c>
    </row>
    <row r="86" spans="1:14" ht="30" customHeight="1">
      <c r="A86" s="175" t="s">
        <v>3672</v>
      </c>
      <c r="B86" s="175" t="s">
        <v>564</v>
      </c>
      <c r="C86" s="175" t="s">
        <v>565</v>
      </c>
      <c r="D86" s="175" t="s">
        <v>338</v>
      </c>
      <c r="E86" s="178">
        <f>일위대가!F542</f>
        <v>26498</v>
      </c>
      <c r="F86" s="178">
        <f>일위대가!H542</f>
        <v>33846</v>
      </c>
      <c r="G86" s="178">
        <f>일위대가!J542</f>
        <v>1571</v>
      </c>
      <c r="H86" s="178">
        <f t="shared" si="1"/>
        <v>61915</v>
      </c>
      <c r="I86" s="175" t="s">
        <v>582</v>
      </c>
      <c r="J86" s="175" t="s">
        <v>145</v>
      </c>
      <c r="K86" s="175" t="s">
        <v>145</v>
      </c>
      <c r="L86" s="175" t="s">
        <v>145</v>
      </c>
      <c r="M86" s="175" t="s">
        <v>145</v>
      </c>
      <c r="N86" s="78" t="s">
        <v>145</v>
      </c>
    </row>
    <row r="87" spans="1:14" ht="30" customHeight="1">
      <c r="A87" s="175" t="s">
        <v>3674</v>
      </c>
      <c r="B87" s="175" t="s">
        <v>567</v>
      </c>
      <c r="C87" s="175" t="s">
        <v>568</v>
      </c>
      <c r="D87" s="175" t="s">
        <v>358</v>
      </c>
      <c r="E87" s="178">
        <f>일위대가!F557</f>
        <v>8341</v>
      </c>
      <c r="F87" s="178">
        <f>일위대가!H557</f>
        <v>10788</v>
      </c>
      <c r="G87" s="178">
        <f>일위대가!J557</f>
        <v>647</v>
      </c>
      <c r="H87" s="178">
        <f t="shared" si="1"/>
        <v>19776</v>
      </c>
      <c r="I87" s="175" t="s">
        <v>583</v>
      </c>
      <c r="J87" s="175" t="s">
        <v>1137</v>
      </c>
      <c r="K87" s="175" t="s">
        <v>145</v>
      </c>
      <c r="L87" s="175" t="s">
        <v>145</v>
      </c>
      <c r="M87" s="175" t="s">
        <v>145</v>
      </c>
      <c r="N87" s="78" t="s">
        <v>145</v>
      </c>
    </row>
    <row r="88" spans="1:14" ht="30" customHeight="1">
      <c r="A88" s="175" t="s">
        <v>3676</v>
      </c>
      <c r="B88" s="175" t="s">
        <v>567</v>
      </c>
      <c r="C88" s="175" t="s">
        <v>570</v>
      </c>
      <c r="D88" s="175" t="s">
        <v>358</v>
      </c>
      <c r="E88" s="178">
        <f>일위대가!F572</f>
        <v>9771</v>
      </c>
      <c r="F88" s="178">
        <f>일위대가!H572</f>
        <v>10788</v>
      </c>
      <c r="G88" s="178">
        <f>일위대가!J572</f>
        <v>647</v>
      </c>
      <c r="H88" s="178">
        <f t="shared" si="1"/>
        <v>21206</v>
      </c>
      <c r="I88" s="175" t="s">
        <v>586</v>
      </c>
      <c r="J88" s="175" t="s">
        <v>1137</v>
      </c>
      <c r="K88" s="175" t="s">
        <v>145</v>
      </c>
      <c r="L88" s="175" t="s">
        <v>145</v>
      </c>
      <c r="M88" s="175" t="s">
        <v>145</v>
      </c>
      <c r="N88" s="78" t="s">
        <v>145</v>
      </c>
    </row>
    <row r="89" spans="1:14" ht="30" customHeight="1">
      <c r="A89" s="175" t="s">
        <v>3678</v>
      </c>
      <c r="B89" s="175" t="s">
        <v>572</v>
      </c>
      <c r="C89" s="175" t="s">
        <v>570</v>
      </c>
      <c r="D89" s="175" t="s">
        <v>358</v>
      </c>
      <c r="E89" s="178">
        <f>일위대가!F587</f>
        <v>9771</v>
      </c>
      <c r="F89" s="178">
        <f>일위대가!H587</f>
        <v>10788</v>
      </c>
      <c r="G89" s="178">
        <f>일위대가!J587</f>
        <v>647</v>
      </c>
      <c r="H89" s="178">
        <f t="shared" si="1"/>
        <v>21206</v>
      </c>
      <c r="I89" s="175" t="s">
        <v>587</v>
      </c>
      <c r="J89" s="175" t="s">
        <v>145</v>
      </c>
      <c r="K89" s="175" t="s">
        <v>145</v>
      </c>
      <c r="L89" s="175" t="s">
        <v>145</v>
      </c>
      <c r="M89" s="175" t="s">
        <v>145</v>
      </c>
      <c r="N89" s="78" t="s">
        <v>145</v>
      </c>
    </row>
    <row r="90" spans="1:14" ht="30" customHeight="1">
      <c r="A90" s="175" t="s">
        <v>3680</v>
      </c>
      <c r="B90" s="175" t="s">
        <v>574</v>
      </c>
      <c r="C90" s="175" t="s">
        <v>3031</v>
      </c>
      <c r="D90" s="175" t="s">
        <v>358</v>
      </c>
      <c r="E90" s="178">
        <f>일위대가!F591</f>
        <v>5921</v>
      </c>
      <c r="F90" s="178">
        <f>일위대가!H591</f>
        <v>11610</v>
      </c>
      <c r="G90" s="178">
        <f>일위대가!J591</f>
        <v>365</v>
      </c>
      <c r="H90" s="178">
        <f t="shared" si="1"/>
        <v>17896</v>
      </c>
      <c r="I90" s="175" t="s">
        <v>588</v>
      </c>
      <c r="J90" s="175" t="s">
        <v>145</v>
      </c>
      <c r="K90" s="175" t="s">
        <v>145</v>
      </c>
      <c r="L90" s="175" t="s">
        <v>145</v>
      </c>
      <c r="M90" s="175" t="s">
        <v>145</v>
      </c>
      <c r="N90" s="78" t="s">
        <v>145</v>
      </c>
    </row>
    <row r="91" spans="1:14" ht="30" customHeight="1">
      <c r="A91" s="175" t="s">
        <v>3682</v>
      </c>
      <c r="B91" s="175" t="s">
        <v>576</v>
      </c>
      <c r="C91" s="175" t="s">
        <v>577</v>
      </c>
      <c r="D91" s="175" t="s">
        <v>329</v>
      </c>
      <c r="E91" s="178">
        <f>일위대가!F599</f>
        <v>18622</v>
      </c>
      <c r="F91" s="178">
        <f>일위대가!H599</f>
        <v>97219</v>
      </c>
      <c r="G91" s="178">
        <f>일위대가!J599</f>
        <v>2916</v>
      </c>
      <c r="H91" s="178">
        <f t="shared" si="1"/>
        <v>118757</v>
      </c>
      <c r="I91" s="175" t="s">
        <v>591</v>
      </c>
      <c r="J91" s="175" t="s">
        <v>145</v>
      </c>
      <c r="K91" s="175" t="s">
        <v>145</v>
      </c>
      <c r="L91" s="175" t="s">
        <v>145</v>
      </c>
      <c r="M91" s="175" t="s">
        <v>145</v>
      </c>
      <c r="N91" s="78" t="s">
        <v>145</v>
      </c>
    </row>
    <row r="92" spans="1:14" ht="30" customHeight="1">
      <c r="A92" s="175" t="s">
        <v>3684</v>
      </c>
      <c r="B92" s="175" t="s">
        <v>579</v>
      </c>
      <c r="C92" s="175" t="s">
        <v>580</v>
      </c>
      <c r="D92" s="175" t="s">
        <v>458</v>
      </c>
      <c r="E92" s="178">
        <f>일위대가!F606</f>
        <v>10062</v>
      </c>
      <c r="F92" s="178">
        <f>일위대가!H606</f>
        <v>14788</v>
      </c>
      <c r="G92" s="178">
        <f>일위대가!J606</f>
        <v>590</v>
      </c>
      <c r="H92" s="178">
        <f t="shared" si="1"/>
        <v>25440</v>
      </c>
      <c r="I92" s="175" t="s">
        <v>593</v>
      </c>
      <c r="J92" s="175" t="s">
        <v>145</v>
      </c>
      <c r="K92" s="175" t="s">
        <v>145</v>
      </c>
      <c r="L92" s="175" t="s">
        <v>145</v>
      </c>
      <c r="M92" s="175" t="s">
        <v>145</v>
      </c>
      <c r="N92" s="78" t="s">
        <v>145</v>
      </c>
    </row>
    <row r="93" spans="1:14" ht="30" customHeight="1">
      <c r="A93" s="175" t="s">
        <v>3686</v>
      </c>
      <c r="B93" s="175" t="s">
        <v>3032</v>
      </c>
      <c r="C93" s="175" t="s">
        <v>3033</v>
      </c>
      <c r="D93" s="175" t="s">
        <v>338</v>
      </c>
      <c r="E93" s="178">
        <f>일위대가!F610</f>
        <v>142800</v>
      </c>
      <c r="F93" s="178">
        <f>일위대가!H610</f>
        <v>0</v>
      </c>
      <c r="G93" s="178">
        <f>일위대가!J610</f>
        <v>0</v>
      </c>
      <c r="H93" s="178">
        <f t="shared" si="1"/>
        <v>142800</v>
      </c>
      <c r="I93" s="175" t="s">
        <v>596</v>
      </c>
      <c r="J93" s="175" t="s">
        <v>145</v>
      </c>
      <c r="K93" s="175" t="s">
        <v>145</v>
      </c>
      <c r="L93" s="175" t="s">
        <v>145</v>
      </c>
      <c r="M93" s="175" t="s">
        <v>145</v>
      </c>
      <c r="N93" s="78" t="s">
        <v>145</v>
      </c>
    </row>
    <row r="94" spans="1:14" ht="30" customHeight="1">
      <c r="A94" s="175" t="s">
        <v>3688</v>
      </c>
      <c r="B94" s="175" t="s">
        <v>584</v>
      </c>
      <c r="C94" s="175" t="s">
        <v>585</v>
      </c>
      <c r="D94" s="175" t="s">
        <v>358</v>
      </c>
      <c r="E94" s="178">
        <f>일위대가!F616</f>
        <v>74195</v>
      </c>
      <c r="F94" s="178">
        <f>일위대가!H616</f>
        <v>275553</v>
      </c>
      <c r="G94" s="178">
        <f>일위대가!J616</f>
        <v>12394</v>
      </c>
      <c r="H94" s="178">
        <f t="shared" si="1"/>
        <v>362142</v>
      </c>
      <c r="I94" s="175" t="s">
        <v>599</v>
      </c>
      <c r="J94" s="175" t="s">
        <v>1136</v>
      </c>
      <c r="K94" s="175" t="s">
        <v>145</v>
      </c>
      <c r="L94" s="175" t="s">
        <v>145</v>
      </c>
      <c r="M94" s="175" t="s">
        <v>145</v>
      </c>
      <c r="N94" s="78" t="s">
        <v>145</v>
      </c>
    </row>
    <row r="95" spans="1:14" ht="30" customHeight="1">
      <c r="A95" s="175" t="s">
        <v>3690</v>
      </c>
      <c r="B95" s="175" t="s">
        <v>3034</v>
      </c>
      <c r="C95" s="175" t="s">
        <v>3035</v>
      </c>
      <c r="D95" s="175" t="s">
        <v>338</v>
      </c>
      <c r="E95" s="178">
        <f>일위대가!F620</f>
        <v>85000</v>
      </c>
      <c r="F95" s="178">
        <f>일위대가!H620</f>
        <v>0</v>
      </c>
      <c r="G95" s="178">
        <f>일위대가!J620</f>
        <v>0</v>
      </c>
      <c r="H95" s="178">
        <f t="shared" si="1"/>
        <v>85000</v>
      </c>
      <c r="I95" s="175" t="s">
        <v>602</v>
      </c>
      <c r="J95" s="175" t="s">
        <v>1136</v>
      </c>
      <c r="K95" s="175" t="s">
        <v>145</v>
      </c>
      <c r="L95" s="175" t="s">
        <v>145</v>
      </c>
      <c r="M95" s="175" t="s">
        <v>145</v>
      </c>
      <c r="N95" s="78" t="s">
        <v>145</v>
      </c>
    </row>
    <row r="96" spans="1:14" ht="30" customHeight="1">
      <c r="A96" s="175" t="s">
        <v>3692</v>
      </c>
      <c r="B96" s="175" t="s">
        <v>3034</v>
      </c>
      <c r="C96" s="175" t="s">
        <v>3036</v>
      </c>
      <c r="D96" s="175" t="s">
        <v>338</v>
      </c>
      <c r="E96" s="178">
        <f>일위대가!F624</f>
        <v>124100</v>
      </c>
      <c r="F96" s="178">
        <f>일위대가!H624</f>
        <v>0</v>
      </c>
      <c r="G96" s="178">
        <f>일위대가!J624</f>
        <v>0</v>
      </c>
      <c r="H96" s="178">
        <f t="shared" si="1"/>
        <v>124100</v>
      </c>
      <c r="I96" s="175" t="s">
        <v>604</v>
      </c>
      <c r="J96" s="175" t="s">
        <v>1136</v>
      </c>
      <c r="K96" s="175" t="s">
        <v>145</v>
      </c>
      <c r="L96" s="175" t="s">
        <v>145</v>
      </c>
      <c r="M96" s="175" t="s">
        <v>145</v>
      </c>
      <c r="N96" s="78" t="s">
        <v>145</v>
      </c>
    </row>
    <row r="97" spans="1:14" ht="30" customHeight="1">
      <c r="A97" s="175" t="s">
        <v>3694</v>
      </c>
      <c r="B97" s="175" t="s">
        <v>589</v>
      </c>
      <c r="C97" s="175" t="s">
        <v>590</v>
      </c>
      <c r="D97" s="175" t="s">
        <v>338</v>
      </c>
      <c r="E97" s="178">
        <f>일위대가!F634</f>
        <v>5009</v>
      </c>
      <c r="F97" s="178">
        <f>일위대가!H634</f>
        <v>14080</v>
      </c>
      <c r="G97" s="178">
        <f>일위대가!J634</f>
        <v>650</v>
      </c>
      <c r="H97" s="178">
        <f t="shared" si="1"/>
        <v>19739</v>
      </c>
      <c r="I97" s="175" t="s">
        <v>607</v>
      </c>
      <c r="J97" s="175" t="s">
        <v>145</v>
      </c>
      <c r="K97" s="175" t="s">
        <v>145</v>
      </c>
      <c r="L97" s="175" t="s">
        <v>145</v>
      </c>
      <c r="M97" s="175" t="s">
        <v>145</v>
      </c>
      <c r="N97" s="78" t="s">
        <v>145</v>
      </c>
    </row>
    <row r="98" spans="1:14" ht="30" customHeight="1">
      <c r="A98" s="175" t="s">
        <v>3696</v>
      </c>
      <c r="B98" s="175" t="s">
        <v>589</v>
      </c>
      <c r="C98" s="175" t="s">
        <v>592</v>
      </c>
      <c r="D98" s="175" t="s">
        <v>338</v>
      </c>
      <c r="E98" s="178">
        <f>일위대가!F644</f>
        <v>6780</v>
      </c>
      <c r="F98" s="178">
        <f>일위대가!H644</f>
        <v>19512</v>
      </c>
      <c r="G98" s="178">
        <f>일위대가!J644</f>
        <v>905</v>
      </c>
      <c r="H98" s="178">
        <f t="shared" si="1"/>
        <v>27197</v>
      </c>
      <c r="I98" s="175" t="s">
        <v>610</v>
      </c>
      <c r="J98" s="175" t="s">
        <v>145</v>
      </c>
      <c r="K98" s="175" t="s">
        <v>145</v>
      </c>
      <c r="L98" s="175" t="s">
        <v>145</v>
      </c>
      <c r="M98" s="175" t="s">
        <v>145</v>
      </c>
      <c r="N98" s="78" t="s">
        <v>145</v>
      </c>
    </row>
    <row r="99" spans="1:14" ht="30" customHeight="1">
      <c r="A99" s="175" t="s">
        <v>3698</v>
      </c>
      <c r="B99" s="175" t="s">
        <v>594</v>
      </c>
      <c r="C99" s="175" t="s">
        <v>595</v>
      </c>
      <c r="D99" s="175" t="s">
        <v>338</v>
      </c>
      <c r="E99" s="178">
        <f>일위대가!F653</f>
        <v>5334</v>
      </c>
      <c r="F99" s="178">
        <f>일위대가!H653</f>
        <v>27033</v>
      </c>
      <c r="G99" s="178">
        <f>일위대가!J653</f>
        <v>1051</v>
      </c>
      <c r="H99" s="178">
        <f t="shared" si="1"/>
        <v>33418</v>
      </c>
      <c r="I99" s="175" t="s">
        <v>612</v>
      </c>
      <c r="J99" s="175" t="s">
        <v>145</v>
      </c>
      <c r="K99" s="175" t="s">
        <v>145</v>
      </c>
      <c r="L99" s="175" t="s">
        <v>145</v>
      </c>
      <c r="M99" s="175" t="s">
        <v>145</v>
      </c>
      <c r="N99" s="78" t="s">
        <v>145</v>
      </c>
    </row>
    <row r="100" spans="1:14" ht="30" customHeight="1">
      <c r="A100" s="175" t="s">
        <v>3700</v>
      </c>
      <c r="B100" s="175" t="s">
        <v>597</v>
      </c>
      <c r="C100" s="175" t="s">
        <v>598</v>
      </c>
      <c r="D100" s="175" t="s">
        <v>338</v>
      </c>
      <c r="E100" s="178">
        <f>일위대가!F662</f>
        <v>14340</v>
      </c>
      <c r="F100" s="178">
        <f>일위대가!H662</f>
        <v>109759</v>
      </c>
      <c r="G100" s="178">
        <f>일위대가!J662</f>
        <v>2936</v>
      </c>
      <c r="H100" s="178">
        <f t="shared" si="1"/>
        <v>127035</v>
      </c>
      <c r="I100" s="175" t="s">
        <v>614</v>
      </c>
      <c r="J100" s="175" t="s">
        <v>145</v>
      </c>
      <c r="K100" s="175" t="s">
        <v>145</v>
      </c>
      <c r="L100" s="175" t="s">
        <v>145</v>
      </c>
      <c r="M100" s="175" t="s">
        <v>145</v>
      </c>
      <c r="N100" s="78" t="s">
        <v>145</v>
      </c>
    </row>
    <row r="101" spans="1:14" ht="30" customHeight="1">
      <c r="A101" s="175" t="s">
        <v>3702</v>
      </c>
      <c r="B101" s="175" t="s">
        <v>600</v>
      </c>
      <c r="C101" s="175" t="s">
        <v>601</v>
      </c>
      <c r="D101" s="175" t="s">
        <v>338</v>
      </c>
      <c r="E101" s="178">
        <f>일위대가!F668</f>
        <v>2194</v>
      </c>
      <c r="F101" s="178">
        <f>일위대가!H668</f>
        <v>8828</v>
      </c>
      <c r="G101" s="178">
        <f>일위대가!J668</f>
        <v>353</v>
      </c>
      <c r="H101" s="178">
        <f t="shared" si="1"/>
        <v>11375</v>
      </c>
      <c r="I101" s="175" t="s">
        <v>616</v>
      </c>
      <c r="J101" s="175" t="s">
        <v>145</v>
      </c>
      <c r="K101" s="175" t="s">
        <v>145</v>
      </c>
      <c r="L101" s="175" t="s">
        <v>145</v>
      </c>
      <c r="M101" s="175" t="s">
        <v>145</v>
      </c>
      <c r="N101" s="78" t="s">
        <v>145</v>
      </c>
    </row>
    <row r="102" spans="1:14" ht="30" customHeight="1">
      <c r="A102" s="175" t="s">
        <v>3704</v>
      </c>
      <c r="B102" s="175" t="s">
        <v>600</v>
      </c>
      <c r="C102" s="175" t="s">
        <v>603</v>
      </c>
      <c r="D102" s="175" t="s">
        <v>338</v>
      </c>
      <c r="E102" s="178">
        <f>일위대가!F674</f>
        <v>2864</v>
      </c>
      <c r="F102" s="178">
        <f>일위대가!H674</f>
        <v>8828</v>
      </c>
      <c r="G102" s="178">
        <f>일위대가!J674</f>
        <v>353</v>
      </c>
      <c r="H102" s="178">
        <f t="shared" si="1"/>
        <v>12045</v>
      </c>
      <c r="I102" s="175" t="s">
        <v>618</v>
      </c>
      <c r="J102" s="175" t="s">
        <v>145</v>
      </c>
      <c r="K102" s="175" t="s">
        <v>145</v>
      </c>
      <c r="L102" s="175" t="s">
        <v>145</v>
      </c>
      <c r="M102" s="175" t="s">
        <v>145</v>
      </c>
      <c r="N102" s="78" t="s">
        <v>145</v>
      </c>
    </row>
    <row r="103" spans="1:14" ht="30" customHeight="1">
      <c r="A103" s="175" t="s">
        <v>3706</v>
      </c>
      <c r="B103" s="175" t="s">
        <v>605</v>
      </c>
      <c r="C103" s="175" t="s">
        <v>606</v>
      </c>
      <c r="D103" s="175" t="s">
        <v>338</v>
      </c>
      <c r="E103" s="178">
        <f>일위대가!F680</f>
        <v>3072</v>
      </c>
      <c r="F103" s="178">
        <f>일위대가!H680</f>
        <v>8828</v>
      </c>
      <c r="G103" s="178">
        <f>일위대가!J680</f>
        <v>353</v>
      </c>
      <c r="H103" s="178">
        <f t="shared" si="1"/>
        <v>12253</v>
      </c>
      <c r="I103" s="175" t="s">
        <v>621</v>
      </c>
      <c r="J103" s="175" t="s">
        <v>145</v>
      </c>
      <c r="K103" s="175" t="s">
        <v>145</v>
      </c>
      <c r="L103" s="175" t="s">
        <v>145</v>
      </c>
      <c r="M103" s="175" t="s">
        <v>145</v>
      </c>
      <c r="N103" s="78" t="s">
        <v>145</v>
      </c>
    </row>
    <row r="104" spans="1:14" ht="30" customHeight="1">
      <c r="A104" s="175" t="s">
        <v>3708</v>
      </c>
      <c r="B104" s="175" t="s">
        <v>608</v>
      </c>
      <c r="C104" s="175" t="s">
        <v>609</v>
      </c>
      <c r="D104" s="175" t="s">
        <v>358</v>
      </c>
      <c r="E104" s="178">
        <f>일위대가!F685</f>
        <v>0</v>
      </c>
      <c r="F104" s="178">
        <f>일위대가!H685</f>
        <v>18870</v>
      </c>
      <c r="G104" s="178">
        <f>일위대가!J685</f>
        <v>357</v>
      </c>
      <c r="H104" s="178">
        <f t="shared" si="1"/>
        <v>19227</v>
      </c>
      <c r="I104" s="175" t="s">
        <v>623</v>
      </c>
      <c r="J104" s="175" t="s">
        <v>145</v>
      </c>
      <c r="K104" s="175" t="s">
        <v>145</v>
      </c>
      <c r="L104" s="175" t="s">
        <v>145</v>
      </c>
      <c r="M104" s="175" t="s">
        <v>145</v>
      </c>
      <c r="N104" s="78" t="s">
        <v>145</v>
      </c>
    </row>
    <row r="105" spans="1:14" ht="30" customHeight="1">
      <c r="A105" s="175" t="s">
        <v>3710</v>
      </c>
      <c r="B105" s="175" t="s">
        <v>608</v>
      </c>
      <c r="C105" s="175" t="s">
        <v>611</v>
      </c>
      <c r="D105" s="175" t="s">
        <v>358</v>
      </c>
      <c r="E105" s="178">
        <f>일위대가!F690</f>
        <v>0</v>
      </c>
      <c r="F105" s="178">
        <f>일위대가!H690</f>
        <v>37742</v>
      </c>
      <c r="G105" s="178">
        <f>일위대가!J690</f>
        <v>714</v>
      </c>
      <c r="H105" s="178">
        <f t="shared" si="1"/>
        <v>38456</v>
      </c>
      <c r="I105" s="175" t="s">
        <v>626</v>
      </c>
      <c r="J105" s="175" t="s">
        <v>145</v>
      </c>
      <c r="K105" s="175" t="s">
        <v>145</v>
      </c>
      <c r="L105" s="175" t="s">
        <v>145</v>
      </c>
      <c r="M105" s="175" t="s">
        <v>145</v>
      </c>
      <c r="N105" s="78" t="s">
        <v>145</v>
      </c>
    </row>
    <row r="106" spans="1:14" ht="30" customHeight="1">
      <c r="A106" s="175" t="s">
        <v>3712</v>
      </c>
      <c r="B106" s="175" t="s">
        <v>608</v>
      </c>
      <c r="C106" s="175" t="s">
        <v>613</v>
      </c>
      <c r="D106" s="175" t="s">
        <v>358</v>
      </c>
      <c r="E106" s="178">
        <f>일위대가!F695</f>
        <v>0</v>
      </c>
      <c r="F106" s="178">
        <f>일위대가!H695</f>
        <v>37966</v>
      </c>
      <c r="G106" s="178">
        <f>일위대가!J695</f>
        <v>714</v>
      </c>
      <c r="H106" s="178">
        <f t="shared" si="1"/>
        <v>38680</v>
      </c>
      <c r="I106" s="175" t="s">
        <v>628</v>
      </c>
      <c r="J106" s="175" t="s">
        <v>145</v>
      </c>
      <c r="K106" s="175" t="s">
        <v>145</v>
      </c>
      <c r="L106" s="175" t="s">
        <v>145</v>
      </c>
      <c r="M106" s="175" t="s">
        <v>145</v>
      </c>
      <c r="N106" s="78" t="s">
        <v>145</v>
      </c>
    </row>
    <row r="107" spans="1:14" ht="30" customHeight="1">
      <c r="A107" s="175" t="s">
        <v>3714</v>
      </c>
      <c r="B107" s="175" t="s">
        <v>608</v>
      </c>
      <c r="C107" s="175" t="s">
        <v>615</v>
      </c>
      <c r="D107" s="175" t="s">
        <v>358</v>
      </c>
      <c r="E107" s="178">
        <f>일위대가!F700</f>
        <v>0</v>
      </c>
      <c r="F107" s="178">
        <f>일위대가!H700</f>
        <v>13673</v>
      </c>
      <c r="G107" s="178">
        <f>일위대가!J700</f>
        <v>228</v>
      </c>
      <c r="H107" s="178">
        <f t="shared" si="1"/>
        <v>13901</v>
      </c>
      <c r="I107" s="175" t="s">
        <v>630</v>
      </c>
      <c r="J107" s="175" t="s">
        <v>145</v>
      </c>
      <c r="K107" s="175" t="s">
        <v>145</v>
      </c>
      <c r="L107" s="175" t="s">
        <v>145</v>
      </c>
      <c r="M107" s="175" t="s">
        <v>145</v>
      </c>
      <c r="N107" s="78" t="s">
        <v>145</v>
      </c>
    </row>
    <row r="108" spans="1:14" ht="30" customHeight="1">
      <c r="A108" s="175" t="s">
        <v>3716</v>
      </c>
      <c r="B108" s="175" t="s">
        <v>608</v>
      </c>
      <c r="C108" s="175" t="s">
        <v>617</v>
      </c>
      <c r="D108" s="175" t="s">
        <v>358</v>
      </c>
      <c r="E108" s="178">
        <f>일위대가!F705</f>
        <v>0</v>
      </c>
      <c r="F108" s="178">
        <f>일위대가!H705</f>
        <v>14457</v>
      </c>
      <c r="G108" s="178">
        <f>일위대가!J705</f>
        <v>228</v>
      </c>
      <c r="H108" s="178">
        <f t="shared" si="1"/>
        <v>14685</v>
      </c>
      <c r="I108" s="175" t="s">
        <v>632</v>
      </c>
      <c r="J108" s="175" t="s">
        <v>145</v>
      </c>
      <c r="K108" s="175" t="s">
        <v>145</v>
      </c>
      <c r="L108" s="175" t="s">
        <v>145</v>
      </c>
      <c r="M108" s="175" t="s">
        <v>145</v>
      </c>
      <c r="N108" s="78" t="s">
        <v>145</v>
      </c>
    </row>
    <row r="109" spans="1:14" ht="30" customHeight="1">
      <c r="A109" s="175" t="s">
        <v>3718</v>
      </c>
      <c r="B109" s="175" t="s">
        <v>619</v>
      </c>
      <c r="C109" s="175" t="s">
        <v>620</v>
      </c>
      <c r="D109" s="175" t="s">
        <v>358</v>
      </c>
      <c r="E109" s="178">
        <f>일위대가!F710</f>
        <v>0</v>
      </c>
      <c r="F109" s="178">
        <f>일위대가!H710</f>
        <v>2673</v>
      </c>
      <c r="G109" s="178">
        <f>일위대가!J710</f>
        <v>80</v>
      </c>
      <c r="H109" s="178">
        <f t="shared" si="1"/>
        <v>2753</v>
      </c>
      <c r="I109" s="175" t="s">
        <v>647</v>
      </c>
      <c r="J109" s="175" t="s">
        <v>145</v>
      </c>
      <c r="K109" s="175" t="s">
        <v>145</v>
      </c>
      <c r="L109" s="175" t="s">
        <v>145</v>
      </c>
      <c r="M109" s="175" t="s">
        <v>145</v>
      </c>
      <c r="N109" s="78" t="s">
        <v>145</v>
      </c>
    </row>
    <row r="110" spans="1:14" ht="30" customHeight="1">
      <c r="A110" s="175" t="s">
        <v>3720</v>
      </c>
      <c r="B110" s="175" t="s">
        <v>619</v>
      </c>
      <c r="C110" s="175" t="s">
        <v>622</v>
      </c>
      <c r="D110" s="175" t="s">
        <v>358</v>
      </c>
      <c r="E110" s="178">
        <f>일위대가!F715</f>
        <v>0</v>
      </c>
      <c r="F110" s="178">
        <f>일위대가!H715</f>
        <v>3208</v>
      </c>
      <c r="G110" s="178">
        <f>일위대가!J715</f>
        <v>96</v>
      </c>
      <c r="H110" s="178">
        <f t="shared" si="1"/>
        <v>3304</v>
      </c>
      <c r="I110" s="175" t="s">
        <v>650</v>
      </c>
      <c r="J110" s="175" t="s">
        <v>145</v>
      </c>
      <c r="K110" s="175" t="s">
        <v>145</v>
      </c>
      <c r="L110" s="175" t="s">
        <v>145</v>
      </c>
      <c r="M110" s="175" t="s">
        <v>145</v>
      </c>
      <c r="N110" s="78" t="s">
        <v>145</v>
      </c>
    </row>
    <row r="111" spans="1:14" ht="30" customHeight="1">
      <c r="A111" s="175" t="s">
        <v>3722</v>
      </c>
      <c r="B111" s="175" t="s">
        <v>3037</v>
      </c>
      <c r="C111" s="175" t="s">
        <v>3038</v>
      </c>
      <c r="D111" s="175" t="s">
        <v>358</v>
      </c>
      <c r="E111" s="178">
        <f>일위대가!F721</f>
        <v>0</v>
      </c>
      <c r="F111" s="178">
        <f>일위대가!H721</f>
        <v>4215</v>
      </c>
      <c r="G111" s="178">
        <f>일위대가!J721</f>
        <v>0</v>
      </c>
      <c r="H111" s="178">
        <f t="shared" si="1"/>
        <v>4215</v>
      </c>
      <c r="I111" s="175" t="s">
        <v>652</v>
      </c>
      <c r="J111" s="175" t="s">
        <v>145</v>
      </c>
      <c r="K111" s="175" t="s">
        <v>145</v>
      </c>
      <c r="L111" s="175" t="s">
        <v>145</v>
      </c>
      <c r="M111" s="175" t="s">
        <v>145</v>
      </c>
      <c r="N111" s="78" t="s">
        <v>145</v>
      </c>
    </row>
    <row r="112" spans="1:14" ht="30" customHeight="1">
      <c r="A112" s="175" t="s">
        <v>3724</v>
      </c>
      <c r="B112" s="175" t="s">
        <v>3037</v>
      </c>
      <c r="C112" s="175" t="s">
        <v>3039</v>
      </c>
      <c r="D112" s="175" t="s">
        <v>358</v>
      </c>
      <c r="E112" s="178">
        <f>일위대가!F727</f>
        <v>0</v>
      </c>
      <c r="F112" s="178">
        <f>일위대가!H727</f>
        <v>5073</v>
      </c>
      <c r="G112" s="178">
        <f>일위대가!J727</f>
        <v>0</v>
      </c>
      <c r="H112" s="178">
        <f t="shared" si="1"/>
        <v>5073</v>
      </c>
      <c r="I112" s="175" t="s">
        <v>655</v>
      </c>
      <c r="J112" s="175" t="s">
        <v>145</v>
      </c>
      <c r="K112" s="175" t="s">
        <v>145</v>
      </c>
      <c r="L112" s="175" t="s">
        <v>145</v>
      </c>
      <c r="M112" s="175" t="s">
        <v>145</v>
      </c>
      <c r="N112" s="78" t="s">
        <v>145</v>
      </c>
    </row>
    <row r="113" spans="1:14" ht="30" customHeight="1">
      <c r="A113" s="175" t="s">
        <v>3726</v>
      </c>
      <c r="B113" s="175" t="s">
        <v>624</v>
      </c>
      <c r="C113" s="175" t="s">
        <v>625</v>
      </c>
      <c r="D113" s="175" t="s">
        <v>358</v>
      </c>
      <c r="E113" s="178">
        <f>일위대가!F732</f>
        <v>0</v>
      </c>
      <c r="F113" s="178">
        <f>일위대가!H732</f>
        <v>599</v>
      </c>
      <c r="G113" s="178">
        <f>일위대가!J732</f>
        <v>53</v>
      </c>
      <c r="H113" s="178">
        <f t="shared" si="1"/>
        <v>652</v>
      </c>
      <c r="I113" s="175" t="s">
        <v>657</v>
      </c>
      <c r="J113" s="175" t="s">
        <v>145</v>
      </c>
      <c r="K113" s="175" t="s">
        <v>145</v>
      </c>
      <c r="L113" s="175" t="s">
        <v>145</v>
      </c>
      <c r="M113" s="175" t="s">
        <v>145</v>
      </c>
      <c r="N113" s="78" t="s">
        <v>145</v>
      </c>
    </row>
    <row r="114" spans="1:14" ht="30" customHeight="1">
      <c r="A114" s="175" t="s">
        <v>3728</v>
      </c>
      <c r="B114" s="175" t="s">
        <v>624</v>
      </c>
      <c r="C114" s="175" t="s">
        <v>627</v>
      </c>
      <c r="D114" s="175" t="s">
        <v>358</v>
      </c>
      <c r="E114" s="178">
        <f>일위대가!F737</f>
        <v>0</v>
      </c>
      <c r="F114" s="178">
        <f>일위대가!H737</f>
        <v>599</v>
      </c>
      <c r="G114" s="178">
        <f>일위대가!J737</f>
        <v>53</v>
      </c>
      <c r="H114" s="178">
        <f t="shared" si="1"/>
        <v>652</v>
      </c>
      <c r="I114" s="175" t="s">
        <v>659</v>
      </c>
      <c r="J114" s="175" t="s">
        <v>145</v>
      </c>
      <c r="K114" s="175" t="s">
        <v>145</v>
      </c>
      <c r="L114" s="175" t="s">
        <v>145</v>
      </c>
      <c r="M114" s="175" t="s">
        <v>145</v>
      </c>
      <c r="N114" s="78" t="s">
        <v>145</v>
      </c>
    </row>
    <row r="115" spans="1:14" ht="30" customHeight="1">
      <c r="A115" s="175" t="s">
        <v>3730</v>
      </c>
      <c r="B115" s="175" t="s">
        <v>629</v>
      </c>
      <c r="C115" s="175" t="s">
        <v>145</v>
      </c>
      <c r="D115" s="175" t="s">
        <v>338</v>
      </c>
      <c r="E115" s="178">
        <f>일위대가!F745</f>
        <v>0</v>
      </c>
      <c r="F115" s="178">
        <f>일위대가!H745</f>
        <v>4492</v>
      </c>
      <c r="G115" s="178">
        <f>일위대가!J745</f>
        <v>89</v>
      </c>
      <c r="H115" s="178">
        <f t="shared" si="1"/>
        <v>4581</v>
      </c>
      <c r="I115" s="175" t="s">
        <v>662</v>
      </c>
      <c r="J115" s="175" t="s">
        <v>145</v>
      </c>
      <c r="K115" s="175" t="s">
        <v>145</v>
      </c>
      <c r="L115" s="175" t="s">
        <v>145</v>
      </c>
      <c r="M115" s="175" t="s">
        <v>145</v>
      </c>
      <c r="N115" s="78" t="s">
        <v>145</v>
      </c>
    </row>
    <row r="116" spans="1:14" ht="30" customHeight="1">
      <c r="A116" s="175" t="s">
        <v>3732</v>
      </c>
      <c r="B116" s="175" t="s">
        <v>631</v>
      </c>
      <c r="C116" s="175" t="s">
        <v>145</v>
      </c>
      <c r="D116" s="175" t="s">
        <v>338</v>
      </c>
      <c r="E116" s="178">
        <f>일위대가!F749</f>
        <v>3630</v>
      </c>
      <c r="F116" s="178">
        <f>일위대가!H749</f>
        <v>0</v>
      </c>
      <c r="G116" s="178">
        <f>일위대가!J749</f>
        <v>0</v>
      </c>
      <c r="H116" s="178">
        <f t="shared" si="1"/>
        <v>3630</v>
      </c>
      <c r="I116" s="175" t="s">
        <v>665</v>
      </c>
      <c r="J116" s="175" t="s">
        <v>145</v>
      </c>
      <c r="K116" s="175" t="s">
        <v>145</v>
      </c>
      <c r="L116" s="175" t="s">
        <v>145</v>
      </c>
      <c r="M116" s="175" t="s">
        <v>145</v>
      </c>
      <c r="N116" s="78" t="s">
        <v>145</v>
      </c>
    </row>
    <row r="117" spans="1:14" ht="30" customHeight="1">
      <c r="A117" s="175" t="s">
        <v>3746</v>
      </c>
      <c r="B117" s="175" t="s">
        <v>645</v>
      </c>
      <c r="C117" s="175" t="s">
        <v>646</v>
      </c>
      <c r="D117" s="175" t="s">
        <v>537</v>
      </c>
      <c r="E117" s="178">
        <f>일위대가!F754</f>
        <v>437903</v>
      </c>
      <c r="F117" s="178">
        <f>일위대가!H754</f>
        <v>163180</v>
      </c>
      <c r="G117" s="178">
        <f>일위대가!J754</f>
        <v>3262</v>
      </c>
      <c r="H117" s="178">
        <f t="shared" si="1"/>
        <v>604345</v>
      </c>
      <c r="I117" s="175" t="s">
        <v>668</v>
      </c>
      <c r="J117" s="175" t="s">
        <v>145</v>
      </c>
      <c r="K117" s="175" t="s">
        <v>145</v>
      </c>
      <c r="L117" s="175" t="s">
        <v>145</v>
      </c>
      <c r="M117" s="175" t="s">
        <v>145</v>
      </c>
      <c r="N117" s="78" t="s">
        <v>145</v>
      </c>
    </row>
    <row r="118" spans="1:14" ht="30" customHeight="1">
      <c r="A118" s="175" t="s">
        <v>3748</v>
      </c>
      <c r="B118" s="175" t="s">
        <v>648</v>
      </c>
      <c r="C118" s="175" t="s">
        <v>649</v>
      </c>
      <c r="D118" s="175" t="s">
        <v>537</v>
      </c>
      <c r="E118" s="178">
        <f>일위대가!F759</f>
        <v>226721</v>
      </c>
      <c r="F118" s="178">
        <f>일위대가!H759</f>
        <v>77881</v>
      </c>
      <c r="G118" s="178">
        <f>일위대가!J759</f>
        <v>1556</v>
      </c>
      <c r="H118" s="178">
        <f t="shared" si="1"/>
        <v>306158</v>
      </c>
      <c r="I118" s="175" t="s">
        <v>671</v>
      </c>
      <c r="J118" s="175" t="s">
        <v>145</v>
      </c>
      <c r="K118" s="175" t="s">
        <v>145</v>
      </c>
      <c r="L118" s="175" t="s">
        <v>145</v>
      </c>
      <c r="M118" s="175" t="s">
        <v>145</v>
      </c>
      <c r="N118" s="78" t="s">
        <v>145</v>
      </c>
    </row>
    <row r="119" spans="1:14" ht="30" customHeight="1">
      <c r="A119" s="175" t="s">
        <v>3750</v>
      </c>
      <c r="B119" s="175" t="s">
        <v>651</v>
      </c>
      <c r="C119" s="175" t="s">
        <v>649</v>
      </c>
      <c r="D119" s="175" t="s">
        <v>537</v>
      </c>
      <c r="E119" s="178">
        <f>일위대가!F764</f>
        <v>294737</v>
      </c>
      <c r="F119" s="178">
        <f>일위대가!H764</f>
        <v>77881</v>
      </c>
      <c r="G119" s="178">
        <f>일위대가!J764</f>
        <v>1556</v>
      </c>
      <c r="H119" s="178">
        <f t="shared" si="1"/>
        <v>374174</v>
      </c>
      <c r="I119" s="175" t="s">
        <v>672</v>
      </c>
      <c r="J119" s="175" t="s">
        <v>145</v>
      </c>
      <c r="K119" s="175" t="s">
        <v>145</v>
      </c>
      <c r="L119" s="175" t="s">
        <v>145</v>
      </c>
      <c r="M119" s="175" t="s">
        <v>145</v>
      </c>
      <c r="N119" s="78" t="s">
        <v>145</v>
      </c>
    </row>
    <row r="120" spans="1:14" ht="30" customHeight="1">
      <c r="A120" s="175" t="s">
        <v>3752</v>
      </c>
      <c r="B120" s="175" t="s">
        <v>653</v>
      </c>
      <c r="C120" s="175" t="s">
        <v>654</v>
      </c>
      <c r="D120" s="175" t="s">
        <v>537</v>
      </c>
      <c r="E120" s="178">
        <f>일위대가!F770</f>
        <v>558360</v>
      </c>
      <c r="F120" s="178">
        <f>일위대가!H770</f>
        <v>161829</v>
      </c>
      <c r="G120" s="178">
        <f>일위대가!J770</f>
        <v>4854</v>
      </c>
      <c r="H120" s="178">
        <f t="shared" si="1"/>
        <v>725043</v>
      </c>
      <c r="I120" s="175" t="s">
        <v>675</v>
      </c>
      <c r="J120" s="175" t="s">
        <v>145</v>
      </c>
      <c r="K120" s="175" t="s">
        <v>145</v>
      </c>
      <c r="L120" s="175" t="s">
        <v>145</v>
      </c>
      <c r="M120" s="175" t="s">
        <v>145</v>
      </c>
      <c r="N120" s="78" t="s">
        <v>145</v>
      </c>
    </row>
    <row r="121" spans="1:14" ht="30" customHeight="1">
      <c r="A121" s="175" t="s">
        <v>3754</v>
      </c>
      <c r="B121" s="175" t="s">
        <v>656</v>
      </c>
      <c r="C121" s="175" t="s">
        <v>646</v>
      </c>
      <c r="D121" s="175" t="s">
        <v>537</v>
      </c>
      <c r="E121" s="178">
        <f>일위대가!F776</f>
        <v>614196</v>
      </c>
      <c r="F121" s="178">
        <f>일위대가!H776</f>
        <v>161829</v>
      </c>
      <c r="G121" s="178">
        <f>일위대가!J776</f>
        <v>4854</v>
      </c>
      <c r="H121" s="178">
        <f t="shared" si="1"/>
        <v>780879</v>
      </c>
      <c r="I121" s="175" t="s">
        <v>695</v>
      </c>
      <c r="J121" s="175" t="s">
        <v>145</v>
      </c>
      <c r="K121" s="175" t="s">
        <v>145</v>
      </c>
      <c r="L121" s="175" t="s">
        <v>145</v>
      </c>
      <c r="M121" s="175" t="s">
        <v>145</v>
      </c>
      <c r="N121" s="78" t="s">
        <v>145</v>
      </c>
    </row>
    <row r="122" spans="1:14" ht="30" customHeight="1">
      <c r="A122" s="175" t="s">
        <v>3756</v>
      </c>
      <c r="B122" s="175" t="s">
        <v>658</v>
      </c>
      <c r="C122" s="175" t="s">
        <v>649</v>
      </c>
      <c r="D122" s="175" t="s">
        <v>537</v>
      </c>
      <c r="E122" s="178">
        <f>일위대가!F782</f>
        <v>310695</v>
      </c>
      <c r="F122" s="178">
        <f>일위대가!H782</f>
        <v>124777</v>
      </c>
      <c r="G122" s="178">
        <f>일위대가!J782</f>
        <v>3743</v>
      </c>
      <c r="H122" s="178">
        <f t="shared" si="1"/>
        <v>439215</v>
      </c>
      <c r="I122" s="175" t="s">
        <v>697</v>
      </c>
      <c r="J122" s="175" t="s">
        <v>145</v>
      </c>
      <c r="K122" s="175" t="s">
        <v>145</v>
      </c>
      <c r="L122" s="175" t="s">
        <v>145</v>
      </c>
      <c r="M122" s="175" t="s">
        <v>145</v>
      </c>
      <c r="N122" s="78" t="s">
        <v>145</v>
      </c>
    </row>
    <row r="123" spans="1:14" ht="30" customHeight="1">
      <c r="A123" s="175" t="s">
        <v>3758</v>
      </c>
      <c r="B123" s="175" t="s">
        <v>660</v>
      </c>
      <c r="C123" s="175" t="s">
        <v>661</v>
      </c>
      <c r="D123" s="175" t="s">
        <v>537</v>
      </c>
      <c r="E123" s="178">
        <f>일위대가!F788</f>
        <v>325490</v>
      </c>
      <c r="F123" s="178">
        <f>일위대가!H788</f>
        <v>124777</v>
      </c>
      <c r="G123" s="178">
        <f>일위대가!J788</f>
        <v>3743</v>
      </c>
      <c r="H123" s="178">
        <f t="shared" si="1"/>
        <v>454010</v>
      </c>
      <c r="I123" s="175" t="s">
        <v>701</v>
      </c>
      <c r="J123" s="175" t="s">
        <v>145</v>
      </c>
      <c r="K123" s="175" t="s">
        <v>145</v>
      </c>
      <c r="L123" s="175" t="s">
        <v>145</v>
      </c>
      <c r="M123" s="175" t="s">
        <v>145</v>
      </c>
      <c r="N123" s="78" t="s">
        <v>145</v>
      </c>
    </row>
    <row r="124" spans="1:14" ht="30" customHeight="1">
      <c r="A124" s="175" t="s">
        <v>3760</v>
      </c>
      <c r="B124" s="175" t="s">
        <v>663</v>
      </c>
      <c r="C124" s="175" t="s">
        <v>664</v>
      </c>
      <c r="D124" s="175" t="s">
        <v>537</v>
      </c>
      <c r="E124" s="178">
        <f>일위대가!F794</f>
        <v>254205</v>
      </c>
      <c r="F124" s="178">
        <f>일위대가!H794</f>
        <v>124777</v>
      </c>
      <c r="G124" s="178">
        <f>일위대가!J794</f>
        <v>3743</v>
      </c>
      <c r="H124" s="178">
        <f t="shared" si="1"/>
        <v>382725</v>
      </c>
      <c r="I124" s="175" t="s">
        <v>705</v>
      </c>
      <c r="J124" s="175" t="s">
        <v>145</v>
      </c>
      <c r="K124" s="175" t="s">
        <v>145</v>
      </c>
      <c r="L124" s="175" t="s">
        <v>145</v>
      </c>
      <c r="M124" s="175" t="s">
        <v>145</v>
      </c>
      <c r="N124" s="78" t="s">
        <v>145</v>
      </c>
    </row>
    <row r="125" spans="1:14" ht="30" customHeight="1">
      <c r="A125" s="175" t="s">
        <v>3762</v>
      </c>
      <c r="B125" s="175" t="s">
        <v>666</v>
      </c>
      <c r="C125" s="175" t="s">
        <v>667</v>
      </c>
      <c r="D125" s="175" t="s">
        <v>537</v>
      </c>
      <c r="E125" s="178">
        <f>일위대가!F798</f>
        <v>3319350</v>
      </c>
      <c r="F125" s="178">
        <f>일위대가!H798</f>
        <v>1152550</v>
      </c>
      <c r="G125" s="178">
        <f>일위대가!J798</f>
        <v>138310</v>
      </c>
      <c r="H125" s="178">
        <f t="shared" si="1"/>
        <v>4610210</v>
      </c>
      <c r="I125" s="175" t="s">
        <v>711</v>
      </c>
      <c r="J125" s="175" t="s">
        <v>145</v>
      </c>
      <c r="K125" s="175" t="s">
        <v>145</v>
      </c>
      <c r="L125" s="175" t="s">
        <v>145</v>
      </c>
      <c r="M125" s="175" t="s">
        <v>145</v>
      </c>
      <c r="N125" s="78" t="s">
        <v>145</v>
      </c>
    </row>
    <row r="126" spans="1:14" ht="30" customHeight="1">
      <c r="A126" s="175" t="s">
        <v>3764</v>
      </c>
      <c r="B126" s="175" t="s">
        <v>669</v>
      </c>
      <c r="C126" s="175" t="s">
        <v>670</v>
      </c>
      <c r="D126" s="175" t="s">
        <v>537</v>
      </c>
      <c r="E126" s="178">
        <f>일위대가!F802</f>
        <v>2203490</v>
      </c>
      <c r="F126" s="178">
        <f>일위대가!H802</f>
        <v>765100</v>
      </c>
      <c r="G126" s="178">
        <f>일위대가!J802</f>
        <v>91820</v>
      </c>
      <c r="H126" s="178">
        <f t="shared" si="1"/>
        <v>3060410</v>
      </c>
      <c r="I126" s="175" t="s">
        <v>713</v>
      </c>
      <c r="J126" s="175" t="s">
        <v>145</v>
      </c>
      <c r="K126" s="175" t="s">
        <v>145</v>
      </c>
      <c r="L126" s="175" t="s">
        <v>145</v>
      </c>
      <c r="M126" s="175" t="s">
        <v>145</v>
      </c>
      <c r="N126" s="78" t="s">
        <v>145</v>
      </c>
    </row>
    <row r="127" spans="1:14" ht="30" customHeight="1">
      <c r="A127" s="175" t="s">
        <v>3766</v>
      </c>
      <c r="B127" s="175" t="s">
        <v>673</v>
      </c>
      <c r="C127" s="175" t="s">
        <v>674</v>
      </c>
      <c r="D127" s="175" t="s">
        <v>537</v>
      </c>
      <c r="E127" s="178">
        <f>일위대가!F807</f>
        <v>342221</v>
      </c>
      <c r="F127" s="178">
        <f>일위대가!H807</f>
        <v>77743</v>
      </c>
      <c r="G127" s="178">
        <f>일위대가!J807</f>
        <v>0</v>
      </c>
      <c r="H127" s="178">
        <f t="shared" si="1"/>
        <v>419964</v>
      </c>
      <c r="I127" s="175" t="s">
        <v>715</v>
      </c>
      <c r="J127" s="175" t="s">
        <v>145</v>
      </c>
      <c r="K127" s="175" t="s">
        <v>145</v>
      </c>
      <c r="L127" s="175" t="s">
        <v>145</v>
      </c>
      <c r="M127" s="175" t="s">
        <v>145</v>
      </c>
      <c r="N127" s="78" t="s">
        <v>145</v>
      </c>
    </row>
    <row r="128" spans="1:14" ht="30" customHeight="1">
      <c r="A128" s="175" t="s">
        <v>3784</v>
      </c>
      <c r="B128" s="175" t="s">
        <v>693</v>
      </c>
      <c r="C128" s="175" t="s">
        <v>694</v>
      </c>
      <c r="D128" s="175" t="s">
        <v>329</v>
      </c>
      <c r="E128" s="178">
        <f>일위대가!F812</f>
        <v>0</v>
      </c>
      <c r="F128" s="178">
        <f>일위대가!H812</f>
        <v>7698</v>
      </c>
      <c r="G128" s="178">
        <f>일위대가!J812</f>
        <v>307</v>
      </c>
      <c r="H128" s="178">
        <f t="shared" si="1"/>
        <v>8005</v>
      </c>
      <c r="I128" s="175" t="s">
        <v>718</v>
      </c>
      <c r="J128" s="175" t="s">
        <v>145</v>
      </c>
      <c r="K128" s="175" t="s">
        <v>145</v>
      </c>
      <c r="L128" s="175" t="s">
        <v>145</v>
      </c>
      <c r="M128" s="175" t="s">
        <v>145</v>
      </c>
      <c r="N128" s="78" t="s">
        <v>145</v>
      </c>
    </row>
    <row r="129" spans="1:14" ht="30" customHeight="1">
      <c r="A129" s="175" t="s">
        <v>3786</v>
      </c>
      <c r="B129" s="175" t="s">
        <v>696</v>
      </c>
      <c r="C129" s="175" t="s">
        <v>694</v>
      </c>
      <c r="D129" s="175" t="s">
        <v>329</v>
      </c>
      <c r="E129" s="178">
        <f>일위대가!F817</f>
        <v>0</v>
      </c>
      <c r="F129" s="178">
        <f>일위대가!H817</f>
        <v>5960</v>
      </c>
      <c r="G129" s="178">
        <f>일위대가!J817</f>
        <v>119</v>
      </c>
      <c r="H129" s="178">
        <f t="shared" si="1"/>
        <v>6079</v>
      </c>
      <c r="I129" s="175" t="s">
        <v>719</v>
      </c>
      <c r="J129" s="175" t="s">
        <v>145</v>
      </c>
      <c r="K129" s="175" t="s">
        <v>145</v>
      </c>
      <c r="L129" s="175" t="s">
        <v>145</v>
      </c>
      <c r="M129" s="175" t="s">
        <v>145</v>
      </c>
      <c r="N129" s="78" t="s">
        <v>145</v>
      </c>
    </row>
    <row r="130" spans="1:14" ht="30" customHeight="1">
      <c r="A130" s="175" t="s">
        <v>3790</v>
      </c>
      <c r="B130" s="175" t="s">
        <v>700</v>
      </c>
      <c r="C130" s="175" t="s">
        <v>694</v>
      </c>
      <c r="D130" s="175" t="s">
        <v>329</v>
      </c>
      <c r="E130" s="178">
        <f>일위대가!F823</f>
        <v>0</v>
      </c>
      <c r="F130" s="178">
        <f>일위대가!H823</f>
        <v>20661</v>
      </c>
      <c r="G130" s="178">
        <f>일위대가!J823</f>
        <v>413</v>
      </c>
      <c r="H130" s="178">
        <f t="shared" si="1"/>
        <v>21074</v>
      </c>
      <c r="I130" s="175" t="s">
        <v>721</v>
      </c>
      <c r="J130" s="175" t="s">
        <v>145</v>
      </c>
      <c r="K130" s="175" t="s">
        <v>145</v>
      </c>
      <c r="L130" s="175" t="s">
        <v>145</v>
      </c>
      <c r="M130" s="175" t="s">
        <v>145</v>
      </c>
      <c r="N130" s="78" t="s">
        <v>145</v>
      </c>
    </row>
    <row r="131" spans="1:14" ht="30" customHeight="1">
      <c r="A131" s="175" t="s">
        <v>3794</v>
      </c>
      <c r="B131" s="175" t="s">
        <v>704</v>
      </c>
      <c r="C131" s="175" t="s">
        <v>694</v>
      </c>
      <c r="D131" s="175" t="s">
        <v>329</v>
      </c>
      <c r="E131" s="178">
        <f>일위대가!F829</f>
        <v>0</v>
      </c>
      <c r="F131" s="178">
        <f>일위대가!H829</f>
        <v>31992</v>
      </c>
      <c r="G131" s="178">
        <f>일위대가!J829</f>
        <v>639</v>
      </c>
      <c r="H131" s="178">
        <f t="shared" si="1"/>
        <v>32631</v>
      </c>
      <c r="I131" s="175" t="s">
        <v>724</v>
      </c>
      <c r="J131" s="175" t="s">
        <v>145</v>
      </c>
      <c r="K131" s="175" t="s">
        <v>145</v>
      </c>
      <c r="L131" s="175" t="s">
        <v>145</v>
      </c>
      <c r="M131" s="175" t="s">
        <v>145</v>
      </c>
      <c r="N131" s="78" t="s">
        <v>145</v>
      </c>
    </row>
    <row r="132" spans="1:14" ht="30" customHeight="1">
      <c r="A132" s="175" t="s">
        <v>3804</v>
      </c>
      <c r="B132" s="175" t="s">
        <v>709</v>
      </c>
      <c r="C132" s="175" t="s">
        <v>710</v>
      </c>
      <c r="D132" s="175" t="s">
        <v>358</v>
      </c>
      <c r="E132" s="178">
        <f>일위대가!F834</f>
        <v>0</v>
      </c>
      <c r="F132" s="178">
        <f>일위대가!H834</f>
        <v>26120</v>
      </c>
      <c r="G132" s="178">
        <f>일위대가!J834</f>
        <v>0</v>
      </c>
      <c r="H132" s="178">
        <f t="shared" ref="H132:H195" si="2">E132+F132+G132</f>
        <v>26120</v>
      </c>
      <c r="I132" s="175" t="s">
        <v>726</v>
      </c>
      <c r="J132" s="175" t="s">
        <v>145</v>
      </c>
      <c r="K132" s="175" t="s">
        <v>145</v>
      </c>
      <c r="L132" s="175" t="s">
        <v>145</v>
      </c>
      <c r="M132" s="175" t="s">
        <v>145</v>
      </c>
      <c r="N132" s="78" t="s">
        <v>145</v>
      </c>
    </row>
    <row r="133" spans="1:14" ht="30" customHeight="1">
      <c r="A133" s="175" t="s">
        <v>3806</v>
      </c>
      <c r="B133" s="175" t="s">
        <v>709</v>
      </c>
      <c r="C133" s="175" t="s">
        <v>712</v>
      </c>
      <c r="D133" s="175" t="s">
        <v>358</v>
      </c>
      <c r="E133" s="178">
        <f>일위대가!F839</f>
        <v>0</v>
      </c>
      <c r="F133" s="178">
        <f>일위대가!H839</f>
        <v>33655</v>
      </c>
      <c r="G133" s="178">
        <f>일위대가!J839</f>
        <v>0</v>
      </c>
      <c r="H133" s="178">
        <f t="shared" si="2"/>
        <v>33655</v>
      </c>
      <c r="I133" s="175" t="s">
        <v>728</v>
      </c>
      <c r="J133" s="175" t="s">
        <v>145</v>
      </c>
      <c r="K133" s="175" t="s">
        <v>145</v>
      </c>
      <c r="L133" s="175" t="s">
        <v>145</v>
      </c>
      <c r="M133" s="175" t="s">
        <v>145</v>
      </c>
      <c r="N133" s="78" t="s">
        <v>145</v>
      </c>
    </row>
    <row r="134" spans="1:14" ht="30" customHeight="1">
      <c r="A134" s="175" t="s">
        <v>3808</v>
      </c>
      <c r="B134" s="175" t="s">
        <v>714</v>
      </c>
      <c r="C134" s="175" t="s">
        <v>3013</v>
      </c>
      <c r="D134" s="175" t="s">
        <v>358</v>
      </c>
      <c r="E134" s="178">
        <f>일위대가!F844</f>
        <v>0</v>
      </c>
      <c r="F134" s="178">
        <f>일위대가!H844</f>
        <v>34165</v>
      </c>
      <c r="G134" s="178">
        <f>일위대가!J844</f>
        <v>0</v>
      </c>
      <c r="H134" s="178">
        <f t="shared" si="2"/>
        <v>34165</v>
      </c>
      <c r="I134" s="175" t="s">
        <v>731</v>
      </c>
      <c r="J134" s="175" t="s">
        <v>145</v>
      </c>
      <c r="K134" s="175" t="s">
        <v>145</v>
      </c>
      <c r="L134" s="175" t="s">
        <v>145</v>
      </c>
      <c r="M134" s="175" t="s">
        <v>145</v>
      </c>
      <c r="N134" s="78" t="s">
        <v>145</v>
      </c>
    </row>
    <row r="135" spans="1:14" ht="30" customHeight="1">
      <c r="A135" s="175" t="s">
        <v>3810</v>
      </c>
      <c r="B135" s="175" t="s">
        <v>716</v>
      </c>
      <c r="C135" s="175" t="s">
        <v>717</v>
      </c>
      <c r="D135" s="175" t="s">
        <v>338</v>
      </c>
      <c r="E135" s="178">
        <f>일위대가!F848</f>
        <v>312</v>
      </c>
      <c r="F135" s="178">
        <f>일위대가!H848</f>
        <v>0</v>
      </c>
      <c r="G135" s="178">
        <f>일위대가!J848</f>
        <v>0</v>
      </c>
      <c r="H135" s="178">
        <f t="shared" si="2"/>
        <v>312</v>
      </c>
      <c r="I135" s="175" t="s">
        <v>734</v>
      </c>
      <c r="J135" s="175" t="s">
        <v>145</v>
      </c>
      <c r="K135" s="175" t="s">
        <v>145</v>
      </c>
      <c r="L135" s="175" t="s">
        <v>145</v>
      </c>
      <c r="M135" s="175" t="s">
        <v>145</v>
      </c>
      <c r="N135" s="78" t="s">
        <v>145</v>
      </c>
    </row>
    <row r="136" spans="1:14" ht="30" customHeight="1">
      <c r="A136" s="175" t="s">
        <v>3812</v>
      </c>
      <c r="B136" s="175" t="s">
        <v>720</v>
      </c>
      <c r="C136" s="175" t="s">
        <v>717</v>
      </c>
      <c r="D136" s="175" t="s">
        <v>338</v>
      </c>
      <c r="E136" s="178">
        <f>일위대가!F852</f>
        <v>312</v>
      </c>
      <c r="F136" s="178">
        <f>일위대가!H852</f>
        <v>0</v>
      </c>
      <c r="G136" s="178">
        <f>일위대가!J852</f>
        <v>0</v>
      </c>
      <c r="H136" s="178">
        <f t="shared" si="2"/>
        <v>312</v>
      </c>
      <c r="I136" s="175" t="s">
        <v>737</v>
      </c>
      <c r="J136" s="175" t="s">
        <v>145</v>
      </c>
      <c r="K136" s="175" t="s">
        <v>145</v>
      </c>
      <c r="L136" s="175" t="s">
        <v>145</v>
      </c>
      <c r="M136" s="175" t="s">
        <v>145</v>
      </c>
      <c r="N136" s="78" t="s">
        <v>145</v>
      </c>
    </row>
    <row r="137" spans="1:14" ht="30" customHeight="1">
      <c r="A137" s="175" t="s">
        <v>3814</v>
      </c>
      <c r="B137" s="175" t="s">
        <v>722</v>
      </c>
      <c r="C137" s="175" t="s">
        <v>723</v>
      </c>
      <c r="D137" s="175" t="s">
        <v>338</v>
      </c>
      <c r="E137" s="178">
        <f>일위대가!F856</f>
        <v>2036</v>
      </c>
      <c r="F137" s="178">
        <f>일위대가!H856</f>
        <v>0</v>
      </c>
      <c r="G137" s="178">
        <f>일위대가!J856</f>
        <v>0</v>
      </c>
      <c r="H137" s="178">
        <f t="shared" si="2"/>
        <v>2036</v>
      </c>
      <c r="I137" s="175" t="s">
        <v>739</v>
      </c>
      <c r="J137" s="175" t="s">
        <v>145</v>
      </c>
      <c r="K137" s="175" t="s">
        <v>145</v>
      </c>
      <c r="L137" s="175" t="s">
        <v>145</v>
      </c>
      <c r="M137" s="175" t="s">
        <v>145</v>
      </c>
      <c r="N137" s="78" t="s">
        <v>145</v>
      </c>
    </row>
    <row r="138" spans="1:14" ht="30" customHeight="1">
      <c r="A138" s="175" t="s">
        <v>3816</v>
      </c>
      <c r="B138" s="175" t="s">
        <v>725</v>
      </c>
      <c r="C138" s="175" t="s">
        <v>145</v>
      </c>
      <c r="D138" s="175" t="s">
        <v>338</v>
      </c>
      <c r="E138" s="178">
        <f>일위대가!F860</f>
        <v>1500</v>
      </c>
      <c r="F138" s="178">
        <f>일위대가!H860</f>
        <v>0</v>
      </c>
      <c r="G138" s="178">
        <f>일위대가!J860</f>
        <v>0</v>
      </c>
      <c r="H138" s="178">
        <f t="shared" si="2"/>
        <v>1500</v>
      </c>
      <c r="I138" s="175" t="s">
        <v>740</v>
      </c>
      <c r="J138" s="175" t="s">
        <v>145</v>
      </c>
      <c r="K138" s="175" t="s">
        <v>145</v>
      </c>
      <c r="L138" s="175" t="s">
        <v>145</v>
      </c>
      <c r="M138" s="175" t="s">
        <v>145</v>
      </c>
      <c r="N138" s="78" t="s">
        <v>145</v>
      </c>
    </row>
    <row r="139" spans="1:14" ht="30" customHeight="1">
      <c r="A139" s="175" t="s">
        <v>3818</v>
      </c>
      <c r="B139" s="175" t="s">
        <v>727</v>
      </c>
      <c r="C139" s="175" t="s">
        <v>145</v>
      </c>
      <c r="D139" s="175" t="s">
        <v>338</v>
      </c>
      <c r="E139" s="178">
        <f>일위대가!F864</f>
        <v>624</v>
      </c>
      <c r="F139" s="178">
        <f>일위대가!H864</f>
        <v>0</v>
      </c>
      <c r="G139" s="178">
        <f>일위대가!J864</f>
        <v>0</v>
      </c>
      <c r="H139" s="178">
        <f t="shared" si="2"/>
        <v>624</v>
      </c>
      <c r="I139" s="175" t="s">
        <v>741</v>
      </c>
      <c r="J139" s="175" t="s">
        <v>145</v>
      </c>
      <c r="K139" s="175" t="s">
        <v>145</v>
      </c>
      <c r="L139" s="175" t="s">
        <v>145</v>
      </c>
      <c r="M139" s="175" t="s">
        <v>145</v>
      </c>
      <c r="N139" s="78" t="s">
        <v>145</v>
      </c>
    </row>
    <row r="140" spans="1:14" ht="30" customHeight="1">
      <c r="A140" s="175" t="s">
        <v>3820</v>
      </c>
      <c r="B140" s="175" t="s">
        <v>729</v>
      </c>
      <c r="C140" s="175" t="s">
        <v>730</v>
      </c>
      <c r="D140" s="175" t="s">
        <v>358</v>
      </c>
      <c r="E140" s="178">
        <f>일위대가!F876</f>
        <v>49029</v>
      </c>
      <c r="F140" s="178">
        <f>일위대가!H876</f>
        <v>63340</v>
      </c>
      <c r="G140" s="178">
        <f>일위대가!J876</f>
        <v>372</v>
      </c>
      <c r="H140" s="178">
        <f t="shared" si="2"/>
        <v>112741</v>
      </c>
      <c r="I140" s="175" t="s">
        <v>742</v>
      </c>
      <c r="J140" s="175" t="s">
        <v>145</v>
      </c>
      <c r="K140" s="175" t="s">
        <v>145</v>
      </c>
      <c r="L140" s="175" t="s">
        <v>145</v>
      </c>
      <c r="M140" s="175" t="s">
        <v>145</v>
      </c>
      <c r="N140" s="78" t="s">
        <v>145</v>
      </c>
    </row>
    <row r="141" spans="1:14" ht="30" customHeight="1">
      <c r="A141" s="175" t="s">
        <v>3822</v>
      </c>
      <c r="B141" s="175" t="s">
        <v>732</v>
      </c>
      <c r="C141" s="175" t="s">
        <v>733</v>
      </c>
      <c r="D141" s="175" t="s">
        <v>358</v>
      </c>
      <c r="E141" s="178">
        <f>일위대가!F880</f>
        <v>30000</v>
      </c>
      <c r="F141" s="178">
        <f>일위대가!H880</f>
        <v>0</v>
      </c>
      <c r="G141" s="178">
        <f>일위대가!J880</f>
        <v>0</v>
      </c>
      <c r="H141" s="178">
        <f t="shared" si="2"/>
        <v>30000</v>
      </c>
      <c r="I141" s="175" t="s">
        <v>743</v>
      </c>
      <c r="J141" s="175" t="s">
        <v>145</v>
      </c>
      <c r="K141" s="175" t="s">
        <v>145</v>
      </c>
      <c r="L141" s="175" t="s">
        <v>145</v>
      </c>
      <c r="M141" s="175" t="s">
        <v>145</v>
      </c>
      <c r="N141" s="78" t="s">
        <v>145</v>
      </c>
    </row>
    <row r="142" spans="1:14" ht="30" customHeight="1">
      <c r="A142" s="175" t="s">
        <v>3824</v>
      </c>
      <c r="B142" s="175" t="s">
        <v>735</v>
      </c>
      <c r="C142" s="175" t="s">
        <v>736</v>
      </c>
      <c r="D142" s="175" t="s">
        <v>358</v>
      </c>
      <c r="E142" s="178">
        <f>일위대가!F886</f>
        <v>9793</v>
      </c>
      <c r="F142" s="178">
        <f>일위대가!H886</f>
        <v>13944</v>
      </c>
      <c r="G142" s="178">
        <f>일위대가!J886</f>
        <v>0</v>
      </c>
      <c r="H142" s="178">
        <f t="shared" si="2"/>
        <v>23737</v>
      </c>
      <c r="I142" s="175" t="s">
        <v>744</v>
      </c>
      <c r="J142" s="175" t="s">
        <v>145</v>
      </c>
      <c r="K142" s="175" t="s">
        <v>145</v>
      </c>
      <c r="L142" s="175" t="s">
        <v>145</v>
      </c>
      <c r="M142" s="175" t="s">
        <v>145</v>
      </c>
      <c r="N142" s="78" t="s">
        <v>145</v>
      </c>
    </row>
    <row r="143" spans="1:14" ht="30" customHeight="1">
      <c r="A143" s="175" t="s">
        <v>3826</v>
      </c>
      <c r="B143" s="175" t="s">
        <v>738</v>
      </c>
      <c r="C143" s="175" t="s">
        <v>3042</v>
      </c>
      <c r="D143" s="175" t="s">
        <v>358</v>
      </c>
      <c r="E143" s="178">
        <f>일위대가!F892</f>
        <v>882</v>
      </c>
      <c r="F143" s="178">
        <f>일위대가!H892</f>
        <v>9464</v>
      </c>
      <c r="G143" s="178">
        <f>일위대가!J892</f>
        <v>0</v>
      </c>
      <c r="H143" s="178">
        <f t="shared" si="2"/>
        <v>10346</v>
      </c>
      <c r="I143" s="175" t="s">
        <v>745</v>
      </c>
      <c r="J143" s="175" t="s">
        <v>145</v>
      </c>
      <c r="K143" s="175" t="s">
        <v>145</v>
      </c>
      <c r="L143" s="175" t="s">
        <v>145</v>
      </c>
      <c r="M143" s="175" t="s">
        <v>145</v>
      </c>
      <c r="N143" s="78" t="s">
        <v>145</v>
      </c>
    </row>
    <row r="144" spans="1:14" ht="30" customHeight="1">
      <c r="A144" s="175" t="s">
        <v>3828</v>
      </c>
      <c r="B144" s="175" t="s">
        <v>738</v>
      </c>
      <c r="C144" s="175" t="s">
        <v>3043</v>
      </c>
      <c r="D144" s="175" t="s">
        <v>358</v>
      </c>
      <c r="E144" s="178">
        <f>일위대가!F898</f>
        <v>2528</v>
      </c>
      <c r="F144" s="178">
        <f>일위대가!H898</f>
        <v>17328</v>
      </c>
      <c r="G144" s="178">
        <f>일위대가!J898</f>
        <v>0</v>
      </c>
      <c r="H144" s="178">
        <f t="shared" si="2"/>
        <v>19856</v>
      </c>
      <c r="I144" s="175" t="s">
        <v>748</v>
      </c>
      <c r="J144" s="175" t="s">
        <v>145</v>
      </c>
      <c r="K144" s="175" t="s">
        <v>145</v>
      </c>
      <c r="L144" s="175" t="s">
        <v>145</v>
      </c>
      <c r="M144" s="175" t="s">
        <v>145</v>
      </c>
      <c r="N144" s="78" t="s">
        <v>145</v>
      </c>
    </row>
    <row r="145" spans="1:14" ht="30" customHeight="1">
      <c r="A145" s="175" t="s">
        <v>3830</v>
      </c>
      <c r="B145" s="175" t="s">
        <v>738</v>
      </c>
      <c r="C145" s="175" t="s">
        <v>3044</v>
      </c>
      <c r="D145" s="175" t="s">
        <v>358</v>
      </c>
      <c r="E145" s="178">
        <f>일위대가!F904</f>
        <v>2187</v>
      </c>
      <c r="F145" s="178">
        <f>일위대가!H904</f>
        <v>11357</v>
      </c>
      <c r="G145" s="178">
        <f>일위대가!J904</f>
        <v>0</v>
      </c>
      <c r="H145" s="178">
        <f t="shared" si="2"/>
        <v>13544</v>
      </c>
      <c r="I145" s="175" t="s">
        <v>750</v>
      </c>
      <c r="J145" s="175" t="s">
        <v>145</v>
      </c>
      <c r="K145" s="175" t="s">
        <v>145</v>
      </c>
      <c r="L145" s="175" t="s">
        <v>145</v>
      </c>
      <c r="M145" s="175" t="s">
        <v>145</v>
      </c>
      <c r="N145" s="78" t="s">
        <v>145</v>
      </c>
    </row>
    <row r="146" spans="1:14" ht="30" customHeight="1">
      <c r="A146" s="175" t="s">
        <v>3832</v>
      </c>
      <c r="B146" s="175" t="s">
        <v>738</v>
      </c>
      <c r="C146" s="175" t="s">
        <v>3045</v>
      </c>
      <c r="D146" s="175" t="s">
        <v>358</v>
      </c>
      <c r="E146" s="178">
        <f>일위대가!F910</f>
        <v>1033</v>
      </c>
      <c r="F146" s="178">
        <f>일위대가!H910</f>
        <v>9464</v>
      </c>
      <c r="G146" s="178">
        <f>일위대가!J910</f>
        <v>0</v>
      </c>
      <c r="H146" s="178">
        <f t="shared" si="2"/>
        <v>10497</v>
      </c>
      <c r="I146" s="175" t="s">
        <v>753</v>
      </c>
      <c r="J146" s="175" t="s">
        <v>145</v>
      </c>
      <c r="K146" s="175" t="s">
        <v>145</v>
      </c>
      <c r="L146" s="175" t="s">
        <v>145</v>
      </c>
      <c r="M146" s="175" t="s">
        <v>145</v>
      </c>
      <c r="N146" s="78" t="s">
        <v>145</v>
      </c>
    </row>
    <row r="147" spans="1:14" ht="30" customHeight="1">
      <c r="A147" s="175" t="s">
        <v>3834</v>
      </c>
      <c r="B147" s="175" t="s">
        <v>746</v>
      </c>
      <c r="C147" s="175" t="s">
        <v>747</v>
      </c>
      <c r="D147" s="175" t="s">
        <v>358</v>
      </c>
      <c r="E147" s="178">
        <f>일위대가!F916</f>
        <v>2915</v>
      </c>
      <c r="F147" s="178">
        <f>일위대가!H916</f>
        <v>21549</v>
      </c>
      <c r="G147" s="178">
        <f>일위대가!J916</f>
        <v>0</v>
      </c>
      <c r="H147" s="178">
        <f t="shared" si="2"/>
        <v>24464</v>
      </c>
      <c r="I147" s="175" t="s">
        <v>756</v>
      </c>
      <c r="J147" s="175" t="s">
        <v>145</v>
      </c>
      <c r="K147" s="175" t="s">
        <v>145</v>
      </c>
      <c r="L147" s="175" t="s">
        <v>145</v>
      </c>
      <c r="M147" s="175" t="s">
        <v>145</v>
      </c>
      <c r="N147" s="78" t="s">
        <v>145</v>
      </c>
    </row>
    <row r="148" spans="1:14" ht="30" customHeight="1">
      <c r="A148" s="175" t="s">
        <v>3836</v>
      </c>
      <c r="B148" s="175" t="s">
        <v>746</v>
      </c>
      <c r="C148" s="175" t="s">
        <v>749</v>
      </c>
      <c r="D148" s="175" t="s">
        <v>358</v>
      </c>
      <c r="E148" s="178">
        <f>일위대가!F922</f>
        <v>3625</v>
      </c>
      <c r="F148" s="178">
        <f>일위대가!H922</f>
        <v>38627</v>
      </c>
      <c r="G148" s="178">
        <f>일위대가!J922</f>
        <v>0</v>
      </c>
      <c r="H148" s="178">
        <f t="shared" si="2"/>
        <v>42252</v>
      </c>
      <c r="I148" s="175" t="s">
        <v>757</v>
      </c>
      <c r="J148" s="175" t="s">
        <v>145</v>
      </c>
      <c r="K148" s="175" t="s">
        <v>145</v>
      </c>
      <c r="L148" s="175" t="s">
        <v>145</v>
      </c>
      <c r="M148" s="175" t="s">
        <v>145</v>
      </c>
      <c r="N148" s="78" t="s">
        <v>145</v>
      </c>
    </row>
    <row r="149" spans="1:14" ht="30" customHeight="1">
      <c r="A149" s="175" t="s">
        <v>3838</v>
      </c>
      <c r="B149" s="175" t="s">
        <v>751</v>
      </c>
      <c r="C149" s="175" t="s">
        <v>752</v>
      </c>
      <c r="D149" s="175" t="s">
        <v>358</v>
      </c>
      <c r="E149" s="178">
        <f>일위대가!F927</f>
        <v>766</v>
      </c>
      <c r="F149" s="178">
        <f>일위대가!H927</f>
        <v>4310</v>
      </c>
      <c r="G149" s="178">
        <f>일위대가!J927</f>
        <v>0</v>
      </c>
      <c r="H149" s="178">
        <f t="shared" si="2"/>
        <v>5076</v>
      </c>
      <c r="I149" s="175" t="s">
        <v>758</v>
      </c>
      <c r="J149" s="175" t="s">
        <v>145</v>
      </c>
      <c r="K149" s="175" t="s">
        <v>145</v>
      </c>
      <c r="L149" s="175" t="s">
        <v>145</v>
      </c>
      <c r="M149" s="175" t="s">
        <v>145</v>
      </c>
      <c r="N149" s="78" t="s">
        <v>145</v>
      </c>
    </row>
    <row r="150" spans="1:14" ht="30" customHeight="1">
      <c r="A150" s="175" t="s">
        <v>3840</v>
      </c>
      <c r="B150" s="175" t="s">
        <v>754</v>
      </c>
      <c r="C150" s="175" t="s">
        <v>755</v>
      </c>
      <c r="D150" s="175" t="s">
        <v>358</v>
      </c>
      <c r="E150" s="178">
        <f>일위대가!F932</f>
        <v>1264</v>
      </c>
      <c r="F150" s="178">
        <f>일위대가!H932</f>
        <v>11494</v>
      </c>
      <c r="G150" s="178">
        <f>일위대가!J932</f>
        <v>0</v>
      </c>
      <c r="H150" s="178">
        <f t="shared" si="2"/>
        <v>12758</v>
      </c>
      <c r="I150" s="175" t="s">
        <v>760</v>
      </c>
      <c r="J150" s="175" t="s">
        <v>145</v>
      </c>
      <c r="K150" s="175" t="s">
        <v>145</v>
      </c>
      <c r="L150" s="175" t="s">
        <v>145</v>
      </c>
      <c r="M150" s="175" t="s">
        <v>145</v>
      </c>
      <c r="N150" s="78" t="s">
        <v>145</v>
      </c>
    </row>
    <row r="151" spans="1:14" ht="30" customHeight="1">
      <c r="A151" s="175" t="s">
        <v>3842</v>
      </c>
      <c r="B151" s="175" t="s">
        <v>1396</v>
      </c>
      <c r="C151" s="175" t="s">
        <v>755</v>
      </c>
      <c r="D151" s="175" t="s">
        <v>358</v>
      </c>
      <c r="E151" s="178">
        <f>일위대가!F937</f>
        <v>1160</v>
      </c>
      <c r="F151" s="178">
        <f>일위대가!H937</f>
        <v>6254</v>
      </c>
      <c r="G151" s="178">
        <f>일위대가!J937</f>
        <v>0</v>
      </c>
      <c r="H151" s="178">
        <f t="shared" si="2"/>
        <v>7414</v>
      </c>
      <c r="I151" s="175" t="s">
        <v>762</v>
      </c>
      <c r="J151" s="175" t="s">
        <v>145</v>
      </c>
      <c r="K151" s="175" t="s">
        <v>145</v>
      </c>
      <c r="L151" s="175" t="s">
        <v>145</v>
      </c>
      <c r="M151" s="175" t="s">
        <v>145</v>
      </c>
      <c r="N151" s="78" t="s">
        <v>145</v>
      </c>
    </row>
    <row r="152" spans="1:14" ht="30" customHeight="1">
      <c r="A152" s="175" t="s">
        <v>3844</v>
      </c>
      <c r="B152" s="175" t="s">
        <v>3046</v>
      </c>
      <c r="C152" s="175" t="s">
        <v>145</v>
      </c>
      <c r="D152" s="175" t="s">
        <v>358</v>
      </c>
      <c r="E152" s="178">
        <f>일위대가!F950</f>
        <v>14997</v>
      </c>
      <c r="F152" s="178">
        <f>일위대가!H950</f>
        <v>28121</v>
      </c>
      <c r="G152" s="178">
        <f>일위대가!J950</f>
        <v>0</v>
      </c>
      <c r="H152" s="178">
        <f t="shared" si="2"/>
        <v>43118</v>
      </c>
      <c r="I152" s="175" t="s">
        <v>763</v>
      </c>
      <c r="J152" s="175" t="s">
        <v>145</v>
      </c>
      <c r="K152" s="175" t="s">
        <v>145</v>
      </c>
      <c r="L152" s="175" t="s">
        <v>145</v>
      </c>
      <c r="M152" s="175" t="s">
        <v>145</v>
      </c>
      <c r="N152" s="78" t="s">
        <v>145</v>
      </c>
    </row>
    <row r="153" spans="1:14" ht="30" customHeight="1">
      <c r="A153" s="175" t="s">
        <v>3846</v>
      </c>
      <c r="B153" s="175" t="s">
        <v>759</v>
      </c>
      <c r="C153" s="175" t="s">
        <v>145</v>
      </c>
      <c r="D153" s="175" t="s">
        <v>358</v>
      </c>
      <c r="E153" s="178">
        <f>일위대가!F956</f>
        <v>50</v>
      </c>
      <c r="F153" s="178">
        <f>일위대가!H956</f>
        <v>1690</v>
      </c>
      <c r="G153" s="178">
        <f>일위대가!J956</f>
        <v>0</v>
      </c>
      <c r="H153" s="178">
        <f t="shared" si="2"/>
        <v>1740</v>
      </c>
      <c r="I153" s="175" t="s">
        <v>764</v>
      </c>
      <c r="J153" s="175" t="s">
        <v>145</v>
      </c>
      <c r="K153" s="175" t="s">
        <v>145</v>
      </c>
      <c r="L153" s="175" t="s">
        <v>145</v>
      </c>
      <c r="M153" s="175" t="s">
        <v>145</v>
      </c>
      <c r="N153" s="78" t="s">
        <v>145</v>
      </c>
    </row>
    <row r="154" spans="1:14" ht="30" customHeight="1">
      <c r="A154" s="175" t="s">
        <v>3848</v>
      </c>
      <c r="B154" s="175" t="s">
        <v>761</v>
      </c>
      <c r="C154" s="175" t="s">
        <v>3047</v>
      </c>
      <c r="D154" s="175" t="s">
        <v>358</v>
      </c>
      <c r="E154" s="178">
        <f>일위대가!F961</f>
        <v>126655</v>
      </c>
      <c r="F154" s="178">
        <f>일위대가!H961</f>
        <v>8091</v>
      </c>
      <c r="G154" s="178">
        <f>일위대가!J961</f>
        <v>0</v>
      </c>
      <c r="H154" s="178">
        <f t="shared" si="2"/>
        <v>134746</v>
      </c>
      <c r="I154" s="175" t="s">
        <v>765</v>
      </c>
      <c r="J154" s="175" t="s">
        <v>145</v>
      </c>
      <c r="K154" s="175" t="s">
        <v>145</v>
      </c>
      <c r="L154" s="175" t="s">
        <v>145</v>
      </c>
      <c r="M154" s="175" t="s">
        <v>145</v>
      </c>
      <c r="N154" s="78" t="s">
        <v>145</v>
      </c>
    </row>
    <row r="155" spans="1:14" ht="30" customHeight="1">
      <c r="A155" s="175" t="s">
        <v>3850</v>
      </c>
      <c r="B155" s="175" t="s">
        <v>761</v>
      </c>
      <c r="C155" s="175" t="s">
        <v>3048</v>
      </c>
      <c r="D155" s="175" t="s">
        <v>358</v>
      </c>
      <c r="E155" s="178">
        <f>일위대가!F968</f>
        <v>148646</v>
      </c>
      <c r="F155" s="178">
        <f>일위대가!H968</f>
        <v>33035</v>
      </c>
      <c r="G155" s="178">
        <f>일위대가!J968</f>
        <v>249</v>
      </c>
      <c r="H155" s="178">
        <f t="shared" si="2"/>
        <v>181930</v>
      </c>
      <c r="I155" s="175" t="s">
        <v>767</v>
      </c>
      <c r="J155" s="175" t="s">
        <v>145</v>
      </c>
      <c r="K155" s="175" t="s">
        <v>145</v>
      </c>
      <c r="L155" s="175" t="s">
        <v>145</v>
      </c>
      <c r="M155" s="175" t="s">
        <v>145</v>
      </c>
      <c r="N155" s="78" t="s">
        <v>145</v>
      </c>
    </row>
    <row r="156" spans="1:14" ht="30" customHeight="1">
      <c r="A156" s="175" t="s">
        <v>3852</v>
      </c>
      <c r="B156" s="175" t="s">
        <v>761</v>
      </c>
      <c r="C156" s="175" t="s">
        <v>3049</v>
      </c>
      <c r="D156" s="175" t="s">
        <v>358</v>
      </c>
      <c r="E156" s="178">
        <f>일위대가!F973</f>
        <v>135125</v>
      </c>
      <c r="F156" s="178">
        <f>일위대가!H973</f>
        <v>8091</v>
      </c>
      <c r="G156" s="178">
        <f>일위대가!J973</f>
        <v>0</v>
      </c>
      <c r="H156" s="178">
        <f t="shared" si="2"/>
        <v>143216</v>
      </c>
      <c r="I156" s="175" t="s">
        <v>769</v>
      </c>
      <c r="J156" s="175" t="s">
        <v>145</v>
      </c>
      <c r="K156" s="175" t="s">
        <v>145</v>
      </c>
      <c r="L156" s="175" t="s">
        <v>145</v>
      </c>
      <c r="M156" s="175" t="s">
        <v>145</v>
      </c>
      <c r="N156" s="78" t="s">
        <v>145</v>
      </c>
    </row>
    <row r="157" spans="1:14" ht="30" customHeight="1">
      <c r="A157" s="175" t="s">
        <v>3854</v>
      </c>
      <c r="B157" s="175" t="s">
        <v>761</v>
      </c>
      <c r="C157" s="175" t="s">
        <v>3050</v>
      </c>
      <c r="D157" s="175" t="s">
        <v>358</v>
      </c>
      <c r="E157" s="178">
        <f>일위대가!F979</f>
        <v>150325</v>
      </c>
      <c r="F157" s="178">
        <f>일위대가!H979</f>
        <v>8091</v>
      </c>
      <c r="G157" s="178">
        <f>일위대가!J979</f>
        <v>0</v>
      </c>
      <c r="H157" s="178">
        <f t="shared" si="2"/>
        <v>158416</v>
      </c>
      <c r="I157" s="175" t="s">
        <v>772</v>
      </c>
      <c r="J157" s="175" t="s">
        <v>145</v>
      </c>
      <c r="K157" s="175" t="s">
        <v>145</v>
      </c>
      <c r="L157" s="175" t="s">
        <v>145</v>
      </c>
      <c r="M157" s="175" t="s">
        <v>145</v>
      </c>
      <c r="N157" s="78" t="s">
        <v>145</v>
      </c>
    </row>
    <row r="158" spans="1:14" ht="30" customHeight="1">
      <c r="A158" s="175" t="s">
        <v>3856</v>
      </c>
      <c r="B158" s="175" t="s">
        <v>3051</v>
      </c>
      <c r="C158" s="175" t="s">
        <v>766</v>
      </c>
      <c r="D158" s="175" t="s">
        <v>358</v>
      </c>
      <c r="E158" s="178">
        <f>일위대가!F983</f>
        <v>71600</v>
      </c>
      <c r="F158" s="178">
        <f>일위대가!H983</f>
        <v>0</v>
      </c>
      <c r="G158" s="178">
        <f>일위대가!J983</f>
        <v>0</v>
      </c>
      <c r="H158" s="178">
        <f t="shared" si="2"/>
        <v>71600</v>
      </c>
      <c r="I158" s="175" t="s">
        <v>774</v>
      </c>
      <c r="J158" s="175" t="s">
        <v>145</v>
      </c>
      <c r="K158" s="175" t="s">
        <v>145</v>
      </c>
      <c r="L158" s="175" t="s">
        <v>145</v>
      </c>
      <c r="M158" s="175" t="s">
        <v>145</v>
      </c>
      <c r="N158" s="78" t="s">
        <v>145</v>
      </c>
    </row>
    <row r="159" spans="1:14" ht="30" customHeight="1">
      <c r="A159" s="175" t="s">
        <v>3858</v>
      </c>
      <c r="B159" s="175" t="s">
        <v>768</v>
      </c>
      <c r="C159" s="175" t="s">
        <v>3052</v>
      </c>
      <c r="D159" s="175" t="s">
        <v>358</v>
      </c>
      <c r="E159" s="178">
        <f>일위대가!F988</f>
        <v>126655</v>
      </c>
      <c r="F159" s="178">
        <f>일위대가!H988</f>
        <v>8091</v>
      </c>
      <c r="G159" s="178">
        <f>일위대가!J988</f>
        <v>0</v>
      </c>
      <c r="H159" s="178">
        <f t="shared" si="2"/>
        <v>134746</v>
      </c>
      <c r="I159" s="175" t="s">
        <v>775</v>
      </c>
      <c r="J159" s="175" t="s">
        <v>145</v>
      </c>
      <c r="K159" s="175" t="s">
        <v>145</v>
      </c>
      <c r="L159" s="175" t="s">
        <v>145</v>
      </c>
      <c r="M159" s="175" t="s">
        <v>145</v>
      </c>
      <c r="N159" s="78" t="s">
        <v>145</v>
      </c>
    </row>
    <row r="160" spans="1:14" ht="30" customHeight="1">
      <c r="A160" s="175" t="s">
        <v>3860</v>
      </c>
      <c r="B160" s="175" t="s">
        <v>770</v>
      </c>
      <c r="C160" s="175" t="s">
        <v>771</v>
      </c>
      <c r="D160" s="175" t="s">
        <v>358</v>
      </c>
      <c r="E160" s="178">
        <f>일위대가!F1001</f>
        <v>61232</v>
      </c>
      <c r="F160" s="178">
        <f>일위대가!H1001</f>
        <v>74083</v>
      </c>
      <c r="G160" s="178">
        <f>일위대가!J1001</f>
        <v>967</v>
      </c>
      <c r="H160" s="178">
        <f t="shared" si="2"/>
        <v>136282</v>
      </c>
      <c r="I160" s="175" t="s">
        <v>778</v>
      </c>
      <c r="J160" s="175" t="s">
        <v>145</v>
      </c>
      <c r="K160" s="175" t="s">
        <v>145</v>
      </c>
      <c r="L160" s="175" t="s">
        <v>145</v>
      </c>
      <c r="M160" s="175" t="s">
        <v>145</v>
      </c>
      <c r="N160" s="78" t="s">
        <v>145</v>
      </c>
    </row>
    <row r="161" spans="1:14" ht="30" customHeight="1">
      <c r="A161" s="175" t="s">
        <v>3862</v>
      </c>
      <c r="B161" s="175" t="s">
        <v>770</v>
      </c>
      <c r="C161" s="175" t="s">
        <v>773</v>
      </c>
      <c r="D161" s="175" t="s">
        <v>358</v>
      </c>
      <c r="E161" s="178">
        <f>일위대가!F1014</f>
        <v>68731</v>
      </c>
      <c r="F161" s="178">
        <f>일위대가!H1014</f>
        <v>99311</v>
      </c>
      <c r="G161" s="178">
        <f>일위대가!J1014</f>
        <v>2128</v>
      </c>
      <c r="H161" s="178">
        <f t="shared" si="2"/>
        <v>170170</v>
      </c>
      <c r="I161" s="175" t="s">
        <v>781</v>
      </c>
      <c r="J161" s="175" t="s">
        <v>145</v>
      </c>
      <c r="K161" s="175" t="s">
        <v>145</v>
      </c>
      <c r="L161" s="175" t="s">
        <v>145</v>
      </c>
      <c r="M161" s="175" t="s">
        <v>145</v>
      </c>
      <c r="N161" s="78" t="s">
        <v>145</v>
      </c>
    </row>
    <row r="162" spans="1:14" ht="30" customHeight="1">
      <c r="A162" s="175" t="s">
        <v>3864</v>
      </c>
      <c r="B162" s="175" t="s">
        <v>776</v>
      </c>
      <c r="C162" s="175" t="s">
        <v>777</v>
      </c>
      <c r="D162" s="175" t="s">
        <v>358</v>
      </c>
      <c r="E162" s="178">
        <f>일위대가!F1019</f>
        <v>30065</v>
      </c>
      <c r="F162" s="178">
        <f>일위대가!H1019</f>
        <v>14834</v>
      </c>
      <c r="G162" s="178">
        <f>일위대가!J1019</f>
        <v>445</v>
      </c>
      <c r="H162" s="178">
        <f t="shared" si="2"/>
        <v>45344</v>
      </c>
      <c r="I162" s="175" t="s">
        <v>783</v>
      </c>
      <c r="J162" s="175" t="s">
        <v>145</v>
      </c>
      <c r="K162" s="175" t="s">
        <v>145</v>
      </c>
      <c r="L162" s="175" t="s">
        <v>145</v>
      </c>
      <c r="M162" s="175" t="s">
        <v>145</v>
      </c>
      <c r="N162" s="78" t="s">
        <v>145</v>
      </c>
    </row>
    <row r="163" spans="1:14" ht="30" customHeight="1">
      <c r="A163" s="175" t="s">
        <v>3866</v>
      </c>
      <c r="B163" s="175" t="s">
        <v>779</v>
      </c>
      <c r="C163" s="175" t="s">
        <v>780</v>
      </c>
      <c r="D163" s="175" t="s">
        <v>338</v>
      </c>
      <c r="E163" s="178">
        <f>일위대가!F1026</f>
        <v>6862</v>
      </c>
      <c r="F163" s="178">
        <f>일위대가!H1026</f>
        <v>25974</v>
      </c>
      <c r="G163" s="178">
        <f>일위대가!J1026</f>
        <v>1123</v>
      </c>
      <c r="H163" s="178">
        <f t="shared" si="2"/>
        <v>33959</v>
      </c>
      <c r="I163" s="175" t="s">
        <v>786</v>
      </c>
      <c r="J163" s="175" t="s">
        <v>145</v>
      </c>
      <c r="K163" s="175" t="s">
        <v>145</v>
      </c>
      <c r="L163" s="175" t="s">
        <v>145</v>
      </c>
      <c r="M163" s="175" t="s">
        <v>145</v>
      </c>
      <c r="N163" s="78" t="s">
        <v>145</v>
      </c>
    </row>
    <row r="164" spans="1:14" ht="30" customHeight="1">
      <c r="A164" s="175" t="s">
        <v>3868</v>
      </c>
      <c r="B164" s="175" t="s">
        <v>782</v>
      </c>
      <c r="C164" s="175" t="s">
        <v>3053</v>
      </c>
      <c r="D164" s="175" t="s">
        <v>358</v>
      </c>
      <c r="E164" s="178">
        <f>일위대가!F1033</f>
        <v>69858</v>
      </c>
      <c r="F164" s="178">
        <f>일위대가!H1033</f>
        <v>65584</v>
      </c>
      <c r="G164" s="178">
        <f>일위대가!J1033</f>
        <v>2477</v>
      </c>
      <c r="H164" s="178">
        <f t="shared" si="2"/>
        <v>137919</v>
      </c>
      <c r="I164" s="175" t="s">
        <v>789</v>
      </c>
      <c r="J164" s="175" t="s">
        <v>145</v>
      </c>
      <c r="K164" s="175" t="s">
        <v>145</v>
      </c>
      <c r="L164" s="175" t="s">
        <v>145</v>
      </c>
      <c r="M164" s="175" t="s">
        <v>145</v>
      </c>
      <c r="N164" s="78" t="s">
        <v>145</v>
      </c>
    </row>
    <row r="165" spans="1:14" ht="30" customHeight="1">
      <c r="A165" s="175" t="s">
        <v>3870</v>
      </c>
      <c r="B165" s="175" t="s">
        <v>784</v>
      </c>
      <c r="C165" s="175" t="s">
        <v>785</v>
      </c>
      <c r="D165" s="175" t="s">
        <v>358</v>
      </c>
      <c r="E165" s="178">
        <f>일위대가!F1038</f>
        <v>9271</v>
      </c>
      <c r="F165" s="178">
        <f>일위대가!H1038</f>
        <v>16857</v>
      </c>
      <c r="G165" s="178">
        <f>일위대가!J1038</f>
        <v>0</v>
      </c>
      <c r="H165" s="178">
        <f t="shared" si="2"/>
        <v>26128</v>
      </c>
      <c r="I165" s="175" t="s">
        <v>791</v>
      </c>
      <c r="J165" s="175" t="s">
        <v>145</v>
      </c>
      <c r="K165" s="175" t="s">
        <v>145</v>
      </c>
      <c r="L165" s="175" t="s">
        <v>145</v>
      </c>
      <c r="M165" s="175" t="s">
        <v>145</v>
      </c>
      <c r="N165" s="78" t="s">
        <v>145</v>
      </c>
    </row>
    <row r="166" spans="1:14" ht="30" customHeight="1">
      <c r="A166" s="175" t="s">
        <v>3872</v>
      </c>
      <c r="B166" s="175" t="s">
        <v>787</v>
      </c>
      <c r="C166" s="175" t="s">
        <v>788</v>
      </c>
      <c r="D166" s="175" t="s">
        <v>358</v>
      </c>
      <c r="E166" s="178">
        <f>일위대가!F1055</f>
        <v>30969</v>
      </c>
      <c r="F166" s="178">
        <f>일위대가!H1055</f>
        <v>23609</v>
      </c>
      <c r="G166" s="178">
        <f>일위대가!J1055</f>
        <v>0</v>
      </c>
      <c r="H166" s="178">
        <f t="shared" si="2"/>
        <v>54578</v>
      </c>
      <c r="I166" s="175" t="s">
        <v>794</v>
      </c>
      <c r="J166" s="175" t="s">
        <v>145</v>
      </c>
      <c r="K166" s="175" t="s">
        <v>145</v>
      </c>
      <c r="L166" s="175" t="s">
        <v>145</v>
      </c>
      <c r="M166" s="175" t="s">
        <v>145</v>
      </c>
      <c r="N166" s="78" t="s">
        <v>145</v>
      </c>
    </row>
    <row r="167" spans="1:14" ht="30" customHeight="1">
      <c r="A167" s="175" t="s">
        <v>3874</v>
      </c>
      <c r="B167" s="175" t="s">
        <v>787</v>
      </c>
      <c r="C167" s="175" t="s">
        <v>790</v>
      </c>
      <c r="D167" s="175" t="s">
        <v>358</v>
      </c>
      <c r="E167" s="178">
        <f>일위대가!F1072</f>
        <v>24057</v>
      </c>
      <c r="F167" s="178">
        <f>일위대가!H1072</f>
        <v>23609</v>
      </c>
      <c r="G167" s="178">
        <f>일위대가!J1072</f>
        <v>0</v>
      </c>
      <c r="H167" s="178">
        <f t="shared" si="2"/>
        <v>47666</v>
      </c>
      <c r="I167" s="175" t="s">
        <v>797</v>
      </c>
      <c r="J167" s="175" t="s">
        <v>145</v>
      </c>
      <c r="K167" s="175" t="s">
        <v>145</v>
      </c>
      <c r="L167" s="175" t="s">
        <v>145</v>
      </c>
      <c r="M167" s="175" t="s">
        <v>145</v>
      </c>
      <c r="N167" s="78" t="s">
        <v>145</v>
      </c>
    </row>
    <row r="168" spans="1:14" ht="30" customHeight="1">
      <c r="A168" s="175" t="s">
        <v>3876</v>
      </c>
      <c r="B168" s="175" t="s">
        <v>792</v>
      </c>
      <c r="C168" s="175" t="s">
        <v>793</v>
      </c>
      <c r="D168" s="175" t="s">
        <v>358</v>
      </c>
      <c r="E168" s="178">
        <f>일위대가!F1089</f>
        <v>36375</v>
      </c>
      <c r="F168" s="178">
        <f>일위대가!H1089</f>
        <v>39373</v>
      </c>
      <c r="G168" s="178">
        <f>일위대가!J1089</f>
        <v>0</v>
      </c>
      <c r="H168" s="178">
        <f t="shared" si="2"/>
        <v>75748</v>
      </c>
      <c r="I168" s="175" t="s">
        <v>798</v>
      </c>
      <c r="J168" s="175" t="s">
        <v>145</v>
      </c>
      <c r="K168" s="175" t="s">
        <v>145</v>
      </c>
      <c r="L168" s="175" t="s">
        <v>145</v>
      </c>
      <c r="M168" s="175" t="s">
        <v>145</v>
      </c>
      <c r="N168" s="78" t="s">
        <v>145</v>
      </c>
    </row>
    <row r="169" spans="1:14" ht="30" customHeight="1">
      <c r="A169" s="175" t="s">
        <v>3878</v>
      </c>
      <c r="B169" s="175" t="s">
        <v>795</v>
      </c>
      <c r="C169" s="175" t="s">
        <v>796</v>
      </c>
      <c r="D169" s="175" t="s">
        <v>358</v>
      </c>
      <c r="E169" s="178">
        <f>일위대가!F1094</f>
        <v>9889</v>
      </c>
      <c r="F169" s="178">
        <f>일위대가!H1094</f>
        <v>14834</v>
      </c>
      <c r="G169" s="178">
        <f>일위대가!J1094</f>
        <v>445</v>
      </c>
      <c r="H169" s="178">
        <f t="shared" si="2"/>
        <v>25168</v>
      </c>
      <c r="I169" s="175" t="s">
        <v>801</v>
      </c>
      <c r="J169" s="175" t="s">
        <v>145</v>
      </c>
      <c r="K169" s="175" t="s">
        <v>145</v>
      </c>
      <c r="L169" s="175" t="s">
        <v>145</v>
      </c>
      <c r="M169" s="175" t="s">
        <v>145</v>
      </c>
      <c r="N169" s="78" t="s">
        <v>145</v>
      </c>
    </row>
    <row r="170" spans="1:14" ht="30" customHeight="1">
      <c r="A170" s="175" t="s">
        <v>3880</v>
      </c>
      <c r="B170" s="175" t="s">
        <v>799</v>
      </c>
      <c r="C170" s="175" t="s">
        <v>800</v>
      </c>
      <c r="D170" s="175" t="s">
        <v>358</v>
      </c>
      <c r="E170" s="178">
        <f>일위대가!F1100</f>
        <v>9429</v>
      </c>
      <c r="F170" s="178">
        <f>일위대가!H1100</f>
        <v>14412</v>
      </c>
      <c r="G170" s="178">
        <f>일위대가!J1100</f>
        <v>0</v>
      </c>
      <c r="H170" s="178">
        <f t="shared" si="2"/>
        <v>23841</v>
      </c>
      <c r="I170" s="175" t="s">
        <v>804</v>
      </c>
      <c r="J170" s="175" t="s">
        <v>145</v>
      </c>
      <c r="K170" s="175" t="s">
        <v>145</v>
      </c>
      <c r="L170" s="175" t="s">
        <v>145</v>
      </c>
      <c r="M170" s="175" t="s">
        <v>145</v>
      </c>
      <c r="N170" s="78" t="s">
        <v>145</v>
      </c>
    </row>
    <row r="171" spans="1:14" ht="30" customHeight="1">
      <c r="A171" s="175" t="s">
        <v>3882</v>
      </c>
      <c r="B171" s="175" t="s">
        <v>802</v>
      </c>
      <c r="C171" s="175" t="s">
        <v>803</v>
      </c>
      <c r="D171" s="175" t="s">
        <v>358</v>
      </c>
      <c r="E171" s="178">
        <f>일위대가!F1106</f>
        <v>102123</v>
      </c>
      <c r="F171" s="178">
        <f>일위대가!H1106</f>
        <v>17026</v>
      </c>
      <c r="G171" s="178">
        <f>일위대가!J1106</f>
        <v>0</v>
      </c>
      <c r="H171" s="178">
        <f t="shared" si="2"/>
        <v>119149</v>
      </c>
      <c r="I171" s="175" t="s">
        <v>807</v>
      </c>
      <c r="J171" s="175" t="s">
        <v>145</v>
      </c>
      <c r="K171" s="175" t="s">
        <v>145</v>
      </c>
      <c r="L171" s="175" t="s">
        <v>145</v>
      </c>
      <c r="M171" s="175" t="s">
        <v>145</v>
      </c>
      <c r="N171" s="78" t="s">
        <v>145</v>
      </c>
    </row>
    <row r="172" spans="1:14" ht="30" customHeight="1">
      <c r="A172" s="175" t="s">
        <v>3884</v>
      </c>
      <c r="B172" s="175" t="s">
        <v>805</v>
      </c>
      <c r="C172" s="175" t="s">
        <v>806</v>
      </c>
      <c r="D172" s="175" t="s">
        <v>358</v>
      </c>
      <c r="E172" s="178">
        <f>일위대가!F1111</f>
        <v>34425</v>
      </c>
      <c r="F172" s="178">
        <f>일위대가!H1111</f>
        <v>10366</v>
      </c>
      <c r="G172" s="178">
        <f>일위대가!J1111</f>
        <v>207</v>
      </c>
      <c r="H172" s="178">
        <f t="shared" si="2"/>
        <v>44998</v>
      </c>
      <c r="I172" s="175" t="s">
        <v>810</v>
      </c>
      <c r="J172" s="175" t="s">
        <v>145</v>
      </c>
      <c r="K172" s="175" t="s">
        <v>145</v>
      </c>
      <c r="L172" s="175" t="s">
        <v>145</v>
      </c>
      <c r="M172" s="175" t="s">
        <v>145</v>
      </c>
      <c r="N172" s="78" t="s">
        <v>145</v>
      </c>
    </row>
    <row r="173" spans="1:14" ht="30" customHeight="1">
      <c r="A173" s="175" t="s">
        <v>3886</v>
      </c>
      <c r="B173" s="175" t="s">
        <v>808</v>
      </c>
      <c r="C173" s="175" t="s">
        <v>809</v>
      </c>
      <c r="D173" s="175" t="s">
        <v>358</v>
      </c>
      <c r="E173" s="178">
        <f>일위대가!F1116</f>
        <v>48510</v>
      </c>
      <c r="F173" s="178">
        <f>일위대가!H1116</f>
        <v>10366</v>
      </c>
      <c r="G173" s="178">
        <f>일위대가!J1116</f>
        <v>207</v>
      </c>
      <c r="H173" s="178">
        <f t="shared" si="2"/>
        <v>59083</v>
      </c>
      <c r="I173" s="175" t="s">
        <v>812</v>
      </c>
      <c r="J173" s="175" t="s">
        <v>145</v>
      </c>
      <c r="K173" s="175" t="s">
        <v>145</v>
      </c>
      <c r="L173" s="175" t="s">
        <v>145</v>
      </c>
      <c r="M173" s="175" t="s">
        <v>145</v>
      </c>
      <c r="N173" s="78" t="s">
        <v>145</v>
      </c>
    </row>
    <row r="174" spans="1:14" ht="30" customHeight="1">
      <c r="A174" s="175" t="s">
        <v>3888</v>
      </c>
      <c r="B174" s="175" t="s">
        <v>811</v>
      </c>
      <c r="C174" s="175" t="s">
        <v>390</v>
      </c>
      <c r="D174" s="175" t="s">
        <v>358</v>
      </c>
      <c r="E174" s="178">
        <f>일위대가!F1121</f>
        <v>16430</v>
      </c>
      <c r="F174" s="178">
        <f>일위대가!H1121</f>
        <v>3059</v>
      </c>
      <c r="G174" s="178">
        <f>일위대가!J1121</f>
        <v>0</v>
      </c>
      <c r="H174" s="178">
        <f t="shared" si="2"/>
        <v>19489</v>
      </c>
      <c r="I174" s="175" t="s">
        <v>819</v>
      </c>
      <c r="J174" s="175" t="s">
        <v>145</v>
      </c>
      <c r="K174" s="175" t="s">
        <v>145</v>
      </c>
      <c r="L174" s="175" t="s">
        <v>145</v>
      </c>
      <c r="M174" s="175" t="s">
        <v>145</v>
      </c>
      <c r="N174" s="78" t="s">
        <v>145</v>
      </c>
    </row>
    <row r="175" spans="1:14" ht="30" customHeight="1">
      <c r="A175" s="175" t="s">
        <v>3890</v>
      </c>
      <c r="B175" s="175" t="s">
        <v>3054</v>
      </c>
      <c r="C175" s="175" t="s">
        <v>3055</v>
      </c>
      <c r="D175" s="175" t="s">
        <v>358</v>
      </c>
      <c r="E175" s="178">
        <f>일위대가!F1126</f>
        <v>422</v>
      </c>
      <c r="F175" s="178">
        <f>일위대가!H1126</f>
        <v>1431</v>
      </c>
      <c r="G175" s="178">
        <f>일위대가!J1126</f>
        <v>0</v>
      </c>
      <c r="H175" s="178">
        <f t="shared" si="2"/>
        <v>1853</v>
      </c>
      <c r="I175" s="175" t="s">
        <v>822</v>
      </c>
      <c r="J175" s="175" t="s">
        <v>145</v>
      </c>
      <c r="K175" s="175" t="s">
        <v>145</v>
      </c>
      <c r="L175" s="175" t="s">
        <v>145</v>
      </c>
      <c r="M175" s="175" t="s">
        <v>145</v>
      </c>
      <c r="N175" s="78" t="s">
        <v>145</v>
      </c>
    </row>
    <row r="176" spans="1:14" ht="30" customHeight="1">
      <c r="A176" s="175" t="s">
        <v>3898</v>
      </c>
      <c r="B176" s="175" t="s">
        <v>817</v>
      </c>
      <c r="C176" s="175" t="s">
        <v>818</v>
      </c>
      <c r="D176" s="175" t="s">
        <v>381</v>
      </c>
      <c r="E176" s="178">
        <f>일위대가!F1131</f>
        <v>2432</v>
      </c>
      <c r="F176" s="178">
        <f>일위대가!H1131</f>
        <v>469</v>
      </c>
      <c r="G176" s="178">
        <f>일위대가!J1131</f>
        <v>68</v>
      </c>
      <c r="H176" s="178">
        <f t="shared" si="2"/>
        <v>2969</v>
      </c>
      <c r="I176" s="175" t="s">
        <v>824</v>
      </c>
      <c r="J176" s="175" t="s">
        <v>145</v>
      </c>
      <c r="K176" s="175" t="s">
        <v>145</v>
      </c>
      <c r="L176" s="175" t="s">
        <v>145</v>
      </c>
      <c r="M176" s="175" t="s">
        <v>145</v>
      </c>
      <c r="N176" s="78" t="s">
        <v>145</v>
      </c>
    </row>
    <row r="177" spans="1:14" ht="30" customHeight="1">
      <c r="A177" s="175" t="s">
        <v>3900</v>
      </c>
      <c r="B177" s="175" t="s">
        <v>820</v>
      </c>
      <c r="C177" s="175" t="s">
        <v>821</v>
      </c>
      <c r="D177" s="175" t="s">
        <v>381</v>
      </c>
      <c r="E177" s="178">
        <f>일위대가!F1136</f>
        <v>3405</v>
      </c>
      <c r="F177" s="178">
        <f>일위대가!H1136</f>
        <v>656</v>
      </c>
      <c r="G177" s="178">
        <f>일위대가!J1136</f>
        <v>95</v>
      </c>
      <c r="H177" s="178">
        <f t="shared" si="2"/>
        <v>4156</v>
      </c>
      <c r="I177" s="175" t="s">
        <v>827</v>
      </c>
      <c r="J177" s="175" t="s">
        <v>145</v>
      </c>
      <c r="K177" s="175" t="s">
        <v>145</v>
      </c>
      <c r="L177" s="175" t="s">
        <v>145</v>
      </c>
      <c r="M177" s="175" t="s">
        <v>145</v>
      </c>
      <c r="N177" s="78" t="s">
        <v>145</v>
      </c>
    </row>
    <row r="178" spans="1:14" ht="30" customHeight="1">
      <c r="A178" s="175" t="s">
        <v>3902</v>
      </c>
      <c r="B178" s="175" t="s">
        <v>820</v>
      </c>
      <c r="C178" s="175" t="s">
        <v>823</v>
      </c>
      <c r="D178" s="175" t="s">
        <v>381</v>
      </c>
      <c r="E178" s="178">
        <f>일위대가!F1141</f>
        <v>4864</v>
      </c>
      <c r="F178" s="178">
        <f>일위대가!H1141</f>
        <v>938</v>
      </c>
      <c r="G178" s="178">
        <f>일위대가!J1141</f>
        <v>136</v>
      </c>
      <c r="H178" s="178">
        <f t="shared" si="2"/>
        <v>5938</v>
      </c>
      <c r="I178" s="175" t="s">
        <v>830</v>
      </c>
      <c r="J178" s="175" t="s">
        <v>145</v>
      </c>
      <c r="K178" s="175" t="s">
        <v>145</v>
      </c>
      <c r="L178" s="175" t="s">
        <v>145</v>
      </c>
      <c r="M178" s="175" t="s">
        <v>145</v>
      </c>
      <c r="N178" s="78" t="s">
        <v>145</v>
      </c>
    </row>
    <row r="179" spans="1:14" ht="30" customHeight="1">
      <c r="A179" s="175" t="s">
        <v>3904</v>
      </c>
      <c r="B179" s="175" t="s">
        <v>825</v>
      </c>
      <c r="C179" s="175" t="s">
        <v>826</v>
      </c>
      <c r="D179" s="175" t="s">
        <v>537</v>
      </c>
      <c r="E179" s="178">
        <f>일위대가!F1147</f>
        <v>10300</v>
      </c>
      <c r="F179" s="178">
        <f>일위대가!H1147</f>
        <v>12375</v>
      </c>
      <c r="G179" s="178">
        <f>일위대가!J1147</f>
        <v>0</v>
      </c>
      <c r="H179" s="178">
        <f t="shared" si="2"/>
        <v>22675</v>
      </c>
      <c r="I179" s="175" t="s">
        <v>833</v>
      </c>
      <c r="J179" s="175" t="s">
        <v>145</v>
      </c>
      <c r="K179" s="175" t="s">
        <v>145</v>
      </c>
      <c r="L179" s="175" t="s">
        <v>145</v>
      </c>
      <c r="M179" s="175" t="s">
        <v>145</v>
      </c>
      <c r="N179" s="78" t="s">
        <v>145</v>
      </c>
    </row>
    <row r="180" spans="1:14" ht="30" customHeight="1">
      <c r="A180" s="175" t="s">
        <v>3906</v>
      </c>
      <c r="B180" s="175" t="s">
        <v>828</v>
      </c>
      <c r="C180" s="175" t="s">
        <v>829</v>
      </c>
      <c r="D180" s="175" t="s">
        <v>537</v>
      </c>
      <c r="E180" s="178">
        <f>일위대가!F1151</f>
        <v>30000</v>
      </c>
      <c r="F180" s="178">
        <f>일위대가!H1151</f>
        <v>0</v>
      </c>
      <c r="G180" s="178">
        <f>일위대가!J1151</f>
        <v>0</v>
      </c>
      <c r="H180" s="178">
        <f t="shared" si="2"/>
        <v>30000</v>
      </c>
      <c r="I180" s="175" t="s">
        <v>834</v>
      </c>
      <c r="J180" s="175" t="s">
        <v>145</v>
      </c>
      <c r="K180" s="175" t="s">
        <v>145</v>
      </c>
      <c r="L180" s="175" t="s">
        <v>145</v>
      </c>
      <c r="M180" s="175" t="s">
        <v>145</v>
      </c>
      <c r="N180" s="78" t="s">
        <v>145</v>
      </c>
    </row>
    <row r="181" spans="1:14" ht="30" customHeight="1">
      <c r="A181" s="175" t="s">
        <v>3908</v>
      </c>
      <c r="B181" s="175" t="s">
        <v>831</v>
      </c>
      <c r="C181" s="175" t="s">
        <v>832</v>
      </c>
      <c r="D181" s="175" t="s">
        <v>537</v>
      </c>
      <c r="E181" s="178">
        <f>일위대가!F1156</f>
        <v>20000</v>
      </c>
      <c r="F181" s="178">
        <f>일위대가!H1156</f>
        <v>8490</v>
      </c>
      <c r="G181" s="178">
        <f>일위대가!J1156</f>
        <v>0</v>
      </c>
      <c r="H181" s="178">
        <f t="shared" si="2"/>
        <v>28490</v>
      </c>
      <c r="I181" s="175" t="s">
        <v>837</v>
      </c>
      <c r="J181" s="175" t="s">
        <v>145</v>
      </c>
      <c r="K181" s="175" t="s">
        <v>145</v>
      </c>
      <c r="L181" s="175" t="s">
        <v>145</v>
      </c>
      <c r="M181" s="175" t="s">
        <v>145</v>
      </c>
      <c r="N181" s="78" t="s">
        <v>145</v>
      </c>
    </row>
    <row r="182" spans="1:14" ht="30" customHeight="1">
      <c r="A182" s="175" t="s">
        <v>3921</v>
      </c>
      <c r="B182" s="175" t="s">
        <v>835</v>
      </c>
      <c r="C182" s="175" t="s">
        <v>836</v>
      </c>
      <c r="D182" s="175" t="s">
        <v>358</v>
      </c>
      <c r="E182" s="178">
        <f>일위대가!F1163</f>
        <v>1035</v>
      </c>
      <c r="F182" s="178">
        <f>일위대가!H1163</f>
        <v>17500</v>
      </c>
      <c r="G182" s="178">
        <f>일위대가!J1163</f>
        <v>5504</v>
      </c>
      <c r="H182" s="178">
        <f t="shared" si="2"/>
        <v>24039</v>
      </c>
      <c r="I182" s="175" t="s">
        <v>838</v>
      </c>
      <c r="J182" s="175" t="s">
        <v>145</v>
      </c>
      <c r="K182" s="175" t="s">
        <v>145</v>
      </c>
      <c r="L182" s="175" t="s">
        <v>145</v>
      </c>
      <c r="M182" s="175" t="s">
        <v>145</v>
      </c>
      <c r="N182" s="78" t="s">
        <v>145</v>
      </c>
    </row>
    <row r="183" spans="1:14" ht="30" customHeight="1">
      <c r="A183" s="175" t="s">
        <v>3924</v>
      </c>
      <c r="B183" s="175" t="s">
        <v>3923</v>
      </c>
      <c r="C183" s="175" t="s">
        <v>836</v>
      </c>
      <c r="D183" s="175" t="s">
        <v>358</v>
      </c>
      <c r="E183" s="178">
        <f>일위대가!F1170</f>
        <v>1035</v>
      </c>
      <c r="F183" s="178">
        <f>일위대가!H1170</f>
        <v>17500</v>
      </c>
      <c r="G183" s="178">
        <f>일위대가!J1170</f>
        <v>5504</v>
      </c>
      <c r="H183" s="178">
        <f t="shared" si="2"/>
        <v>24039</v>
      </c>
      <c r="I183" s="175" t="s">
        <v>840</v>
      </c>
      <c r="J183" s="175" t="s">
        <v>145</v>
      </c>
      <c r="K183" s="175" t="s">
        <v>145</v>
      </c>
      <c r="L183" s="175" t="s">
        <v>145</v>
      </c>
      <c r="M183" s="175" t="s">
        <v>145</v>
      </c>
      <c r="N183" s="78" t="s">
        <v>145</v>
      </c>
    </row>
    <row r="184" spans="1:14" ht="30" customHeight="1">
      <c r="A184" s="175" t="s">
        <v>3926</v>
      </c>
      <c r="B184" s="175" t="s">
        <v>839</v>
      </c>
      <c r="C184" s="175" t="s">
        <v>836</v>
      </c>
      <c r="D184" s="175" t="s">
        <v>358</v>
      </c>
      <c r="E184" s="178">
        <f>일위대가!F1176</f>
        <v>0</v>
      </c>
      <c r="F184" s="178">
        <f>일위대가!H1176</f>
        <v>33715</v>
      </c>
      <c r="G184" s="178">
        <f>일위대가!J1176</f>
        <v>674</v>
      </c>
      <c r="H184" s="178">
        <f t="shared" si="2"/>
        <v>34389</v>
      </c>
      <c r="I184" s="175" t="s">
        <v>841</v>
      </c>
      <c r="J184" s="175" t="s">
        <v>145</v>
      </c>
      <c r="K184" s="175" t="s">
        <v>145</v>
      </c>
      <c r="L184" s="175" t="s">
        <v>145</v>
      </c>
      <c r="M184" s="175" t="s">
        <v>145</v>
      </c>
      <c r="N184" s="78" t="s">
        <v>145</v>
      </c>
    </row>
    <row r="185" spans="1:14" ht="30" customHeight="1">
      <c r="A185" s="175" t="s">
        <v>3928</v>
      </c>
      <c r="B185" s="175" t="s">
        <v>3220</v>
      </c>
      <c r="C185" s="175" t="s">
        <v>3221</v>
      </c>
      <c r="D185" s="175" t="s">
        <v>358</v>
      </c>
      <c r="E185" s="178">
        <f>일위대가!F1182</f>
        <v>9560</v>
      </c>
      <c r="F185" s="178">
        <f>일위대가!H1182</f>
        <v>73003</v>
      </c>
      <c r="G185" s="178">
        <f>일위대가!J1182</f>
        <v>2551</v>
      </c>
      <c r="H185" s="178">
        <f t="shared" si="2"/>
        <v>85114</v>
      </c>
      <c r="I185" s="175" t="s">
        <v>844</v>
      </c>
      <c r="J185" s="175" t="s">
        <v>145</v>
      </c>
      <c r="K185" s="175" t="s">
        <v>145</v>
      </c>
      <c r="L185" s="175" t="s">
        <v>145</v>
      </c>
      <c r="M185" s="175" t="s">
        <v>145</v>
      </c>
      <c r="N185" s="78" t="s">
        <v>145</v>
      </c>
    </row>
    <row r="186" spans="1:14" ht="30" customHeight="1">
      <c r="A186" s="175" t="s">
        <v>3930</v>
      </c>
      <c r="B186" s="175" t="s">
        <v>842</v>
      </c>
      <c r="C186" s="175" t="s">
        <v>843</v>
      </c>
      <c r="D186" s="175" t="s">
        <v>329</v>
      </c>
      <c r="E186" s="178">
        <f>일위대가!F1192</f>
        <v>33053</v>
      </c>
      <c r="F186" s="178">
        <f>일위대가!H1192</f>
        <v>42190</v>
      </c>
      <c r="G186" s="178">
        <f>일위대가!J1192</f>
        <v>1424</v>
      </c>
      <c r="H186" s="178">
        <f t="shared" si="2"/>
        <v>76667</v>
      </c>
      <c r="I186" s="175" t="s">
        <v>846</v>
      </c>
      <c r="J186" s="175" t="s">
        <v>145</v>
      </c>
      <c r="K186" s="175" t="s">
        <v>145</v>
      </c>
      <c r="L186" s="175" t="s">
        <v>145</v>
      </c>
      <c r="M186" s="175" t="s">
        <v>145</v>
      </c>
      <c r="N186" s="78" t="s">
        <v>145</v>
      </c>
    </row>
    <row r="187" spans="1:14" ht="30" customHeight="1">
      <c r="A187" s="175" t="s">
        <v>3932</v>
      </c>
      <c r="B187" s="175" t="s">
        <v>845</v>
      </c>
      <c r="C187" s="175" t="s">
        <v>843</v>
      </c>
      <c r="D187" s="175" t="s">
        <v>329</v>
      </c>
      <c r="E187" s="178">
        <f>일위대가!F1202</f>
        <v>33053</v>
      </c>
      <c r="F187" s="178">
        <f>일위대가!H1202</f>
        <v>42190</v>
      </c>
      <c r="G187" s="178">
        <f>일위대가!J1202</f>
        <v>1424</v>
      </c>
      <c r="H187" s="178">
        <f t="shared" si="2"/>
        <v>76667</v>
      </c>
      <c r="I187" s="175" t="s">
        <v>848</v>
      </c>
      <c r="J187" s="175" t="s">
        <v>145</v>
      </c>
      <c r="K187" s="175" t="s">
        <v>145</v>
      </c>
      <c r="L187" s="175" t="s">
        <v>145</v>
      </c>
      <c r="M187" s="175" t="s">
        <v>145</v>
      </c>
      <c r="N187" s="78" t="s">
        <v>145</v>
      </c>
    </row>
    <row r="188" spans="1:14" ht="30" customHeight="1">
      <c r="A188" s="175" t="s">
        <v>3934</v>
      </c>
      <c r="B188" s="175" t="s">
        <v>847</v>
      </c>
      <c r="C188" s="175" t="s">
        <v>843</v>
      </c>
      <c r="D188" s="175" t="s">
        <v>329</v>
      </c>
      <c r="E188" s="178">
        <f>일위대가!F1212</f>
        <v>33053</v>
      </c>
      <c r="F188" s="178">
        <f>일위대가!H1212</f>
        <v>42190</v>
      </c>
      <c r="G188" s="178">
        <f>일위대가!J1212</f>
        <v>1424</v>
      </c>
      <c r="H188" s="178">
        <f t="shared" si="2"/>
        <v>76667</v>
      </c>
      <c r="I188" s="175" t="s">
        <v>851</v>
      </c>
      <c r="J188" s="175" t="s">
        <v>145</v>
      </c>
      <c r="K188" s="175" t="s">
        <v>145</v>
      </c>
      <c r="L188" s="175" t="s">
        <v>145</v>
      </c>
      <c r="M188" s="175" t="s">
        <v>145</v>
      </c>
      <c r="N188" s="78" t="s">
        <v>145</v>
      </c>
    </row>
    <row r="189" spans="1:14" ht="30" customHeight="1">
      <c r="A189" s="175" t="s">
        <v>3936</v>
      </c>
      <c r="B189" s="175" t="s">
        <v>849</v>
      </c>
      <c r="C189" s="175" t="s">
        <v>850</v>
      </c>
      <c r="D189" s="175" t="s">
        <v>329</v>
      </c>
      <c r="E189" s="178">
        <f>일위대가!F1228</f>
        <v>316794</v>
      </c>
      <c r="F189" s="178">
        <f>일위대가!H1228</f>
        <v>736403</v>
      </c>
      <c r="G189" s="178">
        <f>일위대가!J1228</f>
        <v>28132</v>
      </c>
      <c r="H189" s="178">
        <f t="shared" si="2"/>
        <v>1081329</v>
      </c>
      <c r="I189" s="175" t="s">
        <v>854</v>
      </c>
      <c r="J189" s="175" t="s">
        <v>145</v>
      </c>
      <c r="K189" s="175" t="s">
        <v>145</v>
      </c>
      <c r="L189" s="175" t="s">
        <v>145</v>
      </c>
      <c r="M189" s="175" t="s">
        <v>145</v>
      </c>
      <c r="N189" s="78" t="s">
        <v>145</v>
      </c>
    </row>
    <row r="190" spans="1:14" ht="30" customHeight="1">
      <c r="A190" s="175" t="s">
        <v>3938</v>
      </c>
      <c r="B190" s="175" t="s">
        <v>852</v>
      </c>
      <c r="C190" s="175" t="s">
        <v>853</v>
      </c>
      <c r="D190" s="175" t="s">
        <v>338</v>
      </c>
      <c r="E190" s="178">
        <f>일위대가!F1237</f>
        <v>16264</v>
      </c>
      <c r="F190" s="178">
        <f>일위대가!H1237</f>
        <v>24191</v>
      </c>
      <c r="G190" s="178">
        <f>일위대가!J1237</f>
        <v>971</v>
      </c>
      <c r="H190" s="178">
        <f t="shared" si="2"/>
        <v>41426</v>
      </c>
      <c r="I190" s="175" t="s">
        <v>856</v>
      </c>
      <c r="J190" s="175" t="s">
        <v>145</v>
      </c>
      <c r="K190" s="175" t="s">
        <v>145</v>
      </c>
      <c r="L190" s="175" t="s">
        <v>145</v>
      </c>
      <c r="M190" s="175" t="s">
        <v>145</v>
      </c>
      <c r="N190" s="78" t="s">
        <v>145</v>
      </c>
    </row>
    <row r="191" spans="1:14" ht="30" customHeight="1">
      <c r="A191" s="175" t="s">
        <v>3940</v>
      </c>
      <c r="B191" s="175" t="s">
        <v>855</v>
      </c>
      <c r="C191" s="175" t="s">
        <v>853</v>
      </c>
      <c r="D191" s="175" t="s">
        <v>338</v>
      </c>
      <c r="E191" s="178">
        <f>일위대가!F1246</f>
        <v>16264</v>
      </c>
      <c r="F191" s="178">
        <f>일위대가!H1246</f>
        <v>24191</v>
      </c>
      <c r="G191" s="178">
        <f>일위대가!J1246</f>
        <v>971</v>
      </c>
      <c r="H191" s="178">
        <f t="shared" si="2"/>
        <v>41426</v>
      </c>
      <c r="I191" s="175" t="s">
        <v>858</v>
      </c>
      <c r="J191" s="175" t="s">
        <v>145</v>
      </c>
      <c r="K191" s="175" t="s">
        <v>145</v>
      </c>
      <c r="L191" s="175" t="s">
        <v>145</v>
      </c>
      <c r="M191" s="175" t="s">
        <v>145</v>
      </c>
      <c r="N191" s="78" t="s">
        <v>145</v>
      </c>
    </row>
    <row r="192" spans="1:14" ht="30" customHeight="1">
      <c r="A192" s="175" t="s">
        <v>3942</v>
      </c>
      <c r="B192" s="175" t="s">
        <v>857</v>
      </c>
      <c r="C192" s="175" t="s">
        <v>853</v>
      </c>
      <c r="D192" s="175" t="s">
        <v>338</v>
      </c>
      <c r="E192" s="178">
        <f>일위대가!F1255</f>
        <v>16264</v>
      </c>
      <c r="F192" s="178">
        <f>일위대가!H1255</f>
        <v>24191</v>
      </c>
      <c r="G192" s="178">
        <f>일위대가!J1255</f>
        <v>971</v>
      </c>
      <c r="H192" s="178">
        <f t="shared" si="2"/>
        <v>41426</v>
      </c>
      <c r="I192" s="175" t="s">
        <v>877</v>
      </c>
      <c r="J192" s="175" t="s">
        <v>145</v>
      </c>
      <c r="K192" s="175" t="s">
        <v>145</v>
      </c>
      <c r="L192" s="175" t="s">
        <v>145</v>
      </c>
      <c r="M192" s="175" t="s">
        <v>145</v>
      </c>
      <c r="N192" s="78" t="s">
        <v>145</v>
      </c>
    </row>
    <row r="193" spans="1:14" ht="30" customHeight="1">
      <c r="A193" s="175" t="s">
        <v>3968</v>
      </c>
      <c r="B193" s="175" t="s">
        <v>875</v>
      </c>
      <c r="C193" s="175" t="s">
        <v>876</v>
      </c>
      <c r="D193" s="175" t="s">
        <v>862</v>
      </c>
      <c r="E193" s="178">
        <f>일위대가!F1260</f>
        <v>0</v>
      </c>
      <c r="F193" s="178">
        <f>일위대가!H1260</f>
        <v>6737</v>
      </c>
      <c r="G193" s="178">
        <f>일위대가!J1260</f>
        <v>0</v>
      </c>
      <c r="H193" s="178">
        <f t="shared" si="2"/>
        <v>6737</v>
      </c>
      <c r="I193" s="175" t="s">
        <v>879</v>
      </c>
      <c r="J193" s="175" t="s">
        <v>145</v>
      </c>
      <c r="K193" s="175" t="s">
        <v>145</v>
      </c>
      <c r="L193" s="175" t="s">
        <v>145</v>
      </c>
      <c r="M193" s="175" t="s">
        <v>145</v>
      </c>
      <c r="N193" s="78" t="s">
        <v>145</v>
      </c>
    </row>
    <row r="194" spans="1:14" ht="30" customHeight="1">
      <c r="A194" s="175" t="s">
        <v>3970</v>
      </c>
      <c r="B194" s="175" t="s">
        <v>875</v>
      </c>
      <c r="C194" s="175" t="s">
        <v>878</v>
      </c>
      <c r="D194" s="175" t="s">
        <v>862</v>
      </c>
      <c r="E194" s="178">
        <f>일위대가!F1265</f>
        <v>0</v>
      </c>
      <c r="F194" s="178">
        <f>일위대가!H1265</f>
        <v>11172</v>
      </c>
      <c r="G194" s="178">
        <f>일위대가!J1265</f>
        <v>0</v>
      </c>
      <c r="H194" s="178">
        <f t="shared" si="2"/>
        <v>11172</v>
      </c>
      <c r="I194" s="175" t="s">
        <v>882</v>
      </c>
      <c r="J194" s="175" t="s">
        <v>145</v>
      </c>
      <c r="K194" s="175" t="s">
        <v>145</v>
      </c>
      <c r="L194" s="175" t="s">
        <v>145</v>
      </c>
      <c r="M194" s="175" t="s">
        <v>145</v>
      </c>
      <c r="N194" s="78" t="s">
        <v>145</v>
      </c>
    </row>
    <row r="195" spans="1:14" ht="30" customHeight="1">
      <c r="A195" s="175" t="s">
        <v>3972</v>
      </c>
      <c r="B195" s="175" t="s">
        <v>880</v>
      </c>
      <c r="C195" s="175" t="s">
        <v>881</v>
      </c>
      <c r="D195" s="175" t="s">
        <v>862</v>
      </c>
      <c r="E195" s="178">
        <f>일위대가!F1271</f>
        <v>2416</v>
      </c>
      <c r="F195" s="178">
        <f>일위대가!H1271</f>
        <v>23659</v>
      </c>
      <c r="G195" s="178">
        <f>일위대가!J1271</f>
        <v>2497</v>
      </c>
      <c r="H195" s="178">
        <f t="shared" si="2"/>
        <v>28572</v>
      </c>
      <c r="I195" s="175" t="s">
        <v>884</v>
      </c>
      <c r="J195" s="175" t="s">
        <v>145</v>
      </c>
      <c r="K195" s="175" t="s">
        <v>145</v>
      </c>
      <c r="L195" s="175" t="s">
        <v>145</v>
      </c>
      <c r="M195" s="175" t="s">
        <v>145</v>
      </c>
      <c r="N195" s="78" t="s">
        <v>145</v>
      </c>
    </row>
    <row r="196" spans="1:14" ht="30" customHeight="1">
      <c r="A196" s="175" t="s">
        <v>3974</v>
      </c>
      <c r="B196" s="175" t="s">
        <v>880</v>
      </c>
      <c r="C196" s="175" t="s">
        <v>883</v>
      </c>
      <c r="D196" s="175" t="s">
        <v>862</v>
      </c>
      <c r="E196" s="178">
        <f>일위대가!F1277</f>
        <v>4450</v>
      </c>
      <c r="F196" s="178">
        <f>일위대가!H1277</f>
        <v>43256</v>
      </c>
      <c r="G196" s="178">
        <f>일위대가!J1277</f>
        <v>4599</v>
      </c>
      <c r="H196" s="178">
        <f t="shared" ref="H196:H259" si="3">E196+F196+G196</f>
        <v>52305</v>
      </c>
      <c r="I196" s="175" t="s">
        <v>887</v>
      </c>
      <c r="J196" s="175" t="s">
        <v>145</v>
      </c>
      <c r="K196" s="175" t="s">
        <v>145</v>
      </c>
      <c r="L196" s="175" t="s">
        <v>145</v>
      </c>
      <c r="M196" s="175" t="s">
        <v>145</v>
      </c>
      <c r="N196" s="78" t="s">
        <v>145</v>
      </c>
    </row>
    <row r="197" spans="1:14" ht="30" customHeight="1">
      <c r="A197" s="175" t="s">
        <v>3976</v>
      </c>
      <c r="B197" s="175" t="s">
        <v>885</v>
      </c>
      <c r="C197" s="175" t="s">
        <v>886</v>
      </c>
      <c r="D197" s="175" t="s">
        <v>862</v>
      </c>
      <c r="E197" s="178">
        <f>일위대가!F1283</f>
        <v>6066</v>
      </c>
      <c r="F197" s="178">
        <f>일위대가!H1283</f>
        <v>58899</v>
      </c>
      <c r="G197" s="178">
        <f>일위대가!J1283</f>
        <v>6270</v>
      </c>
      <c r="H197" s="178">
        <f t="shared" si="3"/>
        <v>71235</v>
      </c>
      <c r="I197" s="175" t="s">
        <v>889</v>
      </c>
      <c r="J197" s="175" t="s">
        <v>145</v>
      </c>
      <c r="K197" s="175" t="s">
        <v>145</v>
      </c>
      <c r="L197" s="175" t="s">
        <v>145</v>
      </c>
      <c r="M197" s="175" t="s">
        <v>145</v>
      </c>
      <c r="N197" s="78" t="s">
        <v>145</v>
      </c>
    </row>
    <row r="198" spans="1:14" ht="30" customHeight="1">
      <c r="A198" s="175" t="s">
        <v>3978</v>
      </c>
      <c r="B198" s="175" t="s">
        <v>885</v>
      </c>
      <c r="C198" s="175" t="s">
        <v>888</v>
      </c>
      <c r="D198" s="175" t="s">
        <v>862</v>
      </c>
      <c r="E198" s="178">
        <f>일위대가!F1289</f>
        <v>7850</v>
      </c>
      <c r="F198" s="178">
        <f>일위대가!H1289</f>
        <v>76348</v>
      </c>
      <c r="G198" s="178">
        <f>일위대가!J1289</f>
        <v>8113</v>
      </c>
      <c r="H198" s="178">
        <f t="shared" si="3"/>
        <v>92311</v>
      </c>
      <c r="I198" s="175" t="s">
        <v>892</v>
      </c>
      <c r="J198" s="175" t="s">
        <v>145</v>
      </c>
      <c r="K198" s="175" t="s">
        <v>145</v>
      </c>
      <c r="L198" s="175" t="s">
        <v>145</v>
      </c>
      <c r="M198" s="175" t="s">
        <v>145</v>
      </c>
      <c r="N198" s="78" t="s">
        <v>145</v>
      </c>
    </row>
    <row r="199" spans="1:14" ht="30" customHeight="1">
      <c r="A199" s="175" t="s">
        <v>3980</v>
      </c>
      <c r="B199" s="175" t="s">
        <v>890</v>
      </c>
      <c r="C199" s="175" t="s">
        <v>891</v>
      </c>
      <c r="D199" s="175" t="s">
        <v>381</v>
      </c>
      <c r="E199" s="178">
        <f>일위대가!F1296</f>
        <v>2644</v>
      </c>
      <c r="F199" s="178">
        <f>일위대가!H1296</f>
        <v>264486</v>
      </c>
      <c r="G199" s="178">
        <f>일위대가!J1296</f>
        <v>2317</v>
      </c>
      <c r="H199" s="178">
        <f t="shared" si="3"/>
        <v>269447</v>
      </c>
      <c r="I199" s="175" t="s">
        <v>895</v>
      </c>
      <c r="J199" s="175" t="s">
        <v>145</v>
      </c>
      <c r="K199" s="175" t="s">
        <v>145</v>
      </c>
      <c r="L199" s="175" t="s">
        <v>145</v>
      </c>
      <c r="M199" s="175" t="s">
        <v>145</v>
      </c>
      <c r="N199" s="78" t="s">
        <v>145</v>
      </c>
    </row>
    <row r="200" spans="1:14" ht="30" customHeight="1">
      <c r="A200" s="175" t="s">
        <v>3982</v>
      </c>
      <c r="B200" s="175" t="s">
        <v>893</v>
      </c>
      <c r="C200" s="175" t="s">
        <v>894</v>
      </c>
      <c r="D200" s="175" t="s">
        <v>358</v>
      </c>
      <c r="E200" s="178">
        <f>일위대가!F1301</f>
        <v>0</v>
      </c>
      <c r="F200" s="178">
        <f>일위대가!H1301</f>
        <v>6792</v>
      </c>
      <c r="G200" s="178">
        <f>일위대가!J1301</f>
        <v>67</v>
      </c>
      <c r="H200" s="178">
        <f t="shared" si="3"/>
        <v>6859</v>
      </c>
      <c r="I200" s="175" t="s">
        <v>936</v>
      </c>
      <c r="J200" s="175" t="s">
        <v>145</v>
      </c>
      <c r="K200" s="175" t="s">
        <v>145</v>
      </c>
      <c r="L200" s="175" t="s">
        <v>145</v>
      </c>
      <c r="M200" s="175" t="s">
        <v>145</v>
      </c>
      <c r="N200" s="78" t="s">
        <v>145</v>
      </c>
    </row>
    <row r="201" spans="1:14" ht="30" customHeight="1">
      <c r="A201" s="175" t="s">
        <v>4024</v>
      </c>
      <c r="B201" s="175" t="s">
        <v>934</v>
      </c>
      <c r="C201" s="175" t="s">
        <v>935</v>
      </c>
      <c r="D201" s="175" t="s">
        <v>409</v>
      </c>
      <c r="E201" s="178">
        <f>일위대가!F1311</f>
        <v>0</v>
      </c>
      <c r="F201" s="178">
        <f>일위대가!H1311</f>
        <v>0</v>
      </c>
      <c r="G201" s="178">
        <f>일위대가!J1311</f>
        <v>1656512</v>
      </c>
      <c r="H201" s="178">
        <f t="shared" si="3"/>
        <v>1656512</v>
      </c>
      <c r="I201" s="175" t="s">
        <v>938</v>
      </c>
      <c r="J201" s="175" t="s">
        <v>145</v>
      </c>
      <c r="K201" s="175" t="s">
        <v>145</v>
      </c>
      <c r="L201" s="175" t="s">
        <v>145</v>
      </c>
      <c r="M201" s="175" t="s">
        <v>145</v>
      </c>
      <c r="N201" s="78" t="s">
        <v>145</v>
      </c>
    </row>
    <row r="202" spans="1:14" ht="30" customHeight="1">
      <c r="A202" s="175" t="s">
        <v>4026</v>
      </c>
      <c r="B202" s="175" t="s">
        <v>934</v>
      </c>
      <c r="C202" s="175" t="s">
        <v>937</v>
      </c>
      <c r="D202" s="175" t="s">
        <v>409</v>
      </c>
      <c r="E202" s="178">
        <f>일위대가!F1319</f>
        <v>0</v>
      </c>
      <c r="F202" s="178">
        <f>일위대가!H1319</f>
        <v>0</v>
      </c>
      <c r="G202" s="178">
        <f>일위대가!J1319</f>
        <v>66279</v>
      </c>
      <c r="H202" s="178">
        <f t="shared" si="3"/>
        <v>66279</v>
      </c>
      <c r="I202" s="175" t="s">
        <v>940</v>
      </c>
      <c r="J202" s="175" t="s">
        <v>145</v>
      </c>
      <c r="K202" s="175" t="s">
        <v>145</v>
      </c>
      <c r="L202" s="175" t="s">
        <v>145</v>
      </c>
      <c r="M202" s="175" t="s">
        <v>145</v>
      </c>
      <c r="N202" s="78" t="s">
        <v>145</v>
      </c>
    </row>
    <row r="203" spans="1:14" ht="30" customHeight="1">
      <c r="A203" s="175" t="s">
        <v>4028</v>
      </c>
      <c r="B203" s="175" t="s">
        <v>934</v>
      </c>
      <c r="C203" s="175" t="s">
        <v>939</v>
      </c>
      <c r="D203" s="175" t="s">
        <v>409</v>
      </c>
      <c r="E203" s="178">
        <f>일위대가!F1324</f>
        <v>0</v>
      </c>
      <c r="F203" s="178">
        <f>일위대가!H1324</f>
        <v>0</v>
      </c>
      <c r="G203" s="178">
        <f>일위대가!J1324</f>
        <v>9050</v>
      </c>
      <c r="H203" s="178">
        <f t="shared" si="3"/>
        <v>9050</v>
      </c>
      <c r="I203" s="175" t="s">
        <v>942</v>
      </c>
      <c r="J203" s="175" t="s">
        <v>145</v>
      </c>
      <c r="K203" s="175" t="s">
        <v>145</v>
      </c>
      <c r="L203" s="175" t="s">
        <v>145</v>
      </c>
      <c r="M203" s="175" t="s">
        <v>145</v>
      </c>
      <c r="N203" s="78" t="s">
        <v>145</v>
      </c>
    </row>
    <row r="204" spans="1:14" ht="30" customHeight="1">
      <c r="A204" s="175" t="s">
        <v>4030</v>
      </c>
      <c r="B204" s="175" t="s">
        <v>934</v>
      </c>
      <c r="C204" s="175" t="s">
        <v>941</v>
      </c>
      <c r="D204" s="175" t="s">
        <v>409</v>
      </c>
      <c r="E204" s="178">
        <f>일위대가!F1330</f>
        <v>0</v>
      </c>
      <c r="F204" s="178">
        <f>일위대가!H1330</f>
        <v>0</v>
      </c>
      <c r="G204" s="178">
        <f>일위대가!J1330</f>
        <v>1985</v>
      </c>
      <c r="H204" s="178">
        <f t="shared" si="3"/>
        <v>1985</v>
      </c>
      <c r="I204" s="175" t="s">
        <v>944</v>
      </c>
      <c r="J204" s="175" t="s">
        <v>145</v>
      </c>
      <c r="K204" s="175" t="s">
        <v>145</v>
      </c>
      <c r="L204" s="175" t="s">
        <v>145</v>
      </c>
      <c r="M204" s="175" t="s">
        <v>145</v>
      </c>
      <c r="N204" s="78" t="s">
        <v>145</v>
      </c>
    </row>
    <row r="205" spans="1:14" ht="30" customHeight="1">
      <c r="A205" s="175" t="s">
        <v>4032</v>
      </c>
      <c r="B205" s="175" t="s">
        <v>934</v>
      </c>
      <c r="C205" s="175" t="s">
        <v>943</v>
      </c>
      <c r="D205" s="175" t="s">
        <v>409</v>
      </c>
      <c r="E205" s="178">
        <f>일위대가!F1337</f>
        <v>0</v>
      </c>
      <c r="F205" s="178">
        <f>일위대가!H1337</f>
        <v>0</v>
      </c>
      <c r="G205" s="178">
        <f>일위대가!J1337</f>
        <v>10429</v>
      </c>
      <c r="H205" s="178">
        <f t="shared" si="3"/>
        <v>10429</v>
      </c>
      <c r="I205" s="175" t="s">
        <v>946</v>
      </c>
      <c r="J205" s="175" t="s">
        <v>145</v>
      </c>
      <c r="K205" s="175" t="s">
        <v>145</v>
      </c>
      <c r="L205" s="175" t="s">
        <v>145</v>
      </c>
      <c r="M205" s="175" t="s">
        <v>145</v>
      </c>
      <c r="N205" s="78" t="s">
        <v>145</v>
      </c>
    </row>
    <row r="206" spans="1:14" ht="30" customHeight="1">
      <c r="A206" s="175" t="s">
        <v>4034</v>
      </c>
      <c r="B206" s="175" t="s">
        <v>934</v>
      </c>
      <c r="C206" s="175" t="s">
        <v>945</v>
      </c>
      <c r="D206" s="175" t="s">
        <v>409</v>
      </c>
      <c r="E206" s="178">
        <f>일위대가!F1343</f>
        <v>0</v>
      </c>
      <c r="F206" s="178">
        <f>일위대가!H1343</f>
        <v>0</v>
      </c>
      <c r="G206" s="178">
        <f>일위대가!J1343</f>
        <v>11114</v>
      </c>
      <c r="H206" s="178">
        <f t="shared" si="3"/>
        <v>11114</v>
      </c>
      <c r="I206" s="175" t="s">
        <v>948</v>
      </c>
      <c r="J206" s="175" t="s">
        <v>145</v>
      </c>
      <c r="K206" s="175" t="s">
        <v>145</v>
      </c>
      <c r="L206" s="175" t="s">
        <v>145</v>
      </c>
      <c r="M206" s="175" t="s">
        <v>145</v>
      </c>
      <c r="N206" s="78" t="s">
        <v>145</v>
      </c>
    </row>
    <row r="207" spans="1:14" ht="30" customHeight="1">
      <c r="A207" s="175" t="s">
        <v>4036</v>
      </c>
      <c r="B207" s="175" t="s">
        <v>934</v>
      </c>
      <c r="C207" s="175" t="s">
        <v>947</v>
      </c>
      <c r="D207" s="175" t="s">
        <v>409</v>
      </c>
      <c r="E207" s="178">
        <f>일위대가!F1350</f>
        <v>0</v>
      </c>
      <c r="F207" s="178">
        <f>일위대가!H1350</f>
        <v>0</v>
      </c>
      <c r="G207" s="178">
        <f>일위대가!J1350</f>
        <v>9067</v>
      </c>
      <c r="H207" s="178">
        <f t="shared" si="3"/>
        <v>9067</v>
      </c>
      <c r="I207" s="175" t="s">
        <v>950</v>
      </c>
      <c r="J207" s="175" t="s">
        <v>145</v>
      </c>
      <c r="K207" s="175" t="s">
        <v>145</v>
      </c>
      <c r="L207" s="175" t="s">
        <v>145</v>
      </c>
      <c r="M207" s="175" t="s">
        <v>145</v>
      </c>
      <c r="N207" s="78" t="s">
        <v>145</v>
      </c>
    </row>
    <row r="208" spans="1:14" ht="30" customHeight="1">
      <c r="A208" s="175" t="s">
        <v>4038</v>
      </c>
      <c r="B208" s="175" t="s">
        <v>934</v>
      </c>
      <c r="C208" s="175" t="s">
        <v>949</v>
      </c>
      <c r="D208" s="175" t="s">
        <v>409</v>
      </c>
      <c r="E208" s="178">
        <f>일위대가!F1356</f>
        <v>0</v>
      </c>
      <c r="F208" s="178">
        <f>일위대가!H1356</f>
        <v>0</v>
      </c>
      <c r="G208" s="178">
        <f>일위대가!J1356</f>
        <v>3795</v>
      </c>
      <c r="H208" s="178">
        <f t="shared" si="3"/>
        <v>3795</v>
      </c>
      <c r="I208" s="175" t="s">
        <v>952</v>
      </c>
      <c r="J208" s="175" t="s">
        <v>145</v>
      </c>
      <c r="K208" s="175" t="s">
        <v>145</v>
      </c>
      <c r="L208" s="175" t="s">
        <v>145</v>
      </c>
      <c r="M208" s="175" t="s">
        <v>145</v>
      </c>
      <c r="N208" s="78" t="s">
        <v>145</v>
      </c>
    </row>
    <row r="209" spans="1:14" ht="30" customHeight="1">
      <c r="A209" s="175" t="s">
        <v>4040</v>
      </c>
      <c r="B209" s="175" t="s">
        <v>934</v>
      </c>
      <c r="C209" s="175" t="s">
        <v>951</v>
      </c>
      <c r="D209" s="175" t="s">
        <v>409</v>
      </c>
      <c r="E209" s="178">
        <f>일위대가!F1363</f>
        <v>0</v>
      </c>
      <c r="F209" s="178">
        <f>일위대가!H1363</f>
        <v>0</v>
      </c>
      <c r="G209" s="178">
        <f>일위대가!J1363</f>
        <v>5872</v>
      </c>
      <c r="H209" s="178">
        <f t="shared" si="3"/>
        <v>5872</v>
      </c>
      <c r="I209" s="175" t="s">
        <v>954</v>
      </c>
      <c r="J209" s="175" t="s">
        <v>145</v>
      </c>
      <c r="K209" s="175" t="s">
        <v>145</v>
      </c>
      <c r="L209" s="175" t="s">
        <v>145</v>
      </c>
      <c r="M209" s="175" t="s">
        <v>145</v>
      </c>
      <c r="N209" s="78" t="s">
        <v>145</v>
      </c>
    </row>
    <row r="210" spans="1:14" ht="30" customHeight="1">
      <c r="A210" s="175" t="s">
        <v>4042</v>
      </c>
      <c r="B210" s="175" t="s">
        <v>934</v>
      </c>
      <c r="C210" s="175" t="s">
        <v>953</v>
      </c>
      <c r="D210" s="175" t="s">
        <v>409</v>
      </c>
      <c r="E210" s="178">
        <f>일위대가!F1369</f>
        <v>0</v>
      </c>
      <c r="F210" s="178">
        <f>일위대가!H1369</f>
        <v>0</v>
      </c>
      <c r="G210" s="178">
        <f>일위대가!J1369</f>
        <v>39629</v>
      </c>
      <c r="H210" s="178">
        <f t="shared" si="3"/>
        <v>39629</v>
      </c>
      <c r="I210" s="175" t="s">
        <v>957</v>
      </c>
      <c r="J210" s="175" t="s">
        <v>145</v>
      </c>
      <c r="K210" s="175" t="s">
        <v>145</v>
      </c>
      <c r="L210" s="175" t="s">
        <v>145</v>
      </c>
      <c r="M210" s="175" t="s">
        <v>145</v>
      </c>
      <c r="N210" s="78" t="s">
        <v>145</v>
      </c>
    </row>
    <row r="211" spans="1:14" ht="30" customHeight="1">
      <c r="A211" s="175" t="s">
        <v>4044</v>
      </c>
      <c r="B211" s="175" t="s">
        <v>955</v>
      </c>
      <c r="C211" s="175" t="s">
        <v>956</v>
      </c>
      <c r="D211" s="175" t="s">
        <v>409</v>
      </c>
      <c r="E211" s="178">
        <f>일위대가!F1377</f>
        <v>0</v>
      </c>
      <c r="F211" s="178">
        <f>일위대가!H1377</f>
        <v>0</v>
      </c>
      <c r="G211" s="178">
        <f>일위대가!J1377</f>
        <v>14380</v>
      </c>
      <c r="H211" s="178">
        <f t="shared" si="3"/>
        <v>14380</v>
      </c>
      <c r="I211" s="175" t="s">
        <v>959</v>
      </c>
      <c r="J211" s="175" t="s">
        <v>145</v>
      </c>
      <c r="K211" s="175" t="s">
        <v>145</v>
      </c>
      <c r="L211" s="175" t="s">
        <v>145</v>
      </c>
      <c r="M211" s="175" t="s">
        <v>145</v>
      </c>
      <c r="N211" s="78" t="s">
        <v>145</v>
      </c>
    </row>
    <row r="212" spans="1:14" ht="30" customHeight="1">
      <c r="A212" s="175" t="s">
        <v>4046</v>
      </c>
      <c r="B212" s="175" t="s">
        <v>955</v>
      </c>
      <c r="C212" s="175" t="s">
        <v>958</v>
      </c>
      <c r="D212" s="175" t="s">
        <v>409</v>
      </c>
      <c r="E212" s="178">
        <f>일위대가!F1385</f>
        <v>0</v>
      </c>
      <c r="F212" s="178">
        <f>일위대가!H1385</f>
        <v>0</v>
      </c>
      <c r="G212" s="178">
        <f>일위대가!J1385</f>
        <v>17447</v>
      </c>
      <c r="H212" s="178">
        <f t="shared" si="3"/>
        <v>17447</v>
      </c>
      <c r="I212" s="175" t="s">
        <v>961</v>
      </c>
      <c r="J212" s="175" t="s">
        <v>145</v>
      </c>
      <c r="K212" s="175" t="s">
        <v>145</v>
      </c>
      <c r="L212" s="175" t="s">
        <v>145</v>
      </c>
      <c r="M212" s="175" t="s">
        <v>145</v>
      </c>
      <c r="N212" s="78" t="s">
        <v>145</v>
      </c>
    </row>
    <row r="213" spans="1:14" ht="30" customHeight="1">
      <c r="A213" s="175" t="s">
        <v>4048</v>
      </c>
      <c r="B213" s="175" t="s">
        <v>955</v>
      </c>
      <c r="C213" s="175" t="s">
        <v>960</v>
      </c>
      <c r="D213" s="175" t="s">
        <v>409</v>
      </c>
      <c r="E213" s="178">
        <f>일위대가!F1393</f>
        <v>0</v>
      </c>
      <c r="F213" s="178">
        <f>일위대가!H1393</f>
        <v>0</v>
      </c>
      <c r="G213" s="178">
        <f>일위대가!J1393</f>
        <v>17280</v>
      </c>
      <c r="H213" s="178">
        <f t="shared" si="3"/>
        <v>17280</v>
      </c>
      <c r="I213" s="175" t="s">
        <v>963</v>
      </c>
      <c r="J213" s="175" t="s">
        <v>145</v>
      </c>
      <c r="K213" s="175" t="s">
        <v>145</v>
      </c>
      <c r="L213" s="175" t="s">
        <v>145</v>
      </c>
      <c r="M213" s="175" t="s">
        <v>145</v>
      </c>
      <c r="N213" s="78" t="s">
        <v>145</v>
      </c>
    </row>
    <row r="214" spans="1:14" ht="30" customHeight="1">
      <c r="A214" s="175" t="s">
        <v>4050</v>
      </c>
      <c r="B214" s="175" t="s">
        <v>955</v>
      </c>
      <c r="C214" s="175" t="s">
        <v>962</v>
      </c>
      <c r="D214" s="175" t="s">
        <v>409</v>
      </c>
      <c r="E214" s="178">
        <f>일위대가!F1401</f>
        <v>0</v>
      </c>
      <c r="F214" s="178">
        <f>일위대가!H1401</f>
        <v>0</v>
      </c>
      <c r="G214" s="178">
        <f>일위대가!J1401</f>
        <v>17447</v>
      </c>
      <c r="H214" s="178">
        <f t="shared" si="3"/>
        <v>17447</v>
      </c>
      <c r="I214" s="175" t="s">
        <v>965</v>
      </c>
      <c r="J214" s="175" t="s">
        <v>145</v>
      </c>
      <c r="K214" s="175" t="s">
        <v>145</v>
      </c>
      <c r="L214" s="175" t="s">
        <v>145</v>
      </c>
      <c r="M214" s="175" t="s">
        <v>145</v>
      </c>
      <c r="N214" s="78" t="s">
        <v>145</v>
      </c>
    </row>
    <row r="215" spans="1:14" ht="30" customHeight="1">
      <c r="A215" s="175" t="s">
        <v>4052</v>
      </c>
      <c r="B215" s="175" t="s">
        <v>955</v>
      </c>
      <c r="C215" s="175" t="s">
        <v>964</v>
      </c>
      <c r="D215" s="175" t="s">
        <v>409</v>
      </c>
      <c r="E215" s="178">
        <f>일위대가!F1408</f>
        <v>0</v>
      </c>
      <c r="F215" s="178">
        <f>일위대가!H1408</f>
        <v>0</v>
      </c>
      <c r="G215" s="178">
        <f>일위대가!J1408</f>
        <v>4484</v>
      </c>
      <c r="H215" s="178">
        <f t="shared" si="3"/>
        <v>4484</v>
      </c>
      <c r="I215" s="175" t="s">
        <v>967</v>
      </c>
      <c r="J215" s="175" t="s">
        <v>145</v>
      </c>
      <c r="K215" s="175" t="s">
        <v>145</v>
      </c>
      <c r="L215" s="175" t="s">
        <v>145</v>
      </c>
      <c r="M215" s="175" t="s">
        <v>145</v>
      </c>
      <c r="N215" s="78" t="s">
        <v>145</v>
      </c>
    </row>
    <row r="216" spans="1:14" ht="30" customHeight="1">
      <c r="A216" s="175" t="s">
        <v>4054</v>
      </c>
      <c r="B216" s="175" t="s">
        <v>955</v>
      </c>
      <c r="C216" s="175" t="s">
        <v>966</v>
      </c>
      <c r="D216" s="175" t="s">
        <v>409</v>
      </c>
      <c r="E216" s="178">
        <f>일위대가!F1414</f>
        <v>0</v>
      </c>
      <c r="F216" s="178">
        <f>일위대가!H1414</f>
        <v>0</v>
      </c>
      <c r="G216" s="178">
        <f>일위대가!J1414</f>
        <v>1821</v>
      </c>
      <c r="H216" s="178">
        <f t="shared" si="3"/>
        <v>1821</v>
      </c>
      <c r="I216" s="175" t="s">
        <v>970</v>
      </c>
      <c r="J216" s="175" t="s">
        <v>145</v>
      </c>
      <c r="K216" s="175" t="s">
        <v>145</v>
      </c>
      <c r="L216" s="175" t="s">
        <v>145</v>
      </c>
      <c r="M216" s="175" t="s">
        <v>145</v>
      </c>
      <c r="N216" s="78" t="s">
        <v>145</v>
      </c>
    </row>
    <row r="217" spans="1:14" ht="30" customHeight="1">
      <c r="A217" s="175" t="s">
        <v>4056</v>
      </c>
      <c r="B217" s="175" t="s">
        <v>968</v>
      </c>
      <c r="C217" s="175" t="s">
        <v>969</v>
      </c>
      <c r="D217" s="175" t="s">
        <v>409</v>
      </c>
      <c r="E217" s="178">
        <f>일위대가!F1421</f>
        <v>0</v>
      </c>
      <c r="F217" s="178">
        <f>일위대가!H1421</f>
        <v>0</v>
      </c>
      <c r="G217" s="178">
        <f>일위대가!J1421</f>
        <v>33262</v>
      </c>
      <c r="H217" s="178">
        <f t="shared" si="3"/>
        <v>33262</v>
      </c>
      <c r="I217" s="175" t="s">
        <v>973</v>
      </c>
      <c r="J217" s="175" t="s">
        <v>145</v>
      </c>
      <c r="K217" s="175" t="s">
        <v>145</v>
      </c>
      <c r="L217" s="175" t="s">
        <v>145</v>
      </c>
      <c r="M217" s="175" t="s">
        <v>145</v>
      </c>
      <c r="N217" s="78" t="s">
        <v>145</v>
      </c>
    </row>
    <row r="218" spans="1:14" ht="30" customHeight="1">
      <c r="A218" s="175" t="s">
        <v>4058</v>
      </c>
      <c r="B218" s="175" t="s">
        <v>971</v>
      </c>
      <c r="C218" s="175" t="s">
        <v>972</v>
      </c>
      <c r="D218" s="175" t="s">
        <v>409</v>
      </c>
      <c r="E218" s="178">
        <f>일위대가!F1428</f>
        <v>0</v>
      </c>
      <c r="F218" s="178">
        <f>일위대가!H1428</f>
        <v>0</v>
      </c>
      <c r="G218" s="178">
        <f>일위대가!J1428</f>
        <v>33262</v>
      </c>
      <c r="H218" s="178">
        <f t="shared" si="3"/>
        <v>33262</v>
      </c>
      <c r="I218" s="175" t="s">
        <v>975</v>
      </c>
      <c r="J218" s="175" t="s">
        <v>145</v>
      </c>
      <c r="K218" s="175" t="s">
        <v>145</v>
      </c>
      <c r="L218" s="175" t="s">
        <v>145</v>
      </c>
      <c r="M218" s="175" t="s">
        <v>145</v>
      </c>
      <c r="N218" s="78" t="s">
        <v>145</v>
      </c>
    </row>
    <row r="219" spans="1:14" ht="30" customHeight="1">
      <c r="A219" s="175" t="s">
        <v>4060</v>
      </c>
      <c r="B219" s="175" t="s">
        <v>971</v>
      </c>
      <c r="C219" s="175" t="s">
        <v>974</v>
      </c>
      <c r="D219" s="175" t="s">
        <v>409</v>
      </c>
      <c r="E219" s="178">
        <f>일위대가!F1435</f>
        <v>0</v>
      </c>
      <c r="F219" s="178">
        <f>일위대가!H1435</f>
        <v>0</v>
      </c>
      <c r="G219" s="178">
        <f>일위대가!J1435</f>
        <v>46961</v>
      </c>
      <c r="H219" s="178">
        <f t="shared" si="3"/>
        <v>46961</v>
      </c>
      <c r="I219" s="175" t="s">
        <v>977</v>
      </c>
      <c r="J219" s="175" t="s">
        <v>145</v>
      </c>
      <c r="K219" s="175" t="s">
        <v>145</v>
      </c>
      <c r="L219" s="175" t="s">
        <v>145</v>
      </c>
      <c r="M219" s="175" t="s">
        <v>145</v>
      </c>
      <c r="N219" s="78" t="s">
        <v>145</v>
      </c>
    </row>
    <row r="220" spans="1:14" ht="30" customHeight="1">
      <c r="A220" s="175" t="s">
        <v>4062</v>
      </c>
      <c r="B220" s="175" t="s">
        <v>971</v>
      </c>
      <c r="C220" s="175" t="s">
        <v>976</v>
      </c>
      <c r="D220" s="175" t="s">
        <v>409</v>
      </c>
      <c r="E220" s="178">
        <f>일위대가!F1442</f>
        <v>0</v>
      </c>
      <c r="F220" s="178">
        <f>일위대가!H1442</f>
        <v>0</v>
      </c>
      <c r="G220" s="178">
        <f>일위대가!J1442</f>
        <v>33262</v>
      </c>
      <c r="H220" s="178">
        <f t="shared" si="3"/>
        <v>33262</v>
      </c>
      <c r="I220" s="175" t="s">
        <v>979</v>
      </c>
      <c r="J220" s="175" t="s">
        <v>145</v>
      </c>
      <c r="K220" s="175" t="s">
        <v>145</v>
      </c>
      <c r="L220" s="175" t="s">
        <v>145</v>
      </c>
      <c r="M220" s="175" t="s">
        <v>145</v>
      </c>
      <c r="N220" s="78" t="s">
        <v>145</v>
      </c>
    </row>
    <row r="221" spans="1:14" ht="30" customHeight="1">
      <c r="A221" s="175" t="s">
        <v>4064</v>
      </c>
      <c r="B221" s="175" t="s">
        <v>971</v>
      </c>
      <c r="C221" s="175" t="s">
        <v>978</v>
      </c>
      <c r="D221" s="175" t="s">
        <v>409</v>
      </c>
      <c r="E221" s="178">
        <f>일위대가!F1449</f>
        <v>0</v>
      </c>
      <c r="F221" s="178">
        <f>일위대가!H1449</f>
        <v>0</v>
      </c>
      <c r="G221" s="178">
        <f>일위대가!J1449</f>
        <v>33262</v>
      </c>
      <c r="H221" s="178">
        <f t="shared" si="3"/>
        <v>33262</v>
      </c>
      <c r="I221" s="175" t="s">
        <v>982</v>
      </c>
      <c r="J221" s="175" t="s">
        <v>145</v>
      </c>
      <c r="K221" s="175" t="s">
        <v>145</v>
      </c>
      <c r="L221" s="175" t="s">
        <v>145</v>
      </c>
      <c r="M221" s="175" t="s">
        <v>145</v>
      </c>
      <c r="N221" s="78" t="s">
        <v>145</v>
      </c>
    </row>
    <row r="222" spans="1:14" ht="30" customHeight="1">
      <c r="A222" s="175" t="s">
        <v>4066</v>
      </c>
      <c r="B222" s="175" t="s">
        <v>980</v>
      </c>
      <c r="C222" s="175" t="s">
        <v>981</v>
      </c>
      <c r="D222" s="175" t="s">
        <v>409</v>
      </c>
      <c r="E222" s="178">
        <f>일위대가!F1456</f>
        <v>0</v>
      </c>
      <c r="F222" s="178">
        <f>일위대가!H1456</f>
        <v>0</v>
      </c>
      <c r="G222" s="178">
        <f>일위대가!J1456</f>
        <v>33262</v>
      </c>
      <c r="H222" s="178">
        <f t="shared" si="3"/>
        <v>33262</v>
      </c>
      <c r="I222" s="175" t="s">
        <v>984</v>
      </c>
      <c r="J222" s="175" t="s">
        <v>145</v>
      </c>
      <c r="K222" s="175" t="s">
        <v>145</v>
      </c>
      <c r="L222" s="175" t="s">
        <v>145</v>
      </c>
      <c r="M222" s="175" t="s">
        <v>145</v>
      </c>
      <c r="N222" s="78" t="s">
        <v>145</v>
      </c>
    </row>
    <row r="223" spans="1:14" ht="30" customHeight="1">
      <c r="A223" s="175" t="s">
        <v>4068</v>
      </c>
      <c r="B223" s="175" t="s">
        <v>980</v>
      </c>
      <c r="C223" s="175" t="s">
        <v>983</v>
      </c>
      <c r="D223" s="175" t="s">
        <v>409</v>
      </c>
      <c r="E223" s="178">
        <f>일위대가!F1463</f>
        <v>0</v>
      </c>
      <c r="F223" s="178">
        <f>일위대가!H1463</f>
        <v>0</v>
      </c>
      <c r="G223" s="178">
        <f>일위대가!J1463</f>
        <v>38692</v>
      </c>
      <c r="H223" s="178">
        <f t="shared" si="3"/>
        <v>38692</v>
      </c>
      <c r="I223" s="175" t="s">
        <v>986</v>
      </c>
      <c r="J223" s="175" t="s">
        <v>145</v>
      </c>
      <c r="K223" s="175" t="s">
        <v>145</v>
      </c>
      <c r="L223" s="175" t="s">
        <v>145</v>
      </c>
      <c r="M223" s="175" t="s">
        <v>145</v>
      </c>
      <c r="N223" s="78" t="s">
        <v>145</v>
      </c>
    </row>
    <row r="224" spans="1:14" ht="30" customHeight="1">
      <c r="A224" s="175" t="s">
        <v>4070</v>
      </c>
      <c r="B224" s="175" t="s">
        <v>980</v>
      </c>
      <c r="C224" s="175" t="s">
        <v>985</v>
      </c>
      <c r="D224" s="175" t="s">
        <v>409</v>
      </c>
      <c r="E224" s="178">
        <f>일위대가!F1470</f>
        <v>0</v>
      </c>
      <c r="F224" s="178">
        <f>일위대가!H1470</f>
        <v>0</v>
      </c>
      <c r="G224" s="178">
        <f>일위대가!J1470</f>
        <v>26804</v>
      </c>
      <c r="H224" s="178">
        <f t="shared" si="3"/>
        <v>26804</v>
      </c>
      <c r="I224" s="175" t="s">
        <v>988</v>
      </c>
      <c r="J224" s="175" t="s">
        <v>145</v>
      </c>
      <c r="K224" s="175" t="s">
        <v>145</v>
      </c>
      <c r="L224" s="175" t="s">
        <v>145</v>
      </c>
      <c r="M224" s="175" t="s">
        <v>145</v>
      </c>
      <c r="N224" s="78" t="s">
        <v>145</v>
      </c>
    </row>
    <row r="225" spans="1:14" ht="30" customHeight="1">
      <c r="A225" s="175" t="s">
        <v>4072</v>
      </c>
      <c r="B225" s="175" t="s">
        <v>980</v>
      </c>
      <c r="C225" s="175" t="s">
        <v>987</v>
      </c>
      <c r="D225" s="175" t="s">
        <v>409</v>
      </c>
      <c r="E225" s="178">
        <f>일위대가!F1477</f>
        <v>0</v>
      </c>
      <c r="F225" s="178">
        <f>일위대가!H1477</f>
        <v>0</v>
      </c>
      <c r="G225" s="178">
        <f>일위대가!J1477</f>
        <v>45151</v>
      </c>
      <c r="H225" s="178">
        <f t="shared" si="3"/>
        <v>45151</v>
      </c>
      <c r="I225" s="175" t="s">
        <v>990</v>
      </c>
      <c r="J225" s="175" t="s">
        <v>145</v>
      </c>
      <c r="K225" s="175" t="s">
        <v>145</v>
      </c>
      <c r="L225" s="175" t="s">
        <v>145</v>
      </c>
      <c r="M225" s="175" t="s">
        <v>145</v>
      </c>
      <c r="N225" s="78" t="s">
        <v>145</v>
      </c>
    </row>
    <row r="226" spans="1:14" ht="30" customHeight="1">
      <c r="A226" s="175" t="s">
        <v>4074</v>
      </c>
      <c r="B226" s="175" t="s">
        <v>980</v>
      </c>
      <c r="C226" s="175" t="s">
        <v>989</v>
      </c>
      <c r="D226" s="175" t="s">
        <v>409</v>
      </c>
      <c r="E226" s="178">
        <f>일위대가!F1484</f>
        <v>0</v>
      </c>
      <c r="F226" s="178">
        <f>일위대가!H1484</f>
        <v>0</v>
      </c>
      <c r="G226" s="178">
        <f>일위대가!J1484</f>
        <v>33262</v>
      </c>
      <c r="H226" s="178">
        <f t="shared" si="3"/>
        <v>33262</v>
      </c>
      <c r="I226" s="175" t="s">
        <v>992</v>
      </c>
      <c r="J226" s="175" t="s">
        <v>145</v>
      </c>
      <c r="K226" s="175" t="s">
        <v>145</v>
      </c>
      <c r="L226" s="175" t="s">
        <v>145</v>
      </c>
      <c r="M226" s="175" t="s">
        <v>145</v>
      </c>
      <c r="N226" s="78" t="s">
        <v>145</v>
      </c>
    </row>
    <row r="227" spans="1:14" ht="30" customHeight="1">
      <c r="A227" s="175" t="s">
        <v>4076</v>
      </c>
      <c r="B227" s="175" t="s">
        <v>980</v>
      </c>
      <c r="C227" s="175" t="s">
        <v>991</v>
      </c>
      <c r="D227" s="175" t="s">
        <v>409</v>
      </c>
      <c r="E227" s="178">
        <f>일위대가!F1491</f>
        <v>0</v>
      </c>
      <c r="F227" s="178">
        <f>일위대가!H1491</f>
        <v>0</v>
      </c>
      <c r="G227" s="178">
        <f>일위대가!J1491</f>
        <v>33262</v>
      </c>
      <c r="H227" s="178">
        <f t="shared" si="3"/>
        <v>33262</v>
      </c>
      <c r="I227" s="175" t="s">
        <v>995</v>
      </c>
      <c r="J227" s="175" t="s">
        <v>145</v>
      </c>
      <c r="K227" s="175" t="s">
        <v>145</v>
      </c>
      <c r="L227" s="175" t="s">
        <v>145</v>
      </c>
      <c r="M227" s="175" t="s">
        <v>145</v>
      </c>
      <c r="N227" s="78" t="s">
        <v>145</v>
      </c>
    </row>
    <row r="228" spans="1:14" ht="30" customHeight="1">
      <c r="A228" s="175" t="s">
        <v>4078</v>
      </c>
      <c r="B228" s="175" t="s">
        <v>993</v>
      </c>
      <c r="C228" s="175" t="s">
        <v>994</v>
      </c>
      <c r="D228" s="175" t="s">
        <v>409</v>
      </c>
      <c r="E228" s="178">
        <f>일위대가!F1496</f>
        <v>0</v>
      </c>
      <c r="F228" s="178">
        <f>일위대가!H1496</f>
        <v>0</v>
      </c>
      <c r="G228" s="178">
        <f>일위대가!J1496</f>
        <v>3620</v>
      </c>
      <c r="H228" s="178">
        <f t="shared" si="3"/>
        <v>3620</v>
      </c>
      <c r="I228" s="175" t="s">
        <v>997</v>
      </c>
      <c r="J228" s="175" t="s">
        <v>145</v>
      </c>
      <c r="K228" s="175" t="s">
        <v>145</v>
      </c>
      <c r="L228" s="175" t="s">
        <v>145</v>
      </c>
      <c r="M228" s="175" t="s">
        <v>145</v>
      </c>
      <c r="N228" s="78" t="s">
        <v>145</v>
      </c>
    </row>
    <row r="229" spans="1:14" ht="30" customHeight="1">
      <c r="A229" s="175" t="s">
        <v>4080</v>
      </c>
      <c r="B229" s="175" t="s">
        <v>993</v>
      </c>
      <c r="C229" s="175" t="s">
        <v>996</v>
      </c>
      <c r="D229" s="175" t="s">
        <v>409</v>
      </c>
      <c r="E229" s="178">
        <f>일위대가!F1501</f>
        <v>0</v>
      </c>
      <c r="F229" s="178">
        <f>일위대가!H1501</f>
        <v>0</v>
      </c>
      <c r="G229" s="178">
        <f>일위대가!J1501</f>
        <v>3620</v>
      </c>
      <c r="H229" s="178">
        <f t="shared" si="3"/>
        <v>3620</v>
      </c>
      <c r="I229" s="175" t="s">
        <v>999</v>
      </c>
      <c r="J229" s="175" t="s">
        <v>145</v>
      </c>
      <c r="K229" s="175" t="s">
        <v>145</v>
      </c>
      <c r="L229" s="175" t="s">
        <v>145</v>
      </c>
      <c r="M229" s="175" t="s">
        <v>145</v>
      </c>
      <c r="N229" s="78" t="s">
        <v>145</v>
      </c>
    </row>
    <row r="230" spans="1:14" ht="30" customHeight="1">
      <c r="A230" s="175" t="s">
        <v>4082</v>
      </c>
      <c r="B230" s="175" t="s">
        <v>993</v>
      </c>
      <c r="C230" s="175" t="s">
        <v>998</v>
      </c>
      <c r="D230" s="175" t="s">
        <v>409</v>
      </c>
      <c r="E230" s="178">
        <f>일위대가!F1507</f>
        <v>0</v>
      </c>
      <c r="F230" s="178">
        <f>일위대가!H1507</f>
        <v>0</v>
      </c>
      <c r="G230" s="178">
        <f>일위대가!J1507</f>
        <v>8468</v>
      </c>
      <c r="H230" s="178">
        <f t="shared" si="3"/>
        <v>8468</v>
      </c>
      <c r="I230" s="175" t="s">
        <v>1001</v>
      </c>
      <c r="J230" s="175" t="s">
        <v>145</v>
      </c>
      <c r="K230" s="175" t="s">
        <v>145</v>
      </c>
      <c r="L230" s="175" t="s">
        <v>145</v>
      </c>
      <c r="M230" s="175" t="s">
        <v>145</v>
      </c>
      <c r="N230" s="78" t="s">
        <v>145</v>
      </c>
    </row>
    <row r="231" spans="1:14" ht="30" customHeight="1">
      <c r="A231" s="175" t="s">
        <v>4084</v>
      </c>
      <c r="B231" s="175" t="s">
        <v>993</v>
      </c>
      <c r="C231" s="175" t="s">
        <v>1000</v>
      </c>
      <c r="D231" s="175" t="s">
        <v>409</v>
      </c>
      <c r="E231" s="178">
        <f>일위대가!F1514</f>
        <v>0</v>
      </c>
      <c r="F231" s="178">
        <f>일위대가!H1514</f>
        <v>0</v>
      </c>
      <c r="G231" s="178">
        <f>일위대가!J1514</f>
        <v>18596</v>
      </c>
      <c r="H231" s="178">
        <f t="shared" si="3"/>
        <v>18596</v>
      </c>
      <c r="I231" s="175" t="s">
        <v>1003</v>
      </c>
      <c r="J231" s="175" t="s">
        <v>145</v>
      </c>
      <c r="K231" s="175" t="s">
        <v>145</v>
      </c>
      <c r="L231" s="175" t="s">
        <v>145</v>
      </c>
      <c r="M231" s="175" t="s">
        <v>145</v>
      </c>
      <c r="N231" s="78" t="s">
        <v>145</v>
      </c>
    </row>
    <row r="232" spans="1:14" ht="30" customHeight="1">
      <c r="A232" s="175" t="s">
        <v>4086</v>
      </c>
      <c r="B232" s="175" t="s">
        <v>993</v>
      </c>
      <c r="C232" s="175" t="s">
        <v>1002</v>
      </c>
      <c r="D232" s="175" t="s">
        <v>409</v>
      </c>
      <c r="E232" s="178">
        <f>일위대가!F1521</f>
        <v>0</v>
      </c>
      <c r="F232" s="178">
        <f>일위대가!H1521</f>
        <v>0</v>
      </c>
      <c r="G232" s="178">
        <f>일위대가!J1521</f>
        <v>45761</v>
      </c>
      <c r="H232" s="178">
        <f t="shared" si="3"/>
        <v>45761</v>
      </c>
      <c r="I232" s="175" t="s">
        <v>1006</v>
      </c>
      <c r="J232" s="175" t="s">
        <v>145</v>
      </c>
      <c r="K232" s="175" t="s">
        <v>145</v>
      </c>
      <c r="L232" s="175" t="s">
        <v>145</v>
      </c>
      <c r="M232" s="175" t="s">
        <v>145</v>
      </c>
      <c r="N232" s="78" t="s">
        <v>145</v>
      </c>
    </row>
    <row r="233" spans="1:14" ht="30" customHeight="1">
      <c r="A233" s="175" t="s">
        <v>4088</v>
      </c>
      <c r="B233" s="175" t="s">
        <v>1004</v>
      </c>
      <c r="C233" s="175" t="s">
        <v>1005</v>
      </c>
      <c r="D233" s="175" t="s">
        <v>409</v>
      </c>
      <c r="E233" s="178">
        <f>일위대가!F1529</f>
        <v>0</v>
      </c>
      <c r="F233" s="178">
        <f>일위대가!H1529</f>
        <v>0</v>
      </c>
      <c r="G233" s="178">
        <f>일위대가!J1529</f>
        <v>37904</v>
      </c>
      <c r="H233" s="178">
        <f t="shared" si="3"/>
        <v>37904</v>
      </c>
      <c r="I233" s="175" t="s">
        <v>1008</v>
      </c>
      <c r="J233" s="175" t="s">
        <v>145</v>
      </c>
      <c r="K233" s="175" t="s">
        <v>145</v>
      </c>
      <c r="L233" s="175" t="s">
        <v>145</v>
      </c>
      <c r="M233" s="175" t="s">
        <v>145</v>
      </c>
      <c r="N233" s="78" t="s">
        <v>145</v>
      </c>
    </row>
    <row r="234" spans="1:14" ht="30" customHeight="1">
      <c r="A234" s="175" t="s">
        <v>4090</v>
      </c>
      <c r="B234" s="175" t="s">
        <v>1004</v>
      </c>
      <c r="C234" s="175" t="s">
        <v>1007</v>
      </c>
      <c r="D234" s="175" t="s">
        <v>409</v>
      </c>
      <c r="E234" s="178">
        <f>일위대가!F1537</f>
        <v>0</v>
      </c>
      <c r="F234" s="178">
        <f>일위대가!H1537</f>
        <v>0</v>
      </c>
      <c r="G234" s="178">
        <f>일위대가!J1537</f>
        <v>79230</v>
      </c>
      <c r="H234" s="178">
        <f t="shared" si="3"/>
        <v>79230</v>
      </c>
      <c r="I234" s="175" t="s">
        <v>1010</v>
      </c>
      <c r="J234" s="175" t="s">
        <v>145</v>
      </c>
      <c r="K234" s="175" t="s">
        <v>145</v>
      </c>
      <c r="L234" s="175" t="s">
        <v>145</v>
      </c>
      <c r="M234" s="175" t="s">
        <v>145</v>
      </c>
      <c r="N234" s="78" t="s">
        <v>145</v>
      </c>
    </row>
    <row r="235" spans="1:14" ht="30" customHeight="1">
      <c r="A235" s="175" t="s">
        <v>4092</v>
      </c>
      <c r="B235" s="175" t="s">
        <v>1004</v>
      </c>
      <c r="C235" s="175" t="s">
        <v>1009</v>
      </c>
      <c r="D235" s="175" t="s">
        <v>409</v>
      </c>
      <c r="E235" s="178">
        <f>일위대가!F1545</f>
        <v>0</v>
      </c>
      <c r="F235" s="178">
        <f>일위대가!H1545</f>
        <v>0</v>
      </c>
      <c r="G235" s="178">
        <f>일위대가!J1545</f>
        <v>44494</v>
      </c>
      <c r="H235" s="178">
        <f t="shared" si="3"/>
        <v>44494</v>
      </c>
      <c r="I235" s="175" t="s">
        <v>1012</v>
      </c>
      <c r="J235" s="175" t="s">
        <v>145</v>
      </c>
      <c r="K235" s="175" t="s">
        <v>145</v>
      </c>
      <c r="L235" s="175" t="s">
        <v>145</v>
      </c>
      <c r="M235" s="175" t="s">
        <v>145</v>
      </c>
      <c r="N235" s="78" t="s">
        <v>145</v>
      </c>
    </row>
    <row r="236" spans="1:14" ht="30" customHeight="1">
      <c r="A236" s="175" t="s">
        <v>4094</v>
      </c>
      <c r="B236" s="175" t="s">
        <v>1004</v>
      </c>
      <c r="C236" s="175" t="s">
        <v>1011</v>
      </c>
      <c r="D236" s="175" t="s">
        <v>409</v>
      </c>
      <c r="E236" s="178">
        <f>일위대가!F1553</f>
        <v>0</v>
      </c>
      <c r="F236" s="178">
        <f>일위대가!H1553</f>
        <v>0</v>
      </c>
      <c r="G236" s="178">
        <f>일위대가!J1553</f>
        <v>112574</v>
      </c>
      <c r="H236" s="178">
        <f t="shared" si="3"/>
        <v>112574</v>
      </c>
      <c r="I236" s="175" t="s">
        <v>1014</v>
      </c>
      <c r="J236" s="175" t="s">
        <v>145</v>
      </c>
      <c r="K236" s="175" t="s">
        <v>145</v>
      </c>
      <c r="L236" s="175" t="s">
        <v>145</v>
      </c>
      <c r="M236" s="175" t="s">
        <v>145</v>
      </c>
      <c r="N236" s="78" t="s">
        <v>145</v>
      </c>
    </row>
    <row r="237" spans="1:14" ht="30" customHeight="1">
      <c r="A237" s="175" t="s">
        <v>4096</v>
      </c>
      <c r="B237" s="175" t="s">
        <v>1004</v>
      </c>
      <c r="C237" s="175" t="s">
        <v>1013</v>
      </c>
      <c r="D237" s="175" t="s">
        <v>409</v>
      </c>
      <c r="E237" s="178">
        <f>일위대가!F1561</f>
        <v>0</v>
      </c>
      <c r="F237" s="178">
        <f>일위대가!H1561</f>
        <v>0</v>
      </c>
      <c r="G237" s="178">
        <f>일위대가!J1561</f>
        <v>27099</v>
      </c>
      <c r="H237" s="178">
        <f t="shared" si="3"/>
        <v>27099</v>
      </c>
      <c r="I237" s="175" t="s">
        <v>1015</v>
      </c>
      <c r="J237" s="175" t="s">
        <v>145</v>
      </c>
      <c r="K237" s="175" t="s">
        <v>145</v>
      </c>
      <c r="L237" s="175" t="s">
        <v>145</v>
      </c>
      <c r="M237" s="175" t="s">
        <v>145</v>
      </c>
      <c r="N237" s="78" t="s">
        <v>145</v>
      </c>
    </row>
    <row r="238" spans="1:14" ht="30" customHeight="1">
      <c r="A238" s="175" t="s">
        <v>4098</v>
      </c>
      <c r="B238" s="175" t="s">
        <v>1004</v>
      </c>
      <c r="C238" s="175" t="s">
        <v>1000</v>
      </c>
      <c r="D238" s="175" t="s">
        <v>409</v>
      </c>
      <c r="E238" s="178">
        <f>일위대가!F1569</f>
        <v>0</v>
      </c>
      <c r="F238" s="178">
        <f>일위대가!H1569</f>
        <v>0</v>
      </c>
      <c r="G238" s="178">
        <f>일위대가!J1569</f>
        <v>79765</v>
      </c>
      <c r="H238" s="178">
        <f t="shared" si="3"/>
        <v>79765</v>
      </c>
      <c r="I238" s="175" t="s">
        <v>1018</v>
      </c>
      <c r="J238" s="175" t="s">
        <v>145</v>
      </c>
      <c r="K238" s="175" t="s">
        <v>145</v>
      </c>
      <c r="L238" s="175" t="s">
        <v>145</v>
      </c>
      <c r="M238" s="175" t="s">
        <v>145</v>
      </c>
      <c r="N238" s="78" t="s">
        <v>145</v>
      </c>
    </row>
    <row r="239" spans="1:14" ht="30" customHeight="1">
      <c r="A239" s="175" t="s">
        <v>4100</v>
      </c>
      <c r="B239" s="175" t="s">
        <v>1016</v>
      </c>
      <c r="C239" s="175" t="s">
        <v>1017</v>
      </c>
      <c r="D239" s="175" t="s">
        <v>409</v>
      </c>
      <c r="E239" s="178">
        <f>일위대가!F1576</f>
        <v>0</v>
      </c>
      <c r="F239" s="178">
        <f>일위대가!H1576</f>
        <v>0</v>
      </c>
      <c r="G239" s="178">
        <f>일위대가!J1576</f>
        <v>32053</v>
      </c>
      <c r="H239" s="178">
        <f t="shared" si="3"/>
        <v>32053</v>
      </c>
      <c r="I239" s="175" t="s">
        <v>1020</v>
      </c>
      <c r="J239" s="175" t="s">
        <v>145</v>
      </c>
      <c r="K239" s="175" t="s">
        <v>145</v>
      </c>
      <c r="L239" s="175" t="s">
        <v>145</v>
      </c>
      <c r="M239" s="175" t="s">
        <v>145</v>
      </c>
      <c r="N239" s="78" t="s">
        <v>145</v>
      </c>
    </row>
    <row r="240" spans="1:14" ht="30" customHeight="1">
      <c r="A240" s="175" t="s">
        <v>4102</v>
      </c>
      <c r="B240" s="175" t="s">
        <v>1016</v>
      </c>
      <c r="C240" s="175" t="s">
        <v>1019</v>
      </c>
      <c r="D240" s="175" t="s">
        <v>409</v>
      </c>
      <c r="E240" s="178">
        <f>일위대가!F1583</f>
        <v>0</v>
      </c>
      <c r="F240" s="178">
        <f>일위대가!H1583</f>
        <v>0</v>
      </c>
      <c r="G240" s="178">
        <f>일위대가!J1583</f>
        <v>32020</v>
      </c>
      <c r="H240" s="178">
        <f t="shared" si="3"/>
        <v>32020</v>
      </c>
      <c r="I240" s="175" t="s">
        <v>1022</v>
      </c>
      <c r="J240" s="175" t="s">
        <v>145</v>
      </c>
      <c r="K240" s="175" t="s">
        <v>145</v>
      </c>
      <c r="L240" s="175" t="s">
        <v>145</v>
      </c>
      <c r="M240" s="175" t="s">
        <v>145</v>
      </c>
      <c r="N240" s="78" t="s">
        <v>145</v>
      </c>
    </row>
    <row r="241" spans="1:14" ht="30" customHeight="1">
      <c r="A241" s="175" t="s">
        <v>4104</v>
      </c>
      <c r="B241" s="175" t="s">
        <v>1016</v>
      </c>
      <c r="C241" s="175" t="s">
        <v>1021</v>
      </c>
      <c r="D241" s="175" t="s">
        <v>409</v>
      </c>
      <c r="E241" s="178">
        <f>일위대가!F1590</f>
        <v>0</v>
      </c>
      <c r="F241" s="178">
        <f>일위대가!H1590</f>
        <v>0</v>
      </c>
      <c r="G241" s="178">
        <f>일위대가!J1590</f>
        <v>43360</v>
      </c>
      <c r="H241" s="178">
        <f t="shared" si="3"/>
        <v>43360</v>
      </c>
      <c r="I241" s="175" t="s">
        <v>1024</v>
      </c>
      <c r="J241" s="175" t="s">
        <v>145</v>
      </c>
      <c r="K241" s="175" t="s">
        <v>145</v>
      </c>
      <c r="L241" s="175" t="s">
        <v>145</v>
      </c>
      <c r="M241" s="175" t="s">
        <v>145</v>
      </c>
      <c r="N241" s="78" t="s">
        <v>145</v>
      </c>
    </row>
    <row r="242" spans="1:14" ht="30" customHeight="1">
      <c r="A242" s="175" t="s">
        <v>4106</v>
      </c>
      <c r="B242" s="175" t="s">
        <v>1016</v>
      </c>
      <c r="C242" s="175" t="s">
        <v>1023</v>
      </c>
      <c r="D242" s="175" t="s">
        <v>409</v>
      </c>
      <c r="E242" s="178">
        <f>일위대가!F1597</f>
        <v>0</v>
      </c>
      <c r="F242" s="178">
        <f>일위대가!H1597</f>
        <v>0</v>
      </c>
      <c r="G242" s="178">
        <f>일위대가!J1597</f>
        <v>53064</v>
      </c>
      <c r="H242" s="178">
        <f t="shared" si="3"/>
        <v>53064</v>
      </c>
      <c r="I242" s="175" t="s">
        <v>1026</v>
      </c>
      <c r="J242" s="175" t="s">
        <v>145</v>
      </c>
      <c r="K242" s="175" t="s">
        <v>145</v>
      </c>
      <c r="L242" s="175" t="s">
        <v>145</v>
      </c>
      <c r="M242" s="175" t="s">
        <v>145</v>
      </c>
      <c r="N242" s="78" t="s">
        <v>145</v>
      </c>
    </row>
    <row r="243" spans="1:14" ht="30" customHeight="1">
      <c r="A243" s="175" t="s">
        <v>4108</v>
      </c>
      <c r="B243" s="175" t="s">
        <v>1016</v>
      </c>
      <c r="C243" s="175" t="s">
        <v>1025</v>
      </c>
      <c r="D243" s="175" t="s">
        <v>409</v>
      </c>
      <c r="E243" s="178">
        <f>일위대가!F1604</f>
        <v>0</v>
      </c>
      <c r="F243" s="178">
        <f>일위대가!H1604</f>
        <v>0</v>
      </c>
      <c r="G243" s="178">
        <f>일위대가!J1604</f>
        <v>200586</v>
      </c>
      <c r="H243" s="178">
        <f t="shared" si="3"/>
        <v>200586</v>
      </c>
      <c r="I243" s="175" t="s">
        <v>1028</v>
      </c>
      <c r="J243" s="175" t="s">
        <v>145</v>
      </c>
      <c r="K243" s="175" t="s">
        <v>145</v>
      </c>
      <c r="L243" s="175" t="s">
        <v>145</v>
      </c>
      <c r="M243" s="175" t="s">
        <v>145</v>
      </c>
      <c r="N243" s="78" t="s">
        <v>145</v>
      </c>
    </row>
    <row r="244" spans="1:14" ht="30" customHeight="1">
      <c r="A244" s="175" t="s">
        <v>4110</v>
      </c>
      <c r="B244" s="175" t="s">
        <v>1016</v>
      </c>
      <c r="C244" s="175" t="s">
        <v>1027</v>
      </c>
      <c r="D244" s="175" t="s">
        <v>409</v>
      </c>
      <c r="E244" s="178">
        <f>일위대가!F1611</f>
        <v>0</v>
      </c>
      <c r="F244" s="178">
        <f>일위대가!H1611</f>
        <v>0</v>
      </c>
      <c r="G244" s="178">
        <f>일위대가!J1611</f>
        <v>132976</v>
      </c>
      <c r="H244" s="178">
        <f t="shared" si="3"/>
        <v>132976</v>
      </c>
      <c r="I244" s="175" t="s">
        <v>1030</v>
      </c>
      <c r="J244" s="175" t="s">
        <v>145</v>
      </c>
      <c r="K244" s="175" t="s">
        <v>145</v>
      </c>
      <c r="L244" s="175" t="s">
        <v>145</v>
      </c>
      <c r="M244" s="175" t="s">
        <v>145</v>
      </c>
      <c r="N244" s="78" t="s">
        <v>145</v>
      </c>
    </row>
    <row r="245" spans="1:14" ht="30" customHeight="1">
      <c r="A245" s="175" t="s">
        <v>4112</v>
      </c>
      <c r="B245" s="175" t="s">
        <v>1016</v>
      </c>
      <c r="C245" s="175" t="s">
        <v>1029</v>
      </c>
      <c r="D245" s="175" t="s">
        <v>409</v>
      </c>
      <c r="E245" s="178">
        <f>일위대가!F1619</f>
        <v>0</v>
      </c>
      <c r="F245" s="178">
        <f>일위대가!H1619</f>
        <v>0</v>
      </c>
      <c r="G245" s="178">
        <f>일위대가!J1619</f>
        <v>110301</v>
      </c>
      <c r="H245" s="178">
        <f t="shared" si="3"/>
        <v>110301</v>
      </c>
      <c r="I245" s="175" t="s">
        <v>1032</v>
      </c>
      <c r="J245" s="175" t="s">
        <v>145</v>
      </c>
      <c r="K245" s="175" t="s">
        <v>145</v>
      </c>
      <c r="L245" s="175" t="s">
        <v>145</v>
      </c>
      <c r="M245" s="175" t="s">
        <v>145</v>
      </c>
      <c r="N245" s="78" t="s">
        <v>145</v>
      </c>
    </row>
    <row r="246" spans="1:14" ht="30" customHeight="1">
      <c r="A246" s="175" t="s">
        <v>4114</v>
      </c>
      <c r="B246" s="175" t="s">
        <v>1016</v>
      </c>
      <c r="C246" s="175" t="s">
        <v>1031</v>
      </c>
      <c r="D246" s="175" t="s">
        <v>409</v>
      </c>
      <c r="E246" s="178">
        <f>일위대가!F1626</f>
        <v>0</v>
      </c>
      <c r="F246" s="178">
        <f>일위대가!H1626</f>
        <v>0</v>
      </c>
      <c r="G246" s="178">
        <f>일위대가!J1626</f>
        <v>41218</v>
      </c>
      <c r="H246" s="178">
        <f t="shared" si="3"/>
        <v>41218</v>
      </c>
      <c r="I246" s="175" t="s">
        <v>1034</v>
      </c>
      <c r="J246" s="175" t="s">
        <v>145</v>
      </c>
      <c r="K246" s="175" t="s">
        <v>145</v>
      </c>
      <c r="L246" s="175" t="s">
        <v>145</v>
      </c>
      <c r="M246" s="175" t="s">
        <v>145</v>
      </c>
      <c r="N246" s="78" t="s">
        <v>145</v>
      </c>
    </row>
    <row r="247" spans="1:14" ht="30" customHeight="1">
      <c r="A247" s="175" t="s">
        <v>4116</v>
      </c>
      <c r="B247" s="175" t="s">
        <v>1016</v>
      </c>
      <c r="C247" s="175" t="s">
        <v>1033</v>
      </c>
      <c r="D247" s="175" t="s">
        <v>409</v>
      </c>
      <c r="E247" s="178">
        <f>일위대가!F1632</f>
        <v>0</v>
      </c>
      <c r="F247" s="178">
        <f>일위대가!H1632</f>
        <v>0</v>
      </c>
      <c r="G247" s="178">
        <f>일위대가!J1632</f>
        <v>7925</v>
      </c>
      <c r="H247" s="178">
        <f t="shared" si="3"/>
        <v>7925</v>
      </c>
      <c r="I247" s="175" t="s">
        <v>1036</v>
      </c>
      <c r="J247" s="175" t="s">
        <v>145</v>
      </c>
      <c r="K247" s="175" t="s">
        <v>145</v>
      </c>
      <c r="L247" s="175" t="s">
        <v>145</v>
      </c>
      <c r="M247" s="175" t="s">
        <v>145</v>
      </c>
      <c r="N247" s="78" t="s">
        <v>145</v>
      </c>
    </row>
    <row r="248" spans="1:14" ht="30" customHeight="1">
      <c r="A248" s="175" t="s">
        <v>4118</v>
      </c>
      <c r="B248" s="175" t="s">
        <v>1016</v>
      </c>
      <c r="C248" s="175" t="s">
        <v>1035</v>
      </c>
      <c r="D248" s="175" t="s">
        <v>409</v>
      </c>
      <c r="E248" s="178">
        <f>일위대가!F1638</f>
        <v>0</v>
      </c>
      <c r="F248" s="178">
        <f>일위대가!H1638</f>
        <v>0</v>
      </c>
      <c r="G248" s="178">
        <f>일위대가!J1638</f>
        <v>7157</v>
      </c>
      <c r="H248" s="178">
        <f t="shared" si="3"/>
        <v>7157</v>
      </c>
      <c r="I248" s="175" t="s">
        <v>1039</v>
      </c>
      <c r="J248" s="175" t="s">
        <v>145</v>
      </c>
      <c r="K248" s="175" t="s">
        <v>145</v>
      </c>
      <c r="L248" s="175" t="s">
        <v>145</v>
      </c>
      <c r="M248" s="175" t="s">
        <v>145</v>
      </c>
      <c r="N248" s="78" t="s">
        <v>145</v>
      </c>
    </row>
    <row r="249" spans="1:14" ht="30" customHeight="1">
      <c r="A249" s="175" t="s">
        <v>4120</v>
      </c>
      <c r="B249" s="175" t="s">
        <v>1037</v>
      </c>
      <c r="C249" s="175" t="s">
        <v>1038</v>
      </c>
      <c r="D249" s="175" t="s">
        <v>409</v>
      </c>
      <c r="E249" s="178">
        <f>일위대가!F1643</f>
        <v>0</v>
      </c>
      <c r="F249" s="178">
        <f>일위대가!H1643</f>
        <v>0</v>
      </c>
      <c r="G249" s="178">
        <f>일위대가!J1643</f>
        <v>1810</v>
      </c>
      <c r="H249" s="178">
        <f t="shared" si="3"/>
        <v>1810</v>
      </c>
      <c r="I249" s="175" t="s">
        <v>1040</v>
      </c>
      <c r="J249" s="175" t="s">
        <v>145</v>
      </c>
      <c r="K249" s="175" t="s">
        <v>145</v>
      </c>
      <c r="L249" s="175" t="s">
        <v>145</v>
      </c>
      <c r="M249" s="175" t="s">
        <v>145</v>
      </c>
      <c r="N249" s="78" t="s">
        <v>145</v>
      </c>
    </row>
    <row r="250" spans="1:14" ht="30" customHeight="1">
      <c r="A250" s="175" t="s">
        <v>4122</v>
      </c>
      <c r="B250" s="175" t="s">
        <v>1037</v>
      </c>
      <c r="C250" s="175" t="s">
        <v>1017</v>
      </c>
      <c r="D250" s="175" t="s">
        <v>409</v>
      </c>
      <c r="E250" s="178">
        <f>일위대가!F1650</f>
        <v>0</v>
      </c>
      <c r="F250" s="178">
        <f>일위대가!H1650</f>
        <v>0</v>
      </c>
      <c r="G250" s="178">
        <f>일위대가!J1650</f>
        <v>9013</v>
      </c>
      <c r="H250" s="178">
        <f t="shared" si="3"/>
        <v>9013</v>
      </c>
      <c r="I250" s="175" t="s">
        <v>1041</v>
      </c>
      <c r="J250" s="175" t="s">
        <v>145</v>
      </c>
      <c r="K250" s="175" t="s">
        <v>145</v>
      </c>
      <c r="L250" s="175" t="s">
        <v>145</v>
      </c>
      <c r="M250" s="175" t="s">
        <v>145</v>
      </c>
      <c r="N250" s="78" t="s">
        <v>145</v>
      </c>
    </row>
    <row r="251" spans="1:14" ht="30" customHeight="1">
      <c r="A251" s="175" t="s">
        <v>4124</v>
      </c>
      <c r="B251" s="175" t="s">
        <v>1037</v>
      </c>
      <c r="C251" s="175" t="s">
        <v>1019</v>
      </c>
      <c r="D251" s="175" t="s">
        <v>409</v>
      </c>
      <c r="E251" s="178">
        <f>일위대가!F1657</f>
        <v>0</v>
      </c>
      <c r="F251" s="178">
        <f>일위대가!H1657</f>
        <v>0</v>
      </c>
      <c r="G251" s="178">
        <f>일위대가!J1657</f>
        <v>10601</v>
      </c>
      <c r="H251" s="178">
        <f t="shared" si="3"/>
        <v>10601</v>
      </c>
      <c r="I251" s="175" t="s">
        <v>1042</v>
      </c>
      <c r="J251" s="175" t="s">
        <v>145</v>
      </c>
      <c r="K251" s="175" t="s">
        <v>145</v>
      </c>
      <c r="L251" s="175" t="s">
        <v>145</v>
      </c>
      <c r="M251" s="175" t="s">
        <v>145</v>
      </c>
      <c r="N251" s="78" t="s">
        <v>145</v>
      </c>
    </row>
    <row r="252" spans="1:14" ht="30" customHeight="1">
      <c r="A252" s="175" t="s">
        <v>4126</v>
      </c>
      <c r="B252" s="175" t="s">
        <v>1037</v>
      </c>
      <c r="C252" s="175" t="s">
        <v>1021</v>
      </c>
      <c r="D252" s="175" t="s">
        <v>409</v>
      </c>
      <c r="E252" s="178">
        <f>일위대가!F1664</f>
        <v>0</v>
      </c>
      <c r="F252" s="178">
        <f>일위대가!H1664</f>
        <v>0</v>
      </c>
      <c r="G252" s="178">
        <f>일위대가!J1664</f>
        <v>23202</v>
      </c>
      <c r="H252" s="178">
        <f t="shared" si="3"/>
        <v>23202</v>
      </c>
      <c r="I252" s="175" t="s">
        <v>1043</v>
      </c>
      <c r="J252" s="175" t="s">
        <v>145</v>
      </c>
      <c r="K252" s="175" t="s">
        <v>145</v>
      </c>
      <c r="L252" s="175" t="s">
        <v>145</v>
      </c>
      <c r="M252" s="175" t="s">
        <v>145</v>
      </c>
      <c r="N252" s="78" t="s">
        <v>145</v>
      </c>
    </row>
    <row r="253" spans="1:14" ht="30" customHeight="1">
      <c r="A253" s="175" t="s">
        <v>4128</v>
      </c>
      <c r="B253" s="175" t="s">
        <v>1037</v>
      </c>
      <c r="C253" s="175" t="s">
        <v>1023</v>
      </c>
      <c r="D253" s="175" t="s">
        <v>409</v>
      </c>
      <c r="E253" s="178">
        <f>일위대가!F1671</f>
        <v>0</v>
      </c>
      <c r="F253" s="178">
        <f>일위대가!H1671</f>
        <v>0</v>
      </c>
      <c r="G253" s="178">
        <f>일위대가!J1671</f>
        <v>37960</v>
      </c>
      <c r="H253" s="178">
        <f t="shared" si="3"/>
        <v>37960</v>
      </c>
      <c r="I253" s="175" t="s">
        <v>1045</v>
      </c>
      <c r="J253" s="175" t="s">
        <v>145</v>
      </c>
      <c r="K253" s="175" t="s">
        <v>145</v>
      </c>
      <c r="L253" s="175" t="s">
        <v>145</v>
      </c>
      <c r="M253" s="175" t="s">
        <v>145</v>
      </c>
      <c r="N253" s="78" t="s">
        <v>145</v>
      </c>
    </row>
    <row r="254" spans="1:14" ht="30" customHeight="1">
      <c r="A254" s="175" t="s">
        <v>4130</v>
      </c>
      <c r="B254" s="175" t="s">
        <v>1037</v>
      </c>
      <c r="C254" s="175" t="s">
        <v>1044</v>
      </c>
      <c r="D254" s="175" t="s">
        <v>409</v>
      </c>
      <c r="E254" s="178">
        <f>일위대가!F1678</f>
        <v>0</v>
      </c>
      <c r="F254" s="178">
        <f>일위대가!H1678</f>
        <v>0</v>
      </c>
      <c r="G254" s="178">
        <f>일위대가!J1678</f>
        <v>115892</v>
      </c>
      <c r="H254" s="178">
        <f t="shared" si="3"/>
        <v>115892</v>
      </c>
      <c r="I254" s="175" t="s">
        <v>1047</v>
      </c>
      <c r="J254" s="175" t="s">
        <v>145</v>
      </c>
      <c r="K254" s="175" t="s">
        <v>145</v>
      </c>
      <c r="L254" s="175" t="s">
        <v>145</v>
      </c>
      <c r="M254" s="175" t="s">
        <v>145</v>
      </c>
      <c r="N254" s="78" t="s">
        <v>145</v>
      </c>
    </row>
    <row r="255" spans="1:14" ht="30" customHeight="1">
      <c r="A255" s="175" t="s">
        <v>4132</v>
      </c>
      <c r="B255" s="175" t="s">
        <v>1037</v>
      </c>
      <c r="C255" s="175" t="s">
        <v>1046</v>
      </c>
      <c r="D255" s="175" t="s">
        <v>409</v>
      </c>
      <c r="E255" s="178">
        <f>일위대가!F1685</f>
        <v>0</v>
      </c>
      <c r="F255" s="178">
        <f>일위대가!H1685</f>
        <v>0</v>
      </c>
      <c r="G255" s="178">
        <f>일위대가!J1685</f>
        <v>36684</v>
      </c>
      <c r="H255" s="178">
        <f t="shared" si="3"/>
        <v>36684</v>
      </c>
      <c r="I255" s="175" t="s">
        <v>1049</v>
      </c>
      <c r="J255" s="175" t="s">
        <v>145</v>
      </c>
      <c r="K255" s="175" t="s">
        <v>145</v>
      </c>
      <c r="L255" s="175" t="s">
        <v>145</v>
      </c>
      <c r="M255" s="175" t="s">
        <v>145</v>
      </c>
      <c r="N255" s="78" t="s">
        <v>145</v>
      </c>
    </row>
    <row r="256" spans="1:14" ht="30" customHeight="1">
      <c r="A256" s="175" t="s">
        <v>4134</v>
      </c>
      <c r="B256" s="175" t="s">
        <v>1037</v>
      </c>
      <c r="C256" s="175" t="s">
        <v>1048</v>
      </c>
      <c r="D256" s="175" t="s">
        <v>409</v>
      </c>
      <c r="E256" s="178">
        <f>일위대가!F1692</f>
        <v>0</v>
      </c>
      <c r="F256" s="178">
        <f>일위대가!H1692</f>
        <v>0</v>
      </c>
      <c r="G256" s="178">
        <f>일위대가!J1692</f>
        <v>68600</v>
      </c>
      <c r="H256" s="178">
        <f t="shared" si="3"/>
        <v>68600</v>
      </c>
      <c r="I256" s="175" t="s">
        <v>1051</v>
      </c>
      <c r="J256" s="175" t="s">
        <v>145</v>
      </c>
      <c r="K256" s="175" t="s">
        <v>145</v>
      </c>
      <c r="L256" s="175" t="s">
        <v>145</v>
      </c>
      <c r="M256" s="175" t="s">
        <v>145</v>
      </c>
      <c r="N256" s="78" t="s">
        <v>145</v>
      </c>
    </row>
    <row r="257" spans="1:14" ht="30" customHeight="1">
      <c r="A257" s="175" t="s">
        <v>4136</v>
      </c>
      <c r="B257" s="175" t="s">
        <v>1037</v>
      </c>
      <c r="C257" s="175" t="s">
        <v>1050</v>
      </c>
      <c r="D257" s="175" t="s">
        <v>409</v>
      </c>
      <c r="E257" s="178">
        <f>일위대가!F1698</f>
        <v>0</v>
      </c>
      <c r="F257" s="178">
        <f>일위대가!H1698</f>
        <v>0</v>
      </c>
      <c r="G257" s="178">
        <f>일위대가!J1698</f>
        <v>51571</v>
      </c>
      <c r="H257" s="178">
        <f t="shared" si="3"/>
        <v>51571</v>
      </c>
      <c r="I257" s="175" t="s">
        <v>1053</v>
      </c>
      <c r="J257" s="175" t="s">
        <v>145</v>
      </c>
      <c r="K257" s="175" t="s">
        <v>145</v>
      </c>
      <c r="L257" s="175" t="s">
        <v>145</v>
      </c>
      <c r="M257" s="175" t="s">
        <v>145</v>
      </c>
      <c r="N257" s="78" t="s">
        <v>145</v>
      </c>
    </row>
    <row r="258" spans="1:14" ht="30" customHeight="1">
      <c r="A258" s="175" t="s">
        <v>4138</v>
      </c>
      <c r="B258" s="175" t="s">
        <v>1052</v>
      </c>
      <c r="C258" s="175" t="s">
        <v>994</v>
      </c>
      <c r="D258" s="175" t="s">
        <v>409</v>
      </c>
      <c r="E258" s="178">
        <f>일위대가!F1703</f>
        <v>0</v>
      </c>
      <c r="F258" s="178">
        <f>일위대가!H1703</f>
        <v>0</v>
      </c>
      <c r="G258" s="178">
        <f>일위대가!J1703</f>
        <v>1810</v>
      </c>
      <c r="H258" s="178">
        <f t="shared" si="3"/>
        <v>1810</v>
      </c>
      <c r="I258" s="175" t="s">
        <v>1054</v>
      </c>
      <c r="J258" s="175" t="s">
        <v>145</v>
      </c>
      <c r="K258" s="175" t="s">
        <v>145</v>
      </c>
      <c r="L258" s="175" t="s">
        <v>145</v>
      </c>
      <c r="M258" s="175" t="s">
        <v>145</v>
      </c>
      <c r="N258" s="78" t="s">
        <v>145</v>
      </c>
    </row>
    <row r="259" spans="1:14" ht="30" customHeight="1">
      <c r="A259" s="175" t="s">
        <v>4140</v>
      </c>
      <c r="B259" s="175" t="s">
        <v>1052</v>
      </c>
      <c r="C259" s="175" t="s">
        <v>1009</v>
      </c>
      <c r="D259" s="175" t="s">
        <v>409</v>
      </c>
      <c r="E259" s="178">
        <f>일위대가!F1711</f>
        <v>0</v>
      </c>
      <c r="F259" s="178">
        <f>일위대가!H1711</f>
        <v>0</v>
      </c>
      <c r="G259" s="178">
        <f>일위대가!J1711</f>
        <v>62307</v>
      </c>
      <c r="H259" s="178">
        <f t="shared" si="3"/>
        <v>62307</v>
      </c>
      <c r="I259" s="175" t="s">
        <v>1056</v>
      </c>
      <c r="J259" s="175" t="s">
        <v>145</v>
      </c>
      <c r="K259" s="175" t="s">
        <v>145</v>
      </c>
      <c r="L259" s="175" t="s">
        <v>145</v>
      </c>
      <c r="M259" s="175" t="s">
        <v>145</v>
      </c>
      <c r="N259" s="78" t="s">
        <v>145</v>
      </c>
    </row>
    <row r="260" spans="1:14" ht="30" customHeight="1">
      <c r="A260" s="175" t="s">
        <v>4142</v>
      </c>
      <c r="B260" s="175" t="s">
        <v>1052</v>
      </c>
      <c r="C260" s="175" t="s">
        <v>1055</v>
      </c>
      <c r="D260" s="175" t="s">
        <v>409</v>
      </c>
      <c r="E260" s="178">
        <f>일위대가!F1719</f>
        <v>0</v>
      </c>
      <c r="F260" s="178">
        <f>일위대가!H1719</f>
        <v>0</v>
      </c>
      <c r="G260" s="178">
        <f>일위대가!J1719</f>
        <v>75684</v>
      </c>
      <c r="H260" s="178">
        <f t="shared" ref="H260:H323" si="4">E260+F260+G260</f>
        <v>75684</v>
      </c>
      <c r="I260" s="175" t="s">
        <v>1058</v>
      </c>
      <c r="J260" s="175" t="s">
        <v>145</v>
      </c>
      <c r="K260" s="175" t="s">
        <v>145</v>
      </c>
      <c r="L260" s="175" t="s">
        <v>145</v>
      </c>
      <c r="M260" s="175" t="s">
        <v>145</v>
      </c>
      <c r="N260" s="78" t="s">
        <v>145</v>
      </c>
    </row>
    <row r="261" spans="1:14" ht="30" customHeight="1">
      <c r="A261" s="175" t="s">
        <v>4144</v>
      </c>
      <c r="B261" s="175" t="s">
        <v>1052</v>
      </c>
      <c r="C261" s="175" t="s">
        <v>1057</v>
      </c>
      <c r="D261" s="175" t="s">
        <v>409</v>
      </c>
      <c r="E261" s="178">
        <f>일위대가!F1727</f>
        <v>0</v>
      </c>
      <c r="F261" s="178">
        <f>일위대가!H1727</f>
        <v>0</v>
      </c>
      <c r="G261" s="178">
        <f>일위대가!J1727</f>
        <v>99047</v>
      </c>
      <c r="H261" s="178">
        <f t="shared" si="4"/>
        <v>99047</v>
      </c>
      <c r="I261" s="175" t="s">
        <v>1059</v>
      </c>
      <c r="J261" s="175" t="s">
        <v>145</v>
      </c>
      <c r="K261" s="175" t="s">
        <v>145</v>
      </c>
      <c r="L261" s="175" t="s">
        <v>145</v>
      </c>
      <c r="M261" s="175" t="s">
        <v>145</v>
      </c>
      <c r="N261" s="78" t="s">
        <v>145</v>
      </c>
    </row>
    <row r="262" spans="1:14" ht="30" customHeight="1">
      <c r="A262" s="175" t="s">
        <v>4146</v>
      </c>
      <c r="B262" s="175" t="s">
        <v>1052</v>
      </c>
      <c r="C262" s="175" t="s">
        <v>1000</v>
      </c>
      <c r="D262" s="175" t="s">
        <v>409</v>
      </c>
      <c r="E262" s="178">
        <f>일위대가!F1735</f>
        <v>0</v>
      </c>
      <c r="F262" s="178">
        <f>일위대가!H1735</f>
        <v>0</v>
      </c>
      <c r="G262" s="178">
        <f>일위대가!J1735</f>
        <v>11846</v>
      </c>
      <c r="H262" s="178">
        <f t="shared" si="4"/>
        <v>11846</v>
      </c>
      <c r="I262" s="175" t="s">
        <v>1062</v>
      </c>
      <c r="J262" s="175" t="s">
        <v>145</v>
      </c>
      <c r="K262" s="175" t="s">
        <v>145</v>
      </c>
      <c r="L262" s="175" t="s">
        <v>145</v>
      </c>
      <c r="M262" s="175" t="s">
        <v>145</v>
      </c>
      <c r="N262" s="78" t="s">
        <v>145</v>
      </c>
    </row>
    <row r="263" spans="1:14" ht="30" customHeight="1">
      <c r="A263" s="175" t="s">
        <v>4148</v>
      </c>
      <c r="B263" s="175" t="s">
        <v>1060</v>
      </c>
      <c r="C263" s="175" t="s">
        <v>1061</v>
      </c>
      <c r="D263" s="175" t="s">
        <v>409</v>
      </c>
      <c r="E263" s="178">
        <f>일위대가!F1740</f>
        <v>0</v>
      </c>
      <c r="F263" s="178">
        <f>일위대가!H1740</f>
        <v>0</v>
      </c>
      <c r="G263" s="178">
        <f>일위대가!J1740</f>
        <v>1810</v>
      </c>
      <c r="H263" s="178">
        <f t="shared" si="4"/>
        <v>1810</v>
      </c>
      <c r="I263" s="175" t="s">
        <v>1064</v>
      </c>
      <c r="J263" s="175" t="s">
        <v>145</v>
      </c>
      <c r="K263" s="175" t="s">
        <v>145</v>
      </c>
      <c r="L263" s="175" t="s">
        <v>145</v>
      </c>
      <c r="M263" s="175" t="s">
        <v>145</v>
      </c>
      <c r="N263" s="78" t="s">
        <v>145</v>
      </c>
    </row>
    <row r="264" spans="1:14" ht="30" customHeight="1">
      <c r="A264" s="175" t="s">
        <v>4150</v>
      </c>
      <c r="B264" s="175" t="s">
        <v>1060</v>
      </c>
      <c r="C264" s="175" t="s">
        <v>1063</v>
      </c>
      <c r="D264" s="175" t="s">
        <v>409</v>
      </c>
      <c r="E264" s="178">
        <f>일위대가!F1747</f>
        <v>0</v>
      </c>
      <c r="F264" s="178">
        <f>일위대가!H1747</f>
        <v>0</v>
      </c>
      <c r="G264" s="178">
        <f>일위대가!J1747</f>
        <v>11484</v>
      </c>
      <c r="H264" s="178">
        <f t="shared" si="4"/>
        <v>11484</v>
      </c>
      <c r="I264" s="175" t="s">
        <v>1065</v>
      </c>
      <c r="J264" s="175" t="s">
        <v>145</v>
      </c>
      <c r="K264" s="175" t="s">
        <v>145</v>
      </c>
      <c r="L264" s="175" t="s">
        <v>145</v>
      </c>
      <c r="M264" s="175" t="s">
        <v>145</v>
      </c>
      <c r="N264" s="78" t="s">
        <v>145</v>
      </c>
    </row>
    <row r="265" spans="1:14" ht="30" customHeight="1">
      <c r="A265" s="175" t="s">
        <v>4152</v>
      </c>
      <c r="B265" s="175" t="s">
        <v>1060</v>
      </c>
      <c r="C265" s="175" t="s">
        <v>1057</v>
      </c>
      <c r="D265" s="175" t="s">
        <v>409</v>
      </c>
      <c r="E265" s="178">
        <f>일위대가!F1755</f>
        <v>0</v>
      </c>
      <c r="F265" s="178">
        <f>일위대가!H1755</f>
        <v>0</v>
      </c>
      <c r="G265" s="178">
        <f>일위대가!J1755</f>
        <v>5806</v>
      </c>
      <c r="H265" s="178">
        <f t="shared" si="4"/>
        <v>5806</v>
      </c>
      <c r="I265" s="175" t="s">
        <v>1067</v>
      </c>
      <c r="J265" s="175" t="s">
        <v>145</v>
      </c>
      <c r="K265" s="175" t="s">
        <v>145</v>
      </c>
      <c r="L265" s="175" t="s">
        <v>145</v>
      </c>
      <c r="M265" s="175" t="s">
        <v>145</v>
      </c>
      <c r="N265" s="78" t="s">
        <v>145</v>
      </c>
    </row>
    <row r="266" spans="1:14" ht="30" customHeight="1">
      <c r="A266" s="175" t="s">
        <v>4154</v>
      </c>
      <c r="B266" s="175" t="s">
        <v>1060</v>
      </c>
      <c r="C266" s="175" t="s">
        <v>1066</v>
      </c>
      <c r="D266" s="175" t="s">
        <v>409</v>
      </c>
      <c r="E266" s="178">
        <f>일위대가!F1763</f>
        <v>0</v>
      </c>
      <c r="F266" s="178">
        <f>일위대가!H1763</f>
        <v>0</v>
      </c>
      <c r="G266" s="178">
        <f>일위대가!J1763</f>
        <v>19384</v>
      </c>
      <c r="H266" s="178">
        <f t="shared" si="4"/>
        <v>19384</v>
      </c>
      <c r="I266" s="175" t="s">
        <v>1069</v>
      </c>
      <c r="J266" s="175" t="s">
        <v>145</v>
      </c>
      <c r="K266" s="175" t="s">
        <v>145</v>
      </c>
      <c r="L266" s="175" t="s">
        <v>145</v>
      </c>
      <c r="M266" s="175" t="s">
        <v>145</v>
      </c>
      <c r="N266" s="78" t="s">
        <v>145</v>
      </c>
    </row>
    <row r="267" spans="1:14" ht="30" customHeight="1">
      <c r="A267" s="175" t="s">
        <v>4156</v>
      </c>
      <c r="B267" s="175" t="s">
        <v>1060</v>
      </c>
      <c r="C267" s="175" t="s">
        <v>1068</v>
      </c>
      <c r="D267" s="175" t="s">
        <v>409</v>
      </c>
      <c r="E267" s="178">
        <f>일위대가!F1770</f>
        <v>0</v>
      </c>
      <c r="F267" s="178">
        <f>일위대가!H1770</f>
        <v>0</v>
      </c>
      <c r="G267" s="178">
        <f>일위대가!J1770</f>
        <v>18773</v>
      </c>
      <c r="H267" s="178">
        <f t="shared" si="4"/>
        <v>18773</v>
      </c>
      <c r="I267" s="175" t="s">
        <v>1071</v>
      </c>
      <c r="J267" s="175" t="s">
        <v>145</v>
      </c>
      <c r="K267" s="175" t="s">
        <v>145</v>
      </c>
      <c r="L267" s="175" t="s">
        <v>145</v>
      </c>
      <c r="M267" s="175" t="s">
        <v>145</v>
      </c>
      <c r="N267" s="78" t="s">
        <v>145</v>
      </c>
    </row>
    <row r="268" spans="1:14" ht="30" customHeight="1">
      <c r="A268" s="175" t="s">
        <v>4158</v>
      </c>
      <c r="B268" s="175" t="s">
        <v>1060</v>
      </c>
      <c r="C268" s="175" t="s">
        <v>1070</v>
      </c>
      <c r="D268" s="175" t="s">
        <v>409</v>
      </c>
      <c r="E268" s="178">
        <f>일위대가!F1776</f>
        <v>0</v>
      </c>
      <c r="F268" s="178">
        <f>일위대가!H1776</f>
        <v>0</v>
      </c>
      <c r="G268" s="178">
        <f>일위대가!J1776</f>
        <v>298621</v>
      </c>
      <c r="H268" s="178">
        <f t="shared" si="4"/>
        <v>298621</v>
      </c>
      <c r="I268" s="175" t="s">
        <v>1072</v>
      </c>
      <c r="J268" s="175" t="s">
        <v>145</v>
      </c>
      <c r="K268" s="175" t="s">
        <v>145</v>
      </c>
      <c r="L268" s="175" t="s">
        <v>145</v>
      </c>
      <c r="M268" s="175" t="s">
        <v>145</v>
      </c>
      <c r="N268" s="78" t="s">
        <v>145</v>
      </c>
    </row>
    <row r="269" spans="1:14" ht="30" customHeight="1">
      <c r="A269" s="175" t="s">
        <v>4160</v>
      </c>
      <c r="B269" s="175" t="s">
        <v>1060</v>
      </c>
      <c r="C269" s="175" t="s">
        <v>1000</v>
      </c>
      <c r="D269" s="175" t="s">
        <v>409</v>
      </c>
      <c r="E269" s="178">
        <f>일위대가!F1783</f>
        <v>0</v>
      </c>
      <c r="F269" s="178">
        <f>일위대가!H1783</f>
        <v>0</v>
      </c>
      <c r="G269" s="178">
        <f>일위대가!J1783</f>
        <v>6907</v>
      </c>
      <c r="H269" s="178">
        <f t="shared" si="4"/>
        <v>6907</v>
      </c>
      <c r="I269" s="175" t="s">
        <v>1075</v>
      </c>
      <c r="J269" s="175" t="s">
        <v>145</v>
      </c>
      <c r="K269" s="175" t="s">
        <v>145</v>
      </c>
      <c r="L269" s="175" t="s">
        <v>145</v>
      </c>
      <c r="M269" s="175" t="s">
        <v>145</v>
      </c>
      <c r="N269" s="78" t="s">
        <v>145</v>
      </c>
    </row>
    <row r="270" spans="1:14" ht="30" customHeight="1">
      <c r="A270" s="175" t="s">
        <v>4162</v>
      </c>
      <c r="B270" s="175" t="s">
        <v>1073</v>
      </c>
      <c r="C270" s="175" t="s">
        <v>1074</v>
      </c>
      <c r="D270" s="175" t="s">
        <v>409</v>
      </c>
      <c r="E270" s="178">
        <f>일위대가!F1788</f>
        <v>0</v>
      </c>
      <c r="F270" s="178">
        <f>일위대가!H1788</f>
        <v>0</v>
      </c>
      <c r="G270" s="178">
        <f>일위대가!J1788</f>
        <v>1810</v>
      </c>
      <c r="H270" s="178">
        <f t="shared" si="4"/>
        <v>1810</v>
      </c>
      <c r="I270" s="175" t="s">
        <v>1076</v>
      </c>
      <c r="J270" s="175" t="s">
        <v>145</v>
      </c>
      <c r="K270" s="175" t="s">
        <v>145</v>
      </c>
      <c r="L270" s="175" t="s">
        <v>145</v>
      </c>
      <c r="M270" s="175" t="s">
        <v>145</v>
      </c>
      <c r="N270" s="78" t="s">
        <v>145</v>
      </c>
    </row>
    <row r="271" spans="1:14" ht="30" customHeight="1">
      <c r="A271" s="175" t="s">
        <v>4164</v>
      </c>
      <c r="B271" s="175" t="s">
        <v>1073</v>
      </c>
      <c r="C271" s="175" t="s">
        <v>1057</v>
      </c>
      <c r="D271" s="175" t="s">
        <v>409</v>
      </c>
      <c r="E271" s="178">
        <f>일위대가!F1796</f>
        <v>0</v>
      </c>
      <c r="F271" s="178">
        <f>일위대가!H1796</f>
        <v>0</v>
      </c>
      <c r="G271" s="178">
        <f>일위대가!J1796</f>
        <v>5435</v>
      </c>
      <c r="H271" s="178">
        <f t="shared" si="4"/>
        <v>5435</v>
      </c>
      <c r="I271" s="175" t="s">
        <v>1078</v>
      </c>
      <c r="J271" s="175" t="s">
        <v>145</v>
      </c>
      <c r="K271" s="175" t="s">
        <v>145</v>
      </c>
      <c r="L271" s="175" t="s">
        <v>145</v>
      </c>
      <c r="M271" s="175" t="s">
        <v>145</v>
      </c>
      <c r="N271" s="78" t="s">
        <v>145</v>
      </c>
    </row>
    <row r="272" spans="1:14" ht="30" customHeight="1">
      <c r="A272" s="175" t="s">
        <v>4166</v>
      </c>
      <c r="B272" s="175" t="s">
        <v>1073</v>
      </c>
      <c r="C272" s="175" t="s">
        <v>1077</v>
      </c>
      <c r="D272" s="175" t="s">
        <v>409</v>
      </c>
      <c r="E272" s="178">
        <f>일위대가!F1803</f>
        <v>0</v>
      </c>
      <c r="F272" s="178">
        <f>일위대가!H1803</f>
        <v>0</v>
      </c>
      <c r="G272" s="178">
        <f>일위대가!J1803</f>
        <v>105682</v>
      </c>
      <c r="H272" s="178">
        <f t="shared" si="4"/>
        <v>105682</v>
      </c>
      <c r="I272" s="175" t="s">
        <v>1080</v>
      </c>
      <c r="J272" s="175" t="s">
        <v>145</v>
      </c>
      <c r="K272" s="175" t="s">
        <v>145</v>
      </c>
      <c r="L272" s="175" t="s">
        <v>145</v>
      </c>
      <c r="M272" s="175" t="s">
        <v>145</v>
      </c>
      <c r="N272" s="78" t="s">
        <v>145</v>
      </c>
    </row>
    <row r="273" spans="1:14" ht="30" customHeight="1">
      <c r="A273" s="175" t="s">
        <v>4168</v>
      </c>
      <c r="B273" s="175" t="s">
        <v>1073</v>
      </c>
      <c r="C273" s="175" t="s">
        <v>1079</v>
      </c>
      <c r="D273" s="175" t="s">
        <v>409</v>
      </c>
      <c r="E273" s="178">
        <f>일위대가!F1810</f>
        <v>0</v>
      </c>
      <c r="F273" s="178">
        <f>일위대가!H1810</f>
        <v>0</v>
      </c>
      <c r="G273" s="178">
        <f>일위대가!J1810</f>
        <v>99380</v>
      </c>
      <c r="H273" s="178">
        <f t="shared" si="4"/>
        <v>99380</v>
      </c>
      <c r="I273" s="175" t="s">
        <v>1082</v>
      </c>
      <c r="J273" s="175" t="s">
        <v>145</v>
      </c>
      <c r="K273" s="175" t="s">
        <v>145</v>
      </c>
      <c r="L273" s="175" t="s">
        <v>145</v>
      </c>
      <c r="M273" s="175" t="s">
        <v>145</v>
      </c>
      <c r="N273" s="78" t="s">
        <v>145</v>
      </c>
    </row>
    <row r="274" spans="1:14" ht="30" customHeight="1">
      <c r="A274" s="175" t="s">
        <v>4170</v>
      </c>
      <c r="B274" s="175" t="s">
        <v>1073</v>
      </c>
      <c r="C274" s="175" t="s">
        <v>1081</v>
      </c>
      <c r="D274" s="175" t="s">
        <v>409</v>
      </c>
      <c r="E274" s="178">
        <f>일위대가!F1817</f>
        <v>0</v>
      </c>
      <c r="F274" s="178">
        <f>일위대가!H1817</f>
        <v>0</v>
      </c>
      <c r="G274" s="178">
        <f>일위대가!J1817</f>
        <v>3985</v>
      </c>
      <c r="H274" s="178">
        <f t="shared" si="4"/>
        <v>3985</v>
      </c>
      <c r="I274" s="175" t="s">
        <v>1084</v>
      </c>
      <c r="J274" s="175" t="s">
        <v>145</v>
      </c>
      <c r="K274" s="175" t="s">
        <v>145</v>
      </c>
      <c r="L274" s="175" t="s">
        <v>145</v>
      </c>
      <c r="M274" s="175" t="s">
        <v>145</v>
      </c>
      <c r="N274" s="78" t="s">
        <v>145</v>
      </c>
    </row>
    <row r="275" spans="1:14" ht="30" customHeight="1">
      <c r="A275" s="175" t="s">
        <v>4172</v>
      </c>
      <c r="B275" s="175" t="s">
        <v>1073</v>
      </c>
      <c r="C275" s="175" t="s">
        <v>1083</v>
      </c>
      <c r="D275" s="175" t="s">
        <v>409</v>
      </c>
      <c r="E275" s="178">
        <f>일위대가!F1824</f>
        <v>0</v>
      </c>
      <c r="F275" s="178">
        <f>일위대가!H1824</f>
        <v>0</v>
      </c>
      <c r="G275" s="178">
        <f>일위대가!J1824</f>
        <v>26202</v>
      </c>
      <c r="H275" s="178">
        <f t="shared" si="4"/>
        <v>26202</v>
      </c>
      <c r="I275" s="175" t="s">
        <v>1085</v>
      </c>
      <c r="J275" s="175" t="s">
        <v>145</v>
      </c>
      <c r="K275" s="175" t="s">
        <v>145</v>
      </c>
      <c r="L275" s="175" t="s">
        <v>145</v>
      </c>
      <c r="M275" s="175" t="s">
        <v>145</v>
      </c>
      <c r="N275" s="78" t="s">
        <v>145</v>
      </c>
    </row>
    <row r="276" spans="1:14" ht="30" customHeight="1">
      <c r="A276" s="175" t="s">
        <v>4174</v>
      </c>
      <c r="B276" s="175" t="s">
        <v>1073</v>
      </c>
      <c r="C276" s="175" t="s">
        <v>1063</v>
      </c>
      <c r="D276" s="175" t="s">
        <v>409</v>
      </c>
      <c r="E276" s="178">
        <f>일위대가!F1831</f>
        <v>0</v>
      </c>
      <c r="F276" s="178">
        <f>일위대가!H1831</f>
        <v>0</v>
      </c>
      <c r="G276" s="178">
        <f>일위대가!J1831</f>
        <v>11495</v>
      </c>
      <c r="H276" s="178">
        <f t="shared" si="4"/>
        <v>11495</v>
      </c>
      <c r="I276" s="175" t="s">
        <v>1086</v>
      </c>
      <c r="J276" s="175" t="s">
        <v>145</v>
      </c>
      <c r="K276" s="175" t="s">
        <v>145</v>
      </c>
      <c r="L276" s="175" t="s">
        <v>145</v>
      </c>
      <c r="M276" s="175" t="s">
        <v>145</v>
      </c>
      <c r="N276" s="78" t="s">
        <v>145</v>
      </c>
    </row>
    <row r="277" spans="1:14" ht="30" customHeight="1">
      <c r="A277" s="175" t="s">
        <v>4176</v>
      </c>
      <c r="B277" s="175" t="s">
        <v>1073</v>
      </c>
      <c r="C277" s="175" t="s">
        <v>1000</v>
      </c>
      <c r="D277" s="175" t="s">
        <v>409</v>
      </c>
      <c r="E277" s="178">
        <f>일위대가!F1838</f>
        <v>0</v>
      </c>
      <c r="F277" s="178">
        <f>일위대가!H1838</f>
        <v>0</v>
      </c>
      <c r="G277" s="178">
        <f>일위대가!J1838</f>
        <v>6918</v>
      </c>
      <c r="H277" s="178">
        <f t="shared" si="4"/>
        <v>6918</v>
      </c>
      <c r="I277" s="175" t="s">
        <v>1087</v>
      </c>
      <c r="J277" s="175" t="s">
        <v>145</v>
      </c>
      <c r="K277" s="175" t="s">
        <v>145</v>
      </c>
      <c r="L277" s="175" t="s">
        <v>145</v>
      </c>
      <c r="M277" s="175" t="s">
        <v>145</v>
      </c>
      <c r="N277" s="78" t="s">
        <v>145</v>
      </c>
    </row>
    <row r="278" spans="1:14" ht="30" customHeight="1">
      <c r="A278" s="175" t="s">
        <v>4178</v>
      </c>
      <c r="B278" s="175" t="s">
        <v>1073</v>
      </c>
      <c r="C278" s="175" t="s">
        <v>1066</v>
      </c>
      <c r="D278" s="175" t="s">
        <v>409</v>
      </c>
      <c r="E278" s="178">
        <f>일위대가!F1846</f>
        <v>0</v>
      </c>
      <c r="F278" s="178">
        <f>일위대가!H1846</f>
        <v>0</v>
      </c>
      <c r="G278" s="178">
        <f>일위대가!J1846</f>
        <v>19351</v>
      </c>
      <c r="H278" s="178">
        <f t="shared" si="4"/>
        <v>19351</v>
      </c>
      <c r="I278" s="175" t="s">
        <v>1092</v>
      </c>
      <c r="J278" s="175" t="s">
        <v>145</v>
      </c>
      <c r="K278" s="175" t="s">
        <v>145</v>
      </c>
      <c r="L278" s="175" t="s">
        <v>145</v>
      </c>
      <c r="M278" s="175" t="s">
        <v>145</v>
      </c>
      <c r="N278" s="78" t="s">
        <v>145</v>
      </c>
    </row>
    <row r="279" spans="1:14" ht="30" customHeight="1">
      <c r="A279" s="175" t="s">
        <v>4180</v>
      </c>
      <c r="B279" s="175" t="s">
        <v>1089</v>
      </c>
      <c r="C279" s="175" t="s">
        <v>1090</v>
      </c>
      <c r="D279" s="175" t="s">
        <v>1091</v>
      </c>
      <c r="E279" s="178">
        <f>일위대가!F1851</f>
        <v>0</v>
      </c>
      <c r="F279" s="178">
        <f>일위대가!H1851</f>
        <v>0</v>
      </c>
      <c r="G279" s="178">
        <f>일위대가!J1851</f>
        <v>3277970</v>
      </c>
      <c r="H279" s="178">
        <f t="shared" si="4"/>
        <v>3277970</v>
      </c>
      <c r="I279" s="175" t="s">
        <v>1101</v>
      </c>
      <c r="J279" s="175" t="s">
        <v>145</v>
      </c>
      <c r="K279" s="175" t="s">
        <v>145</v>
      </c>
      <c r="L279" s="175" t="s">
        <v>145</v>
      </c>
      <c r="M279" s="175" t="s">
        <v>145</v>
      </c>
      <c r="N279" s="78" t="s">
        <v>145</v>
      </c>
    </row>
    <row r="280" spans="1:14" ht="30" customHeight="1">
      <c r="A280" s="175" t="s">
        <v>4263</v>
      </c>
      <c r="B280" s="175" t="s">
        <v>1138</v>
      </c>
      <c r="C280" s="175" t="s">
        <v>1139</v>
      </c>
      <c r="D280" s="175" t="s">
        <v>329</v>
      </c>
      <c r="E280" s="178">
        <f>일위대가!F1858</f>
        <v>0</v>
      </c>
      <c r="F280" s="178">
        <f>일위대가!H1858</f>
        <v>0</v>
      </c>
      <c r="G280" s="178">
        <f>일위대가!J1858</f>
        <v>427701</v>
      </c>
      <c r="H280" s="178">
        <f t="shared" si="4"/>
        <v>427701</v>
      </c>
      <c r="I280" s="175" t="s">
        <v>1140</v>
      </c>
      <c r="J280" s="175" t="s">
        <v>145</v>
      </c>
      <c r="K280" s="175" t="s">
        <v>145</v>
      </c>
      <c r="L280" s="175" t="s">
        <v>145</v>
      </c>
      <c r="M280" s="175" t="s">
        <v>145</v>
      </c>
      <c r="N280" s="78" t="s">
        <v>145</v>
      </c>
    </row>
    <row r="281" spans="1:14" ht="30" customHeight="1">
      <c r="A281" s="175" t="s">
        <v>4264</v>
      </c>
      <c r="B281" s="175" t="s">
        <v>1141</v>
      </c>
      <c r="C281" s="175" t="s">
        <v>1142</v>
      </c>
      <c r="D281" s="175" t="s">
        <v>1143</v>
      </c>
      <c r="E281" s="178">
        <f>일위대가!F1865</f>
        <v>7289</v>
      </c>
      <c r="F281" s="178">
        <f>일위대가!H1865</f>
        <v>57077</v>
      </c>
      <c r="G281" s="178">
        <f>일위대가!J1865</f>
        <v>30793</v>
      </c>
      <c r="H281" s="178">
        <f t="shared" si="4"/>
        <v>95159</v>
      </c>
      <c r="I281" s="175" t="s">
        <v>1144</v>
      </c>
      <c r="J281" s="175" t="s">
        <v>145</v>
      </c>
      <c r="K281" s="175" t="s">
        <v>1145</v>
      </c>
      <c r="L281" s="175" t="s">
        <v>145</v>
      </c>
      <c r="M281" s="175" t="s">
        <v>145</v>
      </c>
      <c r="N281" s="78" t="s">
        <v>331</v>
      </c>
    </row>
    <row r="282" spans="1:14" ht="30" customHeight="1">
      <c r="A282" s="175" t="s">
        <v>4265</v>
      </c>
      <c r="B282" s="175" t="s">
        <v>3230</v>
      </c>
      <c r="C282" s="175" t="s">
        <v>3092</v>
      </c>
      <c r="D282" s="175" t="s">
        <v>338</v>
      </c>
      <c r="E282" s="178">
        <f>일위대가!F1873</f>
        <v>0</v>
      </c>
      <c r="F282" s="178">
        <f>일위대가!H1873</f>
        <v>0</v>
      </c>
      <c r="G282" s="178">
        <f>일위대가!J1873</f>
        <v>44099</v>
      </c>
      <c r="H282" s="178">
        <f t="shared" si="4"/>
        <v>44099</v>
      </c>
      <c r="I282" s="175" t="s">
        <v>1147</v>
      </c>
      <c r="J282" s="175" t="s">
        <v>145</v>
      </c>
      <c r="K282" s="175" t="s">
        <v>145</v>
      </c>
      <c r="L282" s="175" t="s">
        <v>145</v>
      </c>
      <c r="M282" s="175" t="s">
        <v>145</v>
      </c>
      <c r="N282" s="78" t="s">
        <v>145</v>
      </c>
    </row>
    <row r="283" spans="1:14" ht="30" customHeight="1">
      <c r="A283" s="175" t="s">
        <v>4266</v>
      </c>
      <c r="B283" s="175" t="s">
        <v>3231</v>
      </c>
      <c r="C283" s="175" t="s">
        <v>3232</v>
      </c>
      <c r="D283" s="175" t="s">
        <v>338</v>
      </c>
      <c r="E283" s="178">
        <f>일위대가!F1882</f>
        <v>0</v>
      </c>
      <c r="F283" s="178">
        <f>일위대가!H1882</f>
        <v>0</v>
      </c>
      <c r="G283" s="178">
        <f>일위대가!J1882</f>
        <v>37894</v>
      </c>
      <c r="H283" s="178">
        <f t="shared" si="4"/>
        <v>37894</v>
      </c>
      <c r="I283" s="175" t="s">
        <v>1148</v>
      </c>
      <c r="J283" s="175" t="s">
        <v>145</v>
      </c>
      <c r="K283" s="175" t="s">
        <v>145</v>
      </c>
      <c r="L283" s="175" t="s">
        <v>145</v>
      </c>
      <c r="M283" s="175" t="s">
        <v>145</v>
      </c>
      <c r="N283" s="78" t="s">
        <v>145</v>
      </c>
    </row>
    <row r="284" spans="1:14" ht="30" customHeight="1">
      <c r="A284" s="175" t="s">
        <v>4267</v>
      </c>
      <c r="B284" s="175" t="s">
        <v>1149</v>
      </c>
      <c r="C284" s="175" t="s">
        <v>1150</v>
      </c>
      <c r="D284" s="175" t="s">
        <v>1143</v>
      </c>
      <c r="E284" s="178">
        <f>일위대가!F1889</f>
        <v>8445</v>
      </c>
      <c r="F284" s="178">
        <f>일위대가!H1889</f>
        <v>49479</v>
      </c>
      <c r="G284" s="178">
        <f>일위대가!J1889</f>
        <v>10327</v>
      </c>
      <c r="H284" s="178">
        <f t="shared" si="4"/>
        <v>68251</v>
      </c>
      <c r="I284" s="175" t="s">
        <v>1151</v>
      </c>
      <c r="J284" s="175" t="s">
        <v>145</v>
      </c>
      <c r="K284" s="175" t="s">
        <v>1145</v>
      </c>
      <c r="L284" s="175" t="s">
        <v>145</v>
      </c>
      <c r="M284" s="175" t="s">
        <v>145</v>
      </c>
      <c r="N284" s="78" t="s">
        <v>331</v>
      </c>
    </row>
    <row r="285" spans="1:14" ht="30" customHeight="1">
      <c r="A285" s="175" t="s">
        <v>4268</v>
      </c>
      <c r="B285" s="175" t="s">
        <v>1170</v>
      </c>
      <c r="C285" s="175" t="s">
        <v>1193</v>
      </c>
      <c r="D285" s="175" t="s">
        <v>1143</v>
      </c>
      <c r="E285" s="178">
        <f>일위대가!F1896</f>
        <v>8349</v>
      </c>
      <c r="F285" s="178">
        <f>일위대가!H1896</f>
        <v>57077</v>
      </c>
      <c r="G285" s="178">
        <f>일위대가!J1896</f>
        <v>13399</v>
      </c>
      <c r="H285" s="178">
        <f t="shared" si="4"/>
        <v>78825</v>
      </c>
      <c r="I285" s="175" t="s">
        <v>1154</v>
      </c>
      <c r="J285" s="175" t="s">
        <v>145</v>
      </c>
      <c r="K285" s="175" t="s">
        <v>1145</v>
      </c>
      <c r="L285" s="175" t="s">
        <v>145</v>
      </c>
      <c r="M285" s="175" t="s">
        <v>145</v>
      </c>
      <c r="N285" s="78" t="s">
        <v>331</v>
      </c>
    </row>
    <row r="286" spans="1:14" ht="30" customHeight="1">
      <c r="A286" s="175" t="s">
        <v>4269</v>
      </c>
      <c r="B286" s="175" t="s">
        <v>1152</v>
      </c>
      <c r="C286" s="175" t="s">
        <v>1146</v>
      </c>
      <c r="D286" s="175" t="s">
        <v>1153</v>
      </c>
      <c r="E286" s="178">
        <f>일위대가!F1903</f>
        <v>0</v>
      </c>
      <c r="F286" s="178">
        <f>일위대가!H1903</f>
        <v>0</v>
      </c>
      <c r="G286" s="178">
        <f>일위대가!J1903</f>
        <v>105583</v>
      </c>
      <c r="H286" s="178">
        <f t="shared" si="4"/>
        <v>105583</v>
      </c>
      <c r="I286" s="175" t="s">
        <v>1156</v>
      </c>
      <c r="J286" s="175" t="s">
        <v>145</v>
      </c>
      <c r="K286" s="175" t="s">
        <v>145</v>
      </c>
      <c r="L286" s="175" t="s">
        <v>145</v>
      </c>
      <c r="M286" s="175" t="s">
        <v>145</v>
      </c>
      <c r="N286" s="78" t="s">
        <v>145</v>
      </c>
    </row>
    <row r="287" spans="1:14" ht="30" customHeight="1">
      <c r="A287" s="175" t="s">
        <v>4270</v>
      </c>
      <c r="B287" s="175" t="s">
        <v>1155</v>
      </c>
      <c r="C287" s="175" t="s">
        <v>1146</v>
      </c>
      <c r="D287" s="175" t="s">
        <v>1153</v>
      </c>
      <c r="E287" s="178">
        <f>일위대가!F1910</f>
        <v>0</v>
      </c>
      <c r="F287" s="178">
        <f>일위대가!H1910</f>
        <v>0</v>
      </c>
      <c r="G287" s="178">
        <f>일위대가!J1910</f>
        <v>43282</v>
      </c>
      <c r="H287" s="178">
        <f t="shared" si="4"/>
        <v>43282</v>
      </c>
      <c r="I287" s="175" t="s">
        <v>1158</v>
      </c>
      <c r="J287" s="175" t="s">
        <v>145</v>
      </c>
      <c r="K287" s="175" t="s">
        <v>145</v>
      </c>
      <c r="L287" s="175" t="s">
        <v>145</v>
      </c>
      <c r="M287" s="175" t="s">
        <v>145</v>
      </c>
      <c r="N287" s="78" t="s">
        <v>145</v>
      </c>
    </row>
    <row r="288" spans="1:14" ht="30" customHeight="1">
      <c r="A288" s="175" t="s">
        <v>4271</v>
      </c>
      <c r="B288" s="175" t="s">
        <v>348</v>
      </c>
      <c r="C288" s="175" t="s">
        <v>1157</v>
      </c>
      <c r="D288" s="175" t="s">
        <v>350</v>
      </c>
      <c r="E288" s="178">
        <f>일위대가!F1915</f>
        <v>0</v>
      </c>
      <c r="F288" s="178">
        <f>일위대가!H1915</f>
        <v>93630</v>
      </c>
      <c r="G288" s="178">
        <f>일위대가!J1915</f>
        <v>0</v>
      </c>
      <c r="H288" s="178">
        <f t="shared" si="4"/>
        <v>93630</v>
      </c>
      <c r="I288" s="175" t="s">
        <v>1161</v>
      </c>
      <c r="J288" s="175" t="s">
        <v>145</v>
      </c>
      <c r="K288" s="175" t="s">
        <v>145</v>
      </c>
      <c r="L288" s="175" t="s">
        <v>145</v>
      </c>
      <c r="M288" s="175" t="s">
        <v>145</v>
      </c>
      <c r="N288" s="78" t="s">
        <v>145</v>
      </c>
    </row>
    <row r="289" spans="1:14" ht="30" customHeight="1">
      <c r="A289" s="175" t="s">
        <v>4272</v>
      </c>
      <c r="B289" s="175" t="s">
        <v>1159</v>
      </c>
      <c r="C289" s="175" t="s">
        <v>1160</v>
      </c>
      <c r="D289" s="175" t="s">
        <v>354</v>
      </c>
      <c r="E289" s="178">
        <f>일위대가!F1921</f>
        <v>1532</v>
      </c>
      <c r="F289" s="178">
        <f>일위대가!H1921</f>
        <v>198509</v>
      </c>
      <c r="G289" s="178">
        <f>일위대가!J1921</f>
        <v>7139</v>
      </c>
      <c r="H289" s="178">
        <f t="shared" si="4"/>
        <v>207180</v>
      </c>
      <c r="I289" s="175" t="s">
        <v>1163</v>
      </c>
      <c r="J289" s="175" t="s">
        <v>145</v>
      </c>
      <c r="K289" s="175" t="s">
        <v>145</v>
      </c>
      <c r="L289" s="175" t="s">
        <v>145</v>
      </c>
      <c r="M289" s="175" t="s">
        <v>145</v>
      </c>
      <c r="N289" s="78" t="s">
        <v>145</v>
      </c>
    </row>
    <row r="290" spans="1:14" ht="30" customHeight="1">
      <c r="A290" s="175" t="s">
        <v>4273</v>
      </c>
      <c r="B290" s="175" t="s">
        <v>1141</v>
      </c>
      <c r="C290" s="175" t="s">
        <v>1162</v>
      </c>
      <c r="D290" s="175" t="s">
        <v>1143</v>
      </c>
      <c r="E290" s="178">
        <f>일위대가!F1928</f>
        <v>9015</v>
      </c>
      <c r="F290" s="178">
        <f>일위대가!H1928</f>
        <v>57077</v>
      </c>
      <c r="G290" s="178">
        <f>일위대가!J1928</f>
        <v>41995</v>
      </c>
      <c r="H290" s="178">
        <f t="shared" si="4"/>
        <v>108087</v>
      </c>
      <c r="I290" s="175" t="s">
        <v>1165</v>
      </c>
      <c r="J290" s="175" t="s">
        <v>145</v>
      </c>
      <c r="K290" s="175" t="s">
        <v>1145</v>
      </c>
      <c r="L290" s="175" t="s">
        <v>145</v>
      </c>
      <c r="M290" s="175" t="s">
        <v>145</v>
      </c>
      <c r="N290" s="78" t="s">
        <v>331</v>
      </c>
    </row>
    <row r="291" spans="1:14" ht="30" customHeight="1">
      <c r="A291" s="175" t="s">
        <v>4274</v>
      </c>
      <c r="B291" s="175" t="s">
        <v>1164</v>
      </c>
      <c r="C291" s="175" t="s">
        <v>3093</v>
      </c>
      <c r="D291" s="175" t="s">
        <v>358</v>
      </c>
      <c r="E291" s="178">
        <f>일위대가!F1941</f>
        <v>4681</v>
      </c>
      <c r="F291" s="178">
        <f>일위대가!H1941</f>
        <v>0</v>
      </c>
      <c r="G291" s="178">
        <f>일위대가!J1941</f>
        <v>0</v>
      </c>
      <c r="H291" s="178">
        <f t="shared" si="4"/>
        <v>4681</v>
      </c>
      <c r="I291" s="175" t="s">
        <v>1167</v>
      </c>
      <c r="J291" s="175" t="s">
        <v>145</v>
      </c>
      <c r="K291" s="175" t="s">
        <v>145</v>
      </c>
      <c r="L291" s="175" t="s">
        <v>145</v>
      </c>
      <c r="M291" s="175" t="s">
        <v>145</v>
      </c>
      <c r="N291" s="78" t="s">
        <v>145</v>
      </c>
    </row>
    <row r="292" spans="1:14" ht="30" customHeight="1">
      <c r="A292" s="175" t="s">
        <v>4275</v>
      </c>
      <c r="B292" s="175" t="s">
        <v>360</v>
      </c>
      <c r="C292" s="175" t="s">
        <v>1166</v>
      </c>
      <c r="D292" s="175" t="s">
        <v>358</v>
      </c>
      <c r="E292" s="178">
        <f>일위대가!F1946</f>
        <v>0</v>
      </c>
      <c r="F292" s="178">
        <f>일위대가!H1946</f>
        <v>12875</v>
      </c>
      <c r="G292" s="178">
        <f>일위대가!J1946</f>
        <v>0</v>
      </c>
      <c r="H292" s="178">
        <f t="shared" si="4"/>
        <v>12875</v>
      </c>
      <c r="I292" s="175" t="s">
        <v>1169</v>
      </c>
      <c r="J292" s="175" t="s">
        <v>145</v>
      </c>
      <c r="K292" s="175" t="s">
        <v>145</v>
      </c>
      <c r="L292" s="175" t="s">
        <v>145</v>
      </c>
      <c r="M292" s="175" t="s">
        <v>145</v>
      </c>
      <c r="N292" s="78" t="s">
        <v>145</v>
      </c>
    </row>
    <row r="293" spans="1:14" ht="30" customHeight="1">
      <c r="A293" s="175" t="s">
        <v>4276</v>
      </c>
      <c r="B293" s="175" t="s">
        <v>360</v>
      </c>
      <c r="C293" s="175" t="s">
        <v>1168</v>
      </c>
      <c r="D293" s="175" t="s">
        <v>358</v>
      </c>
      <c r="E293" s="178">
        <f>일위대가!F1951</f>
        <v>0</v>
      </c>
      <c r="F293" s="178">
        <f>일위대가!H1951</f>
        <v>15669</v>
      </c>
      <c r="G293" s="178">
        <f>일위대가!J1951</f>
        <v>0</v>
      </c>
      <c r="H293" s="178">
        <f t="shared" si="4"/>
        <v>15669</v>
      </c>
      <c r="I293" s="175" t="s">
        <v>1172</v>
      </c>
      <c r="J293" s="175" t="s">
        <v>145</v>
      </c>
      <c r="K293" s="175" t="s">
        <v>145</v>
      </c>
      <c r="L293" s="175" t="s">
        <v>145</v>
      </c>
      <c r="M293" s="175" t="s">
        <v>145</v>
      </c>
      <c r="N293" s="78" t="s">
        <v>145</v>
      </c>
    </row>
    <row r="294" spans="1:14" ht="30" customHeight="1">
      <c r="A294" s="175" t="s">
        <v>4277</v>
      </c>
      <c r="B294" s="175" t="s">
        <v>1170</v>
      </c>
      <c r="C294" s="175" t="s">
        <v>1171</v>
      </c>
      <c r="D294" s="175" t="s">
        <v>1143</v>
      </c>
      <c r="E294" s="178">
        <f>일위대가!F1958</f>
        <v>19529</v>
      </c>
      <c r="F294" s="178">
        <f>일위대가!H1958</f>
        <v>57077</v>
      </c>
      <c r="G294" s="178">
        <f>일위대가!J1958</f>
        <v>24001</v>
      </c>
      <c r="H294" s="178">
        <f t="shared" si="4"/>
        <v>100607</v>
      </c>
      <c r="I294" s="175" t="s">
        <v>1175</v>
      </c>
      <c r="J294" s="175" t="s">
        <v>145</v>
      </c>
      <c r="K294" s="175" t="s">
        <v>1145</v>
      </c>
      <c r="L294" s="175" t="s">
        <v>145</v>
      </c>
      <c r="M294" s="175" t="s">
        <v>145</v>
      </c>
      <c r="N294" s="78" t="s">
        <v>331</v>
      </c>
    </row>
    <row r="295" spans="1:14" ht="30" customHeight="1">
      <c r="A295" s="175" t="s">
        <v>4278</v>
      </c>
      <c r="B295" s="175" t="s">
        <v>1173</v>
      </c>
      <c r="C295" s="175" t="s">
        <v>1174</v>
      </c>
      <c r="D295" s="175" t="s">
        <v>1143</v>
      </c>
      <c r="E295" s="178">
        <f>일위대가!F1965</f>
        <v>43801</v>
      </c>
      <c r="F295" s="178">
        <f>일위대가!H1965</f>
        <v>57077</v>
      </c>
      <c r="G295" s="178">
        <f>일위대가!J1965</f>
        <v>32323</v>
      </c>
      <c r="H295" s="178">
        <f t="shared" si="4"/>
        <v>133201</v>
      </c>
      <c r="I295" s="175" t="s">
        <v>1177</v>
      </c>
      <c r="J295" s="175" t="s">
        <v>145</v>
      </c>
      <c r="K295" s="175" t="s">
        <v>1145</v>
      </c>
      <c r="L295" s="175" t="s">
        <v>145</v>
      </c>
      <c r="M295" s="175" t="s">
        <v>145</v>
      </c>
      <c r="N295" s="78" t="s">
        <v>331</v>
      </c>
    </row>
    <row r="296" spans="1:14" ht="30" customHeight="1">
      <c r="A296" s="175" t="s">
        <v>4279</v>
      </c>
      <c r="B296" s="175" t="s">
        <v>1176</v>
      </c>
      <c r="C296" s="175" t="s">
        <v>1174</v>
      </c>
      <c r="D296" s="175" t="s">
        <v>1143</v>
      </c>
      <c r="E296" s="178">
        <f>일위대가!F1969</f>
        <v>0</v>
      </c>
      <c r="F296" s="178">
        <f>일위대가!H1969</f>
        <v>0</v>
      </c>
      <c r="G296" s="178">
        <f>일위대가!J1969</f>
        <v>499</v>
      </c>
      <c r="H296" s="178">
        <f t="shared" si="4"/>
        <v>499</v>
      </c>
      <c r="I296" s="175" t="s">
        <v>1179</v>
      </c>
      <c r="J296" s="175" t="s">
        <v>145</v>
      </c>
      <c r="K296" s="175" t="s">
        <v>1145</v>
      </c>
      <c r="L296" s="175" t="s">
        <v>145</v>
      </c>
      <c r="M296" s="175" t="s">
        <v>145</v>
      </c>
      <c r="N296" s="78" t="s">
        <v>331</v>
      </c>
    </row>
    <row r="297" spans="1:14" ht="30" customHeight="1">
      <c r="A297" s="175" t="s">
        <v>4280</v>
      </c>
      <c r="B297" s="175" t="s">
        <v>1170</v>
      </c>
      <c r="C297" s="175" t="s">
        <v>1178</v>
      </c>
      <c r="D297" s="175" t="s">
        <v>1143</v>
      </c>
      <c r="E297" s="178">
        <f>일위대가!F1976</f>
        <v>17172</v>
      </c>
      <c r="F297" s="178">
        <f>일위대가!H1976</f>
        <v>57077</v>
      </c>
      <c r="G297" s="178">
        <f>일위대가!J1976</f>
        <v>22791</v>
      </c>
      <c r="H297" s="178">
        <f t="shared" si="4"/>
        <v>97040</v>
      </c>
      <c r="I297" s="175" t="s">
        <v>1182</v>
      </c>
      <c r="J297" s="175" t="s">
        <v>145</v>
      </c>
      <c r="K297" s="175" t="s">
        <v>1145</v>
      </c>
      <c r="L297" s="175" t="s">
        <v>145</v>
      </c>
      <c r="M297" s="175" t="s">
        <v>145</v>
      </c>
      <c r="N297" s="78" t="s">
        <v>331</v>
      </c>
    </row>
    <row r="298" spans="1:14" ht="30" customHeight="1">
      <c r="A298" s="175" t="s">
        <v>4281</v>
      </c>
      <c r="B298" s="175" t="s">
        <v>1180</v>
      </c>
      <c r="C298" s="175" t="s">
        <v>1181</v>
      </c>
      <c r="D298" s="175" t="s">
        <v>1143</v>
      </c>
      <c r="E298" s="178">
        <f>일위대가!F1983</f>
        <v>16684</v>
      </c>
      <c r="F298" s="178">
        <f>일위대가!H1983</f>
        <v>49479</v>
      </c>
      <c r="G298" s="178">
        <f>일위대가!J1983</f>
        <v>9765</v>
      </c>
      <c r="H298" s="178">
        <f t="shared" si="4"/>
        <v>75928</v>
      </c>
      <c r="I298" s="175" t="s">
        <v>1184</v>
      </c>
      <c r="J298" s="175" t="s">
        <v>145</v>
      </c>
      <c r="K298" s="175" t="s">
        <v>1145</v>
      </c>
      <c r="L298" s="175" t="s">
        <v>145</v>
      </c>
      <c r="M298" s="175" t="s">
        <v>145</v>
      </c>
      <c r="N298" s="78" t="s">
        <v>331</v>
      </c>
    </row>
    <row r="299" spans="1:14" ht="30" customHeight="1">
      <c r="A299" s="175" t="s">
        <v>4282</v>
      </c>
      <c r="B299" s="175" t="s">
        <v>1183</v>
      </c>
      <c r="C299" s="175" t="s">
        <v>1142</v>
      </c>
      <c r="D299" s="175" t="s">
        <v>1143</v>
      </c>
      <c r="E299" s="178">
        <f>일위대가!F1990</f>
        <v>25833</v>
      </c>
      <c r="F299" s="178">
        <f>일위대가!H1990</f>
        <v>57077</v>
      </c>
      <c r="G299" s="178">
        <f>일위대가!J1990</f>
        <v>26193</v>
      </c>
      <c r="H299" s="178">
        <f t="shared" si="4"/>
        <v>109103</v>
      </c>
      <c r="I299" s="175" t="s">
        <v>1187</v>
      </c>
      <c r="J299" s="175" t="s">
        <v>145</v>
      </c>
      <c r="K299" s="175" t="s">
        <v>1145</v>
      </c>
      <c r="L299" s="175" t="s">
        <v>145</v>
      </c>
      <c r="M299" s="175" t="s">
        <v>145</v>
      </c>
      <c r="N299" s="78" t="s">
        <v>331</v>
      </c>
    </row>
    <row r="300" spans="1:14" ht="30" customHeight="1">
      <c r="A300" s="175" t="s">
        <v>4283</v>
      </c>
      <c r="B300" s="175" t="s">
        <v>1185</v>
      </c>
      <c r="C300" s="175" t="s">
        <v>1186</v>
      </c>
      <c r="D300" s="175" t="s">
        <v>1143</v>
      </c>
      <c r="E300" s="178">
        <f>일위대가!F1997</f>
        <v>3430</v>
      </c>
      <c r="F300" s="178">
        <f>일위대가!H1997</f>
        <v>35608</v>
      </c>
      <c r="G300" s="178">
        <f>일위대가!J1997</f>
        <v>1902</v>
      </c>
      <c r="H300" s="178">
        <f t="shared" si="4"/>
        <v>40940</v>
      </c>
      <c r="I300" s="175" t="s">
        <v>1190</v>
      </c>
      <c r="J300" s="175" t="s">
        <v>145</v>
      </c>
      <c r="K300" s="175" t="s">
        <v>1145</v>
      </c>
      <c r="L300" s="175" t="s">
        <v>145</v>
      </c>
      <c r="M300" s="175" t="s">
        <v>145</v>
      </c>
      <c r="N300" s="78" t="s">
        <v>331</v>
      </c>
    </row>
    <row r="301" spans="1:14" ht="30" customHeight="1">
      <c r="A301" s="175" t="s">
        <v>4284</v>
      </c>
      <c r="B301" s="175" t="s">
        <v>1188</v>
      </c>
      <c r="C301" s="175" t="s">
        <v>1189</v>
      </c>
      <c r="D301" s="175" t="s">
        <v>358</v>
      </c>
      <c r="E301" s="178">
        <f>일위대가!F2002</f>
        <v>0</v>
      </c>
      <c r="F301" s="178">
        <f>일위대가!H2002</f>
        <v>16183</v>
      </c>
      <c r="G301" s="178">
        <f>일위대가!J2002</f>
        <v>0</v>
      </c>
      <c r="H301" s="178">
        <f t="shared" si="4"/>
        <v>16183</v>
      </c>
      <c r="I301" s="175" t="s">
        <v>1192</v>
      </c>
      <c r="J301" s="175" t="s">
        <v>145</v>
      </c>
      <c r="K301" s="175" t="s">
        <v>145</v>
      </c>
      <c r="L301" s="175" t="s">
        <v>145</v>
      </c>
      <c r="M301" s="175" t="s">
        <v>145</v>
      </c>
      <c r="N301" s="78" t="s">
        <v>145</v>
      </c>
    </row>
    <row r="302" spans="1:14" ht="30" customHeight="1">
      <c r="A302" s="175" t="s">
        <v>4285</v>
      </c>
      <c r="B302" s="175" t="s">
        <v>1191</v>
      </c>
      <c r="C302" s="175" t="s">
        <v>499</v>
      </c>
      <c r="D302" s="175" t="s">
        <v>358</v>
      </c>
      <c r="E302" s="178">
        <f>일위대가!F2007</f>
        <v>0</v>
      </c>
      <c r="F302" s="178">
        <f>일위대가!H2007</f>
        <v>1431</v>
      </c>
      <c r="G302" s="178">
        <f>일위대가!J2007</f>
        <v>0</v>
      </c>
      <c r="H302" s="178">
        <f t="shared" si="4"/>
        <v>1431</v>
      </c>
      <c r="I302" s="175" t="s">
        <v>1194</v>
      </c>
      <c r="J302" s="175" t="s">
        <v>145</v>
      </c>
      <c r="K302" s="175" t="s">
        <v>145</v>
      </c>
      <c r="L302" s="175" t="s">
        <v>145</v>
      </c>
      <c r="M302" s="175" t="s">
        <v>145</v>
      </c>
      <c r="N302" s="78" t="s">
        <v>145</v>
      </c>
    </row>
    <row r="303" spans="1:14" ht="30" customHeight="1">
      <c r="A303" s="175" t="s">
        <v>4286</v>
      </c>
      <c r="B303" s="175" t="s">
        <v>1195</v>
      </c>
      <c r="C303" s="175" t="s">
        <v>1196</v>
      </c>
      <c r="D303" s="175" t="s">
        <v>1143</v>
      </c>
      <c r="E303" s="178">
        <f>일위대가!F2014</f>
        <v>32975</v>
      </c>
      <c r="F303" s="178">
        <f>일위대가!H2014</f>
        <v>57077</v>
      </c>
      <c r="G303" s="178">
        <f>일위대가!J2014</f>
        <v>88220</v>
      </c>
      <c r="H303" s="178">
        <f t="shared" si="4"/>
        <v>178272</v>
      </c>
      <c r="I303" s="175" t="s">
        <v>1197</v>
      </c>
      <c r="J303" s="175" t="s">
        <v>145</v>
      </c>
      <c r="K303" s="175" t="s">
        <v>1145</v>
      </c>
      <c r="L303" s="175" t="s">
        <v>145</v>
      </c>
      <c r="M303" s="175" t="s">
        <v>145</v>
      </c>
      <c r="N303" s="78" t="s">
        <v>331</v>
      </c>
    </row>
    <row r="304" spans="1:14" ht="30" customHeight="1">
      <c r="A304" s="175" t="s">
        <v>4287</v>
      </c>
      <c r="B304" s="175" t="s">
        <v>3094</v>
      </c>
      <c r="C304" s="175" t="s">
        <v>433</v>
      </c>
      <c r="D304" s="175" t="s">
        <v>401</v>
      </c>
      <c r="E304" s="178">
        <f>일위대가!F2020</f>
        <v>0</v>
      </c>
      <c r="F304" s="178">
        <f>일위대가!H2020</f>
        <v>65838</v>
      </c>
      <c r="G304" s="178">
        <f>일위대가!J2020</f>
        <v>39502</v>
      </c>
      <c r="H304" s="178">
        <f t="shared" si="4"/>
        <v>105340</v>
      </c>
      <c r="I304" s="175" t="s">
        <v>1199</v>
      </c>
      <c r="J304" s="175" t="s">
        <v>145</v>
      </c>
      <c r="K304" s="175" t="s">
        <v>145</v>
      </c>
      <c r="L304" s="175" t="s">
        <v>145</v>
      </c>
      <c r="M304" s="175" t="s">
        <v>145</v>
      </c>
      <c r="N304" s="78" t="s">
        <v>145</v>
      </c>
    </row>
    <row r="305" spans="1:14" ht="30" customHeight="1">
      <c r="A305" s="175" t="s">
        <v>4288</v>
      </c>
      <c r="B305" s="175" t="s">
        <v>1200</v>
      </c>
      <c r="C305" s="175" t="s">
        <v>433</v>
      </c>
      <c r="D305" s="175" t="s">
        <v>401</v>
      </c>
      <c r="E305" s="178">
        <f>일위대가!F2027</f>
        <v>10770</v>
      </c>
      <c r="F305" s="178">
        <f>일위대가!H2027</f>
        <v>565007</v>
      </c>
      <c r="G305" s="178">
        <f>일위대가!J2027</f>
        <v>11300</v>
      </c>
      <c r="H305" s="178">
        <f t="shared" si="4"/>
        <v>587077</v>
      </c>
      <c r="I305" s="175" t="s">
        <v>1201</v>
      </c>
      <c r="J305" s="175" t="s">
        <v>145</v>
      </c>
      <c r="K305" s="175" t="s">
        <v>145</v>
      </c>
      <c r="L305" s="175" t="s">
        <v>145</v>
      </c>
      <c r="M305" s="175" t="s">
        <v>145</v>
      </c>
      <c r="N305" s="78" t="s">
        <v>145</v>
      </c>
    </row>
    <row r="306" spans="1:14" ht="30" customHeight="1">
      <c r="A306" s="175" t="s">
        <v>4289</v>
      </c>
      <c r="B306" s="175" t="s">
        <v>1149</v>
      </c>
      <c r="C306" s="175" t="s">
        <v>1142</v>
      </c>
      <c r="D306" s="175" t="s">
        <v>1143</v>
      </c>
      <c r="E306" s="178">
        <f>일위대가!F2034</f>
        <v>17056</v>
      </c>
      <c r="F306" s="178">
        <f>일위대가!H2034</f>
        <v>49479</v>
      </c>
      <c r="G306" s="178">
        <f>일위대가!J2034</f>
        <v>22539</v>
      </c>
      <c r="H306" s="178">
        <f t="shared" si="4"/>
        <v>89074</v>
      </c>
      <c r="I306" s="175" t="s">
        <v>1204</v>
      </c>
      <c r="J306" s="175" t="s">
        <v>145</v>
      </c>
      <c r="K306" s="175" t="s">
        <v>1145</v>
      </c>
      <c r="L306" s="175" t="s">
        <v>145</v>
      </c>
      <c r="M306" s="175" t="s">
        <v>145</v>
      </c>
      <c r="N306" s="78" t="s">
        <v>331</v>
      </c>
    </row>
    <row r="307" spans="1:14" ht="30" customHeight="1">
      <c r="A307" s="175" t="s">
        <v>4290</v>
      </c>
      <c r="B307" s="175" t="s">
        <v>1202</v>
      </c>
      <c r="C307" s="175" t="s">
        <v>1203</v>
      </c>
      <c r="D307" s="175" t="s">
        <v>358</v>
      </c>
      <c r="E307" s="178">
        <f>일위대가!F2041</f>
        <v>14991</v>
      </c>
      <c r="F307" s="178">
        <f>일위대가!H2041</f>
        <v>0</v>
      </c>
      <c r="G307" s="178">
        <f>일위대가!J2041</f>
        <v>0</v>
      </c>
      <c r="H307" s="178">
        <f t="shared" si="4"/>
        <v>14991</v>
      </c>
      <c r="I307" s="175" t="s">
        <v>1206</v>
      </c>
      <c r="J307" s="175" t="s">
        <v>145</v>
      </c>
      <c r="K307" s="175" t="s">
        <v>145</v>
      </c>
      <c r="L307" s="175" t="s">
        <v>145</v>
      </c>
      <c r="M307" s="175" t="s">
        <v>145</v>
      </c>
      <c r="N307" s="78" t="s">
        <v>145</v>
      </c>
    </row>
    <row r="308" spans="1:14" ht="30" customHeight="1">
      <c r="A308" s="175" t="s">
        <v>4291</v>
      </c>
      <c r="B308" s="175" t="s">
        <v>1205</v>
      </c>
      <c r="C308" s="175" t="s">
        <v>445</v>
      </c>
      <c r="D308" s="175" t="s">
        <v>358</v>
      </c>
      <c r="E308" s="178">
        <f>일위대가!F2047</f>
        <v>0</v>
      </c>
      <c r="F308" s="178">
        <f>일위대가!H2047</f>
        <v>56939</v>
      </c>
      <c r="G308" s="178">
        <f>일위대가!J2047</f>
        <v>569</v>
      </c>
      <c r="H308" s="178">
        <f t="shared" si="4"/>
        <v>57508</v>
      </c>
      <c r="I308" s="175" t="s">
        <v>1208</v>
      </c>
      <c r="J308" s="175" t="s">
        <v>145</v>
      </c>
      <c r="K308" s="175" t="s">
        <v>145</v>
      </c>
      <c r="L308" s="175" t="s">
        <v>145</v>
      </c>
      <c r="M308" s="175" t="s">
        <v>145</v>
      </c>
      <c r="N308" s="78" t="s">
        <v>145</v>
      </c>
    </row>
    <row r="309" spans="1:14" ht="30" customHeight="1">
      <c r="A309" s="175" t="s">
        <v>4292</v>
      </c>
      <c r="B309" s="175" t="s">
        <v>1202</v>
      </c>
      <c r="C309" s="175" t="s">
        <v>1207</v>
      </c>
      <c r="D309" s="175" t="s">
        <v>358</v>
      </c>
      <c r="E309" s="178">
        <f>일위대가!F2054</f>
        <v>12978</v>
      </c>
      <c r="F309" s="178">
        <f>일위대가!H2054</f>
        <v>0</v>
      </c>
      <c r="G309" s="178">
        <f>일위대가!J2054</f>
        <v>0</v>
      </c>
      <c r="H309" s="178">
        <f t="shared" si="4"/>
        <v>12978</v>
      </c>
      <c r="I309" s="175" t="s">
        <v>1209</v>
      </c>
      <c r="J309" s="175" t="s">
        <v>145</v>
      </c>
      <c r="K309" s="175" t="s">
        <v>145</v>
      </c>
      <c r="L309" s="175" t="s">
        <v>145</v>
      </c>
      <c r="M309" s="175" t="s">
        <v>145</v>
      </c>
      <c r="N309" s="78" t="s">
        <v>145</v>
      </c>
    </row>
    <row r="310" spans="1:14" ht="30" customHeight="1">
      <c r="A310" s="175" t="s">
        <v>4293</v>
      </c>
      <c r="B310" s="175" t="s">
        <v>1205</v>
      </c>
      <c r="C310" s="175" t="s">
        <v>447</v>
      </c>
      <c r="D310" s="175" t="s">
        <v>358</v>
      </c>
      <c r="E310" s="178">
        <f>일위대가!F2060</f>
        <v>0</v>
      </c>
      <c r="F310" s="178">
        <f>일위대가!H2060</f>
        <v>37755</v>
      </c>
      <c r="G310" s="178">
        <f>일위대가!J2060</f>
        <v>377</v>
      </c>
      <c r="H310" s="178">
        <f t="shared" si="4"/>
        <v>38132</v>
      </c>
      <c r="I310" s="175" t="s">
        <v>1211</v>
      </c>
      <c r="J310" s="175" t="s">
        <v>145</v>
      </c>
      <c r="K310" s="175" t="s">
        <v>145</v>
      </c>
      <c r="L310" s="175" t="s">
        <v>145</v>
      </c>
      <c r="M310" s="175" t="s">
        <v>145</v>
      </c>
      <c r="N310" s="78" t="s">
        <v>145</v>
      </c>
    </row>
    <row r="311" spans="1:14" ht="30" customHeight="1">
      <c r="A311" s="175" t="s">
        <v>4294</v>
      </c>
      <c r="B311" s="175" t="s">
        <v>1205</v>
      </c>
      <c r="C311" s="175" t="s">
        <v>1210</v>
      </c>
      <c r="D311" s="175" t="s">
        <v>358</v>
      </c>
      <c r="E311" s="178">
        <f>일위대가!F2066</f>
        <v>0</v>
      </c>
      <c r="F311" s="178">
        <f>일위대가!H2066</f>
        <v>45728</v>
      </c>
      <c r="G311" s="178">
        <f>일위대가!J2066</f>
        <v>457</v>
      </c>
      <c r="H311" s="178">
        <f t="shared" si="4"/>
        <v>46185</v>
      </c>
      <c r="I311" s="175" t="s">
        <v>1214</v>
      </c>
      <c r="J311" s="175" t="s">
        <v>145</v>
      </c>
      <c r="K311" s="175" t="s">
        <v>145</v>
      </c>
      <c r="L311" s="175" t="s">
        <v>145</v>
      </c>
      <c r="M311" s="175" t="s">
        <v>145</v>
      </c>
      <c r="N311" s="78" t="s">
        <v>145</v>
      </c>
    </row>
    <row r="312" spans="1:14" ht="30" customHeight="1">
      <c r="A312" s="175" t="s">
        <v>4295</v>
      </c>
      <c r="B312" s="175" t="s">
        <v>1212</v>
      </c>
      <c r="C312" s="175" t="s">
        <v>145</v>
      </c>
      <c r="D312" s="175" t="s">
        <v>1213</v>
      </c>
      <c r="E312" s="178">
        <f>일위대가!F2071</f>
        <v>26480</v>
      </c>
      <c r="F312" s="178">
        <f>일위대가!H2071</f>
        <v>0</v>
      </c>
      <c r="G312" s="178">
        <f>일위대가!J2071</f>
        <v>0</v>
      </c>
      <c r="H312" s="178">
        <f t="shared" si="4"/>
        <v>26480</v>
      </c>
      <c r="I312" s="175" t="s">
        <v>1216</v>
      </c>
      <c r="J312" s="175" t="s">
        <v>145</v>
      </c>
      <c r="K312" s="175" t="s">
        <v>145</v>
      </c>
      <c r="L312" s="175" t="s">
        <v>145</v>
      </c>
      <c r="M312" s="175" t="s">
        <v>145</v>
      </c>
      <c r="N312" s="78" t="s">
        <v>145</v>
      </c>
    </row>
    <row r="313" spans="1:14" ht="30" customHeight="1">
      <c r="A313" s="175" t="s">
        <v>4296</v>
      </c>
      <c r="B313" s="175" t="s">
        <v>1215</v>
      </c>
      <c r="C313" s="175" t="s">
        <v>447</v>
      </c>
      <c r="D313" s="175" t="s">
        <v>358</v>
      </c>
      <c r="E313" s="178">
        <f>일위대가!F2077</f>
        <v>0</v>
      </c>
      <c r="F313" s="178">
        <f>일위대가!H2077</f>
        <v>36027</v>
      </c>
      <c r="G313" s="178">
        <f>일위대가!J2077</f>
        <v>1080</v>
      </c>
      <c r="H313" s="178">
        <f t="shared" si="4"/>
        <v>37107</v>
      </c>
      <c r="I313" s="175" t="s">
        <v>1217</v>
      </c>
      <c r="J313" s="175" t="s">
        <v>145</v>
      </c>
      <c r="K313" s="175" t="s">
        <v>145</v>
      </c>
      <c r="L313" s="175" t="s">
        <v>145</v>
      </c>
      <c r="M313" s="175" t="s">
        <v>145</v>
      </c>
      <c r="N313" s="78" t="s">
        <v>145</v>
      </c>
    </row>
    <row r="314" spans="1:14" ht="30" customHeight="1">
      <c r="A314" s="175" t="s">
        <v>4297</v>
      </c>
      <c r="B314" s="175" t="s">
        <v>1215</v>
      </c>
      <c r="C314" s="175" t="s">
        <v>449</v>
      </c>
      <c r="D314" s="175" t="s">
        <v>358</v>
      </c>
      <c r="E314" s="178">
        <f>일위대가!F2083</f>
        <v>0</v>
      </c>
      <c r="F314" s="178">
        <f>일위대가!H2083</f>
        <v>31528</v>
      </c>
      <c r="G314" s="178">
        <f>일위대가!J2083</f>
        <v>945</v>
      </c>
      <c r="H314" s="178">
        <f t="shared" si="4"/>
        <v>32473</v>
      </c>
      <c r="I314" s="175" t="s">
        <v>1218</v>
      </c>
      <c r="J314" s="175" t="s">
        <v>145</v>
      </c>
      <c r="K314" s="175" t="s">
        <v>145</v>
      </c>
      <c r="L314" s="175" t="s">
        <v>145</v>
      </c>
      <c r="M314" s="175" t="s">
        <v>145</v>
      </c>
      <c r="N314" s="78" t="s">
        <v>145</v>
      </c>
    </row>
    <row r="315" spans="1:14" ht="30" customHeight="1">
      <c r="A315" s="175" t="s">
        <v>4298</v>
      </c>
      <c r="B315" s="175" t="s">
        <v>4299</v>
      </c>
      <c r="C315" s="175" t="s">
        <v>145</v>
      </c>
      <c r="D315" s="175" t="s">
        <v>381</v>
      </c>
      <c r="E315" s="178">
        <f>일위대가!F2088</f>
        <v>70045</v>
      </c>
      <c r="F315" s="178">
        <f>일위대가!H2088</f>
        <v>0</v>
      </c>
      <c r="G315" s="178">
        <f>일위대가!J2088</f>
        <v>0</v>
      </c>
      <c r="H315" s="178">
        <f t="shared" si="4"/>
        <v>70045</v>
      </c>
      <c r="I315" s="175" t="s">
        <v>1220</v>
      </c>
      <c r="J315" s="175" t="s">
        <v>145</v>
      </c>
      <c r="K315" s="175" t="s">
        <v>145</v>
      </c>
      <c r="L315" s="175" t="s">
        <v>145</v>
      </c>
      <c r="M315" s="175" t="s">
        <v>145</v>
      </c>
      <c r="N315" s="78" t="s">
        <v>145</v>
      </c>
    </row>
    <row r="316" spans="1:14" ht="30" customHeight="1">
      <c r="A316" s="175" t="s">
        <v>4300</v>
      </c>
      <c r="B316" s="175" t="s">
        <v>3477</v>
      </c>
      <c r="C316" s="175" t="s">
        <v>4301</v>
      </c>
      <c r="D316" s="175" t="s">
        <v>381</v>
      </c>
      <c r="E316" s="178">
        <f>일위대가!F2098</f>
        <v>247</v>
      </c>
      <c r="F316" s="178">
        <f>일위대가!H2098</f>
        <v>17271</v>
      </c>
      <c r="G316" s="178">
        <f>일위대가!J2098</f>
        <v>3100</v>
      </c>
      <c r="H316" s="178">
        <f t="shared" si="4"/>
        <v>20618</v>
      </c>
      <c r="I316" s="175" t="s">
        <v>1223</v>
      </c>
      <c r="J316" s="175" t="s">
        <v>145</v>
      </c>
      <c r="K316" s="175" t="s">
        <v>145</v>
      </c>
      <c r="L316" s="175" t="s">
        <v>145</v>
      </c>
      <c r="M316" s="175" t="s">
        <v>145</v>
      </c>
      <c r="N316" s="78" t="s">
        <v>145</v>
      </c>
    </row>
    <row r="317" spans="1:14" ht="30" customHeight="1">
      <c r="A317" s="175" t="s">
        <v>4302</v>
      </c>
      <c r="B317" s="175" t="s">
        <v>4303</v>
      </c>
      <c r="C317" s="175" t="s">
        <v>4304</v>
      </c>
      <c r="D317" s="175" t="s">
        <v>1143</v>
      </c>
      <c r="E317" s="178">
        <f>일위대가!F2103</f>
        <v>0</v>
      </c>
      <c r="F317" s="178">
        <f>일위대가!H2103</f>
        <v>0</v>
      </c>
      <c r="G317" s="178">
        <f>일위대가!J2103</f>
        <v>22751</v>
      </c>
      <c r="H317" s="178">
        <f t="shared" si="4"/>
        <v>22751</v>
      </c>
      <c r="I317" s="175" t="s">
        <v>1225</v>
      </c>
      <c r="J317" s="175" t="s">
        <v>145</v>
      </c>
      <c r="K317" s="175" t="s">
        <v>1145</v>
      </c>
      <c r="L317" s="175" t="s">
        <v>145</v>
      </c>
      <c r="M317" s="175" t="s">
        <v>145</v>
      </c>
      <c r="N317" s="78" t="s">
        <v>331</v>
      </c>
    </row>
    <row r="318" spans="1:14" ht="30" customHeight="1">
      <c r="A318" s="175" t="s">
        <v>4305</v>
      </c>
      <c r="B318" s="175" t="s">
        <v>4306</v>
      </c>
      <c r="C318" s="175" t="s">
        <v>4307</v>
      </c>
      <c r="D318" s="175" t="s">
        <v>1143</v>
      </c>
      <c r="E318" s="178">
        <f>일위대가!F2110</f>
        <v>2015</v>
      </c>
      <c r="F318" s="178">
        <f>일위대가!H2110</f>
        <v>0</v>
      </c>
      <c r="G318" s="178">
        <f>일위대가!J2110</f>
        <v>2272</v>
      </c>
      <c r="H318" s="178">
        <f t="shared" si="4"/>
        <v>4287</v>
      </c>
      <c r="I318" s="175" t="s">
        <v>1228</v>
      </c>
      <c r="J318" s="175" t="s">
        <v>145</v>
      </c>
      <c r="K318" s="175" t="s">
        <v>1145</v>
      </c>
      <c r="L318" s="175" t="s">
        <v>145</v>
      </c>
      <c r="M318" s="175" t="s">
        <v>145</v>
      </c>
      <c r="N318" s="78" t="s">
        <v>331</v>
      </c>
    </row>
    <row r="319" spans="1:14" ht="30" customHeight="1">
      <c r="A319" s="175" t="s">
        <v>4308</v>
      </c>
      <c r="B319" s="175" t="s">
        <v>4309</v>
      </c>
      <c r="C319" s="175" t="s">
        <v>4310</v>
      </c>
      <c r="D319" s="175" t="s">
        <v>1143</v>
      </c>
      <c r="E319" s="178">
        <f>일위대가!F2115</f>
        <v>0</v>
      </c>
      <c r="F319" s="178">
        <f>일위대가!H2115</f>
        <v>0</v>
      </c>
      <c r="G319" s="178">
        <f>일위대가!J2115</f>
        <v>177</v>
      </c>
      <c r="H319" s="178">
        <f t="shared" si="4"/>
        <v>177</v>
      </c>
      <c r="I319" s="175" t="s">
        <v>1231</v>
      </c>
      <c r="J319" s="175" t="s">
        <v>145</v>
      </c>
      <c r="K319" s="175" t="s">
        <v>1145</v>
      </c>
      <c r="L319" s="175" t="s">
        <v>145</v>
      </c>
      <c r="M319" s="175" t="s">
        <v>145</v>
      </c>
      <c r="N319" s="78" t="s">
        <v>331</v>
      </c>
    </row>
    <row r="320" spans="1:14" ht="30" customHeight="1">
      <c r="A320" s="175" t="s">
        <v>4311</v>
      </c>
      <c r="B320" s="175" t="s">
        <v>4312</v>
      </c>
      <c r="C320" s="175" t="s">
        <v>4313</v>
      </c>
      <c r="D320" s="175" t="s">
        <v>1143</v>
      </c>
      <c r="E320" s="178">
        <f>일위대가!F2119</f>
        <v>0</v>
      </c>
      <c r="F320" s="178">
        <f>일위대가!H2119</f>
        <v>0</v>
      </c>
      <c r="G320" s="178">
        <f>일위대가!J2119</f>
        <v>8</v>
      </c>
      <c r="H320" s="178">
        <f t="shared" si="4"/>
        <v>8</v>
      </c>
      <c r="I320" s="175" t="s">
        <v>1234</v>
      </c>
      <c r="J320" s="175" t="s">
        <v>145</v>
      </c>
      <c r="K320" s="175" t="s">
        <v>1145</v>
      </c>
      <c r="L320" s="175" t="s">
        <v>145</v>
      </c>
      <c r="M320" s="175" t="s">
        <v>145</v>
      </c>
      <c r="N320" s="78" t="s">
        <v>331</v>
      </c>
    </row>
    <row r="321" spans="1:14" ht="30" customHeight="1">
      <c r="A321" s="175" t="s">
        <v>4314</v>
      </c>
      <c r="B321" s="175" t="s">
        <v>453</v>
      </c>
      <c r="C321" s="175" t="s">
        <v>1219</v>
      </c>
      <c r="D321" s="175" t="s">
        <v>358</v>
      </c>
      <c r="E321" s="178">
        <f>일위대가!F2123</f>
        <v>0</v>
      </c>
      <c r="F321" s="178">
        <f>일위대가!H2123</f>
        <v>1329</v>
      </c>
      <c r="G321" s="178">
        <f>일위대가!J2123</f>
        <v>0</v>
      </c>
      <c r="H321" s="178">
        <f t="shared" si="4"/>
        <v>1329</v>
      </c>
      <c r="I321" s="175" t="s">
        <v>1236</v>
      </c>
      <c r="J321" s="175" t="s">
        <v>145</v>
      </c>
      <c r="K321" s="175" t="s">
        <v>145</v>
      </c>
      <c r="L321" s="175" t="s">
        <v>145</v>
      </c>
      <c r="M321" s="175" t="s">
        <v>145</v>
      </c>
      <c r="N321" s="78" t="s">
        <v>145</v>
      </c>
    </row>
    <row r="322" spans="1:14" ht="30" customHeight="1">
      <c r="A322" s="175" t="s">
        <v>4315</v>
      </c>
      <c r="B322" s="175" t="s">
        <v>2945</v>
      </c>
      <c r="C322" s="175" t="s">
        <v>2946</v>
      </c>
      <c r="D322" s="175" t="s">
        <v>401</v>
      </c>
      <c r="E322" s="178">
        <f>일위대가!F2130</f>
        <v>33775</v>
      </c>
      <c r="F322" s="178">
        <f>일위대가!H2130</f>
        <v>0</v>
      </c>
      <c r="G322" s="178">
        <f>일위대가!J2130</f>
        <v>0</v>
      </c>
      <c r="H322" s="178">
        <f t="shared" si="4"/>
        <v>33775</v>
      </c>
      <c r="I322" s="175" t="s">
        <v>1239</v>
      </c>
      <c r="J322" s="175" t="s">
        <v>145</v>
      </c>
      <c r="K322" s="175" t="s">
        <v>145</v>
      </c>
      <c r="L322" s="175" t="s">
        <v>145</v>
      </c>
      <c r="M322" s="175" t="s">
        <v>145</v>
      </c>
      <c r="N322" s="78" t="s">
        <v>145</v>
      </c>
    </row>
    <row r="323" spans="1:14" ht="30" customHeight="1">
      <c r="A323" s="175" t="s">
        <v>4316</v>
      </c>
      <c r="B323" s="175" t="s">
        <v>1345</v>
      </c>
      <c r="C323" s="175" t="s">
        <v>1346</v>
      </c>
      <c r="D323" s="175" t="s">
        <v>358</v>
      </c>
      <c r="E323" s="178">
        <f>일위대가!F2137</f>
        <v>260</v>
      </c>
      <c r="F323" s="178">
        <f>일위대가!H2137</f>
        <v>1436</v>
      </c>
      <c r="G323" s="178">
        <f>일위대가!J2137</f>
        <v>0</v>
      </c>
      <c r="H323" s="178">
        <f t="shared" si="4"/>
        <v>1696</v>
      </c>
      <c r="I323" s="175" t="s">
        <v>1242</v>
      </c>
      <c r="J323" s="175" t="s">
        <v>145</v>
      </c>
      <c r="K323" s="175" t="s">
        <v>145</v>
      </c>
      <c r="L323" s="175" t="s">
        <v>145</v>
      </c>
      <c r="M323" s="175" t="s">
        <v>145</v>
      </c>
      <c r="N323" s="78" t="s">
        <v>145</v>
      </c>
    </row>
    <row r="324" spans="1:14" ht="30" customHeight="1">
      <c r="A324" s="175" t="s">
        <v>4317</v>
      </c>
      <c r="B324" s="175" t="s">
        <v>1271</v>
      </c>
      <c r="C324" s="175" t="s">
        <v>1281</v>
      </c>
      <c r="D324" s="175" t="s">
        <v>1273</v>
      </c>
      <c r="E324" s="178">
        <f>일위대가!F2146</f>
        <v>157</v>
      </c>
      <c r="F324" s="178">
        <f>일위대가!H2146</f>
        <v>5262</v>
      </c>
      <c r="G324" s="178">
        <f>일위대가!J2146</f>
        <v>263</v>
      </c>
      <c r="H324" s="178">
        <f t="shared" ref="H324:H387" si="5">E324+F324+G324</f>
        <v>5682</v>
      </c>
      <c r="I324" s="175" t="s">
        <v>1245</v>
      </c>
      <c r="J324" s="175" t="s">
        <v>145</v>
      </c>
      <c r="K324" s="175" t="s">
        <v>145</v>
      </c>
      <c r="L324" s="175" t="s">
        <v>145</v>
      </c>
      <c r="M324" s="175" t="s">
        <v>145</v>
      </c>
      <c r="N324" s="78" t="s">
        <v>145</v>
      </c>
    </row>
    <row r="325" spans="1:14" ht="30" customHeight="1">
      <c r="A325" s="175" t="s">
        <v>4318</v>
      </c>
      <c r="B325" s="175" t="s">
        <v>1283</v>
      </c>
      <c r="C325" s="175" t="s">
        <v>2947</v>
      </c>
      <c r="D325" s="175" t="s">
        <v>358</v>
      </c>
      <c r="E325" s="178">
        <f>일위대가!F2151</f>
        <v>1541</v>
      </c>
      <c r="F325" s="178">
        <f>일위대가!H2151</f>
        <v>8621</v>
      </c>
      <c r="G325" s="178">
        <f>일위대가!J2151</f>
        <v>0</v>
      </c>
      <c r="H325" s="178">
        <f t="shared" si="5"/>
        <v>10162</v>
      </c>
      <c r="I325" s="175" t="s">
        <v>1248</v>
      </c>
      <c r="J325" s="175" t="s">
        <v>145</v>
      </c>
      <c r="K325" s="175" t="s">
        <v>145</v>
      </c>
      <c r="L325" s="175" t="s">
        <v>145</v>
      </c>
      <c r="M325" s="175" t="s">
        <v>145</v>
      </c>
      <c r="N325" s="78" t="s">
        <v>145</v>
      </c>
    </row>
    <row r="326" spans="1:14" ht="30" customHeight="1">
      <c r="A326" s="175" t="s">
        <v>4319</v>
      </c>
      <c r="B326" s="175" t="s">
        <v>1285</v>
      </c>
      <c r="C326" s="175" t="s">
        <v>1316</v>
      </c>
      <c r="D326" s="175" t="s">
        <v>358</v>
      </c>
      <c r="E326" s="178">
        <f>일위대가!F2159</f>
        <v>172</v>
      </c>
      <c r="F326" s="178">
        <f>일위대가!H2159</f>
        <v>8621</v>
      </c>
      <c r="G326" s="178">
        <f>일위대가!J2159</f>
        <v>0</v>
      </c>
      <c r="H326" s="178">
        <f t="shared" si="5"/>
        <v>8793</v>
      </c>
      <c r="I326" s="175" t="s">
        <v>1250</v>
      </c>
      <c r="J326" s="175" t="s">
        <v>145</v>
      </c>
      <c r="K326" s="175" t="s">
        <v>145</v>
      </c>
      <c r="L326" s="175" t="s">
        <v>145</v>
      </c>
      <c r="M326" s="175" t="s">
        <v>145</v>
      </c>
      <c r="N326" s="78" t="s">
        <v>145</v>
      </c>
    </row>
    <row r="327" spans="1:14" ht="30" customHeight="1">
      <c r="A327" s="175" t="s">
        <v>4320</v>
      </c>
      <c r="B327" s="175" t="s">
        <v>1288</v>
      </c>
      <c r="C327" s="175" t="s">
        <v>2948</v>
      </c>
      <c r="D327" s="175" t="s">
        <v>358</v>
      </c>
      <c r="E327" s="178">
        <f>일위대가!F2164</f>
        <v>1369</v>
      </c>
      <c r="F327" s="178">
        <f>일위대가!H2164</f>
        <v>0</v>
      </c>
      <c r="G327" s="178">
        <f>일위대가!J2164</f>
        <v>0</v>
      </c>
      <c r="H327" s="178">
        <f t="shared" si="5"/>
        <v>1369</v>
      </c>
      <c r="I327" s="175" t="s">
        <v>1252</v>
      </c>
      <c r="J327" s="175" t="s">
        <v>145</v>
      </c>
      <c r="K327" s="175" t="s">
        <v>145</v>
      </c>
      <c r="L327" s="175" t="s">
        <v>145</v>
      </c>
      <c r="M327" s="175" t="s">
        <v>145</v>
      </c>
      <c r="N327" s="78" t="s">
        <v>145</v>
      </c>
    </row>
    <row r="328" spans="1:14" ht="30" customHeight="1">
      <c r="A328" s="175" t="s">
        <v>4321</v>
      </c>
      <c r="B328" s="175" t="s">
        <v>2928</v>
      </c>
      <c r="C328" s="175" t="s">
        <v>2944</v>
      </c>
      <c r="D328" s="175" t="s">
        <v>329</v>
      </c>
      <c r="E328" s="178">
        <f>일위대가!F2170</f>
        <v>0</v>
      </c>
      <c r="F328" s="178">
        <f>일위대가!H2170</f>
        <v>622</v>
      </c>
      <c r="G328" s="178">
        <f>일위대가!J2170</f>
        <v>136</v>
      </c>
      <c r="H328" s="178">
        <f t="shared" si="5"/>
        <v>758</v>
      </c>
      <c r="I328" s="175" t="s">
        <v>1255</v>
      </c>
      <c r="J328" s="175" t="s">
        <v>145</v>
      </c>
      <c r="K328" s="175" t="s">
        <v>145</v>
      </c>
      <c r="L328" s="175" t="s">
        <v>145</v>
      </c>
      <c r="M328" s="175" t="s">
        <v>145</v>
      </c>
      <c r="N328" s="78" t="s">
        <v>145</v>
      </c>
    </row>
    <row r="329" spans="1:14" ht="30" customHeight="1">
      <c r="A329" s="175" t="s">
        <v>4322</v>
      </c>
      <c r="B329" s="175" t="s">
        <v>1221</v>
      </c>
      <c r="C329" s="175" t="s">
        <v>1222</v>
      </c>
      <c r="D329" s="175" t="s">
        <v>381</v>
      </c>
      <c r="E329" s="178">
        <f>일위대가!F2176</f>
        <v>0</v>
      </c>
      <c r="F329" s="178">
        <f>일위대가!H2176</f>
        <v>112070</v>
      </c>
      <c r="G329" s="178">
        <f>일위대가!J2176</f>
        <v>0</v>
      </c>
      <c r="H329" s="178">
        <f t="shared" si="5"/>
        <v>112070</v>
      </c>
      <c r="I329" s="175" t="s">
        <v>1258</v>
      </c>
      <c r="J329" s="175" t="s">
        <v>145</v>
      </c>
      <c r="K329" s="175" t="s">
        <v>145</v>
      </c>
      <c r="L329" s="175" t="s">
        <v>145</v>
      </c>
      <c r="M329" s="175" t="s">
        <v>145</v>
      </c>
      <c r="N329" s="78" t="s">
        <v>145</v>
      </c>
    </row>
    <row r="330" spans="1:14" ht="30" customHeight="1">
      <c r="A330" s="175" t="s">
        <v>4323</v>
      </c>
      <c r="B330" s="175" t="s">
        <v>1224</v>
      </c>
      <c r="C330" s="175" t="s">
        <v>1222</v>
      </c>
      <c r="D330" s="175" t="s">
        <v>381</v>
      </c>
      <c r="E330" s="178">
        <f>일위대가!F2182</f>
        <v>0</v>
      </c>
      <c r="F330" s="178">
        <f>일위대가!H2182</f>
        <v>112070</v>
      </c>
      <c r="G330" s="178">
        <f>일위대가!J2182</f>
        <v>0</v>
      </c>
      <c r="H330" s="178">
        <f t="shared" si="5"/>
        <v>112070</v>
      </c>
      <c r="I330" s="175" t="s">
        <v>1259</v>
      </c>
      <c r="J330" s="175" t="s">
        <v>145</v>
      </c>
      <c r="K330" s="175" t="s">
        <v>145</v>
      </c>
      <c r="L330" s="175" t="s">
        <v>145</v>
      </c>
      <c r="M330" s="175" t="s">
        <v>145</v>
      </c>
      <c r="N330" s="78" t="s">
        <v>145</v>
      </c>
    </row>
    <row r="331" spans="1:14" ht="30" customHeight="1">
      <c r="A331" s="175" t="s">
        <v>4324</v>
      </c>
      <c r="B331" s="175" t="s">
        <v>1226</v>
      </c>
      <c r="C331" s="175" t="s">
        <v>1227</v>
      </c>
      <c r="D331" s="175" t="s">
        <v>358</v>
      </c>
      <c r="E331" s="178">
        <f>일위대가!F2188</f>
        <v>0</v>
      </c>
      <c r="F331" s="178">
        <f>일위대가!H2188</f>
        <v>106308</v>
      </c>
      <c r="G331" s="178">
        <f>일위대가!J2188</f>
        <v>1063</v>
      </c>
      <c r="H331" s="178">
        <f t="shared" si="5"/>
        <v>107371</v>
      </c>
      <c r="I331" s="175" t="s">
        <v>1261</v>
      </c>
      <c r="J331" s="175" t="s">
        <v>145</v>
      </c>
      <c r="K331" s="175" t="s">
        <v>145</v>
      </c>
      <c r="L331" s="175" t="s">
        <v>145</v>
      </c>
      <c r="M331" s="175" t="s">
        <v>145</v>
      </c>
      <c r="N331" s="78" t="s">
        <v>145</v>
      </c>
    </row>
    <row r="332" spans="1:14" ht="30" customHeight="1">
      <c r="A332" s="175" t="s">
        <v>4325</v>
      </c>
      <c r="B332" s="175" t="s">
        <v>1229</v>
      </c>
      <c r="C332" s="175" t="s">
        <v>1230</v>
      </c>
      <c r="D332" s="175" t="s">
        <v>381</v>
      </c>
      <c r="E332" s="178">
        <f>일위대가!F2192</f>
        <v>0</v>
      </c>
      <c r="F332" s="178">
        <f>일위대가!H2192</f>
        <v>112070</v>
      </c>
      <c r="G332" s="178">
        <f>일위대가!J2192</f>
        <v>0</v>
      </c>
      <c r="H332" s="178">
        <f t="shared" si="5"/>
        <v>112070</v>
      </c>
      <c r="I332" s="175" t="s">
        <v>1264</v>
      </c>
      <c r="J332" s="175" t="s">
        <v>145</v>
      </c>
      <c r="K332" s="175" t="s">
        <v>145</v>
      </c>
      <c r="L332" s="175" t="s">
        <v>145</v>
      </c>
      <c r="M332" s="175" t="s">
        <v>145</v>
      </c>
      <c r="N332" s="78" t="s">
        <v>145</v>
      </c>
    </row>
    <row r="333" spans="1:14" ht="30" customHeight="1">
      <c r="A333" s="175" t="s">
        <v>4326</v>
      </c>
      <c r="B333" s="175" t="s">
        <v>1232</v>
      </c>
      <c r="C333" s="175" t="s">
        <v>1233</v>
      </c>
      <c r="D333" s="175" t="s">
        <v>358</v>
      </c>
      <c r="E333" s="178">
        <f>일위대가!F2198</f>
        <v>0</v>
      </c>
      <c r="F333" s="178">
        <f>일위대가!H2198</f>
        <v>11432</v>
      </c>
      <c r="G333" s="178">
        <f>일위대가!J2198</f>
        <v>228</v>
      </c>
      <c r="H333" s="178">
        <f t="shared" si="5"/>
        <v>11660</v>
      </c>
      <c r="I333" s="175" t="s">
        <v>1267</v>
      </c>
      <c r="J333" s="175" t="s">
        <v>145</v>
      </c>
      <c r="K333" s="175" t="s">
        <v>145</v>
      </c>
      <c r="L333" s="175" t="s">
        <v>145</v>
      </c>
      <c r="M333" s="175" t="s">
        <v>145</v>
      </c>
      <c r="N333" s="78" t="s">
        <v>145</v>
      </c>
    </row>
    <row r="334" spans="1:14" ht="30" customHeight="1">
      <c r="A334" s="175" t="s">
        <v>4327</v>
      </c>
      <c r="B334" s="175" t="s">
        <v>1221</v>
      </c>
      <c r="C334" s="175" t="s">
        <v>1235</v>
      </c>
      <c r="D334" s="175" t="s">
        <v>381</v>
      </c>
      <c r="E334" s="178">
        <f>일위대가!F2204</f>
        <v>0</v>
      </c>
      <c r="F334" s="178">
        <f>일위대가!H2204</f>
        <v>112070</v>
      </c>
      <c r="G334" s="178">
        <f>일위대가!J2204</f>
        <v>0</v>
      </c>
      <c r="H334" s="178">
        <f t="shared" si="5"/>
        <v>112070</v>
      </c>
      <c r="I334" s="175" t="s">
        <v>1268</v>
      </c>
      <c r="J334" s="175" t="s">
        <v>145</v>
      </c>
      <c r="K334" s="175" t="s">
        <v>145</v>
      </c>
      <c r="L334" s="175" t="s">
        <v>145</v>
      </c>
      <c r="M334" s="175" t="s">
        <v>145</v>
      </c>
      <c r="N334" s="78" t="s">
        <v>145</v>
      </c>
    </row>
    <row r="335" spans="1:14" ht="30" customHeight="1">
      <c r="A335" s="175" t="s">
        <v>4328</v>
      </c>
      <c r="B335" s="175" t="s">
        <v>1237</v>
      </c>
      <c r="C335" s="175" t="s">
        <v>1238</v>
      </c>
      <c r="D335" s="175" t="s">
        <v>381</v>
      </c>
      <c r="E335" s="178">
        <f>일위대가!F2210</f>
        <v>409875</v>
      </c>
      <c r="F335" s="178">
        <f>일위대가!H2210</f>
        <v>112070</v>
      </c>
      <c r="G335" s="178">
        <f>일위대가!J2210</f>
        <v>0</v>
      </c>
      <c r="H335" s="178">
        <f t="shared" si="5"/>
        <v>521945</v>
      </c>
      <c r="I335" s="175" t="s">
        <v>1269</v>
      </c>
      <c r="J335" s="175" t="s">
        <v>145</v>
      </c>
      <c r="K335" s="175" t="s">
        <v>145</v>
      </c>
      <c r="L335" s="175" t="s">
        <v>145</v>
      </c>
      <c r="M335" s="175" t="s">
        <v>145</v>
      </c>
      <c r="N335" s="78" t="s">
        <v>145</v>
      </c>
    </row>
    <row r="336" spans="1:14" ht="30" customHeight="1">
      <c r="A336" s="175" t="s">
        <v>4329</v>
      </c>
      <c r="B336" s="175" t="s">
        <v>1240</v>
      </c>
      <c r="C336" s="175" t="s">
        <v>1241</v>
      </c>
      <c r="D336" s="175" t="s">
        <v>358</v>
      </c>
      <c r="E336" s="178">
        <f>일위대가!F2216</f>
        <v>0</v>
      </c>
      <c r="F336" s="178">
        <f>일위대가!H2216</f>
        <v>41070</v>
      </c>
      <c r="G336" s="178">
        <f>일위대가!J2216</f>
        <v>1232</v>
      </c>
      <c r="H336" s="178">
        <f t="shared" si="5"/>
        <v>42302</v>
      </c>
      <c r="I336" s="175" t="s">
        <v>1270</v>
      </c>
      <c r="J336" s="175" t="s">
        <v>145</v>
      </c>
      <c r="K336" s="175" t="s">
        <v>145</v>
      </c>
      <c r="L336" s="175" t="s">
        <v>145</v>
      </c>
      <c r="M336" s="175" t="s">
        <v>145</v>
      </c>
      <c r="N336" s="78" t="s">
        <v>145</v>
      </c>
    </row>
    <row r="337" spans="1:14" ht="30" customHeight="1">
      <c r="A337" s="175" t="s">
        <v>4330</v>
      </c>
      <c r="B337" s="175" t="s">
        <v>1243</v>
      </c>
      <c r="C337" s="175" t="s">
        <v>1244</v>
      </c>
      <c r="D337" s="175" t="s">
        <v>358</v>
      </c>
      <c r="E337" s="178">
        <f>일위대가!F2220</f>
        <v>0</v>
      </c>
      <c r="F337" s="178">
        <f>일위대가!H2220</f>
        <v>3243</v>
      </c>
      <c r="G337" s="178">
        <f>일위대가!J2220</f>
        <v>0</v>
      </c>
      <c r="H337" s="178">
        <f t="shared" si="5"/>
        <v>3243</v>
      </c>
      <c r="I337" s="175" t="s">
        <v>1274</v>
      </c>
      <c r="J337" s="175" t="s">
        <v>145</v>
      </c>
      <c r="K337" s="175" t="s">
        <v>145</v>
      </c>
      <c r="L337" s="175" t="s">
        <v>145</v>
      </c>
      <c r="M337" s="175" t="s">
        <v>145</v>
      </c>
      <c r="N337" s="78" t="s">
        <v>145</v>
      </c>
    </row>
    <row r="338" spans="1:14" ht="30" customHeight="1">
      <c r="A338" s="175" t="s">
        <v>4331</v>
      </c>
      <c r="B338" s="175" t="s">
        <v>1246</v>
      </c>
      <c r="C338" s="175" t="s">
        <v>1247</v>
      </c>
      <c r="D338" s="175" t="s">
        <v>358</v>
      </c>
      <c r="E338" s="178">
        <f>일위대가!F2226</f>
        <v>753</v>
      </c>
      <c r="F338" s="178">
        <f>일위대가!H2226</f>
        <v>2723</v>
      </c>
      <c r="G338" s="178">
        <f>일위대가!J2226</f>
        <v>0</v>
      </c>
      <c r="H338" s="178">
        <f t="shared" si="5"/>
        <v>3476</v>
      </c>
      <c r="I338" s="175" t="s">
        <v>1277</v>
      </c>
      <c r="J338" s="175" t="s">
        <v>145</v>
      </c>
      <c r="K338" s="175" t="s">
        <v>145</v>
      </c>
      <c r="L338" s="175" t="s">
        <v>145</v>
      </c>
      <c r="M338" s="175" t="s">
        <v>145</v>
      </c>
      <c r="N338" s="78" t="s">
        <v>145</v>
      </c>
    </row>
    <row r="339" spans="1:14" ht="30" customHeight="1">
      <c r="A339" s="175" t="s">
        <v>4332</v>
      </c>
      <c r="B339" s="175" t="s">
        <v>1232</v>
      </c>
      <c r="C339" s="175" t="s">
        <v>1249</v>
      </c>
      <c r="D339" s="175" t="s">
        <v>358</v>
      </c>
      <c r="E339" s="178">
        <f>일위대가!F2232</f>
        <v>0</v>
      </c>
      <c r="F339" s="178">
        <f>일위대가!H2232</f>
        <v>15719</v>
      </c>
      <c r="G339" s="178">
        <f>일위대가!J2232</f>
        <v>314</v>
      </c>
      <c r="H339" s="178">
        <f t="shared" si="5"/>
        <v>16033</v>
      </c>
      <c r="I339" s="175" t="s">
        <v>1280</v>
      </c>
      <c r="J339" s="175" t="s">
        <v>145</v>
      </c>
      <c r="K339" s="175" t="s">
        <v>145</v>
      </c>
      <c r="L339" s="175" t="s">
        <v>145</v>
      </c>
      <c r="M339" s="175" t="s">
        <v>145</v>
      </c>
      <c r="N339" s="78" t="s">
        <v>145</v>
      </c>
    </row>
    <row r="340" spans="1:14" ht="30" customHeight="1">
      <c r="A340" s="175" t="s">
        <v>4333</v>
      </c>
      <c r="B340" s="175" t="s">
        <v>1240</v>
      </c>
      <c r="C340" s="175" t="s">
        <v>1251</v>
      </c>
      <c r="D340" s="175" t="s">
        <v>358</v>
      </c>
      <c r="E340" s="178">
        <f>일위대가!F2238</f>
        <v>0</v>
      </c>
      <c r="F340" s="178">
        <f>일위대가!H2238</f>
        <v>46239</v>
      </c>
      <c r="G340" s="178">
        <f>일위대가!J2238</f>
        <v>1387</v>
      </c>
      <c r="H340" s="178">
        <f t="shared" si="5"/>
        <v>47626</v>
      </c>
      <c r="I340" s="175" t="s">
        <v>1282</v>
      </c>
      <c r="J340" s="175" t="s">
        <v>145</v>
      </c>
      <c r="K340" s="175" t="s">
        <v>145</v>
      </c>
      <c r="L340" s="175" t="s">
        <v>145</v>
      </c>
      <c r="M340" s="175" t="s">
        <v>145</v>
      </c>
      <c r="N340" s="78" t="s">
        <v>145</v>
      </c>
    </row>
    <row r="341" spans="1:14" ht="30" customHeight="1">
      <c r="A341" s="175" t="s">
        <v>4334</v>
      </c>
      <c r="B341" s="175" t="s">
        <v>1253</v>
      </c>
      <c r="C341" s="175" t="s">
        <v>1254</v>
      </c>
      <c r="D341" s="175" t="s">
        <v>358</v>
      </c>
      <c r="E341" s="178">
        <f>일위대가!F2242</f>
        <v>0</v>
      </c>
      <c r="F341" s="178">
        <f>일위대가!H2242</f>
        <v>3445</v>
      </c>
      <c r="G341" s="178">
        <f>일위대가!J2242</f>
        <v>0</v>
      </c>
      <c r="H341" s="178">
        <f t="shared" si="5"/>
        <v>3445</v>
      </c>
      <c r="I341" s="175" t="s">
        <v>1284</v>
      </c>
      <c r="J341" s="175" t="s">
        <v>145</v>
      </c>
      <c r="K341" s="175" t="s">
        <v>145</v>
      </c>
      <c r="L341" s="175" t="s">
        <v>145</v>
      </c>
      <c r="M341" s="175" t="s">
        <v>145</v>
      </c>
      <c r="N341" s="78" t="s">
        <v>145</v>
      </c>
    </row>
    <row r="342" spans="1:14" ht="30" customHeight="1">
      <c r="A342" s="175" t="s">
        <v>4335</v>
      </c>
      <c r="B342" s="175" t="s">
        <v>1256</v>
      </c>
      <c r="C342" s="175" t="s">
        <v>1257</v>
      </c>
      <c r="D342" s="175" t="s">
        <v>358</v>
      </c>
      <c r="E342" s="178">
        <f>일위대가!F2248</f>
        <v>0</v>
      </c>
      <c r="F342" s="178">
        <f>일위대가!H2248</f>
        <v>28346</v>
      </c>
      <c r="G342" s="178">
        <f>일위대가!J2248</f>
        <v>850</v>
      </c>
      <c r="H342" s="178">
        <f t="shared" si="5"/>
        <v>29196</v>
      </c>
      <c r="I342" s="175" t="s">
        <v>1287</v>
      </c>
      <c r="J342" s="175" t="s">
        <v>145</v>
      </c>
      <c r="K342" s="175" t="s">
        <v>145</v>
      </c>
      <c r="L342" s="175" t="s">
        <v>145</v>
      </c>
      <c r="M342" s="175" t="s">
        <v>145</v>
      </c>
      <c r="N342" s="78" t="s">
        <v>145</v>
      </c>
    </row>
    <row r="343" spans="1:14" ht="30" customHeight="1">
      <c r="A343" s="175" t="s">
        <v>4336</v>
      </c>
      <c r="B343" s="175" t="s">
        <v>520</v>
      </c>
      <c r="C343" s="175" t="s">
        <v>499</v>
      </c>
      <c r="D343" s="175" t="s">
        <v>358</v>
      </c>
      <c r="E343" s="178">
        <f>일위대가!F2254</f>
        <v>0</v>
      </c>
      <c r="F343" s="178">
        <f>일위대가!H2254</f>
        <v>23346</v>
      </c>
      <c r="G343" s="178">
        <f>일위대가!J2254</f>
        <v>700</v>
      </c>
      <c r="H343" s="178">
        <f t="shared" si="5"/>
        <v>24046</v>
      </c>
      <c r="I343" s="175" t="s">
        <v>1290</v>
      </c>
      <c r="J343" s="175" t="s">
        <v>145</v>
      </c>
      <c r="K343" s="175" t="s">
        <v>145</v>
      </c>
      <c r="L343" s="175" t="s">
        <v>145</v>
      </c>
      <c r="M343" s="175" t="s">
        <v>145</v>
      </c>
      <c r="N343" s="78" t="s">
        <v>145</v>
      </c>
    </row>
    <row r="344" spans="1:14" ht="30" customHeight="1">
      <c r="A344" s="175" t="s">
        <v>4337</v>
      </c>
      <c r="B344" s="175" t="s">
        <v>520</v>
      </c>
      <c r="C344" s="175" t="s">
        <v>522</v>
      </c>
      <c r="D344" s="175" t="s">
        <v>358</v>
      </c>
      <c r="E344" s="178">
        <f>일위대가!F2260</f>
        <v>0</v>
      </c>
      <c r="F344" s="178">
        <f>일위대가!H2260</f>
        <v>18337</v>
      </c>
      <c r="G344" s="178">
        <f>일위대가!J2260</f>
        <v>550</v>
      </c>
      <c r="H344" s="178">
        <f t="shared" si="5"/>
        <v>18887</v>
      </c>
      <c r="I344" s="175" t="s">
        <v>1292</v>
      </c>
      <c r="J344" s="175" t="s">
        <v>145</v>
      </c>
      <c r="K344" s="175" t="s">
        <v>145</v>
      </c>
      <c r="L344" s="175" t="s">
        <v>145</v>
      </c>
      <c r="M344" s="175" t="s">
        <v>145</v>
      </c>
      <c r="N344" s="78" t="s">
        <v>145</v>
      </c>
    </row>
    <row r="345" spans="1:14" ht="30" customHeight="1">
      <c r="A345" s="175" t="s">
        <v>4338</v>
      </c>
      <c r="B345" s="175" t="s">
        <v>1260</v>
      </c>
      <c r="C345" s="175" t="s">
        <v>694</v>
      </c>
      <c r="D345" s="175" t="s">
        <v>338</v>
      </c>
      <c r="E345" s="178">
        <f>일위대가!F2264</f>
        <v>0</v>
      </c>
      <c r="F345" s="178">
        <f>일위대가!H2264</f>
        <v>5168</v>
      </c>
      <c r="G345" s="178">
        <f>일위대가!J2264</f>
        <v>0</v>
      </c>
      <c r="H345" s="178">
        <f t="shared" si="5"/>
        <v>5168</v>
      </c>
      <c r="I345" s="175" t="s">
        <v>1295</v>
      </c>
      <c r="J345" s="175" t="s">
        <v>145</v>
      </c>
      <c r="K345" s="175" t="s">
        <v>145</v>
      </c>
      <c r="L345" s="175" t="s">
        <v>145</v>
      </c>
      <c r="M345" s="175" t="s">
        <v>145</v>
      </c>
      <c r="N345" s="78" t="s">
        <v>145</v>
      </c>
    </row>
    <row r="346" spans="1:14" ht="30" customHeight="1">
      <c r="A346" s="175" t="s">
        <v>4339</v>
      </c>
      <c r="B346" s="175" t="s">
        <v>1262</v>
      </c>
      <c r="C346" s="175" t="s">
        <v>1263</v>
      </c>
      <c r="D346" s="175" t="s">
        <v>381</v>
      </c>
      <c r="E346" s="178">
        <f>일위대가!F2271</f>
        <v>133606</v>
      </c>
      <c r="F346" s="178">
        <f>일위대가!H2271</f>
        <v>203764</v>
      </c>
      <c r="G346" s="178">
        <f>일위대가!J2271</f>
        <v>0</v>
      </c>
      <c r="H346" s="178">
        <f t="shared" si="5"/>
        <v>337370</v>
      </c>
      <c r="I346" s="175" t="s">
        <v>1298</v>
      </c>
      <c r="J346" s="175" t="s">
        <v>145</v>
      </c>
      <c r="K346" s="175" t="s">
        <v>145</v>
      </c>
      <c r="L346" s="175" t="s">
        <v>145</v>
      </c>
      <c r="M346" s="175" t="s">
        <v>145</v>
      </c>
      <c r="N346" s="78" t="s">
        <v>145</v>
      </c>
    </row>
    <row r="347" spans="1:14" ht="30" customHeight="1">
      <c r="A347" s="175" t="s">
        <v>4340</v>
      </c>
      <c r="B347" s="175" t="s">
        <v>1265</v>
      </c>
      <c r="C347" s="175" t="s">
        <v>1266</v>
      </c>
      <c r="D347" s="175" t="s">
        <v>358</v>
      </c>
      <c r="E347" s="178">
        <f>일위대가!F2276</f>
        <v>0</v>
      </c>
      <c r="F347" s="178">
        <f>일위대가!H2276</f>
        <v>28612</v>
      </c>
      <c r="G347" s="178">
        <f>일위대가!J2276</f>
        <v>0</v>
      </c>
      <c r="H347" s="178">
        <f t="shared" si="5"/>
        <v>28612</v>
      </c>
      <c r="I347" s="175" t="s">
        <v>1301</v>
      </c>
      <c r="J347" s="175" t="s">
        <v>145</v>
      </c>
      <c r="K347" s="175" t="s">
        <v>145</v>
      </c>
      <c r="L347" s="175" t="s">
        <v>145</v>
      </c>
      <c r="M347" s="175" t="s">
        <v>145</v>
      </c>
      <c r="N347" s="78" t="s">
        <v>145</v>
      </c>
    </row>
    <row r="348" spans="1:14" ht="30" customHeight="1">
      <c r="A348" s="175" t="s">
        <v>4341</v>
      </c>
      <c r="B348" s="175" t="s">
        <v>530</v>
      </c>
      <c r="C348" s="175" t="s">
        <v>145</v>
      </c>
      <c r="D348" s="175" t="s">
        <v>329</v>
      </c>
      <c r="E348" s="178">
        <f>일위대가!F2281</f>
        <v>0</v>
      </c>
      <c r="F348" s="178">
        <f>일위대가!H2281</f>
        <v>47276</v>
      </c>
      <c r="G348" s="178">
        <f>일위대가!J2281</f>
        <v>0</v>
      </c>
      <c r="H348" s="178">
        <f t="shared" si="5"/>
        <v>47276</v>
      </c>
      <c r="I348" s="175" t="s">
        <v>1304</v>
      </c>
      <c r="J348" s="175" t="s">
        <v>145</v>
      </c>
      <c r="K348" s="175" t="s">
        <v>145</v>
      </c>
      <c r="L348" s="175" t="s">
        <v>145</v>
      </c>
      <c r="M348" s="175" t="s">
        <v>145</v>
      </c>
      <c r="N348" s="78" t="s">
        <v>145</v>
      </c>
    </row>
    <row r="349" spans="1:14" ht="30" customHeight="1">
      <c r="A349" s="175" t="s">
        <v>4342</v>
      </c>
      <c r="B349" s="175" t="s">
        <v>1271</v>
      </c>
      <c r="C349" s="175" t="s">
        <v>1272</v>
      </c>
      <c r="D349" s="175" t="s">
        <v>1273</v>
      </c>
      <c r="E349" s="178">
        <f>일위대가!F2290</f>
        <v>136</v>
      </c>
      <c r="F349" s="178">
        <f>일위대가!H2290</f>
        <v>6840</v>
      </c>
      <c r="G349" s="178">
        <f>일위대가!J2290</f>
        <v>273</v>
      </c>
      <c r="H349" s="178">
        <f t="shared" si="5"/>
        <v>7249</v>
      </c>
      <c r="I349" s="175" t="s">
        <v>1307</v>
      </c>
      <c r="J349" s="175" t="s">
        <v>145</v>
      </c>
      <c r="K349" s="175" t="s">
        <v>145</v>
      </c>
      <c r="L349" s="175" t="s">
        <v>145</v>
      </c>
      <c r="M349" s="175" t="s">
        <v>145</v>
      </c>
      <c r="N349" s="78" t="s">
        <v>145</v>
      </c>
    </row>
    <row r="350" spans="1:14" ht="30" customHeight="1">
      <c r="A350" s="175" t="s">
        <v>4343</v>
      </c>
      <c r="B350" s="175" t="s">
        <v>1275</v>
      </c>
      <c r="C350" s="175" t="s">
        <v>1276</v>
      </c>
      <c r="D350" s="175" t="s">
        <v>338</v>
      </c>
      <c r="E350" s="178">
        <f>일위대가!F2295</f>
        <v>2405</v>
      </c>
      <c r="F350" s="178">
        <f>일위대가!H2295</f>
        <v>33340</v>
      </c>
      <c r="G350" s="178">
        <f>일위대가!J2295</f>
        <v>0</v>
      </c>
      <c r="H350" s="178">
        <f t="shared" si="5"/>
        <v>35745</v>
      </c>
      <c r="I350" s="175" t="s">
        <v>1309</v>
      </c>
      <c r="J350" s="175" t="s">
        <v>145</v>
      </c>
      <c r="K350" s="175" t="s">
        <v>145</v>
      </c>
      <c r="L350" s="175" t="s">
        <v>145</v>
      </c>
      <c r="M350" s="175" t="s">
        <v>145</v>
      </c>
      <c r="N350" s="78" t="s">
        <v>145</v>
      </c>
    </row>
    <row r="351" spans="1:14" ht="30" customHeight="1">
      <c r="A351" s="175" t="s">
        <v>4344</v>
      </c>
      <c r="B351" s="175" t="s">
        <v>1278</v>
      </c>
      <c r="C351" s="175" t="s">
        <v>1279</v>
      </c>
      <c r="D351" s="175" t="s">
        <v>338</v>
      </c>
      <c r="E351" s="178">
        <f>일위대가!F2302</f>
        <v>3646</v>
      </c>
      <c r="F351" s="178">
        <f>일위대가!H2302</f>
        <v>15453</v>
      </c>
      <c r="G351" s="178">
        <f>일위대가!J2302</f>
        <v>737</v>
      </c>
      <c r="H351" s="178">
        <f t="shared" si="5"/>
        <v>19836</v>
      </c>
      <c r="I351" s="175" t="s">
        <v>1311</v>
      </c>
      <c r="J351" s="175" t="s">
        <v>145</v>
      </c>
      <c r="K351" s="175" t="s">
        <v>145</v>
      </c>
      <c r="L351" s="175" t="s">
        <v>145</v>
      </c>
      <c r="M351" s="175" t="s">
        <v>145</v>
      </c>
      <c r="N351" s="78" t="s">
        <v>145</v>
      </c>
    </row>
    <row r="352" spans="1:14" ht="30" customHeight="1">
      <c r="A352" s="175" t="s">
        <v>4345</v>
      </c>
      <c r="B352" s="175" t="s">
        <v>1283</v>
      </c>
      <c r="C352" s="175" t="s">
        <v>752</v>
      </c>
      <c r="D352" s="175" t="s">
        <v>358</v>
      </c>
      <c r="E352" s="178">
        <f>일위대가!F2307</f>
        <v>766</v>
      </c>
      <c r="F352" s="178">
        <f>일위대가!H2307</f>
        <v>4310</v>
      </c>
      <c r="G352" s="178">
        <f>일위대가!J2307</f>
        <v>0</v>
      </c>
      <c r="H352" s="178">
        <f t="shared" si="5"/>
        <v>5076</v>
      </c>
      <c r="I352" s="175" t="s">
        <v>1313</v>
      </c>
      <c r="J352" s="175" t="s">
        <v>145</v>
      </c>
      <c r="K352" s="175" t="s">
        <v>145</v>
      </c>
      <c r="L352" s="175" t="s">
        <v>145</v>
      </c>
      <c r="M352" s="175" t="s">
        <v>145</v>
      </c>
      <c r="N352" s="78" t="s">
        <v>145</v>
      </c>
    </row>
    <row r="353" spans="1:14" ht="30" customHeight="1">
      <c r="A353" s="175" t="s">
        <v>4346</v>
      </c>
      <c r="B353" s="175" t="s">
        <v>1285</v>
      </c>
      <c r="C353" s="175" t="s">
        <v>1286</v>
      </c>
      <c r="D353" s="175" t="s">
        <v>358</v>
      </c>
      <c r="E353" s="178">
        <f>일위대가!F2313</f>
        <v>86</v>
      </c>
      <c r="F353" s="178">
        <f>일위대가!H2313</f>
        <v>4310</v>
      </c>
      <c r="G353" s="178">
        <f>일위대가!J2313</f>
        <v>0</v>
      </c>
      <c r="H353" s="178">
        <f t="shared" si="5"/>
        <v>4396</v>
      </c>
      <c r="I353" s="175" t="s">
        <v>1315</v>
      </c>
      <c r="J353" s="175" t="s">
        <v>145</v>
      </c>
      <c r="K353" s="175" t="s">
        <v>145</v>
      </c>
      <c r="L353" s="175" t="s">
        <v>145</v>
      </c>
      <c r="M353" s="175" t="s">
        <v>145</v>
      </c>
      <c r="N353" s="78" t="s">
        <v>145</v>
      </c>
    </row>
    <row r="354" spans="1:14" ht="30" customHeight="1">
      <c r="A354" s="175" t="s">
        <v>4347</v>
      </c>
      <c r="B354" s="175" t="s">
        <v>1288</v>
      </c>
      <c r="C354" s="175" t="s">
        <v>1289</v>
      </c>
      <c r="D354" s="175" t="s">
        <v>358</v>
      </c>
      <c r="E354" s="178">
        <f>일위대가!F2318</f>
        <v>680</v>
      </c>
      <c r="F354" s="178">
        <f>일위대가!H2318</f>
        <v>0</v>
      </c>
      <c r="G354" s="178">
        <f>일위대가!J2318</f>
        <v>0</v>
      </c>
      <c r="H354" s="178">
        <f t="shared" si="5"/>
        <v>680</v>
      </c>
      <c r="I354" s="175" t="s">
        <v>1317</v>
      </c>
      <c r="J354" s="175" t="s">
        <v>145</v>
      </c>
      <c r="K354" s="175" t="s">
        <v>145</v>
      </c>
      <c r="L354" s="175" t="s">
        <v>145</v>
      </c>
      <c r="M354" s="175" t="s">
        <v>145</v>
      </c>
      <c r="N354" s="78" t="s">
        <v>145</v>
      </c>
    </row>
    <row r="355" spans="1:14" ht="30" customHeight="1">
      <c r="A355" s="175" t="s">
        <v>4348</v>
      </c>
      <c r="B355" s="175" t="s">
        <v>1291</v>
      </c>
      <c r="C355" s="175" t="s">
        <v>694</v>
      </c>
      <c r="D355" s="175" t="s">
        <v>338</v>
      </c>
      <c r="E355" s="178">
        <f>일위대가!F2322</f>
        <v>0</v>
      </c>
      <c r="F355" s="178">
        <f>일위대가!H2322</f>
        <v>6536</v>
      </c>
      <c r="G355" s="178">
        <f>일위대가!J2322</f>
        <v>0</v>
      </c>
      <c r="H355" s="178">
        <f t="shared" si="5"/>
        <v>6536</v>
      </c>
      <c r="I355" s="175" t="s">
        <v>1320</v>
      </c>
      <c r="J355" s="175" t="s">
        <v>145</v>
      </c>
      <c r="K355" s="175" t="s">
        <v>145</v>
      </c>
      <c r="L355" s="175" t="s">
        <v>145</v>
      </c>
      <c r="M355" s="175" t="s">
        <v>145</v>
      </c>
      <c r="N355" s="78" t="s">
        <v>145</v>
      </c>
    </row>
    <row r="356" spans="1:14" ht="30" customHeight="1">
      <c r="A356" s="175" t="s">
        <v>4349</v>
      </c>
      <c r="B356" s="175" t="s">
        <v>1293</v>
      </c>
      <c r="C356" s="175" t="s">
        <v>1294</v>
      </c>
      <c r="D356" s="175" t="s">
        <v>338</v>
      </c>
      <c r="E356" s="178">
        <f>일위대가!F2328</f>
        <v>3528</v>
      </c>
      <c r="F356" s="178">
        <f>일위대가!H2328</f>
        <v>17144</v>
      </c>
      <c r="G356" s="178">
        <f>일위대가!J2328</f>
        <v>342</v>
      </c>
      <c r="H356" s="178">
        <f t="shared" si="5"/>
        <v>21014</v>
      </c>
      <c r="I356" s="175" t="s">
        <v>1321</v>
      </c>
      <c r="J356" s="175" t="s">
        <v>145</v>
      </c>
      <c r="K356" s="175" t="s">
        <v>145</v>
      </c>
      <c r="L356" s="175" t="s">
        <v>145</v>
      </c>
      <c r="M356" s="175" t="s">
        <v>145</v>
      </c>
      <c r="N356" s="78" t="s">
        <v>145</v>
      </c>
    </row>
    <row r="357" spans="1:14" ht="30" customHeight="1">
      <c r="A357" s="175" t="s">
        <v>4350</v>
      </c>
      <c r="B357" s="175" t="s">
        <v>1296</v>
      </c>
      <c r="C357" s="175" t="s">
        <v>1297</v>
      </c>
      <c r="D357" s="175" t="s">
        <v>358</v>
      </c>
      <c r="E357" s="178">
        <f>일위대가!F2334</f>
        <v>99192</v>
      </c>
      <c r="F357" s="178">
        <f>일위대가!H2334</f>
        <v>413067</v>
      </c>
      <c r="G357" s="178">
        <f>일위대가!J2334</f>
        <v>20645</v>
      </c>
      <c r="H357" s="178">
        <f t="shared" si="5"/>
        <v>532904</v>
      </c>
      <c r="I357" s="175" t="s">
        <v>1322</v>
      </c>
      <c r="J357" s="175" t="s">
        <v>145</v>
      </c>
      <c r="K357" s="175" t="s">
        <v>145</v>
      </c>
      <c r="L357" s="175" t="s">
        <v>145</v>
      </c>
      <c r="M357" s="175" t="s">
        <v>145</v>
      </c>
      <c r="N357" s="78" t="s">
        <v>145</v>
      </c>
    </row>
    <row r="358" spans="1:14" ht="30" customHeight="1">
      <c r="A358" s="175" t="s">
        <v>4351</v>
      </c>
      <c r="B358" s="175" t="s">
        <v>1299</v>
      </c>
      <c r="C358" s="175" t="s">
        <v>1300</v>
      </c>
      <c r="D358" s="175" t="s">
        <v>458</v>
      </c>
      <c r="E358" s="178">
        <f>일위대가!F2344</f>
        <v>63</v>
      </c>
      <c r="F358" s="178">
        <f>일위대가!H2344</f>
        <v>289</v>
      </c>
      <c r="G358" s="178">
        <f>일위대가!J2344</f>
        <v>10</v>
      </c>
      <c r="H358" s="178">
        <f t="shared" si="5"/>
        <v>362</v>
      </c>
      <c r="I358" s="175" t="s">
        <v>1324</v>
      </c>
      <c r="J358" s="175" t="s">
        <v>145</v>
      </c>
      <c r="K358" s="175" t="s">
        <v>145</v>
      </c>
      <c r="L358" s="175" t="s">
        <v>145</v>
      </c>
      <c r="M358" s="175" t="s">
        <v>145</v>
      </c>
      <c r="N358" s="78" t="s">
        <v>145</v>
      </c>
    </row>
    <row r="359" spans="1:14" ht="30" customHeight="1">
      <c r="A359" s="175" t="s">
        <v>4352</v>
      </c>
      <c r="B359" s="175" t="s">
        <v>1302</v>
      </c>
      <c r="C359" s="175" t="s">
        <v>1303</v>
      </c>
      <c r="D359" s="175" t="s">
        <v>358</v>
      </c>
      <c r="E359" s="178">
        <f>일위대가!F2349</f>
        <v>3476</v>
      </c>
      <c r="F359" s="178">
        <f>일위대가!H2349</f>
        <v>11494</v>
      </c>
      <c r="G359" s="178">
        <f>일위대가!J2349</f>
        <v>0</v>
      </c>
      <c r="H359" s="178">
        <f t="shared" si="5"/>
        <v>14970</v>
      </c>
      <c r="I359" s="175" t="s">
        <v>1327</v>
      </c>
      <c r="J359" s="175" t="s">
        <v>145</v>
      </c>
      <c r="K359" s="175" t="s">
        <v>145</v>
      </c>
      <c r="L359" s="175" t="s">
        <v>145</v>
      </c>
      <c r="M359" s="175" t="s">
        <v>145</v>
      </c>
      <c r="N359" s="78" t="s">
        <v>145</v>
      </c>
    </row>
    <row r="360" spans="1:14" ht="30" customHeight="1">
      <c r="A360" s="175" t="s">
        <v>4353</v>
      </c>
      <c r="B360" s="175" t="s">
        <v>1305</v>
      </c>
      <c r="C360" s="175" t="s">
        <v>1306</v>
      </c>
      <c r="D360" s="175" t="s">
        <v>1273</v>
      </c>
      <c r="E360" s="178">
        <f>일위대가!F2357</f>
        <v>109</v>
      </c>
      <c r="F360" s="178">
        <f>일위대가!H2357</f>
        <v>5460</v>
      </c>
      <c r="G360" s="178">
        <f>일위대가!J2357</f>
        <v>109</v>
      </c>
      <c r="H360" s="178">
        <f t="shared" si="5"/>
        <v>5678</v>
      </c>
      <c r="I360" s="175" t="s">
        <v>1330</v>
      </c>
      <c r="J360" s="175" t="s">
        <v>145</v>
      </c>
      <c r="K360" s="175" t="s">
        <v>145</v>
      </c>
      <c r="L360" s="175" t="s">
        <v>145</v>
      </c>
      <c r="M360" s="175" t="s">
        <v>145</v>
      </c>
      <c r="N360" s="78" t="s">
        <v>145</v>
      </c>
    </row>
    <row r="361" spans="1:14" ht="30" customHeight="1">
      <c r="A361" s="175" t="s">
        <v>4354</v>
      </c>
      <c r="B361" s="175" t="s">
        <v>1283</v>
      </c>
      <c r="C361" s="175" t="s">
        <v>1308</v>
      </c>
      <c r="D361" s="175" t="s">
        <v>358</v>
      </c>
      <c r="E361" s="178">
        <f>일위대가!F2362</f>
        <v>772</v>
      </c>
      <c r="F361" s="178">
        <f>일위대가!H2362</f>
        <v>4310</v>
      </c>
      <c r="G361" s="178">
        <f>일위대가!J2362</f>
        <v>0</v>
      </c>
      <c r="H361" s="178">
        <f t="shared" si="5"/>
        <v>5082</v>
      </c>
      <c r="I361" s="175" t="s">
        <v>1332</v>
      </c>
      <c r="J361" s="175" t="s">
        <v>145</v>
      </c>
      <c r="K361" s="175" t="s">
        <v>145</v>
      </c>
      <c r="L361" s="175" t="s">
        <v>145</v>
      </c>
      <c r="M361" s="175" t="s">
        <v>145</v>
      </c>
      <c r="N361" s="78" t="s">
        <v>145</v>
      </c>
    </row>
    <row r="362" spans="1:14" ht="30" customHeight="1">
      <c r="A362" s="175" t="s">
        <v>4355</v>
      </c>
      <c r="B362" s="175" t="s">
        <v>1310</v>
      </c>
      <c r="C362" s="175" t="s">
        <v>755</v>
      </c>
      <c r="D362" s="175" t="s">
        <v>358</v>
      </c>
      <c r="E362" s="178">
        <f>일위대가!F2367</f>
        <v>1264</v>
      </c>
      <c r="F362" s="178">
        <f>일위대가!H2367</f>
        <v>11494</v>
      </c>
      <c r="G362" s="178">
        <f>일위대가!J2367</f>
        <v>0</v>
      </c>
      <c r="H362" s="178">
        <f t="shared" si="5"/>
        <v>12758</v>
      </c>
      <c r="I362" s="175" t="s">
        <v>1335</v>
      </c>
      <c r="J362" s="175" t="s">
        <v>145</v>
      </c>
      <c r="K362" s="175" t="s">
        <v>145</v>
      </c>
      <c r="L362" s="175" t="s">
        <v>145</v>
      </c>
      <c r="M362" s="175" t="s">
        <v>145</v>
      </c>
      <c r="N362" s="78" t="s">
        <v>145</v>
      </c>
    </row>
    <row r="363" spans="1:14" ht="30" customHeight="1">
      <c r="A363" s="175" t="s">
        <v>4356</v>
      </c>
      <c r="B363" s="175" t="s">
        <v>1288</v>
      </c>
      <c r="C363" s="175" t="s">
        <v>1312</v>
      </c>
      <c r="D363" s="175" t="s">
        <v>358</v>
      </c>
      <c r="E363" s="178">
        <f>일위대가!F2372</f>
        <v>686</v>
      </c>
      <c r="F363" s="178">
        <f>일위대가!H2372</f>
        <v>0</v>
      </c>
      <c r="G363" s="178">
        <f>일위대가!J2372</f>
        <v>0</v>
      </c>
      <c r="H363" s="178">
        <f t="shared" si="5"/>
        <v>686</v>
      </c>
      <c r="I363" s="175" t="s">
        <v>1337</v>
      </c>
      <c r="J363" s="175" t="s">
        <v>145</v>
      </c>
      <c r="K363" s="175" t="s">
        <v>145</v>
      </c>
      <c r="L363" s="175" t="s">
        <v>145</v>
      </c>
      <c r="M363" s="175" t="s">
        <v>145</v>
      </c>
      <c r="N363" s="78" t="s">
        <v>145</v>
      </c>
    </row>
    <row r="364" spans="1:14" ht="30" customHeight="1">
      <c r="A364" s="175" t="s">
        <v>4357</v>
      </c>
      <c r="B364" s="175" t="s">
        <v>1314</v>
      </c>
      <c r="C364" s="175" t="s">
        <v>1303</v>
      </c>
      <c r="D364" s="175" t="s">
        <v>358</v>
      </c>
      <c r="E364" s="178">
        <f>일위대가!F2377</f>
        <v>1035</v>
      </c>
      <c r="F364" s="178">
        <f>일위대가!H2377</f>
        <v>0</v>
      </c>
      <c r="G364" s="178">
        <f>일위대가!J2377</f>
        <v>0</v>
      </c>
      <c r="H364" s="178">
        <f t="shared" si="5"/>
        <v>1035</v>
      </c>
      <c r="I364" s="175" t="s">
        <v>1338</v>
      </c>
      <c r="J364" s="175" t="s">
        <v>145</v>
      </c>
      <c r="K364" s="175" t="s">
        <v>145</v>
      </c>
      <c r="L364" s="175" t="s">
        <v>145</v>
      </c>
      <c r="M364" s="175" t="s">
        <v>145</v>
      </c>
      <c r="N364" s="78" t="s">
        <v>145</v>
      </c>
    </row>
    <row r="365" spans="1:14" ht="30" customHeight="1">
      <c r="A365" s="175" t="s">
        <v>4358</v>
      </c>
      <c r="B365" s="175" t="s">
        <v>1310</v>
      </c>
      <c r="C365" s="175" t="s">
        <v>1316</v>
      </c>
      <c r="D365" s="175" t="s">
        <v>358</v>
      </c>
      <c r="E365" s="178">
        <f>일위대가!F2385</f>
        <v>229</v>
      </c>
      <c r="F365" s="178">
        <f>일위대가!H2385</f>
        <v>11494</v>
      </c>
      <c r="G365" s="178">
        <f>일위대가!J2385</f>
        <v>0</v>
      </c>
      <c r="H365" s="178">
        <f t="shared" si="5"/>
        <v>11723</v>
      </c>
      <c r="I365" s="175" t="s">
        <v>1339</v>
      </c>
      <c r="J365" s="175" t="s">
        <v>145</v>
      </c>
      <c r="K365" s="175" t="s">
        <v>145</v>
      </c>
      <c r="L365" s="175" t="s">
        <v>145</v>
      </c>
      <c r="M365" s="175" t="s">
        <v>145</v>
      </c>
      <c r="N365" s="78" t="s">
        <v>145</v>
      </c>
    </row>
    <row r="366" spans="1:14" ht="30" customHeight="1">
      <c r="A366" s="175" t="s">
        <v>4359</v>
      </c>
      <c r="B366" s="175" t="s">
        <v>1318</v>
      </c>
      <c r="C366" s="175" t="s">
        <v>1319</v>
      </c>
      <c r="D366" s="175" t="s">
        <v>358</v>
      </c>
      <c r="E366" s="178">
        <f>일위대가!F2391</f>
        <v>3247</v>
      </c>
      <c r="F366" s="178">
        <f>일위대가!H2391</f>
        <v>0</v>
      </c>
      <c r="G366" s="178">
        <f>일위대가!J2391</f>
        <v>0</v>
      </c>
      <c r="H366" s="178">
        <f t="shared" si="5"/>
        <v>3247</v>
      </c>
      <c r="I366" s="175" t="s">
        <v>1341</v>
      </c>
      <c r="J366" s="175" t="s">
        <v>145</v>
      </c>
      <c r="K366" s="175" t="s">
        <v>145</v>
      </c>
      <c r="L366" s="175" t="s">
        <v>145</v>
      </c>
      <c r="M366" s="175" t="s">
        <v>145</v>
      </c>
      <c r="N366" s="78" t="s">
        <v>145</v>
      </c>
    </row>
    <row r="367" spans="1:14" ht="30" customHeight="1">
      <c r="A367" s="175" t="s">
        <v>4360</v>
      </c>
      <c r="B367" s="175" t="s">
        <v>567</v>
      </c>
      <c r="C367" s="175" t="s">
        <v>1323</v>
      </c>
      <c r="D367" s="175" t="s">
        <v>358</v>
      </c>
      <c r="E367" s="178">
        <f>일위대가!F2397</f>
        <v>0</v>
      </c>
      <c r="F367" s="178">
        <f>일위대가!H2397</f>
        <v>10788</v>
      </c>
      <c r="G367" s="178">
        <f>일위대가!J2397</f>
        <v>647</v>
      </c>
      <c r="H367" s="178">
        <f t="shared" si="5"/>
        <v>11435</v>
      </c>
      <c r="I367" s="175" t="s">
        <v>1344</v>
      </c>
      <c r="J367" s="175" t="s">
        <v>145</v>
      </c>
      <c r="K367" s="175" t="s">
        <v>145</v>
      </c>
      <c r="L367" s="175" t="s">
        <v>145</v>
      </c>
      <c r="M367" s="175" t="s">
        <v>145</v>
      </c>
      <c r="N367" s="78" t="s">
        <v>145</v>
      </c>
    </row>
    <row r="368" spans="1:14" ht="30" customHeight="1">
      <c r="A368" s="175" t="s">
        <v>4361</v>
      </c>
      <c r="B368" s="175" t="s">
        <v>1325</v>
      </c>
      <c r="C368" s="175" t="s">
        <v>1326</v>
      </c>
      <c r="D368" s="175" t="s">
        <v>338</v>
      </c>
      <c r="E368" s="178">
        <f>일위대가!F2404</f>
        <v>3552</v>
      </c>
      <c r="F368" s="178">
        <f>일위대가!H2404</f>
        <v>6965</v>
      </c>
      <c r="G368" s="178">
        <f>일위대가!J2404</f>
        <v>219</v>
      </c>
      <c r="H368" s="178">
        <f t="shared" si="5"/>
        <v>10736</v>
      </c>
      <c r="I368" s="175" t="s">
        <v>1347</v>
      </c>
      <c r="J368" s="175" t="s">
        <v>145</v>
      </c>
      <c r="K368" s="175" t="s">
        <v>145</v>
      </c>
      <c r="L368" s="175" t="s">
        <v>145</v>
      </c>
      <c r="M368" s="175" t="s">
        <v>145</v>
      </c>
      <c r="N368" s="78" t="s">
        <v>145</v>
      </c>
    </row>
    <row r="369" spans="1:14" ht="30" customHeight="1">
      <c r="A369" s="175" t="s">
        <v>4362</v>
      </c>
      <c r="B369" s="175" t="s">
        <v>1328</v>
      </c>
      <c r="C369" s="175" t="s">
        <v>1329</v>
      </c>
      <c r="D369" s="175" t="s">
        <v>1273</v>
      </c>
      <c r="E369" s="178">
        <f>일위대가!F2417</f>
        <v>16</v>
      </c>
      <c r="F369" s="178">
        <f>일위대가!H2417</f>
        <v>1540</v>
      </c>
      <c r="G369" s="178">
        <f>일위대가!J2417</f>
        <v>48</v>
      </c>
      <c r="H369" s="178">
        <f t="shared" si="5"/>
        <v>1604</v>
      </c>
      <c r="I369" s="175" t="s">
        <v>1350</v>
      </c>
      <c r="J369" s="175" t="s">
        <v>145</v>
      </c>
      <c r="K369" s="175" t="s">
        <v>145</v>
      </c>
      <c r="L369" s="175" t="s">
        <v>145</v>
      </c>
      <c r="M369" s="175" t="s">
        <v>145</v>
      </c>
      <c r="N369" s="78" t="s">
        <v>145</v>
      </c>
    </row>
    <row r="370" spans="1:14" ht="30" customHeight="1">
      <c r="A370" s="175" t="s">
        <v>4363</v>
      </c>
      <c r="B370" s="175" t="s">
        <v>1331</v>
      </c>
      <c r="C370" s="175" t="s">
        <v>1329</v>
      </c>
      <c r="D370" s="175" t="s">
        <v>1273</v>
      </c>
      <c r="E370" s="178">
        <f>일위대가!F2430</f>
        <v>93</v>
      </c>
      <c r="F370" s="178">
        <f>일위대가!H2430</f>
        <v>6032</v>
      </c>
      <c r="G370" s="178">
        <f>일위대가!J2430</f>
        <v>195</v>
      </c>
      <c r="H370" s="178">
        <f t="shared" si="5"/>
        <v>6320</v>
      </c>
      <c r="I370" s="175" t="s">
        <v>1351</v>
      </c>
      <c r="J370" s="175" t="s">
        <v>145</v>
      </c>
      <c r="K370" s="175" t="s">
        <v>145</v>
      </c>
      <c r="L370" s="175" t="s">
        <v>145</v>
      </c>
      <c r="M370" s="175" t="s">
        <v>145</v>
      </c>
      <c r="N370" s="78" t="s">
        <v>145</v>
      </c>
    </row>
    <row r="371" spans="1:14" ht="30" customHeight="1">
      <c r="A371" s="175" t="s">
        <v>4364</v>
      </c>
      <c r="B371" s="175" t="s">
        <v>1333</v>
      </c>
      <c r="C371" s="175" t="s">
        <v>1334</v>
      </c>
      <c r="D371" s="175" t="s">
        <v>1143</v>
      </c>
      <c r="E371" s="178">
        <f>일위대가!F2434</f>
        <v>0</v>
      </c>
      <c r="F371" s="178">
        <f>일위대가!H2434</f>
        <v>0</v>
      </c>
      <c r="G371" s="178">
        <f>일위대가!J2434</f>
        <v>153</v>
      </c>
      <c r="H371" s="178">
        <f t="shared" si="5"/>
        <v>153</v>
      </c>
      <c r="I371" s="175" t="s">
        <v>1352</v>
      </c>
      <c r="J371" s="175" t="s">
        <v>145</v>
      </c>
      <c r="K371" s="175" t="s">
        <v>1145</v>
      </c>
      <c r="L371" s="175" t="s">
        <v>145</v>
      </c>
      <c r="M371" s="175" t="s">
        <v>145</v>
      </c>
      <c r="N371" s="78" t="s">
        <v>331</v>
      </c>
    </row>
    <row r="372" spans="1:14" ht="30" customHeight="1">
      <c r="A372" s="175" t="s">
        <v>4365</v>
      </c>
      <c r="B372" s="175" t="s">
        <v>1336</v>
      </c>
      <c r="C372" s="175" t="s">
        <v>1340</v>
      </c>
      <c r="D372" s="175" t="s">
        <v>358</v>
      </c>
      <c r="E372" s="178">
        <f>일위대가!F2440</f>
        <v>64737</v>
      </c>
      <c r="F372" s="178">
        <f>일위대가!H2440</f>
        <v>247885</v>
      </c>
      <c r="G372" s="178">
        <f>일위대가!J2440</f>
        <v>12394</v>
      </c>
      <c r="H372" s="178">
        <f t="shared" si="5"/>
        <v>325016</v>
      </c>
      <c r="I372" s="175" t="s">
        <v>1354</v>
      </c>
      <c r="J372" s="175" t="s">
        <v>145</v>
      </c>
      <c r="K372" s="175" t="s">
        <v>145</v>
      </c>
      <c r="L372" s="175" t="s">
        <v>145</v>
      </c>
      <c r="M372" s="175" t="s">
        <v>145</v>
      </c>
      <c r="N372" s="78" t="s">
        <v>145</v>
      </c>
    </row>
    <row r="373" spans="1:14" ht="30" customHeight="1">
      <c r="A373" s="175" t="s">
        <v>4366</v>
      </c>
      <c r="B373" s="175" t="s">
        <v>1271</v>
      </c>
      <c r="C373" s="175" t="s">
        <v>1281</v>
      </c>
      <c r="D373" s="175" t="s">
        <v>401</v>
      </c>
      <c r="E373" s="178">
        <f>일위대가!F2449</f>
        <v>157889</v>
      </c>
      <c r="F373" s="178">
        <f>일위대가!H2449</f>
        <v>5262972</v>
      </c>
      <c r="G373" s="178">
        <f>일위대가!J2449</f>
        <v>263148</v>
      </c>
      <c r="H373" s="178">
        <f t="shared" si="5"/>
        <v>5684009</v>
      </c>
      <c r="I373" s="175" t="s">
        <v>1356</v>
      </c>
      <c r="J373" s="175" t="s">
        <v>145</v>
      </c>
      <c r="K373" s="175" t="s">
        <v>145</v>
      </c>
      <c r="L373" s="175" t="s">
        <v>145</v>
      </c>
      <c r="M373" s="175" t="s">
        <v>145</v>
      </c>
      <c r="N373" s="78" t="s">
        <v>145</v>
      </c>
    </row>
    <row r="374" spans="1:14" ht="30" customHeight="1">
      <c r="A374" s="175" t="s">
        <v>4367</v>
      </c>
      <c r="B374" s="175" t="s">
        <v>1348</v>
      </c>
      <c r="C374" s="175" t="s">
        <v>1349</v>
      </c>
      <c r="D374" s="175" t="s">
        <v>1273</v>
      </c>
      <c r="E374" s="178">
        <f>일위대가!F2454</f>
        <v>131</v>
      </c>
      <c r="F374" s="178">
        <f>일위대가!H2454</f>
        <v>8472</v>
      </c>
      <c r="G374" s="178">
        <f>일위대가!J2454</f>
        <v>274</v>
      </c>
      <c r="H374" s="178">
        <f t="shared" si="5"/>
        <v>8877</v>
      </c>
      <c r="I374" s="175" t="s">
        <v>1358</v>
      </c>
      <c r="J374" s="175" t="s">
        <v>145</v>
      </c>
      <c r="K374" s="175" t="s">
        <v>145</v>
      </c>
      <c r="L374" s="175" t="s">
        <v>145</v>
      </c>
      <c r="M374" s="175" t="s">
        <v>145</v>
      </c>
      <c r="N374" s="78" t="s">
        <v>145</v>
      </c>
    </row>
    <row r="375" spans="1:14" ht="30" customHeight="1">
      <c r="A375" s="175" t="s">
        <v>4368</v>
      </c>
      <c r="B375" s="175" t="s">
        <v>1331</v>
      </c>
      <c r="C375" s="175" t="s">
        <v>1349</v>
      </c>
      <c r="D375" s="175" t="s">
        <v>1273</v>
      </c>
      <c r="E375" s="178">
        <f>일위대가!F2467</f>
        <v>112</v>
      </c>
      <c r="F375" s="178">
        <f>일위대가!H2467</f>
        <v>6754</v>
      </c>
      <c r="G375" s="178">
        <f>일위대가!J2467</f>
        <v>220</v>
      </c>
      <c r="H375" s="178">
        <f t="shared" si="5"/>
        <v>7086</v>
      </c>
      <c r="I375" s="175" t="s">
        <v>1361</v>
      </c>
      <c r="J375" s="175" t="s">
        <v>145</v>
      </c>
      <c r="K375" s="175" t="s">
        <v>145</v>
      </c>
      <c r="L375" s="175" t="s">
        <v>145</v>
      </c>
      <c r="M375" s="175" t="s">
        <v>145</v>
      </c>
      <c r="N375" s="78" t="s">
        <v>145</v>
      </c>
    </row>
    <row r="376" spans="1:14" ht="30" customHeight="1">
      <c r="A376" s="175" t="s">
        <v>4369</v>
      </c>
      <c r="B376" s="175" t="s">
        <v>1328</v>
      </c>
      <c r="C376" s="175" t="s">
        <v>1349</v>
      </c>
      <c r="D376" s="175" t="s">
        <v>1273</v>
      </c>
      <c r="E376" s="178">
        <f>일위대가!F2480</f>
        <v>19</v>
      </c>
      <c r="F376" s="178">
        <f>일위대가!H2480</f>
        <v>1718</v>
      </c>
      <c r="G376" s="178">
        <f>일위대가!J2480</f>
        <v>54</v>
      </c>
      <c r="H376" s="178">
        <f t="shared" si="5"/>
        <v>1791</v>
      </c>
      <c r="I376" s="175" t="s">
        <v>1363</v>
      </c>
      <c r="J376" s="175" t="s">
        <v>145</v>
      </c>
      <c r="K376" s="175" t="s">
        <v>145</v>
      </c>
      <c r="L376" s="175" t="s">
        <v>145</v>
      </c>
      <c r="M376" s="175" t="s">
        <v>145</v>
      </c>
      <c r="N376" s="78" t="s">
        <v>145</v>
      </c>
    </row>
    <row r="377" spans="1:14" ht="30" customHeight="1">
      <c r="A377" s="175" t="s">
        <v>4370</v>
      </c>
      <c r="B377" s="175" t="s">
        <v>1353</v>
      </c>
      <c r="C377" s="175" t="s">
        <v>145</v>
      </c>
      <c r="D377" s="175" t="s">
        <v>338</v>
      </c>
      <c r="E377" s="178">
        <f>일위대가!F2485</f>
        <v>0</v>
      </c>
      <c r="F377" s="178">
        <f>일위대가!H2485</f>
        <v>8828</v>
      </c>
      <c r="G377" s="178">
        <f>일위대가!J2485</f>
        <v>353</v>
      </c>
      <c r="H377" s="178">
        <f t="shared" si="5"/>
        <v>9181</v>
      </c>
      <c r="I377" s="175" t="s">
        <v>1366</v>
      </c>
      <c r="J377" s="175" t="s">
        <v>145</v>
      </c>
      <c r="K377" s="175" t="s">
        <v>145</v>
      </c>
      <c r="L377" s="175" t="s">
        <v>145</v>
      </c>
      <c r="M377" s="175" t="s">
        <v>145</v>
      </c>
      <c r="N377" s="78" t="s">
        <v>145</v>
      </c>
    </row>
    <row r="378" spans="1:14" ht="30" customHeight="1">
      <c r="A378" s="175" t="s">
        <v>4371</v>
      </c>
      <c r="B378" s="175" t="s">
        <v>608</v>
      </c>
      <c r="C378" s="175" t="s">
        <v>1355</v>
      </c>
      <c r="D378" s="175" t="s">
        <v>358</v>
      </c>
      <c r="E378" s="178">
        <f>일위대가!F2491</f>
        <v>0</v>
      </c>
      <c r="F378" s="178">
        <f>일위대가!H2491</f>
        <v>17862</v>
      </c>
      <c r="G378" s="178">
        <f>일위대가!J2491</f>
        <v>357</v>
      </c>
      <c r="H378" s="178">
        <f t="shared" si="5"/>
        <v>18219</v>
      </c>
      <c r="I378" s="175" t="s">
        <v>1369</v>
      </c>
      <c r="J378" s="175" t="s">
        <v>145</v>
      </c>
      <c r="K378" s="175" t="s">
        <v>145</v>
      </c>
      <c r="L378" s="175" t="s">
        <v>145</v>
      </c>
      <c r="M378" s="175" t="s">
        <v>145</v>
      </c>
      <c r="N378" s="78" t="s">
        <v>145</v>
      </c>
    </row>
    <row r="379" spans="1:14" ht="30" customHeight="1">
      <c r="A379" s="175" t="s">
        <v>4372</v>
      </c>
      <c r="B379" s="175" t="s">
        <v>608</v>
      </c>
      <c r="C379" s="175" t="s">
        <v>1357</v>
      </c>
      <c r="D379" s="175" t="s">
        <v>358</v>
      </c>
      <c r="E379" s="178">
        <f>일위대가!F2497</f>
        <v>0</v>
      </c>
      <c r="F379" s="178">
        <f>일위대가!H2497</f>
        <v>35725</v>
      </c>
      <c r="G379" s="178">
        <f>일위대가!J2497</f>
        <v>714</v>
      </c>
      <c r="H379" s="178">
        <f t="shared" si="5"/>
        <v>36439</v>
      </c>
      <c r="I379" s="175" t="s">
        <v>1372</v>
      </c>
      <c r="J379" s="175" t="s">
        <v>145</v>
      </c>
      <c r="K379" s="175" t="s">
        <v>145</v>
      </c>
      <c r="L379" s="175" t="s">
        <v>145</v>
      </c>
      <c r="M379" s="175" t="s">
        <v>145</v>
      </c>
      <c r="N379" s="78" t="s">
        <v>145</v>
      </c>
    </row>
    <row r="380" spans="1:14" ht="30" customHeight="1">
      <c r="A380" s="175" t="s">
        <v>4373</v>
      </c>
      <c r="B380" s="175" t="s">
        <v>1359</v>
      </c>
      <c r="C380" s="175" t="s">
        <v>1360</v>
      </c>
      <c r="D380" s="175" t="s">
        <v>329</v>
      </c>
      <c r="E380" s="178">
        <f>일위대가!F2503</f>
        <v>0</v>
      </c>
      <c r="F380" s="178">
        <f>일위대가!H2503</f>
        <v>161829</v>
      </c>
      <c r="G380" s="178">
        <f>일위대가!J2503</f>
        <v>4854</v>
      </c>
      <c r="H380" s="178">
        <f t="shared" si="5"/>
        <v>166683</v>
      </c>
      <c r="I380" s="175" t="s">
        <v>1374</v>
      </c>
      <c r="J380" s="175" t="s">
        <v>145</v>
      </c>
      <c r="K380" s="175" t="s">
        <v>145</v>
      </c>
      <c r="L380" s="175" t="s">
        <v>145</v>
      </c>
      <c r="M380" s="175" t="s">
        <v>145</v>
      </c>
      <c r="N380" s="78" t="s">
        <v>145</v>
      </c>
    </row>
    <row r="381" spans="1:14" ht="30" customHeight="1">
      <c r="A381" s="175" t="s">
        <v>4374</v>
      </c>
      <c r="B381" s="175" t="s">
        <v>1359</v>
      </c>
      <c r="C381" s="175" t="s">
        <v>1362</v>
      </c>
      <c r="D381" s="175" t="s">
        <v>329</v>
      </c>
      <c r="E381" s="178">
        <f>일위대가!F2509</f>
        <v>0</v>
      </c>
      <c r="F381" s="178">
        <f>일위대가!H2509</f>
        <v>124777</v>
      </c>
      <c r="G381" s="178">
        <f>일위대가!J2509</f>
        <v>3743</v>
      </c>
      <c r="H381" s="178">
        <f t="shared" si="5"/>
        <v>128520</v>
      </c>
      <c r="I381" s="175" t="s">
        <v>1376</v>
      </c>
      <c r="J381" s="175" t="s">
        <v>145</v>
      </c>
      <c r="K381" s="175" t="s">
        <v>145</v>
      </c>
      <c r="L381" s="175" t="s">
        <v>145</v>
      </c>
      <c r="M381" s="175" t="s">
        <v>145</v>
      </c>
      <c r="N381" s="78" t="s">
        <v>145</v>
      </c>
    </row>
    <row r="382" spans="1:14" ht="30" customHeight="1">
      <c r="A382" s="175" t="s">
        <v>4375</v>
      </c>
      <c r="B382" s="175" t="s">
        <v>1364</v>
      </c>
      <c r="C382" s="175" t="s">
        <v>1365</v>
      </c>
      <c r="D382" s="175" t="s">
        <v>358</v>
      </c>
      <c r="E382" s="178">
        <f>일위대가!F2515</f>
        <v>81</v>
      </c>
      <c r="F382" s="178">
        <f>일위대가!H2515</f>
        <v>2703</v>
      </c>
      <c r="G382" s="178">
        <f>일위대가!J2515</f>
        <v>0</v>
      </c>
      <c r="H382" s="178">
        <f t="shared" si="5"/>
        <v>2784</v>
      </c>
      <c r="I382" s="175" t="s">
        <v>1379</v>
      </c>
      <c r="J382" s="175" t="s">
        <v>145</v>
      </c>
      <c r="K382" s="175" t="s">
        <v>145</v>
      </c>
      <c r="L382" s="175" t="s">
        <v>145</v>
      </c>
      <c r="M382" s="175" t="s">
        <v>145</v>
      </c>
      <c r="N382" s="78" t="s">
        <v>145</v>
      </c>
    </row>
    <row r="383" spans="1:14" ht="30" customHeight="1">
      <c r="A383" s="175" t="s">
        <v>4376</v>
      </c>
      <c r="B383" s="175" t="s">
        <v>1367</v>
      </c>
      <c r="C383" s="175" t="s">
        <v>1368</v>
      </c>
      <c r="D383" s="175" t="s">
        <v>358</v>
      </c>
      <c r="E383" s="178">
        <f>일위대가!F2521</f>
        <v>9488</v>
      </c>
      <c r="F383" s="178">
        <f>일위대가!H2521</f>
        <v>0</v>
      </c>
      <c r="G383" s="178">
        <f>일위대가!J2521</f>
        <v>0</v>
      </c>
      <c r="H383" s="178">
        <f t="shared" si="5"/>
        <v>9488</v>
      </c>
      <c r="I383" s="175" t="s">
        <v>1380</v>
      </c>
      <c r="J383" s="175" t="s">
        <v>145</v>
      </c>
      <c r="K383" s="175" t="s">
        <v>145</v>
      </c>
      <c r="L383" s="175" t="s">
        <v>145</v>
      </c>
      <c r="M383" s="175" t="s">
        <v>145</v>
      </c>
      <c r="N383" s="78" t="s">
        <v>145</v>
      </c>
    </row>
    <row r="384" spans="1:14" ht="30" customHeight="1">
      <c r="A384" s="175" t="s">
        <v>4377</v>
      </c>
      <c r="B384" s="175" t="s">
        <v>1370</v>
      </c>
      <c r="C384" s="175" t="s">
        <v>1371</v>
      </c>
      <c r="D384" s="175" t="s">
        <v>358</v>
      </c>
      <c r="E384" s="178">
        <f>일위대가!F2527</f>
        <v>224</v>
      </c>
      <c r="F384" s="178">
        <f>일위대가!H2527</f>
        <v>11241</v>
      </c>
      <c r="G384" s="178">
        <f>일위대가!J2527</f>
        <v>0</v>
      </c>
      <c r="H384" s="178">
        <f t="shared" si="5"/>
        <v>11465</v>
      </c>
      <c r="I384" s="175" t="s">
        <v>1381</v>
      </c>
      <c r="J384" s="175" t="s">
        <v>145</v>
      </c>
      <c r="K384" s="175" t="s">
        <v>145</v>
      </c>
      <c r="L384" s="175" t="s">
        <v>145</v>
      </c>
      <c r="M384" s="175" t="s">
        <v>145</v>
      </c>
      <c r="N384" s="78" t="s">
        <v>145</v>
      </c>
    </row>
    <row r="385" spans="1:14" ht="30" customHeight="1">
      <c r="A385" s="175" t="s">
        <v>4378</v>
      </c>
      <c r="B385" s="175" t="s">
        <v>1373</v>
      </c>
      <c r="C385" s="175" t="s">
        <v>3095</v>
      </c>
      <c r="D385" s="175" t="s">
        <v>358</v>
      </c>
      <c r="E385" s="178">
        <f>일위대가!F2535</f>
        <v>135</v>
      </c>
      <c r="F385" s="178">
        <f>일위대가!H2535</f>
        <v>6761</v>
      </c>
      <c r="G385" s="178">
        <f>일위대가!J2535</f>
        <v>0</v>
      </c>
      <c r="H385" s="178">
        <f t="shared" si="5"/>
        <v>6896</v>
      </c>
      <c r="I385" s="175" t="s">
        <v>1382</v>
      </c>
      <c r="J385" s="175" t="s">
        <v>145</v>
      </c>
      <c r="K385" s="175" t="s">
        <v>145</v>
      </c>
      <c r="L385" s="175" t="s">
        <v>145</v>
      </c>
      <c r="M385" s="175" t="s">
        <v>145</v>
      </c>
      <c r="N385" s="78" t="s">
        <v>145</v>
      </c>
    </row>
    <row r="386" spans="1:14" ht="30" customHeight="1">
      <c r="A386" s="175" t="s">
        <v>4379</v>
      </c>
      <c r="B386" s="175" t="s">
        <v>1375</v>
      </c>
      <c r="C386" s="175" t="s">
        <v>3096</v>
      </c>
      <c r="D386" s="175" t="s">
        <v>358</v>
      </c>
      <c r="E386" s="178">
        <f>일위대가!F2539</f>
        <v>666</v>
      </c>
      <c r="F386" s="178">
        <f>일위대가!H2539</f>
        <v>0</v>
      </c>
      <c r="G386" s="178">
        <f>일위대가!J2539</f>
        <v>0</v>
      </c>
      <c r="H386" s="178">
        <f t="shared" si="5"/>
        <v>666</v>
      </c>
      <c r="I386" s="175" t="s">
        <v>1383</v>
      </c>
      <c r="J386" s="175" t="s">
        <v>145</v>
      </c>
      <c r="K386" s="175" t="s">
        <v>145</v>
      </c>
      <c r="L386" s="175" t="s">
        <v>145</v>
      </c>
      <c r="M386" s="175" t="s">
        <v>145</v>
      </c>
      <c r="N386" s="78" t="s">
        <v>145</v>
      </c>
    </row>
    <row r="387" spans="1:14" ht="30" customHeight="1">
      <c r="A387" s="175" t="s">
        <v>4380</v>
      </c>
      <c r="B387" s="175" t="s">
        <v>1377</v>
      </c>
      <c r="C387" s="175" t="s">
        <v>1378</v>
      </c>
      <c r="D387" s="175" t="s">
        <v>358</v>
      </c>
      <c r="E387" s="178">
        <f>일위대가!F2545</f>
        <v>422</v>
      </c>
      <c r="F387" s="178">
        <f>일위대가!H2545</f>
        <v>10567</v>
      </c>
      <c r="G387" s="178">
        <f>일위대가!J2545</f>
        <v>0</v>
      </c>
      <c r="H387" s="178">
        <f t="shared" si="5"/>
        <v>10989</v>
      </c>
      <c r="I387" s="175" t="s">
        <v>1386</v>
      </c>
      <c r="J387" s="175" t="s">
        <v>145</v>
      </c>
      <c r="K387" s="175" t="s">
        <v>145</v>
      </c>
      <c r="L387" s="175" t="s">
        <v>145</v>
      </c>
      <c r="M387" s="175" t="s">
        <v>145</v>
      </c>
      <c r="N387" s="78" t="s">
        <v>145</v>
      </c>
    </row>
    <row r="388" spans="1:14" ht="30" customHeight="1">
      <c r="A388" s="175" t="s">
        <v>4381</v>
      </c>
      <c r="B388" s="175" t="s">
        <v>1375</v>
      </c>
      <c r="C388" s="175" t="s">
        <v>3097</v>
      </c>
      <c r="D388" s="175" t="s">
        <v>358</v>
      </c>
      <c r="E388" s="178">
        <f>일위대가!F2549</f>
        <v>1971</v>
      </c>
      <c r="F388" s="178">
        <f>일위대가!H2549</f>
        <v>0</v>
      </c>
      <c r="G388" s="178">
        <f>일위대가!J2549</f>
        <v>0</v>
      </c>
      <c r="H388" s="178">
        <f t="shared" ref="H388:H435" si="6">E388+F388+G388</f>
        <v>1971</v>
      </c>
      <c r="I388" s="175" t="s">
        <v>1387</v>
      </c>
      <c r="J388" s="175" t="s">
        <v>145</v>
      </c>
      <c r="K388" s="175" t="s">
        <v>145</v>
      </c>
      <c r="L388" s="175" t="s">
        <v>145</v>
      </c>
      <c r="M388" s="175" t="s">
        <v>145</v>
      </c>
      <c r="N388" s="78" t="s">
        <v>145</v>
      </c>
    </row>
    <row r="389" spans="1:14" ht="30" customHeight="1">
      <c r="A389" s="175" t="s">
        <v>4382</v>
      </c>
      <c r="B389" s="175" t="s">
        <v>1384</v>
      </c>
      <c r="C389" s="175" t="s">
        <v>1385</v>
      </c>
      <c r="D389" s="175" t="s">
        <v>358</v>
      </c>
      <c r="E389" s="178">
        <f>일위대가!F2556</f>
        <v>81</v>
      </c>
      <c r="F389" s="178">
        <f>일위대가!H2556</f>
        <v>3244</v>
      </c>
      <c r="G389" s="178">
        <f>일위대가!J2556</f>
        <v>0</v>
      </c>
      <c r="H389" s="178">
        <f t="shared" si="6"/>
        <v>3325</v>
      </c>
      <c r="I389" s="175" t="s">
        <v>1390</v>
      </c>
      <c r="J389" s="175" t="s">
        <v>145</v>
      </c>
      <c r="K389" s="175" t="s">
        <v>145</v>
      </c>
      <c r="L389" s="175" t="s">
        <v>145</v>
      </c>
      <c r="M389" s="175" t="s">
        <v>145</v>
      </c>
      <c r="N389" s="78" t="s">
        <v>145</v>
      </c>
    </row>
    <row r="390" spans="1:14" ht="30" customHeight="1">
      <c r="A390" s="175" t="s">
        <v>4383</v>
      </c>
      <c r="B390" s="175" t="s">
        <v>1373</v>
      </c>
      <c r="C390" s="175" t="s">
        <v>3098</v>
      </c>
      <c r="D390" s="175" t="s">
        <v>358</v>
      </c>
      <c r="E390" s="178">
        <f>일위대가!F2565</f>
        <v>135</v>
      </c>
      <c r="F390" s="178">
        <f>일위대가!H2565</f>
        <v>8113</v>
      </c>
      <c r="G390" s="178">
        <f>일위대가!J2565</f>
        <v>0</v>
      </c>
      <c r="H390" s="178">
        <f t="shared" si="6"/>
        <v>8248</v>
      </c>
      <c r="I390" s="175" t="s">
        <v>1393</v>
      </c>
      <c r="J390" s="175" t="s">
        <v>145</v>
      </c>
      <c r="K390" s="175" t="s">
        <v>145</v>
      </c>
      <c r="L390" s="175" t="s">
        <v>145</v>
      </c>
      <c r="M390" s="175" t="s">
        <v>145</v>
      </c>
      <c r="N390" s="78" t="s">
        <v>145</v>
      </c>
    </row>
    <row r="391" spans="1:14" ht="30" customHeight="1">
      <c r="A391" s="175" t="s">
        <v>4384</v>
      </c>
      <c r="B391" s="175" t="s">
        <v>1375</v>
      </c>
      <c r="C391" s="175" t="s">
        <v>3099</v>
      </c>
      <c r="D391" s="175" t="s">
        <v>358</v>
      </c>
      <c r="E391" s="178">
        <f>일위대가!F2569</f>
        <v>817</v>
      </c>
      <c r="F391" s="178">
        <f>일위대가!H2569</f>
        <v>0</v>
      </c>
      <c r="G391" s="178">
        <f>일위대가!J2569</f>
        <v>0</v>
      </c>
      <c r="H391" s="178">
        <f t="shared" si="6"/>
        <v>817</v>
      </c>
      <c r="I391" s="175" t="s">
        <v>1395</v>
      </c>
      <c r="J391" s="175" t="s">
        <v>145</v>
      </c>
      <c r="K391" s="175" t="s">
        <v>145</v>
      </c>
      <c r="L391" s="175" t="s">
        <v>145</v>
      </c>
      <c r="M391" s="175" t="s">
        <v>145</v>
      </c>
      <c r="N391" s="78" t="s">
        <v>145</v>
      </c>
    </row>
    <row r="392" spans="1:14" ht="30" customHeight="1">
      <c r="A392" s="175" t="s">
        <v>4385</v>
      </c>
      <c r="B392" s="175" t="s">
        <v>1388</v>
      </c>
      <c r="C392" s="175" t="s">
        <v>1389</v>
      </c>
      <c r="D392" s="175" t="s">
        <v>358</v>
      </c>
      <c r="E392" s="178">
        <f>일위대가!F2575</f>
        <v>376</v>
      </c>
      <c r="F392" s="178">
        <f>일위대가!H2575</f>
        <v>18846</v>
      </c>
      <c r="G392" s="178">
        <f>일위대가!J2575</f>
        <v>0</v>
      </c>
      <c r="H392" s="178">
        <f t="shared" si="6"/>
        <v>19222</v>
      </c>
      <c r="I392" s="175" t="s">
        <v>1397</v>
      </c>
      <c r="J392" s="175" t="s">
        <v>145</v>
      </c>
      <c r="K392" s="175" t="s">
        <v>145</v>
      </c>
      <c r="L392" s="175" t="s">
        <v>145</v>
      </c>
      <c r="M392" s="175" t="s">
        <v>145</v>
      </c>
      <c r="N392" s="78" t="s">
        <v>145</v>
      </c>
    </row>
    <row r="393" spans="1:14" ht="30" customHeight="1">
      <c r="A393" s="175" t="s">
        <v>4386</v>
      </c>
      <c r="B393" s="175" t="s">
        <v>1391</v>
      </c>
      <c r="C393" s="175" t="s">
        <v>1392</v>
      </c>
      <c r="D393" s="175" t="s">
        <v>358</v>
      </c>
      <c r="E393" s="178">
        <f>일위대가!F2582</f>
        <v>2458</v>
      </c>
      <c r="F393" s="178">
        <f>일위대가!H2582</f>
        <v>0</v>
      </c>
      <c r="G393" s="178">
        <f>일위대가!J2582</f>
        <v>0</v>
      </c>
      <c r="H393" s="178">
        <f t="shared" si="6"/>
        <v>2458</v>
      </c>
      <c r="I393" s="175" t="s">
        <v>1399</v>
      </c>
      <c r="J393" s="175" t="s">
        <v>145</v>
      </c>
      <c r="K393" s="175" t="s">
        <v>145</v>
      </c>
      <c r="L393" s="175" t="s">
        <v>145</v>
      </c>
      <c r="M393" s="175" t="s">
        <v>145</v>
      </c>
      <c r="N393" s="78" t="s">
        <v>145</v>
      </c>
    </row>
    <row r="394" spans="1:14" ht="30" customHeight="1">
      <c r="A394" s="175" t="s">
        <v>4387</v>
      </c>
      <c r="B394" s="175" t="s">
        <v>1377</v>
      </c>
      <c r="C394" s="175" t="s">
        <v>1394</v>
      </c>
      <c r="D394" s="175" t="s">
        <v>358</v>
      </c>
      <c r="E394" s="178">
        <f>일위대가!F2588</f>
        <v>791</v>
      </c>
      <c r="F394" s="178">
        <f>일위대가!H2588</f>
        <v>19781</v>
      </c>
      <c r="G394" s="178">
        <f>일위대가!J2588</f>
        <v>0</v>
      </c>
      <c r="H394" s="178">
        <f t="shared" si="6"/>
        <v>20572</v>
      </c>
      <c r="I394" s="175" t="s">
        <v>1402</v>
      </c>
      <c r="J394" s="175" t="s">
        <v>145</v>
      </c>
      <c r="K394" s="175" t="s">
        <v>145</v>
      </c>
      <c r="L394" s="175" t="s">
        <v>145</v>
      </c>
      <c r="M394" s="175" t="s">
        <v>145</v>
      </c>
      <c r="N394" s="78" t="s">
        <v>145</v>
      </c>
    </row>
    <row r="395" spans="1:14" ht="30" customHeight="1">
      <c r="A395" s="175" t="s">
        <v>4388</v>
      </c>
      <c r="B395" s="175" t="s">
        <v>1396</v>
      </c>
      <c r="C395" s="175" t="s">
        <v>1316</v>
      </c>
      <c r="D395" s="175" t="s">
        <v>358</v>
      </c>
      <c r="E395" s="178">
        <f>일위대가!F2596</f>
        <v>125</v>
      </c>
      <c r="F395" s="178">
        <f>일위대가!H2596</f>
        <v>6254</v>
      </c>
      <c r="G395" s="178">
        <f>일위대가!J2596</f>
        <v>0</v>
      </c>
      <c r="H395" s="178">
        <f t="shared" si="6"/>
        <v>6379</v>
      </c>
      <c r="I395" s="175" t="s">
        <v>1404</v>
      </c>
      <c r="J395" s="175" t="s">
        <v>145</v>
      </c>
      <c r="K395" s="175" t="s">
        <v>145</v>
      </c>
      <c r="L395" s="175" t="s">
        <v>145</v>
      </c>
      <c r="M395" s="175" t="s">
        <v>145</v>
      </c>
      <c r="N395" s="78" t="s">
        <v>145</v>
      </c>
    </row>
    <row r="396" spans="1:14" ht="30" customHeight="1">
      <c r="A396" s="175" t="s">
        <v>4389</v>
      </c>
      <c r="B396" s="175" t="s">
        <v>3100</v>
      </c>
      <c r="C396" s="175" t="s">
        <v>1303</v>
      </c>
      <c r="D396" s="175" t="s">
        <v>358</v>
      </c>
      <c r="E396" s="178">
        <f>일위대가!F2601</f>
        <v>1035</v>
      </c>
      <c r="F396" s="178">
        <f>일위대가!H2601</f>
        <v>0</v>
      </c>
      <c r="G396" s="178">
        <f>일위대가!J2601</f>
        <v>0</v>
      </c>
      <c r="H396" s="178">
        <f t="shared" si="6"/>
        <v>1035</v>
      </c>
      <c r="I396" s="175" t="s">
        <v>1406</v>
      </c>
      <c r="J396" s="175" t="s">
        <v>145</v>
      </c>
      <c r="K396" s="175" t="s">
        <v>145</v>
      </c>
      <c r="L396" s="175" t="s">
        <v>145</v>
      </c>
      <c r="M396" s="175" t="s">
        <v>145</v>
      </c>
      <c r="N396" s="78" t="s">
        <v>145</v>
      </c>
    </row>
    <row r="397" spans="1:14" ht="30" customHeight="1">
      <c r="A397" s="175" t="s">
        <v>4390</v>
      </c>
      <c r="B397" s="175" t="s">
        <v>1398</v>
      </c>
      <c r="C397" s="175" t="s">
        <v>1411</v>
      </c>
      <c r="D397" s="175" t="s">
        <v>358</v>
      </c>
      <c r="E397" s="178">
        <f>일위대가!F2606</f>
        <v>55055</v>
      </c>
      <c r="F397" s="178">
        <f>일위대가!H2606</f>
        <v>8091</v>
      </c>
      <c r="G397" s="178">
        <f>일위대가!J2606</f>
        <v>0</v>
      </c>
      <c r="H397" s="178">
        <f t="shared" si="6"/>
        <v>63146</v>
      </c>
      <c r="I397" s="175" t="s">
        <v>1408</v>
      </c>
      <c r="J397" s="175" t="s">
        <v>145</v>
      </c>
      <c r="K397" s="175" t="s">
        <v>145</v>
      </c>
      <c r="L397" s="175" t="s">
        <v>145</v>
      </c>
      <c r="M397" s="175" t="s">
        <v>145</v>
      </c>
      <c r="N397" s="78" t="s">
        <v>145</v>
      </c>
    </row>
    <row r="398" spans="1:14" ht="30" customHeight="1">
      <c r="A398" s="175" t="s">
        <v>4391</v>
      </c>
      <c r="B398" s="175" t="s">
        <v>1400</v>
      </c>
      <c r="C398" s="175" t="s">
        <v>1401</v>
      </c>
      <c r="D398" s="175" t="s">
        <v>358</v>
      </c>
      <c r="E398" s="178">
        <f>일위대가!F2611</f>
        <v>0</v>
      </c>
      <c r="F398" s="178">
        <f>일위대가!H2611</f>
        <v>8091</v>
      </c>
      <c r="G398" s="178">
        <f>일위대가!J2611</f>
        <v>0</v>
      </c>
      <c r="H398" s="178">
        <f t="shared" si="6"/>
        <v>8091</v>
      </c>
      <c r="I398" s="175" t="s">
        <v>1410</v>
      </c>
      <c r="J398" s="175" t="s">
        <v>145</v>
      </c>
      <c r="K398" s="175" t="s">
        <v>145</v>
      </c>
      <c r="L398" s="175" t="s">
        <v>145</v>
      </c>
      <c r="M398" s="175" t="s">
        <v>145</v>
      </c>
      <c r="N398" s="78" t="s">
        <v>145</v>
      </c>
    </row>
    <row r="399" spans="1:14" ht="30" customHeight="1">
      <c r="A399" s="175" t="s">
        <v>4392</v>
      </c>
      <c r="B399" s="175" t="s">
        <v>1403</v>
      </c>
      <c r="C399" s="175" t="s">
        <v>145</v>
      </c>
      <c r="D399" s="175" t="s">
        <v>358</v>
      </c>
      <c r="E399" s="178">
        <f>일위대가!F2616</f>
        <v>6791</v>
      </c>
      <c r="F399" s="178">
        <f>일위대가!H2616</f>
        <v>24944</v>
      </c>
      <c r="G399" s="178">
        <f>일위대가!J2616</f>
        <v>249</v>
      </c>
      <c r="H399" s="178">
        <f t="shared" si="6"/>
        <v>31984</v>
      </c>
      <c r="I399" s="175" t="s">
        <v>1412</v>
      </c>
      <c r="J399" s="175" t="s">
        <v>145</v>
      </c>
      <c r="K399" s="175" t="s">
        <v>145</v>
      </c>
      <c r="L399" s="175" t="s">
        <v>145</v>
      </c>
      <c r="M399" s="175" t="s">
        <v>145</v>
      </c>
      <c r="N399" s="78" t="s">
        <v>145</v>
      </c>
    </row>
    <row r="400" spans="1:14" ht="30" customHeight="1">
      <c r="A400" s="175" t="s">
        <v>4393</v>
      </c>
      <c r="B400" s="175" t="s">
        <v>1405</v>
      </c>
      <c r="C400" s="175" t="s">
        <v>145</v>
      </c>
      <c r="D400" s="175" t="s">
        <v>358</v>
      </c>
      <c r="E400" s="178">
        <f>일위대가!F2622</f>
        <v>6791</v>
      </c>
      <c r="F400" s="178">
        <f>일위대가!H2622</f>
        <v>0</v>
      </c>
      <c r="G400" s="178">
        <f>일위대가!J2622</f>
        <v>0</v>
      </c>
      <c r="H400" s="178">
        <f t="shared" si="6"/>
        <v>6791</v>
      </c>
      <c r="I400" s="175" t="s">
        <v>1414</v>
      </c>
      <c r="J400" s="175" t="s">
        <v>145</v>
      </c>
      <c r="K400" s="175" t="s">
        <v>145</v>
      </c>
      <c r="L400" s="175" t="s">
        <v>145</v>
      </c>
      <c r="M400" s="175" t="s">
        <v>145</v>
      </c>
      <c r="N400" s="78" t="s">
        <v>145</v>
      </c>
    </row>
    <row r="401" spans="1:14" ht="30" customHeight="1">
      <c r="A401" s="175" t="s">
        <v>4394</v>
      </c>
      <c r="B401" s="175" t="s">
        <v>1407</v>
      </c>
      <c r="C401" s="175" t="s">
        <v>145</v>
      </c>
      <c r="D401" s="175" t="s">
        <v>358</v>
      </c>
      <c r="E401" s="178">
        <f>일위대가!F2628</f>
        <v>0</v>
      </c>
      <c r="F401" s="178">
        <f>일위대가!H2628</f>
        <v>24944</v>
      </c>
      <c r="G401" s="178">
        <f>일위대가!J2628</f>
        <v>249</v>
      </c>
      <c r="H401" s="178">
        <f t="shared" si="6"/>
        <v>25193</v>
      </c>
      <c r="I401" s="175" t="s">
        <v>1416</v>
      </c>
      <c r="J401" s="175" t="s">
        <v>145</v>
      </c>
      <c r="K401" s="175" t="s">
        <v>145</v>
      </c>
      <c r="L401" s="175" t="s">
        <v>145</v>
      </c>
      <c r="M401" s="175" t="s">
        <v>145</v>
      </c>
      <c r="N401" s="78" t="s">
        <v>145</v>
      </c>
    </row>
    <row r="402" spans="1:14" ht="30" customHeight="1">
      <c r="A402" s="175" t="s">
        <v>4395</v>
      </c>
      <c r="B402" s="175" t="s">
        <v>1398</v>
      </c>
      <c r="C402" s="175" t="s">
        <v>1409</v>
      </c>
      <c r="D402" s="175" t="s">
        <v>358</v>
      </c>
      <c r="E402" s="178">
        <f>일위대가!F2633</f>
        <v>63525</v>
      </c>
      <c r="F402" s="178">
        <f>일위대가!H2633</f>
        <v>8091</v>
      </c>
      <c r="G402" s="178">
        <f>일위대가!J2633</f>
        <v>0</v>
      </c>
      <c r="H402" s="178">
        <f t="shared" si="6"/>
        <v>71616</v>
      </c>
      <c r="I402" s="175" t="s">
        <v>1419</v>
      </c>
      <c r="J402" s="175" t="s">
        <v>145</v>
      </c>
      <c r="K402" s="175" t="s">
        <v>145</v>
      </c>
      <c r="L402" s="175" t="s">
        <v>145</v>
      </c>
      <c r="M402" s="175" t="s">
        <v>145</v>
      </c>
      <c r="N402" s="78" t="s">
        <v>145</v>
      </c>
    </row>
    <row r="403" spans="1:14" ht="30" customHeight="1">
      <c r="A403" s="175" t="s">
        <v>4396</v>
      </c>
      <c r="B403" s="175" t="s">
        <v>1278</v>
      </c>
      <c r="C403" s="175" t="s">
        <v>1413</v>
      </c>
      <c r="D403" s="175" t="s">
        <v>338</v>
      </c>
      <c r="E403" s="178">
        <f>일위대가!F2640</f>
        <v>4399</v>
      </c>
      <c r="F403" s="178">
        <f>일위대가!H2640</f>
        <v>11562</v>
      </c>
      <c r="G403" s="178">
        <f>일위대가!J2640</f>
        <v>532</v>
      </c>
      <c r="H403" s="178">
        <f t="shared" si="6"/>
        <v>16493</v>
      </c>
      <c r="I403" s="175" t="s">
        <v>1421</v>
      </c>
      <c r="J403" s="175" t="s">
        <v>145</v>
      </c>
      <c r="K403" s="175" t="s">
        <v>145</v>
      </c>
      <c r="L403" s="175" t="s">
        <v>145</v>
      </c>
      <c r="M403" s="175" t="s">
        <v>145</v>
      </c>
      <c r="N403" s="78" t="s">
        <v>145</v>
      </c>
    </row>
    <row r="404" spans="1:14" ht="30" customHeight="1">
      <c r="A404" s="175" t="s">
        <v>4397</v>
      </c>
      <c r="B404" s="175" t="s">
        <v>1271</v>
      </c>
      <c r="C404" s="175" t="s">
        <v>3233</v>
      </c>
      <c r="D404" s="175" t="s">
        <v>1273</v>
      </c>
      <c r="E404" s="178">
        <f>일위대가!F2649</f>
        <v>91</v>
      </c>
      <c r="F404" s="178">
        <f>일위대가!H2649</f>
        <v>3033</v>
      </c>
      <c r="G404" s="178">
        <f>일위대가!J2649</f>
        <v>151</v>
      </c>
      <c r="H404" s="178">
        <f t="shared" si="6"/>
        <v>3275</v>
      </c>
      <c r="I404" s="175" t="s">
        <v>1424</v>
      </c>
      <c r="J404" s="175" t="s">
        <v>145</v>
      </c>
      <c r="K404" s="175" t="s">
        <v>145</v>
      </c>
      <c r="L404" s="175" t="s">
        <v>145</v>
      </c>
      <c r="M404" s="175" t="s">
        <v>145</v>
      </c>
      <c r="N404" s="78" t="s">
        <v>145</v>
      </c>
    </row>
    <row r="405" spans="1:14" ht="30" customHeight="1">
      <c r="A405" s="175" t="s">
        <v>4398</v>
      </c>
      <c r="B405" s="175" t="s">
        <v>776</v>
      </c>
      <c r="C405" s="175" t="s">
        <v>1415</v>
      </c>
      <c r="D405" s="175" t="s">
        <v>358</v>
      </c>
      <c r="E405" s="178">
        <f>일위대가!F2655</f>
        <v>0</v>
      </c>
      <c r="F405" s="178">
        <f>일위대가!H2655</f>
        <v>14834</v>
      </c>
      <c r="G405" s="178">
        <f>일위대가!J2655</f>
        <v>445</v>
      </c>
      <c r="H405" s="178">
        <f t="shared" si="6"/>
        <v>15279</v>
      </c>
      <c r="I405" s="175" t="s">
        <v>1427</v>
      </c>
      <c r="J405" s="175" t="s">
        <v>145</v>
      </c>
      <c r="K405" s="175" t="s">
        <v>145</v>
      </c>
      <c r="L405" s="175" t="s">
        <v>145</v>
      </c>
      <c r="M405" s="175" t="s">
        <v>145</v>
      </c>
      <c r="N405" s="78" t="s">
        <v>145</v>
      </c>
    </row>
    <row r="406" spans="1:14" ht="30" customHeight="1">
      <c r="A406" s="175" t="s">
        <v>4399</v>
      </c>
      <c r="B406" s="175" t="s">
        <v>1417</v>
      </c>
      <c r="C406" s="175" t="s">
        <v>1418</v>
      </c>
      <c r="D406" s="175" t="s">
        <v>358</v>
      </c>
      <c r="E406" s="178">
        <f>일위대가!F2661</f>
        <v>4956</v>
      </c>
      <c r="F406" s="178">
        <f>일위대가!H2661</f>
        <v>6742</v>
      </c>
      <c r="G406" s="178">
        <f>일위대가!J2661</f>
        <v>0</v>
      </c>
      <c r="H406" s="178">
        <f t="shared" si="6"/>
        <v>11698</v>
      </c>
      <c r="I406" s="175" t="s">
        <v>1428</v>
      </c>
      <c r="J406" s="175" t="s">
        <v>145</v>
      </c>
      <c r="K406" s="175" t="s">
        <v>145</v>
      </c>
      <c r="L406" s="175" t="s">
        <v>145</v>
      </c>
      <c r="M406" s="175" t="s">
        <v>145</v>
      </c>
      <c r="N406" s="78" t="s">
        <v>145</v>
      </c>
    </row>
    <row r="407" spans="1:14" ht="30" customHeight="1">
      <c r="A407" s="175" t="s">
        <v>4400</v>
      </c>
      <c r="B407" s="175" t="s">
        <v>1296</v>
      </c>
      <c r="C407" s="175" t="s">
        <v>1420</v>
      </c>
      <c r="D407" s="175" t="s">
        <v>358</v>
      </c>
      <c r="E407" s="178">
        <f>일위대가!F2667</f>
        <v>14107</v>
      </c>
      <c r="F407" s="178">
        <f>일위대가!H2667</f>
        <v>66090</v>
      </c>
      <c r="G407" s="178">
        <f>일위대가!J2667</f>
        <v>3303</v>
      </c>
      <c r="H407" s="178">
        <f t="shared" si="6"/>
        <v>83500</v>
      </c>
      <c r="I407" s="175" t="s">
        <v>1430</v>
      </c>
      <c r="J407" s="175" t="s">
        <v>145</v>
      </c>
      <c r="K407" s="175" t="s">
        <v>145</v>
      </c>
      <c r="L407" s="175" t="s">
        <v>145</v>
      </c>
      <c r="M407" s="175" t="s">
        <v>145</v>
      </c>
      <c r="N407" s="78" t="s">
        <v>145</v>
      </c>
    </row>
    <row r="408" spans="1:14" ht="30" customHeight="1">
      <c r="A408" s="175" t="s">
        <v>4401</v>
      </c>
      <c r="B408" s="175" t="s">
        <v>1422</v>
      </c>
      <c r="C408" s="175" t="s">
        <v>1423</v>
      </c>
      <c r="D408" s="175" t="s">
        <v>358</v>
      </c>
      <c r="E408" s="178">
        <f>일위대가!F2678</f>
        <v>1823</v>
      </c>
      <c r="F408" s="178">
        <f>일위대가!H2678</f>
        <v>3245</v>
      </c>
      <c r="G408" s="178">
        <f>일위대가!J2678</f>
        <v>0</v>
      </c>
      <c r="H408" s="178">
        <f t="shared" si="6"/>
        <v>5068</v>
      </c>
      <c r="I408" s="175" t="s">
        <v>1431</v>
      </c>
      <c r="J408" s="175" t="s">
        <v>145</v>
      </c>
      <c r="K408" s="175" t="s">
        <v>145</v>
      </c>
      <c r="L408" s="175" t="s">
        <v>145</v>
      </c>
      <c r="M408" s="175" t="s">
        <v>145</v>
      </c>
      <c r="N408" s="78" t="s">
        <v>145</v>
      </c>
    </row>
    <row r="409" spans="1:14" ht="30" customHeight="1">
      <c r="A409" s="175" t="s">
        <v>4402</v>
      </c>
      <c r="B409" s="175" t="s">
        <v>1425</v>
      </c>
      <c r="C409" s="175" t="s">
        <v>1426</v>
      </c>
      <c r="D409" s="175" t="s">
        <v>358</v>
      </c>
      <c r="E409" s="178">
        <f>일위대가!F2683</f>
        <v>0</v>
      </c>
      <c r="F409" s="178">
        <f>일위대가!H2683</f>
        <v>6742</v>
      </c>
      <c r="G409" s="178">
        <f>일위대가!J2683</f>
        <v>0</v>
      </c>
      <c r="H409" s="178">
        <f t="shared" si="6"/>
        <v>6742</v>
      </c>
      <c r="I409" s="175" t="s">
        <v>1434</v>
      </c>
      <c r="J409" s="175" t="s">
        <v>145</v>
      </c>
      <c r="K409" s="175" t="s">
        <v>145</v>
      </c>
      <c r="L409" s="175" t="s">
        <v>145</v>
      </c>
      <c r="M409" s="175" t="s">
        <v>145</v>
      </c>
      <c r="N409" s="78" t="s">
        <v>145</v>
      </c>
    </row>
    <row r="410" spans="1:14" ht="30" customHeight="1">
      <c r="A410" s="175" t="s">
        <v>4403</v>
      </c>
      <c r="B410" s="175" t="s">
        <v>1296</v>
      </c>
      <c r="C410" s="175" t="s">
        <v>1429</v>
      </c>
      <c r="D410" s="175" t="s">
        <v>358</v>
      </c>
      <c r="E410" s="178">
        <f>일위대가!F2689</f>
        <v>10474</v>
      </c>
      <c r="F410" s="178">
        <f>일위대가!H2689</f>
        <v>49568</v>
      </c>
      <c r="G410" s="178">
        <f>일위대가!J2689</f>
        <v>2477</v>
      </c>
      <c r="H410" s="178">
        <f t="shared" si="6"/>
        <v>62519</v>
      </c>
      <c r="I410" s="175" t="s">
        <v>1436</v>
      </c>
      <c r="J410" s="175" t="s">
        <v>145</v>
      </c>
      <c r="K410" s="175" t="s">
        <v>145</v>
      </c>
      <c r="L410" s="175" t="s">
        <v>145</v>
      </c>
      <c r="M410" s="175" t="s">
        <v>145</v>
      </c>
      <c r="N410" s="78" t="s">
        <v>145</v>
      </c>
    </row>
    <row r="411" spans="1:14" ht="30" customHeight="1">
      <c r="A411" s="175" t="s">
        <v>4404</v>
      </c>
      <c r="B411" s="175" t="s">
        <v>1432</v>
      </c>
      <c r="C411" s="175" t="s">
        <v>1433</v>
      </c>
      <c r="D411" s="175" t="s">
        <v>358</v>
      </c>
      <c r="E411" s="178">
        <f>일위대가!F2695</f>
        <v>928</v>
      </c>
      <c r="F411" s="178">
        <f>일위대가!H2695</f>
        <v>16857</v>
      </c>
      <c r="G411" s="178">
        <f>일위대가!J2695</f>
        <v>0</v>
      </c>
      <c r="H411" s="178">
        <f t="shared" si="6"/>
        <v>17785</v>
      </c>
      <c r="I411" s="175" t="s">
        <v>1437</v>
      </c>
      <c r="J411" s="175" t="s">
        <v>145</v>
      </c>
      <c r="K411" s="175" t="s">
        <v>145</v>
      </c>
      <c r="L411" s="175" t="s">
        <v>145</v>
      </c>
      <c r="M411" s="175" t="s">
        <v>145</v>
      </c>
      <c r="N411" s="78" t="s">
        <v>145</v>
      </c>
    </row>
    <row r="412" spans="1:14" ht="30" customHeight="1">
      <c r="A412" s="175" t="s">
        <v>4405</v>
      </c>
      <c r="B412" s="175" t="s">
        <v>1435</v>
      </c>
      <c r="C412" s="175" t="s">
        <v>145</v>
      </c>
      <c r="D412" s="175" t="s">
        <v>358</v>
      </c>
      <c r="E412" s="178">
        <f>일위대가!F2701</f>
        <v>0</v>
      </c>
      <c r="F412" s="178">
        <f>일위대가!H2701</f>
        <v>14834</v>
      </c>
      <c r="G412" s="178">
        <f>일위대가!J2701</f>
        <v>445</v>
      </c>
      <c r="H412" s="178">
        <f t="shared" si="6"/>
        <v>15279</v>
      </c>
      <c r="I412" s="175" t="s">
        <v>1439</v>
      </c>
      <c r="J412" s="175" t="s">
        <v>145</v>
      </c>
      <c r="K412" s="175" t="s">
        <v>145</v>
      </c>
      <c r="L412" s="175" t="s">
        <v>145</v>
      </c>
      <c r="M412" s="175" t="s">
        <v>145</v>
      </c>
      <c r="N412" s="78" t="s">
        <v>145</v>
      </c>
    </row>
    <row r="413" spans="1:14" ht="30" customHeight="1">
      <c r="A413" s="175" t="s">
        <v>4406</v>
      </c>
      <c r="B413" s="175" t="s">
        <v>1188</v>
      </c>
      <c r="C413" s="175" t="s">
        <v>1438</v>
      </c>
      <c r="D413" s="175" t="s">
        <v>358</v>
      </c>
      <c r="E413" s="178">
        <f>일위대가!F2706</f>
        <v>0</v>
      </c>
      <c r="F413" s="178">
        <f>일위대가!H2706</f>
        <v>14412</v>
      </c>
      <c r="G413" s="178">
        <f>일위대가!J2706</f>
        <v>0</v>
      </c>
      <c r="H413" s="178">
        <f t="shared" si="6"/>
        <v>14412</v>
      </c>
      <c r="I413" s="175" t="s">
        <v>1441</v>
      </c>
      <c r="J413" s="175" t="s">
        <v>145</v>
      </c>
      <c r="K413" s="175" t="s">
        <v>145</v>
      </c>
      <c r="L413" s="175" t="s">
        <v>145</v>
      </c>
      <c r="M413" s="175" t="s">
        <v>145</v>
      </c>
      <c r="N413" s="78" t="s">
        <v>145</v>
      </c>
    </row>
    <row r="414" spans="1:14" ht="30" customHeight="1">
      <c r="A414" s="175" t="s">
        <v>4407</v>
      </c>
      <c r="B414" s="175" t="s">
        <v>1425</v>
      </c>
      <c r="C414" s="175" t="s">
        <v>1440</v>
      </c>
      <c r="D414" s="175" t="s">
        <v>358</v>
      </c>
      <c r="E414" s="178">
        <f>일위대가!F2711</f>
        <v>0</v>
      </c>
      <c r="F414" s="178">
        <f>일위대가!H2711</f>
        <v>8513</v>
      </c>
      <c r="G414" s="178">
        <f>일위대가!J2711</f>
        <v>0</v>
      </c>
      <c r="H414" s="178">
        <f t="shared" si="6"/>
        <v>8513</v>
      </c>
      <c r="I414" s="175" t="s">
        <v>1444</v>
      </c>
      <c r="J414" s="175" t="s">
        <v>145</v>
      </c>
      <c r="K414" s="175" t="s">
        <v>145</v>
      </c>
      <c r="L414" s="175" t="s">
        <v>145</v>
      </c>
      <c r="M414" s="175" t="s">
        <v>145</v>
      </c>
      <c r="N414" s="78" t="s">
        <v>145</v>
      </c>
    </row>
    <row r="415" spans="1:14" ht="30" customHeight="1">
      <c r="A415" s="175" t="s">
        <v>4408</v>
      </c>
      <c r="B415" s="175" t="s">
        <v>1442</v>
      </c>
      <c r="C415" s="175" t="s">
        <v>1443</v>
      </c>
      <c r="D415" s="175" t="s">
        <v>358</v>
      </c>
      <c r="E415" s="178">
        <f>일위대가!F2717</f>
        <v>0</v>
      </c>
      <c r="F415" s="178">
        <f>일위대가!H2717</f>
        <v>10366</v>
      </c>
      <c r="G415" s="178">
        <f>일위대가!J2717</f>
        <v>207</v>
      </c>
      <c r="H415" s="178">
        <f t="shared" si="6"/>
        <v>10573</v>
      </c>
      <c r="I415" s="175" t="s">
        <v>1447</v>
      </c>
      <c r="J415" s="175" t="s">
        <v>145</v>
      </c>
      <c r="K415" s="175" t="s">
        <v>145</v>
      </c>
      <c r="L415" s="175" t="s">
        <v>145</v>
      </c>
      <c r="M415" s="175" t="s">
        <v>145</v>
      </c>
      <c r="N415" s="78" t="s">
        <v>145</v>
      </c>
    </row>
    <row r="416" spans="1:14" ht="30" customHeight="1">
      <c r="A416" s="175" t="s">
        <v>4409</v>
      </c>
      <c r="B416" s="175" t="s">
        <v>1445</v>
      </c>
      <c r="C416" s="175" t="s">
        <v>1446</v>
      </c>
      <c r="D416" s="175" t="s">
        <v>358</v>
      </c>
      <c r="E416" s="178">
        <f>일위대가!F2722</f>
        <v>0</v>
      </c>
      <c r="F416" s="178">
        <f>일위대가!H2722</f>
        <v>3059</v>
      </c>
      <c r="G416" s="178">
        <f>일위대가!J2722</f>
        <v>0</v>
      </c>
      <c r="H416" s="178">
        <f t="shared" si="6"/>
        <v>3059</v>
      </c>
      <c r="I416" s="175" t="s">
        <v>1449</v>
      </c>
      <c r="J416" s="175" t="s">
        <v>145</v>
      </c>
      <c r="K416" s="175" t="s">
        <v>145</v>
      </c>
      <c r="L416" s="175" t="s">
        <v>145</v>
      </c>
      <c r="M416" s="175" t="s">
        <v>145</v>
      </c>
      <c r="N416" s="78" t="s">
        <v>145</v>
      </c>
    </row>
    <row r="417" spans="1:14" ht="30" customHeight="1">
      <c r="A417" s="175" t="s">
        <v>4410</v>
      </c>
      <c r="B417" s="175" t="s">
        <v>1141</v>
      </c>
      <c r="C417" s="175" t="s">
        <v>1448</v>
      </c>
      <c r="D417" s="175" t="s">
        <v>1143</v>
      </c>
      <c r="E417" s="178">
        <f>일위대가!F2729</f>
        <v>10358</v>
      </c>
      <c r="F417" s="178">
        <f>일위대가!H2729</f>
        <v>57077</v>
      </c>
      <c r="G417" s="178">
        <f>일위대가!J2729</f>
        <v>52687</v>
      </c>
      <c r="H417" s="178">
        <f t="shared" si="6"/>
        <v>120122</v>
      </c>
      <c r="I417" s="175" t="s">
        <v>1451</v>
      </c>
      <c r="J417" s="175" t="s">
        <v>145</v>
      </c>
      <c r="K417" s="175" t="s">
        <v>1145</v>
      </c>
      <c r="L417" s="175" t="s">
        <v>145</v>
      </c>
      <c r="M417" s="175" t="s">
        <v>145</v>
      </c>
      <c r="N417" s="78" t="s">
        <v>331</v>
      </c>
    </row>
    <row r="418" spans="1:14" ht="30" customHeight="1">
      <c r="A418" s="175" t="s">
        <v>4411</v>
      </c>
      <c r="B418" s="175" t="s">
        <v>1450</v>
      </c>
      <c r="C418" s="175" t="s">
        <v>836</v>
      </c>
      <c r="D418" s="175" t="s">
        <v>358</v>
      </c>
      <c r="E418" s="178">
        <f>일위대가!F2735</f>
        <v>0</v>
      </c>
      <c r="F418" s="178">
        <f>일위대가!H2735</f>
        <v>33715</v>
      </c>
      <c r="G418" s="178">
        <f>일위대가!J2735</f>
        <v>674</v>
      </c>
      <c r="H418" s="178">
        <f t="shared" si="6"/>
        <v>34389</v>
      </c>
      <c r="I418" s="175" t="s">
        <v>1453</v>
      </c>
      <c r="J418" s="175" t="s">
        <v>145</v>
      </c>
      <c r="K418" s="175" t="s">
        <v>145</v>
      </c>
      <c r="L418" s="175" t="s">
        <v>145</v>
      </c>
      <c r="M418" s="175" t="s">
        <v>145</v>
      </c>
      <c r="N418" s="78" t="s">
        <v>145</v>
      </c>
    </row>
    <row r="419" spans="1:14" ht="30" customHeight="1">
      <c r="A419" s="175" t="s">
        <v>4412</v>
      </c>
      <c r="B419" s="175" t="s">
        <v>1278</v>
      </c>
      <c r="C419" s="175" t="s">
        <v>1452</v>
      </c>
      <c r="D419" s="175" t="s">
        <v>338</v>
      </c>
      <c r="E419" s="178">
        <f>일위대가!F2742</f>
        <v>9560</v>
      </c>
      <c r="F419" s="178">
        <f>일위대가!H2742</f>
        <v>39288</v>
      </c>
      <c r="G419" s="178">
        <f>일위대가!J2742</f>
        <v>1877</v>
      </c>
      <c r="H419" s="178">
        <f t="shared" si="6"/>
        <v>50725</v>
      </c>
      <c r="I419" s="175" t="s">
        <v>1455</v>
      </c>
      <c r="J419" s="175" t="s">
        <v>145</v>
      </c>
      <c r="K419" s="175" t="s">
        <v>145</v>
      </c>
      <c r="L419" s="175" t="s">
        <v>145</v>
      </c>
      <c r="M419" s="175" t="s">
        <v>145</v>
      </c>
      <c r="N419" s="78" t="s">
        <v>145</v>
      </c>
    </row>
    <row r="420" spans="1:14" ht="30" customHeight="1">
      <c r="A420" s="175" t="s">
        <v>4413</v>
      </c>
      <c r="B420" s="175" t="s">
        <v>386</v>
      </c>
      <c r="C420" s="175" t="s">
        <v>1454</v>
      </c>
      <c r="D420" s="175" t="s">
        <v>381</v>
      </c>
      <c r="E420" s="178">
        <f>일위대가!F2751</f>
        <v>1238</v>
      </c>
      <c r="F420" s="178">
        <f>일위대가!H2751</f>
        <v>8047</v>
      </c>
      <c r="G420" s="178">
        <f>일위대가!J2751</f>
        <v>1241</v>
      </c>
      <c r="H420" s="178">
        <f t="shared" si="6"/>
        <v>10526</v>
      </c>
      <c r="I420" s="175" t="s">
        <v>1456</v>
      </c>
      <c r="J420" s="175" t="s">
        <v>145</v>
      </c>
      <c r="K420" s="175" t="s">
        <v>145</v>
      </c>
      <c r="L420" s="175" t="s">
        <v>145</v>
      </c>
      <c r="M420" s="175" t="s">
        <v>145</v>
      </c>
      <c r="N420" s="78" t="s">
        <v>145</v>
      </c>
    </row>
    <row r="421" spans="1:14" ht="30" customHeight="1">
      <c r="A421" s="175" t="s">
        <v>4414</v>
      </c>
      <c r="B421" s="175" t="s">
        <v>1173</v>
      </c>
      <c r="C421" s="175" t="s">
        <v>1162</v>
      </c>
      <c r="D421" s="175" t="s">
        <v>1143</v>
      </c>
      <c r="E421" s="178">
        <f>일위대가!F2758</f>
        <v>30279</v>
      </c>
      <c r="F421" s="178">
        <f>일위대가!H2758</f>
        <v>57077</v>
      </c>
      <c r="G421" s="178">
        <f>일위대가!J2758</f>
        <v>20276</v>
      </c>
      <c r="H421" s="178">
        <f t="shared" si="6"/>
        <v>107632</v>
      </c>
      <c r="I421" s="175" t="s">
        <v>1457</v>
      </c>
      <c r="J421" s="175" t="s">
        <v>145</v>
      </c>
      <c r="K421" s="175" t="s">
        <v>1145</v>
      </c>
      <c r="L421" s="175" t="s">
        <v>145</v>
      </c>
      <c r="M421" s="175" t="s">
        <v>145</v>
      </c>
      <c r="N421" s="78" t="s">
        <v>331</v>
      </c>
    </row>
    <row r="422" spans="1:14" ht="30" customHeight="1">
      <c r="A422" s="175" t="s">
        <v>4415</v>
      </c>
      <c r="B422" s="175" t="s">
        <v>1176</v>
      </c>
      <c r="C422" s="175" t="s">
        <v>1162</v>
      </c>
      <c r="D422" s="175" t="s">
        <v>1143</v>
      </c>
      <c r="E422" s="178">
        <f>일위대가!F2762</f>
        <v>0</v>
      </c>
      <c r="F422" s="178">
        <f>일위대가!H2762</f>
        <v>0</v>
      </c>
      <c r="G422" s="178">
        <f>일위대가!J2762</f>
        <v>430</v>
      </c>
      <c r="H422" s="178">
        <f t="shared" si="6"/>
        <v>430</v>
      </c>
      <c r="I422" s="175" t="s">
        <v>1459</v>
      </c>
      <c r="J422" s="175" t="s">
        <v>145</v>
      </c>
      <c r="K422" s="175" t="s">
        <v>1145</v>
      </c>
      <c r="L422" s="175" t="s">
        <v>145</v>
      </c>
      <c r="M422" s="175" t="s">
        <v>145</v>
      </c>
      <c r="N422" s="78" t="s">
        <v>331</v>
      </c>
    </row>
    <row r="423" spans="1:14" ht="30" customHeight="1">
      <c r="A423" s="175" t="s">
        <v>4416</v>
      </c>
      <c r="B423" s="175" t="s">
        <v>432</v>
      </c>
      <c r="C423" s="175" t="s">
        <v>1458</v>
      </c>
      <c r="D423" s="175" t="s">
        <v>401</v>
      </c>
      <c r="E423" s="178">
        <f>일위대가!F2767</f>
        <v>10770</v>
      </c>
      <c r="F423" s="178">
        <f>일위대가!H2767</f>
        <v>1346961</v>
      </c>
      <c r="G423" s="178">
        <f>일위대가!J2767</f>
        <v>41940</v>
      </c>
      <c r="H423" s="178">
        <f t="shared" si="6"/>
        <v>1399671</v>
      </c>
      <c r="I423" s="175" t="s">
        <v>1461</v>
      </c>
      <c r="J423" s="175" t="s">
        <v>145</v>
      </c>
      <c r="K423" s="175" t="s">
        <v>145</v>
      </c>
      <c r="L423" s="175" t="s">
        <v>145</v>
      </c>
      <c r="M423" s="175" t="s">
        <v>145</v>
      </c>
      <c r="N423" s="78" t="s">
        <v>145</v>
      </c>
    </row>
    <row r="424" spans="1:14" ht="30" customHeight="1">
      <c r="A424" s="175" t="s">
        <v>4417</v>
      </c>
      <c r="B424" s="175" t="s">
        <v>438</v>
      </c>
      <c r="C424" s="175" t="s">
        <v>1460</v>
      </c>
      <c r="D424" s="175" t="s">
        <v>358</v>
      </c>
      <c r="E424" s="178">
        <f>일위대가!F2772</f>
        <v>11373</v>
      </c>
      <c r="F424" s="178">
        <f>일위대가!H2772</f>
        <v>34075</v>
      </c>
      <c r="G424" s="178">
        <f>일위대가!J2772</f>
        <v>340</v>
      </c>
      <c r="H424" s="178">
        <f t="shared" si="6"/>
        <v>45788</v>
      </c>
      <c r="I424" s="175" t="s">
        <v>1464</v>
      </c>
      <c r="J424" s="175" t="s">
        <v>145</v>
      </c>
      <c r="K424" s="175" t="s">
        <v>145</v>
      </c>
      <c r="L424" s="175" t="s">
        <v>145</v>
      </c>
      <c r="M424" s="175" t="s">
        <v>145</v>
      </c>
      <c r="N424" s="78" t="s">
        <v>145</v>
      </c>
    </row>
    <row r="425" spans="1:14" ht="30" customHeight="1">
      <c r="A425" s="175" t="s">
        <v>4418</v>
      </c>
      <c r="B425" s="175" t="s">
        <v>1462</v>
      </c>
      <c r="C425" s="175" t="s">
        <v>1463</v>
      </c>
      <c r="D425" s="175" t="s">
        <v>381</v>
      </c>
      <c r="E425" s="178">
        <f>일위대가!F2779</f>
        <v>2520</v>
      </c>
      <c r="F425" s="178">
        <f>일위대가!H2779</f>
        <v>22750</v>
      </c>
      <c r="G425" s="178">
        <f>일위대가!J2779</f>
        <v>3670</v>
      </c>
      <c r="H425" s="178">
        <f t="shared" si="6"/>
        <v>28940</v>
      </c>
      <c r="I425" s="175" t="s">
        <v>1467</v>
      </c>
      <c r="J425" s="175" t="s">
        <v>145</v>
      </c>
      <c r="K425" s="175" t="s">
        <v>145</v>
      </c>
      <c r="L425" s="175" t="s">
        <v>145</v>
      </c>
      <c r="M425" s="175" t="s">
        <v>145</v>
      </c>
      <c r="N425" s="78" t="s">
        <v>145</v>
      </c>
    </row>
    <row r="426" spans="1:14" ht="30" customHeight="1">
      <c r="A426" s="175" t="s">
        <v>4419</v>
      </c>
      <c r="B426" s="175" t="s">
        <v>1465</v>
      </c>
      <c r="C426" s="175" t="s">
        <v>1466</v>
      </c>
      <c r="D426" s="175" t="s">
        <v>381</v>
      </c>
      <c r="E426" s="178">
        <f>일위대가!F2785</f>
        <v>0</v>
      </c>
      <c r="F426" s="178">
        <f>일위대가!H2785</f>
        <v>56701</v>
      </c>
      <c r="G426" s="178">
        <f>일위대가!J2785</f>
        <v>1134</v>
      </c>
      <c r="H426" s="178">
        <f t="shared" si="6"/>
        <v>57835</v>
      </c>
      <c r="I426" s="175" t="s">
        <v>1468</v>
      </c>
      <c r="J426" s="175" t="s">
        <v>145</v>
      </c>
      <c r="K426" s="175" t="s">
        <v>145</v>
      </c>
      <c r="L426" s="175" t="s">
        <v>145</v>
      </c>
      <c r="M426" s="175" t="s">
        <v>145</v>
      </c>
      <c r="N426" s="78" t="s">
        <v>145</v>
      </c>
    </row>
    <row r="427" spans="1:14" ht="30" customHeight="1">
      <c r="A427" s="175" t="s">
        <v>4420</v>
      </c>
      <c r="B427" s="175" t="s">
        <v>1198</v>
      </c>
      <c r="C427" s="175" t="s">
        <v>433</v>
      </c>
      <c r="D427" s="175" t="s">
        <v>401</v>
      </c>
      <c r="E427" s="178">
        <f>일위대가!F2791</f>
        <v>0</v>
      </c>
      <c r="F427" s="178">
        <f>일위대가!H2791</f>
        <v>214306</v>
      </c>
      <c r="G427" s="178">
        <f>일위대가!J2791</f>
        <v>19287</v>
      </c>
      <c r="H427" s="178">
        <f t="shared" si="6"/>
        <v>233593</v>
      </c>
      <c r="I427" s="175" t="s">
        <v>1470</v>
      </c>
      <c r="J427" s="175" t="s">
        <v>145</v>
      </c>
      <c r="K427" s="175" t="s">
        <v>145</v>
      </c>
      <c r="L427" s="175" t="s">
        <v>145</v>
      </c>
      <c r="M427" s="175" t="s">
        <v>145</v>
      </c>
      <c r="N427" s="78" t="s">
        <v>145</v>
      </c>
    </row>
    <row r="428" spans="1:14" ht="30" customHeight="1">
      <c r="A428" s="175" t="s">
        <v>4421</v>
      </c>
      <c r="B428" s="175" t="s">
        <v>1200</v>
      </c>
      <c r="C428" s="175" t="s">
        <v>1458</v>
      </c>
      <c r="D428" s="175" t="s">
        <v>401</v>
      </c>
      <c r="E428" s="178">
        <f>일위대가!F2798</f>
        <v>10770</v>
      </c>
      <c r="F428" s="178">
        <f>일위대가!H2798</f>
        <v>1132655</v>
      </c>
      <c r="G428" s="178">
        <f>일위대가!J2798</f>
        <v>22653</v>
      </c>
      <c r="H428" s="178">
        <f t="shared" si="6"/>
        <v>1166078</v>
      </c>
      <c r="I428" s="175" t="s">
        <v>1471</v>
      </c>
      <c r="J428" s="175" t="s">
        <v>145</v>
      </c>
      <c r="K428" s="175" t="s">
        <v>145</v>
      </c>
      <c r="L428" s="175" t="s">
        <v>145</v>
      </c>
      <c r="M428" s="175" t="s">
        <v>145</v>
      </c>
      <c r="N428" s="78" t="s">
        <v>145</v>
      </c>
    </row>
    <row r="429" spans="1:14" ht="30" customHeight="1">
      <c r="A429" s="175" t="s">
        <v>4422</v>
      </c>
      <c r="B429" s="175" t="s">
        <v>1202</v>
      </c>
      <c r="C429" s="175" t="s">
        <v>1469</v>
      </c>
      <c r="D429" s="175" t="s">
        <v>358</v>
      </c>
      <c r="E429" s="178">
        <f>일위대가!F2805</f>
        <v>11373</v>
      </c>
      <c r="F429" s="178">
        <f>일위대가!H2805</f>
        <v>0</v>
      </c>
      <c r="G429" s="178">
        <f>일위대가!J2805</f>
        <v>0</v>
      </c>
      <c r="H429" s="178">
        <f t="shared" si="6"/>
        <v>11373</v>
      </c>
      <c r="I429" s="175" t="s">
        <v>1473</v>
      </c>
      <c r="J429" s="175" t="s">
        <v>145</v>
      </c>
      <c r="K429" s="175" t="s">
        <v>145</v>
      </c>
      <c r="L429" s="175" t="s">
        <v>145</v>
      </c>
      <c r="M429" s="175" t="s">
        <v>145</v>
      </c>
      <c r="N429" s="78" t="s">
        <v>145</v>
      </c>
    </row>
    <row r="430" spans="1:14" ht="30" customHeight="1">
      <c r="A430" s="175" t="s">
        <v>4423</v>
      </c>
      <c r="B430" s="175" t="s">
        <v>1205</v>
      </c>
      <c r="C430" s="175" t="s">
        <v>449</v>
      </c>
      <c r="D430" s="175" t="s">
        <v>358</v>
      </c>
      <c r="E430" s="178">
        <f>일위대가!F2811</f>
        <v>0</v>
      </c>
      <c r="F430" s="178">
        <f>일위대가!H2811</f>
        <v>34075</v>
      </c>
      <c r="G430" s="178">
        <f>일위대가!J2811</f>
        <v>340</v>
      </c>
      <c r="H430" s="178">
        <f t="shared" si="6"/>
        <v>34415</v>
      </c>
      <c r="I430" s="175" t="s">
        <v>4424</v>
      </c>
      <c r="J430" s="175" t="s">
        <v>145</v>
      </c>
      <c r="K430" s="175" t="s">
        <v>145</v>
      </c>
      <c r="L430" s="175" t="s">
        <v>145</v>
      </c>
      <c r="M430" s="175" t="s">
        <v>145</v>
      </c>
      <c r="N430" s="78" t="s">
        <v>145</v>
      </c>
    </row>
    <row r="431" spans="1:14" ht="30" customHeight="1">
      <c r="A431" s="175" t="s">
        <v>4425</v>
      </c>
      <c r="B431" s="175" t="s">
        <v>1472</v>
      </c>
      <c r="C431" s="175" t="s">
        <v>1178</v>
      </c>
      <c r="D431" s="175" t="s">
        <v>1143</v>
      </c>
      <c r="E431" s="178">
        <f>일위대가!F2818</f>
        <v>19849</v>
      </c>
      <c r="F431" s="178">
        <f>일위대가!H2818</f>
        <v>57077</v>
      </c>
      <c r="G431" s="178">
        <f>일위대가!J2818</f>
        <v>26463</v>
      </c>
      <c r="H431" s="178">
        <f t="shared" si="6"/>
        <v>103389</v>
      </c>
      <c r="I431" s="175" t="s">
        <v>4426</v>
      </c>
      <c r="J431" s="175" t="s">
        <v>145</v>
      </c>
      <c r="K431" s="175" t="s">
        <v>1145</v>
      </c>
      <c r="L431" s="175" t="s">
        <v>145</v>
      </c>
      <c r="M431" s="175" t="s">
        <v>145</v>
      </c>
      <c r="N431" s="78" t="s">
        <v>331</v>
      </c>
    </row>
    <row r="432" spans="1:14" ht="30" customHeight="1">
      <c r="A432" s="175" t="s">
        <v>4427</v>
      </c>
      <c r="B432" s="175" t="s">
        <v>1170</v>
      </c>
      <c r="C432" s="175" t="s">
        <v>1474</v>
      </c>
      <c r="D432" s="175" t="s">
        <v>1143</v>
      </c>
      <c r="E432" s="178">
        <f>일위대가!F2825</f>
        <v>16667</v>
      </c>
      <c r="F432" s="178">
        <f>일위대가!H2825</f>
        <v>57077</v>
      </c>
      <c r="G432" s="178">
        <f>일위대가!J2825</f>
        <v>17227</v>
      </c>
      <c r="H432" s="178">
        <f t="shared" si="6"/>
        <v>90971</v>
      </c>
      <c r="I432" s="175" t="s">
        <v>4428</v>
      </c>
      <c r="J432" s="175" t="s">
        <v>145</v>
      </c>
      <c r="K432" s="175" t="s">
        <v>1145</v>
      </c>
      <c r="L432" s="175" t="s">
        <v>145</v>
      </c>
      <c r="M432" s="175" t="s">
        <v>145</v>
      </c>
      <c r="N432" s="78" t="s">
        <v>331</v>
      </c>
    </row>
    <row r="433" spans="1:14" ht="30" customHeight="1">
      <c r="A433" s="175" t="s">
        <v>4429</v>
      </c>
      <c r="B433" s="175" t="s">
        <v>1475</v>
      </c>
      <c r="C433" s="175" t="s">
        <v>1476</v>
      </c>
      <c r="D433" s="175" t="s">
        <v>1143</v>
      </c>
      <c r="E433" s="178">
        <f>일위대가!F2829</f>
        <v>0</v>
      </c>
      <c r="F433" s="178">
        <f>일위대가!H2829</f>
        <v>0</v>
      </c>
      <c r="G433" s="178">
        <f>일위대가!J2829</f>
        <v>333</v>
      </c>
      <c r="H433" s="178">
        <f t="shared" si="6"/>
        <v>333</v>
      </c>
      <c r="I433" s="175" t="s">
        <v>4430</v>
      </c>
      <c r="J433" s="175" t="s">
        <v>145</v>
      </c>
      <c r="K433" s="175" t="s">
        <v>145</v>
      </c>
      <c r="L433" s="175" t="s">
        <v>145</v>
      </c>
      <c r="M433" s="175" t="s">
        <v>145</v>
      </c>
      <c r="N433" s="78" t="s">
        <v>331</v>
      </c>
    </row>
    <row r="434" spans="1:14" ht="30" customHeight="1">
      <c r="A434" s="175" t="s">
        <v>4431</v>
      </c>
      <c r="B434" s="175" t="s">
        <v>1173</v>
      </c>
      <c r="C434" s="175" t="s">
        <v>1477</v>
      </c>
      <c r="D434" s="175" t="s">
        <v>1143</v>
      </c>
      <c r="E434" s="178">
        <f>일위대가!F2836</f>
        <v>17710</v>
      </c>
      <c r="F434" s="178">
        <f>일위대가!H2836</f>
        <v>49479</v>
      </c>
      <c r="G434" s="178">
        <f>일위대가!J2836</f>
        <v>10347</v>
      </c>
      <c r="H434" s="178">
        <f t="shared" si="6"/>
        <v>77536</v>
      </c>
      <c r="I434" s="175" t="s">
        <v>4432</v>
      </c>
      <c r="J434" s="175" t="s">
        <v>145</v>
      </c>
      <c r="K434" s="175" t="s">
        <v>1145</v>
      </c>
      <c r="L434" s="175" t="s">
        <v>145</v>
      </c>
      <c r="M434" s="175" t="s">
        <v>145</v>
      </c>
      <c r="N434" s="78" t="s">
        <v>331</v>
      </c>
    </row>
    <row r="435" spans="1:14" ht="30" customHeight="1">
      <c r="A435" s="175" t="s">
        <v>4433</v>
      </c>
      <c r="B435" s="175" t="s">
        <v>1478</v>
      </c>
      <c r="C435" s="175" t="s">
        <v>1448</v>
      </c>
      <c r="D435" s="175" t="s">
        <v>1143</v>
      </c>
      <c r="E435" s="178">
        <f>일위대가!F2843</f>
        <v>31650</v>
      </c>
      <c r="F435" s="178">
        <f>일위대가!H2843</f>
        <v>57077</v>
      </c>
      <c r="G435" s="178">
        <f>일위대가!J2843</f>
        <v>16873</v>
      </c>
      <c r="H435" s="178">
        <f t="shared" si="6"/>
        <v>105600</v>
      </c>
      <c r="I435" s="175" t="s">
        <v>4434</v>
      </c>
      <c r="J435" s="175" t="s">
        <v>145</v>
      </c>
      <c r="K435" s="175" t="s">
        <v>1145</v>
      </c>
      <c r="L435" s="175" t="s">
        <v>145</v>
      </c>
      <c r="M435" s="175" t="s">
        <v>145</v>
      </c>
      <c r="N435" s="78" t="s">
        <v>331</v>
      </c>
    </row>
  </sheetData>
  <phoneticPr fontId="4" type="noConversion"/>
  <pageMargins left="0.78740157480314954" right="0" top="0.39370078740157477" bottom="0.39370078740157477" header="0" footer="0"/>
  <pageSetup paperSize="9" scale="88" fitToHeight="0" orientation="landscape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AZ2843"/>
  <sheetViews>
    <sheetView workbookViewId="0"/>
  </sheetViews>
  <sheetFormatPr defaultRowHeight="16.5"/>
  <cols>
    <col min="1" max="2" width="30.625" customWidth="1"/>
    <col min="3" max="3" width="4.625" customWidth="1"/>
    <col min="4" max="4" width="8.625" customWidth="1"/>
    <col min="5" max="12" width="13.625" customWidth="1"/>
    <col min="13" max="13" width="12.625" customWidth="1"/>
    <col min="14" max="47" width="2.625" hidden="1" customWidth="1"/>
    <col min="48" max="48" width="1.625" hidden="1" customWidth="1"/>
    <col min="49" max="49" width="24.625" hidden="1" customWidth="1"/>
    <col min="50" max="51" width="2.625" hidden="1" customWidth="1"/>
    <col min="52" max="52" width="1.625" hidden="1" customWidth="1"/>
  </cols>
  <sheetData>
    <row r="1" spans="1:52" ht="30" customHeight="1">
      <c r="A1" s="168" t="s">
        <v>252</v>
      </c>
      <c r="B1" s="169"/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70"/>
    </row>
    <row r="2" spans="1:52" ht="30" customHeight="1">
      <c r="A2" s="261" t="s">
        <v>128</v>
      </c>
      <c r="B2" s="261" t="s">
        <v>129</v>
      </c>
      <c r="C2" s="261" t="s">
        <v>130</v>
      </c>
      <c r="D2" s="261" t="s">
        <v>131</v>
      </c>
      <c r="E2" s="261" t="s">
        <v>132</v>
      </c>
      <c r="F2" s="261"/>
      <c r="G2" s="261" t="s">
        <v>133</v>
      </c>
      <c r="H2" s="261"/>
      <c r="I2" s="261" t="s">
        <v>134</v>
      </c>
      <c r="J2" s="261"/>
      <c r="K2" s="261" t="s">
        <v>135</v>
      </c>
      <c r="L2" s="261"/>
      <c r="M2" s="261" t="s">
        <v>47</v>
      </c>
      <c r="N2" s="260" t="s">
        <v>1479</v>
      </c>
      <c r="O2" s="260" t="s">
        <v>296</v>
      </c>
      <c r="P2" s="260" t="s">
        <v>298</v>
      </c>
      <c r="Q2" s="260" t="s">
        <v>299</v>
      </c>
      <c r="R2" s="260" t="s">
        <v>300</v>
      </c>
      <c r="S2" s="260" t="s">
        <v>301</v>
      </c>
      <c r="T2" s="260" t="s">
        <v>302</v>
      </c>
      <c r="U2" s="260" t="s">
        <v>303</v>
      </c>
      <c r="V2" s="260" t="s">
        <v>304</v>
      </c>
      <c r="W2" s="260" t="s">
        <v>305</v>
      </c>
      <c r="X2" s="260" t="s">
        <v>306</v>
      </c>
      <c r="Y2" s="260" t="s">
        <v>307</v>
      </c>
      <c r="Z2" s="260" t="s">
        <v>308</v>
      </c>
      <c r="AA2" s="260" t="s">
        <v>309</v>
      </c>
      <c r="AB2" s="260" t="s">
        <v>310</v>
      </c>
      <c r="AC2" s="260" t="s">
        <v>311</v>
      </c>
      <c r="AD2" s="260" t="s">
        <v>312</v>
      </c>
      <c r="AE2" s="260" t="s">
        <v>313</v>
      </c>
      <c r="AF2" s="260" t="s">
        <v>314</v>
      </c>
      <c r="AG2" s="260" t="s">
        <v>315</v>
      </c>
      <c r="AH2" s="260" t="s">
        <v>316</v>
      </c>
      <c r="AI2" s="260" t="s">
        <v>317</v>
      </c>
      <c r="AJ2" s="260" t="s">
        <v>318</v>
      </c>
      <c r="AK2" s="260" t="s">
        <v>319</v>
      </c>
      <c r="AL2" s="260" t="s">
        <v>320</v>
      </c>
      <c r="AM2" s="260" t="s">
        <v>321</v>
      </c>
      <c r="AN2" s="260" t="s">
        <v>322</v>
      </c>
      <c r="AO2" s="260" t="s">
        <v>323</v>
      </c>
      <c r="AP2" s="260" t="s">
        <v>1480</v>
      </c>
      <c r="AQ2" s="260" t="s">
        <v>1481</v>
      </c>
      <c r="AR2" s="260" t="s">
        <v>1482</v>
      </c>
      <c r="AS2" s="260" t="s">
        <v>1483</v>
      </c>
      <c r="AT2" s="260" t="s">
        <v>1484</v>
      </c>
      <c r="AU2" s="260" t="s">
        <v>1485</v>
      </c>
      <c r="AV2" s="260" t="s">
        <v>324</v>
      </c>
      <c r="AW2" s="260" t="s">
        <v>1486</v>
      </c>
      <c r="AX2" s="78" t="s">
        <v>1135</v>
      </c>
      <c r="AY2" s="78" t="s">
        <v>297</v>
      </c>
      <c r="AZ2" s="78" t="s">
        <v>1487</v>
      </c>
    </row>
    <row r="3" spans="1:52" ht="30" customHeight="1">
      <c r="A3" s="261"/>
      <c r="B3" s="261"/>
      <c r="C3" s="261"/>
      <c r="D3" s="261"/>
      <c r="E3" s="165" t="s">
        <v>143</v>
      </c>
      <c r="F3" s="165" t="s">
        <v>144</v>
      </c>
      <c r="G3" s="165" t="s">
        <v>143</v>
      </c>
      <c r="H3" s="165" t="s">
        <v>144</v>
      </c>
      <c r="I3" s="165" t="s">
        <v>143</v>
      </c>
      <c r="J3" s="165" t="s">
        <v>144</v>
      </c>
      <c r="K3" s="165" t="s">
        <v>143</v>
      </c>
      <c r="L3" s="165" t="s">
        <v>144</v>
      </c>
      <c r="M3" s="261"/>
      <c r="N3" s="260"/>
      <c r="O3" s="260"/>
      <c r="P3" s="260"/>
      <c r="Q3" s="260"/>
      <c r="R3" s="260"/>
      <c r="S3" s="260"/>
      <c r="T3" s="260"/>
      <c r="U3" s="260"/>
      <c r="V3" s="260"/>
      <c r="W3" s="260"/>
      <c r="X3" s="260"/>
      <c r="Y3" s="260"/>
      <c r="Z3" s="260"/>
      <c r="AA3" s="260"/>
      <c r="AB3" s="260"/>
      <c r="AC3" s="260"/>
      <c r="AD3" s="260"/>
      <c r="AE3" s="260"/>
      <c r="AF3" s="260"/>
      <c r="AG3" s="260"/>
      <c r="AH3" s="260"/>
      <c r="AI3" s="260"/>
      <c r="AJ3" s="260"/>
      <c r="AK3" s="260"/>
      <c r="AL3" s="260"/>
      <c r="AM3" s="260"/>
      <c r="AN3" s="260"/>
      <c r="AO3" s="260"/>
      <c r="AP3" s="260"/>
      <c r="AQ3" s="260"/>
      <c r="AR3" s="260"/>
      <c r="AS3" s="260"/>
      <c r="AT3" s="260"/>
      <c r="AU3" s="260"/>
      <c r="AV3" s="260"/>
      <c r="AW3" s="260"/>
    </row>
    <row r="4" spans="1:52" ht="30" customHeight="1">
      <c r="A4" s="179" t="s">
        <v>1488</v>
      </c>
      <c r="B4" s="180"/>
      <c r="C4" s="180"/>
      <c r="D4" s="180"/>
      <c r="E4" s="181"/>
      <c r="F4" s="182"/>
      <c r="G4" s="181"/>
      <c r="H4" s="182"/>
      <c r="I4" s="181"/>
      <c r="J4" s="182"/>
      <c r="K4" s="181"/>
      <c r="L4" s="182"/>
      <c r="M4" s="183"/>
      <c r="N4" s="78" t="s">
        <v>3369</v>
      </c>
    </row>
    <row r="5" spans="1:52" ht="30" customHeight="1">
      <c r="A5" s="172" t="s">
        <v>1489</v>
      </c>
      <c r="B5" s="172" t="s">
        <v>1490</v>
      </c>
      <c r="C5" s="172" t="s">
        <v>458</v>
      </c>
      <c r="D5" s="173">
        <v>0.34</v>
      </c>
      <c r="E5" s="184">
        <f>단가대비표!O256</f>
        <v>3104015</v>
      </c>
      <c r="F5" s="178">
        <f>TRUNC(E5*D5,1)</f>
        <v>1055365.1000000001</v>
      </c>
      <c r="G5" s="184">
        <f>단가대비표!P256</f>
        <v>0</v>
      </c>
      <c r="H5" s="178">
        <f>TRUNC(G5*D5,1)</f>
        <v>0</v>
      </c>
      <c r="I5" s="184">
        <f>단가대비표!V256</f>
        <v>0</v>
      </c>
      <c r="J5" s="178">
        <f>TRUNC(I5*D5,1)</f>
        <v>0</v>
      </c>
      <c r="K5" s="184">
        <f t="shared" ref="K5:L7" si="0">TRUNC(E5+G5+I5,1)</f>
        <v>3104015</v>
      </c>
      <c r="L5" s="178">
        <f t="shared" si="0"/>
        <v>1055365.1000000001</v>
      </c>
      <c r="M5" s="172" t="s">
        <v>1491</v>
      </c>
      <c r="N5" s="78" t="s">
        <v>145</v>
      </c>
      <c r="O5" s="78" t="s">
        <v>4435</v>
      </c>
      <c r="P5" s="78" t="s">
        <v>332</v>
      </c>
      <c r="Q5" s="78" t="s">
        <v>332</v>
      </c>
      <c r="R5" s="78" t="s">
        <v>331</v>
      </c>
      <c r="V5">
        <v>1</v>
      </c>
      <c r="AV5" s="78" t="s">
        <v>145</v>
      </c>
      <c r="AW5" s="78" t="s">
        <v>4436</v>
      </c>
      <c r="AX5" s="78" t="s">
        <v>145</v>
      </c>
      <c r="AY5" s="78" t="s">
        <v>1093</v>
      </c>
      <c r="AZ5" s="78" t="s">
        <v>145</v>
      </c>
    </row>
    <row r="6" spans="1:52" ht="30" customHeight="1">
      <c r="A6" s="172" t="s">
        <v>1138</v>
      </c>
      <c r="B6" s="172" t="s">
        <v>1139</v>
      </c>
      <c r="C6" s="172" t="s">
        <v>329</v>
      </c>
      <c r="D6" s="173">
        <v>1</v>
      </c>
      <c r="E6" s="184">
        <f>일위대가목록!E280</f>
        <v>0</v>
      </c>
      <c r="F6" s="178">
        <f>TRUNC(E6*D6,1)</f>
        <v>0</v>
      </c>
      <c r="G6" s="184">
        <f>일위대가목록!F280</f>
        <v>0</v>
      </c>
      <c r="H6" s="178">
        <f>TRUNC(G6*D6,1)</f>
        <v>0</v>
      </c>
      <c r="I6" s="184">
        <f>일위대가목록!G280</f>
        <v>427701</v>
      </c>
      <c r="J6" s="178">
        <f>TRUNC(I6*D6,1)</f>
        <v>427701</v>
      </c>
      <c r="K6" s="184">
        <f t="shared" si="0"/>
        <v>427701</v>
      </c>
      <c r="L6" s="178">
        <f t="shared" si="0"/>
        <v>427701</v>
      </c>
      <c r="M6" s="172" t="s">
        <v>1491</v>
      </c>
      <c r="N6" s="78" t="s">
        <v>145</v>
      </c>
      <c r="O6" s="78" t="s">
        <v>4263</v>
      </c>
      <c r="P6" s="78" t="s">
        <v>331</v>
      </c>
      <c r="Q6" s="78" t="s">
        <v>332</v>
      </c>
      <c r="R6" s="78" t="s">
        <v>332</v>
      </c>
      <c r="V6">
        <v>1</v>
      </c>
      <c r="AV6" s="78" t="s">
        <v>145</v>
      </c>
      <c r="AW6" s="78" t="s">
        <v>4437</v>
      </c>
      <c r="AX6" s="78" t="s">
        <v>145</v>
      </c>
      <c r="AY6" s="78" t="s">
        <v>1093</v>
      </c>
      <c r="AZ6" s="78" t="s">
        <v>145</v>
      </c>
    </row>
    <row r="7" spans="1:52" ht="30" customHeight="1">
      <c r="A7" s="172" t="s">
        <v>1492</v>
      </c>
      <c r="B7" s="172" t="s">
        <v>1493</v>
      </c>
      <c r="C7" s="172" t="s">
        <v>1096</v>
      </c>
      <c r="D7" s="173">
        <v>1</v>
      </c>
      <c r="E7" s="184">
        <v>0</v>
      </c>
      <c r="F7" s="178">
        <f>TRUNC(E7*D7,1)</f>
        <v>0</v>
      </c>
      <c r="G7" s="184">
        <v>0</v>
      </c>
      <c r="H7" s="178">
        <f>TRUNC(G7*D7,1)</f>
        <v>0</v>
      </c>
      <c r="I7" s="184">
        <f>TRUNC(SUMIF(V5:V7, RIGHTB(O7, 1), L5:L7)*U7, 2)</f>
        <v>1483066.1</v>
      </c>
      <c r="J7" s="178">
        <f>TRUNC(I7*D7,1)</f>
        <v>1483066.1</v>
      </c>
      <c r="K7" s="184">
        <f t="shared" si="0"/>
        <v>1483066.1</v>
      </c>
      <c r="L7" s="178">
        <f t="shared" si="0"/>
        <v>1483066.1</v>
      </c>
      <c r="M7" s="172" t="s">
        <v>145</v>
      </c>
      <c r="N7" s="78" t="s">
        <v>3369</v>
      </c>
      <c r="O7" s="78" t="s">
        <v>4186</v>
      </c>
      <c r="P7" s="78" t="s">
        <v>332</v>
      </c>
      <c r="Q7" s="78" t="s">
        <v>332</v>
      </c>
      <c r="R7" s="78" t="s">
        <v>332</v>
      </c>
      <c r="S7">
        <v>3</v>
      </c>
      <c r="T7">
        <v>2</v>
      </c>
      <c r="U7">
        <v>1</v>
      </c>
      <c r="AV7" s="78" t="s">
        <v>145</v>
      </c>
      <c r="AW7" s="78" t="s">
        <v>4438</v>
      </c>
      <c r="AX7" s="78" t="s">
        <v>145</v>
      </c>
      <c r="AY7" s="78" t="s">
        <v>145</v>
      </c>
      <c r="AZ7" s="78" t="s">
        <v>145</v>
      </c>
    </row>
    <row r="8" spans="1:52" ht="30" customHeight="1">
      <c r="A8" s="172" t="s">
        <v>1494</v>
      </c>
      <c r="B8" s="172" t="s">
        <v>145</v>
      </c>
      <c r="C8" s="172" t="s">
        <v>145</v>
      </c>
      <c r="D8" s="173"/>
      <c r="E8" s="184"/>
      <c r="F8" s="178">
        <f>TRUNC(SUMIF(N5:N7, N4, F5:F7),0)</f>
        <v>0</v>
      </c>
      <c r="G8" s="184"/>
      <c r="H8" s="178">
        <f>TRUNC(SUMIF(N5:N7, N4, H5:H7),0)</f>
        <v>0</v>
      </c>
      <c r="I8" s="184"/>
      <c r="J8" s="178">
        <f>TRUNC(SUMIF(N5:N7, N4, J5:J7),0)</f>
        <v>1483066</v>
      </c>
      <c r="K8" s="184"/>
      <c r="L8" s="178">
        <f>F8+H8+J8</f>
        <v>1483066</v>
      </c>
      <c r="M8" s="172" t="s">
        <v>145</v>
      </c>
      <c r="N8" s="78" t="s">
        <v>342</v>
      </c>
      <c r="O8" s="78" t="s">
        <v>342</v>
      </c>
      <c r="P8" s="78" t="s">
        <v>145</v>
      </c>
      <c r="Q8" s="78" t="s">
        <v>145</v>
      </c>
      <c r="R8" s="78" t="s">
        <v>145</v>
      </c>
      <c r="AV8" s="78" t="s">
        <v>145</v>
      </c>
      <c r="AW8" s="78" t="s">
        <v>145</v>
      </c>
      <c r="AX8" s="78" t="s">
        <v>145</v>
      </c>
      <c r="AY8" s="78" t="s">
        <v>145</v>
      </c>
      <c r="AZ8" s="78" t="s">
        <v>145</v>
      </c>
    </row>
    <row r="9" spans="1:52" ht="30" customHeight="1">
      <c r="A9" s="173"/>
      <c r="B9" s="173"/>
      <c r="C9" s="173"/>
      <c r="D9" s="173"/>
      <c r="E9" s="184"/>
      <c r="F9" s="178"/>
      <c r="G9" s="184"/>
      <c r="H9" s="178"/>
      <c r="I9" s="184"/>
      <c r="J9" s="178"/>
      <c r="K9" s="184"/>
      <c r="L9" s="178"/>
      <c r="M9" s="173"/>
    </row>
    <row r="10" spans="1:52" ht="30" customHeight="1">
      <c r="A10" s="179" t="s">
        <v>1495</v>
      </c>
      <c r="B10" s="180"/>
      <c r="C10" s="180"/>
      <c r="D10" s="180"/>
      <c r="E10" s="181"/>
      <c r="F10" s="182"/>
      <c r="G10" s="181"/>
      <c r="H10" s="182"/>
      <c r="I10" s="181"/>
      <c r="J10" s="182"/>
      <c r="K10" s="181"/>
      <c r="L10" s="182"/>
      <c r="M10" s="183"/>
      <c r="N10" s="78" t="s">
        <v>3371</v>
      </c>
    </row>
    <row r="11" spans="1:52" ht="30" customHeight="1">
      <c r="A11" s="172" t="s">
        <v>1489</v>
      </c>
      <c r="B11" s="172" t="s">
        <v>1496</v>
      </c>
      <c r="C11" s="172" t="s">
        <v>458</v>
      </c>
      <c r="D11" s="173">
        <v>0.34</v>
      </c>
      <c r="E11" s="184">
        <f>단가대비표!O257</f>
        <v>2675875</v>
      </c>
      <c r="F11" s="178">
        <f>TRUNC(E11*D11,1)</f>
        <v>909797.5</v>
      </c>
      <c r="G11" s="184">
        <f>단가대비표!P257</f>
        <v>0</v>
      </c>
      <c r="H11" s="178">
        <f>TRUNC(G11*D11,1)</f>
        <v>0</v>
      </c>
      <c r="I11" s="184">
        <f>단가대비표!V257</f>
        <v>0</v>
      </c>
      <c r="J11" s="178">
        <f>TRUNC(I11*D11,1)</f>
        <v>0</v>
      </c>
      <c r="K11" s="184">
        <f t="shared" ref="K11:L13" si="1">TRUNC(E11+G11+I11,1)</f>
        <v>2675875</v>
      </c>
      <c r="L11" s="178">
        <f t="shared" si="1"/>
        <v>909797.5</v>
      </c>
      <c r="M11" s="172" t="s">
        <v>1491</v>
      </c>
      <c r="N11" s="78" t="s">
        <v>145</v>
      </c>
      <c r="O11" s="78" t="s">
        <v>4439</v>
      </c>
      <c r="P11" s="78" t="s">
        <v>332</v>
      </c>
      <c r="Q11" s="78" t="s">
        <v>332</v>
      </c>
      <c r="R11" s="78" t="s">
        <v>331</v>
      </c>
      <c r="V11">
        <v>1</v>
      </c>
      <c r="AV11" s="78" t="s">
        <v>145</v>
      </c>
      <c r="AW11" s="78" t="s">
        <v>4440</v>
      </c>
      <c r="AX11" s="78" t="s">
        <v>145</v>
      </c>
      <c r="AY11" s="78" t="s">
        <v>1093</v>
      </c>
      <c r="AZ11" s="78" t="s">
        <v>145</v>
      </c>
    </row>
    <row r="12" spans="1:52" ht="30" customHeight="1">
      <c r="A12" s="172" t="s">
        <v>1138</v>
      </c>
      <c r="B12" s="172" t="s">
        <v>1139</v>
      </c>
      <c r="C12" s="172" t="s">
        <v>329</v>
      </c>
      <c r="D12" s="173">
        <v>1</v>
      </c>
      <c r="E12" s="184">
        <f>일위대가목록!E280</f>
        <v>0</v>
      </c>
      <c r="F12" s="178">
        <f>TRUNC(E12*D12,1)</f>
        <v>0</v>
      </c>
      <c r="G12" s="184">
        <f>일위대가목록!F280</f>
        <v>0</v>
      </c>
      <c r="H12" s="178">
        <f>TRUNC(G12*D12,1)</f>
        <v>0</v>
      </c>
      <c r="I12" s="184">
        <f>일위대가목록!G280</f>
        <v>427701</v>
      </c>
      <c r="J12" s="178">
        <f>TRUNC(I12*D12,1)</f>
        <v>427701</v>
      </c>
      <c r="K12" s="184">
        <f t="shared" si="1"/>
        <v>427701</v>
      </c>
      <c r="L12" s="178">
        <f t="shared" si="1"/>
        <v>427701</v>
      </c>
      <c r="M12" s="172" t="s">
        <v>1491</v>
      </c>
      <c r="N12" s="78" t="s">
        <v>145</v>
      </c>
      <c r="O12" s="78" t="s">
        <v>4263</v>
      </c>
      <c r="P12" s="78" t="s">
        <v>331</v>
      </c>
      <c r="Q12" s="78" t="s">
        <v>332</v>
      </c>
      <c r="R12" s="78" t="s">
        <v>332</v>
      </c>
      <c r="V12">
        <v>1</v>
      </c>
      <c r="AV12" s="78" t="s">
        <v>145</v>
      </c>
      <c r="AW12" s="78" t="s">
        <v>4441</v>
      </c>
      <c r="AX12" s="78" t="s">
        <v>145</v>
      </c>
      <c r="AY12" s="78" t="s">
        <v>1093</v>
      </c>
      <c r="AZ12" s="78" t="s">
        <v>145</v>
      </c>
    </row>
    <row r="13" spans="1:52" ht="30" customHeight="1">
      <c r="A13" s="172" t="s">
        <v>1492</v>
      </c>
      <c r="B13" s="172" t="s">
        <v>1493</v>
      </c>
      <c r="C13" s="172" t="s">
        <v>1096</v>
      </c>
      <c r="D13" s="173">
        <v>1</v>
      </c>
      <c r="E13" s="184">
        <v>0</v>
      </c>
      <c r="F13" s="178">
        <f>TRUNC(E13*D13,1)</f>
        <v>0</v>
      </c>
      <c r="G13" s="184">
        <v>0</v>
      </c>
      <c r="H13" s="178">
        <f>TRUNC(G13*D13,1)</f>
        <v>0</v>
      </c>
      <c r="I13" s="184">
        <f>TRUNC(SUMIF(V11:V13, RIGHTB(O13, 1), L11:L13)*U13, 2)</f>
        <v>1337498.5</v>
      </c>
      <c r="J13" s="178">
        <f>TRUNC(I13*D13,1)</f>
        <v>1337498.5</v>
      </c>
      <c r="K13" s="184">
        <f t="shared" si="1"/>
        <v>1337498.5</v>
      </c>
      <c r="L13" s="178">
        <f t="shared" si="1"/>
        <v>1337498.5</v>
      </c>
      <c r="M13" s="172" t="s">
        <v>145</v>
      </c>
      <c r="N13" s="78" t="s">
        <v>3371</v>
      </c>
      <c r="O13" s="78" t="s">
        <v>4186</v>
      </c>
      <c r="P13" s="78" t="s">
        <v>332</v>
      </c>
      <c r="Q13" s="78" t="s">
        <v>332</v>
      </c>
      <c r="R13" s="78" t="s">
        <v>332</v>
      </c>
      <c r="S13">
        <v>3</v>
      </c>
      <c r="T13">
        <v>2</v>
      </c>
      <c r="U13">
        <v>1</v>
      </c>
      <c r="AV13" s="78" t="s">
        <v>145</v>
      </c>
      <c r="AW13" s="78" t="s">
        <v>4442</v>
      </c>
      <c r="AX13" s="78" t="s">
        <v>145</v>
      </c>
      <c r="AY13" s="78" t="s">
        <v>145</v>
      </c>
      <c r="AZ13" s="78" t="s">
        <v>145</v>
      </c>
    </row>
    <row r="14" spans="1:52" ht="30" customHeight="1">
      <c r="A14" s="172" t="s">
        <v>1494</v>
      </c>
      <c r="B14" s="172" t="s">
        <v>145</v>
      </c>
      <c r="C14" s="172" t="s">
        <v>145</v>
      </c>
      <c r="D14" s="173"/>
      <c r="E14" s="184"/>
      <c r="F14" s="178">
        <f>TRUNC(SUMIF(N11:N13, N10, F11:F13),0)</f>
        <v>0</v>
      </c>
      <c r="G14" s="184"/>
      <c r="H14" s="178">
        <f>TRUNC(SUMIF(N11:N13, N10, H11:H13),0)</f>
        <v>0</v>
      </c>
      <c r="I14" s="184"/>
      <c r="J14" s="178">
        <f>TRUNC(SUMIF(N11:N13, N10, J11:J13),0)</f>
        <v>1337498</v>
      </c>
      <c r="K14" s="184"/>
      <c r="L14" s="178">
        <f>F14+H14+J14</f>
        <v>1337498</v>
      </c>
      <c r="M14" s="172" t="s">
        <v>145</v>
      </c>
      <c r="N14" s="78" t="s">
        <v>342</v>
      </c>
      <c r="O14" s="78" t="s">
        <v>342</v>
      </c>
      <c r="P14" s="78" t="s">
        <v>145</v>
      </c>
      <c r="Q14" s="78" t="s">
        <v>145</v>
      </c>
      <c r="R14" s="78" t="s">
        <v>145</v>
      </c>
      <c r="AV14" s="78" t="s">
        <v>145</v>
      </c>
      <c r="AW14" s="78" t="s">
        <v>145</v>
      </c>
      <c r="AX14" s="78" t="s">
        <v>145</v>
      </c>
      <c r="AY14" s="78" t="s">
        <v>145</v>
      </c>
      <c r="AZ14" s="78" t="s">
        <v>145</v>
      </c>
    </row>
    <row r="15" spans="1:52" ht="30" customHeight="1">
      <c r="A15" s="173"/>
      <c r="B15" s="173"/>
      <c r="C15" s="173"/>
      <c r="D15" s="173"/>
      <c r="E15" s="184"/>
      <c r="F15" s="178"/>
      <c r="G15" s="184"/>
      <c r="H15" s="178"/>
      <c r="I15" s="184"/>
      <c r="J15" s="178"/>
      <c r="K15" s="184"/>
      <c r="L15" s="178"/>
      <c r="M15" s="173"/>
    </row>
    <row r="16" spans="1:52" ht="30" customHeight="1">
      <c r="A16" s="179" t="s">
        <v>1497</v>
      </c>
      <c r="B16" s="180"/>
      <c r="C16" s="180"/>
      <c r="D16" s="180"/>
      <c r="E16" s="181"/>
      <c r="F16" s="182"/>
      <c r="G16" s="181"/>
      <c r="H16" s="182"/>
      <c r="I16" s="181"/>
      <c r="J16" s="182"/>
      <c r="K16" s="181"/>
      <c r="L16" s="182"/>
      <c r="M16" s="183"/>
      <c r="N16" s="78" t="s">
        <v>3373</v>
      </c>
    </row>
    <row r="17" spans="1:52" ht="30" customHeight="1">
      <c r="A17" s="172" t="s">
        <v>1489</v>
      </c>
      <c r="B17" s="172" t="s">
        <v>1496</v>
      </c>
      <c r="C17" s="172" t="s">
        <v>458</v>
      </c>
      <c r="D17" s="173">
        <v>0.34</v>
      </c>
      <c r="E17" s="184">
        <f>단가대비표!O257</f>
        <v>2675875</v>
      </c>
      <c r="F17" s="178">
        <f>TRUNC(E17*D17,1)</f>
        <v>909797.5</v>
      </c>
      <c r="G17" s="184">
        <f>단가대비표!P257</f>
        <v>0</v>
      </c>
      <c r="H17" s="178">
        <f>TRUNC(G17*D17,1)</f>
        <v>0</v>
      </c>
      <c r="I17" s="184">
        <f>단가대비표!V257</f>
        <v>0</v>
      </c>
      <c r="J17" s="178">
        <f>TRUNC(I17*D17,1)</f>
        <v>0</v>
      </c>
      <c r="K17" s="184">
        <f t="shared" ref="K17:L19" si="2">TRUNC(E17+G17+I17,1)</f>
        <v>2675875</v>
      </c>
      <c r="L17" s="178">
        <f t="shared" si="2"/>
        <v>909797.5</v>
      </c>
      <c r="M17" s="172" t="s">
        <v>1491</v>
      </c>
      <c r="N17" s="78" t="s">
        <v>145</v>
      </c>
      <c r="O17" s="78" t="s">
        <v>4439</v>
      </c>
      <c r="P17" s="78" t="s">
        <v>332</v>
      </c>
      <c r="Q17" s="78" t="s">
        <v>332</v>
      </c>
      <c r="R17" s="78" t="s">
        <v>331</v>
      </c>
      <c r="V17">
        <v>1</v>
      </c>
      <c r="AV17" s="78" t="s">
        <v>145</v>
      </c>
      <c r="AW17" s="78" t="s">
        <v>4443</v>
      </c>
      <c r="AX17" s="78" t="s">
        <v>145</v>
      </c>
      <c r="AY17" s="78" t="s">
        <v>1093</v>
      </c>
      <c r="AZ17" s="78" t="s">
        <v>145</v>
      </c>
    </row>
    <row r="18" spans="1:52" ht="30" customHeight="1">
      <c r="A18" s="172" t="s">
        <v>1138</v>
      </c>
      <c r="B18" s="172" t="s">
        <v>1139</v>
      </c>
      <c r="C18" s="172" t="s">
        <v>329</v>
      </c>
      <c r="D18" s="173">
        <v>1</v>
      </c>
      <c r="E18" s="184">
        <f>일위대가목록!E280</f>
        <v>0</v>
      </c>
      <c r="F18" s="178">
        <f>TRUNC(E18*D18,1)</f>
        <v>0</v>
      </c>
      <c r="G18" s="184">
        <f>일위대가목록!F280</f>
        <v>0</v>
      </c>
      <c r="H18" s="178">
        <f>TRUNC(G18*D18,1)</f>
        <v>0</v>
      </c>
      <c r="I18" s="184">
        <f>일위대가목록!G280</f>
        <v>427701</v>
      </c>
      <c r="J18" s="178">
        <f>TRUNC(I18*D18,1)</f>
        <v>427701</v>
      </c>
      <c r="K18" s="184">
        <f t="shared" si="2"/>
        <v>427701</v>
      </c>
      <c r="L18" s="178">
        <f t="shared" si="2"/>
        <v>427701</v>
      </c>
      <c r="M18" s="172" t="s">
        <v>1491</v>
      </c>
      <c r="N18" s="78" t="s">
        <v>145</v>
      </c>
      <c r="O18" s="78" t="s">
        <v>4263</v>
      </c>
      <c r="P18" s="78" t="s">
        <v>331</v>
      </c>
      <c r="Q18" s="78" t="s">
        <v>332</v>
      </c>
      <c r="R18" s="78" t="s">
        <v>332</v>
      </c>
      <c r="V18">
        <v>1</v>
      </c>
      <c r="AV18" s="78" t="s">
        <v>145</v>
      </c>
      <c r="AW18" s="78" t="s">
        <v>4444</v>
      </c>
      <c r="AX18" s="78" t="s">
        <v>145</v>
      </c>
      <c r="AY18" s="78" t="s">
        <v>1093</v>
      </c>
      <c r="AZ18" s="78" t="s">
        <v>145</v>
      </c>
    </row>
    <row r="19" spans="1:52" ht="30" customHeight="1">
      <c r="A19" s="172" t="s">
        <v>1492</v>
      </c>
      <c r="B19" s="172" t="s">
        <v>1493</v>
      </c>
      <c r="C19" s="172" t="s">
        <v>1096</v>
      </c>
      <c r="D19" s="173">
        <v>1</v>
      </c>
      <c r="E19" s="184">
        <v>0</v>
      </c>
      <c r="F19" s="178">
        <f>TRUNC(E19*D19,1)</f>
        <v>0</v>
      </c>
      <c r="G19" s="184">
        <v>0</v>
      </c>
      <c r="H19" s="178">
        <f>TRUNC(G19*D19,1)</f>
        <v>0</v>
      </c>
      <c r="I19" s="184">
        <f>TRUNC(SUMIF(V17:V19, RIGHTB(O19, 1), L17:L19)*U19, 2)</f>
        <v>1337498.5</v>
      </c>
      <c r="J19" s="178">
        <f>TRUNC(I19*D19,1)</f>
        <v>1337498.5</v>
      </c>
      <c r="K19" s="184">
        <f t="shared" si="2"/>
        <v>1337498.5</v>
      </c>
      <c r="L19" s="178">
        <f t="shared" si="2"/>
        <v>1337498.5</v>
      </c>
      <c r="M19" s="172" t="s">
        <v>145</v>
      </c>
      <c r="N19" s="78" t="s">
        <v>3373</v>
      </c>
      <c r="O19" s="78" t="s">
        <v>4186</v>
      </c>
      <c r="P19" s="78" t="s">
        <v>332</v>
      </c>
      <c r="Q19" s="78" t="s">
        <v>332</v>
      </c>
      <c r="R19" s="78" t="s">
        <v>332</v>
      </c>
      <c r="S19">
        <v>3</v>
      </c>
      <c r="T19">
        <v>2</v>
      </c>
      <c r="U19">
        <v>1</v>
      </c>
      <c r="AV19" s="78" t="s">
        <v>145</v>
      </c>
      <c r="AW19" s="78" t="s">
        <v>4445</v>
      </c>
      <c r="AX19" s="78" t="s">
        <v>145</v>
      </c>
      <c r="AY19" s="78" t="s">
        <v>145</v>
      </c>
      <c r="AZ19" s="78" t="s">
        <v>145</v>
      </c>
    </row>
    <row r="20" spans="1:52" ht="30" customHeight="1">
      <c r="A20" s="172" t="s">
        <v>1494</v>
      </c>
      <c r="B20" s="172" t="s">
        <v>145</v>
      </c>
      <c r="C20" s="172" t="s">
        <v>145</v>
      </c>
      <c r="D20" s="173"/>
      <c r="E20" s="184"/>
      <c r="F20" s="178">
        <f>TRUNC(SUMIF(N17:N19, N16, F17:F19),0)</f>
        <v>0</v>
      </c>
      <c r="G20" s="184"/>
      <c r="H20" s="178">
        <f>TRUNC(SUMIF(N17:N19, N16, H17:H19),0)</f>
        <v>0</v>
      </c>
      <c r="I20" s="184"/>
      <c r="J20" s="178">
        <f>TRUNC(SUMIF(N17:N19, N16, J17:J19),0)</f>
        <v>1337498</v>
      </c>
      <c r="K20" s="184"/>
      <c r="L20" s="178">
        <f>F20+H20+J20</f>
        <v>1337498</v>
      </c>
      <c r="M20" s="172" t="s">
        <v>145</v>
      </c>
      <c r="N20" s="78" t="s">
        <v>342</v>
      </c>
      <c r="O20" s="78" t="s">
        <v>342</v>
      </c>
      <c r="P20" s="78" t="s">
        <v>145</v>
      </c>
      <c r="Q20" s="78" t="s">
        <v>145</v>
      </c>
      <c r="R20" s="78" t="s">
        <v>145</v>
      </c>
      <c r="AV20" s="78" t="s">
        <v>145</v>
      </c>
      <c r="AW20" s="78" t="s">
        <v>145</v>
      </c>
      <c r="AX20" s="78" t="s">
        <v>145</v>
      </c>
      <c r="AY20" s="78" t="s">
        <v>145</v>
      </c>
      <c r="AZ20" s="78" t="s">
        <v>145</v>
      </c>
    </row>
    <row r="21" spans="1:52" ht="30" customHeight="1">
      <c r="A21" s="173"/>
      <c r="B21" s="173"/>
      <c r="C21" s="173"/>
      <c r="D21" s="173"/>
      <c r="E21" s="184"/>
      <c r="F21" s="178"/>
      <c r="G21" s="184"/>
      <c r="H21" s="178"/>
      <c r="I21" s="184"/>
      <c r="J21" s="178"/>
      <c r="K21" s="184"/>
      <c r="L21" s="178"/>
      <c r="M21" s="173"/>
    </row>
    <row r="22" spans="1:52" ht="30" customHeight="1">
      <c r="A22" s="179" t="s">
        <v>3101</v>
      </c>
      <c r="B22" s="180"/>
      <c r="C22" s="180"/>
      <c r="D22" s="180"/>
      <c r="E22" s="181"/>
      <c r="F22" s="182"/>
      <c r="G22" s="181"/>
      <c r="H22" s="182"/>
      <c r="I22" s="181"/>
      <c r="J22" s="182"/>
      <c r="K22" s="181"/>
      <c r="L22" s="182"/>
      <c r="M22" s="183"/>
      <c r="N22" s="78" t="s">
        <v>3375</v>
      </c>
    </row>
    <row r="23" spans="1:52" ht="30" customHeight="1">
      <c r="A23" s="172" t="s">
        <v>1498</v>
      </c>
      <c r="B23" s="172" t="s">
        <v>1499</v>
      </c>
      <c r="C23" s="172" t="s">
        <v>462</v>
      </c>
      <c r="D23" s="173">
        <v>3</v>
      </c>
      <c r="E23" s="184">
        <f>단가대비표!O150</f>
        <v>25000</v>
      </c>
      <c r="F23" s="178">
        <f t="shared" ref="F23:F32" si="3">TRUNC(E23*D23,1)</f>
        <v>75000</v>
      </c>
      <c r="G23" s="184">
        <f>단가대비표!P150</f>
        <v>0</v>
      </c>
      <c r="H23" s="178">
        <f t="shared" ref="H23:H32" si="4">TRUNC(G23*D23,1)</f>
        <v>0</v>
      </c>
      <c r="I23" s="184">
        <f>단가대비표!V150</f>
        <v>0</v>
      </c>
      <c r="J23" s="178">
        <f t="shared" ref="J23:J32" si="5">TRUNC(I23*D23,1)</f>
        <v>0</v>
      </c>
      <c r="K23" s="184">
        <f t="shared" ref="K23:L32" si="6">TRUNC(E23+G23+I23,1)</f>
        <v>25000</v>
      </c>
      <c r="L23" s="178">
        <f t="shared" si="6"/>
        <v>75000</v>
      </c>
      <c r="M23" s="172" t="s">
        <v>1491</v>
      </c>
      <c r="N23" s="78" t="s">
        <v>145</v>
      </c>
      <c r="O23" s="78" t="s">
        <v>4446</v>
      </c>
      <c r="P23" s="78" t="s">
        <v>332</v>
      </c>
      <c r="Q23" s="78" t="s">
        <v>332</v>
      </c>
      <c r="R23" s="78" t="s">
        <v>331</v>
      </c>
      <c r="V23">
        <v>1</v>
      </c>
      <c r="AV23" s="78" t="s">
        <v>145</v>
      </c>
      <c r="AW23" s="78" t="s">
        <v>4447</v>
      </c>
      <c r="AX23" s="78" t="s">
        <v>145</v>
      </c>
      <c r="AY23" s="78" t="s">
        <v>1093</v>
      </c>
      <c r="AZ23" s="78" t="s">
        <v>145</v>
      </c>
    </row>
    <row r="24" spans="1:52" ht="30" customHeight="1">
      <c r="A24" s="172" t="s">
        <v>1819</v>
      </c>
      <c r="B24" s="172" t="s">
        <v>1500</v>
      </c>
      <c r="C24" s="172" t="s">
        <v>1096</v>
      </c>
      <c r="D24" s="173">
        <v>1</v>
      </c>
      <c r="E24" s="184">
        <v>0</v>
      </c>
      <c r="F24" s="178">
        <f t="shared" si="3"/>
        <v>0</v>
      </c>
      <c r="G24" s="184">
        <v>0</v>
      </c>
      <c r="H24" s="178">
        <f t="shared" si="4"/>
        <v>0</v>
      </c>
      <c r="I24" s="184">
        <f>TRUNC(SUMIF(V23:V32, RIGHTB(O24, 1), L23:L32)*U24, 2)</f>
        <v>33750</v>
      </c>
      <c r="J24" s="178">
        <f t="shared" si="5"/>
        <v>33750</v>
      </c>
      <c r="K24" s="184">
        <f t="shared" si="6"/>
        <v>33750</v>
      </c>
      <c r="L24" s="178">
        <f t="shared" si="6"/>
        <v>33750</v>
      </c>
      <c r="M24" s="172" t="s">
        <v>145</v>
      </c>
      <c r="N24" s="78" t="s">
        <v>3375</v>
      </c>
      <c r="O24" s="78" t="s">
        <v>4186</v>
      </c>
      <c r="P24" s="78" t="s">
        <v>332</v>
      </c>
      <c r="Q24" s="78" t="s">
        <v>332</v>
      </c>
      <c r="R24" s="78" t="s">
        <v>332</v>
      </c>
      <c r="S24">
        <v>3</v>
      </c>
      <c r="T24">
        <v>2</v>
      </c>
      <c r="U24">
        <v>0.45</v>
      </c>
      <c r="AV24" s="78" t="s">
        <v>145</v>
      </c>
      <c r="AW24" s="78" t="s">
        <v>4448</v>
      </c>
      <c r="AX24" s="78" t="s">
        <v>145</v>
      </c>
      <c r="AY24" s="78" t="s">
        <v>145</v>
      </c>
      <c r="AZ24" s="78" t="s">
        <v>145</v>
      </c>
    </row>
    <row r="25" spans="1:52" ht="30" customHeight="1">
      <c r="A25" s="172" t="s">
        <v>1501</v>
      </c>
      <c r="B25" s="172" t="s">
        <v>1502</v>
      </c>
      <c r="C25" s="172" t="s">
        <v>338</v>
      </c>
      <c r="D25" s="173">
        <v>1.74</v>
      </c>
      <c r="E25" s="184">
        <f>단가대비표!O238</f>
        <v>7000</v>
      </c>
      <c r="F25" s="178">
        <f t="shared" si="3"/>
        <v>12180</v>
      </c>
      <c r="G25" s="184">
        <f>단가대비표!P238</f>
        <v>0</v>
      </c>
      <c r="H25" s="178">
        <f t="shared" si="4"/>
        <v>0</v>
      </c>
      <c r="I25" s="184">
        <f>단가대비표!V238</f>
        <v>0</v>
      </c>
      <c r="J25" s="178">
        <f t="shared" si="5"/>
        <v>0</v>
      </c>
      <c r="K25" s="184">
        <f t="shared" si="6"/>
        <v>7000</v>
      </c>
      <c r="L25" s="178">
        <f t="shared" si="6"/>
        <v>12180</v>
      </c>
      <c r="M25" s="172" t="s">
        <v>1491</v>
      </c>
      <c r="N25" s="78" t="s">
        <v>145</v>
      </c>
      <c r="O25" s="78" t="s">
        <v>4449</v>
      </c>
      <c r="P25" s="78" t="s">
        <v>332</v>
      </c>
      <c r="Q25" s="78" t="s">
        <v>332</v>
      </c>
      <c r="R25" s="78" t="s">
        <v>331</v>
      </c>
      <c r="W25">
        <v>2</v>
      </c>
      <c r="AV25" s="78" t="s">
        <v>145</v>
      </c>
      <c r="AW25" s="78" t="s">
        <v>4450</v>
      </c>
      <c r="AX25" s="78" t="s">
        <v>145</v>
      </c>
      <c r="AY25" s="78" t="s">
        <v>1093</v>
      </c>
      <c r="AZ25" s="78" t="s">
        <v>145</v>
      </c>
    </row>
    <row r="26" spans="1:52" ht="30" customHeight="1">
      <c r="A26" s="172" t="s">
        <v>1503</v>
      </c>
      <c r="B26" s="172" t="s">
        <v>1504</v>
      </c>
      <c r="C26" s="172" t="s">
        <v>338</v>
      </c>
      <c r="D26" s="173">
        <v>6</v>
      </c>
      <c r="E26" s="184">
        <f>단가대비표!O227</f>
        <v>3983.33</v>
      </c>
      <c r="F26" s="178">
        <f t="shared" si="3"/>
        <v>23899.9</v>
      </c>
      <c r="G26" s="184">
        <f>단가대비표!P227</f>
        <v>0</v>
      </c>
      <c r="H26" s="178">
        <f t="shared" si="4"/>
        <v>0</v>
      </c>
      <c r="I26" s="184">
        <f>단가대비표!V227</f>
        <v>0</v>
      </c>
      <c r="J26" s="178">
        <f t="shared" si="5"/>
        <v>0</v>
      </c>
      <c r="K26" s="184">
        <f t="shared" si="6"/>
        <v>3983.3</v>
      </c>
      <c r="L26" s="178">
        <f t="shared" si="6"/>
        <v>23899.9</v>
      </c>
      <c r="M26" s="172" t="s">
        <v>1491</v>
      </c>
      <c r="N26" s="78" t="s">
        <v>145</v>
      </c>
      <c r="O26" s="78" t="s">
        <v>4451</v>
      </c>
      <c r="P26" s="78" t="s">
        <v>332</v>
      </c>
      <c r="Q26" s="78" t="s">
        <v>332</v>
      </c>
      <c r="R26" s="78" t="s">
        <v>331</v>
      </c>
      <c r="W26">
        <v>2</v>
      </c>
      <c r="AV26" s="78" t="s">
        <v>145</v>
      </c>
      <c r="AW26" s="78" t="s">
        <v>4452</v>
      </c>
      <c r="AX26" s="78" t="s">
        <v>145</v>
      </c>
      <c r="AY26" s="78" t="s">
        <v>1093</v>
      </c>
      <c r="AZ26" s="78" t="s">
        <v>145</v>
      </c>
    </row>
    <row r="27" spans="1:52" ht="30" customHeight="1">
      <c r="A27" s="172" t="s">
        <v>1819</v>
      </c>
      <c r="B27" s="172" t="s">
        <v>1505</v>
      </c>
      <c r="C27" s="172" t="s">
        <v>1096</v>
      </c>
      <c r="D27" s="173">
        <v>1</v>
      </c>
      <c r="E27" s="184">
        <v>0</v>
      </c>
      <c r="F27" s="178">
        <f t="shared" si="3"/>
        <v>0</v>
      </c>
      <c r="G27" s="184">
        <v>0</v>
      </c>
      <c r="H27" s="178">
        <f t="shared" si="4"/>
        <v>0</v>
      </c>
      <c r="I27" s="184">
        <f>TRUNC(SUMIF(W23:W32, RIGHTB(O27, 1), L23:L32)*U27, 2)</f>
        <v>6855.18</v>
      </c>
      <c r="J27" s="178">
        <f t="shared" si="5"/>
        <v>6855.1</v>
      </c>
      <c r="K27" s="184">
        <f t="shared" si="6"/>
        <v>6855.1</v>
      </c>
      <c r="L27" s="178">
        <f t="shared" si="6"/>
        <v>6855.1</v>
      </c>
      <c r="M27" s="172" t="s">
        <v>145</v>
      </c>
      <c r="N27" s="78" t="s">
        <v>3375</v>
      </c>
      <c r="O27" s="78" t="s">
        <v>4453</v>
      </c>
      <c r="P27" s="78" t="s">
        <v>332</v>
      </c>
      <c r="Q27" s="78" t="s">
        <v>332</v>
      </c>
      <c r="R27" s="78" t="s">
        <v>332</v>
      </c>
      <c r="S27">
        <v>3</v>
      </c>
      <c r="T27">
        <v>2</v>
      </c>
      <c r="U27">
        <v>0.19</v>
      </c>
      <c r="AV27" s="78" t="s">
        <v>145</v>
      </c>
      <c r="AW27" s="78" t="s">
        <v>4454</v>
      </c>
      <c r="AX27" s="78" t="s">
        <v>145</v>
      </c>
      <c r="AY27" s="78" t="s">
        <v>145</v>
      </c>
      <c r="AZ27" s="78" t="s">
        <v>145</v>
      </c>
    </row>
    <row r="28" spans="1:52" ht="30" customHeight="1">
      <c r="A28" s="172" t="s">
        <v>1506</v>
      </c>
      <c r="B28" s="172" t="s">
        <v>1507</v>
      </c>
      <c r="C28" s="172" t="s">
        <v>458</v>
      </c>
      <c r="D28" s="173">
        <v>2</v>
      </c>
      <c r="E28" s="184">
        <f>단가대비표!O229</f>
        <v>1590</v>
      </c>
      <c r="F28" s="178">
        <f t="shared" si="3"/>
        <v>3180</v>
      </c>
      <c r="G28" s="184">
        <f>단가대비표!P229</f>
        <v>0</v>
      </c>
      <c r="H28" s="178">
        <f t="shared" si="4"/>
        <v>0</v>
      </c>
      <c r="I28" s="184">
        <f>단가대비표!V229</f>
        <v>0</v>
      </c>
      <c r="J28" s="178">
        <f t="shared" si="5"/>
        <v>0</v>
      </c>
      <c r="K28" s="184">
        <f t="shared" si="6"/>
        <v>1590</v>
      </c>
      <c r="L28" s="178">
        <f t="shared" si="6"/>
        <v>3180</v>
      </c>
      <c r="M28" s="172" t="s">
        <v>1491</v>
      </c>
      <c r="N28" s="78" t="s">
        <v>145</v>
      </c>
      <c r="O28" s="78" t="s">
        <v>4455</v>
      </c>
      <c r="P28" s="78" t="s">
        <v>332</v>
      </c>
      <c r="Q28" s="78" t="s">
        <v>332</v>
      </c>
      <c r="R28" s="78" t="s">
        <v>331</v>
      </c>
      <c r="X28">
        <v>3</v>
      </c>
      <c r="AV28" s="78" t="s">
        <v>145</v>
      </c>
      <c r="AW28" s="78" t="s">
        <v>4456</v>
      </c>
      <c r="AX28" s="78" t="s">
        <v>145</v>
      </c>
      <c r="AY28" s="78" t="s">
        <v>1093</v>
      </c>
      <c r="AZ28" s="78" t="s">
        <v>145</v>
      </c>
    </row>
    <row r="29" spans="1:52" ht="30" customHeight="1">
      <c r="A29" s="172" t="s">
        <v>1506</v>
      </c>
      <c r="B29" s="172" t="s">
        <v>1508</v>
      </c>
      <c r="C29" s="172" t="s">
        <v>458</v>
      </c>
      <c r="D29" s="173">
        <v>0.41899999999999998</v>
      </c>
      <c r="E29" s="184">
        <f>단가대비표!O228</f>
        <v>1400</v>
      </c>
      <c r="F29" s="178">
        <f t="shared" si="3"/>
        <v>586.6</v>
      </c>
      <c r="G29" s="184">
        <f>단가대비표!P228</f>
        <v>0</v>
      </c>
      <c r="H29" s="178">
        <f t="shared" si="4"/>
        <v>0</v>
      </c>
      <c r="I29" s="184">
        <f>단가대비표!V228</f>
        <v>0</v>
      </c>
      <c r="J29" s="178">
        <f t="shared" si="5"/>
        <v>0</v>
      </c>
      <c r="K29" s="184">
        <f t="shared" si="6"/>
        <v>1400</v>
      </c>
      <c r="L29" s="178">
        <f t="shared" si="6"/>
        <v>586.6</v>
      </c>
      <c r="M29" s="172" t="s">
        <v>1491</v>
      </c>
      <c r="N29" s="78" t="s">
        <v>145</v>
      </c>
      <c r="O29" s="78" t="s">
        <v>4457</v>
      </c>
      <c r="P29" s="78" t="s">
        <v>332</v>
      </c>
      <c r="Q29" s="78" t="s">
        <v>332</v>
      </c>
      <c r="R29" s="78" t="s">
        <v>331</v>
      </c>
      <c r="X29">
        <v>3</v>
      </c>
      <c r="AV29" s="78" t="s">
        <v>145</v>
      </c>
      <c r="AW29" s="78" t="s">
        <v>4458</v>
      </c>
      <c r="AX29" s="78" t="s">
        <v>145</v>
      </c>
      <c r="AY29" s="78" t="s">
        <v>1093</v>
      </c>
      <c r="AZ29" s="78" t="s">
        <v>145</v>
      </c>
    </row>
    <row r="30" spans="1:52" ht="30" customHeight="1">
      <c r="A30" s="172" t="s">
        <v>1819</v>
      </c>
      <c r="B30" s="172" t="s">
        <v>1842</v>
      </c>
      <c r="C30" s="172" t="s">
        <v>1096</v>
      </c>
      <c r="D30" s="173">
        <v>1</v>
      </c>
      <c r="E30" s="184">
        <v>0</v>
      </c>
      <c r="F30" s="178">
        <f t="shared" si="3"/>
        <v>0</v>
      </c>
      <c r="G30" s="184">
        <v>0</v>
      </c>
      <c r="H30" s="178">
        <f t="shared" si="4"/>
        <v>0</v>
      </c>
      <c r="I30" s="184">
        <f>TRUNC(SUMIF(X23:X32, RIGHTB(O30, 1), F23:F32)*U30, 2)</f>
        <v>1431.3</v>
      </c>
      <c r="J30" s="178">
        <f t="shared" si="5"/>
        <v>1431.3</v>
      </c>
      <c r="K30" s="184">
        <f t="shared" si="6"/>
        <v>1431.3</v>
      </c>
      <c r="L30" s="178">
        <f t="shared" si="6"/>
        <v>1431.3</v>
      </c>
      <c r="M30" s="172" t="s">
        <v>145</v>
      </c>
      <c r="N30" s="78" t="s">
        <v>3375</v>
      </c>
      <c r="O30" s="78" t="s">
        <v>4459</v>
      </c>
      <c r="P30" s="78" t="s">
        <v>332</v>
      </c>
      <c r="Q30" s="78" t="s">
        <v>332</v>
      </c>
      <c r="R30" s="78" t="s">
        <v>332</v>
      </c>
      <c r="S30">
        <v>0</v>
      </c>
      <c r="T30">
        <v>2</v>
      </c>
      <c r="U30">
        <v>0.38</v>
      </c>
      <c r="AV30" s="78" t="s">
        <v>145</v>
      </c>
      <c r="AW30" s="78" t="s">
        <v>4460</v>
      </c>
      <c r="AX30" s="78" t="s">
        <v>145</v>
      </c>
      <c r="AY30" s="78" t="s">
        <v>145</v>
      </c>
      <c r="AZ30" s="78" t="s">
        <v>145</v>
      </c>
    </row>
    <row r="31" spans="1:52" ht="30" customHeight="1">
      <c r="A31" s="172" t="s">
        <v>3230</v>
      </c>
      <c r="B31" s="172" t="s">
        <v>3092</v>
      </c>
      <c r="C31" s="172" t="s">
        <v>338</v>
      </c>
      <c r="D31" s="173">
        <v>1</v>
      </c>
      <c r="E31" s="184">
        <f>일위대가목록!E282</f>
        <v>0</v>
      </c>
      <c r="F31" s="178">
        <f t="shared" si="3"/>
        <v>0</v>
      </c>
      <c r="G31" s="184">
        <f>일위대가목록!F282</f>
        <v>0</v>
      </c>
      <c r="H31" s="178">
        <f t="shared" si="4"/>
        <v>0</v>
      </c>
      <c r="I31" s="184">
        <f>일위대가목록!G282</f>
        <v>44099</v>
      </c>
      <c r="J31" s="178">
        <f t="shared" si="5"/>
        <v>44099</v>
      </c>
      <c r="K31" s="184">
        <f t="shared" si="6"/>
        <v>44099</v>
      </c>
      <c r="L31" s="178">
        <f t="shared" si="6"/>
        <v>44099</v>
      </c>
      <c r="M31" s="172" t="s">
        <v>1147</v>
      </c>
      <c r="N31" s="78" t="s">
        <v>3375</v>
      </c>
      <c r="O31" s="78" t="s">
        <v>4265</v>
      </c>
      <c r="P31" s="78" t="s">
        <v>331</v>
      </c>
      <c r="Q31" s="78" t="s">
        <v>332</v>
      </c>
      <c r="R31" s="78" t="s">
        <v>332</v>
      </c>
      <c r="AV31" s="78" t="s">
        <v>145</v>
      </c>
      <c r="AW31" s="78" t="s">
        <v>4461</v>
      </c>
      <c r="AX31" s="78" t="s">
        <v>145</v>
      </c>
      <c r="AY31" s="78" t="s">
        <v>145</v>
      </c>
      <c r="AZ31" s="78" t="s">
        <v>145</v>
      </c>
    </row>
    <row r="32" spans="1:52" ht="30" customHeight="1">
      <c r="A32" s="172" t="s">
        <v>3231</v>
      </c>
      <c r="B32" s="172" t="s">
        <v>3232</v>
      </c>
      <c r="C32" s="172" t="s">
        <v>338</v>
      </c>
      <c r="D32" s="173">
        <v>1</v>
      </c>
      <c r="E32" s="184">
        <f>일위대가목록!E283</f>
        <v>0</v>
      </c>
      <c r="F32" s="178">
        <f t="shared" si="3"/>
        <v>0</v>
      </c>
      <c r="G32" s="184">
        <f>일위대가목록!F283</f>
        <v>0</v>
      </c>
      <c r="H32" s="178">
        <f t="shared" si="4"/>
        <v>0</v>
      </c>
      <c r="I32" s="184">
        <f>일위대가목록!G283</f>
        <v>37894</v>
      </c>
      <c r="J32" s="178">
        <f t="shared" si="5"/>
        <v>37894</v>
      </c>
      <c r="K32" s="184">
        <f t="shared" si="6"/>
        <v>37894</v>
      </c>
      <c r="L32" s="178">
        <f t="shared" si="6"/>
        <v>37894</v>
      </c>
      <c r="M32" s="172" t="s">
        <v>1148</v>
      </c>
      <c r="N32" s="78" t="s">
        <v>3375</v>
      </c>
      <c r="O32" s="78" t="s">
        <v>4266</v>
      </c>
      <c r="P32" s="78" t="s">
        <v>331</v>
      </c>
      <c r="Q32" s="78" t="s">
        <v>332</v>
      </c>
      <c r="R32" s="78" t="s">
        <v>332</v>
      </c>
      <c r="AV32" s="78" t="s">
        <v>145</v>
      </c>
      <c r="AW32" s="78" t="s">
        <v>4462</v>
      </c>
      <c r="AX32" s="78" t="s">
        <v>145</v>
      </c>
      <c r="AY32" s="78" t="s">
        <v>145</v>
      </c>
      <c r="AZ32" s="78" t="s">
        <v>145</v>
      </c>
    </row>
    <row r="33" spans="1:52" ht="30" customHeight="1">
      <c r="A33" s="172" t="s">
        <v>1494</v>
      </c>
      <c r="B33" s="172" t="s">
        <v>145</v>
      </c>
      <c r="C33" s="172" t="s">
        <v>145</v>
      </c>
      <c r="D33" s="173"/>
      <c r="E33" s="184"/>
      <c r="F33" s="178">
        <f>TRUNC(SUMIF(N23:N32, N22, F23:F32),0)</f>
        <v>0</v>
      </c>
      <c r="G33" s="184"/>
      <c r="H33" s="178">
        <f>TRUNC(SUMIF(N23:N32, N22, H23:H32),0)</f>
        <v>0</v>
      </c>
      <c r="I33" s="184"/>
      <c r="J33" s="178">
        <f>TRUNC(SUMIF(N23:N32, N22, J23:J32),0)</f>
        <v>124029</v>
      </c>
      <c r="K33" s="184"/>
      <c r="L33" s="178">
        <f>F33+H33+J33</f>
        <v>124029</v>
      </c>
      <c r="M33" s="172" t="s">
        <v>145</v>
      </c>
      <c r="N33" s="78" t="s">
        <v>342</v>
      </c>
      <c r="O33" s="78" t="s">
        <v>342</v>
      </c>
      <c r="P33" s="78" t="s">
        <v>145</v>
      </c>
      <c r="Q33" s="78" t="s">
        <v>145</v>
      </c>
      <c r="R33" s="78" t="s">
        <v>145</v>
      </c>
      <c r="AV33" s="78" t="s">
        <v>145</v>
      </c>
      <c r="AW33" s="78" t="s">
        <v>145</v>
      </c>
      <c r="AX33" s="78" t="s">
        <v>145</v>
      </c>
      <c r="AY33" s="78" t="s">
        <v>145</v>
      </c>
      <c r="AZ33" s="78" t="s">
        <v>145</v>
      </c>
    </row>
    <row r="34" spans="1:52" ht="30" customHeight="1">
      <c r="A34" s="173"/>
      <c r="B34" s="173"/>
      <c r="C34" s="173"/>
      <c r="D34" s="173"/>
      <c r="E34" s="184"/>
      <c r="F34" s="178"/>
      <c r="G34" s="184"/>
      <c r="H34" s="178"/>
      <c r="I34" s="184"/>
      <c r="J34" s="178"/>
      <c r="K34" s="184"/>
      <c r="L34" s="178"/>
      <c r="M34" s="173"/>
    </row>
    <row r="35" spans="1:52" ht="30" customHeight="1">
      <c r="A35" s="179" t="s">
        <v>3234</v>
      </c>
      <c r="B35" s="180"/>
      <c r="C35" s="180"/>
      <c r="D35" s="180"/>
      <c r="E35" s="181"/>
      <c r="F35" s="182"/>
      <c r="G35" s="181"/>
      <c r="H35" s="182"/>
      <c r="I35" s="181"/>
      <c r="J35" s="182"/>
      <c r="K35" s="181"/>
      <c r="L35" s="182"/>
      <c r="M35" s="183"/>
      <c r="N35" s="78" t="s">
        <v>3377</v>
      </c>
    </row>
    <row r="36" spans="1:52" ht="30" customHeight="1">
      <c r="A36" s="172" t="s">
        <v>1509</v>
      </c>
      <c r="B36" s="172" t="s">
        <v>145</v>
      </c>
      <c r="C36" s="172" t="s">
        <v>358</v>
      </c>
      <c r="D36" s="173">
        <v>13.5</v>
      </c>
      <c r="E36" s="184">
        <f>단가대비표!O241</f>
        <v>90000</v>
      </c>
      <c r="F36" s="178">
        <f>TRUNC(E36*D36,1)</f>
        <v>1215000</v>
      </c>
      <c r="G36" s="184">
        <f>단가대비표!P241</f>
        <v>0</v>
      </c>
      <c r="H36" s="178">
        <f>TRUNC(G36*D36,1)</f>
        <v>0</v>
      </c>
      <c r="I36" s="184">
        <f>단가대비표!V241</f>
        <v>0</v>
      </c>
      <c r="J36" s="178">
        <f>TRUNC(I36*D36,1)</f>
        <v>0</v>
      </c>
      <c r="K36" s="184">
        <f t="shared" ref="K36:L39" si="7">TRUNC(E36+G36+I36,1)</f>
        <v>90000</v>
      </c>
      <c r="L36" s="178">
        <f t="shared" si="7"/>
        <v>1215000</v>
      </c>
      <c r="M36" s="172" t="s">
        <v>1491</v>
      </c>
      <c r="N36" s="78" t="s">
        <v>145</v>
      </c>
      <c r="O36" s="78" t="s">
        <v>4463</v>
      </c>
      <c r="P36" s="78" t="s">
        <v>332</v>
      </c>
      <c r="Q36" s="78" t="s">
        <v>332</v>
      </c>
      <c r="R36" s="78" t="s">
        <v>331</v>
      </c>
      <c r="V36">
        <v>1</v>
      </c>
      <c r="AV36" s="78" t="s">
        <v>145</v>
      </c>
      <c r="AW36" s="78" t="s">
        <v>4464</v>
      </c>
      <c r="AX36" s="78" t="s">
        <v>145</v>
      </c>
      <c r="AY36" s="78" t="s">
        <v>1093</v>
      </c>
      <c r="AZ36" s="78" t="s">
        <v>145</v>
      </c>
    </row>
    <row r="37" spans="1:52" ht="30" customHeight="1">
      <c r="A37" s="172" t="s">
        <v>1152</v>
      </c>
      <c r="B37" s="172" t="s">
        <v>1146</v>
      </c>
      <c r="C37" s="172" t="s">
        <v>1153</v>
      </c>
      <c r="D37" s="173">
        <v>1</v>
      </c>
      <c r="E37" s="184">
        <f>일위대가목록!E286</f>
        <v>0</v>
      </c>
      <c r="F37" s="178">
        <f>TRUNC(E37*D37,1)</f>
        <v>0</v>
      </c>
      <c r="G37" s="184">
        <f>일위대가목록!F286</f>
        <v>0</v>
      </c>
      <c r="H37" s="178">
        <f>TRUNC(G37*D37,1)</f>
        <v>0</v>
      </c>
      <c r="I37" s="184">
        <f>일위대가목록!G286</f>
        <v>105583</v>
      </c>
      <c r="J37" s="178">
        <f>TRUNC(I37*D37,1)</f>
        <v>105583</v>
      </c>
      <c r="K37" s="184">
        <f t="shared" si="7"/>
        <v>105583</v>
      </c>
      <c r="L37" s="178">
        <f t="shared" si="7"/>
        <v>105583</v>
      </c>
      <c r="M37" s="172" t="s">
        <v>1491</v>
      </c>
      <c r="N37" s="78" t="s">
        <v>145</v>
      </c>
      <c r="O37" s="78" t="s">
        <v>4269</v>
      </c>
      <c r="P37" s="78" t="s">
        <v>331</v>
      </c>
      <c r="Q37" s="78" t="s">
        <v>332</v>
      </c>
      <c r="R37" s="78" t="s">
        <v>332</v>
      </c>
      <c r="V37">
        <v>1</v>
      </c>
      <c r="AV37" s="78" t="s">
        <v>145</v>
      </c>
      <c r="AW37" s="78" t="s">
        <v>4465</v>
      </c>
      <c r="AX37" s="78" t="s">
        <v>145</v>
      </c>
      <c r="AY37" s="78" t="s">
        <v>1093</v>
      </c>
      <c r="AZ37" s="78" t="s">
        <v>145</v>
      </c>
    </row>
    <row r="38" spans="1:52" ht="30" customHeight="1">
      <c r="A38" s="172" t="s">
        <v>1155</v>
      </c>
      <c r="B38" s="172" t="s">
        <v>1146</v>
      </c>
      <c r="C38" s="172" t="s">
        <v>1153</v>
      </c>
      <c r="D38" s="173">
        <v>1</v>
      </c>
      <c r="E38" s="184">
        <f>일위대가목록!E287</f>
        <v>0</v>
      </c>
      <c r="F38" s="178">
        <f>TRUNC(E38*D38,1)</f>
        <v>0</v>
      </c>
      <c r="G38" s="184">
        <f>일위대가목록!F287</f>
        <v>0</v>
      </c>
      <c r="H38" s="178">
        <f>TRUNC(G38*D38,1)</f>
        <v>0</v>
      </c>
      <c r="I38" s="184">
        <f>일위대가목록!G287</f>
        <v>43282</v>
      </c>
      <c r="J38" s="178">
        <f>TRUNC(I38*D38,1)</f>
        <v>43282</v>
      </c>
      <c r="K38" s="184">
        <f t="shared" si="7"/>
        <v>43282</v>
      </c>
      <c r="L38" s="178">
        <f t="shared" si="7"/>
        <v>43282</v>
      </c>
      <c r="M38" s="172" t="s">
        <v>1491</v>
      </c>
      <c r="N38" s="78" t="s">
        <v>145</v>
      </c>
      <c r="O38" s="78" t="s">
        <v>4270</v>
      </c>
      <c r="P38" s="78" t="s">
        <v>331</v>
      </c>
      <c r="Q38" s="78" t="s">
        <v>332</v>
      </c>
      <c r="R38" s="78" t="s">
        <v>332</v>
      </c>
      <c r="V38">
        <v>1</v>
      </c>
      <c r="AV38" s="78" t="s">
        <v>145</v>
      </c>
      <c r="AW38" s="78" t="s">
        <v>4466</v>
      </c>
      <c r="AX38" s="78" t="s">
        <v>145</v>
      </c>
      <c r="AY38" s="78" t="s">
        <v>1093</v>
      </c>
      <c r="AZ38" s="78" t="s">
        <v>145</v>
      </c>
    </row>
    <row r="39" spans="1:52" ht="30" customHeight="1">
      <c r="A39" s="172" t="s">
        <v>1492</v>
      </c>
      <c r="B39" s="172" t="s">
        <v>1493</v>
      </c>
      <c r="C39" s="172" t="s">
        <v>1096</v>
      </c>
      <c r="D39" s="173">
        <v>1</v>
      </c>
      <c r="E39" s="184">
        <v>0</v>
      </c>
      <c r="F39" s="178">
        <f>TRUNC(E39*D39,1)</f>
        <v>0</v>
      </c>
      <c r="G39" s="184">
        <v>0</v>
      </c>
      <c r="H39" s="178">
        <f>TRUNC(G39*D39,1)</f>
        <v>0</v>
      </c>
      <c r="I39" s="184">
        <f>TRUNC(SUMIF(V36:V39, RIGHTB(O39, 1), L36:L39)*U39, 2)</f>
        <v>1363865</v>
      </c>
      <c r="J39" s="178">
        <f>TRUNC(I39*D39,1)</f>
        <v>1363865</v>
      </c>
      <c r="K39" s="184">
        <f t="shared" si="7"/>
        <v>1363865</v>
      </c>
      <c r="L39" s="178">
        <f t="shared" si="7"/>
        <v>1363865</v>
      </c>
      <c r="M39" s="172" t="s">
        <v>145</v>
      </c>
      <c r="N39" s="78" t="s">
        <v>3377</v>
      </c>
      <c r="O39" s="78" t="s">
        <v>4186</v>
      </c>
      <c r="P39" s="78" t="s">
        <v>332</v>
      </c>
      <c r="Q39" s="78" t="s">
        <v>332</v>
      </c>
      <c r="R39" s="78" t="s">
        <v>332</v>
      </c>
      <c r="S39">
        <v>3</v>
      </c>
      <c r="T39">
        <v>2</v>
      </c>
      <c r="U39">
        <v>1</v>
      </c>
      <c r="AV39" s="78" t="s">
        <v>145</v>
      </c>
      <c r="AW39" s="78" t="s">
        <v>4467</v>
      </c>
      <c r="AX39" s="78" t="s">
        <v>145</v>
      </c>
      <c r="AY39" s="78" t="s">
        <v>145</v>
      </c>
      <c r="AZ39" s="78" t="s">
        <v>145</v>
      </c>
    </row>
    <row r="40" spans="1:52" ht="30" customHeight="1">
      <c r="A40" s="172" t="s">
        <v>1494</v>
      </c>
      <c r="B40" s="172" t="s">
        <v>145</v>
      </c>
      <c r="C40" s="172" t="s">
        <v>145</v>
      </c>
      <c r="D40" s="173"/>
      <c r="E40" s="184"/>
      <c r="F40" s="178">
        <f>TRUNC(SUMIF(N36:N39, N35, F36:F39),0)</f>
        <v>0</v>
      </c>
      <c r="G40" s="184"/>
      <c r="H40" s="178">
        <f>TRUNC(SUMIF(N36:N39, N35, H36:H39),0)</f>
        <v>0</v>
      </c>
      <c r="I40" s="184"/>
      <c r="J40" s="178">
        <f>TRUNC(SUMIF(N36:N39, N35, J36:J39),0)</f>
        <v>1363865</v>
      </c>
      <c r="K40" s="184"/>
      <c r="L40" s="178">
        <f>F40+H40+J40</f>
        <v>1363865</v>
      </c>
      <c r="M40" s="172" t="s">
        <v>145</v>
      </c>
      <c r="N40" s="78" t="s">
        <v>342</v>
      </c>
      <c r="O40" s="78" t="s">
        <v>342</v>
      </c>
      <c r="P40" s="78" t="s">
        <v>145</v>
      </c>
      <c r="Q40" s="78" t="s">
        <v>145</v>
      </c>
      <c r="R40" s="78" t="s">
        <v>145</v>
      </c>
      <c r="AV40" s="78" t="s">
        <v>145</v>
      </c>
      <c r="AW40" s="78" t="s">
        <v>145</v>
      </c>
      <c r="AX40" s="78" t="s">
        <v>145</v>
      </c>
      <c r="AY40" s="78" t="s">
        <v>145</v>
      </c>
      <c r="AZ40" s="78" t="s">
        <v>145</v>
      </c>
    </row>
    <row r="41" spans="1:52" ht="30" customHeight="1">
      <c r="A41" s="173"/>
      <c r="B41" s="173"/>
      <c r="C41" s="173"/>
      <c r="D41" s="173"/>
      <c r="E41" s="184"/>
      <c r="F41" s="178"/>
      <c r="G41" s="184"/>
      <c r="H41" s="178"/>
      <c r="I41" s="184"/>
      <c r="J41" s="178"/>
      <c r="K41" s="184"/>
      <c r="L41" s="178"/>
      <c r="M41" s="173"/>
    </row>
    <row r="42" spans="1:52" ht="30" customHeight="1">
      <c r="A42" s="179" t="s">
        <v>1510</v>
      </c>
      <c r="B42" s="180"/>
      <c r="C42" s="180"/>
      <c r="D42" s="180"/>
      <c r="E42" s="181"/>
      <c r="F42" s="182"/>
      <c r="G42" s="181"/>
      <c r="H42" s="182"/>
      <c r="I42" s="181"/>
      <c r="J42" s="182"/>
      <c r="K42" s="181"/>
      <c r="L42" s="182"/>
      <c r="M42" s="183"/>
      <c r="N42" s="78" t="s">
        <v>3379</v>
      </c>
    </row>
    <row r="43" spans="1:52" ht="30" customHeight="1">
      <c r="A43" s="172" t="s">
        <v>1511</v>
      </c>
      <c r="B43" s="172" t="s">
        <v>1512</v>
      </c>
      <c r="C43" s="172" t="s">
        <v>381</v>
      </c>
      <c r="D43" s="173">
        <v>1.4E-2</v>
      </c>
      <c r="E43" s="184">
        <f>단가대비표!O131</f>
        <v>528205</v>
      </c>
      <c r="F43" s="178">
        <f>TRUNC(E43*D43,1)</f>
        <v>7394.8</v>
      </c>
      <c r="G43" s="184">
        <f>단가대비표!P131</f>
        <v>0</v>
      </c>
      <c r="H43" s="178">
        <f>TRUNC(G43*D43,1)</f>
        <v>0</v>
      </c>
      <c r="I43" s="184">
        <f>단가대비표!V131</f>
        <v>0</v>
      </c>
      <c r="J43" s="178">
        <f>TRUNC(I43*D43,1)</f>
        <v>0</v>
      </c>
      <c r="K43" s="184">
        <f t="shared" ref="K43:L45" si="8">TRUNC(E43+G43+I43,1)</f>
        <v>528205</v>
      </c>
      <c r="L43" s="178">
        <f t="shared" si="8"/>
        <v>7394.8</v>
      </c>
      <c r="M43" s="172" t="s">
        <v>145</v>
      </c>
      <c r="N43" s="78" t="s">
        <v>3379</v>
      </c>
      <c r="O43" s="78" t="s">
        <v>4468</v>
      </c>
      <c r="P43" s="78" t="s">
        <v>332</v>
      </c>
      <c r="Q43" s="78" t="s">
        <v>332</v>
      </c>
      <c r="R43" s="78" t="s">
        <v>331</v>
      </c>
      <c r="AV43" s="78" t="s">
        <v>145</v>
      </c>
      <c r="AW43" s="78" t="s">
        <v>4469</v>
      </c>
      <c r="AX43" s="78" t="s">
        <v>145</v>
      </c>
      <c r="AY43" s="78" t="s">
        <v>145</v>
      </c>
      <c r="AZ43" s="78" t="s">
        <v>145</v>
      </c>
    </row>
    <row r="44" spans="1:52" ht="30" customHeight="1">
      <c r="A44" s="172" t="s">
        <v>1513</v>
      </c>
      <c r="B44" s="172" t="s">
        <v>1514</v>
      </c>
      <c r="C44" s="172" t="s">
        <v>1515</v>
      </c>
      <c r="D44" s="173">
        <v>0.15</v>
      </c>
      <c r="E44" s="184">
        <f>단가대비표!O359</f>
        <v>0</v>
      </c>
      <c r="F44" s="178">
        <f>TRUNC(E44*D44,1)</f>
        <v>0</v>
      </c>
      <c r="G44" s="184">
        <f>단가대비표!P359</f>
        <v>277894</v>
      </c>
      <c r="H44" s="178">
        <f>TRUNC(G44*D44,1)</f>
        <v>41684.1</v>
      </c>
      <c r="I44" s="184">
        <f>단가대비표!V359</f>
        <v>0</v>
      </c>
      <c r="J44" s="178">
        <f>TRUNC(I44*D44,1)</f>
        <v>0</v>
      </c>
      <c r="K44" s="184">
        <f t="shared" si="8"/>
        <v>277894</v>
      </c>
      <c r="L44" s="178">
        <f t="shared" si="8"/>
        <v>41684.1</v>
      </c>
      <c r="M44" s="172" t="s">
        <v>145</v>
      </c>
      <c r="N44" s="78" t="s">
        <v>3379</v>
      </c>
      <c r="O44" s="78" t="s">
        <v>4470</v>
      </c>
      <c r="P44" s="78" t="s">
        <v>332</v>
      </c>
      <c r="Q44" s="78" t="s">
        <v>332</v>
      </c>
      <c r="R44" s="78" t="s">
        <v>331</v>
      </c>
      <c r="AV44" s="78" t="s">
        <v>145</v>
      </c>
      <c r="AW44" s="78" t="s">
        <v>4471</v>
      </c>
      <c r="AX44" s="78" t="s">
        <v>145</v>
      </c>
      <c r="AY44" s="78" t="s">
        <v>145</v>
      </c>
      <c r="AZ44" s="78" t="s">
        <v>145</v>
      </c>
    </row>
    <row r="45" spans="1:52" ht="30" customHeight="1">
      <c r="A45" s="172" t="s">
        <v>1516</v>
      </c>
      <c r="B45" s="172" t="s">
        <v>1514</v>
      </c>
      <c r="C45" s="172" t="s">
        <v>1515</v>
      </c>
      <c r="D45" s="173">
        <v>0.3</v>
      </c>
      <c r="E45" s="184">
        <f>단가대비표!O345</f>
        <v>0</v>
      </c>
      <c r="F45" s="178">
        <f>TRUNC(E45*D45,1)</f>
        <v>0</v>
      </c>
      <c r="G45" s="184">
        <f>단가대비표!P345</f>
        <v>169804</v>
      </c>
      <c r="H45" s="178">
        <f>TRUNC(G45*D45,1)</f>
        <v>50941.2</v>
      </c>
      <c r="I45" s="184">
        <f>단가대비표!V345</f>
        <v>0</v>
      </c>
      <c r="J45" s="178">
        <f>TRUNC(I45*D45,1)</f>
        <v>0</v>
      </c>
      <c r="K45" s="184">
        <f t="shared" si="8"/>
        <v>169804</v>
      </c>
      <c r="L45" s="178">
        <f t="shared" si="8"/>
        <v>50941.2</v>
      </c>
      <c r="M45" s="172" t="s">
        <v>145</v>
      </c>
      <c r="N45" s="78" t="s">
        <v>3379</v>
      </c>
      <c r="O45" s="78" t="s">
        <v>4472</v>
      </c>
      <c r="P45" s="78" t="s">
        <v>332</v>
      </c>
      <c r="Q45" s="78" t="s">
        <v>332</v>
      </c>
      <c r="R45" s="78" t="s">
        <v>331</v>
      </c>
      <c r="AV45" s="78" t="s">
        <v>145</v>
      </c>
      <c r="AW45" s="78" t="s">
        <v>4473</v>
      </c>
      <c r="AX45" s="78" t="s">
        <v>145</v>
      </c>
      <c r="AY45" s="78" t="s">
        <v>145</v>
      </c>
      <c r="AZ45" s="78" t="s">
        <v>145</v>
      </c>
    </row>
    <row r="46" spans="1:52" ht="30" customHeight="1">
      <c r="A46" s="172" t="s">
        <v>1494</v>
      </c>
      <c r="B46" s="172" t="s">
        <v>145</v>
      </c>
      <c r="C46" s="172" t="s">
        <v>145</v>
      </c>
      <c r="D46" s="173"/>
      <c r="E46" s="184"/>
      <c r="F46" s="178">
        <f>TRUNC(SUMIF(N43:N45, N42, F43:F45),0)</f>
        <v>7394</v>
      </c>
      <c r="G46" s="184"/>
      <c r="H46" s="178">
        <f>TRUNC(SUMIF(N43:N45, N42, H43:H45),0)</f>
        <v>92625</v>
      </c>
      <c r="I46" s="184"/>
      <c r="J46" s="178">
        <f>TRUNC(SUMIF(N43:N45, N42, J43:J45),0)</f>
        <v>0</v>
      </c>
      <c r="K46" s="184"/>
      <c r="L46" s="178">
        <f>F46+H46+J46</f>
        <v>100019</v>
      </c>
      <c r="M46" s="172" t="s">
        <v>145</v>
      </c>
      <c r="N46" s="78" t="s">
        <v>342</v>
      </c>
      <c r="O46" s="78" t="s">
        <v>342</v>
      </c>
      <c r="P46" s="78" t="s">
        <v>145</v>
      </c>
      <c r="Q46" s="78" t="s">
        <v>145</v>
      </c>
      <c r="R46" s="78" t="s">
        <v>145</v>
      </c>
      <c r="AV46" s="78" t="s">
        <v>145</v>
      </c>
      <c r="AW46" s="78" t="s">
        <v>145</v>
      </c>
      <c r="AX46" s="78" t="s">
        <v>145</v>
      </c>
      <c r="AY46" s="78" t="s">
        <v>145</v>
      </c>
      <c r="AZ46" s="78" t="s">
        <v>145</v>
      </c>
    </row>
    <row r="47" spans="1:52" ht="30" customHeight="1">
      <c r="A47" s="173"/>
      <c r="B47" s="173"/>
      <c r="C47" s="173"/>
      <c r="D47" s="173"/>
      <c r="E47" s="184"/>
      <c r="F47" s="178"/>
      <c r="G47" s="184"/>
      <c r="H47" s="178"/>
      <c r="I47" s="184"/>
      <c r="J47" s="178"/>
      <c r="K47" s="184"/>
      <c r="L47" s="178"/>
      <c r="M47" s="173"/>
    </row>
    <row r="48" spans="1:52" ht="30" customHeight="1">
      <c r="A48" s="179" t="s">
        <v>1517</v>
      </c>
      <c r="B48" s="180"/>
      <c r="C48" s="180"/>
      <c r="D48" s="180"/>
      <c r="E48" s="181"/>
      <c r="F48" s="182"/>
      <c r="G48" s="181"/>
      <c r="H48" s="182"/>
      <c r="I48" s="181"/>
      <c r="J48" s="182"/>
      <c r="K48" s="181"/>
      <c r="L48" s="182"/>
      <c r="M48" s="183"/>
      <c r="N48" s="78" t="s">
        <v>3381</v>
      </c>
    </row>
    <row r="49" spans="1:52" ht="30" customHeight="1">
      <c r="A49" s="172" t="s">
        <v>1511</v>
      </c>
      <c r="B49" s="172" t="s">
        <v>1512</v>
      </c>
      <c r="C49" s="172" t="s">
        <v>381</v>
      </c>
      <c r="D49" s="173">
        <v>2.1999999999999999E-2</v>
      </c>
      <c r="E49" s="184">
        <f>단가대비표!O131</f>
        <v>528205</v>
      </c>
      <c r="F49" s="178">
        <f>TRUNC(E49*D49,1)</f>
        <v>11620.5</v>
      </c>
      <c r="G49" s="184">
        <f>단가대비표!P131</f>
        <v>0</v>
      </c>
      <c r="H49" s="178">
        <f>TRUNC(G49*D49,1)</f>
        <v>0</v>
      </c>
      <c r="I49" s="184">
        <f>단가대비표!V131</f>
        <v>0</v>
      </c>
      <c r="J49" s="178">
        <f>TRUNC(I49*D49,1)</f>
        <v>0</v>
      </c>
      <c r="K49" s="184">
        <f t="shared" ref="K49:L51" si="9">TRUNC(E49+G49+I49,1)</f>
        <v>528205</v>
      </c>
      <c r="L49" s="178">
        <f t="shared" si="9"/>
        <v>11620.5</v>
      </c>
      <c r="M49" s="172" t="s">
        <v>145</v>
      </c>
      <c r="N49" s="78" t="s">
        <v>3381</v>
      </c>
      <c r="O49" s="78" t="s">
        <v>4468</v>
      </c>
      <c r="P49" s="78" t="s">
        <v>332</v>
      </c>
      <c r="Q49" s="78" t="s">
        <v>332</v>
      </c>
      <c r="R49" s="78" t="s">
        <v>331</v>
      </c>
      <c r="AV49" s="78" t="s">
        <v>145</v>
      </c>
      <c r="AW49" s="78" t="s">
        <v>4474</v>
      </c>
      <c r="AX49" s="78" t="s">
        <v>145</v>
      </c>
      <c r="AY49" s="78" t="s">
        <v>145</v>
      </c>
      <c r="AZ49" s="78" t="s">
        <v>145</v>
      </c>
    </row>
    <row r="50" spans="1:52" ht="30" customHeight="1">
      <c r="A50" s="172" t="s">
        <v>1513</v>
      </c>
      <c r="B50" s="172" t="s">
        <v>1514</v>
      </c>
      <c r="C50" s="172" t="s">
        <v>1515</v>
      </c>
      <c r="D50" s="173">
        <v>0.3</v>
      </c>
      <c r="E50" s="184">
        <f>단가대비표!O359</f>
        <v>0</v>
      </c>
      <c r="F50" s="178">
        <f>TRUNC(E50*D50,1)</f>
        <v>0</v>
      </c>
      <c r="G50" s="184">
        <f>단가대비표!P359</f>
        <v>277894</v>
      </c>
      <c r="H50" s="178">
        <f>TRUNC(G50*D50,1)</f>
        <v>83368.2</v>
      </c>
      <c r="I50" s="184">
        <f>단가대비표!V359</f>
        <v>0</v>
      </c>
      <c r="J50" s="178">
        <f>TRUNC(I50*D50,1)</f>
        <v>0</v>
      </c>
      <c r="K50" s="184">
        <f t="shared" si="9"/>
        <v>277894</v>
      </c>
      <c r="L50" s="178">
        <f t="shared" si="9"/>
        <v>83368.2</v>
      </c>
      <c r="M50" s="172" t="s">
        <v>145</v>
      </c>
      <c r="N50" s="78" t="s">
        <v>3381</v>
      </c>
      <c r="O50" s="78" t="s">
        <v>4470</v>
      </c>
      <c r="P50" s="78" t="s">
        <v>332</v>
      </c>
      <c r="Q50" s="78" t="s">
        <v>332</v>
      </c>
      <c r="R50" s="78" t="s">
        <v>331</v>
      </c>
      <c r="AV50" s="78" t="s">
        <v>145</v>
      </c>
      <c r="AW50" s="78" t="s">
        <v>4475</v>
      </c>
      <c r="AX50" s="78" t="s">
        <v>145</v>
      </c>
      <c r="AY50" s="78" t="s">
        <v>145</v>
      </c>
      <c r="AZ50" s="78" t="s">
        <v>145</v>
      </c>
    </row>
    <row r="51" spans="1:52" ht="30" customHeight="1">
      <c r="A51" s="172" t="s">
        <v>1516</v>
      </c>
      <c r="B51" s="172" t="s">
        <v>1514</v>
      </c>
      <c r="C51" s="172" t="s">
        <v>1515</v>
      </c>
      <c r="D51" s="173">
        <v>0.45</v>
      </c>
      <c r="E51" s="184">
        <f>단가대비표!O345</f>
        <v>0</v>
      </c>
      <c r="F51" s="178">
        <f>TRUNC(E51*D51,1)</f>
        <v>0</v>
      </c>
      <c r="G51" s="184">
        <f>단가대비표!P345</f>
        <v>169804</v>
      </c>
      <c r="H51" s="178">
        <f>TRUNC(G51*D51,1)</f>
        <v>76411.8</v>
      </c>
      <c r="I51" s="184">
        <f>단가대비표!V345</f>
        <v>0</v>
      </c>
      <c r="J51" s="178">
        <f>TRUNC(I51*D51,1)</f>
        <v>0</v>
      </c>
      <c r="K51" s="184">
        <f t="shared" si="9"/>
        <v>169804</v>
      </c>
      <c r="L51" s="178">
        <f t="shared" si="9"/>
        <v>76411.8</v>
      </c>
      <c r="M51" s="172" t="s">
        <v>145</v>
      </c>
      <c r="N51" s="78" t="s">
        <v>3381</v>
      </c>
      <c r="O51" s="78" t="s">
        <v>4472</v>
      </c>
      <c r="P51" s="78" t="s">
        <v>332</v>
      </c>
      <c r="Q51" s="78" t="s">
        <v>332</v>
      </c>
      <c r="R51" s="78" t="s">
        <v>331</v>
      </c>
      <c r="AV51" s="78" t="s">
        <v>145</v>
      </c>
      <c r="AW51" s="78" t="s">
        <v>4476</v>
      </c>
      <c r="AX51" s="78" t="s">
        <v>145</v>
      </c>
      <c r="AY51" s="78" t="s">
        <v>145</v>
      </c>
      <c r="AZ51" s="78" t="s">
        <v>145</v>
      </c>
    </row>
    <row r="52" spans="1:52" ht="30" customHeight="1">
      <c r="A52" s="172" t="s">
        <v>1494</v>
      </c>
      <c r="B52" s="172" t="s">
        <v>145</v>
      </c>
      <c r="C52" s="172" t="s">
        <v>145</v>
      </c>
      <c r="D52" s="173"/>
      <c r="E52" s="184"/>
      <c r="F52" s="178">
        <f>TRUNC(SUMIF(N49:N51, N48, F49:F51),0)</f>
        <v>11620</v>
      </c>
      <c r="G52" s="184"/>
      <c r="H52" s="178">
        <f>TRUNC(SUMIF(N49:N51, N48, H49:H51),0)</f>
        <v>159780</v>
      </c>
      <c r="I52" s="184"/>
      <c r="J52" s="178">
        <f>TRUNC(SUMIF(N49:N51, N48, J49:J51),0)</f>
        <v>0</v>
      </c>
      <c r="K52" s="184"/>
      <c r="L52" s="178">
        <f>F52+H52+J52</f>
        <v>171400</v>
      </c>
      <c r="M52" s="172" t="s">
        <v>145</v>
      </c>
      <c r="N52" s="78" t="s">
        <v>342</v>
      </c>
      <c r="O52" s="78" t="s">
        <v>342</v>
      </c>
      <c r="P52" s="78" t="s">
        <v>145</v>
      </c>
      <c r="Q52" s="78" t="s">
        <v>145</v>
      </c>
      <c r="R52" s="78" t="s">
        <v>145</v>
      </c>
      <c r="AV52" s="78" t="s">
        <v>145</v>
      </c>
      <c r="AW52" s="78" t="s">
        <v>145</v>
      </c>
      <c r="AX52" s="78" t="s">
        <v>145</v>
      </c>
      <c r="AY52" s="78" t="s">
        <v>145</v>
      </c>
      <c r="AZ52" s="78" t="s">
        <v>145</v>
      </c>
    </row>
    <row r="53" spans="1:52" ht="30" customHeight="1">
      <c r="A53" s="173"/>
      <c r="B53" s="173"/>
      <c r="C53" s="173"/>
      <c r="D53" s="173"/>
      <c r="E53" s="184"/>
      <c r="F53" s="178"/>
      <c r="G53" s="184"/>
      <c r="H53" s="178"/>
      <c r="I53" s="184"/>
      <c r="J53" s="178"/>
      <c r="K53" s="184"/>
      <c r="L53" s="178"/>
      <c r="M53" s="173"/>
    </row>
    <row r="54" spans="1:52" ht="30" customHeight="1">
      <c r="A54" s="179" t="s">
        <v>1518</v>
      </c>
      <c r="B54" s="180"/>
      <c r="C54" s="180"/>
      <c r="D54" s="180"/>
      <c r="E54" s="181"/>
      <c r="F54" s="182"/>
      <c r="G54" s="181"/>
      <c r="H54" s="182"/>
      <c r="I54" s="181"/>
      <c r="J54" s="182"/>
      <c r="K54" s="181"/>
      <c r="L54" s="182"/>
      <c r="M54" s="183"/>
      <c r="N54" s="78" t="s">
        <v>3383</v>
      </c>
    </row>
    <row r="55" spans="1:52" ht="30" customHeight="1">
      <c r="A55" s="172" t="s">
        <v>1519</v>
      </c>
      <c r="B55" s="172" t="s">
        <v>1520</v>
      </c>
      <c r="C55" s="172" t="s">
        <v>458</v>
      </c>
      <c r="D55" s="173">
        <v>0.12</v>
      </c>
      <c r="E55" s="184">
        <f>단가대비표!O230</f>
        <v>30941</v>
      </c>
      <c r="F55" s="178">
        <f t="shared" ref="F55:F64" si="10">TRUNC(E55*D55,1)</f>
        <v>3712.9</v>
      </c>
      <c r="G55" s="184">
        <f>단가대비표!P230</f>
        <v>0</v>
      </c>
      <c r="H55" s="178">
        <f t="shared" ref="H55:H64" si="11">TRUNC(G55*D55,1)</f>
        <v>0</v>
      </c>
      <c r="I55" s="184">
        <f>단가대비표!V230</f>
        <v>0</v>
      </c>
      <c r="J55" s="178">
        <f t="shared" ref="J55:J64" si="12">TRUNC(I55*D55,1)</f>
        <v>0</v>
      </c>
      <c r="K55" s="184">
        <f t="shared" ref="K55:L64" si="13">TRUNC(E55+G55+I55,1)</f>
        <v>30941</v>
      </c>
      <c r="L55" s="178">
        <f t="shared" si="13"/>
        <v>3712.9</v>
      </c>
      <c r="M55" s="172" t="s">
        <v>145</v>
      </c>
      <c r="N55" s="78" t="s">
        <v>3383</v>
      </c>
      <c r="O55" s="78" t="s">
        <v>4477</v>
      </c>
      <c r="P55" s="78" t="s">
        <v>332</v>
      </c>
      <c r="Q55" s="78" t="s">
        <v>332</v>
      </c>
      <c r="R55" s="78" t="s">
        <v>331</v>
      </c>
      <c r="AV55" s="78" t="s">
        <v>145</v>
      </c>
      <c r="AW55" s="78" t="s">
        <v>4478</v>
      </c>
      <c r="AX55" s="78" t="s">
        <v>145</v>
      </c>
      <c r="AY55" s="78" t="s">
        <v>145</v>
      </c>
      <c r="AZ55" s="78" t="s">
        <v>145</v>
      </c>
    </row>
    <row r="56" spans="1:52" ht="30" customHeight="1">
      <c r="A56" s="172" t="s">
        <v>1519</v>
      </c>
      <c r="B56" s="172" t="s">
        <v>1521</v>
      </c>
      <c r="C56" s="172" t="s">
        <v>458</v>
      </c>
      <c r="D56" s="173">
        <v>0.12</v>
      </c>
      <c r="E56" s="184">
        <f>단가대비표!O231</f>
        <v>9099</v>
      </c>
      <c r="F56" s="178">
        <f t="shared" si="10"/>
        <v>1091.8</v>
      </c>
      <c r="G56" s="184">
        <f>단가대비표!P231</f>
        <v>0</v>
      </c>
      <c r="H56" s="178">
        <f t="shared" si="11"/>
        <v>0</v>
      </c>
      <c r="I56" s="184">
        <f>단가대비표!V231</f>
        <v>0</v>
      </c>
      <c r="J56" s="178">
        <f t="shared" si="12"/>
        <v>0</v>
      </c>
      <c r="K56" s="184">
        <f t="shared" si="13"/>
        <v>9099</v>
      </c>
      <c r="L56" s="178">
        <f t="shared" si="13"/>
        <v>1091.8</v>
      </c>
      <c r="M56" s="172" t="s">
        <v>145</v>
      </c>
      <c r="N56" s="78" t="s">
        <v>3383</v>
      </c>
      <c r="O56" s="78" t="s">
        <v>4479</v>
      </c>
      <c r="P56" s="78" t="s">
        <v>332</v>
      </c>
      <c r="Q56" s="78" t="s">
        <v>332</v>
      </c>
      <c r="R56" s="78" t="s">
        <v>331</v>
      </c>
      <c r="AV56" s="78" t="s">
        <v>145</v>
      </c>
      <c r="AW56" s="78" t="s">
        <v>4480</v>
      </c>
      <c r="AX56" s="78" t="s">
        <v>145</v>
      </c>
      <c r="AY56" s="78" t="s">
        <v>145</v>
      </c>
      <c r="AZ56" s="78" t="s">
        <v>145</v>
      </c>
    </row>
    <row r="57" spans="1:52" ht="30" customHeight="1">
      <c r="A57" s="172" t="s">
        <v>1519</v>
      </c>
      <c r="B57" s="172" t="s">
        <v>1522</v>
      </c>
      <c r="C57" s="172" t="s">
        <v>458</v>
      </c>
      <c r="D57" s="173">
        <v>0.24</v>
      </c>
      <c r="E57" s="184">
        <f>단가대비표!O232</f>
        <v>25000</v>
      </c>
      <c r="F57" s="178">
        <f t="shared" si="10"/>
        <v>6000</v>
      </c>
      <c r="G57" s="184">
        <f>단가대비표!P232</f>
        <v>0</v>
      </c>
      <c r="H57" s="178">
        <f t="shared" si="11"/>
        <v>0</v>
      </c>
      <c r="I57" s="184">
        <f>단가대비표!V232</f>
        <v>0</v>
      </c>
      <c r="J57" s="178">
        <f t="shared" si="12"/>
        <v>0</v>
      </c>
      <c r="K57" s="184">
        <f t="shared" si="13"/>
        <v>25000</v>
      </c>
      <c r="L57" s="178">
        <f t="shared" si="13"/>
        <v>6000</v>
      </c>
      <c r="M57" s="172" t="s">
        <v>145</v>
      </c>
      <c r="N57" s="78" t="s">
        <v>3383</v>
      </c>
      <c r="O57" s="78" t="s">
        <v>4481</v>
      </c>
      <c r="P57" s="78" t="s">
        <v>332</v>
      </c>
      <c r="Q57" s="78" t="s">
        <v>332</v>
      </c>
      <c r="R57" s="78" t="s">
        <v>331</v>
      </c>
      <c r="AV57" s="78" t="s">
        <v>145</v>
      </c>
      <c r="AW57" s="78" t="s">
        <v>4482</v>
      </c>
      <c r="AX57" s="78" t="s">
        <v>145</v>
      </c>
      <c r="AY57" s="78" t="s">
        <v>145</v>
      </c>
      <c r="AZ57" s="78" t="s">
        <v>145</v>
      </c>
    </row>
    <row r="58" spans="1:52" ht="30" customHeight="1">
      <c r="A58" s="172" t="s">
        <v>1519</v>
      </c>
      <c r="B58" s="172" t="s">
        <v>1523</v>
      </c>
      <c r="C58" s="172" t="s">
        <v>458</v>
      </c>
      <c r="D58" s="173">
        <v>0.24</v>
      </c>
      <c r="E58" s="184">
        <f>단가대비표!O235</f>
        <v>25000</v>
      </c>
      <c r="F58" s="178">
        <f t="shared" si="10"/>
        <v>6000</v>
      </c>
      <c r="G58" s="184">
        <f>단가대비표!P235</f>
        <v>0</v>
      </c>
      <c r="H58" s="178">
        <f t="shared" si="11"/>
        <v>0</v>
      </c>
      <c r="I58" s="184">
        <f>단가대비표!V235</f>
        <v>0</v>
      </c>
      <c r="J58" s="178">
        <f t="shared" si="12"/>
        <v>0</v>
      </c>
      <c r="K58" s="184">
        <f t="shared" si="13"/>
        <v>25000</v>
      </c>
      <c r="L58" s="178">
        <f t="shared" si="13"/>
        <v>6000</v>
      </c>
      <c r="M58" s="172" t="s">
        <v>145</v>
      </c>
      <c r="N58" s="78" t="s">
        <v>3383</v>
      </c>
      <c r="O58" s="78" t="s">
        <v>4483</v>
      </c>
      <c r="P58" s="78" t="s">
        <v>332</v>
      </c>
      <c r="Q58" s="78" t="s">
        <v>332</v>
      </c>
      <c r="R58" s="78" t="s">
        <v>331</v>
      </c>
      <c r="AV58" s="78" t="s">
        <v>145</v>
      </c>
      <c r="AW58" s="78" t="s">
        <v>4484</v>
      </c>
      <c r="AX58" s="78" t="s">
        <v>145</v>
      </c>
      <c r="AY58" s="78" t="s">
        <v>145</v>
      </c>
      <c r="AZ58" s="78" t="s">
        <v>145</v>
      </c>
    </row>
    <row r="59" spans="1:52" ht="30" customHeight="1">
      <c r="A59" s="172" t="s">
        <v>1519</v>
      </c>
      <c r="B59" s="172" t="s">
        <v>1524</v>
      </c>
      <c r="C59" s="172" t="s">
        <v>458</v>
      </c>
      <c r="D59" s="173">
        <v>0.12</v>
      </c>
      <c r="E59" s="184">
        <f>단가대비표!O233</f>
        <v>6500</v>
      </c>
      <c r="F59" s="178">
        <f t="shared" si="10"/>
        <v>780</v>
      </c>
      <c r="G59" s="184">
        <f>단가대비표!P233</f>
        <v>0</v>
      </c>
      <c r="H59" s="178">
        <f t="shared" si="11"/>
        <v>0</v>
      </c>
      <c r="I59" s="184">
        <f>단가대비표!V233</f>
        <v>0</v>
      </c>
      <c r="J59" s="178">
        <f t="shared" si="12"/>
        <v>0</v>
      </c>
      <c r="K59" s="184">
        <f t="shared" si="13"/>
        <v>6500</v>
      </c>
      <c r="L59" s="178">
        <f t="shared" si="13"/>
        <v>780</v>
      </c>
      <c r="M59" s="172" t="s">
        <v>145</v>
      </c>
      <c r="N59" s="78" t="s">
        <v>3383</v>
      </c>
      <c r="O59" s="78" t="s">
        <v>4485</v>
      </c>
      <c r="P59" s="78" t="s">
        <v>332</v>
      </c>
      <c r="Q59" s="78" t="s">
        <v>332</v>
      </c>
      <c r="R59" s="78" t="s">
        <v>331</v>
      </c>
      <c r="AV59" s="78" t="s">
        <v>145</v>
      </c>
      <c r="AW59" s="78" t="s">
        <v>4486</v>
      </c>
      <c r="AX59" s="78" t="s">
        <v>145</v>
      </c>
      <c r="AY59" s="78" t="s">
        <v>145</v>
      </c>
      <c r="AZ59" s="78" t="s">
        <v>145</v>
      </c>
    </row>
    <row r="60" spans="1:52" ht="30" customHeight="1">
      <c r="A60" s="172" t="s">
        <v>1519</v>
      </c>
      <c r="B60" s="172" t="s">
        <v>1525</v>
      </c>
      <c r="C60" s="172" t="s">
        <v>458</v>
      </c>
      <c r="D60" s="173">
        <v>0.24</v>
      </c>
      <c r="E60" s="184">
        <f>단가대비표!O234</f>
        <v>8500</v>
      </c>
      <c r="F60" s="178">
        <f t="shared" si="10"/>
        <v>2040</v>
      </c>
      <c r="G60" s="184">
        <f>단가대비표!P234</f>
        <v>0</v>
      </c>
      <c r="H60" s="178">
        <f t="shared" si="11"/>
        <v>0</v>
      </c>
      <c r="I60" s="184">
        <f>단가대비표!V234</f>
        <v>0</v>
      </c>
      <c r="J60" s="178">
        <f t="shared" si="12"/>
        <v>0</v>
      </c>
      <c r="K60" s="184">
        <f t="shared" si="13"/>
        <v>8500</v>
      </c>
      <c r="L60" s="178">
        <f t="shared" si="13"/>
        <v>2040</v>
      </c>
      <c r="M60" s="172" t="s">
        <v>145</v>
      </c>
      <c r="N60" s="78" t="s">
        <v>3383</v>
      </c>
      <c r="O60" s="78" t="s">
        <v>4487</v>
      </c>
      <c r="P60" s="78" t="s">
        <v>332</v>
      </c>
      <c r="Q60" s="78" t="s">
        <v>332</v>
      </c>
      <c r="R60" s="78" t="s">
        <v>331</v>
      </c>
      <c r="AV60" s="78" t="s">
        <v>145</v>
      </c>
      <c r="AW60" s="78" t="s">
        <v>4488</v>
      </c>
      <c r="AX60" s="78" t="s">
        <v>145</v>
      </c>
      <c r="AY60" s="78" t="s">
        <v>145</v>
      </c>
      <c r="AZ60" s="78" t="s">
        <v>145</v>
      </c>
    </row>
    <row r="61" spans="1:52" ht="30" customHeight="1">
      <c r="A61" s="172" t="s">
        <v>1519</v>
      </c>
      <c r="B61" s="172" t="s">
        <v>1526</v>
      </c>
      <c r="C61" s="172" t="s">
        <v>458</v>
      </c>
      <c r="D61" s="173">
        <v>0.36</v>
      </c>
      <c r="E61" s="184">
        <f>단가대비표!O236</f>
        <v>9500</v>
      </c>
      <c r="F61" s="178">
        <f t="shared" si="10"/>
        <v>3420</v>
      </c>
      <c r="G61" s="184">
        <f>단가대비표!P236</f>
        <v>0</v>
      </c>
      <c r="H61" s="178">
        <f t="shared" si="11"/>
        <v>0</v>
      </c>
      <c r="I61" s="184">
        <f>단가대비표!V236</f>
        <v>0</v>
      </c>
      <c r="J61" s="178">
        <f t="shared" si="12"/>
        <v>0</v>
      </c>
      <c r="K61" s="184">
        <f t="shared" si="13"/>
        <v>9500</v>
      </c>
      <c r="L61" s="178">
        <f t="shared" si="13"/>
        <v>3420</v>
      </c>
      <c r="M61" s="172" t="s">
        <v>145</v>
      </c>
      <c r="N61" s="78" t="s">
        <v>3383</v>
      </c>
      <c r="O61" s="78" t="s">
        <v>4489</v>
      </c>
      <c r="P61" s="78" t="s">
        <v>332</v>
      </c>
      <c r="Q61" s="78" t="s">
        <v>332</v>
      </c>
      <c r="R61" s="78" t="s">
        <v>331</v>
      </c>
      <c r="AV61" s="78" t="s">
        <v>145</v>
      </c>
      <c r="AW61" s="78" t="s">
        <v>4490</v>
      </c>
      <c r="AX61" s="78" t="s">
        <v>145</v>
      </c>
      <c r="AY61" s="78" t="s">
        <v>145</v>
      </c>
      <c r="AZ61" s="78" t="s">
        <v>145</v>
      </c>
    </row>
    <row r="62" spans="1:52" ht="30" customHeight="1">
      <c r="A62" s="172" t="s">
        <v>1519</v>
      </c>
      <c r="B62" s="172" t="s">
        <v>1527</v>
      </c>
      <c r="C62" s="172" t="s">
        <v>458</v>
      </c>
      <c r="D62" s="173">
        <v>0.36</v>
      </c>
      <c r="E62" s="184">
        <f>단가대비표!O237</f>
        <v>11000</v>
      </c>
      <c r="F62" s="178">
        <f t="shared" si="10"/>
        <v>3960</v>
      </c>
      <c r="G62" s="184">
        <f>단가대비표!P237</f>
        <v>0</v>
      </c>
      <c r="H62" s="178">
        <f t="shared" si="11"/>
        <v>0</v>
      </c>
      <c r="I62" s="184">
        <f>단가대비표!V237</f>
        <v>0</v>
      </c>
      <c r="J62" s="178">
        <f t="shared" si="12"/>
        <v>0</v>
      </c>
      <c r="K62" s="184">
        <f t="shared" si="13"/>
        <v>11000</v>
      </c>
      <c r="L62" s="178">
        <f t="shared" si="13"/>
        <v>3960</v>
      </c>
      <c r="M62" s="172" t="s">
        <v>145</v>
      </c>
      <c r="N62" s="78" t="s">
        <v>3383</v>
      </c>
      <c r="O62" s="78" t="s">
        <v>4491</v>
      </c>
      <c r="P62" s="78" t="s">
        <v>332</v>
      </c>
      <c r="Q62" s="78" t="s">
        <v>332</v>
      </c>
      <c r="R62" s="78" t="s">
        <v>331</v>
      </c>
      <c r="AV62" s="78" t="s">
        <v>145</v>
      </c>
      <c r="AW62" s="78" t="s">
        <v>4492</v>
      </c>
      <c r="AX62" s="78" t="s">
        <v>145</v>
      </c>
      <c r="AY62" s="78" t="s">
        <v>145</v>
      </c>
      <c r="AZ62" s="78" t="s">
        <v>145</v>
      </c>
    </row>
    <row r="63" spans="1:52" ht="30" customHeight="1">
      <c r="A63" s="172" t="s">
        <v>1519</v>
      </c>
      <c r="B63" s="172" t="s">
        <v>1528</v>
      </c>
      <c r="C63" s="172" t="s">
        <v>1100</v>
      </c>
      <c r="D63" s="173">
        <v>0.63</v>
      </c>
      <c r="E63" s="184">
        <f>단가대비표!O239</f>
        <v>20500</v>
      </c>
      <c r="F63" s="178">
        <f t="shared" si="10"/>
        <v>12915</v>
      </c>
      <c r="G63" s="184">
        <f>단가대비표!P239</f>
        <v>0</v>
      </c>
      <c r="H63" s="178">
        <f t="shared" si="11"/>
        <v>0</v>
      </c>
      <c r="I63" s="184">
        <f>단가대비표!V239</f>
        <v>0</v>
      </c>
      <c r="J63" s="178">
        <f t="shared" si="12"/>
        <v>0</v>
      </c>
      <c r="K63" s="184">
        <f t="shared" si="13"/>
        <v>20500</v>
      </c>
      <c r="L63" s="178">
        <f t="shared" si="13"/>
        <v>12915</v>
      </c>
      <c r="M63" s="172" t="s">
        <v>145</v>
      </c>
      <c r="N63" s="78" t="s">
        <v>3383</v>
      </c>
      <c r="O63" s="78" t="s">
        <v>4493</v>
      </c>
      <c r="P63" s="78" t="s">
        <v>332</v>
      </c>
      <c r="Q63" s="78" t="s">
        <v>332</v>
      </c>
      <c r="R63" s="78" t="s">
        <v>331</v>
      </c>
      <c r="AV63" s="78" t="s">
        <v>145</v>
      </c>
      <c r="AW63" s="78" t="s">
        <v>4494</v>
      </c>
      <c r="AX63" s="78" t="s">
        <v>145</v>
      </c>
      <c r="AY63" s="78" t="s">
        <v>145</v>
      </c>
      <c r="AZ63" s="78" t="s">
        <v>145</v>
      </c>
    </row>
    <row r="64" spans="1:52" ht="30" customHeight="1">
      <c r="A64" s="172" t="s">
        <v>348</v>
      </c>
      <c r="B64" s="172" t="s">
        <v>1157</v>
      </c>
      <c r="C64" s="172" t="s">
        <v>350</v>
      </c>
      <c r="D64" s="173">
        <v>1</v>
      </c>
      <c r="E64" s="184">
        <f>일위대가목록!E288</f>
        <v>0</v>
      </c>
      <c r="F64" s="178">
        <f t="shared" si="10"/>
        <v>0</v>
      </c>
      <c r="G64" s="184">
        <f>일위대가목록!F288</f>
        <v>93630</v>
      </c>
      <c r="H64" s="178">
        <f t="shared" si="11"/>
        <v>93630</v>
      </c>
      <c r="I64" s="184">
        <f>일위대가목록!G288</f>
        <v>0</v>
      </c>
      <c r="J64" s="178">
        <f t="shared" si="12"/>
        <v>0</v>
      </c>
      <c r="K64" s="184">
        <f t="shared" si="13"/>
        <v>93630</v>
      </c>
      <c r="L64" s="178">
        <f t="shared" si="13"/>
        <v>93630</v>
      </c>
      <c r="M64" s="172" t="s">
        <v>1161</v>
      </c>
      <c r="N64" s="78" t="s">
        <v>3383</v>
      </c>
      <c r="O64" s="78" t="s">
        <v>4271</v>
      </c>
      <c r="P64" s="78" t="s">
        <v>331</v>
      </c>
      <c r="Q64" s="78" t="s">
        <v>332</v>
      </c>
      <c r="R64" s="78" t="s">
        <v>332</v>
      </c>
      <c r="AV64" s="78" t="s">
        <v>145</v>
      </c>
      <c r="AW64" s="78" t="s">
        <v>4495</v>
      </c>
      <c r="AX64" s="78" t="s">
        <v>145</v>
      </c>
      <c r="AY64" s="78" t="s">
        <v>145</v>
      </c>
      <c r="AZ64" s="78" t="s">
        <v>145</v>
      </c>
    </row>
    <row r="65" spans="1:52" ht="30" customHeight="1">
      <c r="A65" s="172" t="s">
        <v>1494</v>
      </c>
      <c r="B65" s="172" t="s">
        <v>145</v>
      </c>
      <c r="C65" s="172" t="s">
        <v>145</v>
      </c>
      <c r="D65" s="173"/>
      <c r="E65" s="184"/>
      <c r="F65" s="178">
        <f>TRUNC(SUMIF(N55:N64, N54, F55:F64),0)</f>
        <v>39919</v>
      </c>
      <c r="G65" s="184"/>
      <c r="H65" s="178">
        <f>TRUNC(SUMIF(N55:N64, N54, H55:H64),0)</f>
        <v>93630</v>
      </c>
      <c r="I65" s="184"/>
      <c r="J65" s="178">
        <f>TRUNC(SUMIF(N55:N64, N54, J55:J64),0)</f>
        <v>0</v>
      </c>
      <c r="K65" s="184"/>
      <c r="L65" s="178">
        <f>F65+H65+J65</f>
        <v>133549</v>
      </c>
      <c r="M65" s="172" t="s">
        <v>145</v>
      </c>
      <c r="N65" s="78" t="s">
        <v>342</v>
      </c>
      <c r="O65" s="78" t="s">
        <v>342</v>
      </c>
      <c r="P65" s="78" t="s">
        <v>145</v>
      </c>
      <c r="Q65" s="78" t="s">
        <v>145</v>
      </c>
      <c r="R65" s="78" t="s">
        <v>145</v>
      </c>
      <c r="AV65" s="78" t="s">
        <v>145</v>
      </c>
      <c r="AW65" s="78" t="s">
        <v>145</v>
      </c>
      <c r="AX65" s="78" t="s">
        <v>145</v>
      </c>
      <c r="AY65" s="78" t="s">
        <v>145</v>
      </c>
      <c r="AZ65" s="78" t="s">
        <v>145</v>
      </c>
    </row>
    <row r="66" spans="1:52" ht="30" customHeight="1">
      <c r="A66" s="173"/>
      <c r="B66" s="173"/>
      <c r="C66" s="173"/>
      <c r="D66" s="173"/>
      <c r="E66" s="184"/>
      <c r="F66" s="178"/>
      <c r="G66" s="184"/>
      <c r="H66" s="178"/>
      <c r="I66" s="184"/>
      <c r="J66" s="178"/>
      <c r="K66" s="184"/>
      <c r="L66" s="178"/>
      <c r="M66" s="173"/>
    </row>
    <row r="67" spans="1:52" ht="30" customHeight="1">
      <c r="A67" s="179" t="s">
        <v>1529</v>
      </c>
      <c r="B67" s="180"/>
      <c r="C67" s="180"/>
      <c r="D67" s="180"/>
      <c r="E67" s="181"/>
      <c r="F67" s="182"/>
      <c r="G67" s="181"/>
      <c r="H67" s="182"/>
      <c r="I67" s="181"/>
      <c r="J67" s="182"/>
      <c r="K67" s="181"/>
      <c r="L67" s="182"/>
      <c r="M67" s="183"/>
      <c r="N67" s="78" t="s">
        <v>3385</v>
      </c>
    </row>
    <row r="68" spans="1:52" ht="30" customHeight="1">
      <c r="A68" s="172" t="s">
        <v>1530</v>
      </c>
      <c r="B68" s="172" t="s">
        <v>1531</v>
      </c>
      <c r="C68" s="172" t="s">
        <v>537</v>
      </c>
      <c r="D68" s="173">
        <v>6.7222999999999997</v>
      </c>
      <c r="E68" s="184">
        <f>단가대비표!O124</f>
        <v>16000</v>
      </c>
      <c r="F68" s="178">
        <f t="shared" ref="F68:F77" si="14">TRUNC(E68*D68,1)</f>
        <v>107556.8</v>
      </c>
      <c r="G68" s="184">
        <f>단가대비표!P124</f>
        <v>0</v>
      </c>
      <c r="H68" s="178">
        <f t="shared" ref="H68:H77" si="15">TRUNC(G68*D68,1)</f>
        <v>0</v>
      </c>
      <c r="I68" s="184">
        <f>단가대비표!V124</f>
        <v>0</v>
      </c>
      <c r="J68" s="178">
        <f t="shared" ref="J68:J77" si="16">TRUNC(I68*D68,1)</f>
        <v>0</v>
      </c>
      <c r="K68" s="184">
        <f t="shared" ref="K68:L77" si="17">TRUNC(E68+G68+I68,1)</f>
        <v>16000</v>
      </c>
      <c r="L68" s="178">
        <f t="shared" si="17"/>
        <v>107556.8</v>
      </c>
      <c r="M68" s="172" t="s">
        <v>1491</v>
      </c>
      <c r="N68" s="78" t="s">
        <v>145</v>
      </c>
      <c r="O68" s="78" t="s">
        <v>4496</v>
      </c>
      <c r="P68" s="78" t="s">
        <v>332</v>
      </c>
      <c r="Q68" s="78" t="s">
        <v>332</v>
      </c>
      <c r="R68" s="78" t="s">
        <v>331</v>
      </c>
      <c r="V68">
        <v>1</v>
      </c>
      <c r="AV68" s="78" t="s">
        <v>145</v>
      </c>
      <c r="AW68" s="78" t="s">
        <v>4497</v>
      </c>
      <c r="AX68" s="78" t="s">
        <v>145</v>
      </c>
      <c r="AY68" s="78" t="s">
        <v>1093</v>
      </c>
      <c r="AZ68" s="78" t="s">
        <v>145</v>
      </c>
    </row>
    <row r="69" spans="1:52" ht="30" customHeight="1">
      <c r="A69" s="172" t="s">
        <v>1532</v>
      </c>
      <c r="B69" s="172" t="s">
        <v>1533</v>
      </c>
      <c r="C69" s="172" t="s">
        <v>537</v>
      </c>
      <c r="D69" s="173">
        <v>16.916599999999999</v>
      </c>
      <c r="E69" s="184">
        <f>단가대비표!O125</f>
        <v>6500</v>
      </c>
      <c r="F69" s="178">
        <f t="shared" si="14"/>
        <v>109957.9</v>
      </c>
      <c r="G69" s="184">
        <f>단가대비표!P125</f>
        <v>0</v>
      </c>
      <c r="H69" s="178">
        <f t="shared" si="15"/>
        <v>0</v>
      </c>
      <c r="I69" s="184">
        <f>단가대비표!V125</f>
        <v>0</v>
      </c>
      <c r="J69" s="178">
        <f t="shared" si="16"/>
        <v>0</v>
      </c>
      <c r="K69" s="184">
        <f t="shared" si="17"/>
        <v>6500</v>
      </c>
      <c r="L69" s="178">
        <f t="shared" si="17"/>
        <v>109957.9</v>
      </c>
      <c r="M69" s="172" t="s">
        <v>1491</v>
      </c>
      <c r="N69" s="78" t="s">
        <v>145</v>
      </c>
      <c r="O69" s="78" t="s">
        <v>4498</v>
      </c>
      <c r="P69" s="78" t="s">
        <v>332</v>
      </c>
      <c r="Q69" s="78" t="s">
        <v>332</v>
      </c>
      <c r="R69" s="78" t="s">
        <v>331</v>
      </c>
      <c r="V69">
        <v>1</v>
      </c>
      <c r="AV69" s="78" t="s">
        <v>145</v>
      </c>
      <c r="AW69" s="78" t="s">
        <v>4499</v>
      </c>
      <c r="AX69" s="78" t="s">
        <v>145</v>
      </c>
      <c r="AY69" s="78" t="s">
        <v>1093</v>
      </c>
      <c r="AZ69" s="78" t="s">
        <v>145</v>
      </c>
    </row>
    <row r="70" spans="1:52" ht="30" customHeight="1">
      <c r="A70" s="172" t="s">
        <v>1534</v>
      </c>
      <c r="B70" s="172" t="s">
        <v>1535</v>
      </c>
      <c r="C70" s="172" t="s">
        <v>537</v>
      </c>
      <c r="D70" s="173">
        <v>6.3437000000000001</v>
      </c>
      <c r="E70" s="184">
        <f>단가대비표!O126</f>
        <v>11400</v>
      </c>
      <c r="F70" s="178">
        <f t="shared" si="14"/>
        <v>72318.100000000006</v>
      </c>
      <c r="G70" s="184">
        <f>단가대비표!P126</f>
        <v>0</v>
      </c>
      <c r="H70" s="178">
        <f t="shared" si="15"/>
        <v>0</v>
      </c>
      <c r="I70" s="184">
        <f>단가대비표!V126</f>
        <v>0</v>
      </c>
      <c r="J70" s="178">
        <f t="shared" si="16"/>
        <v>0</v>
      </c>
      <c r="K70" s="184">
        <f t="shared" si="17"/>
        <v>11400</v>
      </c>
      <c r="L70" s="178">
        <f t="shared" si="17"/>
        <v>72318.100000000006</v>
      </c>
      <c r="M70" s="172" t="s">
        <v>1491</v>
      </c>
      <c r="N70" s="78" t="s">
        <v>145</v>
      </c>
      <c r="O70" s="78" t="s">
        <v>4500</v>
      </c>
      <c r="P70" s="78" t="s">
        <v>332</v>
      </c>
      <c r="Q70" s="78" t="s">
        <v>332</v>
      </c>
      <c r="R70" s="78" t="s">
        <v>331</v>
      </c>
      <c r="V70">
        <v>1</v>
      </c>
      <c r="AV70" s="78" t="s">
        <v>145</v>
      </c>
      <c r="AW70" s="78" t="s">
        <v>4501</v>
      </c>
      <c r="AX70" s="78" t="s">
        <v>145</v>
      </c>
      <c r="AY70" s="78" t="s">
        <v>1093</v>
      </c>
      <c r="AZ70" s="78" t="s">
        <v>145</v>
      </c>
    </row>
    <row r="71" spans="1:52" ht="30" customHeight="1">
      <c r="A71" s="172" t="s">
        <v>1536</v>
      </c>
      <c r="B71" s="172" t="s">
        <v>1537</v>
      </c>
      <c r="C71" s="172" t="s">
        <v>537</v>
      </c>
      <c r="D71" s="173">
        <v>0.6583</v>
      </c>
      <c r="E71" s="184">
        <f>단가대비표!O127</f>
        <v>26000</v>
      </c>
      <c r="F71" s="178">
        <f t="shared" si="14"/>
        <v>17115.8</v>
      </c>
      <c r="G71" s="184">
        <f>단가대비표!P127</f>
        <v>0</v>
      </c>
      <c r="H71" s="178">
        <f t="shared" si="15"/>
        <v>0</v>
      </c>
      <c r="I71" s="184">
        <f>단가대비표!V127</f>
        <v>0</v>
      </c>
      <c r="J71" s="178">
        <f t="shared" si="16"/>
        <v>0</v>
      </c>
      <c r="K71" s="184">
        <f t="shared" si="17"/>
        <v>26000</v>
      </c>
      <c r="L71" s="178">
        <f t="shared" si="17"/>
        <v>17115.8</v>
      </c>
      <c r="M71" s="172" t="s">
        <v>1491</v>
      </c>
      <c r="N71" s="78" t="s">
        <v>145</v>
      </c>
      <c r="O71" s="78" t="s">
        <v>4502</v>
      </c>
      <c r="P71" s="78" t="s">
        <v>332</v>
      </c>
      <c r="Q71" s="78" t="s">
        <v>332</v>
      </c>
      <c r="R71" s="78" t="s">
        <v>331</v>
      </c>
      <c r="V71">
        <v>1</v>
      </c>
      <c r="AV71" s="78" t="s">
        <v>145</v>
      </c>
      <c r="AW71" s="78" t="s">
        <v>4503</v>
      </c>
      <c r="AX71" s="78" t="s">
        <v>145</v>
      </c>
      <c r="AY71" s="78" t="s">
        <v>1093</v>
      </c>
      <c r="AZ71" s="78" t="s">
        <v>145</v>
      </c>
    </row>
    <row r="72" spans="1:52" ht="30" customHeight="1">
      <c r="A72" s="172" t="s">
        <v>1538</v>
      </c>
      <c r="B72" s="172" t="s">
        <v>1539</v>
      </c>
      <c r="C72" s="172" t="s">
        <v>1096</v>
      </c>
      <c r="D72" s="173">
        <v>1</v>
      </c>
      <c r="E72" s="184">
        <f>TRUNC(SUMIF(V68:V77, RIGHTB(O72, 1), F68:F77)*U72, 2)</f>
        <v>18416.91</v>
      </c>
      <c r="F72" s="178">
        <f t="shared" si="14"/>
        <v>18416.900000000001</v>
      </c>
      <c r="G72" s="184">
        <v>0</v>
      </c>
      <c r="H72" s="178">
        <f t="shared" si="15"/>
        <v>0</v>
      </c>
      <c r="I72" s="184">
        <v>0</v>
      </c>
      <c r="J72" s="178">
        <f t="shared" si="16"/>
        <v>0</v>
      </c>
      <c r="K72" s="184">
        <f t="shared" si="17"/>
        <v>18416.900000000001</v>
      </c>
      <c r="L72" s="178">
        <f t="shared" si="17"/>
        <v>18416.900000000001</v>
      </c>
      <c r="M72" s="172" t="s">
        <v>145</v>
      </c>
      <c r="N72" s="78" t="s">
        <v>3385</v>
      </c>
      <c r="O72" s="78" t="s">
        <v>4186</v>
      </c>
      <c r="P72" s="78" t="s">
        <v>332</v>
      </c>
      <c r="Q72" s="78" t="s">
        <v>332</v>
      </c>
      <c r="R72" s="78" t="s">
        <v>332</v>
      </c>
      <c r="S72">
        <v>0</v>
      </c>
      <c r="T72">
        <v>0</v>
      </c>
      <c r="U72">
        <v>0.06</v>
      </c>
      <c r="AV72" s="78" t="s">
        <v>145</v>
      </c>
      <c r="AW72" s="78" t="s">
        <v>4504</v>
      </c>
      <c r="AX72" s="78" t="s">
        <v>145</v>
      </c>
      <c r="AY72" s="78" t="s">
        <v>145</v>
      </c>
      <c r="AZ72" s="78" t="s">
        <v>145</v>
      </c>
    </row>
    <row r="73" spans="1:52" ht="30" customHeight="1">
      <c r="A73" s="172" t="s">
        <v>1540</v>
      </c>
      <c r="B73" s="172" t="s">
        <v>1541</v>
      </c>
      <c r="C73" s="172" t="s">
        <v>537</v>
      </c>
      <c r="D73" s="173">
        <v>2.2406999999999999</v>
      </c>
      <c r="E73" s="184">
        <f>단가대비표!O128</f>
        <v>13000</v>
      </c>
      <c r="F73" s="178">
        <f t="shared" si="14"/>
        <v>29129.1</v>
      </c>
      <c r="G73" s="184">
        <f>단가대비표!P128</f>
        <v>0</v>
      </c>
      <c r="H73" s="178">
        <f t="shared" si="15"/>
        <v>0</v>
      </c>
      <c r="I73" s="184">
        <f>단가대비표!V128</f>
        <v>0</v>
      </c>
      <c r="J73" s="178">
        <f t="shared" si="16"/>
        <v>0</v>
      </c>
      <c r="K73" s="184">
        <f t="shared" si="17"/>
        <v>13000</v>
      </c>
      <c r="L73" s="178">
        <f t="shared" si="17"/>
        <v>29129.1</v>
      </c>
      <c r="M73" s="172" t="s">
        <v>1491</v>
      </c>
      <c r="N73" s="78" t="s">
        <v>145</v>
      </c>
      <c r="O73" s="78" t="s">
        <v>4505</v>
      </c>
      <c r="P73" s="78" t="s">
        <v>332</v>
      </c>
      <c r="Q73" s="78" t="s">
        <v>332</v>
      </c>
      <c r="R73" s="78" t="s">
        <v>331</v>
      </c>
      <c r="W73">
        <v>2</v>
      </c>
      <c r="AV73" s="78" t="s">
        <v>145</v>
      </c>
      <c r="AW73" s="78" t="s">
        <v>4506</v>
      </c>
      <c r="AX73" s="78" t="s">
        <v>145</v>
      </c>
      <c r="AY73" s="78" t="s">
        <v>1093</v>
      </c>
      <c r="AZ73" s="78" t="s">
        <v>145</v>
      </c>
    </row>
    <row r="74" spans="1:52" ht="30" customHeight="1">
      <c r="A74" s="172" t="s">
        <v>1542</v>
      </c>
      <c r="B74" s="172" t="s">
        <v>1543</v>
      </c>
      <c r="C74" s="172" t="s">
        <v>537</v>
      </c>
      <c r="D74" s="173">
        <v>2.2406999999999999</v>
      </c>
      <c r="E74" s="184">
        <f>단가대비표!O129</f>
        <v>11000</v>
      </c>
      <c r="F74" s="178">
        <f t="shared" si="14"/>
        <v>24647.7</v>
      </c>
      <c r="G74" s="184">
        <f>단가대비표!P129</f>
        <v>0</v>
      </c>
      <c r="H74" s="178">
        <f t="shared" si="15"/>
        <v>0</v>
      </c>
      <c r="I74" s="184">
        <f>단가대비표!V129</f>
        <v>0</v>
      </c>
      <c r="J74" s="178">
        <f t="shared" si="16"/>
        <v>0</v>
      </c>
      <c r="K74" s="184">
        <f t="shared" si="17"/>
        <v>11000</v>
      </c>
      <c r="L74" s="178">
        <f t="shared" si="17"/>
        <v>24647.7</v>
      </c>
      <c r="M74" s="172" t="s">
        <v>1491</v>
      </c>
      <c r="N74" s="78" t="s">
        <v>145</v>
      </c>
      <c r="O74" s="78" t="s">
        <v>4507</v>
      </c>
      <c r="P74" s="78" t="s">
        <v>332</v>
      </c>
      <c r="Q74" s="78" t="s">
        <v>332</v>
      </c>
      <c r="R74" s="78" t="s">
        <v>331</v>
      </c>
      <c r="W74">
        <v>2</v>
      </c>
      <c r="AV74" s="78" t="s">
        <v>145</v>
      </c>
      <c r="AW74" s="78" t="s">
        <v>4508</v>
      </c>
      <c r="AX74" s="78" t="s">
        <v>145</v>
      </c>
      <c r="AY74" s="78" t="s">
        <v>1093</v>
      </c>
      <c r="AZ74" s="78" t="s">
        <v>145</v>
      </c>
    </row>
    <row r="75" spans="1:52" ht="30" customHeight="1">
      <c r="A75" s="172" t="s">
        <v>1544</v>
      </c>
      <c r="B75" s="172" t="s">
        <v>1545</v>
      </c>
      <c r="C75" s="172" t="s">
        <v>537</v>
      </c>
      <c r="D75" s="173">
        <v>2.2406999999999999</v>
      </c>
      <c r="E75" s="184">
        <f>단가대비표!O130</f>
        <v>920</v>
      </c>
      <c r="F75" s="178">
        <f t="shared" si="14"/>
        <v>2061.4</v>
      </c>
      <c r="G75" s="184">
        <f>단가대비표!P130</f>
        <v>0</v>
      </c>
      <c r="H75" s="178">
        <f t="shared" si="15"/>
        <v>0</v>
      </c>
      <c r="I75" s="184">
        <f>단가대비표!V130</f>
        <v>0</v>
      </c>
      <c r="J75" s="178">
        <f t="shared" si="16"/>
        <v>0</v>
      </c>
      <c r="K75" s="184">
        <f t="shared" si="17"/>
        <v>920</v>
      </c>
      <c r="L75" s="178">
        <f t="shared" si="17"/>
        <v>2061.4</v>
      </c>
      <c r="M75" s="172" t="s">
        <v>1491</v>
      </c>
      <c r="N75" s="78" t="s">
        <v>145</v>
      </c>
      <c r="O75" s="78" t="s">
        <v>4509</v>
      </c>
      <c r="P75" s="78" t="s">
        <v>332</v>
      </c>
      <c r="Q75" s="78" t="s">
        <v>332</v>
      </c>
      <c r="R75" s="78" t="s">
        <v>331</v>
      </c>
      <c r="W75">
        <v>2</v>
      </c>
      <c r="AV75" s="78" t="s">
        <v>145</v>
      </c>
      <c r="AW75" s="78" t="s">
        <v>4510</v>
      </c>
      <c r="AX75" s="78" t="s">
        <v>145</v>
      </c>
      <c r="AY75" s="78" t="s">
        <v>1093</v>
      </c>
      <c r="AZ75" s="78" t="s">
        <v>145</v>
      </c>
    </row>
    <row r="76" spans="1:52" ht="30" customHeight="1">
      <c r="A76" s="172" t="s">
        <v>1538</v>
      </c>
      <c r="B76" s="172" t="s">
        <v>1546</v>
      </c>
      <c r="C76" s="172" t="s">
        <v>1096</v>
      </c>
      <c r="D76" s="173">
        <v>1</v>
      </c>
      <c r="E76" s="184">
        <f>TRUNC(SUMIF(W68:W77, RIGHTB(O76, 1), F68:F77)*U76, 2)</f>
        <v>5025.43</v>
      </c>
      <c r="F76" s="178">
        <f t="shared" si="14"/>
        <v>5025.3999999999996</v>
      </c>
      <c r="G76" s="184">
        <v>0</v>
      </c>
      <c r="H76" s="178">
        <f t="shared" si="15"/>
        <v>0</v>
      </c>
      <c r="I76" s="184">
        <v>0</v>
      </c>
      <c r="J76" s="178">
        <f t="shared" si="16"/>
        <v>0</v>
      </c>
      <c r="K76" s="184">
        <f t="shared" si="17"/>
        <v>5025.3999999999996</v>
      </c>
      <c r="L76" s="178">
        <f t="shared" si="17"/>
        <v>5025.3999999999996</v>
      </c>
      <c r="M76" s="172" t="s">
        <v>145</v>
      </c>
      <c r="N76" s="78" t="s">
        <v>3385</v>
      </c>
      <c r="O76" s="78" t="s">
        <v>4453</v>
      </c>
      <c r="P76" s="78" t="s">
        <v>332</v>
      </c>
      <c r="Q76" s="78" t="s">
        <v>332</v>
      </c>
      <c r="R76" s="78" t="s">
        <v>332</v>
      </c>
      <c r="S76">
        <v>0</v>
      </c>
      <c r="T76">
        <v>0</v>
      </c>
      <c r="U76">
        <v>0.09</v>
      </c>
      <c r="AV76" s="78" t="s">
        <v>145</v>
      </c>
      <c r="AW76" s="78" t="s">
        <v>4511</v>
      </c>
      <c r="AX76" s="78" t="s">
        <v>145</v>
      </c>
      <c r="AY76" s="78" t="s">
        <v>145</v>
      </c>
      <c r="AZ76" s="78" t="s">
        <v>145</v>
      </c>
    </row>
    <row r="77" spans="1:52" ht="30" customHeight="1">
      <c r="A77" s="172" t="s">
        <v>1159</v>
      </c>
      <c r="B77" s="172" t="s">
        <v>1160</v>
      </c>
      <c r="C77" s="172" t="s">
        <v>354</v>
      </c>
      <c r="D77" s="173">
        <v>1</v>
      </c>
      <c r="E77" s="184">
        <f>일위대가목록!E289</f>
        <v>1532</v>
      </c>
      <c r="F77" s="178">
        <f t="shared" si="14"/>
        <v>1532</v>
      </c>
      <c r="G77" s="184">
        <f>일위대가목록!F289</f>
        <v>198509</v>
      </c>
      <c r="H77" s="178">
        <f t="shared" si="15"/>
        <v>198509</v>
      </c>
      <c r="I77" s="184">
        <f>일위대가목록!G289</f>
        <v>7139</v>
      </c>
      <c r="J77" s="178">
        <f t="shared" si="16"/>
        <v>7139</v>
      </c>
      <c r="K77" s="184">
        <f t="shared" si="17"/>
        <v>207180</v>
      </c>
      <c r="L77" s="178">
        <f t="shared" si="17"/>
        <v>207180</v>
      </c>
      <c r="M77" s="172" t="s">
        <v>1163</v>
      </c>
      <c r="N77" s="78" t="s">
        <v>3385</v>
      </c>
      <c r="O77" s="78" t="s">
        <v>4272</v>
      </c>
      <c r="P77" s="78" t="s">
        <v>331</v>
      </c>
      <c r="Q77" s="78" t="s">
        <v>332</v>
      </c>
      <c r="R77" s="78" t="s">
        <v>332</v>
      </c>
      <c r="AV77" s="78" t="s">
        <v>145</v>
      </c>
      <c r="AW77" s="78" t="s">
        <v>4512</v>
      </c>
      <c r="AX77" s="78" t="s">
        <v>145</v>
      </c>
      <c r="AY77" s="78" t="s">
        <v>145</v>
      </c>
      <c r="AZ77" s="78" t="s">
        <v>145</v>
      </c>
    </row>
    <row r="78" spans="1:52" ht="30" customHeight="1">
      <c r="A78" s="172" t="s">
        <v>1494</v>
      </c>
      <c r="B78" s="172" t="s">
        <v>145</v>
      </c>
      <c r="C78" s="172" t="s">
        <v>145</v>
      </c>
      <c r="D78" s="173"/>
      <c r="E78" s="184"/>
      <c r="F78" s="178">
        <f>TRUNC(SUMIF(N68:N77, N67, F68:F77),0)</f>
        <v>24974</v>
      </c>
      <c r="G78" s="184"/>
      <c r="H78" s="178">
        <f>TRUNC(SUMIF(N68:N77, N67, H68:H77),0)</f>
        <v>198509</v>
      </c>
      <c r="I78" s="184"/>
      <c r="J78" s="178">
        <f>TRUNC(SUMIF(N68:N77, N67, J68:J77),0)</f>
        <v>7139</v>
      </c>
      <c r="K78" s="184"/>
      <c r="L78" s="178">
        <f>F78+H78+J78</f>
        <v>230622</v>
      </c>
      <c r="M78" s="172" t="s">
        <v>145</v>
      </c>
      <c r="N78" s="78" t="s">
        <v>342</v>
      </c>
      <c r="O78" s="78" t="s">
        <v>342</v>
      </c>
      <c r="P78" s="78" t="s">
        <v>145</v>
      </c>
      <c r="Q78" s="78" t="s">
        <v>145</v>
      </c>
      <c r="R78" s="78" t="s">
        <v>145</v>
      </c>
      <c r="AV78" s="78" t="s">
        <v>145</v>
      </c>
      <c r="AW78" s="78" t="s">
        <v>145</v>
      </c>
      <c r="AX78" s="78" t="s">
        <v>145</v>
      </c>
      <c r="AY78" s="78" t="s">
        <v>145</v>
      </c>
      <c r="AZ78" s="78" t="s">
        <v>145</v>
      </c>
    </row>
    <row r="79" spans="1:52" ht="30" customHeight="1">
      <c r="A79" s="173"/>
      <c r="B79" s="173"/>
      <c r="C79" s="173"/>
      <c r="D79" s="173"/>
      <c r="E79" s="184"/>
      <c r="F79" s="178"/>
      <c r="G79" s="184"/>
      <c r="H79" s="178"/>
      <c r="I79" s="184"/>
      <c r="J79" s="178"/>
      <c r="K79" s="184"/>
      <c r="L79" s="178"/>
      <c r="M79" s="173"/>
    </row>
    <row r="80" spans="1:52" ht="30" customHeight="1">
      <c r="A80" s="179" t="s">
        <v>1547</v>
      </c>
      <c r="B80" s="180"/>
      <c r="C80" s="180"/>
      <c r="D80" s="180"/>
      <c r="E80" s="181"/>
      <c r="F80" s="182"/>
      <c r="G80" s="181"/>
      <c r="H80" s="182"/>
      <c r="I80" s="181"/>
      <c r="J80" s="182"/>
      <c r="K80" s="181"/>
      <c r="L80" s="182"/>
      <c r="M80" s="183"/>
      <c r="N80" s="78" t="s">
        <v>3387</v>
      </c>
    </row>
    <row r="81" spans="1:52" ht="30" customHeight="1">
      <c r="A81" s="172" t="s">
        <v>1548</v>
      </c>
      <c r="B81" s="172" t="s">
        <v>1549</v>
      </c>
      <c r="C81" s="172" t="s">
        <v>1550</v>
      </c>
      <c r="D81" s="173">
        <v>8.4000000000000005E-2</v>
      </c>
      <c r="E81" s="184">
        <f>단가대비표!O253</f>
        <v>25228</v>
      </c>
      <c r="F81" s="178">
        <f>TRUNC(E81*D81,1)</f>
        <v>2119.1</v>
      </c>
      <c r="G81" s="184">
        <f>단가대비표!P253</f>
        <v>0</v>
      </c>
      <c r="H81" s="178">
        <f>TRUNC(G81*D81,1)</f>
        <v>0</v>
      </c>
      <c r="I81" s="184">
        <f>단가대비표!V253</f>
        <v>0</v>
      </c>
      <c r="J81" s="178">
        <f>TRUNC(I81*D81,1)</f>
        <v>0</v>
      </c>
      <c r="K81" s="184">
        <f t="shared" ref="K81:L84" si="18">TRUNC(E81+G81+I81,1)</f>
        <v>25228</v>
      </c>
      <c r="L81" s="178">
        <f t="shared" si="18"/>
        <v>2119.1</v>
      </c>
      <c r="M81" s="172" t="s">
        <v>145</v>
      </c>
      <c r="N81" s="78" t="s">
        <v>3387</v>
      </c>
      <c r="O81" s="78" t="s">
        <v>4513</v>
      </c>
      <c r="P81" s="78" t="s">
        <v>332</v>
      </c>
      <c r="Q81" s="78" t="s">
        <v>332</v>
      </c>
      <c r="R81" s="78" t="s">
        <v>331</v>
      </c>
      <c r="V81">
        <v>1</v>
      </c>
      <c r="AV81" s="78" t="s">
        <v>145</v>
      </c>
      <c r="AW81" s="78" t="s">
        <v>4514</v>
      </c>
      <c r="AX81" s="78" t="s">
        <v>145</v>
      </c>
      <c r="AY81" s="78" t="s">
        <v>145</v>
      </c>
      <c r="AZ81" s="78" t="s">
        <v>145</v>
      </c>
    </row>
    <row r="82" spans="1:52" ht="30" customHeight="1">
      <c r="A82" s="172" t="s">
        <v>1551</v>
      </c>
      <c r="B82" s="172" t="s">
        <v>1552</v>
      </c>
      <c r="C82" s="172" t="s">
        <v>1096</v>
      </c>
      <c r="D82" s="173">
        <v>1</v>
      </c>
      <c r="E82" s="184">
        <f>TRUNC(SUMIF(V81:V84, RIGHTB(O82, 1), F81:F84)*U82, 2)</f>
        <v>105.95</v>
      </c>
      <c r="F82" s="178">
        <f>TRUNC(E82*D82,1)</f>
        <v>105.9</v>
      </c>
      <c r="G82" s="184">
        <v>0</v>
      </c>
      <c r="H82" s="178">
        <f>TRUNC(G82*D82,1)</f>
        <v>0</v>
      </c>
      <c r="I82" s="184">
        <v>0</v>
      </c>
      <c r="J82" s="178">
        <f>TRUNC(I82*D82,1)</f>
        <v>0</v>
      </c>
      <c r="K82" s="184">
        <f t="shared" si="18"/>
        <v>105.9</v>
      </c>
      <c r="L82" s="178">
        <f t="shared" si="18"/>
        <v>105.9</v>
      </c>
      <c r="M82" s="172" t="s">
        <v>145</v>
      </c>
      <c r="N82" s="78" t="s">
        <v>3387</v>
      </c>
      <c r="O82" s="78" t="s">
        <v>4186</v>
      </c>
      <c r="P82" s="78" t="s">
        <v>332</v>
      </c>
      <c r="Q82" s="78" t="s">
        <v>332</v>
      </c>
      <c r="R82" s="78" t="s">
        <v>332</v>
      </c>
      <c r="S82">
        <v>0</v>
      </c>
      <c r="T82">
        <v>0</v>
      </c>
      <c r="U82">
        <v>0.05</v>
      </c>
      <c r="AV82" s="78" t="s">
        <v>145</v>
      </c>
      <c r="AW82" s="78" t="s">
        <v>4515</v>
      </c>
      <c r="AX82" s="78" t="s">
        <v>145</v>
      </c>
      <c r="AY82" s="78" t="s">
        <v>145</v>
      </c>
      <c r="AZ82" s="78" t="s">
        <v>145</v>
      </c>
    </row>
    <row r="83" spans="1:52" ht="30" customHeight="1">
      <c r="A83" s="172" t="s">
        <v>1553</v>
      </c>
      <c r="B83" s="172" t="s">
        <v>1514</v>
      </c>
      <c r="C83" s="172" t="s">
        <v>1515</v>
      </c>
      <c r="D83" s="173">
        <v>0.06</v>
      </c>
      <c r="E83" s="184">
        <f>단가대비표!O349</f>
        <v>0</v>
      </c>
      <c r="F83" s="178">
        <f>TRUNC(E83*D83,1)</f>
        <v>0</v>
      </c>
      <c r="G83" s="184">
        <f>단가대비표!P349</f>
        <v>272831</v>
      </c>
      <c r="H83" s="178">
        <f>TRUNC(G83*D83,1)</f>
        <v>16369.8</v>
      </c>
      <c r="I83" s="184">
        <f>단가대비표!V349</f>
        <v>0</v>
      </c>
      <c r="J83" s="178">
        <f>TRUNC(I83*D83,1)</f>
        <v>0</v>
      </c>
      <c r="K83" s="184">
        <f t="shared" si="18"/>
        <v>272831</v>
      </c>
      <c r="L83" s="178">
        <f t="shared" si="18"/>
        <v>16369.8</v>
      </c>
      <c r="M83" s="172" t="s">
        <v>145</v>
      </c>
      <c r="N83" s="78" t="s">
        <v>3387</v>
      </c>
      <c r="O83" s="78" t="s">
        <v>4516</v>
      </c>
      <c r="P83" s="78" t="s">
        <v>332</v>
      </c>
      <c r="Q83" s="78" t="s">
        <v>332</v>
      </c>
      <c r="R83" s="78" t="s">
        <v>331</v>
      </c>
      <c r="AV83" s="78" t="s">
        <v>145</v>
      </c>
      <c r="AW83" s="78" t="s">
        <v>4517</v>
      </c>
      <c r="AX83" s="78" t="s">
        <v>145</v>
      </c>
      <c r="AY83" s="78" t="s">
        <v>145</v>
      </c>
      <c r="AZ83" s="78" t="s">
        <v>145</v>
      </c>
    </row>
    <row r="84" spans="1:52" ht="30" customHeight="1">
      <c r="A84" s="172" t="s">
        <v>1516</v>
      </c>
      <c r="B84" s="172" t="s">
        <v>1514</v>
      </c>
      <c r="C84" s="172" t="s">
        <v>1515</v>
      </c>
      <c r="D84" s="173">
        <v>0.01</v>
      </c>
      <c r="E84" s="184">
        <f>단가대비표!O345</f>
        <v>0</v>
      </c>
      <c r="F84" s="178">
        <f>TRUNC(E84*D84,1)</f>
        <v>0</v>
      </c>
      <c r="G84" s="184">
        <f>단가대비표!P345</f>
        <v>169804</v>
      </c>
      <c r="H84" s="178">
        <f>TRUNC(G84*D84,1)</f>
        <v>1698</v>
      </c>
      <c r="I84" s="184">
        <f>단가대비표!V345</f>
        <v>0</v>
      </c>
      <c r="J84" s="178">
        <f>TRUNC(I84*D84,1)</f>
        <v>0</v>
      </c>
      <c r="K84" s="184">
        <f t="shared" si="18"/>
        <v>169804</v>
      </c>
      <c r="L84" s="178">
        <f t="shared" si="18"/>
        <v>1698</v>
      </c>
      <c r="M84" s="172" t="s">
        <v>145</v>
      </c>
      <c r="N84" s="78" t="s">
        <v>3387</v>
      </c>
      <c r="O84" s="78" t="s">
        <v>4472</v>
      </c>
      <c r="P84" s="78" t="s">
        <v>332</v>
      </c>
      <c r="Q84" s="78" t="s">
        <v>332</v>
      </c>
      <c r="R84" s="78" t="s">
        <v>331</v>
      </c>
      <c r="AV84" s="78" t="s">
        <v>145</v>
      </c>
      <c r="AW84" s="78" t="s">
        <v>4518</v>
      </c>
      <c r="AX84" s="78" t="s">
        <v>145</v>
      </c>
      <c r="AY84" s="78" t="s">
        <v>145</v>
      </c>
      <c r="AZ84" s="78" t="s">
        <v>145</v>
      </c>
    </row>
    <row r="85" spans="1:52" ht="30" customHeight="1">
      <c r="A85" s="172" t="s">
        <v>1494</v>
      </c>
      <c r="B85" s="172" t="s">
        <v>145</v>
      </c>
      <c r="C85" s="172" t="s">
        <v>145</v>
      </c>
      <c r="D85" s="173"/>
      <c r="E85" s="184"/>
      <c r="F85" s="178">
        <f>TRUNC(SUMIF(N81:N84, N80, F81:F84),0)</f>
        <v>2225</v>
      </c>
      <c r="G85" s="184"/>
      <c r="H85" s="178">
        <f>TRUNC(SUMIF(N81:N84, N80, H81:H84),0)</f>
        <v>18067</v>
      </c>
      <c r="I85" s="184"/>
      <c r="J85" s="178">
        <f>TRUNC(SUMIF(N81:N84, N80, J81:J84),0)</f>
        <v>0</v>
      </c>
      <c r="K85" s="184"/>
      <c r="L85" s="178">
        <f>F85+H85+J85</f>
        <v>20292</v>
      </c>
      <c r="M85" s="172" t="s">
        <v>145</v>
      </c>
      <c r="N85" s="78" t="s">
        <v>342</v>
      </c>
      <c r="O85" s="78" t="s">
        <v>342</v>
      </c>
      <c r="P85" s="78" t="s">
        <v>145</v>
      </c>
      <c r="Q85" s="78" t="s">
        <v>145</v>
      </c>
      <c r="R85" s="78" t="s">
        <v>145</v>
      </c>
      <c r="AV85" s="78" t="s">
        <v>145</v>
      </c>
      <c r="AW85" s="78" t="s">
        <v>145</v>
      </c>
      <c r="AX85" s="78" t="s">
        <v>145</v>
      </c>
      <c r="AY85" s="78" t="s">
        <v>145</v>
      </c>
      <c r="AZ85" s="78" t="s">
        <v>145</v>
      </c>
    </row>
    <row r="86" spans="1:52" ht="30" customHeight="1">
      <c r="A86" s="173"/>
      <c r="B86" s="173"/>
      <c r="C86" s="173"/>
      <c r="D86" s="173"/>
      <c r="E86" s="184"/>
      <c r="F86" s="178"/>
      <c r="G86" s="184"/>
      <c r="H86" s="178"/>
      <c r="I86" s="184"/>
      <c r="J86" s="178"/>
      <c r="K86" s="184"/>
      <c r="L86" s="178"/>
      <c r="M86" s="173"/>
    </row>
    <row r="87" spans="1:52" ht="30" customHeight="1">
      <c r="A87" s="179" t="s">
        <v>3102</v>
      </c>
      <c r="B87" s="180"/>
      <c r="C87" s="180"/>
      <c r="D87" s="180"/>
      <c r="E87" s="181"/>
      <c r="F87" s="182"/>
      <c r="G87" s="181"/>
      <c r="H87" s="182"/>
      <c r="I87" s="181"/>
      <c r="J87" s="182"/>
      <c r="K87" s="181"/>
      <c r="L87" s="182"/>
      <c r="M87" s="183"/>
      <c r="N87" s="78" t="s">
        <v>3389</v>
      </c>
    </row>
    <row r="88" spans="1:52" ht="30" customHeight="1">
      <c r="A88" s="172" t="s">
        <v>1164</v>
      </c>
      <c r="B88" s="172" t="s">
        <v>3093</v>
      </c>
      <c r="C88" s="172" t="s">
        <v>358</v>
      </c>
      <c r="D88" s="173">
        <v>1</v>
      </c>
      <c r="E88" s="184">
        <f>일위대가목록!E291</f>
        <v>4681</v>
      </c>
      <c r="F88" s="178">
        <f>TRUNC(E88*D88,1)</f>
        <v>4681</v>
      </c>
      <c r="G88" s="184">
        <f>일위대가목록!F291</f>
        <v>0</v>
      </c>
      <c r="H88" s="178">
        <f>TRUNC(G88*D88,1)</f>
        <v>0</v>
      </c>
      <c r="I88" s="184">
        <f>일위대가목록!G291</f>
        <v>0</v>
      </c>
      <c r="J88" s="178">
        <f>TRUNC(I88*D88,1)</f>
        <v>0</v>
      </c>
      <c r="K88" s="184">
        <f>TRUNC(E88+G88+I88,1)</f>
        <v>4681</v>
      </c>
      <c r="L88" s="178">
        <f>TRUNC(F88+H88+J88,1)</f>
        <v>4681</v>
      </c>
      <c r="M88" s="172" t="s">
        <v>1167</v>
      </c>
      <c r="N88" s="78" t="s">
        <v>3389</v>
      </c>
      <c r="O88" s="78" t="s">
        <v>4274</v>
      </c>
      <c r="P88" s="78" t="s">
        <v>331</v>
      </c>
      <c r="Q88" s="78" t="s">
        <v>332</v>
      </c>
      <c r="R88" s="78" t="s">
        <v>332</v>
      </c>
      <c r="AV88" s="78" t="s">
        <v>145</v>
      </c>
      <c r="AW88" s="78" t="s">
        <v>4519</v>
      </c>
      <c r="AX88" s="78" t="s">
        <v>145</v>
      </c>
      <c r="AY88" s="78" t="s">
        <v>145</v>
      </c>
      <c r="AZ88" s="78" t="s">
        <v>145</v>
      </c>
    </row>
    <row r="89" spans="1:52" ht="30" customHeight="1">
      <c r="A89" s="172" t="s">
        <v>360</v>
      </c>
      <c r="B89" s="172" t="s">
        <v>1166</v>
      </c>
      <c r="C89" s="172" t="s">
        <v>358</v>
      </c>
      <c r="D89" s="173">
        <v>1</v>
      </c>
      <c r="E89" s="184">
        <f>일위대가목록!E292</f>
        <v>0</v>
      </c>
      <c r="F89" s="178">
        <f>TRUNC(E89*D89,1)</f>
        <v>0</v>
      </c>
      <c r="G89" s="184">
        <f>일위대가목록!F292</f>
        <v>12875</v>
      </c>
      <c r="H89" s="178">
        <f>TRUNC(G89*D89,1)</f>
        <v>12875</v>
      </c>
      <c r="I89" s="184">
        <f>일위대가목록!G292</f>
        <v>0</v>
      </c>
      <c r="J89" s="178">
        <f>TRUNC(I89*D89,1)</f>
        <v>0</v>
      </c>
      <c r="K89" s="184">
        <f>TRUNC(E89+G89+I89,1)</f>
        <v>12875</v>
      </c>
      <c r="L89" s="178">
        <f>TRUNC(F89+H89+J89,1)</f>
        <v>12875</v>
      </c>
      <c r="M89" s="172" t="s">
        <v>1169</v>
      </c>
      <c r="N89" s="78" t="s">
        <v>3389</v>
      </c>
      <c r="O89" s="78" t="s">
        <v>4275</v>
      </c>
      <c r="P89" s="78" t="s">
        <v>331</v>
      </c>
      <c r="Q89" s="78" t="s">
        <v>332</v>
      </c>
      <c r="R89" s="78" t="s">
        <v>332</v>
      </c>
      <c r="AV89" s="78" t="s">
        <v>145</v>
      </c>
      <c r="AW89" s="78" t="s">
        <v>4520</v>
      </c>
      <c r="AX89" s="78" t="s">
        <v>145</v>
      </c>
      <c r="AY89" s="78" t="s">
        <v>145</v>
      </c>
      <c r="AZ89" s="78" t="s">
        <v>145</v>
      </c>
    </row>
    <row r="90" spans="1:52" ht="30" customHeight="1">
      <c r="A90" s="172" t="s">
        <v>1494</v>
      </c>
      <c r="B90" s="172" t="s">
        <v>145</v>
      </c>
      <c r="C90" s="172" t="s">
        <v>145</v>
      </c>
      <c r="D90" s="173"/>
      <c r="E90" s="184"/>
      <c r="F90" s="178">
        <f>TRUNC(SUMIF(N88:N89, N87, F88:F89),0)</f>
        <v>4681</v>
      </c>
      <c r="G90" s="184"/>
      <c r="H90" s="178">
        <f>TRUNC(SUMIF(N88:N89, N87, H88:H89),0)</f>
        <v>12875</v>
      </c>
      <c r="I90" s="184"/>
      <c r="J90" s="178">
        <f>TRUNC(SUMIF(N88:N89, N87, J88:J89),0)</f>
        <v>0</v>
      </c>
      <c r="K90" s="184"/>
      <c r="L90" s="178">
        <f>F90+H90+J90</f>
        <v>17556</v>
      </c>
      <c r="M90" s="172" t="s">
        <v>145</v>
      </c>
      <c r="N90" s="78" t="s">
        <v>342</v>
      </c>
      <c r="O90" s="78" t="s">
        <v>342</v>
      </c>
      <c r="P90" s="78" t="s">
        <v>145</v>
      </c>
      <c r="Q90" s="78" t="s">
        <v>145</v>
      </c>
      <c r="R90" s="78" t="s">
        <v>145</v>
      </c>
      <c r="AV90" s="78" t="s">
        <v>145</v>
      </c>
      <c r="AW90" s="78" t="s">
        <v>145</v>
      </c>
      <c r="AX90" s="78" t="s">
        <v>145</v>
      </c>
      <c r="AY90" s="78" t="s">
        <v>145</v>
      </c>
      <c r="AZ90" s="78" t="s">
        <v>145</v>
      </c>
    </row>
    <row r="91" spans="1:52" ht="30" customHeight="1">
      <c r="A91" s="173"/>
      <c r="B91" s="173"/>
      <c r="C91" s="173"/>
      <c r="D91" s="173"/>
      <c r="E91" s="184"/>
      <c r="F91" s="178"/>
      <c r="G91" s="184"/>
      <c r="H91" s="178"/>
      <c r="I91" s="184"/>
      <c r="J91" s="178"/>
      <c r="K91" s="184"/>
      <c r="L91" s="178"/>
      <c r="M91" s="173"/>
    </row>
    <row r="92" spans="1:52" ht="30" customHeight="1">
      <c r="A92" s="179" t="s">
        <v>3103</v>
      </c>
      <c r="B92" s="180"/>
      <c r="C92" s="180"/>
      <c r="D92" s="180"/>
      <c r="E92" s="181"/>
      <c r="F92" s="182"/>
      <c r="G92" s="181"/>
      <c r="H92" s="182"/>
      <c r="I92" s="181"/>
      <c r="J92" s="182"/>
      <c r="K92" s="181"/>
      <c r="L92" s="182"/>
      <c r="M92" s="183"/>
      <c r="N92" s="78" t="s">
        <v>3391</v>
      </c>
    </row>
    <row r="93" spans="1:52" ht="30" customHeight="1">
      <c r="A93" s="172" t="s">
        <v>1164</v>
      </c>
      <c r="B93" s="172" t="s">
        <v>3093</v>
      </c>
      <c r="C93" s="172" t="s">
        <v>358</v>
      </c>
      <c r="D93" s="173">
        <v>1</v>
      </c>
      <c r="E93" s="184">
        <f>일위대가목록!E291</f>
        <v>4681</v>
      </c>
      <c r="F93" s="178">
        <f>TRUNC(E93*D93,1)</f>
        <v>4681</v>
      </c>
      <c r="G93" s="184">
        <f>일위대가목록!F291</f>
        <v>0</v>
      </c>
      <c r="H93" s="178">
        <f>TRUNC(G93*D93,1)</f>
        <v>0</v>
      </c>
      <c r="I93" s="184">
        <f>일위대가목록!G291</f>
        <v>0</v>
      </c>
      <c r="J93" s="178">
        <f>TRUNC(I93*D93,1)</f>
        <v>0</v>
      </c>
      <c r="K93" s="184">
        <f>TRUNC(E93+G93+I93,1)</f>
        <v>4681</v>
      </c>
      <c r="L93" s="178">
        <f>TRUNC(F93+H93+J93,1)</f>
        <v>4681</v>
      </c>
      <c r="M93" s="172" t="s">
        <v>1167</v>
      </c>
      <c r="N93" s="78" t="s">
        <v>3391</v>
      </c>
      <c r="O93" s="78" t="s">
        <v>4274</v>
      </c>
      <c r="P93" s="78" t="s">
        <v>331</v>
      </c>
      <c r="Q93" s="78" t="s">
        <v>332</v>
      </c>
      <c r="R93" s="78" t="s">
        <v>332</v>
      </c>
      <c r="AV93" s="78" t="s">
        <v>145</v>
      </c>
      <c r="AW93" s="78" t="s">
        <v>4521</v>
      </c>
      <c r="AX93" s="78" t="s">
        <v>145</v>
      </c>
      <c r="AY93" s="78" t="s">
        <v>145</v>
      </c>
      <c r="AZ93" s="78" t="s">
        <v>145</v>
      </c>
    </row>
    <row r="94" spans="1:52" ht="30" customHeight="1">
      <c r="A94" s="172" t="s">
        <v>360</v>
      </c>
      <c r="B94" s="172" t="s">
        <v>1168</v>
      </c>
      <c r="C94" s="172" t="s">
        <v>358</v>
      </c>
      <c r="D94" s="173">
        <v>1</v>
      </c>
      <c r="E94" s="184">
        <f>일위대가목록!E293</f>
        <v>0</v>
      </c>
      <c r="F94" s="178">
        <f>TRUNC(E94*D94,1)</f>
        <v>0</v>
      </c>
      <c r="G94" s="184">
        <f>일위대가목록!F293</f>
        <v>15669</v>
      </c>
      <c r="H94" s="178">
        <f>TRUNC(G94*D94,1)</f>
        <v>15669</v>
      </c>
      <c r="I94" s="184">
        <f>일위대가목록!G293</f>
        <v>0</v>
      </c>
      <c r="J94" s="178">
        <f>TRUNC(I94*D94,1)</f>
        <v>0</v>
      </c>
      <c r="K94" s="184">
        <f>TRUNC(E94+G94+I94,1)</f>
        <v>15669</v>
      </c>
      <c r="L94" s="178">
        <f>TRUNC(F94+H94+J94,1)</f>
        <v>15669</v>
      </c>
      <c r="M94" s="172" t="s">
        <v>1172</v>
      </c>
      <c r="N94" s="78" t="s">
        <v>3391</v>
      </c>
      <c r="O94" s="78" t="s">
        <v>4276</v>
      </c>
      <c r="P94" s="78" t="s">
        <v>331</v>
      </c>
      <c r="Q94" s="78" t="s">
        <v>332</v>
      </c>
      <c r="R94" s="78" t="s">
        <v>332</v>
      </c>
      <c r="AV94" s="78" t="s">
        <v>145</v>
      </c>
      <c r="AW94" s="78" t="s">
        <v>4522</v>
      </c>
      <c r="AX94" s="78" t="s">
        <v>145</v>
      </c>
      <c r="AY94" s="78" t="s">
        <v>145</v>
      </c>
      <c r="AZ94" s="78" t="s">
        <v>145</v>
      </c>
    </row>
    <row r="95" spans="1:52" ht="30" customHeight="1">
      <c r="A95" s="172" t="s">
        <v>1494</v>
      </c>
      <c r="B95" s="172" t="s">
        <v>145</v>
      </c>
      <c r="C95" s="172" t="s">
        <v>145</v>
      </c>
      <c r="D95" s="173"/>
      <c r="E95" s="184"/>
      <c r="F95" s="178">
        <f>TRUNC(SUMIF(N93:N94, N92, F93:F94),0)</f>
        <v>4681</v>
      </c>
      <c r="G95" s="184"/>
      <c r="H95" s="178">
        <f>TRUNC(SUMIF(N93:N94, N92, H93:H94),0)</f>
        <v>15669</v>
      </c>
      <c r="I95" s="184"/>
      <c r="J95" s="178">
        <f>TRUNC(SUMIF(N93:N94, N92, J93:J94),0)</f>
        <v>0</v>
      </c>
      <c r="K95" s="184"/>
      <c r="L95" s="178">
        <f>F95+H95+J95</f>
        <v>20350</v>
      </c>
      <c r="M95" s="172" t="s">
        <v>145</v>
      </c>
      <c r="N95" s="78" t="s">
        <v>342</v>
      </c>
      <c r="O95" s="78" t="s">
        <v>342</v>
      </c>
      <c r="P95" s="78" t="s">
        <v>145</v>
      </c>
      <c r="Q95" s="78" t="s">
        <v>145</v>
      </c>
      <c r="R95" s="78" t="s">
        <v>145</v>
      </c>
      <c r="AV95" s="78" t="s">
        <v>145</v>
      </c>
      <c r="AW95" s="78" t="s">
        <v>145</v>
      </c>
      <c r="AX95" s="78" t="s">
        <v>145</v>
      </c>
      <c r="AY95" s="78" t="s">
        <v>145</v>
      </c>
      <c r="AZ95" s="78" t="s">
        <v>145</v>
      </c>
    </row>
    <row r="96" spans="1:52" ht="30" customHeight="1">
      <c r="A96" s="173"/>
      <c r="B96" s="173"/>
      <c r="C96" s="173"/>
      <c r="D96" s="173"/>
      <c r="E96" s="184"/>
      <c r="F96" s="178"/>
      <c r="G96" s="184"/>
      <c r="H96" s="178"/>
      <c r="I96" s="184"/>
      <c r="J96" s="178"/>
      <c r="K96" s="184"/>
      <c r="L96" s="178"/>
      <c r="M96" s="173"/>
    </row>
    <row r="97" spans="1:52" ht="30" customHeight="1">
      <c r="A97" s="179" t="s">
        <v>1554</v>
      </c>
      <c r="B97" s="180"/>
      <c r="C97" s="180"/>
      <c r="D97" s="180"/>
      <c r="E97" s="181"/>
      <c r="F97" s="182"/>
      <c r="G97" s="181"/>
      <c r="H97" s="182"/>
      <c r="I97" s="181"/>
      <c r="J97" s="182"/>
      <c r="K97" s="181"/>
      <c r="L97" s="182"/>
      <c r="M97" s="183"/>
      <c r="N97" s="78" t="s">
        <v>3393</v>
      </c>
    </row>
    <row r="98" spans="1:52" ht="30" customHeight="1">
      <c r="A98" s="172" t="s">
        <v>1516</v>
      </c>
      <c r="B98" s="172" t="s">
        <v>1514</v>
      </c>
      <c r="C98" s="172" t="s">
        <v>1515</v>
      </c>
      <c r="D98" s="173">
        <v>0.13</v>
      </c>
      <c r="E98" s="184">
        <f>단가대비표!O345</f>
        <v>0</v>
      </c>
      <c r="F98" s="178">
        <f>TRUNC(E98*D98,1)</f>
        <v>0</v>
      </c>
      <c r="G98" s="184">
        <f>단가대비표!P345</f>
        <v>169804</v>
      </c>
      <c r="H98" s="178">
        <f>TRUNC(G98*D98,1)</f>
        <v>22074.5</v>
      </c>
      <c r="I98" s="184">
        <f>단가대비표!V345</f>
        <v>0</v>
      </c>
      <c r="J98" s="178">
        <f>TRUNC(I98*D98,1)</f>
        <v>0</v>
      </c>
      <c r="K98" s="184">
        <f>TRUNC(E98+G98+I98,1)</f>
        <v>169804</v>
      </c>
      <c r="L98" s="178">
        <f>TRUNC(F98+H98+J98,1)</f>
        <v>22074.5</v>
      </c>
      <c r="M98" s="172" t="s">
        <v>145</v>
      </c>
      <c r="N98" s="78" t="s">
        <v>3393</v>
      </c>
      <c r="O98" s="78" t="s">
        <v>4472</v>
      </c>
      <c r="P98" s="78" t="s">
        <v>332</v>
      </c>
      <c r="Q98" s="78" t="s">
        <v>332</v>
      </c>
      <c r="R98" s="78" t="s">
        <v>331</v>
      </c>
      <c r="AV98" s="78" t="s">
        <v>145</v>
      </c>
      <c r="AW98" s="78" t="s">
        <v>4523</v>
      </c>
      <c r="AX98" s="78" t="s">
        <v>145</v>
      </c>
      <c r="AY98" s="78" t="s">
        <v>145</v>
      </c>
      <c r="AZ98" s="78" t="s">
        <v>145</v>
      </c>
    </row>
    <row r="99" spans="1:52" ht="30" customHeight="1">
      <c r="A99" s="172" t="s">
        <v>1494</v>
      </c>
      <c r="B99" s="172" t="s">
        <v>145</v>
      </c>
      <c r="C99" s="172" t="s">
        <v>145</v>
      </c>
      <c r="D99" s="173"/>
      <c r="E99" s="184"/>
      <c r="F99" s="178">
        <f>TRUNC(SUMIF(N98:N98, N97, F98:F98),0)</f>
        <v>0</v>
      </c>
      <c r="G99" s="184"/>
      <c r="H99" s="178">
        <f>TRUNC(SUMIF(N98:N98, N97, H98:H98),0)</f>
        <v>22074</v>
      </c>
      <c r="I99" s="184"/>
      <c r="J99" s="178">
        <f>TRUNC(SUMIF(N98:N98, N97, J98:J98),0)</f>
        <v>0</v>
      </c>
      <c r="K99" s="184"/>
      <c r="L99" s="178">
        <f>F99+H99+J99</f>
        <v>22074</v>
      </c>
      <c r="M99" s="172" t="s">
        <v>145</v>
      </c>
      <c r="N99" s="78" t="s">
        <v>342</v>
      </c>
      <c r="O99" s="78" t="s">
        <v>342</v>
      </c>
      <c r="P99" s="78" t="s">
        <v>145</v>
      </c>
      <c r="Q99" s="78" t="s">
        <v>145</v>
      </c>
      <c r="R99" s="78" t="s">
        <v>145</v>
      </c>
      <c r="AV99" s="78" t="s">
        <v>145</v>
      </c>
      <c r="AW99" s="78" t="s">
        <v>145</v>
      </c>
      <c r="AX99" s="78" t="s">
        <v>145</v>
      </c>
      <c r="AY99" s="78" t="s">
        <v>145</v>
      </c>
      <c r="AZ99" s="78" t="s">
        <v>145</v>
      </c>
    </row>
    <row r="100" spans="1:52" ht="30" customHeight="1">
      <c r="A100" s="173"/>
      <c r="B100" s="173"/>
      <c r="C100" s="173"/>
      <c r="D100" s="173"/>
      <c r="E100" s="184"/>
      <c r="F100" s="178"/>
      <c r="G100" s="184"/>
      <c r="H100" s="178"/>
      <c r="I100" s="184"/>
      <c r="J100" s="178"/>
      <c r="K100" s="184"/>
      <c r="L100" s="178"/>
      <c r="M100" s="173"/>
    </row>
    <row r="101" spans="1:52" ht="30" customHeight="1">
      <c r="A101" s="179" t="s">
        <v>1555</v>
      </c>
      <c r="B101" s="180"/>
      <c r="C101" s="180"/>
      <c r="D101" s="180"/>
      <c r="E101" s="181"/>
      <c r="F101" s="182"/>
      <c r="G101" s="181"/>
      <c r="H101" s="182"/>
      <c r="I101" s="181"/>
      <c r="J101" s="182"/>
      <c r="K101" s="181"/>
      <c r="L101" s="182"/>
      <c r="M101" s="183"/>
      <c r="N101" s="78" t="s">
        <v>3395</v>
      </c>
    </row>
    <row r="102" spans="1:52" ht="30" customHeight="1">
      <c r="A102" s="172" t="s">
        <v>1513</v>
      </c>
      <c r="B102" s="172" t="s">
        <v>1514</v>
      </c>
      <c r="C102" s="172" t="s">
        <v>1515</v>
      </c>
      <c r="D102" s="173">
        <v>5.0000000000000001E-3</v>
      </c>
      <c r="E102" s="184">
        <f>단가대비표!O359</f>
        <v>0</v>
      </c>
      <c r="F102" s="178">
        <f>TRUNC(E102*D102,1)</f>
        <v>0</v>
      </c>
      <c r="G102" s="184">
        <f>단가대비표!P359</f>
        <v>277894</v>
      </c>
      <c r="H102" s="178">
        <f>TRUNC(G102*D102,1)</f>
        <v>1389.4</v>
      </c>
      <c r="I102" s="184">
        <f>단가대비표!V359</f>
        <v>0</v>
      </c>
      <c r="J102" s="178">
        <f>TRUNC(I102*D102,1)</f>
        <v>0</v>
      </c>
      <c r="K102" s="184">
        <f>TRUNC(E102+G102+I102,1)</f>
        <v>277894</v>
      </c>
      <c r="L102" s="178">
        <f>TRUNC(F102+H102+J102,1)</f>
        <v>1389.4</v>
      </c>
      <c r="M102" s="172" t="s">
        <v>145</v>
      </c>
      <c r="N102" s="78" t="s">
        <v>3395</v>
      </c>
      <c r="O102" s="78" t="s">
        <v>4470</v>
      </c>
      <c r="P102" s="78" t="s">
        <v>332</v>
      </c>
      <c r="Q102" s="78" t="s">
        <v>332</v>
      </c>
      <c r="R102" s="78" t="s">
        <v>331</v>
      </c>
      <c r="AV102" s="78" t="s">
        <v>145</v>
      </c>
      <c r="AW102" s="78" t="s">
        <v>4524</v>
      </c>
      <c r="AX102" s="78" t="s">
        <v>145</v>
      </c>
      <c r="AY102" s="78" t="s">
        <v>145</v>
      </c>
      <c r="AZ102" s="78" t="s">
        <v>145</v>
      </c>
    </row>
    <row r="103" spans="1:52" ht="30" customHeight="1">
      <c r="A103" s="172" t="s">
        <v>1494</v>
      </c>
      <c r="B103" s="172" t="s">
        <v>145</v>
      </c>
      <c r="C103" s="172" t="s">
        <v>145</v>
      </c>
      <c r="D103" s="173"/>
      <c r="E103" s="184"/>
      <c r="F103" s="178">
        <f>TRUNC(SUMIF(N102:N102, N101, F102:F102),0)</f>
        <v>0</v>
      </c>
      <c r="G103" s="184"/>
      <c r="H103" s="178">
        <f>TRUNC(SUMIF(N102:N102, N101, H102:H102),0)</f>
        <v>1389</v>
      </c>
      <c r="I103" s="184"/>
      <c r="J103" s="178">
        <f>TRUNC(SUMIF(N102:N102, N101, J102:J102),0)</f>
        <v>0</v>
      </c>
      <c r="K103" s="184"/>
      <c r="L103" s="178">
        <f>F103+H103+J103</f>
        <v>1389</v>
      </c>
      <c r="M103" s="172" t="s">
        <v>145</v>
      </c>
      <c r="N103" s="78" t="s">
        <v>342</v>
      </c>
      <c r="O103" s="78" t="s">
        <v>342</v>
      </c>
      <c r="P103" s="78" t="s">
        <v>145</v>
      </c>
      <c r="Q103" s="78" t="s">
        <v>145</v>
      </c>
      <c r="R103" s="78" t="s">
        <v>145</v>
      </c>
      <c r="AV103" s="78" t="s">
        <v>145</v>
      </c>
      <c r="AW103" s="78" t="s">
        <v>145</v>
      </c>
      <c r="AX103" s="78" t="s">
        <v>145</v>
      </c>
      <c r="AY103" s="78" t="s">
        <v>145</v>
      </c>
      <c r="AZ103" s="78" t="s">
        <v>145</v>
      </c>
    </row>
    <row r="104" spans="1:52" ht="30" customHeight="1">
      <c r="A104" s="173"/>
      <c r="B104" s="173"/>
      <c r="C104" s="173"/>
      <c r="D104" s="173"/>
      <c r="E104" s="184"/>
      <c r="F104" s="178"/>
      <c r="G104" s="184"/>
      <c r="H104" s="178"/>
      <c r="I104" s="184"/>
      <c r="J104" s="178"/>
      <c r="K104" s="184"/>
      <c r="L104" s="178"/>
      <c r="M104" s="173"/>
    </row>
    <row r="105" spans="1:52" ht="30" customHeight="1">
      <c r="A105" s="179" t="s">
        <v>1556</v>
      </c>
      <c r="B105" s="180"/>
      <c r="C105" s="180"/>
      <c r="D105" s="180"/>
      <c r="E105" s="181"/>
      <c r="F105" s="182"/>
      <c r="G105" s="181"/>
      <c r="H105" s="182"/>
      <c r="I105" s="181"/>
      <c r="J105" s="182"/>
      <c r="K105" s="181"/>
      <c r="L105" s="182"/>
      <c r="M105" s="183"/>
      <c r="N105" s="78" t="s">
        <v>3397</v>
      </c>
    </row>
    <row r="106" spans="1:52" ht="30" customHeight="1">
      <c r="A106" s="172" t="s">
        <v>1513</v>
      </c>
      <c r="B106" s="172" t="s">
        <v>1514</v>
      </c>
      <c r="C106" s="172" t="s">
        <v>1515</v>
      </c>
      <c r="D106" s="173">
        <v>1.2E-2</v>
      </c>
      <c r="E106" s="184">
        <f>단가대비표!O359</f>
        <v>0</v>
      </c>
      <c r="F106" s="178">
        <f>TRUNC(E106*D106,1)</f>
        <v>0</v>
      </c>
      <c r="G106" s="184">
        <f>단가대비표!P359</f>
        <v>277894</v>
      </c>
      <c r="H106" s="178">
        <f>TRUNC(G106*D106,1)</f>
        <v>3334.7</v>
      </c>
      <c r="I106" s="184">
        <f>단가대비표!V359</f>
        <v>0</v>
      </c>
      <c r="J106" s="178">
        <f>TRUNC(I106*D106,1)</f>
        <v>0</v>
      </c>
      <c r="K106" s="184">
        <f>TRUNC(E106+G106+I106,1)</f>
        <v>277894</v>
      </c>
      <c r="L106" s="178">
        <f>TRUNC(F106+H106+J106,1)</f>
        <v>3334.7</v>
      </c>
      <c r="M106" s="172" t="s">
        <v>145</v>
      </c>
      <c r="N106" s="78" t="s">
        <v>3397</v>
      </c>
      <c r="O106" s="78" t="s">
        <v>4470</v>
      </c>
      <c r="P106" s="78" t="s">
        <v>332</v>
      </c>
      <c r="Q106" s="78" t="s">
        <v>332</v>
      </c>
      <c r="R106" s="78" t="s">
        <v>331</v>
      </c>
      <c r="AV106" s="78" t="s">
        <v>145</v>
      </c>
      <c r="AW106" s="78" t="s">
        <v>4525</v>
      </c>
      <c r="AX106" s="78" t="s">
        <v>145</v>
      </c>
      <c r="AY106" s="78" t="s">
        <v>145</v>
      </c>
      <c r="AZ106" s="78" t="s">
        <v>145</v>
      </c>
    </row>
    <row r="107" spans="1:52" ht="30" customHeight="1">
      <c r="A107" s="172" t="s">
        <v>1494</v>
      </c>
      <c r="B107" s="172" t="s">
        <v>145</v>
      </c>
      <c r="C107" s="172" t="s">
        <v>145</v>
      </c>
      <c r="D107" s="173"/>
      <c r="E107" s="184"/>
      <c r="F107" s="178">
        <f>TRUNC(SUMIF(N106:N106, N105, F106:F106),0)</f>
        <v>0</v>
      </c>
      <c r="G107" s="184"/>
      <c r="H107" s="178">
        <f>TRUNC(SUMIF(N106:N106, N105, H106:H106),0)</f>
        <v>3334</v>
      </c>
      <c r="I107" s="184"/>
      <c r="J107" s="178">
        <f>TRUNC(SUMIF(N106:N106, N105, J106:J106),0)</f>
        <v>0</v>
      </c>
      <c r="K107" s="184"/>
      <c r="L107" s="178">
        <f>F107+H107+J107</f>
        <v>3334</v>
      </c>
      <c r="M107" s="172" t="s">
        <v>145</v>
      </c>
      <c r="N107" s="78" t="s">
        <v>342</v>
      </c>
      <c r="O107" s="78" t="s">
        <v>342</v>
      </c>
      <c r="P107" s="78" t="s">
        <v>145</v>
      </c>
      <c r="Q107" s="78" t="s">
        <v>145</v>
      </c>
      <c r="R107" s="78" t="s">
        <v>145</v>
      </c>
      <c r="AV107" s="78" t="s">
        <v>145</v>
      </c>
      <c r="AW107" s="78" t="s">
        <v>145</v>
      </c>
      <c r="AX107" s="78" t="s">
        <v>145</v>
      </c>
      <c r="AY107" s="78" t="s">
        <v>145</v>
      </c>
      <c r="AZ107" s="78" t="s">
        <v>145</v>
      </c>
    </row>
    <row r="108" spans="1:52" ht="30" customHeight="1">
      <c r="A108" s="173"/>
      <c r="B108" s="173"/>
      <c r="C108" s="173"/>
      <c r="D108" s="173"/>
      <c r="E108" s="184"/>
      <c r="F108" s="178"/>
      <c r="G108" s="184"/>
      <c r="H108" s="178"/>
      <c r="I108" s="184"/>
      <c r="J108" s="178"/>
      <c r="K108" s="184"/>
      <c r="L108" s="178"/>
      <c r="M108" s="173"/>
    </row>
    <row r="109" spans="1:52" ht="30" customHeight="1">
      <c r="A109" s="179" t="s">
        <v>1557</v>
      </c>
      <c r="B109" s="180"/>
      <c r="C109" s="180"/>
      <c r="D109" s="180"/>
      <c r="E109" s="181"/>
      <c r="F109" s="182"/>
      <c r="G109" s="181"/>
      <c r="H109" s="182"/>
      <c r="I109" s="181"/>
      <c r="J109" s="182"/>
      <c r="K109" s="181"/>
      <c r="L109" s="182"/>
      <c r="M109" s="183"/>
      <c r="N109" s="78" t="s">
        <v>3399</v>
      </c>
    </row>
    <row r="110" spans="1:52" ht="30" customHeight="1">
      <c r="A110" s="172" t="s">
        <v>1558</v>
      </c>
      <c r="B110" s="172" t="s">
        <v>1559</v>
      </c>
      <c r="C110" s="172" t="s">
        <v>358</v>
      </c>
      <c r="D110" s="173">
        <v>1.2</v>
      </c>
      <c r="E110" s="184">
        <f>단가대비표!O63</f>
        <v>408.35</v>
      </c>
      <c r="F110" s="178">
        <f>TRUNC(E110*D110,1)</f>
        <v>490</v>
      </c>
      <c r="G110" s="184">
        <f>단가대비표!P63</f>
        <v>0</v>
      </c>
      <c r="H110" s="178">
        <f>TRUNC(G110*D110,1)</f>
        <v>0</v>
      </c>
      <c r="I110" s="184">
        <f>단가대비표!V63</f>
        <v>0</v>
      </c>
      <c r="J110" s="178">
        <f>TRUNC(I110*D110,1)</f>
        <v>0</v>
      </c>
      <c r="K110" s="184">
        <f t="shared" ref="K110:L112" si="19">TRUNC(E110+G110+I110,1)</f>
        <v>408.3</v>
      </c>
      <c r="L110" s="178">
        <f t="shared" si="19"/>
        <v>490</v>
      </c>
      <c r="M110" s="172" t="s">
        <v>145</v>
      </c>
      <c r="N110" s="78" t="s">
        <v>3399</v>
      </c>
      <c r="O110" s="78" t="s">
        <v>4526</v>
      </c>
      <c r="P110" s="78" t="s">
        <v>332</v>
      </c>
      <c r="Q110" s="78" t="s">
        <v>332</v>
      </c>
      <c r="R110" s="78" t="s">
        <v>331</v>
      </c>
      <c r="AV110" s="78" t="s">
        <v>145</v>
      </c>
      <c r="AW110" s="78" t="s">
        <v>4527</v>
      </c>
      <c r="AX110" s="78" t="s">
        <v>145</v>
      </c>
      <c r="AY110" s="78" t="s">
        <v>145</v>
      </c>
      <c r="AZ110" s="78" t="s">
        <v>145</v>
      </c>
    </row>
    <row r="111" spans="1:52" ht="30" customHeight="1">
      <c r="A111" s="172" t="s">
        <v>1560</v>
      </c>
      <c r="B111" s="172" t="s">
        <v>1561</v>
      </c>
      <c r="C111" s="172" t="s">
        <v>1273</v>
      </c>
      <c r="D111" s="173">
        <v>0.06</v>
      </c>
      <c r="E111" s="184">
        <f>단가대비표!O298</f>
        <v>9376</v>
      </c>
      <c r="F111" s="178">
        <f>TRUNC(E111*D111,1)</f>
        <v>562.5</v>
      </c>
      <c r="G111" s="184">
        <f>단가대비표!P298</f>
        <v>0</v>
      </c>
      <c r="H111" s="178">
        <f>TRUNC(G111*D111,1)</f>
        <v>0</v>
      </c>
      <c r="I111" s="184">
        <f>단가대비표!V298</f>
        <v>0</v>
      </c>
      <c r="J111" s="178">
        <f>TRUNC(I111*D111,1)</f>
        <v>0</v>
      </c>
      <c r="K111" s="184">
        <f t="shared" si="19"/>
        <v>9376</v>
      </c>
      <c r="L111" s="178">
        <f t="shared" si="19"/>
        <v>562.5</v>
      </c>
      <c r="M111" s="172" t="s">
        <v>145</v>
      </c>
      <c r="N111" s="78" t="s">
        <v>3399</v>
      </c>
      <c r="O111" s="78" t="s">
        <v>4528</v>
      </c>
      <c r="P111" s="78" t="s">
        <v>332</v>
      </c>
      <c r="Q111" s="78" t="s">
        <v>332</v>
      </c>
      <c r="R111" s="78" t="s">
        <v>331</v>
      </c>
      <c r="AV111" s="78" t="s">
        <v>145</v>
      </c>
      <c r="AW111" s="78" t="s">
        <v>4529</v>
      </c>
      <c r="AX111" s="78" t="s">
        <v>145</v>
      </c>
      <c r="AY111" s="78" t="s">
        <v>145</v>
      </c>
      <c r="AZ111" s="78" t="s">
        <v>145</v>
      </c>
    </row>
    <row r="112" spans="1:52" ht="30" customHeight="1">
      <c r="A112" s="172" t="s">
        <v>1516</v>
      </c>
      <c r="B112" s="172" t="s">
        <v>1514</v>
      </c>
      <c r="C112" s="172" t="s">
        <v>1515</v>
      </c>
      <c r="D112" s="173">
        <v>0.01</v>
      </c>
      <c r="E112" s="184">
        <f>단가대비표!O345</f>
        <v>0</v>
      </c>
      <c r="F112" s="178">
        <f>TRUNC(E112*D112,1)</f>
        <v>0</v>
      </c>
      <c r="G112" s="184">
        <f>단가대비표!P345</f>
        <v>169804</v>
      </c>
      <c r="H112" s="178">
        <f>TRUNC(G112*D112,1)</f>
        <v>1698</v>
      </c>
      <c r="I112" s="184">
        <f>단가대비표!V345</f>
        <v>0</v>
      </c>
      <c r="J112" s="178">
        <f>TRUNC(I112*D112,1)</f>
        <v>0</v>
      </c>
      <c r="K112" s="184">
        <f t="shared" si="19"/>
        <v>169804</v>
      </c>
      <c r="L112" s="178">
        <f t="shared" si="19"/>
        <v>1698</v>
      </c>
      <c r="M112" s="172" t="s">
        <v>145</v>
      </c>
      <c r="N112" s="78" t="s">
        <v>3399</v>
      </c>
      <c r="O112" s="78" t="s">
        <v>4472</v>
      </c>
      <c r="P112" s="78" t="s">
        <v>332</v>
      </c>
      <c r="Q112" s="78" t="s">
        <v>332</v>
      </c>
      <c r="R112" s="78" t="s">
        <v>331</v>
      </c>
      <c r="AV112" s="78" t="s">
        <v>145</v>
      </c>
      <c r="AW112" s="78" t="s">
        <v>4530</v>
      </c>
      <c r="AX112" s="78" t="s">
        <v>145</v>
      </c>
      <c r="AY112" s="78" t="s">
        <v>145</v>
      </c>
      <c r="AZ112" s="78" t="s">
        <v>145</v>
      </c>
    </row>
    <row r="113" spans="1:52" ht="30" customHeight="1">
      <c r="A113" s="172" t="s">
        <v>1494</v>
      </c>
      <c r="B113" s="172" t="s">
        <v>145</v>
      </c>
      <c r="C113" s="172" t="s">
        <v>145</v>
      </c>
      <c r="D113" s="173"/>
      <c r="E113" s="184"/>
      <c r="F113" s="178">
        <f>TRUNC(SUMIF(N110:N112, N109, F110:F112),0)</f>
        <v>1052</v>
      </c>
      <c r="G113" s="184"/>
      <c r="H113" s="178">
        <f>TRUNC(SUMIF(N110:N112, N109, H110:H112),0)</f>
        <v>1698</v>
      </c>
      <c r="I113" s="184"/>
      <c r="J113" s="178">
        <f>TRUNC(SUMIF(N110:N112, N109, J110:J112),0)</f>
        <v>0</v>
      </c>
      <c r="K113" s="184"/>
      <c r="L113" s="178">
        <f>F113+H113+J113</f>
        <v>2750</v>
      </c>
      <c r="M113" s="172" t="s">
        <v>145</v>
      </c>
      <c r="N113" s="78" t="s">
        <v>342</v>
      </c>
      <c r="O113" s="78" t="s">
        <v>342</v>
      </c>
      <c r="P113" s="78" t="s">
        <v>145</v>
      </c>
      <c r="Q113" s="78" t="s">
        <v>145</v>
      </c>
      <c r="R113" s="78" t="s">
        <v>145</v>
      </c>
      <c r="AV113" s="78" t="s">
        <v>145</v>
      </c>
      <c r="AW113" s="78" t="s">
        <v>145</v>
      </c>
      <c r="AX113" s="78" t="s">
        <v>145</v>
      </c>
      <c r="AY113" s="78" t="s">
        <v>145</v>
      </c>
      <c r="AZ113" s="78" t="s">
        <v>145</v>
      </c>
    </row>
    <row r="114" spans="1:52" ht="30" customHeight="1">
      <c r="A114" s="173"/>
      <c r="B114" s="173"/>
      <c r="C114" s="173"/>
      <c r="D114" s="173"/>
      <c r="E114" s="184"/>
      <c r="F114" s="178"/>
      <c r="G114" s="184"/>
      <c r="H114" s="178"/>
      <c r="I114" s="184"/>
      <c r="J114" s="178"/>
      <c r="K114" s="184"/>
      <c r="L114" s="178"/>
      <c r="M114" s="173"/>
    </row>
    <row r="115" spans="1:52" ht="30" customHeight="1">
      <c r="A115" s="179" t="s">
        <v>1562</v>
      </c>
      <c r="B115" s="180"/>
      <c r="C115" s="180"/>
      <c r="D115" s="180"/>
      <c r="E115" s="181"/>
      <c r="F115" s="182"/>
      <c r="G115" s="181"/>
      <c r="H115" s="182"/>
      <c r="I115" s="181"/>
      <c r="J115" s="182"/>
      <c r="K115" s="181"/>
      <c r="L115" s="182"/>
      <c r="M115" s="183"/>
      <c r="N115" s="78" t="s">
        <v>3401</v>
      </c>
    </row>
    <row r="116" spans="1:52" ht="30" customHeight="1">
      <c r="A116" s="172" t="s">
        <v>1516</v>
      </c>
      <c r="B116" s="172" t="s">
        <v>1514</v>
      </c>
      <c r="C116" s="172" t="s">
        <v>1515</v>
      </c>
      <c r="D116" s="173">
        <v>4.0000000000000001E-3</v>
      </c>
      <c r="E116" s="184">
        <f>단가대비표!O345</f>
        <v>0</v>
      </c>
      <c r="F116" s="178">
        <f>TRUNC(E116*D116,1)</f>
        <v>0</v>
      </c>
      <c r="G116" s="184">
        <f>단가대비표!P345</f>
        <v>169804</v>
      </c>
      <c r="H116" s="178">
        <f>TRUNC(G116*D116,1)</f>
        <v>679.2</v>
      </c>
      <c r="I116" s="184">
        <f>단가대비표!V345</f>
        <v>0</v>
      </c>
      <c r="J116" s="178">
        <f>TRUNC(I116*D116,1)</f>
        <v>0</v>
      </c>
      <c r="K116" s="184">
        <f>TRUNC(E116+G116+I116,1)</f>
        <v>169804</v>
      </c>
      <c r="L116" s="178">
        <f>TRUNC(F116+H116+J116,1)</f>
        <v>679.2</v>
      </c>
      <c r="M116" s="172" t="s">
        <v>145</v>
      </c>
      <c r="N116" s="78" t="s">
        <v>3401</v>
      </c>
      <c r="O116" s="78" t="s">
        <v>4472</v>
      </c>
      <c r="P116" s="78" t="s">
        <v>332</v>
      </c>
      <c r="Q116" s="78" t="s">
        <v>332</v>
      </c>
      <c r="R116" s="78" t="s">
        <v>331</v>
      </c>
      <c r="AV116" s="78" t="s">
        <v>145</v>
      </c>
      <c r="AW116" s="78" t="s">
        <v>4531</v>
      </c>
      <c r="AX116" s="78" t="s">
        <v>145</v>
      </c>
      <c r="AY116" s="78" t="s">
        <v>145</v>
      </c>
      <c r="AZ116" s="78" t="s">
        <v>145</v>
      </c>
    </row>
    <row r="117" spans="1:52" ht="30" customHeight="1">
      <c r="A117" s="172" t="s">
        <v>1494</v>
      </c>
      <c r="B117" s="172" t="s">
        <v>145</v>
      </c>
      <c r="C117" s="172" t="s">
        <v>145</v>
      </c>
      <c r="D117" s="173"/>
      <c r="E117" s="184"/>
      <c r="F117" s="178">
        <f>TRUNC(SUMIF(N116:N116, N115, F116:F116),0)</f>
        <v>0</v>
      </c>
      <c r="G117" s="184"/>
      <c r="H117" s="178">
        <f>TRUNC(SUMIF(N116:N116, N115, H116:H116),0)</f>
        <v>679</v>
      </c>
      <c r="I117" s="184"/>
      <c r="J117" s="178">
        <f>TRUNC(SUMIF(N116:N116, N115, J116:J116),0)</f>
        <v>0</v>
      </c>
      <c r="K117" s="184"/>
      <c r="L117" s="178">
        <f>F117+H117+J117</f>
        <v>679</v>
      </c>
      <c r="M117" s="172" t="s">
        <v>145</v>
      </c>
      <c r="N117" s="78" t="s">
        <v>342</v>
      </c>
      <c r="O117" s="78" t="s">
        <v>342</v>
      </c>
      <c r="P117" s="78" t="s">
        <v>145</v>
      </c>
      <c r="Q117" s="78" t="s">
        <v>145</v>
      </c>
      <c r="R117" s="78" t="s">
        <v>145</v>
      </c>
      <c r="AV117" s="78" t="s">
        <v>145</v>
      </c>
      <c r="AW117" s="78" t="s">
        <v>145</v>
      </c>
      <c r="AX117" s="78" t="s">
        <v>145</v>
      </c>
      <c r="AY117" s="78" t="s">
        <v>145</v>
      </c>
      <c r="AZ117" s="78" t="s">
        <v>145</v>
      </c>
    </row>
    <row r="118" spans="1:52" ht="30" customHeight="1">
      <c r="A118" s="173"/>
      <c r="B118" s="173"/>
      <c r="C118" s="173"/>
      <c r="D118" s="173"/>
      <c r="E118" s="184"/>
      <c r="F118" s="178"/>
      <c r="G118" s="184"/>
      <c r="H118" s="178"/>
      <c r="I118" s="184"/>
      <c r="J118" s="178"/>
      <c r="K118" s="184"/>
      <c r="L118" s="178"/>
      <c r="M118" s="173"/>
    </row>
    <row r="119" spans="1:52" ht="30" customHeight="1">
      <c r="A119" s="179" t="s">
        <v>1563</v>
      </c>
      <c r="B119" s="180"/>
      <c r="C119" s="180"/>
      <c r="D119" s="180"/>
      <c r="E119" s="181"/>
      <c r="F119" s="182"/>
      <c r="G119" s="181"/>
      <c r="H119" s="182"/>
      <c r="I119" s="181"/>
      <c r="J119" s="182"/>
      <c r="K119" s="181"/>
      <c r="L119" s="182"/>
      <c r="M119" s="183"/>
      <c r="N119" s="78" t="s">
        <v>3403</v>
      </c>
    </row>
    <row r="120" spans="1:52" ht="30" customHeight="1">
      <c r="A120" s="172" t="s">
        <v>1516</v>
      </c>
      <c r="B120" s="172" t="s">
        <v>1514</v>
      </c>
      <c r="C120" s="172" t="s">
        <v>1515</v>
      </c>
      <c r="D120" s="173">
        <v>0.02</v>
      </c>
      <c r="E120" s="184">
        <f>단가대비표!O345</f>
        <v>0</v>
      </c>
      <c r="F120" s="178">
        <f>TRUNC(E120*D120,1)</f>
        <v>0</v>
      </c>
      <c r="G120" s="184">
        <f>단가대비표!P345</f>
        <v>169804</v>
      </c>
      <c r="H120" s="178">
        <f>TRUNC(G120*D120,1)</f>
        <v>3396</v>
      </c>
      <c r="I120" s="184">
        <f>단가대비표!V345</f>
        <v>0</v>
      </c>
      <c r="J120" s="178">
        <f>TRUNC(I120*D120,1)</f>
        <v>0</v>
      </c>
      <c r="K120" s="184">
        <f>TRUNC(E120+G120+I120,1)</f>
        <v>169804</v>
      </c>
      <c r="L120" s="178">
        <f>TRUNC(F120+H120+J120,1)</f>
        <v>3396</v>
      </c>
      <c r="M120" s="172" t="s">
        <v>145</v>
      </c>
      <c r="N120" s="78" t="s">
        <v>3403</v>
      </c>
      <c r="O120" s="78" t="s">
        <v>4472</v>
      </c>
      <c r="P120" s="78" t="s">
        <v>332</v>
      </c>
      <c r="Q120" s="78" t="s">
        <v>332</v>
      </c>
      <c r="R120" s="78" t="s">
        <v>331</v>
      </c>
      <c r="AV120" s="78" t="s">
        <v>145</v>
      </c>
      <c r="AW120" s="78" t="s">
        <v>4532</v>
      </c>
      <c r="AX120" s="78" t="s">
        <v>145</v>
      </c>
      <c r="AY120" s="78" t="s">
        <v>145</v>
      </c>
      <c r="AZ120" s="78" t="s">
        <v>145</v>
      </c>
    </row>
    <row r="121" spans="1:52" ht="30" customHeight="1">
      <c r="A121" s="172" t="s">
        <v>1494</v>
      </c>
      <c r="B121" s="172" t="s">
        <v>145</v>
      </c>
      <c r="C121" s="172" t="s">
        <v>145</v>
      </c>
      <c r="D121" s="173"/>
      <c r="E121" s="184"/>
      <c r="F121" s="178">
        <f>TRUNC(SUMIF(N120:N120, N119, F120:F120),0)</f>
        <v>0</v>
      </c>
      <c r="G121" s="184"/>
      <c r="H121" s="178">
        <f>TRUNC(SUMIF(N120:N120, N119, H120:H120),0)</f>
        <v>3396</v>
      </c>
      <c r="I121" s="184"/>
      <c r="J121" s="178">
        <f>TRUNC(SUMIF(N120:N120, N119, J120:J120),0)</f>
        <v>0</v>
      </c>
      <c r="K121" s="184"/>
      <c r="L121" s="178">
        <f>F121+H121+J121</f>
        <v>3396</v>
      </c>
      <c r="M121" s="172" t="s">
        <v>145</v>
      </c>
      <c r="N121" s="78" t="s">
        <v>342</v>
      </c>
      <c r="O121" s="78" t="s">
        <v>342</v>
      </c>
      <c r="P121" s="78" t="s">
        <v>145</v>
      </c>
      <c r="Q121" s="78" t="s">
        <v>145</v>
      </c>
      <c r="R121" s="78" t="s">
        <v>145</v>
      </c>
      <c r="AV121" s="78" t="s">
        <v>145</v>
      </c>
      <c r="AW121" s="78" t="s">
        <v>145</v>
      </c>
      <c r="AX121" s="78" t="s">
        <v>145</v>
      </c>
      <c r="AY121" s="78" t="s">
        <v>145</v>
      </c>
      <c r="AZ121" s="78" t="s">
        <v>145</v>
      </c>
    </row>
    <row r="122" spans="1:52" ht="30" customHeight="1">
      <c r="A122" s="173"/>
      <c r="B122" s="173"/>
      <c r="C122" s="173"/>
      <c r="D122" s="173"/>
      <c r="E122" s="184"/>
      <c r="F122" s="178"/>
      <c r="G122" s="184"/>
      <c r="H122" s="178"/>
      <c r="I122" s="184"/>
      <c r="J122" s="178"/>
      <c r="K122" s="184"/>
      <c r="L122" s="178"/>
      <c r="M122" s="173"/>
    </row>
    <row r="123" spans="1:52" ht="30" customHeight="1">
      <c r="A123" s="179" t="s">
        <v>1564</v>
      </c>
      <c r="B123" s="180"/>
      <c r="C123" s="180"/>
      <c r="D123" s="180"/>
      <c r="E123" s="181"/>
      <c r="F123" s="182"/>
      <c r="G123" s="181"/>
      <c r="H123" s="182"/>
      <c r="I123" s="181"/>
      <c r="J123" s="182"/>
      <c r="K123" s="181"/>
      <c r="L123" s="182"/>
      <c r="M123" s="183"/>
      <c r="N123" s="78" t="s">
        <v>3409</v>
      </c>
    </row>
    <row r="124" spans="1:52" ht="30" customHeight="1">
      <c r="A124" s="172" t="s">
        <v>1565</v>
      </c>
      <c r="B124" s="172" t="s">
        <v>1514</v>
      </c>
      <c r="C124" s="172" t="s">
        <v>1515</v>
      </c>
      <c r="D124" s="173">
        <v>3.3999999999999998E-3</v>
      </c>
      <c r="E124" s="184">
        <f>단가대비표!O346</f>
        <v>0</v>
      </c>
      <c r="F124" s="178">
        <f t="shared" ref="F124:F130" si="20">TRUNC(E124*D124,1)</f>
        <v>0</v>
      </c>
      <c r="G124" s="184">
        <f>단가대비표!P346</f>
        <v>221506</v>
      </c>
      <c r="H124" s="178">
        <f t="shared" ref="H124:H130" si="21">TRUNC(G124*D124,1)</f>
        <v>753.1</v>
      </c>
      <c r="I124" s="184">
        <f>단가대비표!V346</f>
        <v>0</v>
      </c>
      <c r="J124" s="178">
        <f t="shared" ref="J124:J130" si="22">TRUNC(I124*D124,1)</f>
        <v>0</v>
      </c>
      <c r="K124" s="184">
        <f t="shared" ref="K124:L130" si="23">TRUNC(E124+G124+I124,1)</f>
        <v>221506</v>
      </c>
      <c r="L124" s="178">
        <f t="shared" si="23"/>
        <v>753.1</v>
      </c>
      <c r="M124" s="172" t="s">
        <v>145</v>
      </c>
      <c r="N124" s="78" t="s">
        <v>3409</v>
      </c>
      <c r="O124" s="78" t="s">
        <v>4533</v>
      </c>
      <c r="P124" s="78" t="s">
        <v>332</v>
      </c>
      <c r="Q124" s="78" t="s">
        <v>332</v>
      </c>
      <c r="R124" s="78" t="s">
        <v>331</v>
      </c>
      <c r="AV124" s="78" t="s">
        <v>145</v>
      </c>
      <c r="AW124" s="78" t="s">
        <v>4534</v>
      </c>
      <c r="AX124" s="78" t="s">
        <v>145</v>
      </c>
      <c r="AY124" s="78" t="s">
        <v>145</v>
      </c>
      <c r="AZ124" s="78" t="s">
        <v>145</v>
      </c>
    </row>
    <row r="125" spans="1:52" ht="30" customHeight="1">
      <c r="A125" s="172" t="s">
        <v>1516</v>
      </c>
      <c r="B125" s="172" t="s">
        <v>1514</v>
      </c>
      <c r="C125" s="172" t="s">
        <v>1515</v>
      </c>
      <c r="D125" s="173">
        <v>3.3999999999999998E-3</v>
      </c>
      <c r="E125" s="184">
        <f>단가대비표!O345</f>
        <v>0</v>
      </c>
      <c r="F125" s="178">
        <f t="shared" si="20"/>
        <v>0</v>
      </c>
      <c r="G125" s="184">
        <f>단가대비표!P345</f>
        <v>169804</v>
      </c>
      <c r="H125" s="178">
        <f t="shared" si="21"/>
        <v>577.29999999999995</v>
      </c>
      <c r="I125" s="184">
        <f>단가대비표!V345</f>
        <v>0</v>
      </c>
      <c r="J125" s="178">
        <f t="shared" si="22"/>
        <v>0</v>
      </c>
      <c r="K125" s="184">
        <f t="shared" si="23"/>
        <v>169804</v>
      </c>
      <c r="L125" s="178">
        <f t="shared" si="23"/>
        <v>577.29999999999995</v>
      </c>
      <c r="M125" s="172" t="s">
        <v>145</v>
      </c>
      <c r="N125" s="78" t="s">
        <v>3409</v>
      </c>
      <c r="O125" s="78" t="s">
        <v>4472</v>
      </c>
      <c r="P125" s="78" t="s">
        <v>332</v>
      </c>
      <c r="Q125" s="78" t="s">
        <v>332</v>
      </c>
      <c r="R125" s="78" t="s">
        <v>331</v>
      </c>
      <c r="AV125" s="78" t="s">
        <v>145</v>
      </c>
      <c r="AW125" s="78" t="s">
        <v>4535</v>
      </c>
      <c r="AX125" s="78" t="s">
        <v>145</v>
      </c>
      <c r="AY125" s="78" t="s">
        <v>145</v>
      </c>
      <c r="AZ125" s="78" t="s">
        <v>145</v>
      </c>
    </row>
    <row r="126" spans="1:52" ht="30" customHeight="1">
      <c r="A126" s="172" t="s">
        <v>1170</v>
      </c>
      <c r="B126" s="172" t="s">
        <v>1178</v>
      </c>
      <c r="C126" s="172" t="s">
        <v>1143</v>
      </c>
      <c r="D126" s="173">
        <v>2.76E-2</v>
      </c>
      <c r="E126" s="184">
        <f>일위대가목록!E297</f>
        <v>17172</v>
      </c>
      <c r="F126" s="178">
        <f t="shared" si="20"/>
        <v>473.9</v>
      </c>
      <c r="G126" s="184">
        <f>일위대가목록!F297</f>
        <v>57077</v>
      </c>
      <c r="H126" s="178">
        <f t="shared" si="21"/>
        <v>1575.3</v>
      </c>
      <c r="I126" s="184">
        <f>일위대가목록!G297</f>
        <v>22791</v>
      </c>
      <c r="J126" s="178">
        <f t="shared" si="22"/>
        <v>629</v>
      </c>
      <c r="K126" s="184">
        <f t="shared" si="23"/>
        <v>97040</v>
      </c>
      <c r="L126" s="178">
        <f t="shared" si="23"/>
        <v>2678.2</v>
      </c>
      <c r="M126" s="172" t="s">
        <v>1182</v>
      </c>
      <c r="N126" s="78" t="s">
        <v>3409</v>
      </c>
      <c r="O126" s="78" t="s">
        <v>4280</v>
      </c>
      <c r="P126" s="78" t="s">
        <v>331</v>
      </c>
      <c r="Q126" s="78" t="s">
        <v>332</v>
      </c>
      <c r="R126" s="78" t="s">
        <v>332</v>
      </c>
      <c r="AV126" s="78" t="s">
        <v>145</v>
      </c>
      <c r="AW126" s="78" t="s">
        <v>4536</v>
      </c>
      <c r="AX126" s="78" t="s">
        <v>145</v>
      </c>
      <c r="AY126" s="78" t="s">
        <v>145</v>
      </c>
      <c r="AZ126" s="78" t="s">
        <v>145</v>
      </c>
    </row>
    <row r="127" spans="1:52" ht="30" customHeight="1">
      <c r="A127" s="172" t="s">
        <v>1180</v>
      </c>
      <c r="B127" s="172" t="s">
        <v>1181</v>
      </c>
      <c r="C127" s="172" t="s">
        <v>1143</v>
      </c>
      <c r="D127" s="173">
        <v>1.38E-2</v>
      </c>
      <c r="E127" s="184">
        <f>일위대가목록!E298</f>
        <v>16684</v>
      </c>
      <c r="F127" s="178">
        <f t="shared" si="20"/>
        <v>230.2</v>
      </c>
      <c r="G127" s="184">
        <f>일위대가목록!F298</f>
        <v>49479</v>
      </c>
      <c r="H127" s="178">
        <f t="shared" si="21"/>
        <v>682.8</v>
      </c>
      <c r="I127" s="184">
        <f>일위대가목록!G298</f>
        <v>9765</v>
      </c>
      <c r="J127" s="178">
        <f t="shared" si="22"/>
        <v>134.69999999999999</v>
      </c>
      <c r="K127" s="184">
        <f t="shared" si="23"/>
        <v>75928</v>
      </c>
      <c r="L127" s="178">
        <f t="shared" si="23"/>
        <v>1047.7</v>
      </c>
      <c r="M127" s="172" t="s">
        <v>1184</v>
      </c>
      <c r="N127" s="78" t="s">
        <v>3409</v>
      </c>
      <c r="O127" s="78" t="s">
        <v>4281</v>
      </c>
      <c r="P127" s="78" t="s">
        <v>331</v>
      </c>
      <c r="Q127" s="78" t="s">
        <v>332</v>
      </c>
      <c r="R127" s="78" t="s">
        <v>332</v>
      </c>
      <c r="AV127" s="78" t="s">
        <v>145</v>
      </c>
      <c r="AW127" s="78" t="s">
        <v>4537</v>
      </c>
      <c r="AX127" s="78" t="s">
        <v>145</v>
      </c>
      <c r="AY127" s="78" t="s">
        <v>145</v>
      </c>
      <c r="AZ127" s="78" t="s">
        <v>145</v>
      </c>
    </row>
    <row r="128" spans="1:52" ht="30" customHeight="1">
      <c r="A128" s="172" t="s">
        <v>1183</v>
      </c>
      <c r="B128" s="172" t="s">
        <v>1142</v>
      </c>
      <c r="C128" s="172" t="s">
        <v>1143</v>
      </c>
      <c r="D128" s="173">
        <v>2.76E-2</v>
      </c>
      <c r="E128" s="184">
        <f>일위대가목록!E299</f>
        <v>25833</v>
      </c>
      <c r="F128" s="178">
        <f t="shared" si="20"/>
        <v>712.9</v>
      </c>
      <c r="G128" s="184">
        <f>일위대가목록!F299</f>
        <v>57077</v>
      </c>
      <c r="H128" s="178">
        <f t="shared" si="21"/>
        <v>1575.3</v>
      </c>
      <c r="I128" s="184">
        <f>일위대가목록!G299</f>
        <v>26193</v>
      </c>
      <c r="J128" s="178">
        <f t="shared" si="22"/>
        <v>722.9</v>
      </c>
      <c r="K128" s="184">
        <f t="shared" si="23"/>
        <v>109103</v>
      </c>
      <c r="L128" s="178">
        <f t="shared" si="23"/>
        <v>3011.1</v>
      </c>
      <c r="M128" s="172" t="s">
        <v>1187</v>
      </c>
      <c r="N128" s="78" t="s">
        <v>3409</v>
      </c>
      <c r="O128" s="78" t="s">
        <v>4282</v>
      </c>
      <c r="P128" s="78" t="s">
        <v>331</v>
      </c>
      <c r="Q128" s="78" t="s">
        <v>332</v>
      </c>
      <c r="R128" s="78" t="s">
        <v>332</v>
      </c>
      <c r="AV128" s="78" t="s">
        <v>145</v>
      </c>
      <c r="AW128" s="78" t="s">
        <v>4538</v>
      </c>
      <c r="AX128" s="78" t="s">
        <v>145</v>
      </c>
      <c r="AY128" s="78" t="s">
        <v>145</v>
      </c>
      <c r="AZ128" s="78" t="s">
        <v>145</v>
      </c>
    </row>
    <row r="129" spans="1:52" ht="30" customHeight="1">
      <c r="A129" s="172" t="s">
        <v>1185</v>
      </c>
      <c r="B129" s="172" t="s">
        <v>1186</v>
      </c>
      <c r="C129" s="172" t="s">
        <v>1143</v>
      </c>
      <c r="D129" s="173">
        <v>2.76E-2</v>
      </c>
      <c r="E129" s="184">
        <f>일위대가목록!E300</f>
        <v>3430</v>
      </c>
      <c r="F129" s="178">
        <f t="shared" si="20"/>
        <v>94.6</v>
      </c>
      <c r="G129" s="184">
        <f>일위대가목록!F300</f>
        <v>35608</v>
      </c>
      <c r="H129" s="178">
        <f t="shared" si="21"/>
        <v>982.7</v>
      </c>
      <c r="I129" s="184">
        <f>일위대가목록!G300</f>
        <v>1902</v>
      </c>
      <c r="J129" s="178">
        <f t="shared" si="22"/>
        <v>52.4</v>
      </c>
      <c r="K129" s="184">
        <f t="shared" si="23"/>
        <v>40940</v>
      </c>
      <c r="L129" s="178">
        <f t="shared" si="23"/>
        <v>1129.7</v>
      </c>
      <c r="M129" s="172" t="s">
        <v>1190</v>
      </c>
      <c r="N129" s="78" t="s">
        <v>3409</v>
      </c>
      <c r="O129" s="78" t="s">
        <v>4283</v>
      </c>
      <c r="P129" s="78" t="s">
        <v>331</v>
      </c>
      <c r="Q129" s="78" t="s">
        <v>332</v>
      </c>
      <c r="R129" s="78" t="s">
        <v>332</v>
      </c>
      <c r="V129">
        <v>1</v>
      </c>
      <c r="AV129" s="78" t="s">
        <v>145</v>
      </c>
      <c r="AW129" s="78" t="s">
        <v>4539</v>
      </c>
      <c r="AX129" s="78" t="s">
        <v>145</v>
      </c>
      <c r="AY129" s="78" t="s">
        <v>145</v>
      </c>
      <c r="AZ129" s="78" t="s">
        <v>145</v>
      </c>
    </row>
    <row r="130" spans="1:52" ht="30" customHeight="1">
      <c r="A130" s="172" t="s">
        <v>1566</v>
      </c>
      <c r="B130" s="172" t="s">
        <v>1567</v>
      </c>
      <c r="C130" s="172" t="s">
        <v>1096</v>
      </c>
      <c r="D130" s="173">
        <v>1</v>
      </c>
      <c r="E130" s="184">
        <v>0</v>
      </c>
      <c r="F130" s="178">
        <f t="shared" si="20"/>
        <v>0</v>
      </c>
      <c r="G130" s="184">
        <f>TRUNC(SUMIF(V124:V130, RIGHTB(O130, 1), H124:H130)*U130, 2)</f>
        <v>982.7</v>
      </c>
      <c r="H130" s="178">
        <f t="shared" si="21"/>
        <v>982.7</v>
      </c>
      <c r="I130" s="184">
        <v>0</v>
      </c>
      <c r="J130" s="178">
        <f t="shared" si="22"/>
        <v>0</v>
      </c>
      <c r="K130" s="184">
        <f t="shared" si="23"/>
        <v>982.7</v>
      </c>
      <c r="L130" s="178">
        <f t="shared" si="23"/>
        <v>982.7</v>
      </c>
      <c r="M130" s="172" t="s">
        <v>145</v>
      </c>
      <c r="N130" s="78" t="s">
        <v>3409</v>
      </c>
      <c r="O130" s="78" t="s">
        <v>4186</v>
      </c>
      <c r="P130" s="78" t="s">
        <v>332</v>
      </c>
      <c r="Q130" s="78" t="s">
        <v>332</v>
      </c>
      <c r="R130" s="78" t="s">
        <v>332</v>
      </c>
      <c r="S130">
        <v>1</v>
      </c>
      <c r="T130">
        <v>1</v>
      </c>
      <c r="U130">
        <v>1</v>
      </c>
      <c r="AV130" s="78" t="s">
        <v>145</v>
      </c>
      <c r="AW130" s="78" t="s">
        <v>4540</v>
      </c>
      <c r="AX130" s="78" t="s">
        <v>145</v>
      </c>
      <c r="AY130" s="78" t="s">
        <v>145</v>
      </c>
      <c r="AZ130" s="78" t="s">
        <v>145</v>
      </c>
    </row>
    <row r="131" spans="1:52" ht="30" customHeight="1">
      <c r="A131" s="172" t="s">
        <v>1494</v>
      </c>
      <c r="B131" s="172" t="s">
        <v>145</v>
      </c>
      <c r="C131" s="172" t="s">
        <v>145</v>
      </c>
      <c r="D131" s="173"/>
      <c r="E131" s="184"/>
      <c r="F131" s="178">
        <f>TRUNC(SUMIF(N124:N130, N123, F124:F130),0)</f>
        <v>1511</v>
      </c>
      <c r="G131" s="184"/>
      <c r="H131" s="178">
        <f>TRUNC(SUMIF(N124:N130, N123, H124:H130),0)</f>
        <v>7129</v>
      </c>
      <c r="I131" s="184"/>
      <c r="J131" s="178">
        <f>TRUNC(SUMIF(N124:N130, N123, J124:J130),0)</f>
        <v>1539</v>
      </c>
      <c r="K131" s="184"/>
      <c r="L131" s="178">
        <f>F131+H131+J131</f>
        <v>10179</v>
      </c>
      <c r="M131" s="172" t="s">
        <v>145</v>
      </c>
      <c r="N131" s="78" t="s">
        <v>342</v>
      </c>
      <c r="O131" s="78" t="s">
        <v>342</v>
      </c>
      <c r="P131" s="78" t="s">
        <v>145</v>
      </c>
      <c r="Q131" s="78" t="s">
        <v>145</v>
      </c>
      <c r="R131" s="78" t="s">
        <v>145</v>
      </c>
      <c r="AV131" s="78" t="s">
        <v>145</v>
      </c>
      <c r="AW131" s="78" t="s">
        <v>145</v>
      </c>
      <c r="AX131" s="78" t="s">
        <v>145</v>
      </c>
      <c r="AY131" s="78" t="s">
        <v>145</v>
      </c>
      <c r="AZ131" s="78" t="s">
        <v>145</v>
      </c>
    </row>
    <row r="132" spans="1:52" ht="30" customHeight="1">
      <c r="A132" s="173"/>
      <c r="B132" s="173"/>
      <c r="C132" s="173"/>
      <c r="D132" s="173"/>
      <c r="E132" s="184"/>
      <c r="F132" s="178"/>
      <c r="G132" s="184"/>
      <c r="H132" s="178"/>
      <c r="I132" s="184"/>
      <c r="J132" s="178"/>
      <c r="K132" s="184"/>
      <c r="L132" s="178"/>
      <c r="M132" s="173"/>
    </row>
    <row r="133" spans="1:52" ht="30" customHeight="1">
      <c r="A133" s="179" t="s">
        <v>1568</v>
      </c>
      <c r="B133" s="180"/>
      <c r="C133" s="180"/>
      <c r="D133" s="180"/>
      <c r="E133" s="181"/>
      <c r="F133" s="182"/>
      <c r="G133" s="181"/>
      <c r="H133" s="182"/>
      <c r="I133" s="181"/>
      <c r="J133" s="182"/>
      <c r="K133" s="181"/>
      <c r="L133" s="182"/>
      <c r="M133" s="183"/>
      <c r="N133" s="78" t="s">
        <v>3411</v>
      </c>
    </row>
    <row r="134" spans="1:52" ht="30" customHeight="1">
      <c r="A134" s="172" t="s">
        <v>1569</v>
      </c>
      <c r="B134" s="172" t="s">
        <v>1570</v>
      </c>
      <c r="C134" s="172" t="s">
        <v>358</v>
      </c>
      <c r="D134" s="173">
        <v>1.05</v>
      </c>
      <c r="E134" s="184">
        <f>단가대비표!O161</f>
        <v>15648</v>
      </c>
      <c r="F134" s="178">
        <f>TRUNC(E134*D134,1)</f>
        <v>16430.400000000001</v>
      </c>
      <c r="G134" s="184">
        <f>단가대비표!P161</f>
        <v>0</v>
      </c>
      <c r="H134" s="178">
        <f>TRUNC(G134*D134,1)</f>
        <v>0</v>
      </c>
      <c r="I134" s="184">
        <f>단가대비표!V161</f>
        <v>0</v>
      </c>
      <c r="J134" s="178">
        <f>TRUNC(I134*D134,1)</f>
        <v>0</v>
      </c>
      <c r="K134" s="184">
        <f>TRUNC(E134+G134+I134,1)</f>
        <v>15648</v>
      </c>
      <c r="L134" s="178">
        <f>TRUNC(F134+H134+J134,1)</f>
        <v>16430.400000000001</v>
      </c>
      <c r="M134" s="172" t="s">
        <v>145</v>
      </c>
      <c r="N134" s="78" t="s">
        <v>3411</v>
      </c>
      <c r="O134" s="78" t="s">
        <v>4541</v>
      </c>
      <c r="P134" s="78" t="s">
        <v>332</v>
      </c>
      <c r="Q134" s="78" t="s">
        <v>332</v>
      </c>
      <c r="R134" s="78" t="s">
        <v>331</v>
      </c>
      <c r="AV134" s="78" t="s">
        <v>145</v>
      </c>
      <c r="AW134" s="78" t="s">
        <v>4542</v>
      </c>
      <c r="AX134" s="78" t="s">
        <v>145</v>
      </c>
      <c r="AY134" s="78" t="s">
        <v>145</v>
      </c>
      <c r="AZ134" s="78" t="s">
        <v>145</v>
      </c>
    </row>
    <row r="135" spans="1:52" ht="30" customHeight="1">
      <c r="A135" s="172" t="s">
        <v>1188</v>
      </c>
      <c r="B135" s="172" t="s">
        <v>1189</v>
      </c>
      <c r="C135" s="172" t="s">
        <v>358</v>
      </c>
      <c r="D135" s="173">
        <v>1</v>
      </c>
      <c r="E135" s="184">
        <f>일위대가목록!E301</f>
        <v>0</v>
      </c>
      <c r="F135" s="178">
        <f>TRUNC(E135*D135,1)</f>
        <v>0</v>
      </c>
      <c r="G135" s="184">
        <f>일위대가목록!F301</f>
        <v>16183</v>
      </c>
      <c r="H135" s="178">
        <f>TRUNC(G135*D135,1)</f>
        <v>16183</v>
      </c>
      <c r="I135" s="184">
        <f>일위대가목록!G301</f>
        <v>0</v>
      </c>
      <c r="J135" s="178">
        <f>TRUNC(I135*D135,1)</f>
        <v>0</v>
      </c>
      <c r="K135" s="184">
        <f>TRUNC(E135+G135+I135,1)</f>
        <v>16183</v>
      </c>
      <c r="L135" s="178">
        <f>TRUNC(F135+H135+J135,1)</f>
        <v>16183</v>
      </c>
      <c r="M135" s="172" t="s">
        <v>1192</v>
      </c>
      <c r="N135" s="78" t="s">
        <v>3411</v>
      </c>
      <c r="O135" s="78" t="s">
        <v>4284</v>
      </c>
      <c r="P135" s="78" t="s">
        <v>331</v>
      </c>
      <c r="Q135" s="78" t="s">
        <v>332</v>
      </c>
      <c r="R135" s="78" t="s">
        <v>332</v>
      </c>
      <c r="AV135" s="78" t="s">
        <v>145</v>
      </c>
      <c r="AW135" s="78" t="s">
        <v>4543</v>
      </c>
      <c r="AX135" s="78" t="s">
        <v>145</v>
      </c>
      <c r="AY135" s="78" t="s">
        <v>145</v>
      </c>
      <c r="AZ135" s="78" t="s">
        <v>145</v>
      </c>
    </row>
    <row r="136" spans="1:52" ht="30" customHeight="1">
      <c r="A136" s="172" t="s">
        <v>1494</v>
      </c>
      <c r="B136" s="172" t="s">
        <v>145</v>
      </c>
      <c r="C136" s="172" t="s">
        <v>145</v>
      </c>
      <c r="D136" s="173"/>
      <c r="E136" s="184"/>
      <c r="F136" s="178">
        <f>TRUNC(SUMIF(N134:N135, N133, F134:F135),0)</f>
        <v>16430</v>
      </c>
      <c r="G136" s="184"/>
      <c r="H136" s="178">
        <f>TRUNC(SUMIF(N134:N135, N133, H134:H135),0)</f>
        <v>16183</v>
      </c>
      <c r="I136" s="184"/>
      <c r="J136" s="178">
        <f>TRUNC(SUMIF(N134:N135, N133, J134:J135),0)</f>
        <v>0</v>
      </c>
      <c r="K136" s="184"/>
      <c r="L136" s="178">
        <f>F136+H136+J136</f>
        <v>32613</v>
      </c>
      <c r="M136" s="172" t="s">
        <v>145</v>
      </c>
      <c r="N136" s="78" t="s">
        <v>342</v>
      </c>
      <c r="O136" s="78" t="s">
        <v>342</v>
      </c>
      <c r="P136" s="78" t="s">
        <v>145</v>
      </c>
      <c r="Q136" s="78" t="s">
        <v>145</v>
      </c>
      <c r="R136" s="78" t="s">
        <v>145</v>
      </c>
      <c r="AV136" s="78" t="s">
        <v>145</v>
      </c>
      <c r="AW136" s="78" t="s">
        <v>145</v>
      </c>
      <c r="AX136" s="78" t="s">
        <v>145</v>
      </c>
      <c r="AY136" s="78" t="s">
        <v>145</v>
      </c>
      <c r="AZ136" s="78" t="s">
        <v>145</v>
      </c>
    </row>
    <row r="137" spans="1:52" ht="30" customHeight="1">
      <c r="A137" s="173"/>
      <c r="B137" s="173"/>
      <c r="C137" s="173"/>
      <c r="D137" s="173"/>
      <c r="E137" s="184"/>
      <c r="F137" s="178"/>
      <c r="G137" s="184"/>
      <c r="H137" s="178"/>
      <c r="I137" s="184"/>
      <c r="J137" s="178"/>
      <c r="K137" s="184"/>
      <c r="L137" s="178"/>
      <c r="M137" s="173"/>
    </row>
    <row r="138" spans="1:52" ht="30" customHeight="1">
      <c r="A138" s="179" t="s">
        <v>1571</v>
      </c>
      <c r="B138" s="180"/>
      <c r="C138" s="180"/>
      <c r="D138" s="180"/>
      <c r="E138" s="181"/>
      <c r="F138" s="182"/>
      <c r="G138" s="181"/>
      <c r="H138" s="182"/>
      <c r="I138" s="181"/>
      <c r="J138" s="182"/>
      <c r="K138" s="181"/>
      <c r="L138" s="182"/>
      <c r="M138" s="183"/>
      <c r="N138" s="78" t="s">
        <v>3413</v>
      </c>
    </row>
    <row r="139" spans="1:52" ht="30" customHeight="1">
      <c r="A139" s="172" t="s">
        <v>1572</v>
      </c>
      <c r="B139" s="172" t="s">
        <v>1573</v>
      </c>
      <c r="C139" s="172" t="s">
        <v>358</v>
      </c>
      <c r="D139" s="173">
        <v>2.2999999999999998</v>
      </c>
      <c r="E139" s="184">
        <f>단가대비표!O56</f>
        <v>183.91</v>
      </c>
      <c r="F139" s="178">
        <f>TRUNC(E139*D139,1)</f>
        <v>422.9</v>
      </c>
      <c r="G139" s="184">
        <f>단가대비표!P56</f>
        <v>0</v>
      </c>
      <c r="H139" s="178">
        <f>TRUNC(G139*D139,1)</f>
        <v>0</v>
      </c>
      <c r="I139" s="184">
        <f>단가대비표!V56</f>
        <v>0</v>
      </c>
      <c r="J139" s="178">
        <f>TRUNC(I139*D139,1)</f>
        <v>0</v>
      </c>
      <c r="K139" s="184">
        <f>TRUNC(E139+G139+I139,1)</f>
        <v>183.9</v>
      </c>
      <c r="L139" s="178">
        <f>TRUNC(F139+H139+J139,1)</f>
        <v>422.9</v>
      </c>
      <c r="M139" s="172" t="s">
        <v>145</v>
      </c>
      <c r="N139" s="78" t="s">
        <v>3413</v>
      </c>
      <c r="O139" s="78" t="s">
        <v>4544</v>
      </c>
      <c r="P139" s="78" t="s">
        <v>332</v>
      </c>
      <c r="Q139" s="78" t="s">
        <v>332</v>
      </c>
      <c r="R139" s="78" t="s">
        <v>331</v>
      </c>
      <c r="AV139" s="78" t="s">
        <v>145</v>
      </c>
      <c r="AW139" s="78" t="s">
        <v>4545</v>
      </c>
      <c r="AX139" s="78" t="s">
        <v>145</v>
      </c>
      <c r="AY139" s="78" t="s">
        <v>145</v>
      </c>
      <c r="AZ139" s="78" t="s">
        <v>145</v>
      </c>
    </row>
    <row r="140" spans="1:52" ht="30" customHeight="1">
      <c r="A140" s="172" t="s">
        <v>1191</v>
      </c>
      <c r="B140" s="172" t="s">
        <v>499</v>
      </c>
      <c r="C140" s="172" t="s">
        <v>358</v>
      </c>
      <c r="D140" s="173">
        <v>1</v>
      </c>
      <c r="E140" s="184">
        <f>일위대가목록!E302</f>
        <v>0</v>
      </c>
      <c r="F140" s="178">
        <f>TRUNC(E140*D140,1)</f>
        <v>0</v>
      </c>
      <c r="G140" s="184">
        <f>일위대가목록!F302</f>
        <v>1431</v>
      </c>
      <c r="H140" s="178">
        <f>TRUNC(G140*D140,1)</f>
        <v>1431</v>
      </c>
      <c r="I140" s="184">
        <f>일위대가목록!G302</f>
        <v>0</v>
      </c>
      <c r="J140" s="178">
        <f>TRUNC(I140*D140,1)</f>
        <v>0</v>
      </c>
      <c r="K140" s="184">
        <f>TRUNC(E140+G140+I140,1)</f>
        <v>1431</v>
      </c>
      <c r="L140" s="178">
        <f>TRUNC(F140+H140+J140,1)</f>
        <v>1431</v>
      </c>
      <c r="M140" s="172" t="s">
        <v>1194</v>
      </c>
      <c r="N140" s="78" t="s">
        <v>3413</v>
      </c>
      <c r="O140" s="78" t="s">
        <v>4285</v>
      </c>
      <c r="P140" s="78" t="s">
        <v>331</v>
      </c>
      <c r="Q140" s="78" t="s">
        <v>332</v>
      </c>
      <c r="R140" s="78" t="s">
        <v>332</v>
      </c>
      <c r="AV140" s="78" t="s">
        <v>145</v>
      </c>
      <c r="AW140" s="78" t="s">
        <v>4546</v>
      </c>
      <c r="AX140" s="78" t="s">
        <v>145</v>
      </c>
      <c r="AY140" s="78" t="s">
        <v>145</v>
      </c>
      <c r="AZ140" s="78" t="s">
        <v>145</v>
      </c>
    </row>
    <row r="141" spans="1:52" ht="30" customHeight="1">
      <c r="A141" s="172" t="s">
        <v>1494</v>
      </c>
      <c r="B141" s="172" t="s">
        <v>145</v>
      </c>
      <c r="C141" s="172" t="s">
        <v>145</v>
      </c>
      <c r="D141" s="173"/>
      <c r="E141" s="184"/>
      <c r="F141" s="178">
        <f>TRUNC(SUMIF(N139:N140, N138, F139:F140),0)</f>
        <v>422</v>
      </c>
      <c r="G141" s="184"/>
      <c r="H141" s="178">
        <f>TRUNC(SUMIF(N139:N140, N138, H139:H140),0)</f>
        <v>1431</v>
      </c>
      <c r="I141" s="184"/>
      <c r="J141" s="178">
        <f>TRUNC(SUMIF(N139:N140, N138, J139:J140),0)</f>
        <v>0</v>
      </c>
      <c r="K141" s="184"/>
      <c r="L141" s="178">
        <f>F141+H141+J141</f>
        <v>1853</v>
      </c>
      <c r="M141" s="172" t="s">
        <v>145</v>
      </c>
      <c r="N141" s="78" t="s">
        <v>342</v>
      </c>
      <c r="O141" s="78" t="s">
        <v>342</v>
      </c>
      <c r="P141" s="78" t="s">
        <v>145</v>
      </c>
      <c r="Q141" s="78" t="s">
        <v>145</v>
      </c>
      <c r="R141" s="78" t="s">
        <v>145</v>
      </c>
      <c r="AV141" s="78" t="s">
        <v>145</v>
      </c>
      <c r="AW141" s="78" t="s">
        <v>145</v>
      </c>
      <c r="AX141" s="78" t="s">
        <v>145</v>
      </c>
      <c r="AY141" s="78" t="s">
        <v>145</v>
      </c>
      <c r="AZ141" s="78" t="s">
        <v>145</v>
      </c>
    </row>
    <row r="142" spans="1:52" ht="30" customHeight="1">
      <c r="A142" s="173"/>
      <c r="B142" s="173"/>
      <c r="C142" s="173"/>
      <c r="D142" s="173"/>
      <c r="E142" s="184"/>
      <c r="F142" s="178"/>
      <c r="G142" s="184"/>
      <c r="H142" s="178"/>
      <c r="I142" s="184"/>
      <c r="J142" s="178"/>
      <c r="K142" s="184"/>
      <c r="L142" s="178"/>
      <c r="M142" s="173"/>
    </row>
    <row r="143" spans="1:52" ht="30" customHeight="1">
      <c r="A143" s="179" t="s">
        <v>1574</v>
      </c>
      <c r="B143" s="180"/>
      <c r="C143" s="180"/>
      <c r="D143" s="180"/>
      <c r="E143" s="181"/>
      <c r="F143" s="182"/>
      <c r="G143" s="181"/>
      <c r="H143" s="182"/>
      <c r="I143" s="181"/>
      <c r="J143" s="182"/>
      <c r="K143" s="181"/>
      <c r="L143" s="182"/>
      <c r="M143" s="183"/>
      <c r="N143" s="78" t="s">
        <v>3415</v>
      </c>
    </row>
    <row r="144" spans="1:52" ht="30" customHeight="1">
      <c r="A144" s="172" t="s">
        <v>1565</v>
      </c>
      <c r="B144" s="172" t="s">
        <v>1514</v>
      </c>
      <c r="C144" s="172" t="s">
        <v>1515</v>
      </c>
      <c r="D144" s="173">
        <v>1.0999999999999999E-2</v>
      </c>
      <c r="E144" s="184">
        <f>단가대비표!O346</f>
        <v>0</v>
      </c>
      <c r="F144" s="178">
        <f t="shared" ref="F144:F150" si="24">TRUNC(E144*D144,1)</f>
        <v>0</v>
      </c>
      <c r="G144" s="184">
        <f>단가대비표!P346</f>
        <v>221506</v>
      </c>
      <c r="H144" s="178">
        <f t="shared" ref="H144:H150" si="25">TRUNC(G144*D144,1)</f>
        <v>2436.5</v>
      </c>
      <c r="I144" s="184">
        <f>단가대비표!V346</f>
        <v>0</v>
      </c>
      <c r="J144" s="178">
        <f t="shared" ref="J144:J150" si="26">TRUNC(I144*D144,1)</f>
        <v>0</v>
      </c>
      <c r="K144" s="184">
        <f t="shared" ref="K144:L150" si="27">TRUNC(E144+G144+I144,1)</f>
        <v>221506</v>
      </c>
      <c r="L144" s="178">
        <f t="shared" si="27"/>
        <v>2436.5</v>
      </c>
      <c r="M144" s="172" t="s">
        <v>145</v>
      </c>
      <c r="N144" s="78" t="s">
        <v>3415</v>
      </c>
      <c r="O144" s="78" t="s">
        <v>4533</v>
      </c>
      <c r="P144" s="78" t="s">
        <v>332</v>
      </c>
      <c r="Q144" s="78" t="s">
        <v>332</v>
      </c>
      <c r="R144" s="78" t="s">
        <v>331</v>
      </c>
      <c r="AV144" s="78" t="s">
        <v>145</v>
      </c>
      <c r="AW144" s="78" t="s">
        <v>4547</v>
      </c>
      <c r="AX144" s="78" t="s">
        <v>145</v>
      </c>
      <c r="AY144" s="78" t="s">
        <v>145</v>
      </c>
      <c r="AZ144" s="78" t="s">
        <v>145</v>
      </c>
    </row>
    <row r="145" spans="1:52" ht="30" customHeight="1">
      <c r="A145" s="172" t="s">
        <v>1516</v>
      </c>
      <c r="B145" s="172" t="s">
        <v>1514</v>
      </c>
      <c r="C145" s="172" t="s">
        <v>1515</v>
      </c>
      <c r="D145" s="173">
        <v>1.0999999999999999E-2</v>
      </c>
      <c r="E145" s="184">
        <f>단가대비표!O345</f>
        <v>0</v>
      </c>
      <c r="F145" s="178">
        <f t="shared" si="24"/>
        <v>0</v>
      </c>
      <c r="G145" s="184">
        <f>단가대비표!P345</f>
        <v>169804</v>
      </c>
      <c r="H145" s="178">
        <f t="shared" si="25"/>
        <v>1867.8</v>
      </c>
      <c r="I145" s="184">
        <f>단가대비표!V345</f>
        <v>0</v>
      </c>
      <c r="J145" s="178">
        <f t="shared" si="26"/>
        <v>0</v>
      </c>
      <c r="K145" s="184">
        <f t="shared" si="27"/>
        <v>169804</v>
      </c>
      <c r="L145" s="178">
        <f t="shared" si="27"/>
        <v>1867.8</v>
      </c>
      <c r="M145" s="172" t="s">
        <v>145</v>
      </c>
      <c r="N145" s="78" t="s">
        <v>3415</v>
      </c>
      <c r="O145" s="78" t="s">
        <v>4472</v>
      </c>
      <c r="P145" s="78" t="s">
        <v>332</v>
      </c>
      <c r="Q145" s="78" t="s">
        <v>332</v>
      </c>
      <c r="R145" s="78" t="s">
        <v>331</v>
      </c>
      <c r="AV145" s="78" t="s">
        <v>145</v>
      </c>
      <c r="AW145" s="78" t="s">
        <v>4548</v>
      </c>
      <c r="AX145" s="78" t="s">
        <v>145</v>
      </c>
      <c r="AY145" s="78" t="s">
        <v>145</v>
      </c>
      <c r="AZ145" s="78" t="s">
        <v>145</v>
      </c>
    </row>
    <row r="146" spans="1:52" ht="30" customHeight="1">
      <c r="A146" s="172" t="s">
        <v>1170</v>
      </c>
      <c r="B146" s="172" t="s">
        <v>1193</v>
      </c>
      <c r="C146" s="172" t="s">
        <v>1143</v>
      </c>
      <c r="D146" s="173">
        <v>8.8999999999999996E-2</v>
      </c>
      <c r="E146" s="184">
        <f>일위대가목록!E285</f>
        <v>8349</v>
      </c>
      <c r="F146" s="178">
        <f t="shared" si="24"/>
        <v>743</v>
      </c>
      <c r="G146" s="184">
        <f>일위대가목록!F285</f>
        <v>57077</v>
      </c>
      <c r="H146" s="178">
        <f t="shared" si="25"/>
        <v>5079.8</v>
      </c>
      <c r="I146" s="184">
        <f>일위대가목록!G285</f>
        <v>13399</v>
      </c>
      <c r="J146" s="178">
        <f t="shared" si="26"/>
        <v>1192.5</v>
      </c>
      <c r="K146" s="184">
        <f t="shared" si="27"/>
        <v>78825</v>
      </c>
      <c r="L146" s="178">
        <f t="shared" si="27"/>
        <v>7015.3</v>
      </c>
      <c r="M146" s="172" t="s">
        <v>1154</v>
      </c>
      <c r="N146" s="78" t="s">
        <v>3415</v>
      </c>
      <c r="O146" s="78" t="s">
        <v>4268</v>
      </c>
      <c r="P146" s="78" t="s">
        <v>331</v>
      </c>
      <c r="Q146" s="78" t="s">
        <v>332</v>
      </c>
      <c r="R146" s="78" t="s">
        <v>332</v>
      </c>
      <c r="AV146" s="78" t="s">
        <v>145</v>
      </c>
      <c r="AW146" s="78" t="s">
        <v>4549</v>
      </c>
      <c r="AX146" s="78" t="s">
        <v>145</v>
      </c>
      <c r="AY146" s="78" t="s">
        <v>145</v>
      </c>
      <c r="AZ146" s="78" t="s">
        <v>145</v>
      </c>
    </row>
    <row r="147" spans="1:52" ht="30" customHeight="1">
      <c r="A147" s="172" t="s">
        <v>1185</v>
      </c>
      <c r="B147" s="172" t="s">
        <v>1186</v>
      </c>
      <c r="C147" s="172" t="s">
        <v>1143</v>
      </c>
      <c r="D147" s="173">
        <v>8.8999999999999996E-2</v>
      </c>
      <c r="E147" s="184">
        <f>일위대가목록!E300</f>
        <v>3430</v>
      </c>
      <c r="F147" s="178">
        <f t="shared" si="24"/>
        <v>305.2</v>
      </c>
      <c r="G147" s="184">
        <f>일위대가목록!F300</f>
        <v>35608</v>
      </c>
      <c r="H147" s="178">
        <f t="shared" si="25"/>
        <v>3169.1</v>
      </c>
      <c r="I147" s="184">
        <f>일위대가목록!G300</f>
        <v>1902</v>
      </c>
      <c r="J147" s="178">
        <f t="shared" si="26"/>
        <v>169.2</v>
      </c>
      <c r="K147" s="184">
        <f t="shared" si="27"/>
        <v>40940</v>
      </c>
      <c r="L147" s="178">
        <f t="shared" si="27"/>
        <v>3643.5</v>
      </c>
      <c r="M147" s="172" t="s">
        <v>1190</v>
      </c>
      <c r="N147" s="78" t="s">
        <v>3415</v>
      </c>
      <c r="O147" s="78" t="s">
        <v>4283</v>
      </c>
      <c r="P147" s="78" t="s">
        <v>331</v>
      </c>
      <c r="Q147" s="78" t="s">
        <v>332</v>
      </c>
      <c r="R147" s="78" t="s">
        <v>332</v>
      </c>
      <c r="V147">
        <v>1</v>
      </c>
      <c r="AV147" s="78" t="s">
        <v>145</v>
      </c>
      <c r="AW147" s="78" t="s">
        <v>4550</v>
      </c>
      <c r="AX147" s="78" t="s">
        <v>145</v>
      </c>
      <c r="AY147" s="78" t="s">
        <v>145</v>
      </c>
      <c r="AZ147" s="78" t="s">
        <v>145</v>
      </c>
    </row>
    <row r="148" spans="1:52" ht="30" customHeight="1">
      <c r="A148" s="172" t="s">
        <v>1566</v>
      </c>
      <c r="B148" s="172" t="s">
        <v>1567</v>
      </c>
      <c r="C148" s="172" t="s">
        <v>1096</v>
      </c>
      <c r="D148" s="173">
        <v>-1</v>
      </c>
      <c r="E148" s="184">
        <v>0</v>
      </c>
      <c r="F148" s="178">
        <f t="shared" si="24"/>
        <v>0</v>
      </c>
      <c r="G148" s="184">
        <f>TRUNC(SUMIF(V144:V150, RIGHTB(O148, 1), H144:H150)*U148, 2)</f>
        <v>3169.1</v>
      </c>
      <c r="H148" s="178">
        <f t="shared" si="25"/>
        <v>-3169.1</v>
      </c>
      <c r="I148" s="184">
        <v>0</v>
      </c>
      <c r="J148" s="178">
        <f t="shared" si="26"/>
        <v>0</v>
      </c>
      <c r="K148" s="184">
        <f t="shared" si="27"/>
        <v>3169.1</v>
      </c>
      <c r="L148" s="178">
        <f t="shared" si="27"/>
        <v>-3169.1</v>
      </c>
      <c r="M148" s="172" t="s">
        <v>145</v>
      </c>
      <c r="N148" s="78" t="s">
        <v>3415</v>
      </c>
      <c r="O148" s="78" t="s">
        <v>4186</v>
      </c>
      <c r="P148" s="78" t="s">
        <v>332</v>
      </c>
      <c r="Q148" s="78" t="s">
        <v>332</v>
      </c>
      <c r="R148" s="78" t="s">
        <v>332</v>
      </c>
      <c r="S148">
        <v>1</v>
      </c>
      <c r="T148">
        <v>1</v>
      </c>
      <c r="U148">
        <v>1</v>
      </c>
      <c r="AV148" s="78" t="s">
        <v>145</v>
      </c>
      <c r="AW148" s="78" t="s">
        <v>4551</v>
      </c>
      <c r="AX148" s="78" t="s">
        <v>145</v>
      </c>
      <c r="AY148" s="78" t="s">
        <v>145</v>
      </c>
      <c r="AZ148" s="78" t="s">
        <v>145</v>
      </c>
    </row>
    <row r="149" spans="1:52" ht="30" customHeight="1">
      <c r="A149" s="172" t="s">
        <v>906</v>
      </c>
      <c r="B149" s="172" t="s">
        <v>1575</v>
      </c>
      <c r="C149" s="172" t="s">
        <v>381</v>
      </c>
      <c r="D149" s="173">
        <v>1.1000000000000001</v>
      </c>
      <c r="E149" s="184">
        <f>단가대비표!O43</f>
        <v>0</v>
      </c>
      <c r="F149" s="178">
        <f t="shared" si="24"/>
        <v>0</v>
      </c>
      <c r="G149" s="184">
        <f>단가대비표!P43</f>
        <v>0</v>
      </c>
      <c r="H149" s="178">
        <f t="shared" si="25"/>
        <v>0</v>
      </c>
      <c r="I149" s="184">
        <f>단가대비표!V43</f>
        <v>0</v>
      </c>
      <c r="J149" s="178">
        <f t="shared" si="26"/>
        <v>0</v>
      </c>
      <c r="K149" s="184">
        <f t="shared" si="27"/>
        <v>0</v>
      </c>
      <c r="L149" s="178">
        <f t="shared" si="27"/>
        <v>0</v>
      </c>
      <c r="M149" s="172" t="s">
        <v>1576</v>
      </c>
      <c r="N149" s="78" t="s">
        <v>3415</v>
      </c>
      <c r="O149" s="78" t="s">
        <v>4552</v>
      </c>
      <c r="P149" s="78" t="s">
        <v>332</v>
      </c>
      <c r="Q149" s="78" t="s">
        <v>332</v>
      </c>
      <c r="R149" s="78" t="s">
        <v>331</v>
      </c>
      <c r="AV149" s="78" t="s">
        <v>145</v>
      </c>
      <c r="AW149" s="78" t="s">
        <v>4553</v>
      </c>
      <c r="AX149" s="78" t="s">
        <v>145</v>
      </c>
      <c r="AY149" s="78" t="s">
        <v>145</v>
      </c>
      <c r="AZ149" s="78" t="s">
        <v>145</v>
      </c>
    </row>
    <row r="150" spans="1:52" ht="30" customHeight="1">
      <c r="A150" s="172" t="s">
        <v>908</v>
      </c>
      <c r="B150" s="172" t="s">
        <v>1577</v>
      </c>
      <c r="C150" s="172" t="s">
        <v>381</v>
      </c>
      <c r="D150" s="173">
        <v>0.3</v>
      </c>
      <c r="E150" s="184">
        <f>단가대비표!O41</f>
        <v>0</v>
      </c>
      <c r="F150" s="178">
        <f t="shared" si="24"/>
        <v>0</v>
      </c>
      <c r="G150" s="184">
        <f>단가대비표!P41</f>
        <v>0</v>
      </c>
      <c r="H150" s="178">
        <f t="shared" si="25"/>
        <v>0</v>
      </c>
      <c r="I150" s="184">
        <f>단가대비표!V41</f>
        <v>0</v>
      </c>
      <c r="J150" s="178">
        <f t="shared" si="26"/>
        <v>0</v>
      </c>
      <c r="K150" s="184">
        <f t="shared" si="27"/>
        <v>0</v>
      </c>
      <c r="L150" s="178">
        <f t="shared" si="27"/>
        <v>0</v>
      </c>
      <c r="M150" s="172" t="s">
        <v>1576</v>
      </c>
      <c r="N150" s="78" t="s">
        <v>3415</v>
      </c>
      <c r="O150" s="78" t="s">
        <v>4554</v>
      </c>
      <c r="P150" s="78" t="s">
        <v>332</v>
      </c>
      <c r="Q150" s="78" t="s">
        <v>332</v>
      </c>
      <c r="R150" s="78" t="s">
        <v>331</v>
      </c>
      <c r="AV150" s="78" t="s">
        <v>145</v>
      </c>
      <c r="AW150" s="78" t="s">
        <v>4555</v>
      </c>
      <c r="AX150" s="78" t="s">
        <v>145</v>
      </c>
      <c r="AY150" s="78" t="s">
        <v>145</v>
      </c>
      <c r="AZ150" s="78" t="s">
        <v>145</v>
      </c>
    </row>
    <row r="151" spans="1:52" ht="30" customHeight="1">
      <c r="A151" s="172" t="s">
        <v>1494</v>
      </c>
      <c r="B151" s="172" t="s">
        <v>145</v>
      </c>
      <c r="C151" s="172" t="s">
        <v>145</v>
      </c>
      <c r="D151" s="173"/>
      <c r="E151" s="184"/>
      <c r="F151" s="178">
        <f>TRUNC(SUMIF(N144:N150, N143, F144:F150),0)</f>
        <v>1048</v>
      </c>
      <c r="G151" s="184"/>
      <c r="H151" s="178">
        <f>TRUNC(SUMIF(N144:N150, N143, H144:H150),0)</f>
        <v>9384</v>
      </c>
      <c r="I151" s="184"/>
      <c r="J151" s="178">
        <f>TRUNC(SUMIF(N144:N150, N143, J144:J150),0)</f>
        <v>1361</v>
      </c>
      <c r="K151" s="184"/>
      <c r="L151" s="178">
        <f>F151+H151+J151</f>
        <v>11793</v>
      </c>
      <c r="M151" s="172" t="s">
        <v>145</v>
      </c>
      <c r="N151" s="78" t="s">
        <v>342</v>
      </c>
      <c r="O151" s="78" t="s">
        <v>342</v>
      </c>
      <c r="P151" s="78" t="s">
        <v>145</v>
      </c>
      <c r="Q151" s="78" t="s">
        <v>145</v>
      </c>
      <c r="R151" s="78" t="s">
        <v>145</v>
      </c>
      <c r="AV151" s="78" t="s">
        <v>145</v>
      </c>
      <c r="AW151" s="78" t="s">
        <v>145</v>
      </c>
      <c r="AX151" s="78" t="s">
        <v>145</v>
      </c>
      <c r="AY151" s="78" t="s">
        <v>145</v>
      </c>
      <c r="AZ151" s="78" t="s">
        <v>145</v>
      </c>
    </row>
    <row r="152" spans="1:52" ht="30" customHeight="1">
      <c r="A152" s="173"/>
      <c r="B152" s="173"/>
      <c r="C152" s="173"/>
      <c r="D152" s="173"/>
      <c r="E152" s="184"/>
      <c r="F152" s="178"/>
      <c r="G152" s="184"/>
      <c r="H152" s="178"/>
      <c r="I152" s="184"/>
      <c r="J152" s="178"/>
      <c r="K152" s="184"/>
      <c r="L152" s="178"/>
      <c r="M152" s="173"/>
    </row>
    <row r="153" spans="1:52" ht="30" customHeight="1">
      <c r="A153" s="179" t="s">
        <v>1578</v>
      </c>
      <c r="B153" s="180"/>
      <c r="C153" s="180"/>
      <c r="D153" s="180"/>
      <c r="E153" s="181"/>
      <c r="F153" s="182"/>
      <c r="G153" s="181"/>
      <c r="H153" s="182"/>
      <c r="I153" s="181"/>
      <c r="J153" s="182"/>
      <c r="K153" s="181"/>
      <c r="L153" s="182"/>
      <c r="M153" s="183"/>
      <c r="N153" s="78" t="s">
        <v>3443</v>
      </c>
    </row>
    <row r="154" spans="1:52" ht="30" customHeight="1">
      <c r="A154" s="172" t="s">
        <v>1579</v>
      </c>
      <c r="B154" s="172" t="s">
        <v>1514</v>
      </c>
      <c r="C154" s="172" t="s">
        <v>1515</v>
      </c>
      <c r="D154" s="173">
        <v>2.1999999999999999E-2</v>
      </c>
      <c r="E154" s="184">
        <f>단가대비표!O355</f>
        <v>0</v>
      </c>
      <c r="F154" s="178">
        <f>TRUNC(E154*D154,1)</f>
        <v>0</v>
      </c>
      <c r="G154" s="184">
        <f>단가대비표!P355</f>
        <v>266361</v>
      </c>
      <c r="H154" s="178">
        <f>TRUNC(G154*D154,1)</f>
        <v>5859.9</v>
      </c>
      <c r="I154" s="184">
        <f>단가대비표!V355</f>
        <v>0</v>
      </c>
      <c r="J154" s="178">
        <f>TRUNC(I154*D154,1)</f>
        <v>0</v>
      </c>
      <c r="K154" s="184">
        <f t="shared" ref="K154:L158" si="28">TRUNC(E154+G154+I154,1)</f>
        <v>266361</v>
      </c>
      <c r="L154" s="178">
        <f t="shared" si="28"/>
        <v>5859.9</v>
      </c>
      <c r="M154" s="172" t="s">
        <v>145</v>
      </c>
      <c r="N154" s="78" t="s">
        <v>3443</v>
      </c>
      <c r="O154" s="78" t="s">
        <v>4556</v>
      </c>
      <c r="P154" s="78" t="s">
        <v>332</v>
      </c>
      <c r="Q154" s="78" t="s">
        <v>332</v>
      </c>
      <c r="R154" s="78" t="s">
        <v>331</v>
      </c>
      <c r="V154">
        <v>1</v>
      </c>
      <c r="AV154" s="78" t="s">
        <v>145</v>
      </c>
      <c r="AW154" s="78" t="s">
        <v>4557</v>
      </c>
      <c r="AX154" s="78" t="s">
        <v>145</v>
      </c>
      <c r="AY154" s="78" t="s">
        <v>145</v>
      </c>
      <c r="AZ154" s="78" t="s">
        <v>145</v>
      </c>
    </row>
    <row r="155" spans="1:52" ht="30" customHeight="1">
      <c r="A155" s="172" t="s">
        <v>1565</v>
      </c>
      <c r="B155" s="172" t="s">
        <v>1514</v>
      </c>
      <c r="C155" s="172" t="s">
        <v>1515</v>
      </c>
      <c r="D155" s="173">
        <v>1.0999999999999999E-2</v>
      </c>
      <c r="E155" s="184">
        <f>단가대비표!O346</f>
        <v>0</v>
      </c>
      <c r="F155" s="178">
        <f>TRUNC(E155*D155,1)</f>
        <v>0</v>
      </c>
      <c r="G155" s="184">
        <f>단가대비표!P346</f>
        <v>221506</v>
      </c>
      <c r="H155" s="178">
        <f>TRUNC(G155*D155,1)</f>
        <v>2436.5</v>
      </c>
      <c r="I155" s="184">
        <f>단가대비표!V346</f>
        <v>0</v>
      </c>
      <c r="J155" s="178">
        <f>TRUNC(I155*D155,1)</f>
        <v>0</v>
      </c>
      <c r="K155" s="184">
        <f t="shared" si="28"/>
        <v>221506</v>
      </c>
      <c r="L155" s="178">
        <f t="shared" si="28"/>
        <v>2436.5</v>
      </c>
      <c r="M155" s="172" t="s">
        <v>145</v>
      </c>
      <c r="N155" s="78" t="s">
        <v>3443</v>
      </c>
      <c r="O155" s="78" t="s">
        <v>4533</v>
      </c>
      <c r="P155" s="78" t="s">
        <v>332</v>
      </c>
      <c r="Q155" s="78" t="s">
        <v>332</v>
      </c>
      <c r="R155" s="78" t="s">
        <v>331</v>
      </c>
      <c r="V155">
        <v>1</v>
      </c>
      <c r="AV155" s="78" t="s">
        <v>145</v>
      </c>
      <c r="AW155" s="78" t="s">
        <v>4558</v>
      </c>
      <c r="AX155" s="78" t="s">
        <v>145</v>
      </c>
      <c r="AY155" s="78" t="s">
        <v>145</v>
      </c>
      <c r="AZ155" s="78" t="s">
        <v>145</v>
      </c>
    </row>
    <row r="156" spans="1:52" ht="30" customHeight="1">
      <c r="A156" s="172" t="s">
        <v>1516</v>
      </c>
      <c r="B156" s="172" t="s">
        <v>1514</v>
      </c>
      <c r="C156" s="172" t="s">
        <v>1515</v>
      </c>
      <c r="D156" s="173">
        <v>5.4999999999999997E-3</v>
      </c>
      <c r="E156" s="184">
        <f>단가대비표!O345</f>
        <v>0</v>
      </c>
      <c r="F156" s="178">
        <f>TRUNC(E156*D156,1)</f>
        <v>0</v>
      </c>
      <c r="G156" s="184">
        <f>단가대비표!P345</f>
        <v>169804</v>
      </c>
      <c r="H156" s="178">
        <f>TRUNC(G156*D156,1)</f>
        <v>933.9</v>
      </c>
      <c r="I156" s="184">
        <f>단가대비표!V345</f>
        <v>0</v>
      </c>
      <c r="J156" s="178">
        <f>TRUNC(I156*D156,1)</f>
        <v>0</v>
      </c>
      <c r="K156" s="184">
        <f t="shared" si="28"/>
        <v>169804</v>
      </c>
      <c r="L156" s="178">
        <f t="shared" si="28"/>
        <v>933.9</v>
      </c>
      <c r="M156" s="172" t="s">
        <v>145</v>
      </c>
      <c r="N156" s="78" t="s">
        <v>3443</v>
      </c>
      <c r="O156" s="78" t="s">
        <v>4472</v>
      </c>
      <c r="P156" s="78" t="s">
        <v>332</v>
      </c>
      <c r="Q156" s="78" t="s">
        <v>332</v>
      </c>
      <c r="R156" s="78" t="s">
        <v>331</v>
      </c>
      <c r="V156">
        <v>1</v>
      </c>
      <c r="AV156" s="78" t="s">
        <v>145</v>
      </c>
      <c r="AW156" s="78" t="s">
        <v>4559</v>
      </c>
      <c r="AX156" s="78" t="s">
        <v>145</v>
      </c>
      <c r="AY156" s="78" t="s">
        <v>145</v>
      </c>
      <c r="AZ156" s="78" t="s">
        <v>145</v>
      </c>
    </row>
    <row r="157" spans="1:52" ht="30" customHeight="1">
      <c r="A157" s="172" t="s">
        <v>1580</v>
      </c>
      <c r="B157" s="172" t="s">
        <v>1581</v>
      </c>
      <c r="C157" s="172" t="s">
        <v>1096</v>
      </c>
      <c r="D157" s="173">
        <v>1</v>
      </c>
      <c r="E157" s="184">
        <v>0</v>
      </c>
      <c r="F157" s="178">
        <f>TRUNC(E157*D157,1)</f>
        <v>0</v>
      </c>
      <c r="G157" s="184">
        <v>0</v>
      </c>
      <c r="H157" s="178">
        <f>TRUNC(G157*D157,1)</f>
        <v>0</v>
      </c>
      <c r="I157" s="184">
        <f>TRUNC(SUMIF(V154:V158, RIGHTB(O157, 1), H154:H158)*U157, 2)</f>
        <v>461.51</v>
      </c>
      <c r="J157" s="178">
        <f>TRUNC(I157*D157,1)</f>
        <v>461.5</v>
      </c>
      <c r="K157" s="184">
        <f t="shared" si="28"/>
        <v>461.5</v>
      </c>
      <c r="L157" s="178">
        <f t="shared" si="28"/>
        <v>461.5</v>
      </c>
      <c r="M157" s="172" t="s">
        <v>145</v>
      </c>
      <c r="N157" s="78" t="s">
        <v>3443</v>
      </c>
      <c r="O157" s="78" t="s">
        <v>4186</v>
      </c>
      <c r="P157" s="78" t="s">
        <v>332</v>
      </c>
      <c r="Q157" s="78" t="s">
        <v>332</v>
      </c>
      <c r="R157" s="78" t="s">
        <v>332</v>
      </c>
      <c r="S157">
        <v>1</v>
      </c>
      <c r="T157">
        <v>2</v>
      </c>
      <c r="U157">
        <v>0.05</v>
      </c>
      <c r="AV157" s="78" t="s">
        <v>145</v>
      </c>
      <c r="AW157" s="78" t="s">
        <v>4560</v>
      </c>
      <c r="AX157" s="78" t="s">
        <v>145</v>
      </c>
      <c r="AY157" s="78" t="s">
        <v>145</v>
      </c>
      <c r="AZ157" s="78" t="s">
        <v>145</v>
      </c>
    </row>
    <row r="158" spans="1:52" ht="30" customHeight="1">
      <c r="A158" s="172" t="s">
        <v>1195</v>
      </c>
      <c r="B158" s="172" t="s">
        <v>1196</v>
      </c>
      <c r="C158" s="172" t="s">
        <v>1143</v>
      </c>
      <c r="D158" s="173">
        <v>4.3999999999999997E-2</v>
      </c>
      <c r="E158" s="184">
        <f>일위대가목록!E303</f>
        <v>32975</v>
      </c>
      <c r="F158" s="178">
        <f>TRUNC(E158*D158,1)</f>
        <v>1450.9</v>
      </c>
      <c r="G158" s="184">
        <f>일위대가목록!F303</f>
        <v>57077</v>
      </c>
      <c r="H158" s="178">
        <f>TRUNC(G158*D158,1)</f>
        <v>2511.3000000000002</v>
      </c>
      <c r="I158" s="184">
        <f>일위대가목록!G303</f>
        <v>88220</v>
      </c>
      <c r="J158" s="178">
        <f>TRUNC(I158*D158,1)</f>
        <v>3881.6</v>
      </c>
      <c r="K158" s="184">
        <f t="shared" si="28"/>
        <v>178272</v>
      </c>
      <c r="L158" s="178">
        <f t="shared" si="28"/>
        <v>7843.8</v>
      </c>
      <c r="M158" s="172" t="s">
        <v>1197</v>
      </c>
      <c r="N158" s="78" t="s">
        <v>3443</v>
      </c>
      <c r="O158" s="78" t="s">
        <v>4286</v>
      </c>
      <c r="P158" s="78" t="s">
        <v>331</v>
      </c>
      <c r="Q158" s="78" t="s">
        <v>332</v>
      </c>
      <c r="R158" s="78" t="s">
        <v>332</v>
      </c>
      <c r="AV158" s="78" t="s">
        <v>145</v>
      </c>
      <c r="AW158" s="78" t="s">
        <v>4561</v>
      </c>
      <c r="AX158" s="78" t="s">
        <v>145</v>
      </c>
      <c r="AY158" s="78" t="s">
        <v>145</v>
      </c>
      <c r="AZ158" s="78" t="s">
        <v>145</v>
      </c>
    </row>
    <row r="159" spans="1:52" ht="30" customHeight="1">
      <c r="A159" s="172" t="s">
        <v>1494</v>
      </c>
      <c r="B159" s="172" t="s">
        <v>145</v>
      </c>
      <c r="C159" s="172" t="s">
        <v>145</v>
      </c>
      <c r="D159" s="173"/>
      <c r="E159" s="184"/>
      <c r="F159" s="178">
        <f>TRUNC(SUMIF(N154:N158, N153, F154:F158),0)</f>
        <v>1450</v>
      </c>
      <c r="G159" s="184"/>
      <c r="H159" s="178">
        <f>TRUNC(SUMIF(N154:N158, N153, H154:H158),0)</f>
        <v>11741</v>
      </c>
      <c r="I159" s="184"/>
      <c r="J159" s="178">
        <f>TRUNC(SUMIF(N154:N158, N153, J154:J158),0)</f>
        <v>4343</v>
      </c>
      <c r="K159" s="184"/>
      <c r="L159" s="178">
        <f>F159+H159+J159</f>
        <v>17534</v>
      </c>
      <c r="M159" s="172" t="s">
        <v>145</v>
      </c>
      <c r="N159" s="78" t="s">
        <v>342</v>
      </c>
      <c r="O159" s="78" t="s">
        <v>342</v>
      </c>
      <c r="P159" s="78" t="s">
        <v>145</v>
      </c>
      <c r="Q159" s="78" t="s">
        <v>145</v>
      </c>
      <c r="R159" s="78" t="s">
        <v>145</v>
      </c>
      <c r="AV159" s="78" t="s">
        <v>145</v>
      </c>
      <c r="AW159" s="78" t="s">
        <v>145</v>
      </c>
      <c r="AX159" s="78" t="s">
        <v>145</v>
      </c>
      <c r="AY159" s="78" t="s">
        <v>145</v>
      </c>
      <c r="AZ159" s="78" t="s">
        <v>145</v>
      </c>
    </row>
    <row r="160" spans="1:52" ht="30" customHeight="1">
      <c r="A160" s="173"/>
      <c r="B160" s="173"/>
      <c r="C160" s="173"/>
      <c r="D160" s="173"/>
      <c r="E160" s="184"/>
      <c r="F160" s="178"/>
      <c r="G160" s="184"/>
      <c r="H160" s="178"/>
      <c r="I160" s="184"/>
      <c r="J160" s="178"/>
      <c r="K160" s="184"/>
      <c r="L160" s="178"/>
      <c r="M160" s="173"/>
    </row>
    <row r="161" spans="1:52" ht="30" customHeight="1">
      <c r="A161" s="179" t="s">
        <v>1582</v>
      </c>
      <c r="B161" s="180"/>
      <c r="C161" s="180"/>
      <c r="D161" s="180"/>
      <c r="E161" s="181"/>
      <c r="F161" s="182"/>
      <c r="G161" s="181"/>
      <c r="H161" s="182"/>
      <c r="I161" s="181"/>
      <c r="J161" s="182"/>
      <c r="K161" s="181"/>
      <c r="L161" s="182"/>
      <c r="M161" s="183"/>
      <c r="N161" s="78" t="s">
        <v>3445</v>
      </c>
    </row>
    <row r="162" spans="1:52" ht="30" customHeight="1">
      <c r="A162" s="172" t="s">
        <v>1579</v>
      </c>
      <c r="B162" s="172" t="s">
        <v>1514</v>
      </c>
      <c r="C162" s="172" t="s">
        <v>1515</v>
      </c>
      <c r="D162" s="173">
        <v>3.0800000000000001E-2</v>
      </c>
      <c r="E162" s="184">
        <f>단가대비표!O355</f>
        <v>0</v>
      </c>
      <c r="F162" s="178">
        <f>TRUNC(E162*D162,1)</f>
        <v>0</v>
      </c>
      <c r="G162" s="184">
        <f>단가대비표!P355</f>
        <v>266361</v>
      </c>
      <c r="H162" s="178">
        <f>TRUNC(G162*D162,1)</f>
        <v>8203.9</v>
      </c>
      <c r="I162" s="184">
        <f>단가대비표!V355</f>
        <v>0</v>
      </c>
      <c r="J162" s="178">
        <f>TRUNC(I162*D162,1)</f>
        <v>0</v>
      </c>
      <c r="K162" s="184">
        <f t="shared" ref="K162:L166" si="29">TRUNC(E162+G162+I162,1)</f>
        <v>266361</v>
      </c>
      <c r="L162" s="178">
        <f t="shared" si="29"/>
        <v>8203.9</v>
      </c>
      <c r="M162" s="172" t="s">
        <v>145</v>
      </c>
      <c r="N162" s="78" t="s">
        <v>3445</v>
      </c>
      <c r="O162" s="78" t="s">
        <v>4556</v>
      </c>
      <c r="P162" s="78" t="s">
        <v>332</v>
      </c>
      <c r="Q162" s="78" t="s">
        <v>332</v>
      </c>
      <c r="R162" s="78" t="s">
        <v>331</v>
      </c>
      <c r="V162">
        <v>1</v>
      </c>
      <c r="AV162" s="78" t="s">
        <v>145</v>
      </c>
      <c r="AW162" s="78" t="s">
        <v>4562</v>
      </c>
      <c r="AX162" s="78" t="s">
        <v>145</v>
      </c>
      <c r="AY162" s="78" t="s">
        <v>145</v>
      </c>
      <c r="AZ162" s="78" t="s">
        <v>145</v>
      </c>
    </row>
    <row r="163" spans="1:52" ht="30" customHeight="1">
      <c r="A163" s="172" t="s">
        <v>1565</v>
      </c>
      <c r="B163" s="172" t="s">
        <v>1514</v>
      </c>
      <c r="C163" s="172" t="s">
        <v>1515</v>
      </c>
      <c r="D163" s="173">
        <v>1.54E-2</v>
      </c>
      <c r="E163" s="184">
        <f>단가대비표!O346</f>
        <v>0</v>
      </c>
      <c r="F163" s="178">
        <f>TRUNC(E163*D163,1)</f>
        <v>0</v>
      </c>
      <c r="G163" s="184">
        <f>단가대비표!P346</f>
        <v>221506</v>
      </c>
      <c r="H163" s="178">
        <f>TRUNC(G163*D163,1)</f>
        <v>3411.1</v>
      </c>
      <c r="I163" s="184">
        <f>단가대비표!V346</f>
        <v>0</v>
      </c>
      <c r="J163" s="178">
        <f>TRUNC(I163*D163,1)</f>
        <v>0</v>
      </c>
      <c r="K163" s="184">
        <f t="shared" si="29"/>
        <v>221506</v>
      </c>
      <c r="L163" s="178">
        <f t="shared" si="29"/>
        <v>3411.1</v>
      </c>
      <c r="M163" s="172" t="s">
        <v>145</v>
      </c>
      <c r="N163" s="78" t="s">
        <v>3445</v>
      </c>
      <c r="O163" s="78" t="s">
        <v>4533</v>
      </c>
      <c r="P163" s="78" t="s">
        <v>332</v>
      </c>
      <c r="Q163" s="78" t="s">
        <v>332</v>
      </c>
      <c r="R163" s="78" t="s">
        <v>331</v>
      </c>
      <c r="V163">
        <v>1</v>
      </c>
      <c r="AV163" s="78" t="s">
        <v>145</v>
      </c>
      <c r="AW163" s="78" t="s">
        <v>4563</v>
      </c>
      <c r="AX163" s="78" t="s">
        <v>145</v>
      </c>
      <c r="AY163" s="78" t="s">
        <v>145</v>
      </c>
      <c r="AZ163" s="78" t="s">
        <v>145</v>
      </c>
    </row>
    <row r="164" spans="1:52" ht="30" customHeight="1">
      <c r="A164" s="172" t="s">
        <v>1516</v>
      </c>
      <c r="B164" s="172" t="s">
        <v>1514</v>
      </c>
      <c r="C164" s="172" t="s">
        <v>1515</v>
      </c>
      <c r="D164" s="173">
        <v>7.7000000000000002E-3</v>
      </c>
      <c r="E164" s="184">
        <f>단가대비표!O345</f>
        <v>0</v>
      </c>
      <c r="F164" s="178">
        <f>TRUNC(E164*D164,1)</f>
        <v>0</v>
      </c>
      <c r="G164" s="184">
        <f>단가대비표!P345</f>
        <v>169804</v>
      </c>
      <c r="H164" s="178">
        <f>TRUNC(G164*D164,1)</f>
        <v>1307.4000000000001</v>
      </c>
      <c r="I164" s="184">
        <f>단가대비표!V345</f>
        <v>0</v>
      </c>
      <c r="J164" s="178">
        <f>TRUNC(I164*D164,1)</f>
        <v>0</v>
      </c>
      <c r="K164" s="184">
        <f t="shared" si="29"/>
        <v>169804</v>
      </c>
      <c r="L164" s="178">
        <f t="shared" si="29"/>
        <v>1307.4000000000001</v>
      </c>
      <c r="M164" s="172" t="s">
        <v>145</v>
      </c>
      <c r="N164" s="78" t="s">
        <v>3445</v>
      </c>
      <c r="O164" s="78" t="s">
        <v>4472</v>
      </c>
      <c r="P164" s="78" t="s">
        <v>332</v>
      </c>
      <c r="Q164" s="78" t="s">
        <v>332</v>
      </c>
      <c r="R164" s="78" t="s">
        <v>331</v>
      </c>
      <c r="V164">
        <v>1</v>
      </c>
      <c r="AV164" s="78" t="s">
        <v>145</v>
      </c>
      <c r="AW164" s="78" t="s">
        <v>4564</v>
      </c>
      <c r="AX164" s="78" t="s">
        <v>145</v>
      </c>
      <c r="AY164" s="78" t="s">
        <v>145</v>
      </c>
      <c r="AZ164" s="78" t="s">
        <v>145</v>
      </c>
    </row>
    <row r="165" spans="1:52" ht="30" customHeight="1">
      <c r="A165" s="172" t="s">
        <v>1580</v>
      </c>
      <c r="B165" s="172" t="s">
        <v>1581</v>
      </c>
      <c r="C165" s="172" t="s">
        <v>1096</v>
      </c>
      <c r="D165" s="173">
        <v>1</v>
      </c>
      <c r="E165" s="184">
        <v>0</v>
      </c>
      <c r="F165" s="178">
        <f>TRUNC(E165*D165,1)</f>
        <v>0</v>
      </c>
      <c r="G165" s="184">
        <v>0</v>
      </c>
      <c r="H165" s="178">
        <f>TRUNC(G165*D165,1)</f>
        <v>0</v>
      </c>
      <c r="I165" s="184">
        <f>TRUNC(SUMIF(V162:V166, RIGHTB(O165, 1), H162:H166)*U165, 2)</f>
        <v>646.12</v>
      </c>
      <c r="J165" s="178">
        <f>TRUNC(I165*D165,1)</f>
        <v>646.1</v>
      </c>
      <c r="K165" s="184">
        <f t="shared" si="29"/>
        <v>646.1</v>
      </c>
      <c r="L165" s="178">
        <f t="shared" si="29"/>
        <v>646.1</v>
      </c>
      <c r="M165" s="172" t="s">
        <v>145</v>
      </c>
      <c r="N165" s="78" t="s">
        <v>3445</v>
      </c>
      <c r="O165" s="78" t="s">
        <v>4186</v>
      </c>
      <c r="P165" s="78" t="s">
        <v>332</v>
      </c>
      <c r="Q165" s="78" t="s">
        <v>332</v>
      </c>
      <c r="R165" s="78" t="s">
        <v>332</v>
      </c>
      <c r="S165">
        <v>1</v>
      </c>
      <c r="T165">
        <v>2</v>
      </c>
      <c r="U165">
        <v>0.05</v>
      </c>
      <c r="AV165" s="78" t="s">
        <v>145</v>
      </c>
      <c r="AW165" s="78" t="s">
        <v>4565</v>
      </c>
      <c r="AX165" s="78" t="s">
        <v>145</v>
      </c>
      <c r="AY165" s="78" t="s">
        <v>145</v>
      </c>
      <c r="AZ165" s="78" t="s">
        <v>145</v>
      </c>
    </row>
    <row r="166" spans="1:52" ht="30" customHeight="1">
      <c r="A166" s="172" t="s">
        <v>1195</v>
      </c>
      <c r="B166" s="172" t="s">
        <v>1196</v>
      </c>
      <c r="C166" s="172" t="s">
        <v>1143</v>
      </c>
      <c r="D166" s="173">
        <v>6.1499999999999999E-2</v>
      </c>
      <c r="E166" s="184">
        <f>일위대가목록!E303</f>
        <v>32975</v>
      </c>
      <c r="F166" s="178">
        <f>TRUNC(E166*D166,1)</f>
        <v>2027.9</v>
      </c>
      <c r="G166" s="184">
        <f>일위대가목록!F303</f>
        <v>57077</v>
      </c>
      <c r="H166" s="178">
        <f>TRUNC(G166*D166,1)</f>
        <v>3510.2</v>
      </c>
      <c r="I166" s="184">
        <f>일위대가목록!G303</f>
        <v>88220</v>
      </c>
      <c r="J166" s="178">
        <f>TRUNC(I166*D166,1)</f>
        <v>5425.5</v>
      </c>
      <c r="K166" s="184">
        <f t="shared" si="29"/>
        <v>178272</v>
      </c>
      <c r="L166" s="178">
        <f t="shared" si="29"/>
        <v>10963.6</v>
      </c>
      <c r="M166" s="172" t="s">
        <v>1197</v>
      </c>
      <c r="N166" s="78" t="s">
        <v>3445</v>
      </c>
      <c r="O166" s="78" t="s">
        <v>4286</v>
      </c>
      <c r="P166" s="78" t="s">
        <v>331</v>
      </c>
      <c r="Q166" s="78" t="s">
        <v>332</v>
      </c>
      <c r="R166" s="78" t="s">
        <v>332</v>
      </c>
      <c r="AV166" s="78" t="s">
        <v>145</v>
      </c>
      <c r="AW166" s="78" t="s">
        <v>4566</v>
      </c>
      <c r="AX166" s="78" t="s">
        <v>145</v>
      </c>
      <c r="AY166" s="78" t="s">
        <v>145</v>
      </c>
      <c r="AZ166" s="78" t="s">
        <v>145</v>
      </c>
    </row>
    <row r="167" spans="1:52" ht="30" customHeight="1">
      <c r="A167" s="172" t="s">
        <v>1494</v>
      </c>
      <c r="B167" s="172" t="s">
        <v>145</v>
      </c>
      <c r="C167" s="172" t="s">
        <v>145</v>
      </c>
      <c r="D167" s="173"/>
      <c r="E167" s="184"/>
      <c r="F167" s="178">
        <f>TRUNC(SUMIF(N162:N166, N161, F162:F166),0)</f>
        <v>2027</v>
      </c>
      <c r="G167" s="184"/>
      <c r="H167" s="178">
        <f>TRUNC(SUMIF(N162:N166, N161, H162:H166),0)</f>
        <v>16432</v>
      </c>
      <c r="I167" s="184"/>
      <c r="J167" s="178">
        <f>TRUNC(SUMIF(N162:N166, N161, J162:J166),0)</f>
        <v>6071</v>
      </c>
      <c r="K167" s="184"/>
      <c r="L167" s="178">
        <f>F167+H167+J167</f>
        <v>24530</v>
      </c>
      <c r="M167" s="172" t="s">
        <v>145</v>
      </c>
      <c r="N167" s="78" t="s">
        <v>342</v>
      </c>
      <c r="O167" s="78" t="s">
        <v>342</v>
      </c>
      <c r="P167" s="78" t="s">
        <v>145</v>
      </c>
      <c r="Q167" s="78" t="s">
        <v>145</v>
      </c>
      <c r="R167" s="78" t="s">
        <v>145</v>
      </c>
      <c r="AV167" s="78" t="s">
        <v>145</v>
      </c>
      <c r="AW167" s="78" t="s">
        <v>145</v>
      </c>
      <c r="AX167" s="78" t="s">
        <v>145</v>
      </c>
      <c r="AY167" s="78" t="s">
        <v>145</v>
      </c>
      <c r="AZ167" s="78" t="s">
        <v>145</v>
      </c>
    </row>
    <row r="168" spans="1:52" ht="30" customHeight="1">
      <c r="A168" s="173"/>
      <c r="B168" s="173"/>
      <c r="C168" s="173"/>
      <c r="D168" s="173"/>
      <c r="E168" s="184"/>
      <c r="F168" s="178"/>
      <c r="G168" s="184"/>
      <c r="H168" s="178"/>
      <c r="I168" s="184"/>
      <c r="J168" s="178"/>
      <c r="K168" s="184"/>
      <c r="L168" s="178"/>
      <c r="M168" s="173"/>
    </row>
    <row r="169" spans="1:52" ht="30" customHeight="1">
      <c r="A169" s="179" t="s">
        <v>1583</v>
      </c>
      <c r="B169" s="180"/>
      <c r="C169" s="180"/>
      <c r="D169" s="180"/>
      <c r="E169" s="181"/>
      <c r="F169" s="182"/>
      <c r="G169" s="181"/>
      <c r="H169" s="182"/>
      <c r="I169" s="181"/>
      <c r="J169" s="182"/>
      <c r="K169" s="181"/>
      <c r="L169" s="182"/>
      <c r="M169" s="183"/>
      <c r="N169" s="78" t="s">
        <v>3447</v>
      </c>
    </row>
    <row r="170" spans="1:52" ht="30" customHeight="1">
      <c r="A170" s="172" t="s">
        <v>1579</v>
      </c>
      <c r="B170" s="172" t="s">
        <v>1514</v>
      </c>
      <c r="C170" s="172" t="s">
        <v>1515</v>
      </c>
      <c r="D170" s="173">
        <v>1.0999999999999999E-2</v>
      </c>
      <c r="E170" s="184">
        <f>단가대비표!O355</f>
        <v>0</v>
      </c>
      <c r="F170" s="178">
        <f>TRUNC(E170*D170,1)</f>
        <v>0</v>
      </c>
      <c r="G170" s="184">
        <f>단가대비표!P355</f>
        <v>266361</v>
      </c>
      <c r="H170" s="178">
        <f>TRUNC(G170*D170,1)</f>
        <v>2929.9</v>
      </c>
      <c r="I170" s="184">
        <f>단가대비표!V355</f>
        <v>0</v>
      </c>
      <c r="J170" s="178">
        <f>TRUNC(I170*D170,1)</f>
        <v>0</v>
      </c>
      <c r="K170" s="184">
        <f t="shared" ref="K170:L174" si="30">TRUNC(E170+G170+I170,1)</f>
        <v>266361</v>
      </c>
      <c r="L170" s="178">
        <f t="shared" si="30"/>
        <v>2929.9</v>
      </c>
      <c r="M170" s="172" t="s">
        <v>145</v>
      </c>
      <c r="N170" s="78" t="s">
        <v>3447</v>
      </c>
      <c r="O170" s="78" t="s">
        <v>4556</v>
      </c>
      <c r="P170" s="78" t="s">
        <v>332</v>
      </c>
      <c r="Q170" s="78" t="s">
        <v>332</v>
      </c>
      <c r="R170" s="78" t="s">
        <v>331</v>
      </c>
      <c r="V170">
        <v>1</v>
      </c>
      <c r="AV170" s="78" t="s">
        <v>145</v>
      </c>
      <c r="AW170" s="78" t="s">
        <v>4567</v>
      </c>
      <c r="AX170" s="78" t="s">
        <v>145</v>
      </c>
      <c r="AY170" s="78" t="s">
        <v>145</v>
      </c>
      <c r="AZ170" s="78" t="s">
        <v>145</v>
      </c>
    </row>
    <row r="171" spans="1:52" ht="30" customHeight="1">
      <c r="A171" s="172" t="s">
        <v>1565</v>
      </c>
      <c r="B171" s="172" t="s">
        <v>1514</v>
      </c>
      <c r="C171" s="172" t="s">
        <v>1515</v>
      </c>
      <c r="D171" s="173">
        <v>5.4999999999999997E-3</v>
      </c>
      <c r="E171" s="184">
        <f>단가대비표!O346</f>
        <v>0</v>
      </c>
      <c r="F171" s="178">
        <f>TRUNC(E171*D171,1)</f>
        <v>0</v>
      </c>
      <c r="G171" s="184">
        <f>단가대비표!P346</f>
        <v>221506</v>
      </c>
      <c r="H171" s="178">
        <f>TRUNC(G171*D171,1)</f>
        <v>1218.2</v>
      </c>
      <c r="I171" s="184">
        <f>단가대비표!V346</f>
        <v>0</v>
      </c>
      <c r="J171" s="178">
        <f>TRUNC(I171*D171,1)</f>
        <v>0</v>
      </c>
      <c r="K171" s="184">
        <f t="shared" si="30"/>
        <v>221506</v>
      </c>
      <c r="L171" s="178">
        <f t="shared" si="30"/>
        <v>1218.2</v>
      </c>
      <c r="M171" s="172" t="s">
        <v>145</v>
      </c>
      <c r="N171" s="78" t="s">
        <v>3447</v>
      </c>
      <c r="O171" s="78" t="s">
        <v>4533</v>
      </c>
      <c r="P171" s="78" t="s">
        <v>332</v>
      </c>
      <c r="Q171" s="78" t="s">
        <v>332</v>
      </c>
      <c r="R171" s="78" t="s">
        <v>331</v>
      </c>
      <c r="V171">
        <v>1</v>
      </c>
      <c r="AV171" s="78" t="s">
        <v>145</v>
      </c>
      <c r="AW171" s="78" t="s">
        <v>4568</v>
      </c>
      <c r="AX171" s="78" t="s">
        <v>145</v>
      </c>
      <c r="AY171" s="78" t="s">
        <v>145</v>
      </c>
      <c r="AZ171" s="78" t="s">
        <v>145</v>
      </c>
    </row>
    <row r="172" spans="1:52" ht="30" customHeight="1">
      <c r="A172" s="172" t="s">
        <v>1516</v>
      </c>
      <c r="B172" s="172" t="s">
        <v>1514</v>
      </c>
      <c r="C172" s="172" t="s">
        <v>1515</v>
      </c>
      <c r="D172" s="173">
        <v>5.4999999999999997E-3</v>
      </c>
      <c r="E172" s="184">
        <f>단가대비표!O345</f>
        <v>0</v>
      </c>
      <c r="F172" s="178">
        <f>TRUNC(E172*D172,1)</f>
        <v>0</v>
      </c>
      <c r="G172" s="184">
        <f>단가대비표!P345</f>
        <v>169804</v>
      </c>
      <c r="H172" s="178">
        <f>TRUNC(G172*D172,1)</f>
        <v>933.9</v>
      </c>
      <c r="I172" s="184">
        <f>단가대비표!V345</f>
        <v>0</v>
      </c>
      <c r="J172" s="178">
        <f>TRUNC(I172*D172,1)</f>
        <v>0</v>
      </c>
      <c r="K172" s="184">
        <f t="shared" si="30"/>
        <v>169804</v>
      </c>
      <c r="L172" s="178">
        <f t="shared" si="30"/>
        <v>933.9</v>
      </c>
      <c r="M172" s="172" t="s">
        <v>145</v>
      </c>
      <c r="N172" s="78" t="s">
        <v>3447</v>
      </c>
      <c r="O172" s="78" t="s">
        <v>4472</v>
      </c>
      <c r="P172" s="78" t="s">
        <v>332</v>
      </c>
      <c r="Q172" s="78" t="s">
        <v>332</v>
      </c>
      <c r="R172" s="78" t="s">
        <v>331</v>
      </c>
      <c r="V172">
        <v>1</v>
      </c>
      <c r="AV172" s="78" t="s">
        <v>145</v>
      </c>
      <c r="AW172" s="78" t="s">
        <v>4569</v>
      </c>
      <c r="AX172" s="78" t="s">
        <v>145</v>
      </c>
      <c r="AY172" s="78" t="s">
        <v>145</v>
      </c>
      <c r="AZ172" s="78" t="s">
        <v>145</v>
      </c>
    </row>
    <row r="173" spans="1:52" ht="30" customHeight="1">
      <c r="A173" s="172" t="s">
        <v>1580</v>
      </c>
      <c r="B173" s="172" t="s">
        <v>1581</v>
      </c>
      <c r="C173" s="172" t="s">
        <v>1096</v>
      </c>
      <c r="D173" s="173">
        <v>1</v>
      </c>
      <c r="E173" s="184">
        <v>0</v>
      </c>
      <c r="F173" s="178">
        <f>TRUNC(E173*D173,1)</f>
        <v>0</v>
      </c>
      <c r="G173" s="184">
        <v>0</v>
      </c>
      <c r="H173" s="178">
        <f>TRUNC(G173*D173,1)</f>
        <v>0</v>
      </c>
      <c r="I173" s="184">
        <f>TRUNC(SUMIF(V170:V174, RIGHTB(O173, 1), H170:H174)*U173, 2)</f>
        <v>254.1</v>
      </c>
      <c r="J173" s="178">
        <f>TRUNC(I173*D173,1)</f>
        <v>254.1</v>
      </c>
      <c r="K173" s="184">
        <f t="shared" si="30"/>
        <v>254.1</v>
      </c>
      <c r="L173" s="178">
        <f t="shared" si="30"/>
        <v>254.1</v>
      </c>
      <c r="M173" s="172" t="s">
        <v>145</v>
      </c>
      <c r="N173" s="78" t="s">
        <v>3447</v>
      </c>
      <c r="O173" s="78" t="s">
        <v>4186</v>
      </c>
      <c r="P173" s="78" t="s">
        <v>332</v>
      </c>
      <c r="Q173" s="78" t="s">
        <v>332</v>
      </c>
      <c r="R173" s="78" t="s">
        <v>332</v>
      </c>
      <c r="S173">
        <v>1</v>
      </c>
      <c r="T173">
        <v>2</v>
      </c>
      <c r="U173">
        <v>0.05</v>
      </c>
      <c r="AV173" s="78" t="s">
        <v>145</v>
      </c>
      <c r="AW173" s="78" t="s">
        <v>4570</v>
      </c>
      <c r="AX173" s="78" t="s">
        <v>145</v>
      </c>
      <c r="AY173" s="78" t="s">
        <v>145</v>
      </c>
      <c r="AZ173" s="78" t="s">
        <v>145</v>
      </c>
    </row>
    <row r="174" spans="1:52" ht="30" customHeight="1">
      <c r="A174" s="172" t="s">
        <v>1195</v>
      </c>
      <c r="B174" s="172" t="s">
        <v>1196</v>
      </c>
      <c r="C174" s="172" t="s">
        <v>1143</v>
      </c>
      <c r="D174" s="173">
        <v>4.3999999999999997E-2</v>
      </c>
      <c r="E174" s="184">
        <f>일위대가목록!E303</f>
        <v>32975</v>
      </c>
      <c r="F174" s="178">
        <f>TRUNC(E174*D174,1)</f>
        <v>1450.9</v>
      </c>
      <c r="G174" s="184">
        <f>일위대가목록!F303</f>
        <v>57077</v>
      </c>
      <c r="H174" s="178">
        <f>TRUNC(G174*D174,1)</f>
        <v>2511.3000000000002</v>
      </c>
      <c r="I174" s="184">
        <f>일위대가목록!G303</f>
        <v>88220</v>
      </c>
      <c r="J174" s="178">
        <f>TRUNC(I174*D174,1)</f>
        <v>3881.6</v>
      </c>
      <c r="K174" s="184">
        <f t="shared" si="30"/>
        <v>178272</v>
      </c>
      <c r="L174" s="178">
        <f t="shared" si="30"/>
        <v>7843.8</v>
      </c>
      <c r="M174" s="172" t="s">
        <v>1197</v>
      </c>
      <c r="N174" s="78" t="s">
        <v>3447</v>
      </c>
      <c r="O174" s="78" t="s">
        <v>4286</v>
      </c>
      <c r="P174" s="78" t="s">
        <v>331</v>
      </c>
      <c r="Q174" s="78" t="s">
        <v>332</v>
      </c>
      <c r="R174" s="78" t="s">
        <v>332</v>
      </c>
      <c r="AV174" s="78" t="s">
        <v>145</v>
      </c>
      <c r="AW174" s="78" t="s">
        <v>4571</v>
      </c>
      <c r="AX174" s="78" t="s">
        <v>145</v>
      </c>
      <c r="AY174" s="78" t="s">
        <v>145</v>
      </c>
      <c r="AZ174" s="78" t="s">
        <v>145</v>
      </c>
    </row>
    <row r="175" spans="1:52" ht="30" customHeight="1">
      <c r="A175" s="172" t="s">
        <v>1494</v>
      </c>
      <c r="B175" s="172" t="s">
        <v>145</v>
      </c>
      <c r="C175" s="172" t="s">
        <v>145</v>
      </c>
      <c r="D175" s="173"/>
      <c r="E175" s="184"/>
      <c r="F175" s="178">
        <f>TRUNC(SUMIF(N170:N174, N169, F170:F174),0)</f>
        <v>1450</v>
      </c>
      <c r="G175" s="184"/>
      <c r="H175" s="178">
        <f>TRUNC(SUMIF(N170:N174, N169, H170:H174),0)</f>
        <v>7593</v>
      </c>
      <c r="I175" s="184"/>
      <c r="J175" s="178">
        <f>TRUNC(SUMIF(N170:N174, N169, J170:J174),0)</f>
        <v>4135</v>
      </c>
      <c r="K175" s="184"/>
      <c r="L175" s="178">
        <f>F175+H175+J175</f>
        <v>13178</v>
      </c>
      <c r="M175" s="172" t="s">
        <v>145</v>
      </c>
      <c r="N175" s="78" t="s">
        <v>342</v>
      </c>
      <c r="O175" s="78" t="s">
        <v>342</v>
      </c>
      <c r="P175" s="78" t="s">
        <v>145</v>
      </c>
      <c r="Q175" s="78" t="s">
        <v>145</v>
      </c>
      <c r="R175" s="78" t="s">
        <v>145</v>
      </c>
      <c r="AV175" s="78" t="s">
        <v>145</v>
      </c>
      <c r="AW175" s="78" t="s">
        <v>145</v>
      </c>
      <c r="AX175" s="78" t="s">
        <v>145</v>
      </c>
      <c r="AY175" s="78" t="s">
        <v>145</v>
      </c>
      <c r="AZ175" s="78" t="s">
        <v>145</v>
      </c>
    </row>
    <row r="176" spans="1:52" ht="30" customHeight="1">
      <c r="A176" s="173"/>
      <c r="B176" s="173"/>
      <c r="C176" s="173"/>
      <c r="D176" s="173"/>
      <c r="E176" s="184"/>
      <c r="F176" s="178"/>
      <c r="G176" s="184"/>
      <c r="H176" s="178"/>
      <c r="I176" s="184"/>
      <c r="J176" s="178"/>
      <c r="K176" s="184"/>
      <c r="L176" s="178"/>
      <c r="M176" s="173"/>
    </row>
    <row r="177" spans="1:52" ht="30" customHeight="1">
      <c r="A177" s="179" t="s">
        <v>3104</v>
      </c>
      <c r="B177" s="180"/>
      <c r="C177" s="180"/>
      <c r="D177" s="180"/>
      <c r="E177" s="181"/>
      <c r="F177" s="182"/>
      <c r="G177" s="181"/>
      <c r="H177" s="182"/>
      <c r="I177" s="181"/>
      <c r="J177" s="182"/>
      <c r="K177" s="181"/>
      <c r="L177" s="182"/>
      <c r="M177" s="183"/>
      <c r="N177" s="78" t="s">
        <v>3459</v>
      </c>
    </row>
    <row r="178" spans="1:52" ht="30" customHeight="1">
      <c r="A178" s="172" t="s">
        <v>3094</v>
      </c>
      <c r="B178" s="172" t="s">
        <v>433</v>
      </c>
      <c r="C178" s="172" t="s">
        <v>401</v>
      </c>
      <c r="D178" s="173">
        <v>1</v>
      </c>
      <c r="E178" s="184">
        <f>일위대가목록!E304</f>
        <v>0</v>
      </c>
      <c r="F178" s="178">
        <f>TRUNC(E178*D178,1)</f>
        <v>0</v>
      </c>
      <c r="G178" s="184">
        <f>일위대가목록!F304</f>
        <v>65838</v>
      </c>
      <c r="H178" s="178">
        <f>TRUNC(G178*D178,1)</f>
        <v>65838</v>
      </c>
      <c r="I178" s="184">
        <f>일위대가목록!G304</f>
        <v>39502</v>
      </c>
      <c r="J178" s="178">
        <f>TRUNC(I178*D178,1)</f>
        <v>39502</v>
      </c>
      <c r="K178" s="184">
        <f>TRUNC(E178+G178+I178,1)</f>
        <v>105340</v>
      </c>
      <c r="L178" s="178">
        <f>TRUNC(F178+H178+J178,1)</f>
        <v>105340</v>
      </c>
      <c r="M178" s="172" t="s">
        <v>1199</v>
      </c>
      <c r="N178" s="78" t="s">
        <v>3459</v>
      </c>
      <c r="O178" s="78" t="s">
        <v>4287</v>
      </c>
      <c r="P178" s="78" t="s">
        <v>331</v>
      </c>
      <c r="Q178" s="78" t="s">
        <v>332</v>
      </c>
      <c r="R178" s="78" t="s">
        <v>332</v>
      </c>
      <c r="AV178" s="78" t="s">
        <v>145</v>
      </c>
      <c r="AW178" s="78" t="s">
        <v>4572</v>
      </c>
      <c r="AX178" s="78" t="s">
        <v>145</v>
      </c>
      <c r="AY178" s="78" t="s">
        <v>145</v>
      </c>
      <c r="AZ178" s="78" t="s">
        <v>145</v>
      </c>
    </row>
    <row r="179" spans="1:52" ht="30" customHeight="1">
      <c r="A179" s="172" t="s">
        <v>1200</v>
      </c>
      <c r="B179" s="172" t="s">
        <v>433</v>
      </c>
      <c r="C179" s="172" t="s">
        <v>401</v>
      </c>
      <c r="D179" s="173">
        <v>1</v>
      </c>
      <c r="E179" s="184">
        <f>일위대가목록!E305</f>
        <v>10770</v>
      </c>
      <c r="F179" s="178">
        <f>TRUNC(E179*D179,1)</f>
        <v>10770</v>
      </c>
      <c r="G179" s="184">
        <f>일위대가목록!F305</f>
        <v>565007</v>
      </c>
      <c r="H179" s="178">
        <f>TRUNC(G179*D179,1)</f>
        <v>565007</v>
      </c>
      <c r="I179" s="184">
        <f>일위대가목록!G305</f>
        <v>11300</v>
      </c>
      <c r="J179" s="178">
        <f>TRUNC(I179*D179,1)</f>
        <v>11300</v>
      </c>
      <c r="K179" s="184">
        <f>TRUNC(E179+G179+I179,1)</f>
        <v>587077</v>
      </c>
      <c r="L179" s="178">
        <f>TRUNC(F179+H179+J179,1)</f>
        <v>587077</v>
      </c>
      <c r="M179" s="172" t="s">
        <v>1201</v>
      </c>
      <c r="N179" s="78" t="s">
        <v>3459</v>
      </c>
      <c r="O179" s="78" t="s">
        <v>4288</v>
      </c>
      <c r="P179" s="78" t="s">
        <v>331</v>
      </c>
      <c r="Q179" s="78" t="s">
        <v>332</v>
      </c>
      <c r="R179" s="78" t="s">
        <v>332</v>
      </c>
      <c r="AV179" s="78" t="s">
        <v>145</v>
      </c>
      <c r="AW179" s="78" t="s">
        <v>4573</v>
      </c>
      <c r="AX179" s="78" t="s">
        <v>145</v>
      </c>
      <c r="AY179" s="78" t="s">
        <v>145</v>
      </c>
      <c r="AZ179" s="78" t="s">
        <v>145</v>
      </c>
    </row>
    <row r="180" spans="1:52" ht="30" customHeight="1">
      <c r="A180" s="172" t="s">
        <v>1494</v>
      </c>
      <c r="B180" s="172" t="s">
        <v>145</v>
      </c>
      <c r="C180" s="172" t="s">
        <v>145</v>
      </c>
      <c r="D180" s="173"/>
      <c r="E180" s="184"/>
      <c r="F180" s="178">
        <f>TRUNC(SUMIF(N178:N179, N177, F178:F179),0)</f>
        <v>10770</v>
      </c>
      <c r="G180" s="184"/>
      <c r="H180" s="178">
        <f>TRUNC(SUMIF(N178:N179, N177, H178:H179),0)</f>
        <v>630845</v>
      </c>
      <c r="I180" s="184"/>
      <c r="J180" s="178">
        <f>TRUNC(SUMIF(N178:N179, N177, J178:J179),0)</f>
        <v>50802</v>
      </c>
      <c r="K180" s="184"/>
      <c r="L180" s="178">
        <f>F180+H180+J180</f>
        <v>692417</v>
      </c>
      <c r="M180" s="172" t="s">
        <v>145</v>
      </c>
      <c r="N180" s="78" t="s">
        <v>342</v>
      </c>
      <c r="O180" s="78" t="s">
        <v>342</v>
      </c>
      <c r="P180" s="78" t="s">
        <v>145</v>
      </c>
      <c r="Q180" s="78" t="s">
        <v>145</v>
      </c>
      <c r="R180" s="78" t="s">
        <v>145</v>
      </c>
      <c r="AV180" s="78" t="s">
        <v>145</v>
      </c>
      <c r="AW180" s="78" t="s">
        <v>145</v>
      </c>
      <c r="AX180" s="78" t="s">
        <v>145</v>
      </c>
      <c r="AY180" s="78" t="s">
        <v>145</v>
      </c>
      <c r="AZ180" s="78" t="s">
        <v>145</v>
      </c>
    </row>
    <row r="181" spans="1:52" ht="30" customHeight="1">
      <c r="A181" s="173"/>
      <c r="B181" s="173"/>
      <c r="C181" s="173"/>
      <c r="D181" s="173"/>
      <c r="E181" s="184"/>
      <c r="F181" s="178"/>
      <c r="G181" s="184"/>
      <c r="H181" s="178"/>
      <c r="I181" s="184"/>
      <c r="J181" s="178"/>
      <c r="K181" s="184"/>
      <c r="L181" s="178"/>
      <c r="M181" s="173"/>
    </row>
    <row r="182" spans="1:52" ht="30" customHeight="1">
      <c r="A182" s="179" t="s">
        <v>3105</v>
      </c>
      <c r="B182" s="180"/>
      <c r="C182" s="180"/>
      <c r="D182" s="180"/>
      <c r="E182" s="181"/>
      <c r="F182" s="182"/>
      <c r="G182" s="181"/>
      <c r="H182" s="182"/>
      <c r="I182" s="181"/>
      <c r="J182" s="182"/>
      <c r="K182" s="181"/>
      <c r="L182" s="182"/>
      <c r="M182" s="183"/>
      <c r="N182" s="78" t="s">
        <v>3463</v>
      </c>
    </row>
    <row r="183" spans="1:52" ht="30" customHeight="1">
      <c r="A183" s="172" t="s">
        <v>3106</v>
      </c>
      <c r="B183" s="172" t="s">
        <v>1514</v>
      </c>
      <c r="C183" s="172" t="s">
        <v>1515</v>
      </c>
      <c r="D183" s="173">
        <v>0.1</v>
      </c>
      <c r="E183" s="184">
        <f>단가대비표!O347</f>
        <v>0</v>
      </c>
      <c r="F183" s="178">
        <f>TRUNC(E183*D183,1)</f>
        <v>0</v>
      </c>
      <c r="G183" s="184">
        <f>단가대비표!P347</f>
        <v>232099</v>
      </c>
      <c r="H183" s="178">
        <f>TRUNC(G183*D183,1)</f>
        <v>23209.9</v>
      </c>
      <c r="I183" s="184">
        <f>단가대비표!V347</f>
        <v>0</v>
      </c>
      <c r="J183" s="178">
        <f>TRUNC(I183*D183,1)</f>
        <v>0</v>
      </c>
      <c r="K183" s="184">
        <f>TRUNC(E183+G183+I183,1)</f>
        <v>232099</v>
      </c>
      <c r="L183" s="178">
        <f>TRUNC(F183+H183+J183,1)</f>
        <v>23209.9</v>
      </c>
      <c r="M183" s="172" t="s">
        <v>1491</v>
      </c>
      <c r="N183" s="78" t="s">
        <v>145</v>
      </c>
      <c r="O183" s="78" t="s">
        <v>4574</v>
      </c>
      <c r="P183" s="78" t="s">
        <v>332</v>
      </c>
      <c r="Q183" s="78" t="s">
        <v>332</v>
      </c>
      <c r="R183" s="78" t="s">
        <v>331</v>
      </c>
      <c r="V183">
        <v>1</v>
      </c>
      <c r="AV183" s="78" t="s">
        <v>145</v>
      </c>
      <c r="AW183" s="78" t="s">
        <v>4575</v>
      </c>
      <c r="AX183" s="78" t="s">
        <v>145</v>
      </c>
      <c r="AY183" s="78" t="s">
        <v>1093</v>
      </c>
      <c r="AZ183" s="78" t="s">
        <v>145</v>
      </c>
    </row>
    <row r="184" spans="1:52" ht="30" customHeight="1">
      <c r="A184" s="172" t="s">
        <v>3107</v>
      </c>
      <c r="B184" s="172" t="s">
        <v>3108</v>
      </c>
      <c r="C184" s="172" t="s">
        <v>1096</v>
      </c>
      <c r="D184" s="173">
        <v>1</v>
      </c>
      <c r="E184" s="184">
        <v>0</v>
      </c>
      <c r="F184" s="178">
        <f>TRUNC(E184*D184,1)</f>
        <v>0</v>
      </c>
      <c r="G184" s="184">
        <v>0</v>
      </c>
      <c r="H184" s="178">
        <f>TRUNC(G184*D184,1)</f>
        <v>0</v>
      </c>
      <c r="I184" s="184">
        <f>TRUNC(SUMIF(V183:V184, RIGHTB(O184, 1), H183:H184)*U184, 2)</f>
        <v>23209.9</v>
      </c>
      <c r="J184" s="178">
        <f>TRUNC(I184*D184,1)</f>
        <v>23209.9</v>
      </c>
      <c r="K184" s="184">
        <f>TRUNC(E184+G184+I184,1)</f>
        <v>23209.9</v>
      </c>
      <c r="L184" s="178">
        <f>TRUNC(F184+H184+J184,1)</f>
        <v>23209.9</v>
      </c>
      <c r="M184" s="172" t="s">
        <v>145</v>
      </c>
      <c r="N184" s="78" t="s">
        <v>3463</v>
      </c>
      <c r="O184" s="78" t="s">
        <v>4186</v>
      </c>
      <c r="P184" s="78" t="s">
        <v>332</v>
      </c>
      <c r="Q184" s="78" t="s">
        <v>332</v>
      </c>
      <c r="R184" s="78" t="s">
        <v>332</v>
      </c>
      <c r="S184">
        <v>1</v>
      </c>
      <c r="T184">
        <v>2</v>
      </c>
      <c r="U184">
        <v>1</v>
      </c>
      <c r="AV184" s="78" t="s">
        <v>145</v>
      </c>
      <c r="AW184" s="78" t="s">
        <v>4576</v>
      </c>
      <c r="AX184" s="78" t="s">
        <v>145</v>
      </c>
      <c r="AY184" s="78" t="s">
        <v>145</v>
      </c>
      <c r="AZ184" s="78" t="s">
        <v>145</v>
      </c>
    </row>
    <row r="185" spans="1:52" ht="30" customHeight="1">
      <c r="A185" s="172" t="s">
        <v>1494</v>
      </c>
      <c r="B185" s="172" t="s">
        <v>145</v>
      </c>
      <c r="C185" s="172" t="s">
        <v>145</v>
      </c>
      <c r="D185" s="173"/>
      <c r="E185" s="184"/>
      <c r="F185" s="178">
        <f>TRUNC(SUMIF(N183:N184, N182, F183:F184),0)</f>
        <v>0</v>
      </c>
      <c r="G185" s="184"/>
      <c r="H185" s="178">
        <f>TRUNC(SUMIF(N183:N184, N182, H183:H184),0)</f>
        <v>0</v>
      </c>
      <c r="I185" s="184"/>
      <c r="J185" s="178">
        <f>TRUNC(SUMIF(N183:N184, N182, J183:J184),0)</f>
        <v>23209</v>
      </c>
      <c r="K185" s="184"/>
      <c r="L185" s="178">
        <f>F185+H185+J185</f>
        <v>23209</v>
      </c>
      <c r="M185" s="172" t="s">
        <v>145</v>
      </c>
      <c r="N185" s="78" t="s">
        <v>342</v>
      </c>
      <c r="O185" s="78" t="s">
        <v>342</v>
      </c>
      <c r="P185" s="78" t="s">
        <v>145</v>
      </c>
      <c r="Q185" s="78" t="s">
        <v>145</v>
      </c>
      <c r="R185" s="78" t="s">
        <v>145</v>
      </c>
      <c r="AV185" s="78" t="s">
        <v>145</v>
      </c>
      <c r="AW185" s="78" t="s">
        <v>145</v>
      </c>
      <c r="AX185" s="78" t="s">
        <v>145</v>
      </c>
      <c r="AY185" s="78" t="s">
        <v>145</v>
      </c>
      <c r="AZ185" s="78" t="s">
        <v>145</v>
      </c>
    </row>
    <row r="186" spans="1:52" ht="30" customHeight="1">
      <c r="A186" s="173"/>
      <c r="B186" s="173"/>
      <c r="C186" s="173"/>
      <c r="D186" s="173"/>
      <c r="E186" s="184"/>
      <c r="F186" s="178"/>
      <c r="G186" s="184"/>
      <c r="H186" s="178"/>
      <c r="I186" s="184"/>
      <c r="J186" s="178"/>
      <c r="K186" s="184"/>
      <c r="L186" s="178"/>
      <c r="M186" s="173"/>
    </row>
    <row r="187" spans="1:52" ht="30" customHeight="1">
      <c r="A187" s="179" t="s">
        <v>3109</v>
      </c>
      <c r="B187" s="180"/>
      <c r="C187" s="180"/>
      <c r="D187" s="180"/>
      <c r="E187" s="181"/>
      <c r="F187" s="182"/>
      <c r="G187" s="181"/>
      <c r="H187" s="182"/>
      <c r="I187" s="181"/>
      <c r="J187" s="182"/>
      <c r="K187" s="181"/>
      <c r="L187" s="182"/>
      <c r="M187" s="183"/>
      <c r="N187" s="78" t="s">
        <v>3465</v>
      </c>
    </row>
    <row r="188" spans="1:52" ht="30" customHeight="1">
      <c r="A188" s="172" t="s">
        <v>1202</v>
      </c>
      <c r="B188" s="172" t="s">
        <v>1203</v>
      </c>
      <c r="C188" s="172" t="s">
        <v>358</v>
      </c>
      <c r="D188" s="173">
        <v>1</v>
      </c>
      <c r="E188" s="184">
        <f>일위대가목록!E307</f>
        <v>14991</v>
      </c>
      <c r="F188" s="178">
        <f>TRUNC(E188*D188,1)</f>
        <v>14991</v>
      </c>
      <c r="G188" s="184">
        <f>일위대가목록!F307</f>
        <v>0</v>
      </c>
      <c r="H188" s="178">
        <f>TRUNC(G188*D188,1)</f>
        <v>0</v>
      </c>
      <c r="I188" s="184">
        <f>일위대가목록!G307</f>
        <v>0</v>
      </c>
      <c r="J188" s="178">
        <f>TRUNC(I188*D188,1)</f>
        <v>0</v>
      </c>
      <c r="K188" s="184">
        <f>TRUNC(E188+G188+I188,1)</f>
        <v>14991</v>
      </c>
      <c r="L188" s="178">
        <f>TRUNC(F188+H188+J188,1)</f>
        <v>14991</v>
      </c>
      <c r="M188" s="172" t="s">
        <v>1206</v>
      </c>
      <c r="N188" s="78" t="s">
        <v>3465</v>
      </c>
      <c r="O188" s="78" t="s">
        <v>4290</v>
      </c>
      <c r="P188" s="78" t="s">
        <v>331</v>
      </c>
      <c r="Q188" s="78" t="s">
        <v>332</v>
      </c>
      <c r="R188" s="78" t="s">
        <v>332</v>
      </c>
      <c r="AV188" s="78" t="s">
        <v>145</v>
      </c>
      <c r="AW188" s="78" t="s">
        <v>4577</v>
      </c>
      <c r="AX188" s="78" t="s">
        <v>145</v>
      </c>
      <c r="AY188" s="78" t="s">
        <v>145</v>
      </c>
      <c r="AZ188" s="78" t="s">
        <v>145</v>
      </c>
    </row>
    <row r="189" spans="1:52" ht="30" customHeight="1">
      <c r="A189" s="172" t="s">
        <v>1205</v>
      </c>
      <c r="B189" s="172" t="s">
        <v>445</v>
      </c>
      <c r="C189" s="172" t="s">
        <v>358</v>
      </c>
      <c r="D189" s="173">
        <v>1</v>
      </c>
      <c r="E189" s="184">
        <f>일위대가목록!E308</f>
        <v>0</v>
      </c>
      <c r="F189" s="178">
        <f>TRUNC(E189*D189,1)</f>
        <v>0</v>
      </c>
      <c r="G189" s="184">
        <f>일위대가목록!F308</f>
        <v>56939</v>
      </c>
      <c r="H189" s="178">
        <f>TRUNC(G189*D189,1)</f>
        <v>56939</v>
      </c>
      <c r="I189" s="184">
        <f>일위대가목록!G308</f>
        <v>569</v>
      </c>
      <c r="J189" s="178">
        <f>TRUNC(I189*D189,1)</f>
        <v>569</v>
      </c>
      <c r="K189" s="184">
        <f>TRUNC(E189+G189+I189,1)</f>
        <v>57508</v>
      </c>
      <c r="L189" s="178">
        <f>TRUNC(F189+H189+J189,1)</f>
        <v>57508</v>
      </c>
      <c r="M189" s="172" t="s">
        <v>1208</v>
      </c>
      <c r="N189" s="78" t="s">
        <v>3465</v>
      </c>
      <c r="O189" s="78" t="s">
        <v>4291</v>
      </c>
      <c r="P189" s="78" t="s">
        <v>331</v>
      </c>
      <c r="Q189" s="78" t="s">
        <v>332</v>
      </c>
      <c r="R189" s="78" t="s">
        <v>332</v>
      </c>
      <c r="AV189" s="78" t="s">
        <v>145</v>
      </c>
      <c r="AW189" s="78" t="s">
        <v>4578</v>
      </c>
      <c r="AX189" s="78" t="s">
        <v>145</v>
      </c>
      <c r="AY189" s="78" t="s">
        <v>145</v>
      </c>
      <c r="AZ189" s="78" t="s">
        <v>145</v>
      </c>
    </row>
    <row r="190" spans="1:52" ht="30" customHeight="1">
      <c r="A190" s="172" t="s">
        <v>1494</v>
      </c>
      <c r="B190" s="172" t="s">
        <v>145</v>
      </c>
      <c r="C190" s="172" t="s">
        <v>145</v>
      </c>
      <c r="D190" s="173"/>
      <c r="E190" s="184"/>
      <c r="F190" s="178">
        <f>TRUNC(SUMIF(N188:N189, N187, F188:F189),0)</f>
        <v>14991</v>
      </c>
      <c r="G190" s="184"/>
      <c r="H190" s="178">
        <f>TRUNC(SUMIF(N188:N189, N187, H188:H189),0)</f>
        <v>56939</v>
      </c>
      <c r="I190" s="184"/>
      <c r="J190" s="178">
        <f>TRUNC(SUMIF(N188:N189, N187, J188:J189),0)</f>
        <v>569</v>
      </c>
      <c r="K190" s="184"/>
      <c r="L190" s="178">
        <f>F190+H190+J190</f>
        <v>72499</v>
      </c>
      <c r="M190" s="172" t="s">
        <v>145</v>
      </c>
      <c r="N190" s="78" t="s">
        <v>342</v>
      </c>
      <c r="O190" s="78" t="s">
        <v>342</v>
      </c>
      <c r="P190" s="78" t="s">
        <v>145</v>
      </c>
      <c r="Q190" s="78" t="s">
        <v>145</v>
      </c>
      <c r="R190" s="78" t="s">
        <v>145</v>
      </c>
      <c r="AV190" s="78" t="s">
        <v>145</v>
      </c>
      <c r="AW190" s="78" t="s">
        <v>145</v>
      </c>
      <c r="AX190" s="78" t="s">
        <v>145</v>
      </c>
      <c r="AY190" s="78" t="s">
        <v>145</v>
      </c>
      <c r="AZ190" s="78" t="s">
        <v>145</v>
      </c>
    </row>
    <row r="191" spans="1:52" ht="30" customHeight="1">
      <c r="A191" s="173"/>
      <c r="B191" s="173"/>
      <c r="C191" s="173"/>
      <c r="D191" s="173"/>
      <c r="E191" s="184"/>
      <c r="F191" s="178"/>
      <c r="G191" s="184"/>
      <c r="H191" s="178"/>
      <c r="I191" s="184"/>
      <c r="J191" s="178"/>
      <c r="K191" s="184"/>
      <c r="L191" s="178"/>
      <c r="M191" s="173"/>
    </row>
    <row r="192" spans="1:52" ht="30" customHeight="1">
      <c r="A192" s="179" t="s">
        <v>1584</v>
      </c>
      <c r="B192" s="180"/>
      <c r="C192" s="180"/>
      <c r="D192" s="180"/>
      <c r="E192" s="181"/>
      <c r="F192" s="182"/>
      <c r="G192" s="181"/>
      <c r="H192" s="182"/>
      <c r="I192" s="181"/>
      <c r="J192" s="182"/>
      <c r="K192" s="181"/>
      <c r="L192" s="182"/>
      <c r="M192" s="183"/>
      <c r="N192" s="78" t="s">
        <v>3467</v>
      </c>
    </row>
    <row r="193" spans="1:52" ht="30" customHeight="1">
      <c r="A193" s="172" t="s">
        <v>1202</v>
      </c>
      <c r="B193" s="172" t="s">
        <v>1207</v>
      </c>
      <c r="C193" s="172" t="s">
        <v>358</v>
      </c>
      <c r="D193" s="173">
        <v>1</v>
      </c>
      <c r="E193" s="184">
        <f>일위대가목록!E309</f>
        <v>12978</v>
      </c>
      <c r="F193" s="178">
        <f>TRUNC(E193*D193,1)</f>
        <v>12978</v>
      </c>
      <c r="G193" s="184">
        <f>일위대가목록!F309</f>
        <v>0</v>
      </c>
      <c r="H193" s="178">
        <f>TRUNC(G193*D193,1)</f>
        <v>0</v>
      </c>
      <c r="I193" s="184">
        <f>일위대가목록!G309</f>
        <v>0</v>
      </c>
      <c r="J193" s="178">
        <f>TRUNC(I193*D193,1)</f>
        <v>0</v>
      </c>
      <c r="K193" s="184">
        <f>TRUNC(E193+G193+I193,1)</f>
        <v>12978</v>
      </c>
      <c r="L193" s="178">
        <f>TRUNC(F193+H193+J193,1)</f>
        <v>12978</v>
      </c>
      <c r="M193" s="172" t="s">
        <v>1209</v>
      </c>
      <c r="N193" s="78" t="s">
        <v>3467</v>
      </c>
      <c r="O193" s="78" t="s">
        <v>4292</v>
      </c>
      <c r="P193" s="78" t="s">
        <v>331</v>
      </c>
      <c r="Q193" s="78" t="s">
        <v>332</v>
      </c>
      <c r="R193" s="78" t="s">
        <v>332</v>
      </c>
      <c r="AV193" s="78" t="s">
        <v>145</v>
      </c>
      <c r="AW193" s="78" t="s">
        <v>4579</v>
      </c>
      <c r="AX193" s="78" t="s">
        <v>145</v>
      </c>
      <c r="AY193" s="78" t="s">
        <v>145</v>
      </c>
      <c r="AZ193" s="78" t="s">
        <v>145</v>
      </c>
    </row>
    <row r="194" spans="1:52" ht="30" customHeight="1">
      <c r="A194" s="172" t="s">
        <v>1205</v>
      </c>
      <c r="B194" s="172" t="s">
        <v>447</v>
      </c>
      <c r="C194" s="172" t="s">
        <v>358</v>
      </c>
      <c r="D194" s="173">
        <v>1</v>
      </c>
      <c r="E194" s="184">
        <f>일위대가목록!E310</f>
        <v>0</v>
      </c>
      <c r="F194" s="178">
        <f>TRUNC(E194*D194,1)</f>
        <v>0</v>
      </c>
      <c r="G194" s="184">
        <f>일위대가목록!F310</f>
        <v>37755</v>
      </c>
      <c r="H194" s="178">
        <f>TRUNC(G194*D194,1)</f>
        <v>37755</v>
      </c>
      <c r="I194" s="184">
        <f>일위대가목록!G310</f>
        <v>377</v>
      </c>
      <c r="J194" s="178">
        <f>TRUNC(I194*D194,1)</f>
        <v>377</v>
      </c>
      <c r="K194" s="184">
        <f>TRUNC(E194+G194+I194,1)</f>
        <v>38132</v>
      </c>
      <c r="L194" s="178">
        <f>TRUNC(F194+H194+J194,1)</f>
        <v>38132</v>
      </c>
      <c r="M194" s="172" t="s">
        <v>1211</v>
      </c>
      <c r="N194" s="78" t="s">
        <v>3467</v>
      </c>
      <c r="O194" s="78" t="s">
        <v>4293</v>
      </c>
      <c r="P194" s="78" t="s">
        <v>331</v>
      </c>
      <c r="Q194" s="78" t="s">
        <v>332</v>
      </c>
      <c r="R194" s="78" t="s">
        <v>332</v>
      </c>
      <c r="AV194" s="78" t="s">
        <v>145</v>
      </c>
      <c r="AW194" s="78" t="s">
        <v>4580</v>
      </c>
      <c r="AX194" s="78" t="s">
        <v>145</v>
      </c>
      <c r="AY194" s="78" t="s">
        <v>145</v>
      </c>
      <c r="AZ194" s="78" t="s">
        <v>145</v>
      </c>
    </row>
    <row r="195" spans="1:52" ht="30" customHeight="1">
      <c r="A195" s="172" t="s">
        <v>1494</v>
      </c>
      <c r="B195" s="172" t="s">
        <v>145</v>
      </c>
      <c r="C195" s="172" t="s">
        <v>145</v>
      </c>
      <c r="D195" s="173"/>
      <c r="E195" s="184"/>
      <c r="F195" s="178">
        <f>TRUNC(SUMIF(N193:N194, N192, F193:F194),0)</f>
        <v>12978</v>
      </c>
      <c r="G195" s="184"/>
      <c r="H195" s="178">
        <f>TRUNC(SUMIF(N193:N194, N192, H193:H194),0)</f>
        <v>37755</v>
      </c>
      <c r="I195" s="184"/>
      <c r="J195" s="178">
        <f>TRUNC(SUMIF(N193:N194, N192, J193:J194),0)</f>
        <v>377</v>
      </c>
      <c r="K195" s="184"/>
      <c r="L195" s="178">
        <f>F195+H195+J195</f>
        <v>51110</v>
      </c>
      <c r="M195" s="172" t="s">
        <v>145</v>
      </c>
      <c r="N195" s="78" t="s">
        <v>342</v>
      </c>
      <c r="O195" s="78" t="s">
        <v>342</v>
      </c>
      <c r="P195" s="78" t="s">
        <v>145</v>
      </c>
      <c r="Q195" s="78" t="s">
        <v>145</v>
      </c>
      <c r="R195" s="78" t="s">
        <v>145</v>
      </c>
      <c r="AV195" s="78" t="s">
        <v>145</v>
      </c>
      <c r="AW195" s="78" t="s">
        <v>145</v>
      </c>
      <c r="AX195" s="78" t="s">
        <v>145</v>
      </c>
      <c r="AY195" s="78" t="s">
        <v>145</v>
      </c>
      <c r="AZ195" s="78" t="s">
        <v>145</v>
      </c>
    </row>
    <row r="196" spans="1:52" ht="30" customHeight="1">
      <c r="A196" s="173"/>
      <c r="B196" s="173"/>
      <c r="C196" s="173"/>
      <c r="D196" s="173"/>
      <c r="E196" s="184"/>
      <c r="F196" s="178"/>
      <c r="G196" s="184"/>
      <c r="H196" s="178"/>
      <c r="I196" s="184"/>
      <c r="J196" s="178"/>
      <c r="K196" s="184"/>
      <c r="L196" s="178"/>
      <c r="M196" s="173"/>
    </row>
    <row r="197" spans="1:52" ht="30" customHeight="1">
      <c r="A197" s="179" t="s">
        <v>1585</v>
      </c>
      <c r="B197" s="180"/>
      <c r="C197" s="180"/>
      <c r="D197" s="180"/>
      <c r="E197" s="181"/>
      <c r="F197" s="182"/>
      <c r="G197" s="181"/>
      <c r="H197" s="182"/>
      <c r="I197" s="181"/>
      <c r="J197" s="182"/>
      <c r="K197" s="181"/>
      <c r="L197" s="182"/>
      <c r="M197" s="183"/>
      <c r="N197" s="78" t="s">
        <v>3469</v>
      </c>
    </row>
    <row r="198" spans="1:52" ht="30" customHeight="1">
      <c r="A198" s="172" t="s">
        <v>1202</v>
      </c>
      <c r="B198" s="172" t="s">
        <v>1207</v>
      </c>
      <c r="C198" s="172" t="s">
        <v>358</v>
      </c>
      <c r="D198" s="173">
        <v>1</v>
      </c>
      <c r="E198" s="184">
        <f>일위대가목록!E309</f>
        <v>12978</v>
      </c>
      <c r="F198" s="178">
        <f>TRUNC(E198*D198,1)</f>
        <v>12978</v>
      </c>
      <c r="G198" s="184">
        <f>일위대가목록!F309</f>
        <v>0</v>
      </c>
      <c r="H198" s="178">
        <f>TRUNC(G198*D198,1)</f>
        <v>0</v>
      </c>
      <c r="I198" s="184">
        <f>일위대가목록!G309</f>
        <v>0</v>
      </c>
      <c r="J198" s="178">
        <f>TRUNC(I198*D198,1)</f>
        <v>0</v>
      </c>
      <c r="K198" s="184">
        <f>TRUNC(E198+G198+I198,1)</f>
        <v>12978</v>
      </c>
      <c r="L198" s="178">
        <f>TRUNC(F198+H198+J198,1)</f>
        <v>12978</v>
      </c>
      <c r="M198" s="172" t="s">
        <v>1209</v>
      </c>
      <c r="N198" s="78" t="s">
        <v>3469</v>
      </c>
      <c r="O198" s="78" t="s">
        <v>4292</v>
      </c>
      <c r="P198" s="78" t="s">
        <v>331</v>
      </c>
      <c r="Q198" s="78" t="s">
        <v>332</v>
      </c>
      <c r="R198" s="78" t="s">
        <v>332</v>
      </c>
      <c r="AV198" s="78" t="s">
        <v>145</v>
      </c>
      <c r="AW198" s="78" t="s">
        <v>4581</v>
      </c>
      <c r="AX198" s="78" t="s">
        <v>145</v>
      </c>
      <c r="AY198" s="78" t="s">
        <v>145</v>
      </c>
      <c r="AZ198" s="78" t="s">
        <v>145</v>
      </c>
    </row>
    <row r="199" spans="1:52" ht="30" customHeight="1">
      <c r="A199" s="172" t="s">
        <v>1205</v>
      </c>
      <c r="B199" s="172" t="s">
        <v>1210</v>
      </c>
      <c r="C199" s="172" t="s">
        <v>358</v>
      </c>
      <c r="D199" s="173">
        <v>1</v>
      </c>
      <c r="E199" s="184">
        <f>일위대가목록!E311</f>
        <v>0</v>
      </c>
      <c r="F199" s="178">
        <f>TRUNC(E199*D199,1)</f>
        <v>0</v>
      </c>
      <c r="G199" s="184">
        <f>일위대가목록!F311</f>
        <v>45728</v>
      </c>
      <c r="H199" s="178">
        <f>TRUNC(G199*D199,1)</f>
        <v>45728</v>
      </c>
      <c r="I199" s="184">
        <f>일위대가목록!G311</f>
        <v>457</v>
      </c>
      <c r="J199" s="178">
        <f>TRUNC(I199*D199,1)</f>
        <v>457</v>
      </c>
      <c r="K199" s="184">
        <f>TRUNC(E199+G199+I199,1)</f>
        <v>46185</v>
      </c>
      <c r="L199" s="178">
        <f>TRUNC(F199+H199+J199,1)</f>
        <v>46185</v>
      </c>
      <c r="M199" s="172" t="s">
        <v>1214</v>
      </c>
      <c r="N199" s="78" t="s">
        <v>3469</v>
      </c>
      <c r="O199" s="78" t="s">
        <v>4294</v>
      </c>
      <c r="P199" s="78" t="s">
        <v>331</v>
      </c>
      <c r="Q199" s="78" t="s">
        <v>332</v>
      </c>
      <c r="R199" s="78" t="s">
        <v>332</v>
      </c>
      <c r="AV199" s="78" t="s">
        <v>145</v>
      </c>
      <c r="AW199" s="78" t="s">
        <v>4582</v>
      </c>
      <c r="AX199" s="78" t="s">
        <v>145</v>
      </c>
      <c r="AY199" s="78" t="s">
        <v>145</v>
      </c>
      <c r="AZ199" s="78" t="s">
        <v>145</v>
      </c>
    </row>
    <row r="200" spans="1:52" ht="30" customHeight="1">
      <c r="A200" s="172" t="s">
        <v>1494</v>
      </c>
      <c r="B200" s="172" t="s">
        <v>145</v>
      </c>
      <c r="C200" s="172" t="s">
        <v>145</v>
      </c>
      <c r="D200" s="173"/>
      <c r="E200" s="184"/>
      <c r="F200" s="178">
        <f>TRUNC(SUMIF(N198:N199, N197, F198:F199),0)</f>
        <v>12978</v>
      </c>
      <c r="G200" s="184"/>
      <c r="H200" s="178">
        <f>TRUNC(SUMIF(N198:N199, N197, H198:H199),0)</f>
        <v>45728</v>
      </c>
      <c r="I200" s="184"/>
      <c r="J200" s="178">
        <f>TRUNC(SUMIF(N198:N199, N197, J198:J199),0)</f>
        <v>457</v>
      </c>
      <c r="K200" s="184"/>
      <c r="L200" s="178">
        <f>F200+H200+J200</f>
        <v>59163</v>
      </c>
      <c r="M200" s="172" t="s">
        <v>145</v>
      </c>
      <c r="N200" s="78" t="s">
        <v>342</v>
      </c>
      <c r="O200" s="78" t="s">
        <v>342</v>
      </c>
      <c r="P200" s="78" t="s">
        <v>145</v>
      </c>
      <c r="Q200" s="78" t="s">
        <v>145</v>
      </c>
      <c r="R200" s="78" t="s">
        <v>145</v>
      </c>
      <c r="AV200" s="78" t="s">
        <v>145</v>
      </c>
      <c r="AW200" s="78" t="s">
        <v>145</v>
      </c>
      <c r="AX200" s="78" t="s">
        <v>145</v>
      </c>
      <c r="AY200" s="78" t="s">
        <v>145</v>
      </c>
      <c r="AZ200" s="78" t="s">
        <v>145</v>
      </c>
    </row>
    <row r="201" spans="1:52" ht="30" customHeight="1">
      <c r="A201" s="173"/>
      <c r="B201" s="173"/>
      <c r="C201" s="173"/>
      <c r="D201" s="173"/>
      <c r="E201" s="184"/>
      <c r="F201" s="178"/>
      <c r="G201" s="184"/>
      <c r="H201" s="178"/>
      <c r="I201" s="184"/>
      <c r="J201" s="178"/>
      <c r="K201" s="184"/>
      <c r="L201" s="178"/>
      <c r="M201" s="173"/>
    </row>
    <row r="202" spans="1:52" ht="30" customHeight="1">
      <c r="A202" s="179" t="s">
        <v>3110</v>
      </c>
      <c r="B202" s="180"/>
      <c r="C202" s="180"/>
      <c r="D202" s="180"/>
      <c r="E202" s="181"/>
      <c r="F202" s="182"/>
      <c r="G202" s="181"/>
      <c r="H202" s="182"/>
      <c r="I202" s="181"/>
      <c r="J202" s="182"/>
      <c r="K202" s="181"/>
      <c r="L202" s="182"/>
      <c r="M202" s="183"/>
      <c r="N202" s="78" t="s">
        <v>3471</v>
      </c>
    </row>
    <row r="203" spans="1:52" ht="30" customHeight="1">
      <c r="A203" s="172" t="s">
        <v>1212</v>
      </c>
      <c r="B203" s="172" t="s">
        <v>145</v>
      </c>
      <c r="C203" s="172" t="s">
        <v>1213</v>
      </c>
      <c r="D203" s="173">
        <v>0.1</v>
      </c>
      <c r="E203" s="184">
        <f>일위대가목록!E312</f>
        <v>26480</v>
      </c>
      <c r="F203" s="178">
        <f>TRUNC(E203*D203,1)</f>
        <v>2648</v>
      </c>
      <c r="G203" s="184">
        <f>일위대가목록!F312</f>
        <v>0</v>
      </c>
      <c r="H203" s="178">
        <f>TRUNC(G203*D203,1)</f>
        <v>0</v>
      </c>
      <c r="I203" s="184">
        <f>일위대가목록!G312</f>
        <v>0</v>
      </c>
      <c r="J203" s="178">
        <f>TRUNC(I203*D203,1)</f>
        <v>0</v>
      </c>
      <c r="K203" s="184">
        <f t="shared" ref="K203:L206" si="31">TRUNC(E203+G203+I203,1)</f>
        <v>26480</v>
      </c>
      <c r="L203" s="178">
        <f t="shared" si="31"/>
        <v>2648</v>
      </c>
      <c r="M203" s="172" t="s">
        <v>1216</v>
      </c>
      <c r="N203" s="78" t="s">
        <v>3471</v>
      </c>
      <c r="O203" s="78" t="s">
        <v>4295</v>
      </c>
      <c r="P203" s="78" t="s">
        <v>331</v>
      </c>
      <c r="Q203" s="78" t="s">
        <v>332</v>
      </c>
      <c r="R203" s="78" t="s">
        <v>332</v>
      </c>
      <c r="V203">
        <v>1</v>
      </c>
      <c r="W203">
        <v>2</v>
      </c>
      <c r="AV203" s="78" t="s">
        <v>145</v>
      </c>
      <c r="AW203" s="78" t="s">
        <v>4583</v>
      </c>
      <c r="AX203" s="78" t="s">
        <v>145</v>
      </c>
      <c r="AY203" s="78" t="s">
        <v>145</v>
      </c>
      <c r="AZ203" s="78" t="s">
        <v>145</v>
      </c>
    </row>
    <row r="204" spans="1:52" ht="30" customHeight="1">
      <c r="A204" s="172" t="s">
        <v>1586</v>
      </c>
      <c r="B204" s="172" t="s">
        <v>1588</v>
      </c>
      <c r="C204" s="172" t="s">
        <v>1096</v>
      </c>
      <c r="D204" s="173">
        <v>1</v>
      </c>
      <c r="E204" s="184">
        <f>TRUNC(SUMIF(V203:V206, RIGHTB(O204, 1), F203:F206)*U204, 2)</f>
        <v>1376.96</v>
      </c>
      <c r="F204" s="178">
        <f>TRUNC(E204*D204,1)</f>
        <v>1376.9</v>
      </c>
      <c r="G204" s="184">
        <v>0</v>
      </c>
      <c r="H204" s="178">
        <f>TRUNC(G204*D204,1)</f>
        <v>0</v>
      </c>
      <c r="I204" s="184">
        <v>0</v>
      </c>
      <c r="J204" s="178">
        <f>TRUNC(I204*D204,1)</f>
        <v>0</v>
      </c>
      <c r="K204" s="184">
        <f t="shared" si="31"/>
        <v>1376.9</v>
      </c>
      <c r="L204" s="178">
        <f t="shared" si="31"/>
        <v>1376.9</v>
      </c>
      <c r="M204" s="172" t="s">
        <v>145</v>
      </c>
      <c r="N204" s="78" t="s">
        <v>3471</v>
      </c>
      <c r="O204" s="78" t="s">
        <v>4186</v>
      </c>
      <c r="P204" s="78" t="s">
        <v>332</v>
      </c>
      <c r="Q204" s="78" t="s">
        <v>332</v>
      </c>
      <c r="R204" s="78" t="s">
        <v>332</v>
      </c>
      <c r="S204">
        <v>0</v>
      </c>
      <c r="T204">
        <v>0</v>
      </c>
      <c r="U204">
        <v>0.52</v>
      </c>
      <c r="AV204" s="78" t="s">
        <v>145</v>
      </c>
      <c r="AW204" s="78" t="s">
        <v>4584</v>
      </c>
      <c r="AX204" s="78" t="s">
        <v>145</v>
      </c>
      <c r="AY204" s="78" t="s">
        <v>145</v>
      </c>
      <c r="AZ204" s="78" t="s">
        <v>145</v>
      </c>
    </row>
    <row r="205" spans="1:52" ht="30" customHeight="1">
      <c r="A205" s="172" t="s">
        <v>1587</v>
      </c>
      <c r="B205" s="172" t="s">
        <v>1552</v>
      </c>
      <c r="C205" s="172" t="s">
        <v>1096</v>
      </c>
      <c r="D205" s="173">
        <v>1</v>
      </c>
      <c r="E205" s="184">
        <f>TRUNC(SUMIF(W203:W206, RIGHTB(O205, 1), F203:F206)*U205, 2)</f>
        <v>132.4</v>
      </c>
      <c r="F205" s="178">
        <f>TRUNC(E205*D205,1)</f>
        <v>132.4</v>
      </c>
      <c r="G205" s="184">
        <v>0</v>
      </c>
      <c r="H205" s="178">
        <f>TRUNC(G205*D205,1)</f>
        <v>0</v>
      </c>
      <c r="I205" s="184">
        <v>0</v>
      </c>
      <c r="J205" s="178">
        <f>TRUNC(I205*D205,1)</f>
        <v>0</v>
      </c>
      <c r="K205" s="184">
        <f t="shared" si="31"/>
        <v>132.4</v>
      </c>
      <c r="L205" s="178">
        <f t="shared" si="31"/>
        <v>132.4</v>
      </c>
      <c r="M205" s="172" t="s">
        <v>145</v>
      </c>
      <c r="N205" s="78" t="s">
        <v>3471</v>
      </c>
      <c r="O205" s="78" t="s">
        <v>4453</v>
      </c>
      <c r="P205" s="78" t="s">
        <v>332</v>
      </c>
      <c r="Q205" s="78" t="s">
        <v>332</v>
      </c>
      <c r="R205" s="78" t="s">
        <v>332</v>
      </c>
      <c r="S205">
        <v>0</v>
      </c>
      <c r="T205">
        <v>0</v>
      </c>
      <c r="U205">
        <v>0.05</v>
      </c>
      <c r="AV205" s="78" t="s">
        <v>145</v>
      </c>
      <c r="AW205" s="78" t="s">
        <v>4585</v>
      </c>
      <c r="AX205" s="78" t="s">
        <v>145</v>
      </c>
      <c r="AY205" s="78" t="s">
        <v>145</v>
      </c>
      <c r="AZ205" s="78" t="s">
        <v>145</v>
      </c>
    </row>
    <row r="206" spans="1:52" ht="30" customHeight="1">
      <c r="A206" s="172" t="s">
        <v>1215</v>
      </c>
      <c r="B206" s="172" t="s">
        <v>447</v>
      </c>
      <c r="C206" s="172" t="s">
        <v>358</v>
      </c>
      <c r="D206" s="173">
        <v>1</v>
      </c>
      <c r="E206" s="184">
        <f>일위대가목록!E313</f>
        <v>0</v>
      </c>
      <c r="F206" s="178">
        <f>TRUNC(E206*D206,1)</f>
        <v>0</v>
      </c>
      <c r="G206" s="184">
        <f>일위대가목록!F313</f>
        <v>36027</v>
      </c>
      <c r="H206" s="178">
        <f>TRUNC(G206*D206,1)</f>
        <v>36027</v>
      </c>
      <c r="I206" s="184">
        <f>일위대가목록!G313</f>
        <v>1080</v>
      </c>
      <c r="J206" s="178">
        <f>TRUNC(I206*D206,1)</f>
        <v>1080</v>
      </c>
      <c r="K206" s="184">
        <f t="shared" si="31"/>
        <v>37107</v>
      </c>
      <c r="L206" s="178">
        <f t="shared" si="31"/>
        <v>37107</v>
      </c>
      <c r="M206" s="172" t="s">
        <v>1217</v>
      </c>
      <c r="N206" s="78" t="s">
        <v>3471</v>
      </c>
      <c r="O206" s="78" t="s">
        <v>4296</v>
      </c>
      <c r="P206" s="78" t="s">
        <v>331</v>
      </c>
      <c r="Q206" s="78" t="s">
        <v>332</v>
      </c>
      <c r="R206" s="78" t="s">
        <v>332</v>
      </c>
      <c r="AV206" s="78" t="s">
        <v>145</v>
      </c>
      <c r="AW206" s="78" t="s">
        <v>4586</v>
      </c>
      <c r="AX206" s="78" t="s">
        <v>145</v>
      </c>
      <c r="AY206" s="78" t="s">
        <v>145</v>
      </c>
      <c r="AZ206" s="78" t="s">
        <v>145</v>
      </c>
    </row>
    <row r="207" spans="1:52" ht="30" customHeight="1">
      <c r="A207" s="172" t="s">
        <v>1494</v>
      </c>
      <c r="B207" s="172" t="s">
        <v>145</v>
      </c>
      <c r="C207" s="172" t="s">
        <v>145</v>
      </c>
      <c r="D207" s="173"/>
      <c r="E207" s="184"/>
      <c r="F207" s="178">
        <f>TRUNC(SUMIF(N203:N206, N202, F203:F206),0)</f>
        <v>4157</v>
      </c>
      <c r="G207" s="184"/>
      <c r="H207" s="178">
        <f>TRUNC(SUMIF(N203:N206, N202, H203:H206),0)</f>
        <v>36027</v>
      </c>
      <c r="I207" s="184"/>
      <c r="J207" s="178">
        <f>TRUNC(SUMIF(N203:N206, N202, J203:J206),0)</f>
        <v>1080</v>
      </c>
      <c r="K207" s="184"/>
      <c r="L207" s="178">
        <f>F207+H207+J207</f>
        <v>41264</v>
      </c>
      <c r="M207" s="172" t="s">
        <v>145</v>
      </c>
      <c r="N207" s="78" t="s">
        <v>342</v>
      </c>
      <c r="O207" s="78" t="s">
        <v>342</v>
      </c>
      <c r="P207" s="78" t="s">
        <v>145</v>
      </c>
      <c r="Q207" s="78" t="s">
        <v>145</v>
      </c>
      <c r="R207" s="78" t="s">
        <v>145</v>
      </c>
      <c r="AV207" s="78" t="s">
        <v>145</v>
      </c>
      <c r="AW207" s="78" t="s">
        <v>145</v>
      </c>
      <c r="AX207" s="78" t="s">
        <v>145</v>
      </c>
      <c r="AY207" s="78" t="s">
        <v>145</v>
      </c>
      <c r="AZ207" s="78" t="s">
        <v>145</v>
      </c>
    </row>
    <row r="208" spans="1:52" ht="30" customHeight="1">
      <c r="A208" s="173"/>
      <c r="B208" s="173"/>
      <c r="C208" s="173"/>
      <c r="D208" s="173"/>
      <c r="E208" s="184"/>
      <c r="F208" s="178"/>
      <c r="G208" s="184"/>
      <c r="H208" s="178"/>
      <c r="I208" s="184"/>
      <c r="J208" s="178"/>
      <c r="K208" s="184"/>
      <c r="L208" s="178"/>
      <c r="M208" s="173"/>
    </row>
    <row r="209" spans="1:52" ht="30" customHeight="1">
      <c r="A209" s="179" t="s">
        <v>3111</v>
      </c>
      <c r="B209" s="180"/>
      <c r="C209" s="180"/>
      <c r="D209" s="180"/>
      <c r="E209" s="181"/>
      <c r="F209" s="182"/>
      <c r="G209" s="181"/>
      <c r="H209" s="182"/>
      <c r="I209" s="181"/>
      <c r="J209" s="182"/>
      <c r="K209" s="181"/>
      <c r="L209" s="182"/>
      <c r="M209" s="183"/>
      <c r="N209" s="78" t="s">
        <v>3473</v>
      </c>
    </row>
    <row r="210" spans="1:52" ht="30" customHeight="1">
      <c r="A210" s="172" t="s">
        <v>1212</v>
      </c>
      <c r="B210" s="172" t="s">
        <v>145</v>
      </c>
      <c r="C210" s="172" t="s">
        <v>1213</v>
      </c>
      <c r="D210" s="173">
        <v>0.1</v>
      </c>
      <c r="E210" s="184">
        <f>일위대가목록!E312</f>
        <v>26480</v>
      </c>
      <c r="F210" s="178">
        <f>TRUNC(E210*D210,1)</f>
        <v>2648</v>
      </c>
      <c r="G210" s="184">
        <f>일위대가목록!F312</f>
        <v>0</v>
      </c>
      <c r="H210" s="178">
        <f>TRUNC(G210*D210,1)</f>
        <v>0</v>
      </c>
      <c r="I210" s="184">
        <f>일위대가목록!G312</f>
        <v>0</v>
      </c>
      <c r="J210" s="178">
        <f>TRUNC(I210*D210,1)</f>
        <v>0</v>
      </c>
      <c r="K210" s="184">
        <f t="shared" ref="K210:L213" si="32">TRUNC(E210+G210+I210,1)</f>
        <v>26480</v>
      </c>
      <c r="L210" s="178">
        <f t="shared" si="32"/>
        <v>2648</v>
      </c>
      <c r="M210" s="172" t="s">
        <v>1216</v>
      </c>
      <c r="N210" s="78" t="s">
        <v>3473</v>
      </c>
      <c r="O210" s="78" t="s">
        <v>4295</v>
      </c>
      <c r="P210" s="78" t="s">
        <v>331</v>
      </c>
      <c r="Q210" s="78" t="s">
        <v>332</v>
      </c>
      <c r="R210" s="78" t="s">
        <v>332</v>
      </c>
      <c r="V210">
        <v>1</v>
      </c>
      <c r="W210">
        <v>2</v>
      </c>
      <c r="AV210" s="78" t="s">
        <v>145</v>
      </c>
      <c r="AW210" s="78" t="s">
        <v>4587</v>
      </c>
      <c r="AX210" s="78" t="s">
        <v>145</v>
      </c>
      <c r="AY210" s="78" t="s">
        <v>145</v>
      </c>
      <c r="AZ210" s="78" t="s">
        <v>145</v>
      </c>
    </row>
    <row r="211" spans="1:52" ht="30" customHeight="1">
      <c r="A211" s="172" t="s">
        <v>1586</v>
      </c>
      <c r="B211" s="172" t="s">
        <v>1589</v>
      </c>
      <c r="C211" s="172" t="s">
        <v>1096</v>
      </c>
      <c r="D211" s="173">
        <v>1</v>
      </c>
      <c r="E211" s="184">
        <f>TRUNC(SUMIF(V210:V213, RIGHTB(O211, 1), F210:F213)*U211, 2)</f>
        <v>635.52</v>
      </c>
      <c r="F211" s="178">
        <f>TRUNC(E211*D211,1)</f>
        <v>635.5</v>
      </c>
      <c r="G211" s="184">
        <v>0</v>
      </c>
      <c r="H211" s="178">
        <f>TRUNC(G211*D211,1)</f>
        <v>0</v>
      </c>
      <c r="I211" s="184">
        <v>0</v>
      </c>
      <c r="J211" s="178">
        <f>TRUNC(I211*D211,1)</f>
        <v>0</v>
      </c>
      <c r="K211" s="184">
        <f t="shared" si="32"/>
        <v>635.5</v>
      </c>
      <c r="L211" s="178">
        <f t="shared" si="32"/>
        <v>635.5</v>
      </c>
      <c r="M211" s="172" t="s">
        <v>145</v>
      </c>
      <c r="N211" s="78" t="s">
        <v>3473</v>
      </c>
      <c r="O211" s="78" t="s">
        <v>4186</v>
      </c>
      <c r="P211" s="78" t="s">
        <v>332</v>
      </c>
      <c r="Q211" s="78" t="s">
        <v>332</v>
      </c>
      <c r="R211" s="78" t="s">
        <v>332</v>
      </c>
      <c r="S211">
        <v>0</v>
      </c>
      <c r="T211">
        <v>0</v>
      </c>
      <c r="U211">
        <v>0.24</v>
      </c>
      <c r="AV211" s="78" t="s">
        <v>145</v>
      </c>
      <c r="AW211" s="78" t="s">
        <v>4588</v>
      </c>
      <c r="AX211" s="78" t="s">
        <v>145</v>
      </c>
      <c r="AY211" s="78" t="s">
        <v>145</v>
      </c>
      <c r="AZ211" s="78" t="s">
        <v>145</v>
      </c>
    </row>
    <row r="212" spans="1:52" ht="30" customHeight="1">
      <c r="A212" s="172" t="s">
        <v>1587</v>
      </c>
      <c r="B212" s="172" t="s">
        <v>1552</v>
      </c>
      <c r="C212" s="172" t="s">
        <v>1096</v>
      </c>
      <c r="D212" s="173">
        <v>1</v>
      </c>
      <c r="E212" s="184">
        <f>TRUNC(SUMIF(W210:W213, RIGHTB(O212, 1), F210:F213)*U212, 2)</f>
        <v>132.4</v>
      </c>
      <c r="F212" s="178">
        <f>TRUNC(E212*D212,1)</f>
        <v>132.4</v>
      </c>
      <c r="G212" s="184">
        <v>0</v>
      </c>
      <c r="H212" s="178">
        <f>TRUNC(G212*D212,1)</f>
        <v>0</v>
      </c>
      <c r="I212" s="184">
        <v>0</v>
      </c>
      <c r="J212" s="178">
        <f>TRUNC(I212*D212,1)</f>
        <v>0</v>
      </c>
      <c r="K212" s="184">
        <f t="shared" si="32"/>
        <v>132.4</v>
      </c>
      <c r="L212" s="178">
        <f t="shared" si="32"/>
        <v>132.4</v>
      </c>
      <c r="M212" s="172" t="s">
        <v>145</v>
      </c>
      <c r="N212" s="78" t="s">
        <v>3473</v>
      </c>
      <c r="O212" s="78" t="s">
        <v>4453</v>
      </c>
      <c r="P212" s="78" t="s">
        <v>332</v>
      </c>
      <c r="Q212" s="78" t="s">
        <v>332</v>
      </c>
      <c r="R212" s="78" t="s">
        <v>332</v>
      </c>
      <c r="S212">
        <v>0</v>
      </c>
      <c r="T212">
        <v>0</v>
      </c>
      <c r="U212">
        <v>0.05</v>
      </c>
      <c r="AV212" s="78" t="s">
        <v>145</v>
      </c>
      <c r="AW212" s="78" t="s">
        <v>4589</v>
      </c>
      <c r="AX212" s="78" t="s">
        <v>145</v>
      </c>
      <c r="AY212" s="78" t="s">
        <v>145</v>
      </c>
      <c r="AZ212" s="78" t="s">
        <v>145</v>
      </c>
    </row>
    <row r="213" spans="1:52" ht="30" customHeight="1">
      <c r="A213" s="172" t="s">
        <v>1215</v>
      </c>
      <c r="B213" s="172" t="s">
        <v>449</v>
      </c>
      <c r="C213" s="172" t="s">
        <v>358</v>
      </c>
      <c r="D213" s="173">
        <v>1</v>
      </c>
      <c r="E213" s="184">
        <f>일위대가목록!E314</f>
        <v>0</v>
      </c>
      <c r="F213" s="178">
        <f>TRUNC(E213*D213,1)</f>
        <v>0</v>
      </c>
      <c r="G213" s="184">
        <f>일위대가목록!F314</f>
        <v>31528</v>
      </c>
      <c r="H213" s="178">
        <f>TRUNC(G213*D213,1)</f>
        <v>31528</v>
      </c>
      <c r="I213" s="184">
        <f>일위대가목록!G314</f>
        <v>945</v>
      </c>
      <c r="J213" s="178">
        <f>TRUNC(I213*D213,1)</f>
        <v>945</v>
      </c>
      <c r="K213" s="184">
        <f t="shared" si="32"/>
        <v>32473</v>
      </c>
      <c r="L213" s="178">
        <f t="shared" si="32"/>
        <v>32473</v>
      </c>
      <c r="M213" s="172" t="s">
        <v>1218</v>
      </c>
      <c r="N213" s="78" t="s">
        <v>3473</v>
      </c>
      <c r="O213" s="78" t="s">
        <v>4297</v>
      </c>
      <c r="P213" s="78" t="s">
        <v>331</v>
      </c>
      <c r="Q213" s="78" t="s">
        <v>332</v>
      </c>
      <c r="R213" s="78" t="s">
        <v>332</v>
      </c>
      <c r="AV213" s="78" t="s">
        <v>145</v>
      </c>
      <c r="AW213" s="78" t="s">
        <v>4590</v>
      </c>
      <c r="AX213" s="78" t="s">
        <v>145</v>
      </c>
      <c r="AY213" s="78" t="s">
        <v>145</v>
      </c>
      <c r="AZ213" s="78" t="s">
        <v>145</v>
      </c>
    </row>
    <row r="214" spans="1:52" ht="30" customHeight="1">
      <c r="A214" s="172" t="s">
        <v>1494</v>
      </c>
      <c r="B214" s="172" t="s">
        <v>145</v>
      </c>
      <c r="C214" s="172" t="s">
        <v>145</v>
      </c>
      <c r="D214" s="173"/>
      <c r="E214" s="184"/>
      <c r="F214" s="178">
        <f>TRUNC(SUMIF(N210:N213, N209, F210:F213),0)</f>
        <v>3415</v>
      </c>
      <c r="G214" s="184"/>
      <c r="H214" s="178">
        <f>TRUNC(SUMIF(N210:N213, N209, H210:H213),0)</f>
        <v>31528</v>
      </c>
      <c r="I214" s="184"/>
      <c r="J214" s="178">
        <f>TRUNC(SUMIF(N210:N213, N209, J210:J213),0)</f>
        <v>945</v>
      </c>
      <c r="K214" s="184"/>
      <c r="L214" s="178">
        <f>F214+H214+J214</f>
        <v>35888</v>
      </c>
      <c r="M214" s="172" t="s">
        <v>145</v>
      </c>
      <c r="N214" s="78" t="s">
        <v>342</v>
      </c>
      <c r="O214" s="78" t="s">
        <v>342</v>
      </c>
      <c r="P214" s="78" t="s">
        <v>145</v>
      </c>
      <c r="Q214" s="78" t="s">
        <v>145</v>
      </c>
      <c r="R214" s="78" t="s">
        <v>145</v>
      </c>
      <c r="AV214" s="78" t="s">
        <v>145</v>
      </c>
      <c r="AW214" s="78" t="s">
        <v>145</v>
      </c>
      <c r="AX214" s="78" t="s">
        <v>145</v>
      </c>
      <c r="AY214" s="78" t="s">
        <v>145</v>
      </c>
      <c r="AZ214" s="78" t="s">
        <v>145</v>
      </c>
    </row>
    <row r="215" spans="1:52" ht="30" customHeight="1">
      <c r="A215" s="173"/>
      <c r="B215" s="173"/>
      <c r="C215" s="173"/>
      <c r="D215" s="173"/>
      <c r="E215" s="184"/>
      <c r="F215" s="178"/>
      <c r="G215" s="184"/>
      <c r="H215" s="178"/>
      <c r="I215" s="184"/>
      <c r="J215" s="178"/>
      <c r="K215" s="184"/>
      <c r="L215" s="178"/>
      <c r="M215" s="173"/>
    </row>
    <row r="216" spans="1:52" ht="30" customHeight="1">
      <c r="A216" s="179" t="s">
        <v>3112</v>
      </c>
      <c r="B216" s="180"/>
      <c r="C216" s="180"/>
      <c r="D216" s="180"/>
      <c r="E216" s="181"/>
      <c r="F216" s="182"/>
      <c r="G216" s="181"/>
      <c r="H216" s="182"/>
      <c r="I216" s="181"/>
      <c r="J216" s="182"/>
      <c r="K216" s="181"/>
      <c r="L216" s="182"/>
      <c r="M216" s="183"/>
      <c r="N216" s="78" t="s">
        <v>3475</v>
      </c>
    </row>
    <row r="217" spans="1:52" ht="30" customHeight="1">
      <c r="A217" s="172" t="s">
        <v>1590</v>
      </c>
      <c r="B217" s="172" t="s">
        <v>1591</v>
      </c>
      <c r="C217" s="172" t="s">
        <v>1119</v>
      </c>
      <c r="D217" s="173">
        <v>0.6</v>
      </c>
      <c r="E217" s="184">
        <f>단가대비표!O133</f>
        <v>6000</v>
      </c>
      <c r="F217" s="178">
        <f>TRUNC(E217*D217,1)</f>
        <v>3600</v>
      </c>
      <c r="G217" s="184">
        <f>단가대비표!P133</f>
        <v>0</v>
      </c>
      <c r="H217" s="178">
        <f>TRUNC(G217*D217,1)</f>
        <v>0</v>
      </c>
      <c r="I217" s="184">
        <f>단가대비표!V133</f>
        <v>0</v>
      </c>
      <c r="J217" s="178">
        <f>TRUNC(I217*D217,1)</f>
        <v>0</v>
      </c>
      <c r="K217" s="184">
        <f>TRUNC(E217+G217+I217,1)</f>
        <v>6000</v>
      </c>
      <c r="L217" s="178">
        <f>TRUNC(F217+H217+J217,1)</f>
        <v>3600</v>
      </c>
      <c r="M217" s="172" t="s">
        <v>145</v>
      </c>
      <c r="N217" s="78" t="s">
        <v>3475</v>
      </c>
      <c r="O217" s="78" t="s">
        <v>4591</v>
      </c>
      <c r="P217" s="78" t="s">
        <v>332</v>
      </c>
      <c r="Q217" s="78" t="s">
        <v>332</v>
      </c>
      <c r="R217" s="78" t="s">
        <v>331</v>
      </c>
      <c r="AV217" s="78" t="s">
        <v>145</v>
      </c>
      <c r="AW217" s="78" t="s">
        <v>4592</v>
      </c>
      <c r="AX217" s="78" t="s">
        <v>145</v>
      </c>
      <c r="AY217" s="78" t="s">
        <v>145</v>
      </c>
      <c r="AZ217" s="78" t="s">
        <v>145</v>
      </c>
    </row>
    <row r="218" spans="1:52" ht="30" customHeight="1">
      <c r="A218" s="172" t="s">
        <v>1579</v>
      </c>
      <c r="B218" s="172" t="s">
        <v>1514</v>
      </c>
      <c r="C218" s="172" t="s">
        <v>1515</v>
      </c>
      <c r="D218" s="173">
        <v>0.03</v>
      </c>
      <c r="E218" s="184">
        <f>단가대비표!O355</f>
        <v>0</v>
      </c>
      <c r="F218" s="178">
        <f>TRUNC(E218*D218,1)</f>
        <v>0</v>
      </c>
      <c r="G218" s="184">
        <f>단가대비표!P355</f>
        <v>266361</v>
      </c>
      <c r="H218" s="178">
        <f>TRUNC(G218*D218,1)</f>
        <v>7990.8</v>
      </c>
      <c r="I218" s="184">
        <f>단가대비표!V355</f>
        <v>0</v>
      </c>
      <c r="J218" s="178">
        <f>TRUNC(I218*D218,1)</f>
        <v>0</v>
      </c>
      <c r="K218" s="184">
        <f>TRUNC(E218+G218+I218,1)</f>
        <v>266361</v>
      </c>
      <c r="L218" s="178">
        <f>TRUNC(F218+H218+J218,1)</f>
        <v>7990.8</v>
      </c>
      <c r="M218" s="172" t="s">
        <v>145</v>
      </c>
      <c r="N218" s="78" t="s">
        <v>3475</v>
      </c>
      <c r="O218" s="78" t="s">
        <v>4556</v>
      </c>
      <c r="P218" s="78" t="s">
        <v>332</v>
      </c>
      <c r="Q218" s="78" t="s">
        <v>332</v>
      </c>
      <c r="R218" s="78" t="s">
        <v>331</v>
      </c>
      <c r="AV218" s="78" t="s">
        <v>145</v>
      </c>
      <c r="AW218" s="78" t="s">
        <v>4593</v>
      </c>
      <c r="AX218" s="78" t="s">
        <v>145</v>
      </c>
      <c r="AY218" s="78" t="s">
        <v>145</v>
      </c>
      <c r="AZ218" s="78" t="s">
        <v>145</v>
      </c>
    </row>
    <row r="219" spans="1:52" ht="30" customHeight="1">
      <c r="A219" s="172" t="s">
        <v>1494</v>
      </c>
      <c r="B219" s="172" t="s">
        <v>145</v>
      </c>
      <c r="C219" s="172" t="s">
        <v>145</v>
      </c>
      <c r="D219" s="173"/>
      <c r="E219" s="184"/>
      <c r="F219" s="178">
        <f>TRUNC(SUMIF(N217:N218, N216, F217:F218),0)</f>
        <v>3600</v>
      </c>
      <c r="G219" s="184"/>
      <c r="H219" s="178">
        <f>TRUNC(SUMIF(N217:N218, N216, H217:H218),0)</f>
        <v>7990</v>
      </c>
      <c r="I219" s="184"/>
      <c r="J219" s="178">
        <f>TRUNC(SUMIF(N217:N218, N216, J217:J218),0)</f>
        <v>0</v>
      </c>
      <c r="K219" s="184"/>
      <c r="L219" s="178">
        <f>F219+H219+J219</f>
        <v>11590</v>
      </c>
      <c r="M219" s="172" t="s">
        <v>145</v>
      </c>
      <c r="N219" s="78" t="s">
        <v>342</v>
      </c>
      <c r="O219" s="78" t="s">
        <v>342</v>
      </c>
      <c r="P219" s="78" t="s">
        <v>145</v>
      </c>
      <c r="Q219" s="78" t="s">
        <v>145</v>
      </c>
      <c r="R219" s="78" t="s">
        <v>145</v>
      </c>
      <c r="AV219" s="78" t="s">
        <v>145</v>
      </c>
      <c r="AW219" s="78" t="s">
        <v>145</v>
      </c>
      <c r="AX219" s="78" t="s">
        <v>145</v>
      </c>
      <c r="AY219" s="78" t="s">
        <v>145</v>
      </c>
      <c r="AZ219" s="78" t="s">
        <v>145</v>
      </c>
    </row>
    <row r="220" spans="1:52" ht="30" customHeight="1">
      <c r="A220" s="173"/>
      <c r="B220" s="173"/>
      <c r="C220" s="173"/>
      <c r="D220" s="173"/>
      <c r="E220" s="184"/>
      <c r="F220" s="178"/>
      <c r="G220" s="184"/>
      <c r="H220" s="178"/>
      <c r="I220" s="184"/>
      <c r="J220" s="178"/>
      <c r="K220" s="184"/>
      <c r="L220" s="178"/>
      <c r="M220" s="173"/>
    </row>
    <row r="221" spans="1:52" ht="30" customHeight="1">
      <c r="A221" s="179" t="s">
        <v>4594</v>
      </c>
      <c r="B221" s="180"/>
      <c r="C221" s="180"/>
      <c r="D221" s="180"/>
      <c r="E221" s="181"/>
      <c r="F221" s="182"/>
      <c r="G221" s="181"/>
      <c r="H221" s="182"/>
      <c r="I221" s="181"/>
      <c r="J221" s="182"/>
      <c r="K221" s="181"/>
      <c r="L221" s="182"/>
      <c r="M221" s="183"/>
      <c r="N221" s="78" t="s">
        <v>3478</v>
      </c>
    </row>
    <row r="222" spans="1:52" ht="30" customHeight="1">
      <c r="A222" s="172" t="s">
        <v>4299</v>
      </c>
      <c r="B222" s="172" t="s">
        <v>145</v>
      </c>
      <c r="C222" s="172" t="s">
        <v>381</v>
      </c>
      <c r="D222" s="173">
        <v>1</v>
      </c>
      <c r="E222" s="184">
        <f>일위대가목록!E315</f>
        <v>70045</v>
      </c>
      <c r="F222" s="178">
        <f>TRUNC(E222*D222,1)</f>
        <v>70045</v>
      </c>
      <c r="G222" s="184">
        <f>일위대가목록!F315</f>
        <v>0</v>
      </c>
      <c r="H222" s="178">
        <f>TRUNC(G222*D222,1)</f>
        <v>0</v>
      </c>
      <c r="I222" s="184">
        <f>일위대가목록!G315</f>
        <v>0</v>
      </c>
      <c r="J222" s="178">
        <f>TRUNC(I222*D222,1)</f>
        <v>0</v>
      </c>
      <c r="K222" s="184">
        <f>TRUNC(E222+G222+I222,1)</f>
        <v>70045</v>
      </c>
      <c r="L222" s="178">
        <f>TRUNC(F222+H222+J222,1)</f>
        <v>70045</v>
      </c>
      <c r="M222" s="172" t="s">
        <v>1220</v>
      </c>
      <c r="N222" s="78" t="s">
        <v>3478</v>
      </c>
      <c r="O222" s="78" t="s">
        <v>4298</v>
      </c>
      <c r="P222" s="78" t="s">
        <v>331</v>
      </c>
      <c r="Q222" s="78" t="s">
        <v>332</v>
      </c>
      <c r="R222" s="78" t="s">
        <v>332</v>
      </c>
      <c r="AV222" s="78" t="s">
        <v>145</v>
      </c>
      <c r="AW222" s="78" t="s">
        <v>4595</v>
      </c>
      <c r="AX222" s="78" t="s">
        <v>145</v>
      </c>
      <c r="AY222" s="78" t="s">
        <v>145</v>
      </c>
      <c r="AZ222" s="78" t="s">
        <v>145</v>
      </c>
    </row>
    <row r="223" spans="1:52" ht="30" customHeight="1">
      <c r="A223" s="172" t="s">
        <v>3477</v>
      </c>
      <c r="B223" s="172" t="s">
        <v>4301</v>
      </c>
      <c r="C223" s="172" t="s">
        <v>381</v>
      </c>
      <c r="D223" s="173">
        <v>1</v>
      </c>
      <c r="E223" s="184">
        <f>일위대가목록!E316</f>
        <v>247</v>
      </c>
      <c r="F223" s="178">
        <f>TRUNC(E223*D223,1)</f>
        <v>247</v>
      </c>
      <c r="G223" s="184">
        <f>일위대가목록!F316</f>
        <v>17271</v>
      </c>
      <c r="H223" s="178">
        <f>TRUNC(G223*D223,1)</f>
        <v>17271</v>
      </c>
      <c r="I223" s="184">
        <f>일위대가목록!G316</f>
        <v>3100</v>
      </c>
      <c r="J223" s="178">
        <f>TRUNC(I223*D223,1)</f>
        <v>3100</v>
      </c>
      <c r="K223" s="184">
        <f>TRUNC(E223+G223+I223,1)</f>
        <v>20618</v>
      </c>
      <c r="L223" s="178">
        <f>TRUNC(F223+H223+J223,1)</f>
        <v>20618</v>
      </c>
      <c r="M223" s="172" t="s">
        <v>1223</v>
      </c>
      <c r="N223" s="78" t="s">
        <v>3478</v>
      </c>
      <c r="O223" s="78" t="s">
        <v>4300</v>
      </c>
      <c r="P223" s="78" t="s">
        <v>331</v>
      </c>
      <c r="Q223" s="78" t="s">
        <v>332</v>
      </c>
      <c r="R223" s="78" t="s">
        <v>332</v>
      </c>
      <c r="AV223" s="78" t="s">
        <v>145</v>
      </c>
      <c r="AW223" s="78" t="s">
        <v>4596</v>
      </c>
      <c r="AX223" s="78" t="s">
        <v>145</v>
      </c>
      <c r="AY223" s="78" t="s">
        <v>145</v>
      </c>
      <c r="AZ223" s="78" t="s">
        <v>145</v>
      </c>
    </row>
    <row r="224" spans="1:52" ht="30" customHeight="1">
      <c r="A224" s="172" t="s">
        <v>1494</v>
      </c>
      <c r="B224" s="172" t="s">
        <v>145</v>
      </c>
      <c r="C224" s="172" t="s">
        <v>145</v>
      </c>
      <c r="D224" s="173"/>
      <c r="E224" s="184"/>
      <c r="F224" s="178">
        <f>TRUNC(SUMIF(N222:N223, N221, F222:F223),0)</f>
        <v>70292</v>
      </c>
      <c r="G224" s="184"/>
      <c r="H224" s="178">
        <f>TRUNC(SUMIF(N222:N223, N221, H222:H223),0)</f>
        <v>17271</v>
      </c>
      <c r="I224" s="184"/>
      <c r="J224" s="178">
        <f>TRUNC(SUMIF(N222:N223, N221, J222:J223),0)</f>
        <v>3100</v>
      </c>
      <c r="K224" s="184"/>
      <c r="L224" s="178">
        <f>F224+H224+J224</f>
        <v>90663</v>
      </c>
      <c r="M224" s="172" t="s">
        <v>145</v>
      </c>
      <c r="N224" s="78" t="s">
        <v>342</v>
      </c>
      <c r="O224" s="78" t="s">
        <v>342</v>
      </c>
      <c r="P224" s="78" t="s">
        <v>145</v>
      </c>
      <c r="Q224" s="78" t="s">
        <v>145</v>
      </c>
      <c r="R224" s="78" t="s">
        <v>145</v>
      </c>
      <c r="AV224" s="78" t="s">
        <v>145</v>
      </c>
      <c r="AW224" s="78" t="s">
        <v>145</v>
      </c>
      <c r="AX224" s="78" t="s">
        <v>145</v>
      </c>
      <c r="AY224" s="78" t="s">
        <v>145</v>
      </c>
      <c r="AZ224" s="78" t="s">
        <v>145</v>
      </c>
    </row>
    <row r="225" spans="1:52" ht="30" customHeight="1">
      <c r="A225" s="173"/>
      <c r="B225" s="173"/>
      <c r="C225" s="173"/>
      <c r="D225" s="173"/>
      <c r="E225" s="184"/>
      <c r="F225" s="178"/>
      <c r="G225" s="184"/>
      <c r="H225" s="178"/>
      <c r="I225" s="184"/>
      <c r="J225" s="178"/>
      <c r="K225" s="184"/>
      <c r="L225" s="178"/>
      <c r="M225" s="173"/>
    </row>
    <row r="226" spans="1:52" ht="30" customHeight="1">
      <c r="A226" s="179" t="s">
        <v>4597</v>
      </c>
      <c r="B226" s="180"/>
      <c r="C226" s="180"/>
      <c r="D226" s="180"/>
      <c r="E226" s="181"/>
      <c r="F226" s="182"/>
      <c r="G226" s="181"/>
      <c r="H226" s="182"/>
      <c r="I226" s="181"/>
      <c r="J226" s="182"/>
      <c r="K226" s="181"/>
      <c r="L226" s="182"/>
      <c r="M226" s="183"/>
      <c r="N226" s="78" t="s">
        <v>3480</v>
      </c>
    </row>
    <row r="227" spans="1:52" ht="30" customHeight="1">
      <c r="A227" s="172" t="s">
        <v>1592</v>
      </c>
      <c r="B227" s="172" t="s">
        <v>1593</v>
      </c>
      <c r="C227" s="172" t="s">
        <v>358</v>
      </c>
      <c r="D227" s="173">
        <v>1.1599999999999999</v>
      </c>
      <c r="E227" s="184">
        <f>단가대비표!O146</f>
        <v>2101</v>
      </c>
      <c r="F227" s="178">
        <f>TRUNC(E227*D227,1)</f>
        <v>2437.1</v>
      </c>
      <c r="G227" s="184">
        <f>단가대비표!P146</f>
        <v>0</v>
      </c>
      <c r="H227" s="178">
        <f>TRUNC(G227*D227,1)</f>
        <v>0</v>
      </c>
      <c r="I227" s="184">
        <f>단가대비표!V146</f>
        <v>0</v>
      </c>
      <c r="J227" s="178">
        <f>TRUNC(I227*D227,1)</f>
        <v>0</v>
      </c>
      <c r="K227" s="184">
        <f t="shared" ref="K227:L229" si="33">TRUNC(E227+G227+I227,1)</f>
        <v>2101</v>
      </c>
      <c r="L227" s="178">
        <f t="shared" si="33"/>
        <v>2437.1</v>
      </c>
      <c r="M227" s="172" t="s">
        <v>145</v>
      </c>
      <c r="N227" s="78" t="s">
        <v>3480</v>
      </c>
      <c r="O227" s="78" t="s">
        <v>4598</v>
      </c>
      <c r="P227" s="78" t="s">
        <v>332</v>
      </c>
      <c r="Q227" s="78" t="s">
        <v>332</v>
      </c>
      <c r="R227" s="78" t="s">
        <v>331</v>
      </c>
      <c r="V227">
        <v>1</v>
      </c>
      <c r="AV227" s="78" t="s">
        <v>145</v>
      </c>
      <c r="AW227" s="78" t="s">
        <v>4599</v>
      </c>
      <c r="AX227" s="78" t="s">
        <v>145</v>
      </c>
      <c r="AY227" s="78" t="s">
        <v>145</v>
      </c>
      <c r="AZ227" s="78" t="s">
        <v>145</v>
      </c>
    </row>
    <row r="228" spans="1:52" ht="30" customHeight="1">
      <c r="A228" s="172" t="s">
        <v>1551</v>
      </c>
      <c r="B228" s="172" t="s">
        <v>1594</v>
      </c>
      <c r="C228" s="172" t="s">
        <v>1096</v>
      </c>
      <c r="D228" s="173">
        <v>1</v>
      </c>
      <c r="E228" s="184">
        <f>TRUNC(SUMIF(V227:V229, RIGHTB(O228, 1), F227:F229)*U228, 2)</f>
        <v>73.11</v>
      </c>
      <c r="F228" s="178">
        <f>TRUNC(E228*D228,1)</f>
        <v>73.099999999999994</v>
      </c>
      <c r="G228" s="184">
        <v>0</v>
      </c>
      <c r="H228" s="178">
        <f>TRUNC(G228*D228,1)</f>
        <v>0</v>
      </c>
      <c r="I228" s="184">
        <v>0</v>
      </c>
      <c r="J228" s="178">
        <f>TRUNC(I228*D228,1)</f>
        <v>0</v>
      </c>
      <c r="K228" s="184">
        <f t="shared" si="33"/>
        <v>73.099999999999994</v>
      </c>
      <c r="L228" s="178">
        <f t="shared" si="33"/>
        <v>73.099999999999994</v>
      </c>
      <c r="M228" s="172" t="s">
        <v>145</v>
      </c>
      <c r="N228" s="78" t="s">
        <v>3480</v>
      </c>
      <c r="O228" s="78" t="s">
        <v>4186</v>
      </c>
      <c r="P228" s="78" t="s">
        <v>332</v>
      </c>
      <c r="Q228" s="78" t="s">
        <v>332</v>
      </c>
      <c r="R228" s="78" t="s">
        <v>332</v>
      </c>
      <c r="S228">
        <v>0</v>
      </c>
      <c r="T228">
        <v>0</v>
      </c>
      <c r="U228">
        <v>0.03</v>
      </c>
      <c r="AV228" s="78" t="s">
        <v>145</v>
      </c>
      <c r="AW228" s="78" t="s">
        <v>4600</v>
      </c>
      <c r="AX228" s="78" t="s">
        <v>145</v>
      </c>
      <c r="AY228" s="78" t="s">
        <v>145</v>
      </c>
      <c r="AZ228" s="78" t="s">
        <v>145</v>
      </c>
    </row>
    <row r="229" spans="1:52" ht="30" customHeight="1">
      <c r="A229" s="172" t="s">
        <v>453</v>
      </c>
      <c r="B229" s="172" t="s">
        <v>1219</v>
      </c>
      <c r="C229" s="172" t="s">
        <v>358</v>
      </c>
      <c r="D229" s="173">
        <v>1</v>
      </c>
      <c r="E229" s="184">
        <f>일위대가목록!E321</f>
        <v>0</v>
      </c>
      <c r="F229" s="178">
        <f>TRUNC(E229*D229,1)</f>
        <v>0</v>
      </c>
      <c r="G229" s="184">
        <f>일위대가목록!F321</f>
        <v>1329</v>
      </c>
      <c r="H229" s="178">
        <f>TRUNC(G229*D229,1)</f>
        <v>1329</v>
      </c>
      <c r="I229" s="184">
        <f>일위대가목록!G321</f>
        <v>0</v>
      </c>
      <c r="J229" s="178">
        <f>TRUNC(I229*D229,1)</f>
        <v>0</v>
      </c>
      <c r="K229" s="184">
        <f t="shared" si="33"/>
        <v>1329</v>
      </c>
      <c r="L229" s="178">
        <f t="shared" si="33"/>
        <v>1329</v>
      </c>
      <c r="M229" s="172" t="s">
        <v>1236</v>
      </c>
      <c r="N229" s="78" t="s">
        <v>3480</v>
      </c>
      <c r="O229" s="78" t="s">
        <v>4314</v>
      </c>
      <c r="P229" s="78" t="s">
        <v>331</v>
      </c>
      <c r="Q229" s="78" t="s">
        <v>332</v>
      </c>
      <c r="R229" s="78" t="s">
        <v>332</v>
      </c>
      <c r="AV229" s="78" t="s">
        <v>145</v>
      </c>
      <c r="AW229" s="78" t="s">
        <v>4601</v>
      </c>
      <c r="AX229" s="78" t="s">
        <v>145</v>
      </c>
      <c r="AY229" s="78" t="s">
        <v>145</v>
      </c>
      <c r="AZ229" s="78" t="s">
        <v>145</v>
      </c>
    </row>
    <row r="230" spans="1:52" ht="30" customHeight="1">
      <c r="A230" s="172" t="s">
        <v>1494</v>
      </c>
      <c r="B230" s="172" t="s">
        <v>145</v>
      </c>
      <c r="C230" s="172" t="s">
        <v>145</v>
      </c>
      <c r="D230" s="173"/>
      <c r="E230" s="184"/>
      <c r="F230" s="178">
        <f>TRUNC(SUMIF(N227:N229, N226, F227:F229),0)</f>
        <v>2510</v>
      </c>
      <c r="G230" s="184"/>
      <c r="H230" s="178">
        <f>TRUNC(SUMIF(N227:N229, N226, H227:H229),0)</f>
        <v>1329</v>
      </c>
      <c r="I230" s="184"/>
      <c r="J230" s="178">
        <f>TRUNC(SUMIF(N227:N229, N226, J227:J229),0)</f>
        <v>0</v>
      </c>
      <c r="K230" s="184"/>
      <c r="L230" s="178">
        <f>F230+H230+J230</f>
        <v>3839</v>
      </c>
      <c r="M230" s="172" t="s">
        <v>145</v>
      </c>
      <c r="N230" s="78" t="s">
        <v>342</v>
      </c>
      <c r="O230" s="78" t="s">
        <v>342</v>
      </c>
      <c r="P230" s="78" t="s">
        <v>145</v>
      </c>
      <c r="Q230" s="78" t="s">
        <v>145</v>
      </c>
      <c r="R230" s="78" t="s">
        <v>145</v>
      </c>
      <c r="AV230" s="78" t="s">
        <v>145</v>
      </c>
      <c r="AW230" s="78" t="s">
        <v>145</v>
      </c>
      <c r="AX230" s="78" t="s">
        <v>145</v>
      </c>
      <c r="AY230" s="78" t="s">
        <v>145</v>
      </c>
      <c r="AZ230" s="78" t="s">
        <v>145</v>
      </c>
    </row>
    <row r="231" spans="1:52" ht="30" customHeight="1">
      <c r="A231" s="173"/>
      <c r="B231" s="173"/>
      <c r="C231" s="173"/>
      <c r="D231" s="173"/>
      <c r="E231" s="184"/>
      <c r="F231" s="178"/>
      <c r="G231" s="184"/>
      <c r="H231" s="178"/>
      <c r="I231" s="184"/>
      <c r="J231" s="178"/>
      <c r="K231" s="184"/>
      <c r="L231" s="178"/>
      <c r="M231" s="173"/>
    </row>
    <row r="232" spans="1:52" ht="30" customHeight="1">
      <c r="A232" s="179" t="s">
        <v>4602</v>
      </c>
      <c r="B232" s="180"/>
      <c r="C232" s="180"/>
      <c r="D232" s="180"/>
      <c r="E232" s="181"/>
      <c r="F232" s="182"/>
      <c r="G232" s="181"/>
      <c r="H232" s="182"/>
      <c r="I232" s="181"/>
      <c r="J232" s="182"/>
      <c r="K232" s="181"/>
      <c r="L232" s="182"/>
      <c r="M232" s="183"/>
      <c r="N232" s="78" t="s">
        <v>3566</v>
      </c>
    </row>
    <row r="233" spans="1:52" ht="30" customHeight="1">
      <c r="A233" s="172" t="s">
        <v>2949</v>
      </c>
      <c r="B233" s="172" t="s">
        <v>1514</v>
      </c>
      <c r="C233" s="172" t="s">
        <v>1515</v>
      </c>
      <c r="D233" s="173">
        <v>0.12</v>
      </c>
      <c r="E233" s="184">
        <f>단가대비표!O353</f>
        <v>0</v>
      </c>
      <c r="F233" s="178">
        <f>TRUNC(E233*D233,1)</f>
        <v>0</v>
      </c>
      <c r="G233" s="184">
        <f>단가대비표!P353</f>
        <v>250239</v>
      </c>
      <c r="H233" s="178">
        <f>TRUNC(G233*D233,1)</f>
        <v>30028.6</v>
      </c>
      <c r="I233" s="184">
        <f>단가대비표!V353</f>
        <v>0</v>
      </c>
      <c r="J233" s="178">
        <f>TRUNC(I233*D233,1)</f>
        <v>0</v>
      </c>
      <c r="K233" s="184">
        <f t="shared" ref="K233:L235" si="34">TRUNC(E233+G233+I233,1)</f>
        <v>250239</v>
      </c>
      <c r="L233" s="178">
        <f t="shared" si="34"/>
        <v>30028.6</v>
      </c>
      <c r="M233" s="172" t="s">
        <v>145</v>
      </c>
      <c r="N233" s="78" t="s">
        <v>3566</v>
      </c>
      <c r="O233" s="78" t="s">
        <v>4603</v>
      </c>
      <c r="P233" s="78" t="s">
        <v>332</v>
      </c>
      <c r="Q233" s="78" t="s">
        <v>332</v>
      </c>
      <c r="R233" s="78" t="s">
        <v>331</v>
      </c>
      <c r="V233">
        <v>1</v>
      </c>
      <c r="AV233" s="78" t="s">
        <v>145</v>
      </c>
      <c r="AW233" s="78" t="s">
        <v>4604</v>
      </c>
      <c r="AX233" s="78" t="s">
        <v>145</v>
      </c>
      <c r="AY233" s="78" t="s">
        <v>145</v>
      </c>
      <c r="AZ233" s="78" t="s">
        <v>145</v>
      </c>
    </row>
    <row r="234" spans="1:52" ht="30" customHeight="1">
      <c r="A234" s="172" t="s">
        <v>1565</v>
      </c>
      <c r="B234" s="172" t="s">
        <v>1514</v>
      </c>
      <c r="C234" s="172" t="s">
        <v>1515</v>
      </c>
      <c r="D234" s="173">
        <v>0.05</v>
      </c>
      <c r="E234" s="184">
        <f>단가대비표!O346</f>
        <v>0</v>
      </c>
      <c r="F234" s="178">
        <f>TRUNC(E234*D234,1)</f>
        <v>0</v>
      </c>
      <c r="G234" s="184">
        <f>단가대비표!P346</f>
        <v>221506</v>
      </c>
      <c r="H234" s="178">
        <f>TRUNC(G234*D234,1)</f>
        <v>11075.3</v>
      </c>
      <c r="I234" s="184">
        <f>단가대비표!V346</f>
        <v>0</v>
      </c>
      <c r="J234" s="178">
        <f>TRUNC(I234*D234,1)</f>
        <v>0</v>
      </c>
      <c r="K234" s="184">
        <f t="shared" si="34"/>
        <v>221506</v>
      </c>
      <c r="L234" s="178">
        <f t="shared" si="34"/>
        <v>11075.3</v>
      </c>
      <c r="M234" s="172" t="s">
        <v>145</v>
      </c>
      <c r="N234" s="78" t="s">
        <v>3566</v>
      </c>
      <c r="O234" s="78" t="s">
        <v>4533</v>
      </c>
      <c r="P234" s="78" t="s">
        <v>332</v>
      </c>
      <c r="Q234" s="78" t="s">
        <v>332</v>
      </c>
      <c r="R234" s="78" t="s">
        <v>331</v>
      </c>
      <c r="V234">
        <v>1</v>
      </c>
      <c r="AV234" s="78" t="s">
        <v>145</v>
      </c>
      <c r="AW234" s="78" t="s">
        <v>4605</v>
      </c>
      <c r="AX234" s="78" t="s">
        <v>145</v>
      </c>
      <c r="AY234" s="78" t="s">
        <v>145</v>
      </c>
      <c r="AZ234" s="78" t="s">
        <v>145</v>
      </c>
    </row>
    <row r="235" spans="1:52" ht="30" customHeight="1">
      <c r="A235" s="172" t="s">
        <v>1580</v>
      </c>
      <c r="B235" s="172" t="s">
        <v>1596</v>
      </c>
      <c r="C235" s="172" t="s">
        <v>1096</v>
      </c>
      <c r="D235" s="173">
        <v>1</v>
      </c>
      <c r="E235" s="184">
        <v>0</v>
      </c>
      <c r="F235" s="178">
        <f>TRUNC(E235*D235,1)</f>
        <v>0</v>
      </c>
      <c r="G235" s="184">
        <v>0</v>
      </c>
      <c r="H235" s="178">
        <f>TRUNC(G235*D235,1)</f>
        <v>0</v>
      </c>
      <c r="I235" s="184">
        <f>TRUNC(SUMIF(V233:V235, RIGHTB(O235, 1), H233:H235)*U235, 2)</f>
        <v>822.07</v>
      </c>
      <c r="J235" s="178">
        <f>TRUNC(I235*D235,1)</f>
        <v>822</v>
      </c>
      <c r="K235" s="184">
        <f t="shared" si="34"/>
        <v>822</v>
      </c>
      <c r="L235" s="178">
        <f t="shared" si="34"/>
        <v>822</v>
      </c>
      <c r="M235" s="172" t="s">
        <v>145</v>
      </c>
      <c r="N235" s="78" t="s">
        <v>3566</v>
      </c>
      <c r="O235" s="78" t="s">
        <v>4186</v>
      </c>
      <c r="P235" s="78" t="s">
        <v>332</v>
      </c>
      <c r="Q235" s="78" t="s">
        <v>332</v>
      </c>
      <c r="R235" s="78" t="s">
        <v>332</v>
      </c>
      <c r="S235">
        <v>1</v>
      </c>
      <c r="T235">
        <v>2</v>
      </c>
      <c r="U235">
        <v>0.02</v>
      </c>
      <c r="AV235" s="78" t="s">
        <v>145</v>
      </c>
      <c r="AW235" s="78" t="s">
        <v>4606</v>
      </c>
      <c r="AX235" s="78" t="s">
        <v>145</v>
      </c>
      <c r="AY235" s="78" t="s">
        <v>145</v>
      </c>
      <c r="AZ235" s="78" t="s">
        <v>145</v>
      </c>
    </row>
    <row r="236" spans="1:52" ht="30" customHeight="1">
      <c r="A236" s="172" t="s">
        <v>1494</v>
      </c>
      <c r="B236" s="172" t="s">
        <v>145</v>
      </c>
      <c r="C236" s="172" t="s">
        <v>145</v>
      </c>
      <c r="D236" s="173"/>
      <c r="E236" s="184"/>
      <c r="F236" s="178">
        <f>TRUNC(SUMIF(N233:N235, N232, F233:F235),0)</f>
        <v>0</v>
      </c>
      <c r="G236" s="184"/>
      <c r="H236" s="178">
        <f>TRUNC(SUMIF(N233:N235, N232, H233:H235),0)</f>
        <v>41103</v>
      </c>
      <c r="I236" s="184"/>
      <c r="J236" s="178">
        <f>TRUNC(SUMIF(N233:N235, N232, J233:J235),0)</f>
        <v>822</v>
      </c>
      <c r="K236" s="184"/>
      <c r="L236" s="178">
        <f>F236+H236+J236</f>
        <v>41925</v>
      </c>
      <c r="M236" s="172" t="s">
        <v>145</v>
      </c>
      <c r="N236" s="78" t="s">
        <v>342</v>
      </c>
      <c r="O236" s="78" t="s">
        <v>342</v>
      </c>
      <c r="P236" s="78" t="s">
        <v>145</v>
      </c>
      <c r="Q236" s="78" t="s">
        <v>145</v>
      </c>
      <c r="R236" s="78" t="s">
        <v>145</v>
      </c>
      <c r="AV236" s="78" t="s">
        <v>145</v>
      </c>
      <c r="AW236" s="78" t="s">
        <v>145</v>
      </c>
      <c r="AX236" s="78" t="s">
        <v>145</v>
      </c>
      <c r="AY236" s="78" t="s">
        <v>145</v>
      </c>
      <c r="AZ236" s="78" t="s">
        <v>145</v>
      </c>
    </row>
    <row r="237" spans="1:52" ht="30" customHeight="1">
      <c r="A237" s="173"/>
      <c r="B237" s="173"/>
      <c r="C237" s="173"/>
      <c r="D237" s="173"/>
      <c r="E237" s="184"/>
      <c r="F237" s="178"/>
      <c r="G237" s="184"/>
      <c r="H237" s="178"/>
      <c r="I237" s="184"/>
      <c r="J237" s="178"/>
      <c r="K237" s="184"/>
      <c r="L237" s="178"/>
      <c r="M237" s="173"/>
    </row>
    <row r="238" spans="1:52" ht="30" customHeight="1">
      <c r="A238" s="179" t="s">
        <v>4607</v>
      </c>
      <c r="B238" s="180"/>
      <c r="C238" s="180"/>
      <c r="D238" s="180"/>
      <c r="E238" s="181"/>
      <c r="F238" s="182"/>
      <c r="G238" s="181"/>
      <c r="H238" s="182"/>
      <c r="I238" s="181"/>
      <c r="J238" s="182"/>
      <c r="K238" s="181"/>
      <c r="L238" s="182"/>
      <c r="M238" s="183"/>
      <c r="N238" s="78" t="s">
        <v>3568</v>
      </c>
    </row>
    <row r="239" spans="1:52" ht="30" customHeight="1">
      <c r="A239" s="172" t="s">
        <v>2945</v>
      </c>
      <c r="B239" s="172" t="s">
        <v>2946</v>
      </c>
      <c r="C239" s="172" t="s">
        <v>401</v>
      </c>
      <c r="D239" s="173">
        <v>1</v>
      </c>
      <c r="E239" s="184">
        <f>일위대가목록!E322</f>
        <v>33775</v>
      </c>
      <c r="F239" s="178">
        <f>TRUNC(E239*D239,1)</f>
        <v>33775</v>
      </c>
      <c r="G239" s="184">
        <f>일위대가목록!F322</f>
        <v>0</v>
      </c>
      <c r="H239" s="178">
        <f>TRUNC(G239*D239,1)</f>
        <v>0</v>
      </c>
      <c r="I239" s="184">
        <f>일위대가목록!G322</f>
        <v>0</v>
      </c>
      <c r="J239" s="178">
        <f>TRUNC(I239*D239,1)</f>
        <v>0</v>
      </c>
      <c r="K239" s="184">
        <f t="shared" ref="K239:L241" si="35">TRUNC(E239+G239+I239,1)</f>
        <v>33775</v>
      </c>
      <c r="L239" s="178">
        <f t="shared" si="35"/>
        <v>33775</v>
      </c>
      <c r="M239" s="172" t="s">
        <v>1239</v>
      </c>
      <c r="N239" s="78" t="s">
        <v>3568</v>
      </c>
      <c r="O239" s="78" t="s">
        <v>4315</v>
      </c>
      <c r="P239" s="78" t="s">
        <v>331</v>
      </c>
      <c r="Q239" s="78" t="s">
        <v>332</v>
      </c>
      <c r="R239" s="78" t="s">
        <v>332</v>
      </c>
      <c r="AV239" s="78" t="s">
        <v>145</v>
      </c>
      <c r="AW239" s="78" t="s">
        <v>4608</v>
      </c>
      <c r="AX239" s="78" t="s">
        <v>145</v>
      </c>
      <c r="AY239" s="78" t="s">
        <v>145</v>
      </c>
      <c r="AZ239" s="78" t="s">
        <v>145</v>
      </c>
    </row>
    <row r="240" spans="1:52" ht="30" customHeight="1">
      <c r="A240" s="172" t="s">
        <v>2949</v>
      </c>
      <c r="B240" s="172" t="s">
        <v>1514</v>
      </c>
      <c r="C240" s="172" t="s">
        <v>1515</v>
      </c>
      <c r="D240" s="173">
        <v>2.31</v>
      </c>
      <c r="E240" s="184">
        <f>단가대비표!O353</f>
        <v>0</v>
      </c>
      <c r="F240" s="178">
        <f>TRUNC(E240*D240,1)</f>
        <v>0</v>
      </c>
      <c r="G240" s="184">
        <f>단가대비표!P353</f>
        <v>250239</v>
      </c>
      <c r="H240" s="178">
        <f>TRUNC(G240*D240,1)</f>
        <v>578052</v>
      </c>
      <c r="I240" s="184">
        <f>단가대비표!V353</f>
        <v>0</v>
      </c>
      <c r="J240" s="178">
        <f>TRUNC(I240*D240,1)</f>
        <v>0</v>
      </c>
      <c r="K240" s="184">
        <f t="shared" si="35"/>
        <v>250239</v>
      </c>
      <c r="L240" s="178">
        <f t="shared" si="35"/>
        <v>578052</v>
      </c>
      <c r="M240" s="172" t="s">
        <v>145</v>
      </c>
      <c r="N240" s="78" t="s">
        <v>3568</v>
      </c>
      <c r="O240" s="78" t="s">
        <v>4603</v>
      </c>
      <c r="P240" s="78" t="s">
        <v>332</v>
      </c>
      <c r="Q240" s="78" t="s">
        <v>332</v>
      </c>
      <c r="R240" s="78" t="s">
        <v>331</v>
      </c>
      <c r="V240">
        <v>1</v>
      </c>
      <c r="AV240" s="78" t="s">
        <v>145</v>
      </c>
      <c r="AW240" s="78" t="s">
        <v>4609</v>
      </c>
      <c r="AX240" s="78" t="s">
        <v>145</v>
      </c>
      <c r="AY240" s="78" t="s">
        <v>145</v>
      </c>
      <c r="AZ240" s="78" t="s">
        <v>145</v>
      </c>
    </row>
    <row r="241" spans="1:52" ht="30" customHeight="1">
      <c r="A241" s="172" t="s">
        <v>2950</v>
      </c>
      <c r="B241" s="172" t="s">
        <v>2951</v>
      </c>
      <c r="C241" s="172" t="s">
        <v>1096</v>
      </c>
      <c r="D241" s="173">
        <v>1</v>
      </c>
      <c r="E241" s="184">
        <v>0</v>
      </c>
      <c r="F241" s="178">
        <f>TRUNC(E241*D241,1)</f>
        <v>0</v>
      </c>
      <c r="G241" s="184">
        <v>0</v>
      </c>
      <c r="H241" s="178">
        <f>TRUNC(G241*D241,1)</f>
        <v>0</v>
      </c>
      <c r="I241" s="184">
        <f>TRUNC(SUMIF(V239:V241, RIGHTB(O241, 1), H239:H241)*U241, 2)</f>
        <v>346831.2</v>
      </c>
      <c r="J241" s="178">
        <f>TRUNC(I241*D241,1)</f>
        <v>346831.2</v>
      </c>
      <c r="K241" s="184">
        <f t="shared" si="35"/>
        <v>346831.2</v>
      </c>
      <c r="L241" s="178">
        <f t="shared" si="35"/>
        <v>346831.2</v>
      </c>
      <c r="M241" s="172" t="s">
        <v>145</v>
      </c>
      <c r="N241" s="78" t="s">
        <v>3568</v>
      </c>
      <c r="O241" s="78" t="s">
        <v>4186</v>
      </c>
      <c r="P241" s="78" t="s">
        <v>332</v>
      </c>
      <c r="Q241" s="78" t="s">
        <v>332</v>
      </c>
      <c r="R241" s="78" t="s">
        <v>332</v>
      </c>
      <c r="S241">
        <v>1</v>
      </c>
      <c r="T241">
        <v>2</v>
      </c>
      <c r="U241">
        <v>0.6</v>
      </c>
      <c r="AV241" s="78" t="s">
        <v>145</v>
      </c>
      <c r="AW241" s="78" t="s">
        <v>4610</v>
      </c>
      <c r="AX241" s="78" t="s">
        <v>145</v>
      </c>
      <c r="AY241" s="78" t="s">
        <v>145</v>
      </c>
      <c r="AZ241" s="78" t="s">
        <v>145</v>
      </c>
    </row>
    <row r="242" spans="1:52" ht="30" customHeight="1">
      <c r="A242" s="172" t="s">
        <v>1494</v>
      </c>
      <c r="B242" s="172" t="s">
        <v>145</v>
      </c>
      <c r="C242" s="172" t="s">
        <v>145</v>
      </c>
      <c r="D242" s="173"/>
      <c r="E242" s="184"/>
      <c r="F242" s="178">
        <f>TRUNC(SUMIF(N239:N241, N238, F239:F241),0)</f>
        <v>33775</v>
      </c>
      <c r="G242" s="184"/>
      <c r="H242" s="178">
        <f>TRUNC(SUMIF(N239:N241, N238, H239:H241),0)</f>
        <v>578052</v>
      </c>
      <c r="I242" s="184"/>
      <c r="J242" s="178">
        <f>TRUNC(SUMIF(N239:N241, N238, J239:J241),0)</f>
        <v>346831</v>
      </c>
      <c r="K242" s="184"/>
      <c r="L242" s="178">
        <f>F242+H242+J242</f>
        <v>958658</v>
      </c>
      <c r="M242" s="172" t="s">
        <v>145</v>
      </c>
      <c r="N242" s="78" t="s">
        <v>342</v>
      </c>
      <c r="O242" s="78" t="s">
        <v>342</v>
      </c>
      <c r="P242" s="78" t="s">
        <v>145</v>
      </c>
      <c r="Q242" s="78" t="s">
        <v>145</v>
      </c>
      <c r="R242" s="78" t="s">
        <v>145</v>
      </c>
      <c r="AV242" s="78" t="s">
        <v>145</v>
      </c>
      <c r="AW242" s="78" t="s">
        <v>145</v>
      </c>
      <c r="AX242" s="78" t="s">
        <v>145</v>
      </c>
      <c r="AY242" s="78" t="s">
        <v>145</v>
      </c>
      <c r="AZ242" s="78" t="s">
        <v>145</v>
      </c>
    </row>
    <row r="243" spans="1:52" ht="30" customHeight="1">
      <c r="A243" s="173"/>
      <c r="B243" s="173"/>
      <c r="C243" s="173"/>
      <c r="D243" s="173"/>
      <c r="E243" s="184"/>
      <c r="F243" s="178"/>
      <c r="G243" s="184"/>
      <c r="H243" s="178"/>
      <c r="I243" s="184"/>
      <c r="J243" s="178"/>
      <c r="K243" s="184"/>
      <c r="L243" s="178"/>
      <c r="M243" s="173"/>
    </row>
    <row r="244" spans="1:52" ht="30" customHeight="1">
      <c r="A244" s="179" t="s">
        <v>4611</v>
      </c>
      <c r="B244" s="180"/>
      <c r="C244" s="180"/>
      <c r="D244" s="180"/>
      <c r="E244" s="181"/>
      <c r="F244" s="182"/>
      <c r="G244" s="181"/>
      <c r="H244" s="182"/>
      <c r="I244" s="181"/>
      <c r="J244" s="182"/>
      <c r="K244" s="181"/>
      <c r="L244" s="182"/>
      <c r="M244" s="183"/>
      <c r="N244" s="78" t="s">
        <v>3570</v>
      </c>
    </row>
    <row r="245" spans="1:52" ht="30" customHeight="1">
      <c r="A245" s="172" t="s">
        <v>2949</v>
      </c>
      <c r="B245" s="172" t="s">
        <v>1514</v>
      </c>
      <c r="C245" s="172" t="s">
        <v>1515</v>
      </c>
      <c r="D245" s="173">
        <v>0.33</v>
      </c>
      <c r="E245" s="184">
        <f>단가대비표!O353</f>
        <v>0</v>
      </c>
      <c r="F245" s="178">
        <f>TRUNC(E245*D245,1)</f>
        <v>0</v>
      </c>
      <c r="G245" s="184">
        <f>단가대비표!P353</f>
        <v>250239</v>
      </c>
      <c r="H245" s="178">
        <f>TRUNC(G245*D245,1)</f>
        <v>82578.8</v>
      </c>
      <c r="I245" s="184">
        <f>단가대비표!V353</f>
        <v>0</v>
      </c>
      <c r="J245" s="178">
        <f>TRUNC(I245*D245,1)</f>
        <v>0</v>
      </c>
      <c r="K245" s="184">
        <f t="shared" ref="K245:L247" si="36">TRUNC(E245+G245+I245,1)</f>
        <v>250239</v>
      </c>
      <c r="L245" s="178">
        <f t="shared" si="36"/>
        <v>82578.8</v>
      </c>
      <c r="M245" s="172" t="s">
        <v>145</v>
      </c>
      <c r="N245" s="78" t="s">
        <v>3570</v>
      </c>
      <c r="O245" s="78" t="s">
        <v>4603</v>
      </c>
      <c r="P245" s="78" t="s">
        <v>332</v>
      </c>
      <c r="Q245" s="78" t="s">
        <v>332</v>
      </c>
      <c r="R245" s="78" t="s">
        <v>331</v>
      </c>
      <c r="AV245" s="78" t="s">
        <v>145</v>
      </c>
      <c r="AW245" s="78" t="s">
        <v>4612</v>
      </c>
      <c r="AX245" s="78" t="s">
        <v>145</v>
      </c>
      <c r="AY245" s="78" t="s">
        <v>145</v>
      </c>
      <c r="AZ245" s="78" t="s">
        <v>145</v>
      </c>
    </row>
    <row r="246" spans="1:52" ht="30" customHeight="1">
      <c r="A246" s="172" t="s">
        <v>1807</v>
      </c>
      <c r="B246" s="172" t="s">
        <v>1514</v>
      </c>
      <c r="C246" s="172" t="s">
        <v>1515</v>
      </c>
      <c r="D246" s="173">
        <v>0.14000000000000001</v>
      </c>
      <c r="E246" s="184">
        <f>단가대비표!O348</f>
        <v>0</v>
      </c>
      <c r="F246" s="178">
        <f>TRUNC(E246*D246,1)</f>
        <v>0</v>
      </c>
      <c r="G246" s="184">
        <f>단가대비표!P348</f>
        <v>279433</v>
      </c>
      <c r="H246" s="178">
        <f>TRUNC(G246*D246,1)</f>
        <v>39120.6</v>
      </c>
      <c r="I246" s="184">
        <f>단가대비표!V348</f>
        <v>0</v>
      </c>
      <c r="J246" s="178">
        <f>TRUNC(I246*D246,1)</f>
        <v>0</v>
      </c>
      <c r="K246" s="184">
        <f t="shared" si="36"/>
        <v>279433</v>
      </c>
      <c r="L246" s="178">
        <f t="shared" si="36"/>
        <v>39120.6</v>
      </c>
      <c r="M246" s="172" t="s">
        <v>145</v>
      </c>
      <c r="N246" s="78" t="s">
        <v>3570</v>
      </c>
      <c r="O246" s="78" t="s">
        <v>4613</v>
      </c>
      <c r="P246" s="78" t="s">
        <v>332</v>
      </c>
      <c r="Q246" s="78" t="s">
        <v>332</v>
      </c>
      <c r="R246" s="78" t="s">
        <v>331</v>
      </c>
      <c r="AV246" s="78" t="s">
        <v>145</v>
      </c>
      <c r="AW246" s="78" t="s">
        <v>4614</v>
      </c>
      <c r="AX246" s="78" t="s">
        <v>145</v>
      </c>
      <c r="AY246" s="78" t="s">
        <v>145</v>
      </c>
      <c r="AZ246" s="78" t="s">
        <v>145</v>
      </c>
    </row>
    <row r="247" spans="1:52" ht="30" customHeight="1">
      <c r="A247" s="172" t="s">
        <v>1565</v>
      </c>
      <c r="B247" s="172" t="s">
        <v>1514</v>
      </c>
      <c r="C247" s="172" t="s">
        <v>1515</v>
      </c>
      <c r="D247" s="173">
        <v>7.0000000000000007E-2</v>
      </c>
      <c r="E247" s="184">
        <f>단가대비표!O346</f>
        <v>0</v>
      </c>
      <c r="F247" s="178">
        <f>TRUNC(E247*D247,1)</f>
        <v>0</v>
      </c>
      <c r="G247" s="184">
        <f>단가대비표!P346</f>
        <v>221506</v>
      </c>
      <c r="H247" s="178">
        <f>TRUNC(G247*D247,1)</f>
        <v>15505.4</v>
      </c>
      <c r="I247" s="184">
        <f>단가대비표!V346</f>
        <v>0</v>
      </c>
      <c r="J247" s="178">
        <f>TRUNC(I247*D247,1)</f>
        <v>0</v>
      </c>
      <c r="K247" s="184">
        <f t="shared" si="36"/>
        <v>221506</v>
      </c>
      <c r="L247" s="178">
        <f t="shared" si="36"/>
        <v>15505.4</v>
      </c>
      <c r="M247" s="172" t="s">
        <v>145</v>
      </c>
      <c r="N247" s="78" t="s">
        <v>3570</v>
      </c>
      <c r="O247" s="78" t="s">
        <v>4533</v>
      </c>
      <c r="P247" s="78" t="s">
        <v>332</v>
      </c>
      <c r="Q247" s="78" t="s">
        <v>332</v>
      </c>
      <c r="R247" s="78" t="s">
        <v>331</v>
      </c>
      <c r="AV247" s="78" t="s">
        <v>145</v>
      </c>
      <c r="AW247" s="78" t="s">
        <v>4615</v>
      </c>
      <c r="AX247" s="78" t="s">
        <v>145</v>
      </c>
      <c r="AY247" s="78" t="s">
        <v>145</v>
      </c>
      <c r="AZ247" s="78" t="s">
        <v>145</v>
      </c>
    </row>
    <row r="248" spans="1:52" ht="30" customHeight="1">
      <c r="A248" s="172" t="s">
        <v>1494</v>
      </c>
      <c r="B248" s="172" t="s">
        <v>145</v>
      </c>
      <c r="C248" s="172" t="s">
        <v>145</v>
      </c>
      <c r="D248" s="173"/>
      <c r="E248" s="184"/>
      <c r="F248" s="178">
        <f>TRUNC(SUMIF(N245:N247, N244, F245:F247),0)</f>
        <v>0</v>
      </c>
      <c r="G248" s="184"/>
      <c r="H248" s="178">
        <f>TRUNC(SUMIF(N245:N247, N244, H245:H247),0)</f>
        <v>137204</v>
      </c>
      <c r="I248" s="184"/>
      <c r="J248" s="178">
        <f>TRUNC(SUMIF(N245:N247, N244, J245:J247),0)</f>
        <v>0</v>
      </c>
      <c r="K248" s="184"/>
      <c r="L248" s="178">
        <f>F248+H248+J248</f>
        <v>137204</v>
      </c>
      <c r="M248" s="172" t="s">
        <v>145</v>
      </c>
      <c r="N248" s="78" t="s">
        <v>342</v>
      </c>
      <c r="O248" s="78" t="s">
        <v>342</v>
      </c>
      <c r="P248" s="78" t="s">
        <v>145</v>
      </c>
      <c r="Q248" s="78" t="s">
        <v>145</v>
      </c>
      <c r="R248" s="78" t="s">
        <v>145</v>
      </c>
      <c r="AV248" s="78" t="s">
        <v>145</v>
      </c>
      <c r="AW248" s="78" t="s">
        <v>145</v>
      </c>
      <c r="AX248" s="78" t="s">
        <v>145</v>
      </c>
      <c r="AY248" s="78" t="s">
        <v>145</v>
      </c>
      <c r="AZ248" s="78" t="s">
        <v>145</v>
      </c>
    </row>
    <row r="249" spans="1:52" ht="30" customHeight="1">
      <c r="A249" s="173"/>
      <c r="B249" s="173"/>
      <c r="C249" s="173"/>
      <c r="D249" s="173"/>
      <c r="E249" s="184"/>
      <c r="F249" s="178"/>
      <c r="G249" s="184"/>
      <c r="H249" s="178"/>
      <c r="I249" s="184"/>
      <c r="J249" s="178"/>
      <c r="K249" s="184"/>
      <c r="L249" s="178"/>
      <c r="M249" s="173"/>
    </row>
    <row r="250" spans="1:52" ht="30" customHeight="1">
      <c r="A250" s="179" t="s">
        <v>4616</v>
      </c>
      <c r="B250" s="180"/>
      <c r="C250" s="180"/>
      <c r="D250" s="180"/>
      <c r="E250" s="181"/>
      <c r="F250" s="182"/>
      <c r="G250" s="181"/>
      <c r="H250" s="182"/>
      <c r="I250" s="181"/>
      <c r="J250" s="182"/>
      <c r="K250" s="181"/>
      <c r="L250" s="182"/>
      <c r="M250" s="183"/>
      <c r="N250" s="78" t="s">
        <v>3572</v>
      </c>
    </row>
    <row r="251" spans="1:52" ht="30" customHeight="1">
      <c r="A251" s="172" t="s">
        <v>2949</v>
      </c>
      <c r="B251" s="172" t="s">
        <v>1514</v>
      </c>
      <c r="C251" s="172" t="s">
        <v>1515</v>
      </c>
      <c r="D251" s="173">
        <v>0.66</v>
      </c>
      <c r="E251" s="184">
        <f>단가대비표!O353</f>
        <v>0</v>
      </c>
      <c r="F251" s="178">
        <f>TRUNC(E251*D251,1)</f>
        <v>0</v>
      </c>
      <c r="G251" s="184">
        <f>단가대비표!P353</f>
        <v>250239</v>
      </c>
      <c r="H251" s="178">
        <f>TRUNC(G251*D251,1)</f>
        <v>165157.70000000001</v>
      </c>
      <c r="I251" s="184">
        <f>단가대비표!V353</f>
        <v>0</v>
      </c>
      <c r="J251" s="178">
        <f>TRUNC(I251*D251,1)</f>
        <v>0</v>
      </c>
      <c r="K251" s="184">
        <f t="shared" ref="K251:L253" si="37">TRUNC(E251+G251+I251,1)</f>
        <v>250239</v>
      </c>
      <c r="L251" s="178">
        <f t="shared" si="37"/>
        <v>165157.70000000001</v>
      </c>
      <c r="M251" s="172" t="s">
        <v>145</v>
      </c>
      <c r="N251" s="78" t="s">
        <v>3572</v>
      </c>
      <c r="O251" s="78" t="s">
        <v>4603</v>
      </c>
      <c r="P251" s="78" t="s">
        <v>332</v>
      </c>
      <c r="Q251" s="78" t="s">
        <v>332</v>
      </c>
      <c r="R251" s="78" t="s">
        <v>331</v>
      </c>
      <c r="V251">
        <v>1</v>
      </c>
      <c r="AV251" s="78" t="s">
        <v>145</v>
      </c>
      <c r="AW251" s="78" t="s">
        <v>4617</v>
      </c>
      <c r="AX251" s="78" t="s">
        <v>145</v>
      </c>
      <c r="AY251" s="78" t="s">
        <v>145</v>
      </c>
      <c r="AZ251" s="78" t="s">
        <v>145</v>
      </c>
    </row>
    <row r="252" spans="1:52" ht="30" customHeight="1">
      <c r="A252" s="172" t="s">
        <v>1565</v>
      </c>
      <c r="B252" s="172" t="s">
        <v>1514</v>
      </c>
      <c r="C252" s="172" t="s">
        <v>1515</v>
      </c>
      <c r="D252" s="173">
        <v>0.18</v>
      </c>
      <c r="E252" s="184">
        <f>단가대비표!O346</f>
        <v>0</v>
      </c>
      <c r="F252" s="178">
        <f>TRUNC(E252*D252,1)</f>
        <v>0</v>
      </c>
      <c r="G252" s="184">
        <f>단가대비표!P346</f>
        <v>221506</v>
      </c>
      <c r="H252" s="178">
        <f>TRUNC(G252*D252,1)</f>
        <v>39871</v>
      </c>
      <c r="I252" s="184">
        <f>단가대비표!V346</f>
        <v>0</v>
      </c>
      <c r="J252" s="178">
        <f>TRUNC(I252*D252,1)</f>
        <v>0</v>
      </c>
      <c r="K252" s="184">
        <f t="shared" si="37"/>
        <v>221506</v>
      </c>
      <c r="L252" s="178">
        <f t="shared" si="37"/>
        <v>39871</v>
      </c>
      <c r="M252" s="172" t="s">
        <v>145</v>
      </c>
      <c r="N252" s="78" t="s">
        <v>3572</v>
      </c>
      <c r="O252" s="78" t="s">
        <v>4533</v>
      </c>
      <c r="P252" s="78" t="s">
        <v>332</v>
      </c>
      <c r="Q252" s="78" t="s">
        <v>332</v>
      </c>
      <c r="R252" s="78" t="s">
        <v>331</v>
      </c>
      <c r="V252">
        <v>1</v>
      </c>
      <c r="AV252" s="78" t="s">
        <v>145</v>
      </c>
      <c r="AW252" s="78" t="s">
        <v>4618</v>
      </c>
      <c r="AX252" s="78" t="s">
        <v>145</v>
      </c>
      <c r="AY252" s="78" t="s">
        <v>145</v>
      </c>
      <c r="AZ252" s="78" t="s">
        <v>145</v>
      </c>
    </row>
    <row r="253" spans="1:52" ht="30" customHeight="1">
      <c r="A253" s="172" t="s">
        <v>1580</v>
      </c>
      <c r="B253" s="172" t="s">
        <v>1673</v>
      </c>
      <c r="C253" s="172" t="s">
        <v>1096</v>
      </c>
      <c r="D253" s="173">
        <v>1</v>
      </c>
      <c r="E253" s="184">
        <v>0</v>
      </c>
      <c r="F253" s="178">
        <f>TRUNC(E253*D253,1)</f>
        <v>0</v>
      </c>
      <c r="G253" s="184">
        <v>0</v>
      </c>
      <c r="H253" s="178">
        <f>TRUNC(G253*D253,1)</f>
        <v>0</v>
      </c>
      <c r="I253" s="184">
        <f>TRUNC(SUMIF(V251:V253, RIGHTB(O253, 1), H251:H253)*U253, 2)</f>
        <v>6150.86</v>
      </c>
      <c r="J253" s="178">
        <f>TRUNC(I253*D253,1)</f>
        <v>6150.8</v>
      </c>
      <c r="K253" s="184">
        <f t="shared" si="37"/>
        <v>6150.8</v>
      </c>
      <c r="L253" s="178">
        <f t="shared" si="37"/>
        <v>6150.8</v>
      </c>
      <c r="M253" s="172" t="s">
        <v>145</v>
      </c>
      <c r="N253" s="78" t="s">
        <v>3572</v>
      </c>
      <c r="O253" s="78" t="s">
        <v>4186</v>
      </c>
      <c r="P253" s="78" t="s">
        <v>332</v>
      </c>
      <c r="Q253" s="78" t="s">
        <v>332</v>
      </c>
      <c r="R253" s="78" t="s">
        <v>332</v>
      </c>
      <c r="S253">
        <v>1</v>
      </c>
      <c r="T253">
        <v>2</v>
      </c>
      <c r="U253">
        <v>0.03</v>
      </c>
      <c r="AV253" s="78" t="s">
        <v>145</v>
      </c>
      <c r="AW253" s="78" t="s">
        <v>4619</v>
      </c>
      <c r="AX253" s="78" t="s">
        <v>145</v>
      </c>
      <c r="AY253" s="78" t="s">
        <v>145</v>
      </c>
      <c r="AZ253" s="78" t="s">
        <v>145</v>
      </c>
    </row>
    <row r="254" spans="1:52" ht="30" customHeight="1">
      <c r="A254" s="172" t="s">
        <v>1494</v>
      </c>
      <c r="B254" s="172" t="s">
        <v>145</v>
      </c>
      <c r="C254" s="172" t="s">
        <v>145</v>
      </c>
      <c r="D254" s="173"/>
      <c r="E254" s="184"/>
      <c r="F254" s="178">
        <f>TRUNC(SUMIF(N251:N253, N250, F251:F253),0)</f>
        <v>0</v>
      </c>
      <c r="G254" s="184"/>
      <c r="H254" s="178">
        <f>TRUNC(SUMIF(N251:N253, N250, H251:H253),0)</f>
        <v>205028</v>
      </c>
      <c r="I254" s="184"/>
      <c r="J254" s="178">
        <f>TRUNC(SUMIF(N251:N253, N250, J251:J253),0)</f>
        <v>6150</v>
      </c>
      <c r="K254" s="184"/>
      <c r="L254" s="178">
        <f>F254+H254+J254</f>
        <v>211178</v>
      </c>
      <c r="M254" s="172" t="s">
        <v>145</v>
      </c>
      <c r="N254" s="78" t="s">
        <v>342</v>
      </c>
      <c r="O254" s="78" t="s">
        <v>342</v>
      </c>
      <c r="P254" s="78" t="s">
        <v>145</v>
      </c>
      <c r="Q254" s="78" t="s">
        <v>145</v>
      </c>
      <c r="R254" s="78" t="s">
        <v>145</v>
      </c>
      <c r="AV254" s="78" t="s">
        <v>145</v>
      </c>
      <c r="AW254" s="78" t="s">
        <v>145</v>
      </c>
      <c r="AX254" s="78" t="s">
        <v>145</v>
      </c>
      <c r="AY254" s="78" t="s">
        <v>145</v>
      </c>
      <c r="AZ254" s="78" t="s">
        <v>145</v>
      </c>
    </row>
    <row r="255" spans="1:52" ht="30" customHeight="1">
      <c r="A255" s="173"/>
      <c r="B255" s="173"/>
      <c r="C255" s="173"/>
      <c r="D255" s="173"/>
      <c r="E255" s="184"/>
      <c r="F255" s="178"/>
      <c r="G255" s="184"/>
      <c r="H255" s="178"/>
      <c r="I255" s="184"/>
      <c r="J255" s="178"/>
      <c r="K255" s="184"/>
      <c r="L255" s="178"/>
      <c r="M255" s="173"/>
    </row>
    <row r="256" spans="1:52" ht="30" customHeight="1">
      <c r="A256" s="179" t="s">
        <v>4620</v>
      </c>
      <c r="B256" s="180"/>
      <c r="C256" s="180"/>
      <c r="D256" s="180"/>
      <c r="E256" s="181"/>
      <c r="F256" s="182"/>
      <c r="G256" s="181"/>
      <c r="H256" s="182"/>
      <c r="I256" s="181"/>
      <c r="J256" s="182"/>
      <c r="K256" s="181"/>
      <c r="L256" s="182"/>
      <c r="M256" s="183"/>
      <c r="N256" s="78" t="s">
        <v>3574</v>
      </c>
    </row>
    <row r="257" spans="1:52" ht="30" customHeight="1">
      <c r="A257" s="172" t="s">
        <v>1345</v>
      </c>
      <c r="B257" s="172" t="s">
        <v>1346</v>
      </c>
      <c r="C257" s="172" t="s">
        <v>358</v>
      </c>
      <c r="D257" s="173">
        <v>1</v>
      </c>
      <c r="E257" s="184">
        <f>일위대가목록!E323</f>
        <v>260</v>
      </c>
      <c r="F257" s="178">
        <f t="shared" ref="F257:F262" si="38">TRUNC(E257*D257,1)</f>
        <v>260</v>
      </c>
      <c r="G257" s="184">
        <f>일위대가목록!F323</f>
        <v>1436</v>
      </c>
      <c r="H257" s="178">
        <f t="shared" ref="H257:H262" si="39">TRUNC(G257*D257,1)</f>
        <v>1436</v>
      </c>
      <c r="I257" s="184">
        <f>일위대가목록!G323</f>
        <v>0</v>
      </c>
      <c r="J257" s="178">
        <f t="shared" ref="J257:J262" si="40">TRUNC(I257*D257,1)</f>
        <v>0</v>
      </c>
      <c r="K257" s="184">
        <f t="shared" ref="K257:L262" si="41">TRUNC(E257+G257+I257,1)</f>
        <v>1696</v>
      </c>
      <c r="L257" s="178">
        <f t="shared" si="41"/>
        <v>1696</v>
      </c>
      <c r="M257" s="172" t="s">
        <v>1242</v>
      </c>
      <c r="N257" s="78" t="s">
        <v>3574</v>
      </c>
      <c r="O257" s="78" t="s">
        <v>4316</v>
      </c>
      <c r="P257" s="78" t="s">
        <v>331</v>
      </c>
      <c r="Q257" s="78" t="s">
        <v>332</v>
      </c>
      <c r="R257" s="78" t="s">
        <v>332</v>
      </c>
      <c r="AV257" s="78" t="s">
        <v>145</v>
      </c>
      <c r="AW257" s="78" t="s">
        <v>4621</v>
      </c>
      <c r="AX257" s="78" t="s">
        <v>145</v>
      </c>
      <c r="AY257" s="78" t="s">
        <v>145</v>
      </c>
      <c r="AZ257" s="78" t="s">
        <v>145</v>
      </c>
    </row>
    <row r="258" spans="1:52" ht="30" customHeight="1">
      <c r="A258" s="172" t="s">
        <v>1855</v>
      </c>
      <c r="B258" s="172" t="s">
        <v>1856</v>
      </c>
      <c r="C258" s="172" t="s">
        <v>1604</v>
      </c>
      <c r="D258" s="173">
        <v>0.104</v>
      </c>
      <c r="E258" s="184">
        <f>단가대비표!O309</f>
        <v>8333.33</v>
      </c>
      <c r="F258" s="178">
        <f t="shared" si="38"/>
        <v>866.6</v>
      </c>
      <c r="G258" s="184">
        <f>단가대비표!P309</f>
        <v>0</v>
      </c>
      <c r="H258" s="178">
        <f t="shared" si="39"/>
        <v>0</v>
      </c>
      <c r="I258" s="184">
        <f>단가대비표!V309</f>
        <v>0</v>
      </c>
      <c r="J258" s="178">
        <f t="shared" si="40"/>
        <v>0</v>
      </c>
      <c r="K258" s="184">
        <f t="shared" si="41"/>
        <v>8333.2999999999993</v>
      </c>
      <c r="L258" s="178">
        <f t="shared" si="41"/>
        <v>866.6</v>
      </c>
      <c r="M258" s="172" t="s">
        <v>145</v>
      </c>
      <c r="N258" s="78" t="s">
        <v>3574</v>
      </c>
      <c r="O258" s="78" t="s">
        <v>4622</v>
      </c>
      <c r="P258" s="78" t="s">
        <v>332</v>
      </c>
      <c r="Q258" s="78" t="s">
        <v>332</v>
      </c>
      <c r="R258" s="78" t="s">
        <v>331</v>
      </c>
      <c r="AV258" s="78" t="s">
        <v>145</v>
      </c>
      <c r="AW258" s="78" t="s">
        <v>4623</v>
      </c>
      <c r="AX258" s="78" t="s">
        <v>145</v>
      </c>
      <c r="AY258" s="78" t="s">
        <v>145</v>
      </c>
      <c r="AZ258" s="78" t="s">
        <v>145</v>
      </c>
    </row>
    <row r="259" spans="1:52" ht="30" customHeight="1">
      <c r="A259" s="172" t="s">
        <v>1714</v>
      </c>
      <c r="B259" s="172" t="s">
        <v>1861</v>
      </c>
      <c r="C259" s="172" t="s">
        <v>1604</v>
      </c>
      <c r="D259" s="173">
        <v>5.1999999999999998E-3</v>
      </c>
      <c r="E259" s="184">
        <f>단가대비표!O318</f>
        <v>3583.33</v>
      </c>
      <c r="F259" s="178">
        <f t="shared" si="38"/>
        <v>18.600000000000001</v>
      </c>
      <c r="G259" s="184">
        <f>단가대비표!P318</f>
        <v>0</v>
      </c>
      <c r="H259" s="178">
        <f t="shared" si="39"/>
        <v>0</v>
      </c>
      <c r="I259" s="184">
        <f>단가대비표!V318</f>
        <v>0</v>
      </c>
      <c r="J259" s="178">
        <f t="shared" si="40"/>
        <v>0</v>
      </c>
      <c r="K259" s="184">
        <f t="shared" si="41"/>
        <v>3583.3</v>
      </c>
      <c r="L259" s="178">
        <f t="shared" si="41"/>
        <v>18.600000000000001</v>
      </c>
      <c r="M259" s="172" t="s">
        <v>145</v>
      </c>
      <c r="N259" s="78" t="s">
        <v>3574</v>
      </c>
      <c r="O259" s="78" t="s">
        <v>4624</v>
      </c>
      <c r="P259" s="78" t="s">
        <v>332</v>
      </c>
      <c r="Q259" s="78" t="s">
        <v>332</v>
      </c>
      <c r="R259" s="78" t="s">
        <v>331</v>
      </c>
      <c r="AV259" s="78" t="s">
        <v>145</v>
      </c>
      <c r="AW259" s="78" t="s">
        <v>4625</v>
      </c>
      <c r="AX259" s="78" t="s">
        <v>145</v>
      </c>
      <c r="AY259" s="78" t="s">
        <v>145</v>
      </c>
      <c r="AZ259" s="78" t="s">
        <v>145</v>
      </c>
    </row>
    <row r="260" spans="1:52" ht="30" customHeight="1">
      <c r="A260" s="172" t="s">
        <v>1717</v>
      </c>
      <c r="B260" s="172" t="s">
        <v>1514</v>
      </c>
      <c r="C260" s="172" t="s">
        <v>1515</v>
      </c>
      <c r="D260" s="173">
        <v>2.7000000000000001E-3</v>
      </c>
      <c r="E260" s="184">
        <f>단가대비표!O365</f>
        <v>0</v>
      </c>
      <c r="F260" s="178">
        <f t="shared" si="38"/>
        <v>0</v>
      </c>
      <c r="G260" s="184">
        <f>단가대비표!P365</f>
        <v>253409</v>
      </c>
      <c r="H260" s="178">
        <f t="shared" si="39"/>
        <v>684.2</v>
      </c>
      <c r="I260" s="184">
        <f>단가대비표!V365</f>
        <v>0</v>
      </c>
      <c r="J260" s="178">
        <f t="shared" si="40"/>
        <v>0</v>
      </c>
      <c r="K260" s="184">
        <f t="shared" si="41"/>
        <v>253409</v>
      </c>
      <c r="L260" s="178">
        <f t="shared" si="41"/>
        <v>684.2</v>
      </c>
      <c r="M260" s="172" t="s">
        <v>1879</v>
      </c>
      <c r="N260" s="78" t="s">
        <v>3574</v>
      </c>
      <c r="O260" s="78" t="s">
        <v>4626</v>
      </c>
      <c r="P260" s="78" t="s">
        <v>332</v>
      </c>
      <c r="Q260" s="78" t="s">
        <v>332</v>
      </c>
      <c r="R260" s="78" t="s">
        <v>331</v>
      </c>
      <c r="V260">
        <v>1</v>
      </c>
      <c r="AV260" s="78" t="s">
        <v>145</v>
      </c>
      <c r="AW260" s="78" t="s">
        <v>4627</v>
      </c>
      <c r="AX260" s="78" t="s">
        <v>145</v>
      </c>
      <c r="AY260" s="78" t="s">
        <v>145</v>
      </c>
      <c r="AZ260" s="78" t="s">
        <v>145</v>
      </c>
    </row>
    <row r="261" spans="1:52" ht="30" customHeight="1">
      <c r="A261" s="172" t="s">
        <v>1516</v>
      </c>
      <c r="B261" s="172" t="s">
        <v>1514</v>
      </c>
      <c r="C261" s="172" t="s">
        <v>1515</v>
      </c>
      <c r="D261" s="173">
        <v>1.2999999999999999E-3</v>
      </c>
      <c r="E261" s="184">
        <f>단가대비표!O345</f>
        <v>0</v>
      </c>
      <c r="F261" s="178">
        <f t="shared" si="38"/>
        <v>0</v>
      </c>
      <c r="G261" s="184">
        <f>단가대비표!P345</f>
        <v>169804</v>
      </c>
      <c r="H261" s="178">
        <f t="shared" si="39"/>
        <v>220.7</v>
      </c>
      <c r="I261" s="184">
        <f>단가대비표!V345</f>
        <v>0</v>
      </c>
      <c r="J261" s="178">
        <f t="shared" si="40"/>
        <v>0</v>
      </c>
      <c r="K261" s="184">
        <f t="shared" si="41"/>
        <v>169804</v>
      </c>
      <c r="L261" s="178">
        <f t="shared" si="41"/>
        <v>220.7</v>
      </c>
      <c r="M261" s="172" t="s">
        <v>1879</v>
      </c>
      <c r="N261" s="78" t="s">
        <v>3574</v>
      </c>
      <c r="O261" s="78" t="s">
        <v>4472</v>
      </c>
      <c r="P261" s="78" t="s">
        <v>332</v>
      </c>
      <c r="Q261" s="78" t="s">
        <v>332</v>
      </c>
      <c r="R261" s="78" t="s">
        <v>331</v>
      </c>
      <c r="V261">
        <v>1</v>
      </c>
      <c r="AV261" s="78" t="s">
        <v>145</v>
      </c>
      <c r="AW261" s="78" t="s">
        <v>4628</v>
      </c>
      <c r="AX261" s="78" t="s">
        <v>145</v>
      </c>
      <c r="AY261" s="78" t="s">
        <v>145</v>
      </c>
      <c r="AZ261" s="78" t="s">
        <v>145</v>
      </c>
    </row>
    <row r="262" spans="1:52" ht="30" customHeight="1">
      <c r="A262" s="172" t="s">
        <v>1880</v>
      </c>
      <c r="B262" s="172" t="s">
        <v>1881</v>
      </c>
      <c r="C262" s="172" t="s">
        <v>1096</v>
      </c>
      <c r="D262" s="173">
        <v>1</v>
      </c>
      <c r="E262" s="184">
        <f>TRUNC(SUMIF(V257:V262, RIGHTB(O262, 1), H257:H262)*U262, 2)</f>
        <v>108.58</v>
      </c>
      <c r="F262" s="178">
        <f t="shared" si="38"/>
        <v>108.5</v>
      </c>
      <c r="G262" s="184">
        <v>0</v>
      </c>
      <c r="H262" s="178">
        <f t="shared" si="39"/>
        <v>0</v>
      </c>
      <c r="I262" s="184">
        <v>0</v>
      </c>
      <c r="J262" s="178">
        <f t="shared" si="40"/>
        <v>0</v>
      </c>
      <c r="K262" s="184">
        <f t="shared" si="41"/>
        <v>108.5</v>
      </c>
      <c r="L262" s="178">
        <f t="shared" si="41"/>
        <v>108.5</v>
      </c>
      <c r="M262" s="172" t="s">
        <v>145</v>
      </c>
      <c r="N262" s="78" t="s">
        <v>3574</v>
      </c>
      <c r="O262" s="78" t="s">
        <v>4186</v>
      </c>
      <c r="P262" s="78" t="s">
        <v>332</v>
      </c>
      <c r="Q262" s="78" t="s">
        <v>332</v>
      </c>
      <c r="R262" s="78" t="s">
        <v>332</v>
      </c>
      <c r="S262">
        <v>1</v>
      </c>
      <c r="T262">
        <v>0</v>
      </c>
      <c r="U262">
        <v>0.12</v>
      </c>
      <c r="AV262" s="78" t="s">
        <v>145</v>
      </c>
      <c r="AW262" s="78" t="s">
        <v>4629</v>
      </c>
      <c r="AX262" s="78" t="s">
        <v>145</v>
      </c>
      <c r="AY262" s="78" t="s">
        <v>145</v>
      </c>
      <c r="AZ262" s="78" t="s">
        <v>145</v>
      </c>
    </row>
    <row r="263" spans="1:52" ht="30" customHeight="1">
      <c r="A263" s="172" t="s">
        <v>1494</v>
      </c>
      <c r="B263" s="172" t="s">
        <v>145</v>
      </c>
      <c r="C263" s="172" t="s">
        <v>145</v>
      </c>
      <c r="D263" s="173"/>
      <c r="E263" s="184"/>
      <c r="F263" s="178">
        <f>TRUNC(SUMIF(N257:N262, N256, F257:F262),0)</f>
        <v>1253</v>
      </c>
      <c r="G263" s="184"/>
      <c r="H263" s="178">
        <f>TRUNC(SUMIF(N257:N262, N256, H257:H262),0)</f>
        <v>2340</v>
      </c>
      <c r="I263" s="184"/>
      <c r="J263" s="178">
        <f>TRUNC(SUMIF(N257:N262, N256, J257:J262),0)</f>
        <v>0</v>
      </c>
      <c r="K263" s="184"/>
      <c r="L263" s="178">
        <f>F263+H263+J263</f>
        <v>3593</v>
      </c>
      <c r="M263" s="172" t="s">
        <v>145</v>
      </c>
      <c r="N263" s="78" t="s">
        <v>342</v>
      </c>
      <c r="O263" s="78" t="s">
        <v>342</v>
      </c>
      <c r="P263" s="78" t="s">
        <v>145</v>
      </c>
      <c r="Q263" s="78" t="s">
        <v>145</v>
      </c>
      <c r="R263" s="78" t="s">
        <v>145</v>
      </c>
      <c r="AV263" s="78" t="s">
        <v>145</v>
      </c>
      <c r="AW263" s="78" t="s">
        <v>145</v>
      </c>
      <c r="AX263" s="78" t="s">
        <v>145</v>
      </c>
      <c r="AY263" s="78" t="s">
        <v>145</v>
      </c>
      <c r="AZ263" s="78" t="s">
        <v>145</v>
      </c>
    </row>
    <row r="264" spans="1:52" ht="30" customHeight="1">
      <c r="A264" s="173"/>
      <c r="B264" s="173"/>
      <c r="C264" s="173"/>
      <c r="D264" s="173"/>
      <c r="E264" s="184"/>
      <c r="F264" s="178"/>
      <c r="G264" s="184"/>
      <c r="H264" s="178"/>
      <c r="I264" s="184"/>
      <c r="J264" s="178"/>
      <c r="K264" s="184"/>
      <c r="L264" s="178"/>
      <c r="M264" s="173"/>
    </row>
    <row r="265" spans="1:52" ht="30" customHeight="1">
      <c r="A265" s="179" t="s">
        <v>4630</v>
      </c>
      <c r="B265" s="180"/>
      <c r="C265" s="180"/>
      <c r="D265" s="180"/>
      <c r="E265" s="181"/>
      <c r="F265" s="182"/>
      <c r="G265" s="181"/>
      <c r="H265" s="182"/>
      <c r="I265" s="181"/>
      <c r="J265" s="182"/>
      <c r="K265" s="181"/>
      <c r="L265" s="182"/>
      <c r="M265" s="183"/>
      <c r="N265" s="78" t="s">
        <v>3576</v>
      </c>
    </row>
    <row r="266" spans="1:52" ht="30" customHeight="1">
      <c r="A266" s="172" t="s">
        <v>2949</v>
      </c>
      <c r="B266" s="172" t="s">
        <v>1514</v>
      </c>
      <c r="C266" s="172" t="s">
        <v>1515</v>
      </c>
      <c r="D266" s="173">
        <v>0.03</v>
      </c>
      <c r="E266" s="184">
        <f>단가대비표!O353</f>
        <v>0</v>
      </c>
      <c r="F266" s="178">
        <f>TRUNC(E266*D266,1)</f>
        <v>0</v>
      </c>
      <c r="G266" s="184">
        <f>단가대비표!P353</f>
        <v>250239</v>
      </c>
      <c r="H266" s="178">
        <f>TRUNC(G266*D266,1)</f>
        <v>7507.1</v>
      </c>
      <c r="I266" s="184">
        <f>단가대비표!V353</f>
        <v>0</v>
      </c>
      <c r="J266" s="178">
        <f>TRUNC(I266*D266,1)</f>
        <v>0</v>
      </c>
      <c r="K266" s="184">
        <f t="shared" ref="K266:L269" si="42">TRUNC(E266+G266+I266,1)</f>
        <v>250239</v>
      </c>
      <c r="L266" s="178">
        <f t="shared" si="42"/>
        <v>7507.1</v>
      </c>
      <c r="M266" s="172" t="s">
        <v>145</v>
      </c>
      <c r="N266" s="78" t="s">
        <v>3576</v>
      </c>
      <c r="O266" s="78" t="s">
        <v>4603</v>
      </c>
      <c r="P266" s="78" t="s">
        <v>332</v>
      </c>
      <c r="Q266" s="78" t="s">
        <v>332</v>
      </c>
      <c r="R266" s="78" t="s">
        <v>331</v>
      </c>
      <c r="V266">
        <v>1</v>
      </c>
      <c r="AV266" s="78" t="s">
        <v>145</v>
      </c>
      <c r="AW266" s="78" t="s">
        <v>4631</v>
      </c>
      <c r="AX266" s="78" t="s">
        <v>145</v>
      </c>
      <c r="AY266" s="78" t="s">
        <v>145</v>
      </c>
      <c r="AZ266" s="78" t="s">
        <v>145</v>
      </c>
    </row>
    <row r="267" spans="1:52" ht="30" customHeight="1">
      <c r="A267" s="172" t="s">
        <v>1853</v>
      </c>
      <c r="B267" s="172" t="s">
        <v>1514</v>
      </c>
      <c r="C267" s="172" t="s">
        <v>1515</v>
      </c>
      <c r="D267" s="173">
        <v>0.01</v>
      </c>
      <c r="E267" s="184">
        <f>단가대비표!O354</f>
        <v>0</v>
      </c>
      <c r="F267" s="178">
        <f>TRUNC(E267*D267,1)</f>
        <v>0</v>
      </c>
      <c r="G267" s="184">
        <f>단가대비표!P354</f>
        <v>278326</v>
      </c>
      <c r="H267" s="178">
        <f>TRUNC(G267*D267,1)</f>
        <v>2783.2</v>
      </c>
      <c r="I267" s="184">
        <f>단가대비표!V354</f>
        <v>0</v>
      </c>
      <c r="J267" s="178">
        <f>TRUNC(I267*D267,1)</f>
        <v>0</v>
      </c>
      <c r="K267" s="184">
        <f t="shared" si="42"/>
        <v>278326</v>
      </c>
      <c r="L267" s="178">
        <f t="shared" si="42"/>
        <v>2783.2</v>
      </c>
      <c r="M267" s="172" t="s">
        <v>145</v>
      </c>
      <c r="N267" s="78" t="s">
        <v>3576</v>
      </c>
      <c r="O267" s="78" t="s">
        <v>4632</v>
      </c>
      <c r="P267" s="78" t="s">
        <v>332</v>
      </c>
      <c r="Q267" s="78" t="s">
        <v>332</v>
      </c>
      <c r="R267" s="78" t="s">
        <v>331</v>
      </c>
      <c r="V267">
        <v>1</v>
      </c>
      <c r="AV267" s="78" t="s">
        <v>145</v>
      </c>
      <c r="AW267" s="78" t="s">
        <v>4633</v>
      </c>
      <c r="AX267" s="78" t="s">
        <v>145</v>
      </c>
      <c r="AY267" s="78" t="s">
        <v>145</v>
      </c>
      <c r="AZ267" s="78" t="s">
        <v>145</v>
      </c>
    </row>
    <row r="268" spans="1:52" ht="30" customHeight="1">
      <c r="A268" s="172" t="s">
        <v>1565</v>
      </c>
      <c r="B268" s="172" t="s">
        <v>1514</v>
      </c>
      <c r="C268" s="172" t="s">
        <v>1515</v>
      </c>
      <c r="D268" s="173">
        <v>0.01</v>
      </c>
      <c r="E268" s="184">
        <f>단가대비표!O346</f>
        <v>0</v>
      </c>
      <c r="F268" s="178">
        <f>TRUNC(E268*D268,1)</f>
        <v>0</v>
      </c>
      <c r="G268" s="184">
        <f>단가대비표!P346</f>
        <v>221506</v>
      </c>
      <c r="H268" s="178">
        <f>TRUNC(G268*D268,1)</f>
        <v>2215</v>
      </c>
      <c r="I268" s="184">
        <f>단가대비표!V346</f>
        <v>0</v>
      </c>
      <c r="J268" s="178">
        <f>TRUNC(I268*D268,1)</f>
        <v>0</v>
      </c>
      <c r="K268" s="184">
        <f t="shared" si="42"/>
        <v>221506</v>
      </c>
      <c r="L268" s="178">
        <f t="shared" si="42"/>
        <v>2215</v>
      </c>
      <c r="M268" s="172" t="s">
        <v>145</v>
      </c>
      <c r="N268" s="78" t="s">
        <v>3576</v>
      </c>
      <c r="O268" s="78" t="s">
        <v>4533</v>
      </c>
      <c r="P268" s="78" t="s">
        <v>332</v>
      </c>
      <c r="Q268" s="78" t="s">
        <v>332</v>
      </c>
      <c r="R268" s="78" t="s">
        <v>331</v>
      </c>
      <c r="V268">
        <v>1</v>
      </c>
      <c r="AV268" s="78" t="s">
        <v>145</v>
      </c>
      <c r="AW268" s="78" t="s">
        <v>4634</v>
      </c>
      <c r="AX268" s="78" t="s">
        <v>145</v>
      </c>
      <c r="AY268" s="78" t="s">
        <v>145</v>
      </c>
      <c r="AZ268" s="78" t="s">
        <v>145</v>
      </c>
    </row>
    <row r="269" spans="1:52" ht="30" customHeight="1">
      <c r="A269" s="172" t="s">
        <v>1580</v>
      </c>
      <c r="B269" s="172" t="s">
        <v>1581</v>
      </c>
      <c r="C269" s="172" t="s">
        <v>1096</v>
      </c>
      <c r="D269" s="173">
        <v>1</v>
      </c>
      <c r="E269" s="184">
        <v>0</v>
      </c>
      <c r="F269" s="178">
        <f>TRUNC(E269*D269,1)</f>
        <v>0</v>
      </c>
      <c r="G269" s="184">
        <v>0</v>
      </c>
      <c r="H269" s="178">
        <f>TRUNC(G269*D269,1)</f>
        <v>0</v>
      </c>
      <c r="I269" s="184">
        <f>TRUNC(SUMIF(V266:V269, RIGHTB(O269, 1), H266:H269)*U269, 2)</f>
        <v>625.26</v>
      </c>
      <c r="J269" s="178">
        <f>TRUNC(I269*D269,1)</f>
        <v>625.20000000000005</v>
      </c>
      <c r="K269" s="184">
        <f t="shared" si="42"/>
        <v>625.20000000000005</v>
      </c>
      <c r="L269" s="178">
        <f t="shared" si="42"/>
        <v>625.20000000000005</v>
      </c>
      <c r="M269" s="172" t="s">
        <v>145</v>
      </c>
      <c r="N269" s="78" t="s">
        <v>3576</v>
      </c>
      <c r="O269" s="78" t="s">
        <v>4186</v>
      </c>
      <c r="P269" s="78" t="s">
        <v>332</v>
      </c>
      <c r="Q269" s="78" t="s">
        <v>332</v>
      </c>
      <c r="R269" s="78" t="s">
        <v>332</v>
      </c>
      <c r="S269">
        <v>1</v>
      </c>
      <c r="T269">
        <v>2</v>
      </c>
      <c r="U269">
        <v>0.05</v>
      </c>
      <c r="AV269" s="78" t="s">
        <v>145</v>
      </c>
      <c r="AW269" s="78" t="s">
        <v>4635</v>
      </c>
      <c r="AX269" s="78" t="s">
        <v>145</v>
      </c>
      <c r="AY269" s="78" t="s">
        <v>145</v>
      </c>
      <c r="AZ269" s="78" t="s">
        <v>145</v>
      </c>
    </row>
    <row r="270" spans="1:52" ht="30" customHeight="1">
      <c r="A270" s="172" t="s">
        <v>1494</v>
      </c>
      <c r="B270" s="172" t="s">
        <v>145</v>
      </c>
      <c r="C270" s="172" t="s">
        <v>145</v>
      </c>
      <c r="D270" s="173"/>
      <c r="E270" s="184"/>
      <c r="F270" s="178">
        <f>TRUNC(SUMIF(N266:N269, N265, F266:F269),0)</f>
        <v>0</v>
      </c>
      <c r="G270" s="184"/>
      <c r="H270" s="178">
        <f>TRUNC(SUMIF(N266:N269, N265, H266:H269),0)</f>
        <v>12505</v>
      </c>
      <c r="I270" s="184"/>
      <c r="J270" s="178">
        <f>TRUNC(SUMIF(N266:N269, N265, J266:J269),0)</f>
        <v>625</v>
      </c>
      <c r="K270" s="184"/>
      <c r="L270" s="178">
        <f>F270+H270+J270</f>
        <v>13130</v>
      </c>
      <c r="M270" s="172" t="s">
        <v>145</v>
      </c>
      <c r="N270" s="78" t="s">
        <v>342</v>
      </c>
      <c r="O270" s="78" t="s">
        <v>342</v>
      </c>
      <c r="P270" s="78" t="s">
        <v>145</v>
      </c>
      <c r="Q270" s="78" t="s">
        <v>145</v>
      </c>
      <c r="R270" s="78" t="s">
        <v>145</v>
      </c>
      <c r="AV270" s="78" t="s">
        <v>145</v>
      </c>
      <c r="AW270" s="78" t="s">
        <v>145</v>
      </c>
      <c r="AX270" s="78" t="s">
        <v>145</v>
      </c>
      <c r="AY270" s="78" t="s">
        <v>145</v>
      </c>
      <c r="AZ270" s="78" t="s">
        <v>145</v>
      </c>
    </row>
    <row r="271" spans="1:52" ht="30" customHeight="1">
      <c r="A271" s="173"/>
      <c r="B271" s="173"/>
      <c r="C271" s="173"/>
      <c r="D271" s="173"/>
      <c r="E271" s="184"/>
      <c r="F271" s="178"/>
      <c r="G271" s="184"/>
      <c r="H271" s="178"/>
      <c r="I271" s="184"/>
      <c r="J271" s="178"/>
      <c r="K271" s="184"/>
      <c r="L271" s="178"/>
      <c r="M271" s="173"/>
    </row>
    <row r="272" spans="1:52" ht="30" customHeight="1">
      <c r="A272" s="179" t="s">
        <v>4636</v>
      </c>
      <c r="B272" s="180"/>
      <c r="C272" s="180"/>
      <c r="D272" s="180"/>
      <c r="E272" s="181"/>
      <c r="F272" s="182"/>
      <c r="G272" s="181"/>
      <c r="H272" s="182"/>
      <c r="I272" s="181"/>
      <c r="J272" s="182"/>
      <c r="K272" s="181"/>
      <c r="L272" s="182"/>
      <c r="M272" s="183"/>
      <c r="N272" s="78" t="s">
        <v>3578</v>
      </c>
    </row>
    <row r="273" spans="1:52" ht="30" customHeight="1">
      <c r="A273" s="172" t="s">
        <v>1639</v>
      </c>
      <c r="B273" s="172" t="s">
        <v>1676</v>
      </c>
      <c r="C273" s="172" t="s">
        <v>1273</v>
      </c>
      <c r="D273" s="173">
        <v>2.9790000000000001</v>
      </c>
      <c r="E273" s="184">
        <f>단가대비표!O105</f>
        <v>884</v>
      </c>
      <c r="F273" s="178">
        <f>TRUNC(E273*D273,1)</f>
        <v>2633.4</v>
      </c>
      <c r="G273" s="184">
        <f>단가대비표!P105</f>
        <v>0</v>
      </c>
      <c r="H273" s="178">
        <f>TRUNC(G273*D273,1)</f>
        <v>0</v>
      </c>
      <c r="I273" s="184">
        <f>단가대비표!V105</f>
        <v>0</v>
      </c>
      <c r="J273" s="178">
        <f>TRUNC(I273*D273,1)</f>
        <v>0</v>
      </c>
      <c r="K273" s="184">
        <f t="shared" ref="K273:L276" si="43">TRUNC(E273+G273+I273,1)</f>
        <v>884</v>
      </c>
      <c r="L273" s="178">
        <f t="shared" si="43"/>
        <v>2633.4</v>
      </c>
      <c r="M273" s="172" t="s">
        <v>145</v>
      </c>
      <c r="N273" s="78" t="s">
        <v>3578</v>
      </c>
      <c r="O273" s="78" t="s">
        <v>4637</v>
      </c>
      <c r="P273" s="78" t="s">
        <v>332</v>
      </c>
      <c r="Q273" s="78" t="s">
        <v>332</v>
      </c>
      <c r="R273" s="78" t="s">
        <v>331</v>
      </c>
      <c r="AV273" s="78" t="s">
        <v>145</v>
      </c>
      <c r="AW273" s="78" t="s">
        <v>4638</v>
      </c>
      <c r="AX273" s="78" t="s">
        <v>145</v>
      </c>
      <c r="AY273" s="78" t="s">
        <v>145</v>
      </c>
      <c r="AZ273" s="78" t="s">
        <v>145</v>
      </c>
    </row>
    <row r="274" spans="1:52" ht="30" customHeight="1">
      <c r="A274" s="172" t="s">
        <v>1271</v>
      </c>
      <c r="B274" s="172" t="s">
        <v>1281</v>
      </c>
      <c r="C274" s="172" t="s">
        <v>1273</v>
      </c>
      <c r="D274" s="173">
        <v>2.7080000000000002</v>
      </c>
      <c r="E274" s="184">
        <f>일위대가목록!E324</f>
        <v>157</v>
      </c>
      <c r="F274" s="178">
        <f>TRUNC(E274*D274,1)</f>
        <v>425.1</v>
      </c>
      <c r="G274" s="184">
        <f>일위대가목록!F324</f>
        <v>5262</v>
      </c>
      <c r="H274" s="178">
        <f>TRUNC(G274*D274,1)</f>
        <v>14249.4</v>
      </c>
      <c r="I274" s="184">
        <f>일위대가목록!G324</f>
        <v>263</v>
      </c>
      <c r="J274" s="178">
        <f>TRUNC(I274*D274,1)</f>
        <v>712.2</v>
      </c>
      <c r="K274" s="184">
        <f t="shared" si="43"/>
        <v>5682</v>
      </c>
      <c r="L274" s="178">
        <f t="shared" si="43"/>
        <v>15386.7</v>
      </c>
      <c r="M274" s="172" t="s">
        <v>1245</v>
      </c>
      <c r="N274" s="78" t="s">
        <v>3578</v>
      </c>
      <c r="O274" s="78" t="s">
        <v>4317</v>
      </c>
      <c r="P274" s="78" t="s">
        <v>331</v>
      </c>
      <c r="Q274" s="78" t="s">
        <v>332</v>
      </c>
      <c r="R274" s="78" t="s">
        <v>332</v>
      </c>
      <c r="AV274" s="78" t="s">
        <v>145</v>
      </c>
      <c r="AW274" s="78" t="s">
        <v>4639</v>
      </c>
      <c r="AX274" s="78" t="s">
        <v>145</v>
      </c>
      <c r="AY274" s="78" t="s">
        <v>145</v>
      </c>
      <c r="AZ274" s="78" t="s">
        <v>145</v>
      </c>
    </row>
    <row r="275" spans="1:52" ht="30" customHeight="1">
      <c r="A275" s="172" t="s">
        <v>1283</v>
      </c>
      <c r="B275" s="172" t="s">
        <v>2947</v>
      </c>
      <c r="C275" s="172" t="s">
        <v>358</v>
      </c>
      <c r="D275" s="173">
        <v>0.3</v>
      </c>
      <c r="E275" s="184">
        <f>일위대가목록!E325</f>
        <v>1541</v>
      </c>
      <c r="F275" s="178">
        <f>TRUNC(E275*D275,1)</f>
        <v>462.3</v>
      </c>
      <c r="G275" s="184">
        <f>일위대가목록!F325</f>
        <v>8621</v>
      </c>
      <c r="H275" s="178">
        <f>TRUNC(G275*D275,1)</f>
        <v>2586.3000000000002</v>
      </c>
      <c r="I275" s="184">
        <f>일위대가목록!G325</f>
        <v>0</v>
      </c>
      <c r="J275" s="178">
        <f>TRUNC(I275*D275,1)</f>
        <v>0</v>
      </c>
      <c r="K275" s="184">
        <f t="shared" si="43"/>
        <v>10162</v>
      </c>
      <c r="L275" s="178">
        <f t="shared" si="43"/>
        <v>3048.6</v>
      </c>
      <c r="M275" s="172" t="s">
        <v>1248</v>
      </c>
      <c r="N275" s="78" t="s">
        <v>3578</v>
      </c>
      <c r="O275" s="78" t="s">
        <v>4318</v>
      </c>
      <c r="P275" s="78" t="s">
        <v>331</v>
      </c>
      <c r="Q275" s="78" t="s">
        <v>332</v>
      </c>
      <c r="R275" s="78" t="s">
        <v>332</v>
      </c>
      <c r="AV275" s="78" t="s">
        <v>145</v>
      </c>
      <c r="AW275" s="78" t="s">
        <v>4640</v>
      </c>
      <c r="AX275" s="78" t="s">
        <v>145</v>
      </c>
      <c r="AY275" s="78" t="s">
        <v>145</v>
      </c>
      <c r="AZ275" s="78" t="s">
        <v>145</v>
      </c>
    </row>
    <row r="276" spans="1:52" ht="30" customHeight="1">
      <c r="A276" s="172" t="s">
        <v>918</v>
      </c>
      <c r="B276" s="172" t="s">
        <v>919</v>
      </c>
      <c r="C276" s="172" t="s">
        <v>1273</v>
      </c>
      <c r="D276" s="173">
        <v>-0.189</v>
      </c>
      <c r="E276" s="184">
        <f>단가대비표!O49</f>
        <v>275</v>
      </c>
      <c r="F276" s="178">
        <f>TRUNC(E276*D276,1)</f>
        <v>-51.9</v>
      </c>
      <c r="G276" s="184">
        <f>단가대비표!P49</f>
        <v>0</v>
      </c>
      <c r="H276" s="178">
        <f>TRUNC(G276*D276,1)</f>
        <v>0</v>
      </c>
      <c r="I276" s="184">
        <f>단가대비표!V49</f>
        <v>0</v>
      </c>
      <c r="J276" s="178">
        <f>TRUNC(I276*D276,1)</f>
        <v>0</v>
      </c>
      <c r="K276" s="184">
        <f t="shared" si="43"/>
        <v>275</v>
      </c>
      <c r="L276" s="178">
        <f t="shared" si="43"/>
        <v>-51.9</v>
      </c>
      <c r="M276" s="172" t="s">
        <v>920</v>
      </c>
      <c r="N276" s="78" t="s">
        <v>3578</v>
      </c>
      <c r="O276" s="78" t="s">
        <v>4641</v>
      </c>
      <c r="P276" s="78" t="s">
        <v>332</v>
      </c>
      <c r="Q276" s="78" t="s">
        <v>332</v>
      </c>
      <c r="R276" s="78" t="s">
        <v>331</v>
      </c>
      <c r="AV276" s="78" t="s">
        <v>145</v>
      </c>
      <c r="AW276" s="78" t="s">
        <v>4642</v>
      </c>
      <c r="AX276" s="78" t="s">
        <v>145</v>
      </c>
      <c r="AY276" s="78" t="s">
        <v>145</v>
      </c>
      <c r="AZ276" s="78" t="s">
        <v>145</v>
      </c>
    </row>
    <row r="277" spans="1:52" ht="30" customHeight="1">
      <c r="A277" s="172" t="s">
        <v>1494</v>
      </c>
      <c r="B277" s="172" t="s">
        <v>145</v>
      </c>
      <c r="C277" s="172" t="s">
        <v>145</v>
      </c>
      <c r="D277" s="173"/>
      <c r="E277" s="184"/>
      <c r="F277" s="178">
        <f>TRUNC(SUMIF(N273:N276, N272, F273:F276),0)</f>
        <v>3468</v>
      </c>
      <c r="G277" s="184"/>
      <c r="H277" s="178">
        <f>TRUNC(SUMIF(N273:N276, N272, H273:H276),0)</f>
        <v>16835</v>
      </c>
      <c r="I277" s="184"/>
      <c r="J277" s="178">
        <f>TRUNC(SUMIF(N273:N276, N272, J273:J276),0)</f>
        <v>712</v>
      </c>
      <c r="K277" s="184"/>
      <c r="L277" s="178">
        <f>F277+H277+J277</f>
        <v>21015</v>
      </c>
      <c r="M277" s="172" t="s">
        <v>145</v>
      </c>
      <c r="N277" s="78" t="s">
        <v>342</v>
      </c>
      <c r="O277" s="78" t="s">
        <v>342</v>
      </c>
      <c r="P277" s="78" t="s">
        <v>145</v>
      </c>
      <c r="Q277" s="78" t="s">
        <v>145</v>
      </c>
      <c r="R277" s="78" t="s">
        <v>145</v>
      </c>
      <c r="AV277" s="78" t="s">
        <v>145</v>
      </c>
      <c r="AW277" s="78" t="s">
        <v>145</v>
      </c>
      <c r="AX277" s="78" t="s">
        <v>145</v>
      </c>
      <c r="AY277" s="78" t="s">
        <v>145</v>
      </c>
      <c r="AZ277" s="78" t="s">
        <v>145</v>
      </c>
    </row>
    <row r="278" spans="1:52" ht="30" customHeight="1">
      <c r="A278" s="173"/>
      <c r="B278" s="173"/>
      <c r="C278" s="173"/>
      <c r="D278" s="173"/>
      <c r="E278" s="184"/>
      <c r="F278" s="178"/>
      <c r="G278" s="184"/>
      <c r="H278" s="178"/>
      <c r="I278" s="184"/>
      <c r="J278" s="178"/>
      <c r="K278" s="184"/>
      <c r="L278" s="178"/>
      <c r="M278" s="173"/>
    </row>
    <row r="279" spans="1:52" ht="30" customHeight="1">
      <c r="A279" s="179" t="s">
        <v>4643</v>
      </c>
      <c r="B279" s="180"/>
      <c r="C279" s="180"/>
      <c r="D279" s="180"/>
      <c r="E279" s="181"/>
      <c r="F279" s="182"/>
      <c r="G279" s="181"/>
      <c r="H279" s="182"/>
      <c r="I279" s="181"/>
      <c r="J279" s="182"/>
      <c r="K279" s="181"/>
      <c r="L279" s="182"/>
      <c r="M279" s="183"/>
      <c r="N279" s="78" t="s">
        <v>3580</v>
      </c>
    </row>
    <row r="280" spans="1:52" ht="30" customHeight="1">
      <c r="A280" s="172" t="s">
        <v>2922</v>
      </c>
      <c r="B280" s="172" t="s">
        <v>2923</v>
      </c>
      <c r="C280" s="172" t="s">
        <v>458</v>
      </c>
      <c r="D280" s="173">
        <v>1.05</v>
      </c>
      <c r="E280" s="184">
        <f>단가대비표!O291</f>
        <v>545</v>
      </c>
      <c r="F280" s="178">
        <f>TRUNC(E280*D280,1)</f>
        <v>572.20000000000005</v>
      </c>
      <c r="G280" s="184">
        <f>단가대비표!P291</f>
        <v>0</v>
      </c>
      <c r="H280" s="178">
        <f>TRUNC(G280*D280,1)</f>
        <v>0</v>
      </c>
      <c r="I280" s="184">
        <f>단가대비표!V291</f>
        <v>0</v>
      </c>
      <c r="J280" s="178">
        <f>TRUNC(I280*D280,1)</f>
        <v>0</v>
      </c>
      <c r="K280" s="184">
        <f t="shared" ref="K280:L282" si="44">TRUNC(E280+G280+I280,1)</f>
        <v>545</v>
      </c>
      <c r="L280" s="178">
        <f t="shared" si="44"/>
        <v>572.20000000000005</v>
      </c>
      <c r="M280" s="172" t="s">
        <v>145</v>
      </c>
      <c r="N280" s="78" t="s">
        <v>3580</v>
      </c>
      <c r="O280" s="78" t="s">
        <v>4644</v>
      </c>
      <c r="P280" s="78" t="s">
        <v>332</v>
      </c>
      <c r="Q280" s="78" t="s">
        <v>332</v>
      </c>
      <c r="R280" s="78" t="s">
        <v>331</v>
      </c>
      <c r="V280">
        <v>1</v>
      </c>
      <c r="AV280" s="78" t="s">
        <v>145</v>
      </c>
      <c r="AW280" s="78" t="s">
        <v>4645</v>
      </c>
      <c r="AX280" s="78" t="s">
        <v>145</v>
      </c>
      <c r="AY280" s="78" t="s">
        <v>145</v>
      </c>
      <c r="AZ280" s="78" t="s">
        <v>145</v>
      </c>
    </row>
    <row r="281" spans="1:52" ht="30" customHeight="1">
      <c r="A281" s="172" t="s">
        <v>1551</v>
      </c>
      <c r="B281" s="172" t="s">
        <v>1552</v>
      </c>
      <c r="C281" s="172" t="s">
        <v>1096</v>
      </c>
      <c r="D281" s="173">
        <v>1</v>
      </c>
      <c r="E281" s="184">
        <f>TRUNC(SUMIF(V280:V282, RIGHTB(O281, 1), F280:F282)*U281, 2)</f>
        <v>28.61</v>
      </c>
      <c r="F281" s="178">
        <f>TRUNC(E281*D281,1)</f>
        <v>28.6</v>
      </c>
      <c r="G281" s="184">
        <v>0</v>
      </c>
      <c r="H281" s="178">
        <f>TRUNC(G281*D281,1)</f>
        <v>0</v>
      </c>
      <c r="I281" s="184">
        <v>0</v>
      </c>
      <c r="J281" s="178">
        <f>TRUNC(I281*D281,1)</f>
        <v>0</v>
      </c>
      <c r="K281" s="184">
        <f t="shared" si="44"/>
        <v>28.6</v>
      </c>
      <c r="L281" s="178">
        <f t="shared" si="44"/>
        <v>28.6</v>
      </c>
      <c r="M281" s="172" t="s">
        <v>145</v>
      </c>
      <c r="N281" s="78" t="s">
        <v>3580</v>
      </c>
      <c r="O281" s="78" t="s">
        <v>4186</v>
      </c>
      <c r="P281" s="78" t="s">
        <v>332</v>
      </c>
      <c r="Q281" s="78" t="s">
        <v>332</v>
      </c>
      <c r="R281" s="78" t="s">
        <v>332</v>
      </c>
      <c r="S281">
        <v>0</v>
      </c>
      <c r="T281">
        <v>0</v>
      </c>
      <c r="U281">
        <v>0.05</v>
      </c>
      <c r="AV281" s="78" t="s">
        <v>145</v>
      </c>
      <c r="AW281" s="78" t="s">
        <v>4646</v>
      </c>
      <c r="AX281" s="78" t="s">
        <v>145</v>
      </c>
      <c r="AY281" s="78" t="s">
        <v>145</v>
      </c>
      <c r="AZ281" s="78" t="s">
        <v>145</v>
      </c>
    </row>
    <row r="282" spans="1:52" ht="30" customHeight="1">
      <c r="A282" s="172" t="s">
        <v>2928</v>
      </c>
      <c r="B282" s="172" t="s">
        <v>2944</v>
      </c>
      <c r="C282" s="172" t="s">
        <v>329</v>
      </c>
      <c r="D282" s="173">
        <v>1</v>
      </c>
      <c r="E282" s="184">
        <f>일위대가목록!E328</f>
        <v>0</v>
      </c>
      <c r="F282" s="178">
        <f>TRUNC(E282*D282,1)</f>
        <v>0</v>
      </c>
      <c r="G282" s="184">
        <f>일위대가목록!F328</f>
        <v>622</v>
      </c>
      <c r="H282" s="178">
        <f>TRUNC(G282*D282,1)</f>
        <v>622</v>
      </c>
      <c r="I282" s="184">
        <f>일위대가목록!G328</f>
        <v>136</v>
      </c>
      <c r="J282" s="178">
        <f>TRUNC(I282*D282,1)</f>
        <v>136</v>
      </c>
      <c r="K282" s="184">
        <f t="shared" si="44"/>
        <v>758</v>
      </c>
      <c r="L282" s="178">
        <f t="shared" si="44"/>
        <v>758</v>
      </c>
      <c r="M282" s="172" t="s">
        <v>1255</v>
      </c>
      <c r="N282" s="78" t="s">
        <v>3580</v>
      </c>
      <c r="O282" s="78" t="s">
        <v>4321</v>
      </c>
      <c r="P282" s="78" t="s">
        <v>331</v>
      </c>
      <c r="Q282" s="78" t="s">
        <v>332</v>
      </c>
      <c r="R282" s="78" t="s">
        <v>332</v>
      </c>
      <c r="AV282" s="78" t="s">
        <v>145</v>
      </c>
      <c r="AW282" s="78" t="s">
        <v>4647</v>
      </c>
      <c r="AX282" s="78" t="s">
        <v>145</v>
      </c>
      <c r="AY282" s="78" t="s">
        <v>145</v>
      </c>
      <c r="AZ282" s="78" t="s">
        <v>145</v>
      </c>
    </row>
    <row r="283" spans="1:52" ht="30" customHeight="1">
      <c r="A283" s="172" t="s">
        <v>1494</v>
      </c>
      <c r="B283" s="172" t="s">
        <v>145</v>
      </c>
      <c r="C283" s="172" t="s">
        <v>145</v>
      </c>
      <c r="D283" s="173"/>
      <c r="E283" s="184"/>
      <c r="F283" s="178">
        <f>TRUNC(SUMIF(N280:N282, N279, F280:F282),0)</f>
        <v>600</v>
      </c>
      <c r="G283" s="184"/>
      <c r="H283" s="178">
        <f>TRUNC(SUMIF(N280:N282, N279, H280:H282),0)</f>
        <v>622</v>
      </c>
      <c r="I283" s="184"/>
      <c r="J283" s="178">
        <f>TRUNC(SUMIF(N280:N282, N279, J280:J282),0)</f>
        <v>136</v>
      </c>
      <c r="K283" s="184"/>
      <c r="L283" s="178">
        <f>F283+H283+J283</f>
        <v>1358</v>
      </c>
      <c r="M283" s="172" t="s">
        <v>145</v>
      </c>
      <c r="N283" s="78" t="s">
        <v>342</v>
      </c>
      <c r="O283" s="78" t="s">
        <v>342</v>
      </c>
      <c r="P283" s="78" t="s">
        <v>145</v>
      </c>
      <c r="Q283" s="78" t="s">
        <v>145</v>
      </c>
      <c r="R283" s="78" t="s">
        <v>145</v>
      </c>
      <c r="AV283" s="78" t="s">
        <v>145</v>
      </c>
      <c r="AW283" s="78" t="s">
        <v>145</v>
      </c>
      <c r="AX283" s="78" t="s">
        <v>145</v>
      </c>
      <c r="AY283" s="78" t="s">
        <v>145</v>
      </c>
      <c r="AZ283" s="78" t="s">
        <v>145</v>
      </c>
    </row>
    <row r="284" spans="1:52" ht="30" customHeight="1">
      <c r="A284" s="173"/>
      <c r="B284" s="173"/>
      <c r="C284" s="173"/>
      <c r="D284" s="173"/>
      <c r="E284" s="184"/>
      <c r="F284" s="178"/>
      <c r="G284" s="184"/>
      <c r="H284" s="178"/>
      <c r="I284" s="184"/>
      <c r="J284" s="178"/>
      <c r="K284" s="184"/>
      <c r="L284" s="178"/>
      <c r="M284" s="173"/>
    </row>
    <row r="285" spans="1:52" ht="30" customHeight="1">
      <c r="A285" s="179" t="s">
        <v>4648</v>
      </c>
      <c r="B285" s="180"/>
      <c r="C285" s="180"/>
      <c r="D285" s="180"/>
      <c r="E285" s="181"/>
      <c r="F285" s="182"/>
      <c r="G285" s="181"/>
      <c r="H285" s="182"/>
      <c r="I285" s="181"/>
      <c r="J285" s="182"/>
      <c r="K285" s="181"/>
      <c r="L285" s="182"/>
      <c r="M285" s="183"/>
      <c r="N285" s="78" t="s">
        <v>3582</v>
      </c>
    </row>
    <row r="286" spans="1:52" ht="30" customHeight="1">
      <c r="A286" s="172" t="s">
        <v>2922</v>
      </c>
      <c r="B286" s="172" t="s">
        <v>2924</v>
      </c>
      <c r="C286" s="172" t="s">
        <v>458</v>
      </c>
      <c r="D286" s="173">
        <v>1.05</v>
      </c>
      <c r="E286" s="184">
        <f>단가대비표!O292</f>
        <v>729</v>
      </c>
      <c r="F286" s="178">
        <f>TRUNC(E286*D286,1)</f>
        <v>765.4</v>
      </c>
      <c r="G286" s="184">
        <f>단가대비표!P292</f>
        <v>0</v>
      </c>
      <c r="H286" s="178">
        <f>TRUNC(G286*D286,1)</f>
        <v>0</v>
      </c>
      <c r="I286" s="184">
        <f>단가대비표!V292</f>
        <v>0</v>
      </c>
      <c r="J286" s="178">
        <f>TRUNC(I286*D286,1)</f>
        <v>0</v>
      </c>
      <c r="K286" s="184">
        <f t="shared" ref="K286:L288" si="45">TRUNC(E286+G286+I286,1)</f>
        <v>729</v>
      </c>
      <c r="L286" s="178">
        <f t="shared" si="45"/>
        <v>765.4</v>
      </c>
      <c r="M286" s="172" t="s">
        <v>145</v>
      </c>
      <c r="N286" s="78" t="s">
        <v>3582</v>
      </c>
      <c r="O286" s="78" t="s">
        <v>4649</v>
      </c>
      <c r="P286" s="78" t="s">
        <v>332</v>
      </c>
      <c r="Q286" s="78" t="s">
        <v>332</v>
      </c>
      <c r="R286" s="78" t="s">
        <v>331</v>
      </c>
      <c r="V286">
        <v>1</v>
      </c>
      <c r="AV286" s="78" t="s">
        <v>145</v>
      </c>
      <c r="AW286" s="78" t="s">
        <v>4650</v>
      </c>
      <c r="AX286" s="78" t="s">
        <v>145</v>
      </c>
      <c r="AY286" s="78" t="s">
        <v>145</v>
      </c>
      <c r="AZ286" s="78" t="s">
        <v>145</v>
      </c>
    </row>
    <row r="287" spans="1:52" ht="30" customHeight="1">
      <c r="A287" s="172" t="s">
        <v>1551</v>
      </c>
      <c r="B287" s="172" t="s">
        <v>1552</v>
      </c>
      <c r="C287" s="172" t="s">
        <v>1096</v>
      </c>
      <c r="D287" s="173">
        <v>1</v>
      </c>
      <c r="E287" s="184">
        <f>TRUNC(SUMIF(V286:V288, RIGHTB(O287, 1), F286:F288)*U287, 2)</f>
        <v>38.270000000000003</v>
      </c>
      <c r="F287" s="178">
        <f>TRUNC(E287*D287,1)</f>
        <v>38.200000000000003</v>
      </c>
      <c r="G287" s="184">
        <v>0</v>
      </c>
      <c r="H287" s="178">
        <f>TRUNC(G287*D287,1)</f>
        <v>0</v>
      </c>
      <c r="I287" s="184">
        <v>0</v>
      </c>
      <c r="J287" s="178">
        <f>TRUNC(I287*D287,1)</f>
        <v>0</v>
      </c>
      <c r="K287" s="184">
        <f t="shared" si="45"/>
        <v>38.200000000000003</v>
      </c>
      <c r="L287" s="178">
        <f t="shared" si="45"/>
        <v>38.200000000000003</v>
      </c>
      <c r="M287" s="172" t="s">
        <v>145</v>
      </c>
      <c r="N287" s="78" t="s">
        <v>3582</v>
      </c>
      <c r="O287" s="78" t="s">
        <v>4186</v>
      </c>
      <c r="P287" s="78" t="s">
        <v>332</v>
      </c>
      <c r="Q287" s="78" t="s">
        <v>332</v>
      </c>
      <c r="R287" s="78" t="s">
        <v>332</v>
      </c>
      <c r="S287">
        <v>0</v>
      </c>
      <c r="T287">
        <v>0</v>
      </c>
      <c r="U287">
        <v>0.05</v>
      </c>
      <c r="AV287" s="78" t="s">
        <v>145</v>
      </c>
      <c r="AW287" s="78" t="s">
        <v>4651</v>
      </c>
      <c r="AX287" s="78" t="s">
        <v>145</v>
      </c>
      <c r="AY287" s="78" t="s">
        <v>145</v>
      </c>
      <c r="AZ287" s="78" t="s">
        <v>145</v>
      </c>
    </row>
    <row r="288" spans="1:52" ht="30" customHeight="1">
      <c r="A288" s="172" t="s">
        <v>2928</v>
      </c>
      <c r="B288" s="172" t="s">
        <v>2944</v>
      </c>
      <c r="C288" s="172" t="s">
        <v>329</v>
      </c>
      <c r="D288" s="173">
        <v>1</v>
      </c>
      <c r="E288" s="184">
        <f>일위대가목록!E328</f>
        <v>0</v>
      </c>
      <c r="F288" s="178">
        <f>TRUNC(E288*D288,1)</f>
        <v>0</v>
      </c>
      <c r="G288" s="184">
        <f>일위대가목록!F328</f>
        <v>622</v>
      </c>
      <c r="H288" s="178">
        <f>TRUNC(G288*D288,1)</f>
        <v>622</v>
      </c>
      <c r="I288" s="184">
        <f>일위대가목록!G328</f>
        <v>136</v>
      </c>
      <c r="J288" s="178">
        <f>TRUNC(I288*D288,1)</f>
        <v>136</v>
      </c>
      <c r="K288" s="184">
        <f t="shared" si="45"/>
        <v>758</v>
      </c>
      <c r="L288" s="178">
        <f t="shared" si="45"/>
        <v>758</v>
      </c>
      <c r="M288" s="172" t="s">
        <v>1255</v>
      </c>
      <c r="N288" s="78" t="s">
        <v>3582</v>
      </c>
      <c r="O288" s="78" t="s">
        <v>4321</v>
      </c>
      <c r="P288" s="78" t="s">
        <v>331</v>
      </c>
      <c r="Q288" s="78" t="s">
        <v>332</v>
      </c>
      <c r="R288" s="78" t="s">
        <v>332</v>
      </c>
      <c r="AV288" s="78" t="s">
        <v>145</v>
      </c>
      <c r="AW288" s="78" t="s">
        <v>4652</v>
      </c>
      <c r="AX288" s="78" t="s">
        <v>145</v>
      </c>
      <c r="AY288" s="78" t="s">
        <v>145</v>
      </c>
      <c r="AZ288" s="78" t="s">
        <v>145</v>
      </c>
    </row>
    <row r="289" spans="1:52" ht="30" customHeight="1">
      <c r="A289" s="172" t="s">
        <v>1494</v>
      </c>
      <c r="B289" s="172" t="s">
        <v>145</v>
      </c>
      <c r="C289" s="172" t="s">
        <v>145</v>
      </c>
      <c r="D289" s="173"/>
      <c r="E289" s="184"/>
      <c r="F289" s="178">
        <f>TRUNC(SUMIF(N286:N288, N285, F286:F288),0)</f>
        <v>803</v>
      </c>
      <c r="G289" s="184"/>
      <c r="H289" s="178">
        <f>TRUNC(SUMIF(N286:N288, N285, H286:H288),0)</f>
        <v>622</v>
      </c>
      <c r="I289" s="184"/>
      <c r="J289" s="178">
        <f>TRUNC(SUMIF(N286:N288, N285, J286:J288),0)</f>
        <v>136</v>
      </c>
      <c r="K289" s="184"/>
      <c r="L289" s="178">
        <f>F289+H289+J289</f>
        <v>1561</v>
      </c>
      <c r="M289" s="172" t="s">
        <v>145</v>
      </c>
      <c r="N289" s="78" t="s">
        <v>342</v>
      </c>
      <c r="O289" s="78" t="s">
        <v>342</v>
      </c>
      <c r="P289" s="78" t="s">
        <v>145</v>
      </c>
      <c r="Q289" s="78" t="s">
        <v>145</v>
      </c>
      <c r="R289" s="78" t="s">
        <v>145</v>
      </c>
      <c r="AV289" s="78" t="s">
        <v>145</v>
      </c>
      <c r="AW289" s="78" t="s">
        <v>145</v>
      </c>
      <c r="AX289" s="78" t="s">
        <v>145</v>
      </c>
      <c r="AY289" s="78" t="s">
        <v>145</v>
      </c>
      <c r="AZ289" s="78" t="s">
        <v>145</v>
      </c>
    </row>
    <row r="290" spans="1:52" ht="30" customHeight="1">
      <c r="A290" s="173"/>
      <c r="B290" s="173"/>
      <c r="C290" s="173"/>
      <c r="D290" s="173"/>
      <c r="E290" s="184"/>
      <c r="F290" s="178"/>
      <c r="G290" s="184"/>
      <c r="H290" s="178"/>
      <c r="I290" s="184"/>
      <c r="J290" s="178"/>
      <c r="K290" s="184"/>
      <c r="L290" s="178"/>
      <c r="M290" s="173"/>
    </row>
    <row r="291" spans="1:52" ht="30" customHeight="1">
      <c r="A291" s="179" t="s">
        <v>4653</v>
      </c>
      <c r="B291" s="180"/>
      <c r="C291" s="180"/>
      <c r="D291" s="180"/>
      <c r="E291" s="181"/>
      <c r="F291" s="182"/>
      <c r="G291" s="181"/>
      <c r="H291" s="182"/>
      <c r="I291" s="181"/>
      <c r="J291" s="182"/>
      <c r="K291" s="181"/>
      <c r="L291" s="182"/>
      <c r="M291" s="183"/>
      <c r="N291" s="78" t="s">
        <v>3584</v>
      </c>
    </row>
    <row r="292" spans="1:52" ht="30" customHeight="1">
      <c r="A292" s="172" t="s">
        <v>2922</v>
      </c>
      <c r="B292" s="172" t="s">
        <v>2925</v>
      </c>
      <c r="C292" s="172" t="s">
        <v>458</v>
      </c>
      <c r="D292" s="173">
        <v>1.05</v>
      </c>
      <c r="E292" s="184">
        <f>단가대비표!O293</f>
        <v>869</v>
      </c>
      <c r="F292" s="178">
        <f>TRUNC(E292*D292,1)</f>
        <v>912.4</v>
      </c>
      <c r="G292" s="184">
        <f>단가대비표!P293</f>
        <v>0</v>
      </c>
      <c r="H292" s="178">
        <f>TRUNC(G292*D292,1)</f>
        <v>0</v>
      </c>
      <c r="I292" s="184">
        <f>단가대비표!V293</f>
        <v>0</v>
      </c>
      <c r="J292" s="178">
        <f>TRUNC(I292*D292,1)</f>
        <v>0</v>
      </c>
      <c r="K292" s="184">
        <f t="shared" ref="K292:L294" si="46">TRUNC(E292+G292+I292,1)</f>
        <v>869</v>
      </c>
      <c r="L292" s="178">
        <f t="shared" si="46"/>
        <v>912.4</v>
      </c>
      <c r="M292" s="172" t="s">
        <v>145</v>
      </c>
      <c r="N292" s="78" t="s">
        <v>3584</v>
      </c>
      <c r="O292" s="78" t="s">
        <v>4654</v>
      </c>
      <c r="P292" s="78" t="s">
        <v>332</v>
      </c>
      <c r="Q292" s="78" t="s">
        <v>332</v>
      </c>
      <c r="R292" s="78" t="s">
        <v>331</v>
      </c>
      <c r="V292">
        <v>1</v>
      </c>
      <c r="AV292" s="78" t="s">
        <v>145</v>
      </c>
      <c r="AW292" s="78" t="s">
        <v>4655</v>
      </c>
      <c r="AX292" s="78" t="s">
        <v>145</v>
      </c>
      <c r="AY292" s="78" t="s">
        <v>145</v>
      </c>
      <c r="AZ292" s="78" t="s">
        <v>145</v>
      </c>
    </row>
    <row r="293" spans="1:52" ht="30" customHeight="1">
      <c r="A293" s="172" t="s">
        <v>1551</v>
      </c>
      <c r="B293" s="172" t="s">
        <v>1552</v>
      </c>
      <c r="C293" s="172" t="s">
        <v>1096</v>
      </c>
      <c r="D293" s="173">
        <v>1</v>
      </c>
      <c r="E293" s="184">
        <f>TRUNC(SUMIF(V292:V294, RIGHTB(O293, 1), F292:F294)*U293, 2)</f>
        <v>45.62</v>
      </c>
      <c r="F293" s="178">
        <f>TRUNC(E293*D293,1)</f>
        <v>45.6</v>
      </c>
      <c r="G293" s="184">
        <v>0</v>
      </c>
      <c r="H293" s="178">
        <f>TRUNC(G293*D293,1)</f>
        <v>0</v>
      </c>
      <c r="I293" s="184">
        <v>0</v>
      </c>
      <c r="J293" s="178">
        <f>TRUNC(I293*D293,1)</f>
        <v>0</v>
      </c>
      <c r="K293" s="184">
        <f t="shared" si="46"/>
        <v>45.6</v>
      </c>
      <c r="L293" s="178">
        <f t="shared" si="46"/>
        <v>45.6</v>
      </c>
      <c r="M293" s="172" t="s">
        <v>145</v>
      </c>
      <c r="N293" s="78" t="s">
        <v>3584</v>
      </c>
      <c r="O293" s="78" t="s">
        <v>4186</v>
      </c>
      <c r="P293" s="78" t="s">
        <v>332</v>
      </c>
      <c r="Q293" s="78" t="s">
        <v>332</v>
      </c>
      <c r="R293" s="78" t="s">
        <v>332</v>
      </c>
      <c r="S293">
        <v>0</v>
      </c>
      <c r="T293">
        <v>0</v>
      </c>
      <c r="U293">
        <v>0.05</v>
      </c>
      <c r="AV293" s="78" t="s">
        <v>145</v>
      </c>
      <c r="AW293" s="78" t="s">
        <v>4656</v>
      </c>
      <c r="AX293" s="78" t="s">
        <v>145</v>
      </c>
      <c r="AY293" s="78" t="s">
        <v>145</v>
      </c>
      <c r="AZ293" s="78" t="s">
        <v>145</v>
      </c>
    </row>
    <row r="294" spans="1:52" ht="30" customHeight="1">
      <c r="A294" s="172" t="s">
        <v>2928</v>
      </c>
      <c r="B294" s="172" t="s">
        <v>2944</v>
      </c>
      <c r="C294" s="172" t="s">
        <v>329</v>
      </c>
      <c r="D294" s="173">
        <v>1</v>
      </c>
      <c r="E294" s="184">
        <f>일위대가목록!E328</f>
        <v>0</v>
      </c>
      <c r="F294" s="178">
        <f>TRUNC(E294*D294,1)</f>
        <v>0</v>
      </c>
      <c r="G294" s="184">
        <f>일위대가목록!F328</f>
        <v>622</v>
      </c>
      <c r="H294" s="178">
        <f>TRUNC(G294*D294,1)</f>
        <v>622</v>
      </c>
      <c r="I294" s="184">
        <f>일위대가목록!G328</f>
        <v>136</v>
      </c>
      <c r="J294" s="178">
        <f>TRUNC(I294*D294,1)</f>
        <v>136</v>
      </c>
      <c r="K294" s="184">
        <f t="shared" si="46"/>
        <v>758</v>
      </c>
      <c r="L294" s="178">
        <f t="shared" si="46"/>
        <v>758</v>
      </c>
      <c r="M294" s="172" t="s">
        <v>1255</v>
      </c>
      <c r="N294" s="78" t="s">
        <v>3584</v>
      </c>
      <c r="O294" s="78" t="s">
        <v>4321</v>
      </c>
      <c r="P294" s="78" t="s">
        <v>331</v>
      </c>
      <c r="Q294" s="78" t="s">
        <v>332</v>
      </c>
      <c r="R294" s="78" t="s">
        <v>332</v>
      </c>
      <c r="AV294" s="78" t="s">
        <v>145</v>
      </c>
      <c r="AW294" s="78" t="s">
        <v>4657</v>
      </c>
      <c r="AX294" s="78" t="s">
        <v>145</v>
      </c>
      <c r="AY294" s="78" t="s">
        <v>145</v>
      </c>
      <c r="AZ294" s="78" t="s">
        <v>145</v>
      </c>
    </row>
    <row r="295" spans="1:52" ht="30" customHeight="1">
      <c r="A295" s="172" t="s">
        <v>1494</v>
      </c>
      <c r="B295" s="172" t="s">
        <v>145</v>
      </c>
      <c r="C295" s="172" t="s">
        <v>145</v>
      </c>
      <c r="D295" s="173"/>
      <c r="E295" s="184"/>
      <c r="F295" s="178">
        <f>TRUNC(SUMIF(N292:N294, N291, F292:F294),0)</f>
        <v>958</v>
      </c>
      <c r="G295" s="184"/>
      <c r="H295" s="178">
        <f>TRUNC(SUMIF(N292:N294, N291, H292:H294),0)</f>
        <v>622</v>
      </c>
      <c r="I295" s="184"/>
      <c r="J295" s="178">
        <f>TRUNC(SUMIF(N292:N294, N291, J292:J294),0)</f>
        <v>136</v>
      </c>
      <c r="K295" s="184"/>
      <c r="L295" s="178">
        <f>F295+H295+J295</f>
        <v>1716</v>
      </c>
      <c r="M295" s="172" t="s">
        <v>145</v>
      </c>
      <c r="N295" s="78" t="s">
        <v>342</v>
      </c>
      <c r="O295" s="78" t="s">
        <v>342</v>
      </c>
      <c r="P295" s="78" t="s">
        <v>145</v>
      </c>
      <c r="Q295" s="78" t="s">
        <v>145</v>
      </c>
      <c r="R295" s="78" t="s">
        <v>145</v>
      </c>
      <c r="AV295" s="78" t="s">
        <v>145</v>
      </c>
      <c r="AW295" s="78" t="s">
        <v>145</v>
      </c>
      <c r="AX295" s="78" t="s">
        <v>145</v>
      </c>
      <c r="AY295" s="78" t="s">
        <v>145</v>
      </c>
      <c r="AZ295" s="78" t="s">
        <v>145</v>
      </c>
    </row>
    <row r="296" spans="1:52" ht="30" customHeight="1">
      <c r="A296" s="173"/>
      <c r="B296" s="173"/>
      <c r="C296" s="173"/>
      <c r="D296" s="173"/>
      <c r="E296" s="184"/>
      <c r="F296" s="178"/>
      <c r="G296" s="184"/>
      <c r="H296" s="178"/>
      <c r="I296" s="184"/>
      <c r="J296" s="178"/>
      <c r="K296" s="184"/>
      <c r="L296" s="178"/>
      <c r="M296" s="173"/>
    </row>
    <row r="297" spans="1:52" ht="30" customHeight="1">
      <c r="A297" s="179" t="s">
        <v>4658</v>
      </c>
      <c r="B297" s="180"/>
      <c r="C297" s="180"/>
      <c r="D297" s="180"/>
      <c r="E297" s="181"/>
      <c r="F297" s="182"/>
      <c r="G297" s="181"/>
      <c r="H297" s="182"/>
      <c r="I297" s="181"/>
      <c r="J297" s="182"/>
      <c r="K297" s="181"/>
      <c r="L297" s="182"/>
      <c r="M297" s="183"/>
      <c r="N297" s="78" t="s">
        <v>3588</v>
      </c>
    </row>
    <row r="298" spans="1:52" ht="30" customHeight="1">
      <c r="A298" s="172" t="s">
        <v>1595</v>
      </c>
      <c r="B298" s="172" t="s">
        <v>1514</v>
      </c>
      <c r="C298" s="172" t="s">
        <v>1515</v>
      </c>
      <c r="D298" s="173">
        <v>0.12</v>
      </c>
      <c r="E298" s="184">
        <f>단가대비표!O357</f>
        <v>0</v>
      </c>
      <c r="F298" s="178">
        <f>TRUNC(E298*D298,1)</f>
        <v>0</v>
      </c>
      <c r="G298" s="184">
        <f>단가대비표!P357</f>
        <v>266624</v>
      </c>
      <c r="H298" s="178">
        <f>TRUNC(G298*D298,1)</f>
        <v>31994.799999999999</v>
      </c>
      <c r="I298" s="184">
        <f>단가대비표!V357</f>
        <v>0</v>
      </c>
      <c r="J298" s="178">
        <f>TRUNC(I298*D298,1)</f>
        <v>0</v>
      </c>
      <c r="K298" s="184">
        <f t="shared" ref="K298:L302" si="47">TRUNC(E298+G298+I298,1)</f>
        <v>266624</v>
      </c>
      <c r="L298" s="178">
        <f t="shared" si="47"/>
        <v>31994.799999999999</v>
      </c>
      <c r="M298" s="172" t="s">
        <v>145</v>
      </c>
      <c r="N298" s="78" t="s">
        <v>3588</v>
      </c>
      <c r="O298" s="78" t="s">
        <v>4659</v>
      </c>
      <c r="P298" s="78" t="s">
        <v>332</v>
      </c>
      <c r="Q298" s="78" t="s">
        <v>332</v>
      </c>
      <c r="R298" s="78" t="s">
        <v>331</v>
      </c>
      <c r="V298">
        <v>1</v>
      </c>
      <c r="AV298" s="78" t="s">
        <v>145</v>
      </c>
      <c r="AW298" s="78" t="s">
        <v>4660</v>
      </c>
      <c r="AX298" s="78" t="s">
        <v>145</v>
      </c>
      <c r="AY298" s="78" t="s">
        <v>145</v>
      </c>
      <c r="AZ298" s="78" t="s">
        <v>145</v>
      </c>
    </row>
    <row r="299" spans="1:52" ht="30" customHeight="1">
      <c r="A299" s="172" t="s">
        <v>1516</v>
      </c>
      <c r="B299" s="172" t="s">
        <v>1514</v>
      </c>
      <c r="C299" s="172" t="s">
        <v>1515</v>
      </c>
      <c r="D299" s="173">
        <v>0.04</v>
      </c>
      <c r="E299" s="184">
        <f>단가대비표!O345</f>
        <v>0</v>
      </c>
      <c r="F299" s="178">
        <f>TRUNC(E299*D299,1)</f>
        <v>0</v>
      </c>
      <c r="G299" s="184">
        <f>단가대비표!P345</f>
        <v>169804</v>
      </c>
      <c r="H299" s="178">
        <f>TRUNC(G299*D299,1)</f>
        <v>6792.1</v>
      </c>
      <c r="I299" s="184">
        <f>단가대비표!V345</f>
        <v>0</v>
      </c>
      <c r="J299" s="178">
        <f>TRUNC(I299*D299,1)</f>
        <v>0</v>
      </c>
      <c r="K299" s="184">
        <f t="shared" si="47"/>
        <v>169804</v>
      </c>
      <c r="L299" s="178">
        <f t="shared" si="47"/>
        <v>6792.1</v>
      </c>
      <c r="M299" s="172" t="s">
        <v>145</v>
      </c>
      <c r="N299" s="78" t="s">
        <v>3588</v>
      </c>
      <c r="O299" s="78" t="s">
        <v>4472</v>
      </c>
      <c r="P299" s="78" t="s">
        <v>332</v>
      </c>
      <c r="Q299" s="78" t="s">
        <v>332</v>
      </c>
      <c r="R299" s="78" t="s">
        <v>331</v>
      </c>
      <c r="V299">
        <v>1</v>
      </c>
      <c r="AV299" s="78" t="s">
        <v>145</v>
      </c>
      <c r="AW299" s="78" t="s">
        <v>4661</v>
      </c>
      <c r="AX299" s="78" t="s">
        <v>145</v>
      </c>
      <c r="AY299" s="78" t="s">
        <v>145</v>
      </c>
      <c r="AZ299" s="78" t="s">
        <v>145</v>
      </c>
    </row>
    <row r="300" spans="1:52" ht="30" customHeight="1">
      <c r="A300" s="172" t="s">
        <v>1580</v>
      </c>
      <c r="B300" s="172" t="s">
        <v>1596</v>
      </c>
      <c r="C300" s="172" t="s">
        <v>1096</v>
      </c>
      <c r="D300" s="173">
        <v>1</v>
      </c>
      <c r="E300" s="184">
        <v>0</v>
      </c>
      <c r="F300" s="178">
        <f>TRUNC(E300*D300,1)</f>
        <v>0</v>
      </c>
      <c r="G300" s="184">
        <v>0</v>
      </c>
      <c r="H300" s="178">
        <f>TRUNC(G300*D300,1)</f>
        <v>0</v>
      </c>
      <c r="I300" s="184">
        <f>TRUNC(SUMIF(V298:V302, RIGHTB(O300, 1), H298:H302)*U300, 2)</f>
        <v>775.73</v>
      </c>
      <c r="J300" s="178">
        <f>TRUNC(I300*D300,1)</f>
        <v>775.7</v>
      </c>
      <c r="K300" s="184">
        <f t="shared" si="47"/>
        <v>775.7</v>
      </c>
      <c r="L300" s="178">
        <f t="shared" si="47"/>
        <v>775.7</v>
      </c>
      <c r="M300" s="172" t="s">
        <v>145</v>
      </c>
      <c r="N300" s="78" t="s">
        <v>3588</v>
      </c>
      <c r="O300" s="78" t="s">
        <v>4186</v>
      </c>
      <c r="P300" s="78" t="s">
        <v>332</v>
      </c>
      <c r="Q300" s="78" t="s">
        <v>332</v>
      </c>
      <c r="R300" s="78" t="s">
        <v>332</v>
      </c>
      <c r="S300">
        <v>1</v>
      </c>
      <c r="T300">
        <v>2</v>
      </c>
      <c r="U300">
        <v>0.02</v>
      </c>
      <c r="AV300" s="78" t="s">
        <v>145</v>
      </c>
      <c r="AW300" s="78" t="s">
        <v>4662</v>
      </c>
      <c r="AX300" s="78" t="s">
        <v>145</v>
      </c>
      <c r="AY300" s="78" t="s">
        <v>145</v>
      </c>
      <c r="AZ300" s="78" t="s">
        <v>145</v>
      </c>
    </row>
    <row r="301" spans="1:52" ht="30" customHeight="1">
      <c r="A301" s="172" t="s">
        <v>993</v>
      </c>
      <c r="B301" s="172" t="s">
        <v>1597</v>
      </c>
      <c r="C301" s="172" t="s">
        <v>462</v>
      </c>
      <c r="D301" s="173">
        <v>75</v>
      </c>
      <c r="E301" s="184">
        <f>단가대비표!O154</f>
        <v>0</v>
      </c>
      <c r="F301" s="178">
        <f>TRUNC(E301*D301,1)</f>
        <v>0</v>
      </c>
      <c r="G301" s="184">
        <f>단가대비표!P154</f>
        <v>0</v>
      </c>
      <c r="H301" s="178">
        <f>TRUNC(G301*D301,1)</f>
        <v>0</v>
      </c>
      <c r="I301" s="184">
        <f>단가대비표!V154</f>
        <v>0</v>
      </c>
      <c r="J301" s="178">
        <f>TRUNC(I301*D301,1)</f>
        <v>0</v>
      </c>
      <c r="K301" s="184">
        <f t="shared" si="47"/>
        <v>0</v>
      </c>
      <c r="L301" s="178">
        <f t="shared" si="47"/>
        <v>0</v>
      </c>
      <c r="M301" s="172" t="s">
        <v>1576</v>
      </c>
      <c r="N301" s="78" t="s">
        <v>3588</v>
      </c>
      <c r="O301" s="78" t="s">
        <v>4663</v>
      </c>
      <c r="P301" s="78" t="s">
        <v>332</v>
      </c>
      <c r="Q301" s="78" t="s">
        <v>332</v>
      </c>
      <c r="R301" s="78" t="s">
        <v>331</v>
      </c>
      <c r="AV301" s="78" t="s">
        <v>145</v>
      </c>
      <c r="AW301" s="78" t="s">
        <v>4664</v>
      </c>
      <c r="AX301" s="78" t="s">
        <v>145</v>
      </c>
      <c r="AY301" s="78" t="s">
        <v>145</v>
      </c>
      <c r="AZ301" s="78" t="s">
        <v>145</v>
      </c>
    </row>
    <row r="302" spans="1:52" ht="30" customHeight="1">
      <c r="A302" s="172" t="s">
        <v>1221</v>
      </c>
      <c r="B302" s="172" t="s">
        <v>1222</v>
      </c>
      <c r="C302" s="172" t="s">
        <v>381</v>
      </c>
      <c r="D302" s="173">
        <v>1.9E-2</v>
      </c>
      <c r="E302" s="184">
        <f>일위대가목록!E329</f>
        <v>0</v>
      </c>
      <c r="F302" s="178">
        <f>TRUNC(E302*D302,1)</f>
        <v>0</v>
      </c>
      <c r="G302" s="184">
        <f>일위대가목록!F329</f>
        <v>112070</v>
      </c>
      <c r="H302" s="178">
        <f>TRUNC(G302*D302,1)</f>
        <v>2129.3000000000002</v>
      </c>
      <c r="I302" s="184">
        <f>일위대가목록!G329</f>
        <v>0</v>
      </c>
      <c r="J302" s="178">
        <f>TRUNC(I302*D302,1)</f>
        <v>0</v>
      </c>
      <c r="K302" s="184">
        <f t="shared" si="47"/>
        <v>112070</v>
      </c>
      <c r="L302" s="178">
        <f t="shared" si="47"/>
        <v>2129.3000000000002</v>
      </c>
      <c r="M302" s="172" t="s">
        <v>1258</v>
      </c>
      <c r="N302" s="78" t="s">
        <v>3588</v>
      </c>
      <c r="O302" s="78" t="s">
        <v>4322</v>
      </c>
      <c r="P302" s="78" t="s">
        <v>331</v>
      </c>
      <c r="Q302" s="78" t="s">
        <v>332</v>
      </c>
      <c r="R302" s="78" t="s">
        <v>332</v>
      </c>
      <c r="AV302" s="78" t="s">
        <v>145</v>
      </c>
      <c r="AW302" s="78" t="s">
        <v>4665</v>
      </c>
      <c r="AX302" s="78" t="s">
        <v>145</v>
      </c>
      <c r="AY302" s="78" t="s">
        <v>145</v>
      </c>
      <c r="AZ302" s="78" t="s">
        <v>145</v>
      </c>
    </row>
    <row r="303" spans="1:52" ht="30" customHeight="1">
      <c r="A303" s="172" t="s">
        <v>1494</v>
      </c>
      <c r="B303" s="172" t="s">
        <v>145</v>
      </c>
      <c r="C303" s="172" t="s">
        <v>145</v>
      </c>
      <c r="D303" s="173"/>
      <c r="E303" s="184"/>
      <c r="F303" s="178">
        <f>TRUNC(SUMIF(N298:N302, N297, F298:F302),0)</f>
        <v>0</v>
      </c>
      <c r="G303" s="184"/>
      <c r="H303" s="178">
        <f>TRUNC(SUMIF(N298:N302, N297, H298:H302),0)</f>
        <v>40916</v>
      </c>
      <c r="I303" s="184"/>
      <c r="J303" s="178">
        <f>TRUNC(SUMIF(N298:N302, N297, J298:J302),0)</f>
        <v>775</v>
      </c>
      <c r="K303" s="184"/>
      <c r="L303" s="178">
        <f>F303+H303+J303</f>
        <v>41691</v>
      </c>
      <c r="M303" s="172" t="s">
        <v>145</v>
      </c>
      <c r="N303" s="78" t="s">
        <v>342</v>
      </c>
      <c r="O303" s="78" t="s">
        <v>342</v>
      </c>
      <c r="P303" s="78" t="s">
        <v>145</v>
      </c>
      <c r="Q303" s="78" t="s">
        <v>145</v>
      </c>
      <c r="R303" s="78" t="s">
        <v>145</v>
      </c>
      <c r="AV303" s="78" t="s">
        <v>145</v>
      </c>
      <c r="AW303" s="78" t="s">
        <v>145</v>
      </c>
      <c r="AX303" s="78" t="s">
        <v>145</v>
      </c>
      <c r="AY303" s="78" t="s">
        <v>145</v>
      </c>
      <c r="AZ303" s="78" t="s">
        <v>145</v>
      </c>
    </row>
    <row r="304" spans="1:52" ht="30" customHeight="1">
      <c r="A304" s="173"/>
      <c r="B304" s="173"/>
      <c r="C304" s="173"/>
      <c r="D304" s="173"/>
      <c r="E304" s="184"/>
      <c r="F304" s="178"/>
      <c r="G304" s="184"/>
      <c r="H304" s="178"/>
      <c r="I304" s="184"/>
      <c r="J304" s="178"/>
      <c r="K304" s="184"/>
      <c r="L304" s="178"/>
      <c r="M304" s="173"/>
    </row>
    <row r="305" spans="1:52" ht="30" customHeight="1">
      <c r="A305" s="179" t="s">
        <v>4666</v>
      </c>
      <c r="B305" s="180"/>
      <c r="C305" s="180"/>
      <c r="D305" s="180"/>
      <c r="E305" s="181"/>
      <c r="F305" s="182"/>
      <c r="G305" s="181"/>
      <c r="H305" s="182"/>
      <c r="I305" s="181"/>
      <c r="J305" s="182"/>
      <c r="K305" s="181"/>
      <c r="L305" s="182"/>
      <c r="M305" s="183"/>
      <c r="N305" s="78" t="s">
        <v>3590</v>
      </c>
    </row>
    <row r="306" spans="1:52" ht="30" customHeight="1">
      <c r="A306" s="172" t="s">
        <v>1516</v>
      </c>
      <c r="B306" s="172" t="s">
        <v>1514</v>
      </c>
      <c r="C306" s="172" t="s">
        <v>1515</v>
      </c>
      <c r="D306" s="173">
        <v>0.44</v>
      </c>
      <c r="E306" s="184">
        <f>단가대비표!O345</f>
        <v>0</v>
      </c>
      <c r="F306" s="178">
        <f>TRUNC(E306*D306,1)</f>
        <v>0</v>
      </c>
      <c r="G306" s="184">
        <f>단가대비표!P345</f>
        <v>169804</v>
      </c>
      <c r="H306" s="178">
        <f>TRUNC(G306*D306,1)</f>
        <v>74713.7</v>
      </c>
      <c r="I306" s="184">
        <f>단가대비표!V345</f>
        <v>0</v>
      </c>
      <c r="J306" s="178">
        <f>TRUNC(I306*D306,1)</f>
        <v>0</v>
      </c>
      <c r="K306" s="184">
        <f>TRUNC(E306+G306+I306,1)</f>
        <v>169804</v>
      </c>
      <c r="L306" s="178">
        <f>TRUNC(F306+H306+J306,1)</f>
        <v>74713.7</v>
      </c>
      <c r="M306" s="172" t="s">
        <v>145</v>
      </c>
      <c r="N306" s="78" t="s">
        <v>3590</v>
      </c>
      <c r="O306" s="78" t="s">
        <v>4472</v>
      </c>
      <c r="P306" s="78" t="s">
        <v>332</v>
      </c>
      <c r="Q306" s="78" t="s">
        <v>332</v>
      </c>
      <c r="R306" s="78" t="s">
        <v>331</v>
      </c>
      <c r="AV306" s="78" t="s">
        <v>145</v>
      </c>
      <c r="AW306" s="78" t="s">
        <v>4667</v>
      </c>
      <c r="AX306" s="78" t="s">
        <v>145</v>
      </c>
      <c r="AY306" s="78" t="s">
        <v>145</v>
      </c>
      <c r="AZ306" s="78" t="s">
        <v>145</v>
      </c>
    </row>
    <row r="307" spans="1:52" ht="30" customHeight="1">
      <c r="A307" s="172" t="s">
        <v>1494</v>
      </c>
      <c r="B307" s="172" t="s">
        <v>145</v>
      </c>
      <c r="C307" s="172" t="s">
        <v>145</v>
      </c>
      <c r="D307" s="173"/>
      <c r="E307" s="184"/>
      <c r="F307" s="178">
        <f>TRUNC(SUMIF(N306:N306, N305, F306:F306),0)</f>
        <v>0</v>
      </c>
      <c r="G307" s="184"/>
      <c r="H307" s="178">
        <f>TRUNC(SUMIF(N306:N306, N305, H306:H306),0)</f>
        <v>74713</v>
      </c>
      <c r="I307" s="184"/>
      <c r="J307" s="178">
        <f>TRUNC(SUMIF(N306:N306, N305, J306:J306),0)</f>
        <v>0</v>
      </c>
      <c r="K307" s="184"/>
      <c r="L307" s="178">
        <f>F307+H307+J307</f>
        <v>74713</v>
      </c>
      <c r="M307" s="172" t="s">
        <v>145</v>
      </c>
      <c r="N307" s="78" t="s">
        <v>342</v>
      </c>
      <c r="O307" s="78" t="s">
        <v>342</v>
      </c>
      <c r="P307" s="78" t="s">
        <v>145</v>
      </c>
      <c r="Q307" s="78" t="s">
        <v>145</v>
      </c>
      <c r="R307" s="78" t="s">
        <v>145</v>
      </c>
      <c r="AV307" s="78" t="s">
        <v>145</v>
      </c>
      <c r="AW307" s="78" t="s">
        <v>145</v>
      </c>
      <c r="AX307" s="78" t="s">
        <v>145</v>
      </c>
      <c r="AY307" s="78" t="s">
        <v>145</v>
      </c>
      <c r="AZ307" s="78" t="s">
        <v>145</v>
      </c>
    </row>
    <row r="308" spans="1:52" ht="30" customHeight="1">
      <c r="A308" s="173"/>
      <c r="B308" s="173"/>
      <c r="C308" s="173"/>
      <c r="D308" s="173"/>
      <c r="E308" s="184"/>
      <c r="F308" s="178"/>
      <c r="G308" s="184"/>
      <c r="H308" s="178"/>
      <c r="I308" s="184"/>
      <c r="J308" s="178"/>
      <c r="K308" s="184"/>
      <c r="L308" s="178"/>
      <c r="M308" s="173"/>
    </row>
    <row r="309" spans="1:52" ht="30" customHeight="1">
      <c r="A309" s="179" t="s">
        <v>4668</v>
      </c>
      <c r="B309" s="180"/>
      <c r="C309" s="180"/>
      <c r="D309" s="180"/>
      <c r="E309" s="181"/>
      <c r="F309" s="182"/>
      <c r="G309" s="181"/>
      <c r="H309" s="182"/>
      <c r="I309" s="181"/>
      <c r="J309" s="182"/>
      <c r="K309" s="181"/>
      <c r="L309" s="182"/>
      <c r="M309" s="183"/>
      <c r="N309" s="78" t="s">
        <v>3592</v>
      </c>
    </row>
    <row r="310" spans="1:52" ht="30" customHeight="1">
      <c r="A310" s="172" t="s">
        <v>1516</v>
      </c>
      <c r="B310" s="172" t="s">
        <v>1514</v>
      </c>
      <c r="C310" s="172" t="s">
        <v>1515</v>
      </c>
      <c r="D310" s="173">
        <v>0.56000000000000005</v>
      </c>
      <c r="E310" s="184">
        <f>단가대비표!O345</f>
        <v>0</v>
      </c>
      <c r="F310" s="178">
        <f>TRUNC(E310*D310,1)</f>
        <v>0</v>
      </c>
      <c r="G310" s="184">
        <f>단가대비표!P345</f>
        <v>169804</v>
      </c>
      <c r="H310" s="178">
        <f>TRUNC(G310*D310,1)</f>
        <v>95090.2</v>
      </c>
      <c r="I310" s="184">
        <f>단가대비표!V345</f>
        <v>0</v>
      </c>
      <c r="J310" s="178">
        <f>TRUNC(I310*D310,1)</f>
        <v>0</v>
      </c>
      <c r="K310" s="184">
        <f>TRUNC(E310+G310+I310,1)</f>
        <v>169804</v>
      </c>
      <c r="L310" s="178">
        <f>TRUNC(F310+H310+J310,1)</f>
        <v>95090.2</v>
      </c>
      <c r="M310" s="172" t="s">
        <v>145</v>
      </c>
      <c r="N310" s="78" t="s">
        <v>3592</v>
      </c>
      <c r="O310" s="78" t="s">
        <v>4472</v>
      </c>
      <c r="P310" s="78" t="s">
        <v>332</v>
      </c>
      <c r="Q310" s="78" t="s">
        <v>332</v>
      </c>
      <c r="R310" s="78" t="s">
        <v>331</v>
      </c>
      <c r="AV310" s="78" t="s">
        <v>145</v>
      </c>
      <c r="AW310" s="78" t="s">
        <v>4669</v>
      </c>
      <c r="AX310" s="78" t="s">
        <v>145</v>
      </c>
      <c r="AY310" s="78" t="s">
        <v>145</v>
      </c>
      <c r="AZ310" s="78" t="s">
        <v>145</v>
      </c>
    </row>
    <row r="311" spans="1:52" ht="30" customHeight="1">
      <c r="A311" s="172" t="s">
        <v>1494</v>
      </c>
      <c r="B311" s="172" t="s">
        <v>145</v>
      </c>
      <c r="C311" s="172" t="s">
        <v>145</v>
      </c>
      <c r="D311" s="173"/>
      <c r="E311" s="184"/>
      <c r="F311" s="178">
        <f>TRUNC(SUMIF(N310:N310, N309, F310:F310),0)</f>
        <v>0</v>
      </c>
      <c r="G311" s="184"/>
      <c r="H311" s="178">
        <f>TRUNC(SUMIF(N310:N310, N309, H310:H310),0)</f>
        <v>95090</v>
      </c>
      <c r="I311" s="184"/>
      <c r="J311" s="178">
        <f>TRUNC(SUMIF(N310:N310, N309, J310:J310),0)</f>
        <v>0</v>
      </c>
      <c r="K311" s="184"/>
      <c r="L311" s="178">
        <f>F311+H311+J311</f>
        <v>95090</v>
      </c>
      <c r="M311" s="172" t="s">
        <v>145</v>
      </c>
      <c r="N311" s="78" t="s">
        <v>342</v>
      </c>
      <c r="O311" s="78" t="s">
        <v>342</v>
      </c>
      <c r="P311" s="78" t="s">
        <v>145</v>
      </c>
      <c r="Q311" s="78" t="s">
        <v>145</v>
      </c>
      <c r="R311" s="78" t="s">
        <v>145</v>
      </c>
      <c r="AV311" s="78" t="s">
        <v>145</v>
      </c>
      <c r="AW311" s="78" t="s">
        <v>145</v>
      </c>
      <c r="AX311" s="78" t="s">
        <v>145</v>
      </c>
      <c r="AY311" s="78" t="s">
        <v>145</v>
      </c>
      <c r="AZ311" s="78" t="s">
        <v>145</v>
      </c>
    </row>
    <row r="312" spans="1:52" ht="30" customHeight="1">
      <c r="A312" s="173"/>
      <c r="B312" s="173"/>
      <c r="C312" s="173"/>
      <c r="D312" s="173"/>
      <c r="E312" s="184"/>
      <c r="F312" s="178"/>
      <c r="G312" s="184"/>
      <c r="H312" s="178"/>
      <c r="I312" s="184"/>
      <c r="J312" s="178"/>
      <c r="K312" s="184"/>
      <c r="L312" s="178"/>
      <c r="M312" s="173"/>
    </row>
    <row r="313" spans="1:52" ht="30" customHeight="1">
      <c r="A313" s="179" t="s">
        <v>4670</v>
      </c>
      <c r="B313" s="180"/>
      <c r="C313" s="180"/>
      <c r="D313" s="180"/>
      <c r="E313" s="181"/>
      <c r="F313" s="182"/>
      <c r="G313" s="181"/>
      <c r="H313" s="182"/>
      <c r="I313" s="181"/>
      <c r="J313" s="182"/>
      <c r="K313" s="181"/>
      <c r="L313" s="182"/>
      <c r="M313" s="183"/>
      <c r="N313" s="78" t="s">
        <v>3594</v>
      </c>
    </row>
    <row r="314" spans="1:52" ht="30" customHeight="1">
      <c r="A314" s="172" t="s">
        <v>1598</v>
      </c>
      <c r="B314" s="172" t="s">
        <v>1599</v>
      </c>
      <c r="C314" s="172" t="s">
        <v>358</v>
      </c>
      <c r="D314" s="173">
        <v>0.11799999999999999</v>
      </c>
      <c r="E314" s="184">
        <f>단가대비표!O155</f>
        <v>58500</v>
      </c>
      <c r="F314" s="178">
        <f>TRUNC(E314*D314,1)</f>
        <v>6903</v>
      </c>
      <c r="G314" s="184">
        <f>단가대비표!P155</f>
        <v>0</v>
      </c>
      <c r="H314" s="178">
        <f>TRUNC(G314*D314,1)</f>
        <v>0</v>
      </c>
      <c r="I314" s="184">
        <f>단가대비표!V155</f>
        <v>0</v>
      </c>
      <c r="J314" s="178">
        <f>TRUNC(I314*D314,1)</f>
        <v>0</v>
      </c>
      <c r="K314" s="184">
        <f t="shared" ref="K314:L316" si="48">TRUNC(E314+G314+I314,1)</f>
        <v>58500</v>
      </c>
      <c r="L314" s="178">
        <f t="shared" si="48"/>
        <v>6903</v>
      </c>
      <c r="M314" s="172" t="s">
        <v>145</v>
      </c>
      <c r="N314" s="78" t="s">
        <v>3594</v>
      </c>
      <c r="O314" s="78" t="s">
        <v>4671</v>
      </c>
      <c r="P314" s="78" t="s">
        <v>332</v>
      </c>
      <c r="Q314" s="78" t="s">
        <v>332</v>
      </c>
      <c r="R314" s="78" t="s">
        <v>331</v>
      </c>
      <c r="AV314" s="78" t="s">
        <v>145</v>
      </c>
      <c r="AW314" s="78" t="s">
        <v>4672</v>
      </c>
      <c r="AX314" s="78" t="s">
        <v>145</v>
      </c>
      <c r="AY314" s="78" t="s">
        <v>145</v>
      </c>
      <c r="AZ314" s="78" t="s">
        <v>145</v>
      </c>
    </row>
    <row r="315" spans="1:52" ht="30" customHeight="1">
      <c r="A315" s="172" t="s">
        <v>1224</v>
      </c>
      <c r="B315" s="172" t="s">
        <v>1222</v>
      </c>
      <c r="C315" s="172" t="s">
        <v>381</v>
      </c>
      <c r="D315" s="173">
        <v>3.0000000000000001E-3</v>
      </c>
      <c r="E315" s="184">
        <f>일위대가목록!E330</f>
        <v>0</v>
      </c>
      <c r="F315" s="178">
        <f>TRUNC(E315*D315,1)</f>
        <v>0</v>
      </c>
      <c r="G315" s="184">
        <f>일위대가목록!F330</f>
        <v>112070</v>
      </c>
      <c r="H315" s="178">
        <f>TRUNC(G315*D315,1)</f>
        <v>336.2</v>
      </c>
      <c r="I315" s="184">
        <f>일위대가목록!G330</f>
        <v>0</v>
      </c>
      <c r="J315" s="178">
        <f>TRUNC(I315*D315,1)</f>
        <v>0</v>
      </c>
      <c r="K315" s="184">
        <f t="shared" si="48"/>
        <v>112070</v>
      </c>
      <c r="L315" s="178">
        <f t="shared" si="48"/>
        <v>336.2</v>
      </c>
      <c r="M315" s="172" t="s">
        <v>1259</v>
      </c>
      <c r="N315" s="78" t="s">
        <v>3594</v>
      </c>
      <c r="O315" s="78" t="s">
        <v>4323</v>
      </c>
      <c r="P315" s="78" t="s">
        <v>331</v>
      </c>
      <c r="Q315" s="78" t="s">
        <v>332</v>
      </c>
      <c r="R315" s="78" t="s">
        <v>332</v>
      </c>
      <c r="AV315" s="78" t="s">
        <v>145</v>
      </c>
      <c r="AW315" s="78" t="s">
        <v>4673</v>
      </c>
      <c r="AX315" s="78" t="s">
        <v>145</v>
      </c>
      <c r="AY315" s="78" t="s">
        <v>145</v>
      </c>
      <c r="AZ315" s="78" t="s">
        <v>145</v>
      </c>
    </row>
    <row r="316" spans="1:52" ht="30" customHeight="1">
      <c r="A316" s="172" t="s">
        <v>1226</v>
      </c>
      <c r="B316" s="172" t="s">
        <v>1227</v>
      </c>
      <c r="C316" s="172" t="s">
        <v>358</v>
      </c>
      <c r="D316" s="173">
        <v>0.1</v>
      </c>
      <c r="E316" s="184">
        <f>일위대가목록!E331</f>
        <v>0</v>
      </c>
      <c r="F316" s="178">
        <f>TRUNC(E316*D316,1)</f>
        <v>0</v>
      </c>
      <c r="G316" s="184">
        <f>일위대가목록!F331</f>
        <v>106308</v>
      </c>
      <c r="H316" s="178">
        <f>TRUNC(G316*D316,1)</f>
        <v>10630.8</v>
      </c>
      <c r="I316" s="184">
        <f>일위대가목록!G331</f>
        <v>1063</v>
      </c>
      <c r="J316" s="178">
        <f>TRUNC(I316*D316,1)</f>
        <v>106.3</v>
      </c>
      <c r="K316" s="184">
        <f t="shared" si="48"/>
        <v>107371</v>
      </c>
      <c r="L316" s="178">
        <f t="shared" si="48"/>
        <v>10737.1</v>
      </c>
      <c r="M316" s="172" t="s">
        <v>1261</v>
      </c>
      <c r="N316" s="78" t="s">
        <v>3594</v>
      </c>
      <c r="O316" s="78" t="s">
        <v>4324</v>
      </c>
      <c r="P316" s="78" t="s">
        <v>331</v>
      </c>
      <c r="Q316" s="78" t="s">
        <v>332</v>
      </c>
      <c r="R316" s="78" t="s">
        <v>332</v>
      </c>
      <c r="AV316" s="78" t="s">
        <v>145</v>
      </c>
      <c r="AW316" s="78" t="s">
        <v>4674</v>
      </c>
      <c r="AX316" s="78" t="s">
        <v>145</v>
      </c>
      <c r="AY316" s="78" t="s">
        <v>145</v>
      </c>
      <c r="AZ316" s="78" t="s">
        <v>145</v>
      </c>
    </row>
    <row r="317" spans="1:52" ht="30" customHeight="1">
      <c r="A317" s="172" t="s">
        <v>1494</v>
      </c>
      <c r="B317" s="172" t="s">
        <v>145</v>
      </c>
      <c r="C317" s="172" t="s">
        <v>145</v>
      </c>
      <c r="D317" s="173"/>
      <c r="E317" s="184"/>
      <c r="F317" s="178">
        <f>TRUNC(SUMIF(N314:N316, N313, F314:F316),0)</f>
        <v>6903</v>
      </c>
      <c r="G317" s="184"/>
      <c r="H317" s="178">
        <f>TRUNC(SUMIF(N314:N316, N313, H314:H316),0)</f>
        <v>10967</v>
      </c>
      <c r="I317" s="184"/>
      <c r="J317" s="178">
        <f>TRUNC(SUMIF(N314:N316, N313, J314:J316),0)</f>
        <v>106</v>
      </c>
      <c r="K317" s="184"/>
      <c r="L317" s="178">
        <f>F317+H317+J317</f>
        <v>17976</v>
      </c>
      <c r="M317" s="172" t="s">
        <v>145</v>
      </c>
      <c r="N317" s="78" t="s">
        <v>342</v>
      </c>
      <c r="O317" s="78" t="s">
        <v>342</v>
      </c>
      <c r="P317" s="78" t="s">
        <v>145</v>
      </c>
      <c r="Q317" s="78" t="s">
        <v>145</v>
      </c>
      <c r="R317" s="78" t="s">
        <v>145</v>
      </c>
      <c r="AV317" s="78" t="s">
        <v>145</v>
      </c>
      <c r="AW317" s="78" t="s">
        <v>145</v>
      </c>
      <c r="AX317" s="78" t="s">
        <v>145</v>
      </c>
      <c r="AY317" s="78" t="s">
        <v>145</v>
      </c>
      <c r="AZ317" s="78" t="s">
        <v>145</v>
      </c>
    </row>
    <row r="318" spans="1:52" ht="30" customHeight="1">
      <c r="A318" s="173"/>
      <c r="B318" s="173"/>
      <c r="C318" s="173"/>
      <c r="D318" s="173"/>
      <c r="E318" s="184"/>
      <c r="F318" s="178"/>
      <c r="G318" s="184"/>
      <c r="H318" s="178"/>
      <c r="I318" s="184"/>
      <c r="J318" s="178"/>
      <c r="K318" s="184"/>
      <c r="L318" s="178"/>
      <c r="M318" s="173"/>
    </row>
    <row r="319" spans="1:52" ht="30" customHeight="1">
      <c r="A319" s="179" t="s">
        <v>4675</v>
      </c>
      <c r="B319" s="180"/>
      <c r="C319" s="180"/>
      <c r="D319" s="180"/>
      <c r="E319" s="181"/>
      <c r="F319" s="182"/>
      <c r="G319" s="181"/>
      <c r="H319" s="182"/>
      <c r="I319" s="181"/>
      <c r="J319" s="182"/>
      <c r="K319" s="181"/>
      <c r="L319" s="182"/>
      <c r="M319" s="183"/>
      <c r="N319" s="78" t="s">
        <v>3596</v>
      </c>
    </row>
    <row r="320" spans="1:52" ht="30" customHeight="1">
      <c r="A320" s="172" t="s">
        <v>1598</v>
      </c>
      <c r="B320" s="172" t="s">
        <v>1599</v>
      </c>
      <c r="C320" s="172" t="s">
        <v>358</v>
      </c>
      <c r="D320" s="173">
        <v>0.11799999999999999</v>
      </c>
      <c r="E320" s="184">
        <f>단가대비표!O155</f>
        <v>58500</v>
      </c>
      <c r="F320" s="178">
        <f>TRUNC(E320*D320,1)</f>
        <v>6903</v>
      </c>
      <c r="G320" s="184">
        <f>단가대비표!P155</f>
        <v>0</v>
      </c>
      <c r="H320" s="178">
        <f>TRUNC(G320*D320,1)</f>
        <v>0</v>
      </c>
      <c r="I320" s="184">
        <f>단가대비표!V155</f>
        <v>0</v>
      </c>
      <c r="J320" s="178">
        <f>TRUNC(I320*D320,1)</f>
        <v>0</v>
      </c>
      <c r="K320" s="184">
        <f t="shared" ref="K320:L322" si="49">TRUNC(E320+G320+I320,1)</f>
        <v>58500</v>
      </c>
      <c r="L320" s="178">
        <f t="shared" si="49"/>
        <v>6903</v>
      </c>
      <c r="M320" s="172" t="s">
        <v>145</v>
      </c>
      <c r="N320" s="78" t="s">
        <v>3596</v>
      </c>
      <c r="O320" s="78" t="s">
        <v>4671</v>
      </c>
      <c r="P320" s="78" t="s">
        <v>332</v>
      </c>
      <c r="Q320" s="78" t="s">
        <v>332</v>
      </c>
      <c r="R320" s="78" t="s">
        <v>331</v>
      </c>
      <c r="AV320" s="78" t="s">
        <v>145</v>
      </c>
      <c r="AW320" s="78" t="s">
        <v>4676</v>
      </c>
      <c r="AX320" s="78" t="s">
        <v>145</v>
      </c>
      <c r="AY320" s="78" t="s">
        <v>145</v>
      </c>
      <c r="AZ320" s="78" t="s">
        <v>145</v>
      </c>
    </row>
    <row r="321" spans="1:52" ht="30" customHeight="1">
      <c r="A321" s="172" t="s">
        <v>1224</v>
      </c>
      <c r="B321" s="172" t="s">
        <v>1222</v>
      </c>
      <c r="C321" s="172" t="s">
        <v>381</v>
      </c>
      <c r="D321" s="173">
        <v>3.0000000000000001E-3</v>
      </c>
      <c r="E321" s="184">
        <f>일위대가목록!E330</f>
        <v>0</v>
      </c>
      <c r="F321" s="178">
        <f>TRUNC(E321*D321,1)</f>
        <v>0</v>
      </c>
      <c r="G321" s="184">
        <f>일위대가목록!F330</f>
        <v>112070</v>
      </c>
      <c r="H321" s="178">
        <f>TRUNC(G321*D321,1)</f>
        <v>336.2</v>
      </c>
      <c r="I321" s="184">
        <f>일위대가목록!G330</f>
        <v>0</v>
      </c>
      <c r="J321" s="178">
        <f>TRUNC(I321*D321,1)</f>
        <v>0</v>
      </c>
      <c r="K321" s="184">
        <f t="shared" si="49"/>
        <v>112070</v>
      </c>
      <c r="L321" s="178">
        <f t="shared" si="49"/>
        <v>336.2</v>
      </c>
      <c r="M321" s="172" t="s">
        <v>1259</v>
      </c>
      <c r="N321" s="78" t="s">
        <v>3596</v>
      </c>
      <c r="O321" s="78" t="s">
        <v>4323</v>
      </c>
      <c r="P321" s="78" t="s">
        <v>331</v>
      </c>
      <c r="Q321" s="78" t="s">
        <v>332</v>
      </c>
      <c r="R321" s="78" t="s">
        <v>332</v>
      </c>
      <c r="AV321" s="78" t="s">
        <v>145</v>
      </c>
      <c r="AW321" s="78" t="s">
        <v>4677</v>
      </c>
      <c r="AX321" s="78" t="s">
        <v>145</v>
      </c>
      <c r="AY321" s="78" t="s">
        <v>145</v>
      </c>
      <c r="AZ321" s="78" t="s">
        <v>145</v>
      </c>
    </row>
    <row r="322" spans="1:52" ht="30" customHeight="1">
      <c r="A322" s="172" t="s">
        <v>1226</v>
      </c>
      <c r="B322" s="172" t="s">
        <v>1227</v>
      </c>
      <c r="C322" s="172" t="s">
        <v>358</v>
      </c>
      <c r="D322" s="173">
        <v>0.1</v>
      </c>
      <c r="E322" s="184">
        <f>일위대가목록!E331</f>
        <v>0</v>
      </c>
      <c r="F322" s="178">
        <f>TRUNC(E322*D322,1)</f>
        <v>0</v>
      </c>
      <c r="G322" s="184">
        <f>일위대가목록!F331</f>
        <v>106308</v>
      </c>
      <c r="H322" s="178">
        <f>TRUNC(G322*D322,1)</f>
        <v>10630.8</v>
      </c>
      <c r="I322" s="184">
        <f>일위대가목록!G331</f>
        <v>1063</v>
      </c>
      <c r="J322" s="178">
        <f>TRUNC(I322*D322,1)</f>
        <v>106.3</v>
      </c>
      <c r="K322" s="184">
        <f t="shared" si="49"/>
        <v>107371</v>
      </c>
      <c r="L322" s="178">
        <f t="shared" si="49"/>
        <v>10737.1</v>
      </c>
      <c r="M322" s="172" t="s">
        <v>1261</v>
      </c>
      <c r="N322" s="78" t="s">
        <v>3596</v>
      </c>
      <c r="O322" s="78" t="s">
        <v>4324</v>
      </c>
      <c r="P322" s="78" t="s">
        <v>331</v>
      </c>
      <c r="Q322" s="78" t="s">
        <v>332</v>
      </c>
      <c r="R322" s="78" t="s">
        <v>332</v>
      </c>
      <c r="AV322" s="78" t="s">
        <v>145</v>
      </c>
      <c r="AW322" s="78" t="s">
        <v>4678</v>
      </c>
      <c r="AX322" s="78" t="s">
        <v>145</v>
      </c>
      <c r="AY322" s="78" t="s">
        <v>145</v>
      </c>
      <c r="AZ322" s="78" t="s">
        <v>145</v>
      </c>
    </row>
    <row r="323" spans="1:52" ht="30" customHeight="1">
      <c r="A323" s="172" t="s">
        <v>1494</v>
      </c>
      <c r="B323" s="172" t="s">
        <v>145</v>
      </c>
      <c r="C323" s="172" t="s">
        <v>145</v>
      </c>
      <c r="D323" s="173"/>
      <c r="E323" s="184"/>
      <c r="F323" s="178">
        <f>TRUNC(SUMIF(N320:N322, N319, F320:F322),0)</f>
        <v>6903</v>
      </c>
      <c r="G323" s="184"/>
      <c r="H323" s="178">
        <f>TRUNC(SUMIF(N320:N322, N319, H320:H322),0)</f>
        <v>10967</v>
      </c>
      <c r="I323" s="184"/>
      <c r="J323" s="178">
        <f>TRUNC(SUMIF(N320:N322, N319, J320:J322),0)</f>
        <v>106</v>
      </c>
      <c r="K323" s="184"/>
      <c r="L323" s="178">
        <f>F323+H323+J323</f>
        <v>17976</v>
      </c>
      <c r="M323" s="172" t="s">
        <v>145</v>
      </c>
      <c r="N323" s="78" t="s">
        <v>342</v>
      </c>
      <c r="O323" s="78" t="s">
        <v>342</v>
      </c>
      <c r="P323" s="78" t="s">
        <v>145</v>
      </c>
      <c r="Q323" s="78" t="s">
        <v>145</v>
      </c>
      <c r="R323" s="78" t="s">
        <v>145</v>
      </c>
      <c r="AV323" s="78" t="s">
        <v>145</v>
      </c>
      <c r="AW323" s="78" t="s">
        <v>145</v>
      </c>
      <c r="AX323" s="78" t="s">
        <v>145</v>
      </c>
      <c r="AY323" s="78" t="s">
        <v>145</v>
      </c>
      <c r="AZ323" s="78" t="s">
        <v>145</v>
      </c>
    </row>
    <row r="324" spans="1:52" ht="30" customHeight="1">
      <c r="A324" s="173"/>
      <c r="B324" s="173"/>
      <c r="C324" s="173"/>
      <c r="D324" s="173"/>
      <c r="E324" s="184"/>
      <c r="F324" s="178"/>
      <c r="G324" s="184"/>
      <c r="H324" s="178"/>
      <c r="I324" s="184"/>
      <c r="J324" s="178"/>
      <c r="K324" s="184"/>
      <c r="L324" s="178"/>
      <c r="M324" s="173"/>
    </row>
    <row r="325" spans="1:52" ht="30" customHeight="1">
      <c r="A325" s="179" t="s">
        <v>4679</v>
      </c>
      <c r="B325" s="180"/>
      <c r="C325" s="180"/>
      <c r="D325" s="180"/>
      <c r="E325" s="181"/>
      <c r="F325" s="182"/>
      <c r="G325" s="181"/>
      <c r="H325" s="182"/>
      <c r="I325" s="181"/>
      <c r="J325" s="182"/>
      <c r="K325" s="181"/>
      <c r="L325" s="182"/>
      <c r="M325" s="183"/>
      <c r="N325" s="78" t="s">
        <v>3598</v>
      </c>
    </row>
    <row r="326" spans="1:52" ht="30" customHeight="1">
      <c r="A326" s="172" t="s">
        <v>1598</v>
      </c>
      <c r="B326" s="172" t="s">
        <v>1599</v>
      </c>
      <c r="C326" s="172" t="s">
        <v>358</v>
      </c>
      <c r="D326" s="173">
        <v>0.19800000000000001</v>
      </c>
      <c r="E326" s="184">
        <f>단가대비표!O155</f>
        <v>58500</v>
      </c>
      <c r="F326" s="178">
        <f>TRUNC(E326*D326,1)</f>
        <v>11583</v>
      </c>
      <c r="G326" s="184">
        <f>단가대비표!P155</f>
        <v>0</v>
      </c>
      <c r="H326" s="178">
        <f>TRUNC(G326*D326,1)</f>
        <v>0</v>
      </c>
      <c r="I326" s="184">
        <f>단가대비표!V155</f>
        <v>0</v>
      </c>
      <c r="J326" s="178">
        <f>TRUNC(I326*D326,1)</f>
        <v>0</v>
      </c>
      <c r="K326" s="184">
        <f t="shared" ref="K326:L328" si="50">TRUNC(E326+G326+I326,1)</f>
        <v>58500</v>
      </c>
      <c r="L326" s="178">
        <f t="shared" si="50"/>
        <v>11583</v>
      </c>
      <c r="M326" s="172" t="s">
        <v>145</v>
      </c>
      <c r="N326" s="78" t="s">
        <v>3598</v>
      </c>
      <c r="O326" s="78" t="s">
        <v>4671</v>
      </c>
      <c r="P326" s="78" t="s">
        <v>332</v>
      </c>
      <c r="Q326" s="78" t="s">
        <v>332</v>
      </c>
      <c r="R326" s="78" t="s">
        <v>331</v>
      </c>
      <c r="AV326" s="78" t="s">
        <v>145</v>
      </c>
      <c r="AW326" s="78" t="s">
        <v>4680</v>
      </c>
      <c r="AX326" s="78" t="s">
        <v>145</v>
      </c>
      <c r="AY326" s="78" t="s">
        <v>145</v>
      </c>
      <c r="AZ326" s="78" t="s">
        <v>145</v>
      </c>
    </row>
    <row r="327" spans="1:52" ht="30" customHeight="1">
      <c r="A327" s="172" t="s">
        <v>1224</v>
      </c>
      <c r="B327" s="172" t="s">
        <v>1222</v>
      </c>
      <c r="C327" s="172" t="s">
        <v>381</v>
      </c>
      <c r="D327" s="173">
        <v>5.4000000000000003E-3</v>
      </c>
      <c r="E327" s="184">
        <f>일위대가목록!E330</f>
        <v>0</v>
      </c>
      <c r="F327" s="178">
        <f>TRUNC(E327*D327,1)</f>
        <v>0</v>
      </c>
      <c r="G327" s="184">
        <f>일위대가목록!F330</f>
        <v>112070</v>
      </c>
      <c r="H327" s="178">
        <f>TRUNC(G327*D327,1)</f>
        <v>605.1</v>
      </c>
      <c r="I327" s="184">
        <f>일위대가목록!G330</f>
        <v>0</v>
      </c>
      <c r="J327" s="178">
        <f>TRUNC(I327*D327,1)</f>
        <v>0</v>
      </c>
      <c r="K327" s="184">
        <f t="shared" si="50"/>
        <v>112070</v>
      </c>
      <c r="L327" s="178">
        <f t="shared" si="50"/>
        <v>605.1</v>
      </c>
      <c r="M327" s="172" t="s">
        <v>1259</v>
      </c>
      <c r="N327" s="78" t="s">
        <v>3598</v>
      </c>
      <c r="O327" s="78" t="s">
        <v>4323</v>
      </c>
      <c r="P327" s="78" t="s">
        <v>331</v>
      </c>
      <c r="Q327" s="78" t="s">
        <v>332</v>
      </c>
      <c r="R327" s="78" t="s">
        <v>332</v>
      </c>
      <c r="AV327" s="78" t="s">
        <v>145</v>
      </c>
      <c r="AW327" s="78" t="s">
        <v>4681</v>
      </c>
      <c r="AX327" s="78" t="s">
        <v>145</v>
      </c>
      <c r="AY327" s="78" t="s">
        <v>145</v>
      </c>
      <c r="AZ327" s="78" t="s">
        <v>145</v>
      </c>
    </row>
    <row r="328" spans="1:52" ht="30" customHeight="1">
      <c r="A328" s="172" t="s">
        <v>1226</v>
      </c>
      <c r="B328" s="172" t="s">
        <v>1227</v>
      </c>
      <c r="C328" s="172" t="s">
        <v>358</v>
      </c>
      <c r="D328" s="173">
        <v>0.15</v>
      </c>
      <c r="E328" s="184">
        <f>일위대가목록!E331</f>
        <v>0</v>
      </c>
      <c r="F328" s="178">
        <f>TRUNC(E328*D328,1)</f>
        <v>0</v>
      </c>
      <c r="G328" s="184">
        <f>일위대가목록!F331</f>
        <v>106308</v>
      </c>
      <c r="H328" s="178">
        <f>TRUNC(G328*D328,1)</f>
        <v>15946.2</v>
      </c>
      <c r="I328" s="184">
        <f>일위대가목록!G331</f>
        <v>1063</v>
      </c>
      <c r="J328" s="178">
        <f>TRUNC(I328*D328,1)</f>
        <v>159.4</v>
      </c>
      <c r="K328" s="184">
        <f t="shared" si="50"/>
        <v>107371</v>
      </c>
      <c r="L328" s="178">
        <f t="shared" si="50"/>
        <v>16105.6</v>
      </c>
      <c r="M328" s="172" t="s">
        <v>1261</v>
      </c>
      <c r="N328" s="78" t="s">
        <v>3598</v>
      </c>
      <c r="O328" s="78" t="s">
        <v>4324</v>
      </c>
      <c r="P328" s="78" t="s">
        <v>331</v>
      </c>
      <c r="Q328" s="78" t="s">
        <v>332</v>
      </c>
      <c r="R328" s="78" t="s">
        <v>332</v>
      </c>
      <c r="AV328" s="78" t="s">
        <v>145</v>
      </c>
      <c r="AW328" s="78" t="s">
        <v>4682</v>
      </c>
      <c r="AX328" s="78" t="s">
        <v>145</v>
      </c>
      <c r="AY328" s="78" t="s">
        <v>145</v>
      </c>
      <c r="AZ328" s="78" t="s">
        <v>145</v>
      </c>
    </row>
    <row r="329" spans="1:52" ht="30" customHeight="1">
      <c r="A329" s="172" t="s">
        <v>1494</v>
      </c>
      <c r="B329" s="172" t="s">
        <v>145</v>
      </c>
      <c r="C329" s="172" t="s">
        <v>145</v>
      </c>
      <c r="D329" s="173"/>
      <c r="E329" s="184"/>
      <c r="F329" s="178">
        <f>TRUNC(SUMIF(N326:N328, N325, F326:F328),0)</f>
        <v>11583</v>
      </c>
      <c r="G329" s="184"/>
      <c r="H329" s="178">
        <f>TRUNC(SUMIF(N326:N328, N325, H326:H328),0)</f>
        <v>16551</v>
      </c>
      <c r="I329" s="184"/>
      <c r="J329" s="178">
        <f>TRUNC(SUMIF(N326:N328, N325, J326:J328),0)</f>
        <v>159</v>
      </c>
      <c r="K329" s="184"/>
      <c r="L329" s="178">
        <f>F329+H329+J329</f>
        <v>28293</v>
      </c>
      <c r="M329" s="172" t="s">
        <v>145</v>
      </c>
      <c r="N329" s="78" t="s">
        <v>342</v>
      </c>
      <c r="O329" s="78" t="s">
        <v>342</v>
      </c>
      <c r="P329" s="78" t="s">
        <v>145</v>
      </c>
      <c r="Q329" s="78" t="s">
        <v>145</v>
      </c>
      <c r="R329" s="78" t="s">
        <v>145</v>
      </c>
      <c r="AV329" s="78" t="s">
        <v>145</v>
      </c>
      <c r="AW329" s="78" t="s">
        <v>145</v>
      </c>
      <c r="AX329" s="78" t="s">
        <v>145</v>
      </c>
      <c r="AY329" s="78" t="s">
        <v>145</v>
      </c>
      <c r="AZ329" s="78" t="s">
        <v>145</v>
      </c>
    </row>
    <row r="330" spans="1:52" ht="30" customHeight="1">
      <c r="A330" s="173"/>
      <c r="B330" s="173"/>
      <c r="C330" s="173"/>
      <c r="D330" s="173"/>
      <c r="E330" s="184"/>
      <c r="F330" s="178"/>
      <c r="G330" s="184"/>
      <c r="H330" s="178"/>
      <c r="I330" s="184"/>
      <c r="J330" s="178"/>
      <c r="K330" s="184"/>
      <c r="L330" s="178"/>
      <c r="M330" s="173"/>
    </row>
    <row r="331" spans="1:52" ht="30" customHeight="1">
      <c r="A331" s="179" t="s">
        <v>4683</v>
      </c>
      <c r="B331" s="180"/>
      <c r="C331" s="180"/>
      <c r="D331" s="180"/>
      <c r="E331" s="181"/>
      <c r="F331" s="182"/>
      <c r="G331" s="181"/>
      <c r="H331" s="182"/>
      <c r="I331" s="181"/>
      <c r="J331" s="182"/>
      <c r="K331" s="181"/>
      <c r="L331" s="182"/>
      <c r="M331" s="183"/>
      <c r="N331" s="78" t="s">
        <v>3600</v>
      </c>
    </row>
    <row r="332" spans="1:52" ht="30" customHeight="1">
      <c r="A332" s="172" t="s">
        <v>1598</v>
      </c>
      <c r="B332" s="172" t="s">
        <v>1599</v>
      </c>
      <c r="C332" s="172" t="s">
        <v>358</v>
      </c>
      <c r="D332" s="173">
        <v>0.22</v>
      </c>
      <c r="E332" s="184">
        <f>단가대비표!O155</f>
        <v>58500</v>
      </c>
      <c r="F332" s="178">
        <f>TRUNC(E332*D332,1)</f>
        <v>12870</v>
      </c>
      <c r="G332" s="184">
        <f>단가대비표!P155</f>
        <v>0</v>
      </c>
      <c r="H332" s="178">
        <f>TRUNC(G332*D332,1)</f>
        <v>0</v>
      </c>
      <c r="I332" s="184">
        <f>단가대비표!V155</f>
        <v>0</v>
      </c>
      <c r="J332" s="178">
        <f>TRUNC(I332*D332,1)</f>
        <v>0</v>
      </c>
      <c r="K332" s="184">
        <f t="shared" ref="K332:L334" si="51">TRUNC(E332+G332+I332,1)</f>
        <v>58500</v>
      </c>
      <c r="L332" s="178">
        <f t="shared" si="51"/>
        <v>12870</v>
      </c>
      <c r="M332" s="172" t="s">
        <v>145</v>
      </c>
      <c r="N332" s="78" t="s">
        <v>3600</v>
      </c>
      <c r="O332" s="78" t="s">
        <v>4671</v>
      </c>
      <c r="P332" s="78" t="s">
        <v>332</v>
      </c>
      <c r="Q332" s="78" t="s">
        <v>332</v>
      </c>
      <c r="R332" s="78" t="s">
        <v>331</v>
      </c>
      <c r="AV332" s="78" t="s">
        <v>145</v>
      </c>
      <c r="AW332" s="78" t="s">
        <v>4684</v>
      </c>
      <c r="AX332" s="78" t="s">
        <v>145</v>
      </c>
      <c r="AY332" s="78" t="s">
        <v>145</v>
      </c>
      <c r="AZ332" s="78" t="s">
        <v>145</v>
      </c>
    </row>
    <row r="333" spans="1:52" ht="30" customHeight="1">
      <c r="A333" s="172" t="s">
        <v>1224</v>
      </c>
      <c r="B333" s="172" t="s">
        <v>1222</v>
      </c>
      <c r="C333" s="172" t="s">
        <v>381</v>
      </c>
      <c r="D333" s="173">
        <v>5.1000000000000004E-3</v>
      </c>
      <c r="E333" s="184">
        <f>일위대가목록!E330</f>
        <v>0</v>
      </c>
      <c r="F333" s="178">
        <f>TRUNC(E333*D333,1)</f>
        <v>0</v>
      </c>
      <c r="G333" s="184">
        <f>일위대가목록!F330</f>
        <v>112070</v>
      </c>
      <c r="H333" s="178">
        <f>TRUNC(G333*D333,1)</f>
        <v>571.5</v>
      </c>
      <c r="I333" s="184">
        <f>일위대가목록!G330</f>
        <v>0</v>
      </c>
      <c r="J333" s="178">
        <f>TRUNC(I333*D333,1)</f>
        <v>0</v>
      </c>
      <c r="K333" s="184">
        <f t="shared" si="51"/>
        <v>112070</v>
      </c>
      <c r="L333" s="178">
        <f t="shared" si="51"/>
        <v>571.5</v>
      </c>
      <c r="M333" s="172" t="s">
        <v>1259</v>
      </c>
      <c r="N333" s="78" t="s">
        <v>3600</v>
      </c>
      <c r="O333" s="78" t="s">
        <v>4323</v>
      </c>
      <c r="P333" s="78" t="s">
        <v>331</v>
      </c>
      <c r="Q333" s="78" t="s">
        <v>332</v>
      </c>
      <c r="R333" s="78" t="s">
        <v>332</v>
      </c>
      <c r="AV333" s="78" t="s">
        <v>145</v>
      </c>
      <c r="AW333" s="78" t="s">
        <v>4685</v>
      </c>
      <c r="AX333" s="78" t="s">
        <v>145</v>
      </c>
      <c r="AY333" s="78" t="s">
        <v>145</v>
      </c>
      <c r="AZ333" s="78" t="s">
        <v>145</v>
      </c>
    </row>
    <row r="334" spans="1:52" ht="30" customHeight="1">
      <c r="A334" s="172" t="s">
        <v>1226</v>
      </c>
      <c r="B334" s="172" t="s">
        <v>1227</v>
      </c>
      <c r="C334" s="172" t="s">
        <v>358</v>
      </c>
      <c r="D334" s="173">
        <v>0.17</v>
      </c>
      <c r="E334" s="184">
        <f>일위대가목록!E331</f>
        <v>0</v>
      </c>
      <c r="F334" s="178">
        <f>TRUNC(E334*D334,1)</f>
        <v>0</v>
      </c>
      <c r="G334" s="184">
        <f>일위대가목록!F331</f>
        <v>106308</v>
      </c>
      <c r="H334" s="178">
        <f>TRUNC(G334*D334,1)</f>
        <v>18072.3</v>
      </c>
      <c r="I334" s="184">
        <f>일위대가목록!G331</f>
        <v>1063</v>
      </c>
      <c r="J334" s="178">
        <f>TRUNC(I334*D334,1)</f>
        <v>180.7</v>
      </c>
      <c r="K334" s="184">
        <f t="shared" si="51"/>
        <v>107371</v>
      </c>
      <c r="L334" s="178">
        <f t="shared" si="51"/>
        <v>18253</v>
      </c>
      <c r="M334" s="172" t="s">
        <v>1261</v>
      </c>
      <c r="N334" s="78" t="s">
        <v>3600</v>
      </c>
      <c r="O334" s="78" t="s">
        <v>4324</v>
      </c>
      <c r="P334" s="78" t="s">
        <v>331</v>
      </c>
      <c r="Q334" s="78" t="s">
        <v>332</v>
      </c>
      <c r="R334" s="78" t="s">
        <v>332</v>
      </c>
      <c r="AV334" s="78" t="s">
        <v>145</v>
      </c>
      <c r="AW334" s="78" t="s">
        <v>4686</v>
      </c>
      <c r="AX334" s="78" t="s">
        <v>145</v>
      </c>
      <c r="AY334" s="78" t="s">
        <v>145</v>
      </c>
      <c r="AZ334" s="78" t="s">
        <v>145</v>
      </c>
    </row>
    <row r="335" spans="1:52" ht="30" customHeight="1">
      <c r="A335" s="172" t="s">
        <v>1494</v>
      </c>
      <c r="B335" s="172" t="s">
        <v>145</v>
      </c>
      <c r="C335" s="172" t="s">
        <v>145</v>
      </c>
      <c r="D335" s="173"/>
      <c r="E335" s="184"/>
      <c r="F335" s="178">
        <f>TRUNC(SUMIF(N332:N334, N331, F332:F334),0)</f>
        <v>12870</v>
      </c>
      <c r="G335" s="184"/>
      <c r="H335" s="178">
        <f>TRUNC(SUMIF(N332:N334, N331, H332:H334),0)</f>
        <v>18643</v>
      </c>
      <c r="I335" s="184"/>
      <c r="J335" s="178">
        <f>TRUNC(SUMIF(N332:N334, N331, J332:J334),0)</f>
        <v>180</v>
      </c>
      <c r="K335" s="184"/>
      <c r="L335" s="178">
        <f>F335+H335+J335</f>
        <v>31693</v>
      </c>
      <c r="M335" s="172" t="s">
        <v>145</v>
      </c>
      <c r="N335" s="78" t="s">
        <v>342</v>
      </c>
      <c r="O335" s="78" t="s">
        <v>342</v>
      </c>
      <c r="P335" s="78" t="s">
        <v>145</v>
      </c>
      <c r="Q335" s="78" t="s">
        <v>145</v>
      </c>
      <c r="R335" s="78" t="s">
        <v>145</v>
      </c>
      <c r="AV335" s="78" t="s">
        <v>145</v>
      </c>
      <c r="AW335" s="78" t="s">
        <v>145</v>
      </c>
      <c r="AX335" s="78" t="s">
        <v>145</v>
      </c>
      <c r="AY335" s="78" t="s">
        <v>145</v>
      </c>
      <c r="AZ335" s="78" t="s">
        <v>145</v>
      </c>
    </row>
    <row r="336" spans="1:52" ht="30" customHeight="1">
      <c r="A336" s="173"/>
      <c r="B336" s="173"/>
      <c r="C336" s="173"/>
      <c r="D336" s="173"/>
      <c r="E336" s="184"/>
      <c r="F336" s="178"/>
      <c r="G336" s="184"/>
      <c r="H336" s="178"/>
      <c r="I336" s="184"/>
      <c r="J336" s="178"/>
      <c r="K336" s="184"/>
      <c r="L336" s="178"/>
      <c r="M336" s="173"/>
    </row>
    <row r="337" spans="1:52" ht="30" customHeight="1">
      <c r="A337" s="179" t="s">
        <v>4687</v>
      </c>
      <c r="B337" s="180"/>
      <c r="C337" s="180"/>
      <c r="D337" s="180"/>
      <c r="E337" s="181"/>
      <c r="F337" s="182"/>
      <c r="G337" s="181"/>
      <c r="H337" s="182"/>
      <c r="I337" s="181"/>
      <c r="J337" s="182"/>
      <c r="K337" s="181"/>
      <c r="L337" s="182"/>
      <c r="M337" s="183"/>
      <c r="N337" s="78" t="s">
        <v>3602</v>
      </c>
    </row>
    <row r="338" spans="1:52" ht="30" customHeight="1">
      <c r="A338" s="172" t="s">
        <v>1598</v>
      </c>
      <c r="B338" s="172" t="s">
        <v>1599</v>
      </c>
      <c r="C338" s="172" t="s">
        <v>358</v>
      </c>
      <c r="D338" s="173">
        <v>0.28599999999999998</v>
      </c>
      <c r="E338" s="184">
        <f>단가대비표!O155</f>
        <v>58500</v>
      </c>
      <c r="F338" s="178">
        <f>TRUNC(E338*D338,1)</f>
        <v>16731</v>
      </c>
      <c r="G338" s="184">
        <f>단가대비표!P155</f>
        <v>0</v>
      </c>
      <c r="H338" s="178">
        <f>TRUNC(G338*D338,1)</f>
        <v>0</v>
      </c>
      <c r="I338" s="184">
        <f>단가대비표!V155</f>
        <v>0</v>
      </c>
      <c r="J338" s="178">
        <f>TRUNC(I338*D338,1)</f>
        <v>0</v>
      </c>
      <c r="K338" s="184">
        <f t="shared" ref="K338:L340" si="52">TRUNC(E338+G338+I338,1)</f>
        <v>58500</v>
      </c>
      <c r="L338" s="178">
        <f t="shared" si="52"/>
        <v>16731</v>
      </c>
      <c r="M338" s="172" t="s">
        <v>145</v>
      </c>
      <c r="N338" s="78" t="s">
        <v>3602</v>
      </c>
      <c r="O338" s="78" t="s">
        <v>4671</v>
      </c>
      <c r="P338" s="78" t="s">
        <v>332</v>
      </c>
      <c r="Q338" s="78" t="s">
        <v>332</v>
      </c>
      <c r="R338" s="78" t="s">
        <v>331</v>
      </c>
      <c r="AV338" s="78" t="s">
        <v>145</v>
      </c>
      <c r="AW338" s="78" t="s">
        <v>4688</v>
      </c>
      <c r="AX338" s="78" t="s">
        <v>145</v>
      </c>
      <c r="AY338" s="78" t="s">
        <v>145</v>
      </c>
      <c r="AZ338" s="78" t="s">
        <v>145</v>
      </c>
    </row>
    <row r="339" spans="1:52" ht="30" customHeight="1">
      <c r="A339" s="172" t="s">
        <v>1224</v>
      </c>
      <c r="B339" s="172" t="s">
        <v>1222</v>
      </c>
      <c r="C339" s="172" t="s">
        <v>381</v>
      </c>
      <c r="D339" s="173">
        <v>6.8999999999999999E-3</v>
      </c>
      <c r="E339" s="184">
        <f>일위대가목록!E330</f>
        <v>0</v>
      </c>
      <c r="F339" s="178">
        <f>TRUNC(E339*D339,1)</f>
        <v>0</v>
      </c>
      <c r="G339" s="184">
        <f>일위대가목록!F330</f>
        <v>112070</v>
      </c>
      <c r="H339" s="178">
        <f>TRUNC(G339*D339,1)</f>
        <v>773.2</v>
      </c>
      <c r="I339" s="184">
        <f>일위대가목록!G330</f>
        <v>0</v>
      </c>
      <c r="J339" s="178">
        <f>TRUNC(I339*D339,1)</f>
        <v>0</v>
      </c>
      <c r="K339" s="184">
        <f t="shared" si="52"/>
        <v>112070</v>
      </c>
      <c r="L339" s="178">
        <f t="shared" si="52"/>
        <v>773.2</v>
      </c>
      <c r="M339" s="172" t="s">
        <v>1259</v>
      </c>
      <c r="N339" s="78" t="s">
        <v>3602</v>
      </c>
      <c r="O339" s="78" t="s">
        <v>4323</v>
      </c>
      <c r="P339" s="78" t="s">
        <v>331</v>
      </c>
      <c r="Q339" s="78" t="s">
        <v>332</v>
      </c>
      <c r="R339" s="78" t="s">
        <v>332</v>
      </c>
      <c r="AV339" s="78" t="s">
        <v>145</v>
      </c>
      <c r="AW339" s="78" t="s">
        <v>4689</v>
      </c>
      <c r="AX339" s="78" t="s">
        <v>145</v>
      </c>
      <c r="AY339" s="78" t="s">
        <v>145</v>
      </c>
      <c r="AZ339" s="78" t="s">
        <v>145</v>
      </c>
    </row>
    <row r="340" spans="1:52" ht="30" customHeight="1">
      <c r="A340" s="172" t="s">
        <v>1226</v>
      </c>
      <c r="B340" s="172" t="s">
        <v>1227</v>
      </c>
      <c r="C340" s="172" t="s">
        <v>358</v>
      </c>
      <c r="D340" s="173">
        <v>0.23</v>
      </c>
      <c r="E340" s="184">
        <f>일위대가목록!E331</f>
        <v>0</v>
      </c>
      <c r="F340" s="178">
        <f>TRUNC(E340*D340,1)</f>
        <v>0</v>
      </c>
      <c r="G340" s="184">
        <f>일위대가목록!F331</f>
        <v>106308</v>
      </c>
      <c r="H340" s="178">
        <f>TRUNC(G340*D340,1)</f>
        <v>24450.799999999999</v>
      </c>
      <c r="I340" s="184">
        <f>일위대가목록!G331</f>
        <v>1063</v>
      </c>
      <c r="J340" s="178">
        <f>TRUNC(I340*D340,1)</f>
        <v>244.4</v>
      </c>
      <c r="K340" s="184">
        <f t="shared" si="52"/>
        <v>107371</v>
      </c>
      <c r="L340" s="178">
        <f t="shared" si="52"/>
        <v>24695.200000000001</v>
      </c>
      <c r="M340" s="172" t="s">
        <v>1261</v>
      </c>
      <c r="N340" s="78" t="s">
        <v>3602</v>
      </c>
      <c r="O340" s="78" t="s">
        <v>4324</v>
      </c>
      <c r="P340" s="78" t="s">
        <v>331</v>
      </c>
      <c r="Q340" s="78" t="s">
        <v>332</v>
      </c>
      <c r="R340" s="78" t="s">
        <v>332</v>
      </c>
      <c r="AV340" s="78" t="s">
        <v>145</v>
      </c>
      <c r="AW340" s="78" t="s">
        <v>4690</v>
      </c>
      <c r="AX340" s="78" t="s">
        <v>145</v>
      </c>
      <c r="AY340" s="78" t="s">
        <v>145</v>
      </c>
      <c r="AZ340" s="78" t="s">
        <v>145</v>
      </c>
    </row>
    <row r="341" spans="1:52" ht="30" customHeight="1">
      <c r="A341" s="172" t="s">
        <v>1494</v>
      </c>
      <c r="B341" s="172" t="s">
        <v>145</v>
      </c>
      <c r="C341" s="172" t="s">
        <v>145</v>
      </c>
      <c r="D341" s="173"/>
      <c r="E341" s="184"/>
      <c r="F341" s="178">
        <f>TRUNC(SUMIF(N338:N340, N337, F338:F340),0)</f>
        <v>16731</v>
      </c>
      <c r="G341" s="184"/>
      <c r="H341" s="178">
        <f>TRUNC(SUMIF(N338:N340, N337, H338:H340),0)</f>
        <v>25224</v>
      </c>
      <c r="I341" s="184"/>
      <c r="J341" s="178">
        <f>TRUNC(SUMIF(N338:N340, N337, J338:J340),0)</f>
        <v>244</v>
      </c>
      <c r="K341" s="184"/>
      <c r="L341" s="178">
        <f>F341+H341+J341</f>
        <v>42199</v>
      </c>
      <c r="M341" s="172" t="s">
        <v>145</v>
      </c>
      <c r="N341" s="78" t="s">
        <v>342</v>
      </c>
      <c r="O341" s="78" t="s">
        <v>342</v>
      </c>
      <c r="P341" s="78" t="s">
        <v>145</v>
      </c>
      <c r="Q341" s="78" t="s">
        <v>145</v>
      </c>
      <c r="R341" s="78" t="s">
        <v>145</v>
      </c>
      <c r="AV341" s="78" t="s">
        <v>145</v>
      </c>
      <c r="AW341" s="78" t="s">
        <v>145</v>
      </c>
      <c r="AX341" s="78" t="s">
        <v>145</v>
      </c>
      <c r="AY341" s="78" t="s">
        <v>145</v>
      </c>
      <c r="AZ341" s="78" t="s">
        <v>145</v>
      </c>
    </row>
    <row r="342" spans="1:52" ht="30" customHeight="1">
      <c r="A342" s="173"/>
      <c r="B342" s="173"/>
      <c r="C342" s="173"/>
      <c r="D342" s="173"/>
      <c r="E342" s="184"/>
      <c r="F342" s="178"/>
      <c r="G342" s="184"/>
      <c r="H342" s="178"/>
      <c r="I342" s="184"/>
      <c r="J342" s="178"/>
      <c r="K342" s="184"/>
      <c r="L342" s="178"/>
      <c r="M342" s="173"/>
    </row>
    <row r="343" spans="1:52" ht="30" customHeight="1">
      <c r="A343" s="179" t="s">
        <v>4691</v>
      </c>
      <c r="B343" s="180"/>
      <c r="C343" s="180"/>
      <c r="D343" s="180"/>
      <c r="E343" s="181"/>
      <c r="F343" s="182"/>
      <c r="G343" s="181"/>
      <c r="H343" s="182"/>
      <c r="I343" s="181"/>
      <c r="J343" s="182"/>
      <c r="K343" s="181"/>
      <c r="L343" s="182"/>
      <c r="M343" s="183"/>
      <c r="N343" s="78" t="s">
        <v>3610</v>
      </c>
    </row>
    <row r="344" spans="1:52" ht="30" customHeight="1">
      <c r="A344" s="172" t="s">
        <v>1221</v>
      </c>
      <c r="B344" s="172" t="s">
        <v>1222</v>
      </c>
      <c r="C344" s="172" t="s">
        <v>381</v>
      </c>
      <c r="D344" s="173">
        <v>9.5000000000000001E-2</v>
      </c>
      <c r="E344" s="184">
        <f>일위대가목록!E329</f>
        <v>0</v>
      </c>
      <c r="F344" s="178">
        <f t="shared" ref="F344:F350" si="53">TRUNC(E344*D344,1)</f>
        <v>0</v>
      </c>
      <c r="G344" s="184">
        <f>일위대가목록!F329</f>
        <v>112070</v>
      </c>
      <c r="H344" s="178">
        <f t="shared" ref="H344:H350" si="54">TRUNC(G344*D344,1)</f>
        <v>10646.6</v>
      </c>
      <c r="I344" s="184">
        <f>일위대가목록!G329</f>
        <v>0</v>
      </c>
      <c r="J344" s="178">
        <f t="shared" ref="J344:J350" si="55">TRUNC(I344*D344,1)</f>
        <v>0</v>
      </c>
      <c r="K344" s="184">
        <f t="shared" ref="K344:L350" si="56">TRUNC(E344+G344+I344,1)</f>
        <v>112070</v>
      </c>
      <c r="L344" s="178">
        <f t="shared" si="56"/>
        <v>10646.6</v>
      </c>
      <c r="M344" s="172" t="s">
        <v>1258</v>
      </c>
      <c r="N344" s="78" t="s">
        <v>3610</v>
      </c>
      <c r="O344" s="78" t="s">
        <v>4322</v>
      </c>
      <c r="P344" s="78" t="s">
        <v>331</v>
      </c>
      <c r="Q344" s="78" t="s">
        <v>332</v>
      </c>
      <c r="R344" s="78" t="s">
        <v>332</v>
      </c>
      <c r="AV344" s="78" t="s">
        <v>145</v>
      </c>
      <c r="AW344" s="78" t="s">
        <v>4692</v>
      </c>
      <c r="AX344" s="78" t="s">
        <v>145</v>
      </c>
      <c r="AY344" s="78" t="s">
        <v>145</v>
      </c>
      <c r="AZ344" s="78" t="s">
        <v>145</v>
      </c>
    </row>
    <row r="345" spans="1:52" ht="30" customHeight="1">
      <c r="A345" s="172" t="s">
        <v>1232</v>
      </c>
      <c r="B345" s="172" t="s">
        <v>1233</v>
      </c>
      <c r="C345" s="172" t="s">
        <v>358</v>
      </c>
      <c r="D345" s="173">
        <v>1</v>
      </c>
      <c r="E345" s="184">
        <f>일위대가목록!E333</f>
        <v>0</v>
      </c>
      <c r="F345" s="178">
        <f t="shared" si="53"/>
        <v>0</v>
      </c>
      <c r="G345" s="184">
        <f>일위대가목록!F333</f>
        <v>11432</v>
      </c>
      <c r="H345" s="178">
        <f t="shared" si="54"/>
        <v>11432</v>
      </c>
      <c r="I345" s="184">
        <f>일위대가목록!G333</f>
        <v>228</v>
      </c>
      <c r="J345" s="178">
        <f t="shared" si="55"/>
        <v>228</v>
      </c>
      <c r="K345" s="184">
        <f t="shared" si="56"/>
        <v>11660</v>
      </c>
      <c r="L345" s="178">
        <f t="shared" si="56"/>
        <v>11660</v>
      </c>
      <c r="M345" s="172" t="s">
        <v>1267</v>
      </c>
      <c r="N345" s="78" t="s">
        <v>3610</v>
      </c>
      <c r="O345" s="78" t="s">
        <v>4326</v>
      </c>
      <c r="P345" s="78" t="s">
        <v>331</v>
      </c>
      <c r="Q345" s="78" t="s">
        <v>332</v>
      </c>
      <c r="R345" s="78" t="s">
        <v>332</v>
      </c>
      <c r="AV345" s="78" t="s">
        <v>145</v>
      </c>
      <c r="AW345" s="78" t="s">
        <v>4693</v>
      </c>
      <c r="AX345" s="78" t="s">
        <v>145</v>
      </c>
      <c r="AY345" s="78" t="s">
        <v>145</v>
      </c>
      <c r="AZ345" s="78" t="s">
        <v>145</v>
      </c>
    </row>
    <row r="346" spans="1:52" ht="30" customHeight="1">
      <c r="A346" s="172" t="s">
        <v>1221</v>
      </c>
      <c r="B346" s="172" t="s">
        <v>1235</v>
      </c>
      <c r="C346" s="172" t="s">
        <v>381</v>
      </c>
      <c r="D346" s="173">
        <v>5.0000000000000001E-3</v>
      </c>
      <c r="E346" s="184">
        <f>일위대가목록!E334</f>
        <v>0</v>
      </c>
      <c r="F346" s="178">
        <f t="shared" si="53"/>
        <v>0</v>
      </c>
      <c r="G346" s="184">
        <f>일위대가목록!F334</f>
        <v>112070</v>
      </c>
      <c r="H346" s="178">
        <f t="shared" si="54"/>
        <v>560.29999999999995</v>
      </c>
      <c r="I346" s="184">
        <f>일위대가목록!G334</f>
        <v>0</v>
      </c>
      <c r="J346" s="178">
        <f t="shared" si="55"/>
        <v>0</v>
      </c>
      <c r="K346" s="184">
        <f t="shared" si="56"/>
        <v>112070</v>
      </c>
      <c r="L346" s="178">
        <f t="shared" si="56"/>
        <v>560.29999999999995</v>
      </c>
      <c r="M346" s="172" t="s">
        <v>1268</v>
      </c>
      <c r="N346" s="78" t="s">
        <v>3610</v>
      </c>
      <c r="O346" s="78" t="s">
        <v>4327</v>
      </c>
      <c r="P346" s="78" t="s">
        <v>331</v>
      </c>
      <c r="Q346" s="78" t="s">
        <v>332</v>
      </c>
      <c r="R346" s="78" t="s">
        <v>332</v>
      </c>
      <c r="AV346" s="78" t="s">
        <v>145</v>
      </c>
      <c r="AW346" s="78" t="s">
        <v>4694</v>
      </c>
      <c r="AX346" s="78" t="s">
        <v>145</v>
      </c>
      <c r="AY346" s="78" t="s">
        <v>145</v>
      </c>
      <c r="AZ346" s="78" t="s">
        <v>145</v>
      </c>
    </row>
    <row r="347" spans="1:52" ht="30" customHeight="1">
      <c r="A347" s="172" t="s">
        <v>1237</v>
      </c>
      <c r="B347" s="172" t="s">
        <v>1238</v>
      </c>
      <c r="C347" s="172" t="s">
        <v>381</v>
      </c>
      <c r="D347" s="173">
        <v>1E-3</v>
      </c>
      <c r="E347" s="184">
        <f>일위대가목록!E335</f>
        <v>409875</v>
      </c>
      <c r="F347" s="178">
        <f t="shared" si="53"/>
        <v>409.8</v>
      </c>
      <c r="G347" s="184">
        <f>일위대가목록!F335</f>
        <v>112070</v>
      </c>
      <c r="H347" s="178">
        <f t="shared" si="54"/>
        <v>112</v>
      </c>
      <c r="I347" s="184">
        <f>일위대가목록!G335</f>
        <v>0</v>
      </c>
      <c r="J347" s="178">
        <f t="shared" si="55"/>
        <v>0</v>
      </c>
      <c r="K347" s="184">
        <f t="shared" si="56"/>
        <v>521945</v>
      </c>
      <c r="L347" s="178">
        <f t="shared" si="56"/>
        <v>521.79999999999995</v>
      </c>
      <c r="M347" s="172" t="s">
        <v>1269</v>
      </c>
      <c r="N347" s="78" t="s">
        <v>3610</v>
      </c>
      <c r="O347" s="78" t="s">
        <v>4328</v>
      </c>
      <c r="P347" s="78" t="s">
        <v>331</v>
      </c>
      <c r="Q347" s="78" t="s">
        <v>332</v>
      </c>
      <c r="R347" s="78" t="s">
        <v>332</v>
      </c>
      <c r="AV347" s="78" t="s">
        <v>145</v>
      </c>
      <c r="AW347" s="78" t="s">
        <v>4695</v>
      </c>
      <c r="AX347" s="78" t="s">
        <v>145</v>
      </c>
      <c r="AY347" s="78" t="s">
        <v>145</v>
      </c>
      <c r="AZ347" s="78" t="s">
        <v>145</v>
      </c>
    </row>
    <row r="348" spans="1:52" ht="30" customHeight="1">
      <c r="A348" s="172" t="s">
        <v>1240</v>
      </c>
      <c r="B348" s="172" t="s">
        <v>1241</v>
      </c>
      <c r="C348" s="172" t="s">
        <v>358</v>
      </c>
      <c r="D348" s="173">
        <v>1</v>
      </c>
      <c r="E348" s="184">
        <f>일위대가목록!E336</f>
        <v>0</v>
      </c>
      <c r="F348" s="178">
        <f t="shared" si="53"/>
        <v>0</v>
      </c>
      <c r="G348" s="184">
        <f>일위대가목록!F336</f>
        <v>41070</v>
      </c>
      <c r="H348" s="178">
        <f t="shared" si="54"/>
        <v>41070</v>
      </c>
      <c r="I348" s="184">
        <f>일위대가목록!G336</f>
        <v>1232</v>
      </c>
      <c r="J348" s="178">
        <f t="shared" si="55"/>
        <v>1232</v>
      </c>
      <c r="K348" s="184">
        <f t="shared" si="56"/>
        <v>42302</v>
      </c>
      <c r="L348" s="178">
        <f t="shared" si="56"/>
        <v>42302</v>
      </c>
      <c r="M348" s="172" t="s">
        <v>1270</v>
      </c>
      <c r="N348" s="78" t="s">
        <v>3610</v>
      </c>
      <c r="O348" s="78" t="s">
        <v>4329</v>
      </c>
      <c r="P348" s="78" t="s">
        <v>331</v>
      </c>
      <c r="Q348" s="78" t="s">
        <v>332</v>
      </c>
      <c r="R348" s="78" t="s">
        <v>332</v>
      </c>
      <c r="AV348" s="78" t="s">
        <v>145</v>
      </c>
      <c r="AW348" s="78" t="s">
        <v>4696</v>
      </c>
      <c r="AX348" s="78" t="s">
        <v>145</v>
      </c>
      <c r="AY348" s="78" t="s">
        <v>145</v>
      </c>
      <c r="AZ348" s="78" t="s">
        <v>145</v>
      </c>
    </row>
    <row r="349" spans="1:52" ht="30" customHeight="1">
      <c r="A349" s="172" t="s">
        <v>1243</v>
      </c>
      <c r="B349" s="172" t="s">
        <v>1244</v>
      </c>
      <c r="C349" s="172" t="s">
        <v>358</v>
      </c>
      <c r="D349" s="173">
        <v>1</v>
      </c>
      <c r="E349" s="184">
        <f>일위대가목록!E337</f>
        <v>0</v>
      </c>
      <c r="F349" s="178">
        <f t="shared" si="53"/>
        <v>0</v>
      </c>
      <c r="G349" s="184">
        <f>일위대가목록!F337</f>
        <v>3243</v>
      </c>
      <c r="H349" s="178">
        <f t="shared" si="54"/>
        <v>3243</v>
      </c>
      <c r="I349" s="184">
        <f>일위대가목록!G337</f>
        <v>0</v>
      </c>
      <c r="J349" s="178">
        <f t="shared" si="55"/>
        <v>0</v>
      </c>
      <c r="K349" s="184">
        <f t="shared" si="56"/>
        <v>3243</v>
      </c>
      <c r="L349" s="178">
        <f t="shared" si="56"/>
        <v>3243</v>
      </c>
      <c r="M349" s="172" t="s">
        <v>1274</v>
      </c>
      <c r="N349" s="78" t="s">
        <v>3610</v>
      </c>
      <c r="O349" s="78" t="s">
        <v>4330</v>
      </c>
      <c r="P349" s="78" t="s">
        <v>331</v>
      </c>
      <c r="Q349" s="78" t="s">
        <v>332</v>
      </c>
      <c r="R349" s="78" t="s">
        <v>332</v>
      </c>
      <c r="AV349" s="78" t="s">
        <v>145</v>
      </c>
      <c r="AW349" s="78" t="s">
        <v>4697</v>
      </c>
      <c r="AX349" s="78" t="s">
        <v>145</v>
      </c>
      <c r="AY349" s="78" t="s">
        <v>145</v>
      </c>
      <c r="AZ349" s="78" t="s">
        <v>145</v>
      </c>
    </row>
    <row r="350" spans="1:52" ht="30" customHeight="1">
      <c r="A350" s="172" t="s">
        <v>1246</v>
      </c>
      <c r="B350" s="172" t="s">
        <v>1247</v>
      </c>
      <c r="C350" s="172" t="s">
        <v>358</v>
      </c>
      <c r="D350" s="173">
        <v>1</v>
      </c>
      <c r="E350" s="184">
        <f>일위대가목록!E338</f>
        <v>753</v>
      </c>
      <c r="F350" s="178">
        <f t="shared" si="53"/>
        <v>753</v>
      </c>
      <c r="G350" s="184">
        <f>일위대가목록!F338</f>
        <v>2723</v>
      </c>
      <c r="H350" s="178">
        <f t="shared" si="54"/>
        <v>2723</v>
      </c>
      <c r="I350" s="184">
        <f>일위대가목록!G338</f>
        <v>0</v>
      </c>
      <c r="J350" s="178">
        <f t="shared" si="55"/>
        <v>0</v>
      </c>
      <c r="K350" s="184">
        <f t="shared" si="56"/>
        <v>3476</v>
      </c>
      <c r="L350" s="178">
        <f t="shared" si="56"/>
        <v>3476</v>
      </c>
      <c r="M350" s="172" t="s">
        <v>1277</v>
      </c>
      <c r="N350" s="78" t="s">
        <v>3610</v>
      </c>
      <c r="O350" s="78" t="s">
        <v>4331</v>
      </c>
      <c r="P350" s="78" t="s">
        <v>331</v>
      </c>
      <c r="Q350" s="78" t="s">
        <v>332</v>
      </c>
      <c r="R350" s="78" t="s">
        <v>332</v>
      </c>
      <c r="AV350" s="78" t="s">
        <v>145</v>
      </c>
      <c r="AW350" s="78" t="s">
        <v>4698</v>
      </c>
      <c r="AX350" s="78" t="s">
        <v>145</v>
      </c>
      <c r="AY350" s="78" t="s">
        <v>145</v>
      </c>
      <c r="AZ350" s="78" t="s">
        <v>145</v>
      </c>
    </row>
    <row r="351" spans="1:52" ht="30" customHeight="1">
      <c r="A351" s="172" t="s">
        <v>1494</v>
      </c>
      <c r="B351" s="172" t="s">
        <v>145</v>
      </c>
      <c r="C351" s="172" t="s">
        <v>145</v>
      </c>
      <c r="D351" s="173"/>
      <c r="E351" s="184"/>
      <c r="F351" s="178">
        <f>TRUNC(SUMIF(N344:N350, N343, F344:F350),0)</f>
        <v>1162</v>
      </c>
      <c r="G351" s="184"/>
      <c r="H351" s="178">
        <f>TRUNC(SUMIF(N344:N350, N343, H344:H350),0)</f>
        <v>69786</v>
      </c>
      <c r="I351" s="184"/>
      <c r="J351" s="178">
        <f>TRUNC(SUMIF(N344:N350, N343, J344:J350),0)</f>
        <v>1460</v>
      </c>
      <c r="K351" s="184"/>
      <c r="L351" s="178">
        <f>F351+H351+J351</f>
        <v>72408</v>
      </c>
      <c r="M351" s="172" t="s">
        <v>145</v>
      </c>
      <c r="N351" s="78" t="s">
        <v>342</v>
      </c>
      <c r="O351" s="78" t="s">
        <v>342</v>
      </c>
      <c r="P351" s="78" t="s">
        <v>145</v>
      </c>
      <c r="Q351" s="78" t="s">
        <v>145</v>
      </c>
      <c r="R351" s="78" t="s">
        <v>145</v>
      </c>
      <c r="AV351" s="78" t="s">
        <v>145</v>
      </c>
      <c r="AW351" s="78" t="s">
        <v>145</v>
      </c>
      <c r="AX351" s="78" t="s">
        <v>145</v>
      </c>
      <c r="AY351" s="78" t="s">
        <v>145</v>
      </c>
      <c r="AZ351" s="78" t="s">
        <v>145</v>
      </c>
    </row>
    <row r="352" spans="1:52" ht="30" customHeight="1">
      <c r="A352" s="173"/>
      <c r="B352" s="173"/>
      <c r="C352" s="173"/>
      <c r="D352" s="173"/>
      <c r="E352" s="184"/>
      <c r="F352" s="178"/>
      <c r="G352" s="184"/>
      <c r="H352" s="178"/>
      <c r="I352" s="184"/>
      <c r="J352" s="178"/>
      <c r="K352" s="184"/>
      <c r="L352" s="178"/>
      <c r="M352" s="173"/>
    </row>
    <row r="353" spans="1:52" ht="30" customHeight="1">
      <c r="A353" s="179" t="s">
        <v>4699</v>
      </c>
      <c r="B353" s="180"/>
      <c r="C353" s="180"/>
      <c r="D353" s="180"/>
      <c r="E353" s="181"/>
      <c r="F353" s="182"/>
      <c r="G353" s="181"/>
      <c r="H353" s="182"/>
      <c r="I353" s="181"/>
      <c r="J353" s="182"/>
      <c r="K353" s="181"/>
      <c r="L353" s="182"/>
      <c r="M353" s="183"/>
      <c r="N353" s="78" t="s">
        <v>3612</v>
      </c>
    </row>
    <row r="354" spans="1:52" ht="30" customHeight="1">
      <c r="A354" s="172" t="s">
        <v>1221</v>
      </c>
      <c r="B354" s="172" t="s">
        <v>1222</v>
      </c>
      <c r="C354" s="172" t="s">
        <v>381</v>
      </c>
      <c r="D354" s="173">
        <v>1.7999999999999999E-2</v>
      </c>
      <c r="E354" s="184">
        <f>일위대가목록!E329</f>
        <v>0</v>
      </c>
      <c r="F354" s="178">
        <f t="shared" ref="F354:F359" si="57">TRUNC(E354*D354,1)</f>
        <v>0</v>
      </c>
      <c r="G354" s="184">
        <f>일위대가목록!F329</f>
        <v>112070</v>
      </c>
      <c r="H354" s="178">
        <f t="shared" ref="H354:H359" si="58">TRUNC(G354*D354,1)</f>
        <v>2017.2</v>
      </c>
      <c r="I354" s="184">
        <f>일위대가목록!G329</f>
        <v>0</v>
      </c>
      <c r="J354" s="178">
        <f t="shared" ref="J354:J359" si="59">TRUNC(I354*D354,1)</f>
        <v>0</v>
      </c>
      <c r="K354" s="184">
        <f t="shared" ref="K354:L359" si="60">TRUNC(E354+G354+I354,1)</f>
        <v>112070</v>
      </c>
      <c r="L354" s="178">
        <f t="shared" si="60"/>
        <v>2017.2</v>
      </c>
      <c r="M354" s="172" t="s">
        <v>1258</v>
      </c>
      <c r="N354" s="78" t="s">
        <v>3612</v>
      </c>
      <c r="O354" s="78" t="s">
        <v>4322</v>
      </c>
      <c r="P354" s="78" t="s">
        <v>331</v>
      </c>
      <c r="Q354" s="78" t="s">
        <v>332</v>
      </c>
      <c r="R354" s="78" t="s">
        <v>332</v>
      </c>
      <c r="AV354" s="78" t="s">
        <v>145</v>
      </c>
      <c r="AW354" s="78" t="s">
        <v>4700</v>
      </c>
      <c r="AX354" s="78" t="s">
        <v>145</v>
      </c>
      <c r="AY354" s="78" t="s">
        <v>145</v>
      </c>
      <c r="AZ354" s="78" t="s">
        <v>145</v>
      </c>
    </row>
    <row r="355" spans="1:52" ht="30" customHeight="1">
      <c r="A355" s="172" t="s">
        <v>1232</v>
      </c>
      <c r="B355" s="172" t="s">
        <v>1249</v>
      </c>
      <c r="C355" s="172" t="s">
        <v>358</v>
      </c>
      <c r="D355" s="173">
        <v>1</v>
      </c>
      <c r="E355" s="184">
        <f>일위대가목록!E339</f>
        <v>0</v>
      </c>
      <c r="F355" s="178">
        <f t="shared" si="57"/>
        <v>0</v>
      </c>
      <c r="G355" s="184">
        <f>일위대가목록!F339</f>
        <v>15719</v>
      </c>
      <c r="H355" s="178">
        <f t="shared" si="58"/>
        <v>15719</v>
      </c>
      <c r="I355" s="184">
        <f>일위대가목록!G339</f>
        <v>314</v>
      </c>
      <c r="J355" s="178">
        <f t="shared" si="59"/>
        <v>314</v>
      </c>
      <c r="K355" s="184">
        <f t="shared" si="60"/>
        <v>16033</v>
      </c>
      <c r="L355" s="178">
        <f t="shared" si="60"/>
        <v>16033</v>
      </c>
      <c r="M355" s="172" t="s">
        <v>1280</v>
      </c>
      <c r="N355" s="78" t="s">
        <v>3612</v>
      </c>
      <c r="O355" s="78" t="s">
        <v>4332</v>
      </c>
      <c r="P355" s="78" t="s">
        <v>331</v>
      </c>
      <c r="Q355" s="78" t="s">
        <v>332</v>
      </c>
      <c r="R355" s="78" t="s">
        <v>332</v>
      </c>
      <c r="AV355" s="78" t="s">
        <v>145</v>
      </c>
      <c r="AW355" s="78" t="s">
        <v>4701</v>
      </c>
      <c r="AX355" s="78" t="s">
        <v>145</v>
      </c>
      <c r="AY355" s="78" t="s">
        <v>145</v>
      </c>
      <c r="AZ355" s="78" t="s">
        <v>145</v>
      </c>
    </row>
    <row r="356" spans="1:52" ht="30" customHeight="1">
      <c r="A356" s="172" t="s">
        <v>1221</v>
      </c>
      <c r="B356" s="172" t="s">
        <v>1235</v>
      </c>
      <c r="C356" s="172" t="s">
        <v>381</v>
      </c>
      <c r="D356" s="173">
        <v>7.0000000000000001E-3</v>
      </c>
      <c r="E356" s="184">
        <f>일위대가목록!E334</f>
        <v>0</v>
      </c>
      <c r="F356" s="178">
        <f t="shared" si="57"/>
        <v>0</v>
      </c>
      <c r="G356" s="184">
        <f>일위대가목록!F334</f>
        <v>112070</v>
      </c>
      <c r="H356" s="178">
        <f t="shared" si="58"/>
        <v>784.4</v>
      </c>
      <c r="I356" s="184">
        <f>일위대가목록!G334</f>
        <v>0</v>
      </c>
      <c r="J356" s="178">
        <f t="shared" si="59"/>
        <v>0</v>
      </c>
      <c r="K356" s="184">
        <f t="shared" si="60"/>
        <v>112070</v>
      </c>
      <c r="L356" s="178">
        <f t="shared" si="60"/>
        <v>784.4</v>
      </c>
      <c r="M356" s="172" t="s">
        <v>1268</v>
      </c>
      <c r="N356" s="78" t="s">
        <v>3612</v>
      </c>
      <c r="O356" s="78" t="s">
        <v>4327</v>
      </c>
      <c r="P356" s="78" t="s">
        <v>331</v>
      </c>
      <c r="Q356" s="78" t="s">
        <v>332</v>
      </c>
      <c r="R356" s="78" t="s">
        <v>332</v>
      </c>
      <c r="AV356" s="78" t="s">
        <v>145</v>
      </c>
      <c r="AW356" s="78" t="s">
        <v>4702</v>
      </c>
      <c r="AX356" s="78" t="s">
        <v>145</v>
      </c>
      <c r="AY356" s="78" t="s">
        <v>145</v>
      </c>
      <c r="AZ356" s="78" t="s">
        <v>145</v>
      </c>
    </row>
    <row r="357" spans="1:52" ht="30" customHeight="1">
      <c r="A357" s="172" t="s">
        <v>1237</v>
      </c>
      <c r="B357" s="172" t="s">
        <v>1238</v>
      </c>
      <c r="C357" s="172" t="s">
        <v>381</v>
      </c>
      <c r="D357" s="173">
        <v>1E-3</v>
      </c>
      <c r="E357" s="184">
        <f>일위대가목록!E335</f>
        <v>409875</v>
      </c>
      <c r="F357" s="178">
        <f t="shared" si="57"/>
        <v>409.8</v>
      </c>
      <c r="G357" s="184">
        <f>일위대가목록!F335</f>
        <v>112070</v>
      </c>
      <c r="H357" s="178">
        <f t="shared" si="58"/>
        <v>112</v>
      </c>
      <c r="I357" s="184">
        <f>일위대가목록!G335</f>
        <v>0</v>
      </c>
      <c r="J357" s="178">
        <f t="shared" si="59"/>
        <v>0</v>
      </c>
      <c r="K357" s="184">
        <f t="shared" si="60"/>
        <v>521945</v>
      </c>
      <c r="L357" s="178">
        <f t="shared" si="60"/>
        <v>521.79999999999995</v>
      </c>
      <c r="M357" s="172" t="s">
        <v>1269</v>
      </c>
      <c r="N357" s="78" t="s">
        <v>3612</v>
      </c>
      <c r="O357" s="78" t="s">
        <v>4328</v>
      </c>
      <c r="P357" s="78" t="s">
        <v>331</v>
      </c>
      <c r="Q357" s="78" t="s">
        <v>332</v>
      </c>
      <c r="R357" s="78" t="s">
        <v>332</v>
      </c>
      <c r="AV357" s="78" t="s">
        <v>145</v>
      </c>
      <c r="AW357" s="78" t="s">
        <v>4703</v>
      </c>
      <c r="AX357" s="78" t="s">
        <v>145</v>
      </c>
      <c r="AY357" s="78" t="s">
        <v>145</v>
      </c>
      <c r="AZ357" s="78" t="s">
        <v>145</v>
      </c>
    </row>
    <row r="358" spans="1:52" ht="30" customHeight="1">
      <c r="A358" s="172" t="s">
        <v>1240</v>
      </c>
      <c r="B358" s="172" t="s">
        <v>1251</v>
      </c>
      <c r="C358" s="172" t="s">
        <v>358</v>
      </c>
      <c r="D358" s="173">
        <v>1</v>
      </c>
      <c r="E358" s="184">
        <f>일위대가목록!E340</f>
        <v>0</v>
      </c>
      <c r="F358" s="178">
        <f t="shared" si="57"/>
        <v>0</v>
      </c>
      <c r="G358" s="184">
        <f>일위대가목록!F340</f>
        <v>46239</v>
      </c>
      <c r="H358" s="178">
        <f t="shared" si="58"/>
        <v>46239</v>
      </c>
      <c r="I358" s="184">
        <f>일위대가목록!G340</f>
        <v>1387</v>
      </c>
      <c r="J358" s="178">
        <f t="shared" si="59"/>
        <v>1387</v>
      </c>
      <c r="K358" s="184">
        <f t="shared" si="60"/>
        <v>47626</v>
      </c>
      <c r="L358" s="178">
        <f t="shared" si="60"/>
        <v>47626</v>
      </c>
      <c r="M358" s="172" t="s">
        <v>1282</v>
      </c>
      <c r="N358" s="78" t="s">
        <v>3612</v>
      </c>
      <c r="O358" s="78" t="s">
        <v>4333</v>
      </c>
      <c r="P358" s="78" t="s">
        <v>331</v>
      </c>
      <c r="Q358" s="78" t="s">
        <v>332</v>
      </c>
      <c r="R358" s="78" t="s">
        <v>332</v>
      </c>
      <c r="AV358" s="78" t="s">
        <v>145</v>
      </c>
      <c r="AW358" s="78" t="s">
        <v>4704</v>
      </c>
      <c r="AX358" s="78" t="s">
        <v>145</v>
      </c>
      <c r="AY358" s="78" t="s">
        <v>145</v>
      </c>
      <c r="AZ358" s="78" t="s">
        <v>145</v>
      </c>
    </row>
    <row r="359" spans="1:52" ht="30" customHeight="1">
      <c r="A359" s="172" t="s">
        <v>1253</v>
      </c>
      <c r="B359" s="172" t="s">
        <v>1254</v>
      </c>
      <c r="C359" s="172" t="s">
        <v>358</v>
      </c>
      <c r="D359" s="173">
        <v>1</v>
      </c>
      <c r="E359" s="184">
        <f>일위대가목록!E341</f>
        <v>0</v>
      </c>
      <c r="F359" s="178">
        <f t="shared" si="57"/>
        <v>0</v>
      </c>
      <c r="G359" s="184">
        <f>일위대가목록!F341</f>
        <v>3445</v>
      </c>
      <c r="H359" s="178">
        <f t="shared" si="58"/>
        <v>3445</v>
      </c>
      <c r="I359" s="184">
        <f>일위대가목록!G341</f>
        <v>0</v>
      </c>
      <c r="J359" s="178">
        <f t="shared" si="59"/>
        <v>0</v>
      </c>
      <c r="K359" s="184">
        <f t="shared" si="60"/>
        <v>3445</v>
      </c>
      <c r="L359" s="178">
        <f t="shared" si="60"/>
        <v>3445</v>
      </c>
      <c r="M359" s="172" t="s">
        <v>1284</v>
      </c>
      <c r="N359" s="78" t="s">
        <v>3612</v>
      </c>
      <c r="O359" s="78" t="s">
        <v>4334</v>
      </c>
      <c r="P359" s="78" t="s">
        <v>331</v>
      </c>
      <c r="Q359" s="78" t="s">
        <v>332</v>
      </c>
      <c r="R359" s="78" t="s">
        <v>332</v>
      </c>
      <c r="AV359" s="78" t="s">
        <v>145</v>
      </c>
      <c r="AW359" s="78" t="s">
        <v>4705</v>
      </c>
      <c r="AX359" s="78" t="s">
        <v>145</v>
      </c>
      <c r="AY359" s="78" t="s">
        <v>145</v>
      </c>
      <c r="AZ359" s="78" t="s">
        <v>145</v>
      </c>
    </row>
    <row r="360" spans="1:52" ht="30" customHeight="1">
      <c r="A360" s="172" t="s">
        <v>1494</v>
      </c>
      <c r="B360" s="172" t="s">
        <v>145</v>
      </c>
      <c r="C360" s="172" t="s">
        <v>145</v>
      </c>
      <c r="D360" s="173"/>
      <c r="E360" s="184"/>
      <c r="F360" s="178">
        <f>TRUNC(SUMIF(N354:N359, N353, F354:F359),0)</f>
        <v>409</v>
      </c>
      <c r="G360" s="184"/>
      <c r="H360" s="178">
        <f>TRUNC(SUMIF(N354:N359, N353, H354:H359),0)</f>
        <v>68316</v>
      </c>
      <c r="I360" s="184"/>
      <c r="J360" s="178">
        <f>TRUNC(SUMIF(N354:N359, N353, J354:J359),0)</f>
        <v>1701</v>
      </c>
      <c r="K360" s="184"/>
      <c r="L360" s="178">
        <f>F360+H360+J360</f>
        <v>70426</v>
      </c>
      <c r="M360" s="172" t="s">
        <v>145</v>
      </c>
      <c r="N360" s="78" t="s">
        <v>342</v>
      </c>
      <c r="O360" s="78" t="s">
        <v>342</v>
      </c>
      <c r="P360" s="78" t="s">
        <v>145</v>
      </c>
      <c r="Q360" s="78" t="s">
        <v>145</v>
      </c>
      <c r="R360" s="78" t="s">
        <v>145</v>
      </c>
      <c r="AV360" s="78" t="s">
        <v>145</v>
      </c>
      <c r="AW360" s="78" t="s">
        <v>145</v>
      </c>
      <c r="AX360" s="78" t="s">
        <v>145</v>
      </c>
      <c r="AY360" s="78" t="s">
        <v>145</v>
      </c>
      <c r="AZ360" s="78" t="s">
        <v>145</v>
      </c>
    </row>
    <row r="361" spans="1:52" ht="30" customHeight="1">
      <c r="A361" s="173"/>
      <c r="B361" s="173"/>
      <c r="C361" s="173"/>
      <c r="D361" s="173"/>
      <c r="E361" s="184"/>
      <c r="F361" s="178"/>
      <c r="G361" s="184"/>
      <c r="H361" s="178"/>
      <c r="I361" s="184"/>
      <c r="J361" s="178"/>
      <c r="K361" s="184"/>
      <c r="L361" s="178"/>
      <c r="M361" s="173"/>
    </row>
    <row r="362" spans="1:52" ht="30" customHeight="1">
      <c r="A362" s="179" t="s">
        <v>4706</v>
      </c>
      <c r="B362" s="180"/>
      <c r="C362" s="180"/>
      <c r="D362" s="180"/>
      <c r="E362" s="181"/>
      <c r="F362" s="182"/>
      <c r="G362" s="181"/>
      <c r="H362" s="182"/>
      <c r="I362" s="181"/>
      <c r="J362" s="182"/>
      <c r="K362" s="181"/>
      <c r="L362" s="182"/>
      <c r="M362" s="183"/>
      <c r="N362" s="78" t="s">
        <v>3614</v>
      </c>
    </row>
    <row r="363" spans="1:52" ht="30" customHeight="1">
      <c r="A363" s="172" t="s">
        <v>1600</v>
      </c>
      <c r="B363" s="172" t="s">
        <v>1601</v>
      </c>
      <c r="C363" s="172" t="s">
        <v>1273</v>
      </c>
      <c r="D363" s="173">
        <v>1.71</v>
      </c>
      <c r="E363" s="184">
        <f>단가대비표!O302</f>
        <v>2644</v>
      </c>
      <c r="F363" s="178">
        <f>TRUNC(E363*D363,1)</f>
        <v>4521.2</v>
      </c>
      <c r="G363" s="184">
        <f>단가대비표!P302</f>
        <v>0</v>
      </c>
      <c r="H363" s="178">
        <f>TRUNC(G363*D363,1)</f>
        <v>0</v>
      </c>
      <c r="I363" s="184">
        <f>단가대비표!V302</f>
        <v>0</v>
      </c>
      <c r="J363" s="178">
        <f>TRUNC(I363*D363,1)</f>
        <v>0</v>
      </c>
      <c r="K363" s="184">
        <f t="shared" ref="K363:L366" si="61">TRUNC(E363+G363+I363,1)</f>
        <v>2644</v>
      </c>
      <c r="L363" s="178">
        <f t="shared" si="61"/>
        <v>4521.2</v>
      </c>
      <c r="M363" s="172" t="s">
        <v>145</v>
      </c>
      <c r="N363" s="78" t="s">
        <v>3614</v>
      </c>
      <c r="O363" s="78" t="s">
        <v>4707</v>
      </c>
      <c r="P363" s="78" t="s">
        <v>332</v>
      </c>
      <c r="Q363" s="78" t="s">
        <v>332</v>
      </c>
      <c r="R363" s="78" t="s">
        <v>331</v>
      </c>
      <c r="AV363" s="78" t="s">
        <v>145</v>
      </c>
      <c r="AW363" s="78" t="s">
        <v>4708</v>
      </c>
      <c r="AX363" s="78" t="s">
        <v>145</v>
      </c>
      <c r="AY363" s="78" t="s">
        <v>145</v>
      </c>
      <c r="AZ363" s="78" t="s">
        <v>145</v>
      </c>
    </row>
    <row r="364" spans="1:52" ht="30" customHeight="1">
      <c r="A364" s="172" t="s">
        <v>1602</v>
      </c>
      <c r="B364" s="172" t="s">
        <v>1603</v>
      </c>
      <c r="C364" s="172" t="s">
        <v>1273</v>
      </c>
      <c r="D364" s="173">
        <v>1.48</v>
      </c>
      <c r="E364" s="184">
        <f>단가대비표!O145</f>
        <v>375</v>
      </c>
      <c r="F364" s="178">
        <f>TRUNC(E364*D364,1)</f>
        <v>555</v>
      </c>
      <c r="G364" s="184">
        <f>단가대비표!P145</f>
        <v>0</v>
      </c>
      <c r="H364" s="178">
        <f>TRUNC(G364*D364,1)</f>
        <v>0</v>
      </c>
      <c r="I364" s="184">
        <f>단가대비표!V145</f>
        <v>0</v>
      </c>
      <c r="J364" s="178">
        <f>TRUNC(I364*D364,1)</f>
        <v>0</v>
      </c>
      <c r="K364" s="184">
        <f t="shared" si="61"/>
        <v>375</v>
      </c>
      <c r="L364" s="178">
        <f t="shared" si="61"/>
        <v>555</v>
      </c>
      <c r="M364" s="172" t="s">
        <v>145</v>
      </c>
      <c r="N364" s="78" t="s">
        <v>3614</v>
      </c>
      <c r="O364" s="78" t="s">
        <v>4709</v>
      </c>
      <c r="P364" s="78" t="s">
        <v>332</v>
      </c>
      <c r="Q364" s="78" t="s">
        <v>332</v>
      </c>
      <c r="R364" s="78" t="s">
        <v>331</v>
      </c>
      <c r="AV364" s="78" t="s">
        <v>145</v>
      </c>
      <c r="AW364" s="78" t="s">
        <v>4710</v>
      </c>
      <c r="AX364" s="78" t="s">
        <v>145</v>
      </c>
      <c r="AY364" s="78" t="s">
        <v>145</v>
      </c>
      <c r="AZ364" s="78" t="s">
        <v>145</v>
      </c>
    </row>
    <row r="365" spans="1:52" ht="30" customHeight="1">
      <c r="A365" s="172" t="s">
        <v>1256</v>
      </c>
      <c r="B365" s="172" t="s">
        <v>1257</v>
      </c>
      <c r="C365" s="172" t="s">
        <v>358</v>
      </c>
      <c r="D365" s="173">
        <v>1</v>
      </c>
      <c r="E365" s="184">
        <f>일위대가목록!E342</f>
        <v>0</v>
      </c>
      <c r="F365" s="178">
        <f>TRUNC(E365*D365,1)</f>
        <v>0</v>
      </c>
      <c r="G365" s="184">
        <f>일위대가목록!F342</f>
        <v>28346</v>
      </c>
      <c r="H365" s="178">
        <f>TRUNC(G365*D365,1)</f>
        <v>28346</v>
      </c>
      <c r="I365" s="184">
        <f>일위대가목록!G342</f>
        <v>850</v>
      </c>
      <c r="J365" s="178">
        <f>TRUNC(I365*D365,1)</f>
        <v>850</v>
      </c>
      <c r="K365" s="184">
        <f t="shared" si="61"/>
        <v>29196</v>
      </c>
      <c r="L365" s="178">
        <f t="shared" si="61"/>
        <v>29196</v>
      </c>
      <c r="M365" s="172" t="s">
        <v>1287</v>
      </c>
      <c r="N365" s="78" t="s">
        <v>3614</v>
      </c>
      <c r="O365" s="78" t="s">
        <v>4335</v>
      </c>
      <c r="P365" s="78" t="s">
        <v>331</v>
      </c>
      <c r="Q365" s="78" t="s">
        <v>332</v>
      </c>
      <c r="R365" s="78" t="s">
        <v>332</v>
      </c>
      <c r="AV365" s="78" t="s">
        <v>145</v>
      </c>
      <c r="AW365" s="78" t="s">
        <v>4711</v>
      </c>
      <c r="AX365" s="78" t="s">
        <v>145</v>
      </c>
      <c r="AY365" s="78" t="s">
        <v>145</v>
      </c>
      <c r="AZ365" s="78" t="s">
        <v>145</v>
      </c>
    </row>
    <row r="366" spans="1:52" ht="30" customHeight="1">
      <c r="A366" s="172" t="s">
        <v>1253</v>
      </c>
      <c r="B366" s="172" t="s">
        <v>1254</v>
      </c>
      <c r="C366" s="172" t="s">
        <v>358</v>
      </c>
      <c r="D366" s="173">
        <v>1</v>
      </c>
      <c r="E366" s="184">
        <f>일위대가목록!E341</f>
        <v>0</v>
      </c>
      <c r="F366" s="178">
        <f>TRUNC(E366*D366,1)</f>
        <v>0</v>
      </c>
      <c r="G366" s="184">
        <f>일위대가목록!F341</f>
        <v>3445</v>
      </c>
      <c r="H366" s="178">
        <f>TRUNC(G366*D366,1)</f>
        <v>3445</v>
      </c>
      <c r="I366" s="184">
        <f>일위대가목록!G341</f>
        <v>0</v>
      </c>
      <c r="J366" s="178">
        <f>TRUNC(I366*D366,1)</f>
        <v>0</v>
      </c>
      <c r="K366" s="184">
        <f t="shared" si="61"/>
        <v>3445</v>
      </c>
      <c r="L366" s="178">
        <f t="shared" si="61"/>
        <v>3445</v>
      </c>
      <c r="M366" s="172" t="s">
        <v>1284</v>
      </c>
      <c r="N366" s="78" t="s">
        <v>3614</v>
      </c>
      <c r="O366" s="78" t="s">
        <v>4334</v>
      </c>
      <c r="P366" s="78" t="s">
        <v>331</v>
      </c>
      <c r="Q366" s="78" t="s">
        <v>332</v>
      </c>
      <c r="R366" s="78" t="s">
        <v>332</v>
      </c>
      <c r="AV366" s="78" t="s">
        <v>145</v>
      </c>
      <c r="AW366" s="78" t="s">
        <v>4712</v>
      </c>
      <c r="AX366" s="78" t="s">
        <v>145</v>
      </c>
      <c r="AY366" s="78" t="s">
        <v>145</v>
      </c>
      <c r="AZ366" s="78" t="s">
        <v>145</v>
      </c>
    </row>
    <row r="367" spans="1:52" ht="30" customHeight="1">
      <c r="A367" s="172" t="s">
        <v>1494</v>
      </c>
      <c r="B367" s="172" t="s">
        <v>145</v>
      </c>
      <c r="C367" s="172" t="s">
        <v>145</v>
      </c>
      <c r="D367" s="173"/>
      <c r="E367" s="184"/>
      <c r="F367" s="178">
        <f>TRUNC(SUMIF(N363:N366, N362, F363:F366),0)</f>
        <v>5076</v>
      </c>
      <c r="G367" s="184"/>
      <c r="H367" s="178">
        <f>TRUNC(SUMIF(N363:N366, N362, H363:H366),0)</f>
        <v>31791</v>
      </c>
      <c r="I367" s="184"/>
      <c r="J367" s="178">
        <f>TRUNC(SUMIF(N363:N366, N362, J363:J366),0)</f>
        <v>850</v>
      </c>
      <c r="K367" s="184"/>
      <c r="L367" s="178">
        <f>F367+H367+J367</f>
        <v>37717</v>
      </c>
      <c r="M367" s="172" t="s">
        <v>145</v>
      </c>
      <c r="N367" s="78" t="s">
        <v>342</v>
      </c>
      <c r="O367" s="78" t="s">
        <v>342</v>
      </c>
      <c r="P367" s="78" t="s">
        <v>145</v>
      </c>
      <c r="Q367" s="78" t="s">
        <v>145</v>
      </c>
      <c r="R367" s="78" t="s">
        <v>145</v>
      </c>
      <c r="AV367" s="78" t="s">
        <v>145</v>
      </c>
      <c r="AW367" s="78" t="s">
        <v>145</v>
      </c>
      <c r="AX367" s="78" t="s">
        <v>145</v>
      </c>
      <c r="AY367" s="78" t="s">
        <v>145</v>
      </c>
      <c r="AZ367" s="78" t="s">
        <v>145</v>
      </c>
    </row>
    <row r="368" spans="1:52" ht="30" customHeight="1">
      <c r="A368" s="173"/>
      <c r="B368" s="173"/>
      <c r="C368" s="173"/>
      <c r="D368" s="173"/>
      <c r="E368" s="184"/>
      <c r="F368" s="178"/>
      <c r="G368" s="184"/>
      <c r="H368" s="178"/>
      <c r="I368" s="184"/>
      <c r="J368" s="178"/>
      <c r="K368" s="184"/>
      <c r="L368" s="178"/>
      <c r="M368" s="173"/>
    </row>
    <row r="369" spans="1:52" ht="30" customHeight="1">
      <c r="A369" s="179" t="s">
        <v>4713</v>
      </c>
      <c r="B369" s="180"/>
      <c r="C369" s="180"/>
      <c r="D369" s="180"/>
      <c r="E369" s="181"/>
      <c r="F369" s="182"/>
      <c r="G369" s="181"/>
      <c r="H369" s="182"/>
      <c r="I369" s="181"/>
      <c r="J369" s="182"/>
      <c r="K369" s="181"/>
      <c r="L369" s="182"/>
      <c r="M369" s="183"/>
      <c r="N369" s="78" t="s">
        <v>3616</v>
      </c>
    </row>
    <row r="370" spans="1:52" ht="30" customHeight="1">
      <c r="A370" s="172" t="s">
        <v>501</v>
      </c>
      <c r="B370" s="172" t="s">
        <v>1605</v>
      </c>
      <c r="C370" s="172" t="s">
        <v>1606</v>
      </c>
      <c r="D370" s="173">
        <v>1</v>
      </c>
      <c r="E370" s="184">
        <f>단가대비표!O340</f>
        <v>16664</v>
      </c>
      <c r="F370" s="178">
        <f>TRUNC(E370*D370,1)</f>
        <v>16664</v>
      </c>
      <c r="G370" s="184">
        <f>단가대비표!P340</f>
        <v>20226</v>
      </c>
      <c r="H370" s="178">
        <f>TRUNC(G370*D370,1)</f>
        <v>20226</v>
      </c>
      <c r="I370" s="184">
        <f>단가대비표!V340</f>
        <v>0</v>
      </c>
      <c r="J370" s="178">
        <f>TRUNC(I370*D370,1)</f>
        <v>0</v>
      </c>
      <c r="K370" s="184">
        <f>TRUNC(E370+G370+I370,1)</f>
        <v>36890</v>
      </c>
      <c r="L370" s="178">
        <f>TRUNC(F370+H370+J370,1)</f>
        <v>36890</v>
      </c>
      <c r="M370" s="172" t="s">
        <v>145</v>
      </c>
      <c r="N370" s="78" t="s">
        <v>3616</v>
      </c>
      <c r="O370" s="78" t="s">
        <v>4714</v>
      </c>
      <c r="P370" s="78" t="s">
        <v>332</v>
      </c>
      <c r="Q370" s="78" t="s">
        <v>332</v>
      </c>
      <c r="R370" s="78" t="s">
        <v>331</v>
      </c>
      <c r="AV370" s="78" t="s">
        <v>145</v>
      </c>
      <c r="AW370" s="78" t="s">
        <v>4715</v>
      </c>
      <c r="AX370" s="78" t="s">
        <v>145</v>
      </c>
      <c r="AY370" s="78" t="s">
        <v>145</v>
      </c>
      <c r="AZ370" s="78" t="s">
        <v>145</v>
      </c>
    </row>
    <row r="371" spans="1:52" ht="30" customHeight="1">
      <c r="A371" s="172" t="s">
        <v>1494</v>
      </c>
      <c r="B371" s="172" t="s">
        <v>145</v>
      </c>
      <c r="C371" s="172" t="s">
        <v>145</v>
      </c>
      <c r="D371" s="173"/>
      <c r="E371" s="184"/>
      <c r="F371" s="178">
        <f>TRUNC(SUMIF(N370:N370, N369, F370:F370),0)</f>
        <v>16664</v>
      </c>
      <c r="G371" s="184"/>
      <c r="H371" s="178">
        <f>TRUNC(SUMIF(N370:N370, N369, H370:H370),0)</f>
        <v>20226</v>
      </c>
      <c r="I371" s="184"/>
      <c r="J371" s="178">
        <f>TRUNC(SUMIF(N370:N370, N369, J370:J370),0)</f>
        <v>0</v>
      </c>
      <c r="K371" s="184"/>
      <c r="L371" s="178">
        <f>F371+H371+J371</f>
        <v>36890</v>
      </c>
      <c r="M371" s="172" t="s">
        <v>145</v>
      </c>
      <c r="N371" s="78" t="s">
        <v>342</v>
      </c>
      <c r="O371" s="78" t="s">
        <v>342</v>
      </c>
      <c r="P371" s="78" t="s">
        <v>145</v>
      </c>
      <c r="Q371" s="78" t="s">
        <v>145</v>
      </c>
      <c r="R371" s="78" t="s">
        <v>145</v>
      </c>
      <c r="AV371" s="78" t="s">
        <v>145</v>
      </c>
      <c r="AW371" s="78" t="s">
        <v>145</v>
      </c>
      <c r="AX371" s="78" t="s">
        <v>145</v>
      </c>
      <c r="AY371" s="78" t="s">
        <v>145</v>
      </c>
      <c r="AZ371" s="78" t="s">
        <v>145</v>
      </c>
    </row>
    <row r="372" spans="1:52" ht="30" customHeight="1">
      <c r="A372" s="173"/>
      <c r="B372" s="173"/>
      <c r="C372" s="173"/>
      <c r="D372" s="173"/>
      <c r="E372" s="184"/>
      <c r="F372" s="178"/>
      <c r="G372" s="184"/>
      <c r="H372" s="178"/>
      <c r="I372" s="184"/>
      <c r="J372" s="178"/>
      <c r="K372" s="184"/>
      <c r="L372" s="178"/>
      <c r="M372" s="173"/>
    </row>
    <row r="373" spans="1:52" ht="30" customHeight="1">
      <c r="A373" s="179" t="s">
        <v>4716</v>
      </c>
      <c r="B373" s="180"/>
      <c r="C373" s="180"/>
      <c r="D373" s="180"/>
      <c r="E373" s="181"/>
      <c r="F373" s="182"/>
      <c r="G373" s="181"/>
      <c r="H373" s="182"/>
      <c r="I373" s="181"/>
      <c r="J373" s="182"/>
      <c r="K373" s="181"/>
      <c r="L373" s="182"/>
      <c r="M373" s="183"/>
      <c r="N373" s="78" t="s">
        <v>3618</v>
      </c>
    </row>
    <row r="374" spans="1:52" ht="30" customHeight="1">
      <c r="A374" s="172" t="s">
        <v>501</v>
      </c>
      <c r="B374" s="172" t="s">
        <v>1607</v>
      </c>
      <c r="C374" s="172" t="s">
        <v>1606</v>
      </c>
      <c r="D374" s="173">
        <v>1</v>
      </c>
      <c r="E374" s="184">
        <f>단가대비표!O341</f>
        <v>15176</v>
      </c>
      <c r="F374" s="178">
        <f>TRUNC(E374*D374,1)</f>
        <v>15176</v>
      </c>
      <c r="G374" s="184">
        <f>단가대비표!P341</f>
        <v>23744</v>
      </c>
      <c r="H374" s="178">
        <f>TRUNC(G374*D374,1)</f>
        <v>23744</v>
      </c>
      <c r="I374" s="184">
        <f>단가대비표!V341</f>
        <v>0</v>
      </c>
      <c r="J374" s="178">
        <f>TRUNC(I374*D374,1)</f>
        <v>0</v>
      </c>
      <c r="K374" s="184">
        <f>TRUNC(E374+G374+I374,1)</f>
        <v>38920</v>
      </c>
      <c r="L374" s="178">
        <f>TRUNC(F374+H374+J374,1)</f>
        <v>38920</v>
      </c>
      <c r="M374" s="172" t="s">
        <v>145</v>
      </c>
      <c r="N374" s="78" t="s">
        <v>3618</v>
      </c>
      <c r="O374" s="78" t="s">
        <v>4717</v>
      </c>
      <c r="P374" s="78" t="s">
        <v>332</v>
      </c>
      <c r="Q374" s="78" t="s">
        <v>332</v>
      </c>
      <c r="R374" s="78" t="s">
        <v>331</v>
      </c>
      <c r="AV374" s="78" t="s">
        <v>145</v>
      </c>
      <c r="AW374" s="78" t="s">
        <v>4718</v>
      </c>
      <c r="AX374" s="78" t="s">
        <v>145</v>
      </c>
      <c r="AY374" s="78" t="s">
        <v>145</v>
      </c>
      <c r="AZ374" s="78" t="s">
        <v>145</v>
      </c>
    </row>
    <row r="375" spans="1:52" ht="30" customHeight="1">
      <c r="A375" s="172" t="s">
        <v>1494</v>
      </c>
      <c r="B375" s="172" t="s">
        <v>145</v>
      </c>
      <c r="C375" s="172" t="s">
        <v>145</v>
      </c>
      <c r="D375" s="173"/>
      <c r="E375" s="184"/>
      <c r="F375" s="178">
        <f>TRUNC(SUMIF(N374:N374, N373, F374:F374),0)</f>
        <v>15176</v>
      </c>
      <c r="G375" s="184"/>
      <c r="H375" s="178">
        <f>TRUNC(SUMIF(N374:N374, N373, H374:H374),0)</f>
        <v>23744</v>
      </c>
      <c r="I375" s="184"/>
      <c r="J375" s="178">
        <f>TRUNC(SUMIF(N374:N374, N373, J374:J374),0)</f>
        <v>0</v>
      </c>
      <c r="K375" s="184"/>
      <c r="L375" s="178">
        <f>F375+H375+J375</f>
        <v>38920</v>
      </c>
      <c r="M375" s="172" t="s">
        <v>145</v>
      </c>
      <c r="N375" s="78" t="s">
        <v>342</v>
      </c>
      <c r="O375" s="78" t="s">
        <v>342</v>
      </c>
      <c r="P375" s="78" t="s">
        <v>145</v>
      </c>
      <c r="Q375" s="78" t="s">
        <v>145</v>
      </c>
      <c r="R375" s="78" t="s">
        <v>145</v>
      </c>
      <c r="AV375" s="78" t="s">
        <v>145</v>
      </c>
      <c r="AW375" s="78" t="s">
        <v>145</v>
      </c>
      <c r="AX375" s="78" t="s">
        <v>145</v>
      </c>
      <c r="AY375" s="78" t="s">
        <v>145</v>
      </c>
      <c r="AZ375" s="78" t="s">
        <v>145</v>
      </c>
    </row>
    <row r="376" spans="1:52" ht="30" customHeight="1">
      <c r="A376" s="173"/>
      <c r="B376" s="173"/>
      <c r="C376" s="173"/>
      <c r="D376" s="173"/>
      <c r="E376" s="184"/>
      <c r="F376" s="178"/>
      <c r="G376" s="184"/>
      <c r="H376" s="178"/>
      <c r="I376" s="184"/>
      <c r="J376" s="178"/>
      <c r="K376" s="184"/>
      <c r="L376" s="178"/>
      <c r="M376" s="173"/>
    </row>
    <row r="377" spans="1:52" ht="30" customHeight="1">
      <c r="A377" s="179" t="s">
        <v>4719</v>
      </c>
      <c r="B377" s="180"/>
      <c r="C377" s="180"/>
      <c r="D377" s="180"/>
      <c r="E377" s="181"/>
      <c r="F377" s="182"/>
      <c r="G377" s="181"/>
      <c r="H377" s="182"/>
      <c r="I377" s="181"/>
      <c r="J377" s="182"/>
      <c r="K377" s="181"/>
      <c r="L377" s="182"/>
      <c r="M377" s="183"/>
      <c r="N377" s="78" t="s">
        <v>3620</v>
      </c>
    </row>
    <row r="378" spans="1:52" ht="30" customHeight="1">
      <c r="A378" s="172" t="s">
        <v>1608</v>
      </c>
      <c r="B378" s="172" t="s">
        <v>145</v>
      </c>
      <c r="C378" s="172" t="s">
        <v>358</v>
      </c>
      <c r="D378" s="173">
        <v>1</v>
      </c>
      <c r="E378" s="184">
        <f>단가대비표!O383</f>
        <v>0</v>
      </c>
      <c r="F378" s="178">
        <f>TRUNC(E378*D378,1)</f>
        <v>0</v>
      </c>
      <c r="G378" s="184">
        <f>단가대비표!P383</f>
        <v>6000</v>
      </c>
      <c r="H378" s="178">
        <f>TRUNC(G378*D378,1)</f>
        <v>6000</v>
      </c>
      <c r="I378" s="184">
        <f>단가대비표!V383</f>
        <v>0</v>
      </c>
      <c r="J378" s="178">
        <f>TRUNC(I378*D378,1)</f>
        <v>0</v>
      </c>
      <c r="K378" s="184">
        <f>TRUNC(E378+G378+I378,1)</f>
        <v>6000</v>
      </c>
      <c r="L378" s="178">
        <f>TRUNC(F378+H378+J378,1)</f>
        <v>6000</v>
      </c>
      <c r="M378" s="172" t="s">
        <v>145</v>
      </c>
      <c r="N378" s="78" t="s">
        <v>3620</v>
      </c>
      <c r="O378" s="78" t="s">
        <v>4720</v>
      </c>
      <c r="P378" s="78" t="s">
        <v>332</v>
      </c>
      <c r="Q378" s="78" t="s">
        <v>332</v>
      </c>
      <c r="R378" s="78" t="s">
        <v>331</v>
      </c>
      <c r="AV378" s="78" t="s">
        <v>145</v>
      </c>
      <c r="AW378" s="78" t="s">
        <v>4721</v>
      </c>
      <c r="AX378" s="78" t="s">
        <v>145</v>
      </c>
      <c r="AY378" s="78" t="s">
        <v>145</v>
      </c>
      <c r="AZ378" s="78" t="s">
        <v>145</v>
      </c>
    </row>
    <row r="379" spans="1:52" ht="30" customHeight="1">
      <c r="A379" s="172" t="s">
        <v>1609</v>
      </c>
      <c r="B379" s="172" t="s">
        <v>1610</v>
      </c>
      <c r="C379" s="172" t="s">
        <v>358</v>
      </c>
      <c r="D379" s="173">
        <v>1</v>
      </c>
      <c r="E379" s="184">
        <f>단가대비표!O384</f>
        <v>51000</v>
      </c>
      <c r="F379" s="178">
        <f>TRUNC(E379*D379,1)</f>
        <v>51000</v>
      </c>
      <c r="G379" s="184">
        <f>단가대비표!P384</f>
        <v>26000</v>
      </c>
      <c r="H379" s="178">
        <f>TRUNC(G379*D379,1)</f>
        <v>26000</v>
      </c>
      <c r="I379" s="184">
        <f>단가대비표!V384</f>
        <v>0</v>
      </c>
      <c r="J379" s="178">
        <f>TRUNC(I379*D379,1)</f>
        <v>0</v>
      </c>
      <c r="K379" s="184">
        <f>TRUNC(E379+G379+I379,1)</f>
        <v>77000</v>
      </c>
      <c r="L379" s="178">
        <f>TRUNC(F379+H379+J379,1)</f>
        <v>77000</v>
      </c>
      <c r="M379" s="172" t="s">
        <v>145</v>
      </c>
      <c r="N379" s="78" t="s">
        <v>3620</v>
      </c>
      <c r="O379" s="78" t="s">
        <v>4722</v>
      </c>
      <c r="P379" s="78" t="s">
        <v>332</v>
      </c>
      <c r="Q379" s="78" t="s">
        <v>332</v>
      </c>
      <c r="R379" s="78" t="s">
        <v>331</v>
      </c>
      <c r="AV379" s="78" t="s">
        <v>145</v>
      </c>
      <c r="AW379" s="78" t="s">
        <v>4723</v>
      </c>
      <c r="AX379" s="78" t="s">
        <v>145</v>
      </c>
      <c r="AY379" s="78" t="s">
        <v>145</v>
      </c>
      <c r="AZ379" s="78" t="s">
        <v>145</v>
      </c>
    </row>
    <row r="380" spans="1:52" ht="30" customHeight="1">
      <c r="A380" s="172" t="s">
        <v>1494</v>
      </c>
      <c r="B380" s="172" t="s">
        <v>145</v>
      </c>
      <c r="C380" s="172" t="s">
        <v>145</v>
      </c>
      <c r="D380" s="173"/>
      <c r="E380" s="184"/>
      <c r="F380" s="178">
        <f>TRUNC(SUMIF(N378:N379, N377, F378:F379),0)</f>
        <v>51000</v>
      </c>
      <c r="G380" s="184"/>
      <c r="H380" s="178">
        <f>TRUNC(SUMIF(N378:N379, N377, H378:H379),0)</f>
        <v>32000</v>
      </c>
      <c r="I380" s="184"/>
      <c r="J380" s="178">
        <f>TRUNC(SUMIF(N378:N379, N377, J378:J379),0)</f>
        <v>0</v>
      </c>
      <c r="K380" s="184"/>
      <c r="L380" s="178">
        <f>F380+H380+J380</f>
        <v>83000</v>
      </c>
      <c r="M380" s="172" t="s">
        <v>145</v>
      </c>
      <c r="N380" s="78" t="s">
        <v>342</v>
      </c>
      <c r="O380" s="78" t="s">
        <v>342</v>
      </c>
      <c r="P380" s="78" t="s">
        <v>145</v>
      </c>
      <c r="Q380" s="78" t="s">
        <v>145</v>
      </c>
      <c r="R380" s="78" t="s">
        <v>145</v>
      </c>
      <c r="AV380" s="78" t="s">
        <v>145</v>
      </c>
      <c r="AW380" s="78" t="s">
        <v>145</v>
      </c>
      <c r="AX380" s="78" t="s">
        <v>145</v>
      </c>
      <c r="AY380" s="78" t="s">
        <v>145</v>
      </c>
      <c r="AZ380" s="78" t="s">
        <v>145</v>
      </c>
    </row>
    <row r="381" spans="1:52" ht="30" customHeight="1">
      <c r="A381" s="173"/>
      <c r="B381" s="173"/>
      <c r="C381" s="173"/>
      <c r="D381" s="173"/>
      <c r="E381" s="184"/>
      <c r="F381" s="178"/>
      <c r="G381" s="184"/>
      <c r="H381" s="178"/>
      <c r="I381" s="184"/>
      <c r="J381" s="178"/>
      <c r="K381" s="184"/>
      <c r="L381" s="178"/>
      <c r="M381" s="173"/>
    </row>
    <row r="382" spans="1:52" ht="30" customHeight="1">
      <c r="A382" s="179" t="s">
        <v>4724</v>
      </c>
      <c r="B382" s="180"/>
      <c r="C382" s="180"/>
      <c r="D382" s="180"/>
      <c r="E382" s="181"/>
      <c r="F382" s="182"/>
      <c r="G382" s="181"/>
      <c r="H382" s="182"/>
      <c r="I382" s="181"/>
      <c r="J382" s="182"/>
      <c r="K382" s="181"/>
      <c r="L382" s="182"/>
      <c r="M382" s="183"/>
      <c r="N382" s="78" t="s">
        <v>3622</v>
      </c>
    </row>
    <row r="383" spans="1:52" ht="30" customHeight="1">
      <c r="A383" s="172" t="s">
        <v>900</v>
      </c>
      <c r="B383" s="172" t="s">
        <v>1615</v>
      </c>
      <c r="C383" s="172" t="s">
        <v>1273</v>
      </c>
      <c r="D383" s="173">
        <v>13.05</v>
      </c>
      <c r="E383" s="184">
        <f>단가대비표!O142</f>
        <v>0</v>
      </c>
      <c r="F383" s="178">
        <f>TRUNC(E383*D383,1)</f>
        <v>0</v>
      </c>
      <c r="G383" s="184">
        <f>단가대비표!P142</f>
        <v>0</v>
      </c>
      <c r="H383" s="178">
        <f>TRUNC(G383*D383,1)</f>
        <v>0</v>
      </c>
      <c r="I383" s="184">
        <f>단가대비표!V142</f>
        <v>0</v>
      </c>
      <c r="J383" s="178">
        <f>TRUNC(I383*D383,1)</f>
        <v>0</v>
      </c>
      <c r="K383" s="184">
        <f t="shared" ref="K383:L386" si="62">TRUNC(E383+G383+I383,1)</f>
        <v>0</v>
      </c>
      <c r="L383" s="178">
        <f t="shared" si="62"/>
        <v>0</v>
      </c>
      <c r="M383" s="172" t="s">
        <v>1576</v>
      </c>
      <c r="N383" s="78" t="s">
        <v>3622</v>
      </c>
      <c r="O383" s="78" t="s">
        <v>4725</v>
      </c>
      <c r="P383" s="78" t="s">
        <v>332</v>
      </c>
      <c r="Q383" s="78" t="s">
        <v>332</v>
      </c>
      <c r="R383" s="78" t="s">
        <v>331</v>
      </c>
      <c r="AV383" s="78" t="s">
        <v>145</v>
      </c>
      <c r="AW383" s="78" t="s">
        <v>4726</v>
      </c>
      <c r="AX383" s="78" t="s">
        <v>145</v>
      </c>
      <c r="AY383" s="78" t="s">
        <v>145</v>
      </c>
      <c r="AZ383" s="78" t="s">
        <v>145</v>
      </c>
    </row>
    <row r="384" spans="1:52" ht="30" customHeight="1">
      <c r="A384" s="172" t="s">
        <v>904</v>
      </c>
      <c r="B384" s="172" t="s">
        <v>1616</v>
      </c>
      <c r="C384" s="172" t="s">
        <v>381</v>
      </c>
      <c r="D384" s="173">
        <v>1.7000000000000001E-2</v>
      </c>
      <c r="E384" s="184">
        <f>단가대비표!O44</f>
        <v>0</v>
      </c>
      <c r="F384" s="178">
        <f>TRUNC(E384*D384,1)</f>
        <v>0</v>
      </c>
      <c r="G384" s="184">
        <f>단가대비표!P44</f>
        <v>0</v>
      </c>
      <c r="H384" s="178">
        <f>TRUNC(G384*D384,1)</f>
        <v>0</v>
      </c>
      <c r="I384" s="184">
        <f>단가대비표!V44</f>
        <v>0</v>
      </c>
      <c r="J384" s="178">
        <f>TRUNC(I384*D384,1)</f>
        <v>0</v>
      </c>
      <c r="K384" s="184">
        <f t="shared" si="62"/>
        <v>0</v>
      </c>
      <c r="L384" s="178">
        <f t="shared" si="62"/>
        <v>0</v>
      </c>
      <c r="M384" s="172" t="s">
        <v>1576</v>
      </c>
      <c r="N384" s="78" t="s">
        <v>3622</v>
      </c>
      <c r="O384" s="78" t="s">
        <v>4727</v>
      </c>
      <c r="P384" s="78" t="s">
        <v>332</v>
      </c>
      <c r="Q384" s="78" t="s">
        <v>332</v>
      </c>
      <c r="R384" s="78" t="s">
        <v>331</v>
      </c>
      <c r="AV384" s="78" t="s">
        <v>145</v>
      </c>
      <c r="AW384" s="78" t="s">
        <v>4728</v>
      </c>
      <c r="AX384" s="78" t="s">
        <v>145</v>
      </c>
      <c r="AY384" s="78" t="s">
        <v>145</v>
      </c>
      <c r="AZ384" s="78" t="s">
        <v>145</v>
      </c>
    </row>
    <row r="385" spans="1:52" ht="30" customHeight="1">
      <c r="A385" s="172" t="s">
        <v>1617</v>
      </c>
      <c r="B385" s="172" t="s">
        <v>1618</v>
      </c>
      <c r="C385" s="172" t="s">
        <v>1604</v>
      </c>
      <c r="D385" s="173">
        <v>0.65500000000000003</v>
      </c>
      <c r="E385" s="184">
        <f>단가대비표!O55</f>
        <v>3753</v>
      </c>
      <c r="F385" s="178">
        <f>TRUNC(E385*D385,1)</f>
        <v>2458.1999999999998</v>
      </c>
      <c r="G385" s="184">
        <f>단가대비표!P55</f>
        <v>0</v>
      </c>
      <c r="H385" s="178">
        <f>TRUNC(G385*D385,1)</f>
        <v>0</v>
      </c>
      <c r="I385" s="184">
        <f>단가대비표!V55</f>
        <v>0</v>
      </c>
      <c r="J385" s="178">
        <f>TRUNC(I385*D385,1)</f>
        <v>0</v>
      </c>
      <c r="K385" s="184">
        <f t="shared" si="62"/>
        <v>3753</v>
      </c>
      <c r="L385" s="178">
        <f t="shared" si="62"/>
        <v>2458.1999999999998</v>
      </c>
      <c r="M385" s="172" t="s">
        <v>145</v>
      </c>
      <c r="N385" s="78" t="s">
        <v>3622</v>
      </c>
      <c r="O385" s="78" t="s">
        <v>4729</v>
      </c>
      <c r="P385" s="78" t="s">
        <v>332</v>
      </c>
      <c r="Q385" s="78" t="s">
        <v>332</v>
      </c>
      <c r="R385" s="78" t="s">
        <v>331</v>
      </c>
      <c r="AV385" s="78" t="s">
        <v>145</v>
      </c>
      <c r="AW385" s="78" t="s">
        <v>4730</v>
      </c>
      <c r="AX385" s="78" t="s">
        <v>145</v>
      </c>
      <c r="AY385" s="78" t="s">
        <v>145</v>
      </c>
      <c r="AZ385" s="78" t="s">
        <v>145</v>
      </c>
    </row>
    <row r="386" spans="1:52" ht="30" customHeight="1">
      <c r="A386" s="172" t="s">
        <v>520</v>
      </c>
      <c r="B386" s="172" t="s">
        <v>499</v>
      </c>
      <c r="C386" s="172" t="s">
        <v>358</v>
      </c>
      <c r="D386" s="173">
        <v>1</v>
      </c>
      <c r="E386" s="184">
        <f>일위대가목록!E343</f>
        <v>0</v>
      </c>
      <c r="F386" s="178">
        <f>TRUNC(E386*D386,1)</f>
        <v>0</v>
      </c>
      <c r="G386" s="184">
        <f>일위대가목록!F343</f>
        <v>23346</v>
      </c>
      <c r="H386" s="178">
        <f>TRUNC(G386*D386,1)</f>
        <v>23346</v>
      </c>
      <c r="I386" s="184">
        <f>일위대가목록!G343</f>
        <v>700</v>
      </c>
      <c r="J386" s="178">
        <f>TRUNC(I386*D386,1)</f>
        <v>700</v>
      </c>
      <c r="K386" s="184">
        <f t="shared" si="62"/>
        <v>24046</v>
      </c>
      <c r="L386" s="178">
        <f t="shared" si="62"/>
        <v>24046</v>
      </c>
      <c r="M386" s="172" t="s">
        <v>1290</v>
      </c>
      <c r="N386" s="78" t="s">
        <v>3622</v>
      </c>
      <c r="O386" s="78" t="s">
        <v>4336</v>
      </c>
      <c r="P386" s="78" t="s">
        <v>331</v>
      </c>
      <c r="Q386" s="78" t="s">
        <v>332</v>
      </c>
      <c r="R386" s="78" t="s">
        <v>332</v>
      </c>
      <c r="AV386" s="78" t="s">
        <v>145</v>
      </c>
      <c r="AW386" s="78" t="s">
        <v>4731</v>
      </c>
      <c r="AX386" s="78" t="s">
        <v>145</v>
      </c>
      <c r="AY386" s="78" t="s">
        <v>145</v>
      </c>
      <c r="AZ386" s="78" t="s">
        <v>145</v>
      </c>
    </row>
    <row r="387" spans="1:52" ht="30" customHeight="1">
      <c r="A387" s="172" t="s">
        <v>1494</v>
      </c>
      <c r="B387" s="172" t="s">
        <v>145</v>
      </c>
      <c r="C387" s="172" t="s">
        <v>145</v>
      </c>
      <c r="D387" s="173"/>
      <c r="E387" s="184"/>
      <c r="F387" s="178">
        <f>TRUNC(SUMIF(N383:N386, N382, F383:F386),0)</f>
        <v>2458</v>
      </c>
      <c r="G387" s="184"/>
      <c r="H387" s="178">
        <f>TRUNC(SUMIF(N383:N386, N382, H383:H386),0)</f>
        <v>23346</v>
      </c>
      <c r="I387" s="184"/>
      <c r="J387" s="178">
        <f>TRUNC(SUMIF(N383:N386, N382, J383:J386),0)</f>
        <v>700</v>
      </c>
      <c r="K387" s="184"/>
      <c r="L387" s="178">
        <f>F387+H387+J387</f>
        <v>26504</v>
      </c>
      <c r="M387" s="172" t="s">
        <v>145</v>
      </c>
      <c r="N387" s="78" t="s">
        <v>342</v>
      </c>
      <c r="O387" s="78" t="s">
        <v>342</v>
      </c>
      <c r="P387" s="78" t="s">
        <v>145</v>
      </c>
      <c r="Q387" s="78" t="s">
        <v>145</v>
      </c>
      <c r="R387" s="78" t="s">
        <v>145</v>
      </c>
      <c r="AV387" s="78" t="s">
        <v>145</v>
      </c>
      <c r="AW387" s="78" t="s">
        <v>145</v>
      </c>
      <c r="AX387" s="78" t="s">
        <v>145</v>
      </c>
      <c r="AY387" s="78" t="s">
        <v>145</v>
      </c>
      <c r="AZ387" s="78" t="s">
        <v>145</v>
      </c>
    </row>
    <row r="388" spans="1:52" ht="30" customHeight="1">
      <c r="A388" s="173"/>
      <c r="B388" s="173"/>
      <c r="C388" s="173"/>
      <c r="D388" s="173"/>
      <c r="E388" s="184"/>
      <c r="F388" s="178"/>
      <c r="G388" s="184"/>
      <c r="H388" s="178"/>
      <c r="I388" s="184"/>
      <c r="J388" s="178"/>
      <c r="K388" s="184"/>
      <c r="L388" s="178"/>
      <c r="M388" s="173"/>
    </row>
    <row r="389" spans="1:52" ht="30" customHeight="1">
      <c r="A389" s="179" t="s">
        <v>4732</v>
      </c>
      <c r="B389" s="180"/>
      <c r="C389" s="180"/>
      <c r="D389" s="180"/>
      <c r="E389" s="181"/>
      <c r="F389" s="182"/>
      <c r="G389" s="181"/>
      <c r="H389" s="182"/>
      <c r="I389" s="181"/>
      <c r="J389" s="182"/>
      <c r="K389" s="181"/>
      <c r="L389" s="182"/>
      <c r="M389" s="183"/>
      <c r="N389" s="78" t="s">
        <v>3624</v>
      </c>
    </row>
    <row r="390" spans="1:52" ht="30" customHeight="1">
      <c r="A390" s="172" t="s">
        <v>900</v>
      </c>
      <c r="B390" s="172" t="s">
        <v>1615</v>
      </c>
      <c r="C390" s="172" t="s">
        <v>1273</v>
      </c>
      <c r="D390" s="173">
        <v>13.05</v>
      </c>
      <c r="E390" s="184">
        <f>단가대비표!O142</f>
        <v>0</v>
      </c>
      <c r="F390" s="178">
        <f>TRUNC(E390*D390,1)</f>
        <v>0</v>
      </c>
      <c r="G390" s="184">
        <f>단가대비표!P142</f>
        <v>0</v>
      </c>
      <c r="H390" s="178">
        <f>TRUNC(G390*D390,1)</f>
        <v>0</v>
      </c>
      <c r="I390" s="184">
        <f>단가대비표!V142</f>
        <v>0</v>
      </c>
      <c r="J390" s="178">
        <f>TRUNC(I390*D390,1)</f>
        <v>0</v>
      </c>
      <c r="K390" s="184">
        <f t="shared" ref="K390:L393" si="63">TRUNC(E390+G390+I390,1)</f>
        <v>0</v>
      </c>
      <c r="L390" s="178">
        <f t="shared" si="63"/>
        <v>0</v>
      </c>
      <c r="M390" s="172" t="s">
        <v>1576</v>
      </c>
      <c r="N390" s="78" t="s">
        <v>3624</v>
      </c>
      <c r="O390" s="78" t="s">
        <v>4725</v>
      </c>
      <c r="P390" s="78" t="s">
        <v>332</v>
      </c>
      <c r="Q390" s="78" t="s">
        <v>332</v>
      </c>
      <c r="R390" s="78" t="s">
        <v>331</v>
      </c>
      <c r="AV390" s="78" t="s">
        <v>145</v>
      </c>
      <c r="AW390" s="78" t="s">
        <v>4733</v>
      </c>
      <c r="AX390" s="78" t="s">
        <v>145</v>
      </c>
      <c r="AY390" s="78" t="s">
        <v>145</v>
      </c>
      <c r="AZ390" s="78" t="s">
        <v>145</v>
      </c>
    </row>
    <row r="391" spans="1:52" ht="30" customHeight="1">
      <c r="A391" s="172" t="s">
        <v>904</v>
      </c>
      <c r="B391" s="172" t="s">
        <v>1616</v>
      </c>
      <c r="C391" s="172" t="s">
        <v>381</v>
      </c>
      <c r="D391" s="173">
        <v>1.7000000000000001E-2</v>
      </c>
      <c r="E391" s="184">
        <f>단가대비표!O44</f>
        <v>0</v>
      </c>
      <c r="F391" s="178">
        <f>TRUNC(E391*D391,1)</f>
        <v>0</v>
      </c>
      <c r="G391" s="184">
        <f>단가대비표!P44</f>
        <v>0</v>
      </c>
      <c r="H391" s="178">
        <f>TRUNC(G391*D391,1)</f>
        <v>0</v>
      </c>
      <c r="I391" s="184">
        <f>단가대비표!V44</f>
        <v>0</v>
      </c>
      <c r="J391" s="178">
        <f>TRUNC(I391*D391,1)</f>
        <v>0</v>
      </c>
      <c r="K391" s="184">
        <f t="shared" si="63"/>
        <v>0</v>
      </c>
      <c r="L391" s="178">
        <f t="shared" si="63"/>
        <v>0</v>
      </c>
      <c r="M391" s="172" t="s">
        <v>1576</v>
      </c>
      <c r="N391" s="78" t="s">
        <v>3624</v>
      </c>
      <c r="O391" s="78" t="s">
        <v>4727</v>
      </c>
      <c r="P391" s="78" t="s">
        <v>332</v>
      </c>
      <c r="Q391" s="78" t="s">
        <v>332</v>
      </c>
      <c r="R391" s="78" t="s">
        <v>331</v>
      </c>
      <c r="AV391" s="78" t="s">
        <v>145</v>
      </c>
      <c r="AW391" s="78" t="s">
        <v>4734</v>
      </c>
      <c r="AX391" s="78" t="s">
        <v>145</v>
      </c>
      <c r="AY391" s="78" t="s">
        <v>145</v>
      </c>
      <c r="AZ391" s="78" t="s">
        <v>145</v>
      </c>
    </row>
    <row r="392" spans="1:52" ht="30" customHeight="1">
      <c r="A392" s="172" t="s">
        <v>1617</v>
      </c>
      <c r="B392" s="172" t="s">
        <v>1618</v>
      </c>
      <c r="C392" s="172" t="s">
        <v>1604</v>
      </c>
      <c r="D392" s="173">
        <v>0.65500000000000003</v>
      </c>
      <c r="E392" s="184">
        <f>단가대비표!O55</f>
        <v>3753</v>
      </c>
      <c r="F392" s="178">
        <f>TRUNC(E392*D392,1)</f>
        <v>2458.1999999999998</v>
      </c>
      <c r="G392" s="184">
        <f>단가대비표!P55</f>
        <v>0</v>
      </c>
      <c r="H392" s="178">
        <f>TRUNC(G392*D392,1)</f>
        <v>0</v>
      </c>
      <c r="I392" s="184">
        <f>단가대비표!V55</f>
        <v>0</v>
      </c>
      <c r="J392" s="178">
        <f>TRUNC(I392*D392,1)</f>
        <v>0</v>
      </c>
      <c r="K392" s="184">
        <f t="shared" si="63"/>
        <v>3753</v>
      </c>
      <c r="L392" s="178">
        <f t="shared" si="63"/>
        <v>2458.1999999999998</v>
      </c>
      <c r="M392" s="172" t="s">
        <v>145</v>
      </c>
      <c r="N392" s="78" t="s">
        <v>3624</v>
      </c>
      <c r="O392" s="78" t="s">
        <v>4729</v>
      </c>
      <c r="P392" s="78" t="s">
        <v>332</v>
      </c>
      <c r="Q392" s="78" t="s">
        <v>332</v>
      </c>
      <c r="R392" s="78" t="s">
        <v>331</v>
      </c>
      <c r="AV392" s="78" t="s">
        <v>145</v>
      </c>
      <c r="AW392" s="78" t="s">
        <v>4735</v>
      </c>
      <c r="AX392" s="78" t="s">
        <v>145</v>
      </c>
      <c r="AY392" s="78" t="s">
        <v>145</v>
      </c>
      <c r="AZ392" s="78" t="s">
        <v>145</v>
      </c>
    </row>
    <row r="393" spans="1:52" ht="30" customHeight="1">
      <c r="A393" s="172" t="s">
        <v>520</v>
      </c>
      <c r="B393" s="172" t="s">
        <v>522</v>
      </c>
      <c r="C393" s="172" t="s">
        <v>358</v>
      </c>
      <c r="D393" s="173">
        <v>1</v>
      </c>
      <c r="E393" s="184">
        <f>일위대가목록!E344</f>
        <v>0</v>
      </c>
      <c r="F393" s="178">
        <f>TRUNC(E393*D393,1)</f>
        <v>0</v>
      </c>
      <c r="G393" s="184">
        <f>일위대가목록!F344</f>
        <v>18337</v>
      </c>
      <c r="H393" s="178">
        <f>TRUNC(G393*D393,1)</f>
        <v>18337</v>
      </c>
      <c r="I393" s="184">
        <f>일위대가목록!G344</f>
        <v>550</v>
      </c>
      <c r="J393" s="178">
        <f>TRUNC(I393*D393,1)</f>
        <v>550</v>
      </c>
      <c r="K393" s="184">
        <f t="shared" si="63"/>
        <v>18887</v>
      </c>
      <c r="L393" s="178">
        <f t="shared" si="63"/>
        <v>18887</v>
      </c>
      <c r="M393" s="172" t="s">
        <v>1292</v>
      </c>
      <c r="N393" s="78" t="s">
        <v>3624</v>
      </c>
      <c r="O393" s="78" t="s">
        <v>4337</v>
      </c>
      <c r="P393" s="78" t="s">
        <v>331</v>
      </c>
      <c r="Q393" s="78" t="s">
        <v>332</v>
      </c>
      <c r="R393" s="78" t="s">
        <v>332</v>
      </c>
      <c r="AV393" s="78" t="s">
        <v>145</v>
      </c>
      <c r="AW393" s="78" t="s">
        <v>4736</v>
      </c>
      <c r="AX393" s="78" t="s">
        <v>145</v>
      </c>
      <c r="AY393" s="78" t="s">
        <v>145</v>
      </c>
      <c r="AZ393" s="78" t="s">
        <v>145</v>
      </c>
    </row>
    <row r="394" spans="1:52" ht="30" customHeight="1">
      <c r="A394" s="172" t="s">
        <v>1494</v>
      </c>
      <c r="B394" s="172" t="s">
        <v>145</v>
      </c>
      <c r="C394" s="172" t="s">
        <v>145</v>
      </c>
      <c r="D394" s="173"/>
      <c r="E394" s="184"/>
      <c r="F394" s="178">
        <f>TRUNC(SUMIF(N390:N393, N389, F390:F393),0)</f>
        <v>2458</v>
      </c>
      <c r="G394" s="184"/>
      <c r="H394" s="178">
        <f>TRUNC(SUMIF(N390:N393, N389, H390:H393),0)</f>
        <v>18337</v>
      </c>
      <c r="I394" s="184"/>
      <c r="J394" s="178">
        <f>TRUNC(SUMIF(N390:N393, N389, J390:J393),0)</f>
        <v>550</v>
      </c>
      <c r="K394" s="184"/>
      <c r="L394" s="178">
        <f>F394+H394+J394</f>
        <v>21345</v>
      </c>
      <c r="M394" s="172" t="s">
        <v>145</v>
      </c>
      <c r="N394" s="78" t="s">
        <v>342</v>
      </c>
      <c r="O394" s="78" t="s">
        <v>342</v>
      </c>
      <c r="P394" s="78" t="s">
        <v>145</v>
      </c>
      <c r="Q394" s="78" t="s">
        <v>145</v>
      </c>
      <c r="R394" s="78" t="s">
        <v>145</v>
      </c>
      <c r="AV394" s="78" t="s">
        <v>145</v>
      </c>
      <c r="AW394" s="78" t="s">
        <v>145</v>
      </c>
      <c r="AX394" s="78" t="s">
        <v>145</v>
      </c>
      <c r="AY394" s="78" t="s">
        <v>145</v>
      </c>
      <c r="AZ394" s="78" t="s">
        <v>145</v>
      </c>
    </row>
    <row r="395" spans="1:52" ht="30" customHeight="1">
      <c r="A395" s="173"/>
      <c r="B395" s="173"/>
      <c r="C395" s="173"/>
      <c r="D395" s="173"/>
      <c r="E395" s="184"/>
      <c r="F395" s="178"/>
      <c r="G395" s="184"/>
      <c r="H395" s="178"/>
      <c r="I395" s="184"/>
      <c r="J395" s="178"/>
      <c r="K395" s="184"/>
      <c r="L395" s="178"/>
      <c r="M395" s="173"/>
    </row>
    <row r="396" spans="1:52" ht="30" customHeight="1">
      <c r="A396" s="179" t="s">
        <v>4737</v>
      </c>
      <c r="B396" s="180"/>
      <c r="C396" s="180"/>
      <c r="D396" s="180"/>
      <c r="E396" s="181"/>
      <c r="F396" s="182"/>
      <c r="G396" s="181"/>
      <c r="H396" s="182"/>
      <c r="I396" s="181"/>
      <c r="J396" s="182"/>
      <c r="K396" s="181"/>
      <c r="L396" s="182"/>
      <c r="M396" s="183"/>
      <c r="N396" s="78" t="s">
        <v>3626</v>
      </c>
    </row>
    <row r="397" spans="1:52" ht="30" customHeight="1">
      <c r="A397" s="172" t="s">
        <v>1621</v>
      </c>
      <c r="B397" s="172" t="s">
        <v>1622</v>
      </c>
      <c r="C397" s="172" t="s">
        <v>1273</v>
      </c>
      <c r="D397" s="173">
        <v>1.4239999999999999</v>
      </c>
      <c r="E397" s="184">
        <f>단가대비표!O54</f>
        <v>5300</v>
      </c>
      <c r="F397" s="178">
        <f>TRUNC(E397*D397,1)</f>
        <v>7547.2</v>
      </c>
      <c r="G397" s="184">
        <f>단가대비표!P54</f>
        <v>0</v>
      </c>
      <c r="H397" s="178">
        <f>TRUNC(G397*D397,1)</f>
        <v>0</v>
      </c>
      <c r="I397" s="184">
        <f>단가대비표!V54</f>
        <v>0</v>
      </c>
      <c r="J397" s="178">
        <f>TRUNC(I397*D397,1)</f>
        <v>0</v>
      </c>
      <c r="K397" s="184">
        <f t="shared" ref="K397:L401" si="64">TRUNC(E397+G397+I397,1)</f>
        <v>5300</v>
      </c>
      <c r="L397" s="178">
        <f t="shared" si="64"/>
        <v>7547.2</v>
      </c>
      <c r="M397" s="172" t="s">
        <v>145</v>
      </c>
      <c r="N397" s="78" t="s">
        <v>3626</v>
      </c>
      <c r="O397" s="78" t="s">
        <v>4738</v>
      </c>
      <c r="P397" s="78" t="s">
        <v>332</v>
      </c>
      <c r="Q397" s="78" t="s">
        <v>332</v>
      </c>
      <c r="R397" s="78" t="s">
        <v>331</v>
      </c>
      <c r="AV397" s="78" t="s">
        <v>145</v>
      </c>
      <c r="AW397" s="78" t="s">
        <v>4739</v>
      </c>
      <c r="AX397" s="78" t="s">
        <v>145</v>
      </c>
      <c r="AY397" s="78" t="s">
        <v>145</v>
      </c>
      <c r="AZ397" s="78" t="s">
        <v>145</v>
      </c>
    </row>
    <row r="398" spans="1:52" ht="30" customHeight="1">
      <c r="A398" s="172" t="s">
        <v>900</v>
      </c>
      <c r="B398" s="172" t="s">
        <v>1615</v>
      </c>
      <c r="C398" s="172" t="s">
        <v>1273</v>
      </c>
      <c r="D398" s="173">
        <v>2.194</v>
      </c>
      <c r="E398" s="184">
        <f>단가대비표!O142</f>
        <v>0</v>
      </c>
      <c r="F398" s="178">
        <f>TRUNC(E398*D398,1)</f>
        <v>0</v>
      </c>
      <c r="G398" s="184">
        <f>단가대비표!P142</f>
        <v>0</v>
      </c>
      <c r="H398" s="178">
        <f>TRUNC(G398*D398,1)</f>
        <v>0</v>
      </c>
      <c r="I398" s="184">
        <f>단가대비표!V142</f>
        <v>0</v>
      </c>
      <c r="J398" s="178">
        <f>TRUNC(I398*D398,1)</f>
        <v>0</v>
      </c>
      <c r="K398" s="184">
        <f t="shared" si="64"/>
        <v>0</v>
      </c>
      <c r="L398" s="178">
        <f t="shared" si="64"/>
        <v>0</v>
      </c>
      <c r="M398" s="172" t="s">
        <v>1576</v>
      </c>
      <c r="N398" s="78" t="s">
        <v>3626</v>
      </c>
      <c r="O398" s="78" t="s">
        <v>4725</v>
      </c>
      <c r="P398" s="78" t="s">
        <v>332</v>
      </c>
      <c r="Q398" s="78" t="s">
        <v>332</v>
      </c>
      <c r="R398" s="78" t="s">
        <v>331</v>
      </c>
      <c r="AV398" s="78" t="s">
        <v>145</v>
      </c>
      <c r="AW398" s="78" t="s">
        <v>4740</v>
      </c>
      <c r="AX398" s="78" t="s">
        <v>145</v>
      </c>
      <c r="AY398" s="78" t="s">
        <v>145</v>
      </c>
      <c r="AZ398" s="78" t="s">
        <v>145</v>
      </c>
    </row>
    <row r="399" spans="1:52" ht="30" customHeight="1">
      <c r="A399" s="172" t="s">
        <v>904</v>
      </c>
      <c r="B399" s="172" t="s">
        <v>1616</v>
      </c>
      <c r="C399" s="172" t="s">
        <v>381</v>
      </c>
      <c r="D399" s="173">
        <v>0.01</v>
      </c>
      <c r="E399" s="184">
        <f>단가대비표!O44</f>
        <v>0</v>
      </c>
      <c r="F399" s="178">
        <f>TRUNC(E399*D399,1)</f>
        <v>0</v>
      </c>
      <c r="G399" s="184">
        <f>단가대비표!P44</f>
        <v>0</v>
      </c>
      <c r="H399" s="178">
        <f>TRUNC(G399*D399,1)</f>
        <v>0</v>
      </c>
      <c r="I399" s="184">
        <f>단가대비표!V44</f>
        <v>0</v>
      </c>
      <c r="J399" s="178">
        <f>TRUNC(I399*D399,1)</f>
        <v>0</v>
      </c>
      <c r="K399" s="184">
        <f t="shared" si="64"/>
        <v>0</v>
      </c>
      <c r="L399" s="178">
        <f t="shared" si="64"/>
        <v>0</v>
      </c>
      <c r="M399" s="172" t="s">
        <v>1576</v>
      </c>
      <c r="N399" s="78" t="s">
        <v>3626</v>
      </c>
      <c r="O399" s="78" t="s">
        <v>4727</v>
      </c>
      <c r="P399" s="78" t="s">
        <v>332</v>
      </c>
      <c r="Q399" s="78" t="s">
        <v>332</v>
      </c>
      <c r="R399" s="78" t="s">
        <v>331</v>
      </c>
      <c r="AV399" s="78" t="s">
        <v>145</v>
      </c>
      <c r="AW399" s="78" t="s">
        <v>4741</v>
      </c>
      <c r="AX399" s="78" t="s">
        <v>145</v>
      </c>
      <c r="AY399" s="78" t="s">
        <v>145</v>
      </c>
      <c r="AZ399" s="78" t="s">
        <v>145</v>
      </c>
    </row>
    <row r="400" spans="1:52" ht="30" customHeight="1">
      <c r="A400" s="172" t="s">
        <v>1619</v>
      </c>
      <c r="B400" s="172" t="s">
        <v>1514</v>
      </c>
      <c r="C400" s="172" t="s">
        <v>1515</v>
      </c>
      <c r="D400" s="173">
        <v>7.0000000000000007E-2</v>
      </c>
      <c r="E400" s="184">
        <f>단가대비표!O362</f>
        <v>0</v>
      </c>
      <c r="F400" s="178">
        <f>TRUNC(E400*D400,1)</f>
        <v>0</v>
      </c>
      <c r="G400" s="184">
        <f>단가대비표!P362</f>
        <v>220722</v>
      </c>
      <c r="H400" s="178">
        <f>TRUNC(G400*D400,1)</f>
        <v>15450.5</v>
      </c>
      <c r="I400" s="184">
        <f>단가대비표!V362</f>
        <v>0</v>
      </c>
      <c r="J400" s="178">
        <f>TRUNC(I400*D400,1)</f>
        <v>0</v>
      </c>
      <c r="K400" s="184">
        <f t="shared" si="64"/>
        <v>220722</v>
      </c>
      <c r="L400" s="178">
        <f t="shared" si="64"/>
        <v>15450.5</v>
      </c>
      <c r="M400" s="172" t="s">
        <v>145</v>
      </c>
      <c r="N400" s="78" t="s">
        <v>3626</v>
      </c>
      <c r="O400" s="78" t="s">
        <v>4742</v>
      </c>
      <c r="P400" s="78" t="s">
        <v>332</v>
      </c>
      <c r="Q400" s="78" t="s">
        <v>332</v>
      </c>
      <c r="R400" s="78" t="s">
        <v>331</v>
      </c>
      <c r="AV400" s="78" t="s">
        <v>145</v>
      </c>
      <c r="AW400" s="78" t="s">
        <v>4743</v>
      </c>
      <c r="AX400" s="78" t="s">
        <v>145</v>
      </c>
      <c r="AY400" s="78" t="s">
        <v>145</v>
      </c>
      <c r="AZ400" s="78" t="s">
        <v>145</v>
      </c>
    </row>
    <row r="401" spans="1:52" ht="30" customHeight="1">
      <c r="A401" s="172" t="s">
        <v>1516</v>
      </c>
      <c r="B401" s="172" t="s">
        <v>1514</v>
      </c>
      <c r="C401" s="172" t="s">
        <v>1515</v>
      </c>
      <c r="D401" s="173">
        <v>0.06</v>
      </c>
      <c r="E401" s="184">
        <f>단가대비표!O345</f>
        <v>0</v>
      </c>
      <c r="F401" s="178">
        <f>TRUNC(E401*D401,1)</f>
        <v>0</v>
      </c>
      <c r="G401" s="184">
        <f>단가대비표!P345</f>
        <v>169804</v>
      </c>
      <c r="H401" s="178">
        <f>TRUNC(G401*D401,1)</f>
        <v>10188.200000000001</v>
      </c>
      <c r="I401" s="184">
        <f>단가대비표!V345</f>
        <v>0</v>
      </c>
      <c r="J401" s="178">
        <f>TRUNC(I401*D401,1)</f>
        <v>0</v>
      </c>
      <c r="K401" s="184">
        <f t="shared" si="64"/>
        <v>169804</v>
      </c>
      <c r="L401" s="178">
        <f t="shared" si="64"/>
        <v>10188.200000000001</v>
      </c>
      <c r="M401" s="172" t="s">
        <v>145</v>
      </c>
      <c r="N401" s="78" t="s">
        <v>3626</v>
      </c>
      <c r="O401" s="78" t="s">
        <v>4472</v>
      </c>
      <c r="P401" s="78" t="s">
        <v>332</v>
      </c>
      <c r="Q401" s="78" t="s">
        <v>332</v>
      </c>
      <c r="R401" s="78" t="s">
        <v>331</v>
      </c>
      <c r="AV401" s="78" t="s">
        <v>145</v>
      </c>
      <c r="AW401" s="78" t="s">
        <v>4744</v>
      </c>
      <c r="AX401" s="78" t="s">
        <v>145</v>
      </c>
      <c r="AY401" s="78" t="s">
        <v>145</v>
      </c>
      <c r="AZ401" s="78" t="s">
        <v>145</v>
      </c>
    </row>
    <row r="402" spans="1:52" ht="30" customHeight="1">
      <c r="A402" s="172" t="s">
        <v>1494</v>
      </c>
      <c r="B402" s="172" t="s">
        <v>145</v>
      </c>
      <c r="C402" s="172" t="s">
        <v>145</v>
      </c>
      <c r="D402" s="173"/>
      <c r="E402" s="184"/>
      <c r="F402" s="178">
        <f>TRUNC(SUMIF(N397:N401, N396, F397:F401),0)</f>
        <v>7547</v>
      </c>
      <c r="G402" s="184"/>
      <c r="H402" s="178">
        <f>TRUNC(SUMIF(N397:N401, N396, H397:H401),0)</f>
        <v>25638</v>
      </c>
      <c r="I402" s="184"/>
      <c r="J402" s="178">
        <f>TRUNC(SUMIF(N397:N401, N396, J397:J401),0)</f>
        <v>0</v>
      </c>
      <c r="K402" s="184"/>
      <c r="L402" s="178">
        <f>F402+H402+J402</f>
        <v>33185</v>
      </c>
      <c r="M402" s="172" t="s">
        <v>145</v>
      </c>
      <c r="N402" s="78" t="s">
        <v>342</v>
      </c>
      <c r="O402" s="78" t="s">
        <v>342</v>
      </c>
      <c r="P402" s="78" t="s">
        <v>145</v>
      </c>
      <c r="Q402" s="78" t="s">
        <v>145</v>
      </c>
      <c r="R402" s="78" t="s">
        <v>145</v>
      </c>
      <c r="AV402" s="78" t="s">
        <v>145</v>
      </c>
      <c r="AW402" s="78" t="s">
        <v>145</v>
      </c>
      <c r="AX402" s="78" t="s">
        <v>145</v>
      </c>
      <c r="AY402" s="78" t="s">
        <v>145</v>
      </c>
      <c r="AZ402" s="78" t="s">
        <v>145</v>
      </c>
    </row>
    <row r="403" spans="1:52" ht="30" customHeight="1">
      <c r="A403" s="173"/>
      <c r="B403" s="173"/>
      <c r="C403" s="173"/>
      <c r="D403" s="173"/>
      <c r="E403" s="184"/>
      <c r="F403" s="178"/>
      <c r="G403" s="184"/>
      <c r="H403" s="178"/>
      <c r="I403" s="184"/>
      <c r="J403" s="178"/>
      <c r="K403" s="184"/>
      <c r="L403" s="178"/>
      <c r="M403" s="173"/>
    </row>
    <row r="404" spans="1:52" ht="30" customHeight="1">
      <c r="A404" s="179" t="s">
        <v>4745</v>
      </c>
      <c r="B404" s="180"/>
      <c r="C404" s="180"/>
      <c r="D404" s="180"/>
      <c r="E404" s="181"/>
      <c r="F404" s="182"/>
      <c r="G404" s="181"/>
      <c r="H404" s="182"/>
      <c r="I404" s="181"/>
      <c r="J404" s="182"/>
      <c r="K404" s="181"/>
      <c r="L404" s="182"/>
      <c r="M404" s="183"/>
      <c r="N404" s="78" t="s">
        <v>3628</v>
      </c>
    </row>
    <row r="405" spans="1:52" ht="30" customHeight="1">
      <c r="A405" s="172" t="s">
        <v>501</v>
      </c>
      <c r="B405" s="172" t="s">
        <v>1607</v>
      </c>
      <c r="C405" s="172" t="s">
        <v>1606</v>
      </c>
      <c r="D405" s="173">
        <v>0.3</v>
      </c>
      <c r="E405" s="184">
        <f>단가대비표!O341</f>
        <v>15176</v>
      </c>
      <c r="F405" s="178">
        <f>TRUNC(E405*D405,1)</f>
        <v>4552.8</v>
      </c>
      <c r="G405" s="184">
        <f>단가대비표!P341</f>
        <v>23744</v>
      </c>
      <c r="H405" s="178">
        <f>TRUNC(G405*D405,1)</f>
        <v>7123.2</v>
      </c>
      <c r="I405" s="184">
        <f>단가대비표!V341</f>
        <v>0</v>
      </c>
      <c r="J405" s="178">
        <f>TRUNC(I405*D405,1)</f>
        <v>0</v>
      </c>
      <c r="K405" s="184">
        <f>TRUNC(E405+G405+I405,1)</f>
        <v>38920</v>
      </c>
      <c r="L405" s="178">
        <f>TRUNC(F405+H405+J405,1)</f>
        <v>11676</v>
      </c>
      <c r="M405" s="172" t="s">
        <v>145</v>
      </c>
      <c r="N405" s="78" t="s">
        <v>3628</v>
      </c>
      <c r="O405" s="78" t="s">
        <v>4717</v>
      </c>
      <c r="P405" s="78" t="s">
        <v>332</v>
      </c>
      <c r="Q405" s="78" t="s">
        <v>332</v>
      </c>
      <c r="R405" s="78" t="s">
        <v>331</v>
      </c>
      <c r="AV405" s="78" t="s">
        <v>145</v>
      </c>
      <c r="AW405" s="78" t="s">
        <v>4746</v>
      </c>
      <c r="AX405" s="78" t="s">
        <v>145</v>
      </c>
      <c r="AY405" s="78" t="s">
        <v>145</v>
      </c>
      <c r="AZ405" s="78" t="s">
        <v>145</v>
      </c>
    </row>
    <row r="406" spans="1:52" ht="30" customHeight="1">
      <c r="A406" s="172" t="s">
        <v>1494</v>
      </c>
      <c r="B406" s="172" t="s">
        <v>145</v>
      </c>
      <c r="C406" s="172" t="s">
        <v>145</v>
      </c>
      <c r="D406" s="173"/>
      <c r="E406" s="184"/>
      <c r="F406" s="178">
        <f>TRUNC(SUMIF(N405:N405, N404, F405:F405),0)</f>
        <v>4552</v>
      </c>
      <c r="G406" s="184"/>
      <c r="H406" s="178">
        <f>TRUNC(SUMIF(N405:N405, N404, H405:H405),0)</f>
        <v>7123</v>
      </c>
      <c r="I406" s="184"/>
      <c r="J406" s="178">
        <f>TRUNC(SUMIF(N405:N405, N404, J405:J405),0)</f>
        <v>0</v>
      </c>
      <c r="K406" s="184"/>
      <c r="L406" s="178">
        <f>F406+H406+J406</f>
        <v>11675</v>
      </c>
      <c r="M406" s="172" t="s">
        <v>145</v>
      </c>
      <c r="N406" s="78" t="s">
        <v>342</v>
      </c>
      <c r="O406" s="78" t="s">
        <v>342</v>
      </c>
      <c r="P406" s="78" t="s">
        <v>145</v>
      </c>
      <c r="Q406" s="78" t="s">
        <v>145</v>
      </c>
      <c r="R406" s="78" t="s">
        <v>145</v>
      </c>
      <c r="AV406" s="78" t="s">
        <v>145</v>
      </c>
      <c r="AW406" s="78" t="s">
        <v>145</v>
      </c>
      <c r="AX406" s="78" t="s">
        <v>145</v>
      </c>
      <c r="AY406" s="78" t="s">
        <v>145</v>
      </c>
      <c r="AZ406" s="78" t="s">
        <v>145</v>
      </c>
    </row>
    <row r="407" spans="1:52" ht="30" customHeight="1">
      <c r="A407" s="173"/>
      <c r="B407" s="173"/>
      <c r="C407" s="173"/>
      <c r="D407" s="173"/>
      <c r="E407" s="184"/>
      <c r="F407" s="178"/>
      <c r="G407" s="184"/>
      <c r="H407" s="178"/>
      <c r="I407" s="184"/>
      <c r="J407" s="178"/>
      <c r="K407" s="184"/>
      <c r="L407" s="178"/>
      <c r="M407" s="173"/>
    </row>
    <row r="408" spans="1:52" ht="30" customHeight="1">
      <c r="A408" s="179" t="s">
        <v>4747</v>
      </c>
      <c r="B408" s="180"/>
      <c r="C408" s="180"/>
      <c r="D408" s="180"/>
      <c r="E408" s="181"/>
      <c r="F408" s="182"/>
      <c r="G408" s="181"/>
      <c r="H408" s="182"/>
      <c r="I408" s="181"/>
      <c r="J408" s="182"/>
      <c r="K408" s="181"/>
      <c r="L408" s="182"/>
      <c r="M408" s="183"/>
      <c r="N408" s="78" t="s">
        <v>3630</v>
      </c>
    </row>
    <row r="409" spans="1:52" ht="30" customHeight="1">
      <c r="A409" s="172" t="s">
        <v>3113</v>
      </c>
      <c r="B409" s="172" t="s">
        <v>3114</v>
      </c>
      <c r="C409" s="172" t="s">
        <v>1604</v>
      </c>
      <c r="D409" s="173">
        <v>0.4</v>
      </c>
      <c r="E409" s="184">
        <f>단가대비표!O53</f>
        <v>3611</v>
      </c>
      <c r="F409" s="178">
        <f>TRUNC(E409*D409,1)</f>
        <v>1444.4</v>
      </c>
      <c r="G409" s="184">
        <f>단가대비표!P53</f>
        <v>0</v>
      </c>
      <c r="H409" s="178">
        <f>TRUNC(G409*D409,1)</f>
        <v>0</v>
      </c>
      <c r="I409" s="184">
        <f>단가대비표!V53</f>
        <v>0</v>
      </c>
      <c r="J409" s="178">
        <f>TRUNC(I409*D409,1)</f>
        <v>0</v>
      </c>
      <c r="K409" s="184">
        <f t="shared" ref="K409:L413" si="65">TRUNC(E409+G409+I409,1)</f>
        <v>3611</v>
      </c>
      <c r="L409" s="178">
        <f t="shared" si="65"/>
        <v>1444.4</v>
      </c>
      <c r="M409" s="172" t="s">
        <v>145</v>
      </c>
      <c r="N409" s="78" t="s">
        <v>3630</v>
      </c>
      <c r="O409" s="78" t="s">
        <v>4748</v>
      </c>
      <c r="P409" s="78" t="s">
        <v>332</v>
      </c>
      <c r="Q409" s="78" t="s">
        <v>332</v>
      </c>
      <c r="R409" s="78" t="s">
        <v>331</v>
      </c>
      <c r="AV409" s="78" t="s">
        <v>145</v>
      </c>
      <c r="AW409" s="78" t="s">
        <v>4749</v>
      </c>
      <c r="AX409" s="78" t="s">
        <v>145</v>
      </c>
      <c r="AY409" s="78" t="s">
        <v>145</v>
      </c>
      <c r="AZ409" s="78" t="s">
        <v>145</v>
      </c>
    </row>
    <row r="410" spans="1:52" ht="30" customHeight="1">
      <c r="A410" s="172" t="s">
        <v>1619</v>
      </c>
      <c r="B410" s="172" t="s">
        <v>1514</v>
      </c>
      <c r="C410" s="172" t="s">
        <v>1515</v>
      </c>
      <c r="D410" s="173">
        <v>0.04</v>
      </c>
      <c r="E410" s="184">
        <f>단가대비표!O362</f>
        <v>0</v>
      </c>
      <c r="F410" s="178">
        <f>TRUNC(E410*D410,1)</f>
        <v>0</v>
      </c>
      <c r="G410" s="184">
        <f>단가대비표!P362</f>
        <v>220722</v>
      </c>
      <c r="H410" s="178">
        <f>TRUNC(G410*D410,1)</f>
        <v>8828.7999999999993</v>
      </c>
      <c r="I410" s="184">
        <f>단가대비표!V362</f>
        <v>0</v>
      </c>
      <c r="J410" s="178">
        <f>TRUNC(I410*D410,1)</f>
        <v>0</v>
      </c>
      <c r="K410" s="184">
        <f t="shared" si="65"/>
        <v>220722</v>
      </c>
      <c r="L410" s="178">
        <f t="shared" si="65"/>
        <v>8828.7999999999993</v>
      </c>
      <c r="M410" s="172" t="s">
        <v>145</v>
      </c>
      <c r="N410" s="78" t="s">
        <v>3630</v>
      </c>
      <c r="O410" s="78" t="s">
        <v>4742</v>
      </c>
      <c r="P410" s="78" t="s">
        <v>332</v>
      </c>
      <c r="Q410" s="78" t="s">
        <v>332</v>
      </c>
      <c r="R410" s="78" t="s">
        <v>331</v>
      </c>
      <c r="V410">
        <v>1</v>
      </c>
      <c r="AV410" s="78" t="s">
        <v>145</v>
      </c>
      <c r="AW410" s="78" t="s">
        <v>4750</v>
      </c>
      <c r="AX410" s="78" t="s">
        <v>145</v>
      </c>
      <c r="AY410" s="78" t="s">
        <v>145</v>
      </c>
      <c r="AZ410" s="78" t="s">
        <v>145</v>
      </c>
    </row>
    <row r="411" spans="1:52" ht="30" customHeight="1">
      <c r="A411" s="172" t="s">
        <v>1565</v>
      </c>
      <c r="B411" s="172" t="s">
        <v>1514</v>
      </c>
      <c r="C411" s="172" t="s">
        <v>1515</v>
      </c>
      <c r="D411" s="173">
        <v>0.04</v>
      </c>
      <c r="E411" s="184">
        <f>단가대비표!O346</f>
        <v>0</v>
      </c>
      <c r="F411" s="178">
        <f>TRUNC(E411*D411,1)</f>
        <v>0</v>
      </c>
      <c r="G411" s="184">
        <f>단가대비표!P346</f>
        <v>221506</v>
      </c>
      <c r="H411" s="178">
        <f>TRUNC(G411*D411,1)</f>
        <v>8860.2000000000007</v>
      </c>
      <c r="I411" s="184">
        <f>단가대비표!V346</f>
        <v>0</v>
      </c>
      <c r="J411" s="178">
        <f>TRUNC(I411*D411,1)</f>
        <v>0</v>
      </c>
      <c r="K411" s="184">
        <f t="shared" si="65"/>
        <v>221506</v>
      </c>
      <c r="L411" s="178">
        <f t="shared" si="65"/>
        <v>8860.2000000000007</v>
      </c>
      <c r="M411" s="172" t="s">
        <v>145</v>
      </c>
      <c r="N411" s="78" t="s">
        <v>3630</v>
      </c>
      <c r="O411" s="78" t="s">
        <v>4533</v>
      </c>
      <c r="P411" s="78" t="s">
        <v>332</v>
      </c>
      <c r="Q411" s="78" t="s">
        <v>332</v>
      </c>
      <c r="R411" s="78" t="s">
        <v>331</v>
      </c>
      <c r="V411">
        <v>1</v>
      </c>
      <c r="AV411" s="78" t="s">
        <v>145</v>
      </c>
      <c r="AW411" s="78" t="s">
        <v>4751</v>
      </c>
      <c r="AX411" s="78" t="s">
        <v>145</v>
      </c>
      <c r="AY411" s="78" t="s">
        <v>145</v>
      </c>
      <c r="AZ411" s="78" t="s">
        <v>145</v>
      </c>
    </row>
    <row r="412" spans="1:52" ht="30" customHeight="1">
      <c r="A412" s="172" t="s">
        <v>1516</v>
      </c>
      <c r="B412" s="172" t="s">
        <v>1514</v>
      </c>
      <c r="C412" s="172" t="s">
        <v>1515</v>
      </c>
      <c r="D412" s="173">
        <v>0.04</v>
      </c>
      <c r="E412" s="184">
        <f>단가대비표!O345</f>
        <v>0</v>
      </c>
      <c r="F412" s="178">
        <f>TRUNC(E412*D412,1)</f>
        <v>0</v>
      </c>
      <c r="G412" s="184">
        <f>단가대비표!P345</f>
        <v>169804</v>
      </c>
      <c r="H412" s="178">
        <f>TRUNC(G412*D412,1)</f>
        <v>6792.1</v>
      </c>
      <c r="I412" s="184">
        <f>단가대비표!V345</f>
        <v>0</v>
      </c>
      <c r="J412" s="178">
        <f>TRUNC(I412*D412,1)</f>
        <v>0</v>
      </c>
      <c r="K412" s="184">
        <f t="shared" si="65"/>
        <v>169804</v>
      </c>
      <c r="L412" s="178">
        <f t="shared" si="65"/>
        <v>6792.1</v>
      </c>
      <c r="M412" s="172" t="s">
        <v>145</v>
      </c>
      <c r="N412" s="78" t="s">
        <v>3630</v>
      </c>
      <c r="O412" s="78" t="s">
        <v>4472</v>
      </c>
      <c r="P412" s="78" t="s">
        <v>332</v>
      </c>
      <c r="Q412" s="78" t="s">
        <v>332</v>
      </c>
      <c r="R412" s="78" t="s">
        <v>331</v>
      </c>
      <c r="V412">
        <v>1</v>
      </c>
      <c r="AV412" s="78" t="s">
        <v>145</v>
      </c>
      <c r="AW412" s="78" t="s">
        <v>4752</v>
      </c>
      <c r="AX412" s="78" t="s">
        <v>145</v>
      </c>
      <c r="AY412" s="78" t="s">
        <v>145</v>
      </c>
      <c r="AZ412" s="78" t="s">
        <v>145</v>
      </c>
    </row>
    <row r="413" spans="1:52" ht="30" customHeight="1">
      <c r="A413" s="172" t="s">
        <v>1580</v>
      </c>
      <c r="B413" s="172" t="s">
        <v>1673</v>
      </c>
      <c r="C413" s="172" t="s">
        <v>1096</v>
      </c>
      <c r="D413" s="173">
        <v>1</v>
      </c>
      <c r="E413" s="184">
        <f>TRUNC(SUMIF(V409:V413, RIGHTB(O413, 1), H409:H413)*U413, 2)</f>
        <v>734.43</v>
      </c>
      <c r="F413" s="178">
        <f>TRUNC(E413*D413,1)</f>
        <v>734.4</v>
      </c>
      <c r="G413" s="184">
        <v>0</v>
      </c>
      <c r="H413" s="178">
        <f>TRUNC(G413*D413,1)</f>
        <v>0</v>
      </c>
      <c r="I413" s="184">
        <v>0</v>
      </c>
      <c r="J413" s="178">
        <f>TRUNC(I413*D413,1)</f>
        <v>0</v>
      </c>
      <c r="K413" s="184">
        <f t="shared" si="65"/>
        <v>734.4</v>
      </c>
      <c r="L413" s="178">
        <f t="shared" si="65"/>
        <v>734.4</v>
      </c>
      <c r="M413" s="172" t="s">
        <v>145</v>
      </c>
      <c r="N413" s="78" t="s">
        <v>3630</v>
      </c>
      <c r="O413" s="78" t="s">
        <v>4186</v>
      </c>
      <c r="P413" s="78" t="s">
        <v>332</v>
      </c>
      <c r="Q413" s="78" t="s">
        <v>332</v>
      </c>
      <c r="R413" s="78" t="s">
        <v>332</v>
      </c>
      <c r="S413">
        <v>1</v>
      </c>
      <c r="T413">
        <v>0</v>
      </c>
      <c r="U413">
        <v>0.03</v>
      </c>
      <c r="AV413" s="78" t="s">
        <v>145</v>
      </c>
      <c r="AW413" s="78" t="s">
        <v>4753</v>
      </c>
      <c r="AX413" s="78" t="s">
        <v>145</v>
      </c>
      <c r="AY413" s="78" t="s">
        <v>145</v>
      </c>
      <c r="AZ413" s="78" t="s">
        <v>145</v>
      </c>
    </row>
    <row r="414" spans="1:52" ht="30" customHeight="1">
      <c r="A414" s="172" t="s">
        <v>1494</v>
      </c>
      <c r="B414" s="172" t="s">
        <v>145</v>
      </c>
      <c r="C414" s="172" t="s">
        <v>145</v>
      </c>
      <c r="D414" s="173"/>
      <c r="E414" s="184"/>
      <c r="F414" s="178">
        <f>TRUNC(SUMIF(N409:N413, N408, F409:F413),0)</f>
        <v>2178</v>
      </c>
      <c r="G414" s="184"/>
      <c r="H414" s="178">
        <f>TRUNC(SUMIF(N409:N413, N408, H409:H413),0)</f>
        <v>24481</v>
      </c>
      <c r="I414" s="184"/>
      <c r="J414" s="178">
        <f>TRUNC(SUMIF(N409:N413, N408, J409:J413),0)</f>
        <v>0</v>
      </c>
      <c r="K414" s="184"/>
      <c r="L414" s="178">
        <f>F414+H414+J414</f>
        <v>26659</v>
      </c>
      <c r="M414" s="172" t="s">
        <v>145</v>
      </c>
      <c r="N414" s="78" t="s">
        <v>342</v>
      </c>
      <c r="O414" s="78" t="s">
        <v>342</v>
      </c>
      <c r="P414" s="78" t="s">
        <v>145</v>
      </c>
      <c r="Q414" s="78" t="s">
        <v>145</v>
      </c>
      <c r="R414" s="78" t="s">
        <v>145</v>
      </c>
      <c r="AV414" s="78" t="s">
        <v>145</v>
      </c>
      <c r="AW414" s="78" t="s">
        <v>145</v>
      </c>
      <c r="AX414" s="78" t="s">
        <v>145</v>
      </c>
      <c r="AY414" s="78" t="s">
        <v>145</v>
      </c>
      <c r="AZ414" s="78" t="s">
        <v>145</v>
      </c>
    </row>
    <row r="415" spans="1:52" ht="30" customHeight="1">
      <c r="A415" s="173"/>
      <c r="B415" s="173"/>
      <c r="C415" s="173"/>
      <c r="D415" s="173"/>
      <c r="E415" s="184"/>
      <c r="F415" s="178"/>
      <c r="G415" s="184"/>
      <c r="H415" s="178"/>
      <c r="I415" s="184"/>
      <c r="J415" s="178"/>
      <c r="K415" s="184"/>
      <c r="L415" s="178"/>
      <c r="M415" s="173"/>
    </row>
    <row r="416" spans="1:52" ht="30" customHeight="1">
      <c r="A416" s="179" t="s">
        <v>4754</v>
      </c>
      <c r="B416" s="180"/>
      <c r="C416" s="180"/>
      <c r="D416" s="180"/>
      <c r="E416" s="181"/>
      <c r="F416" s="182"/>
      <c r="G416" s="181"/>
      <c r="H416" s="182"/>
      <c r="I416" s="181"/>
      <c r="J416" s="182"/>
      <c r="K416" s="181"/>
      <c r="L416" s="182"/>
      <c r="M416" s="183"/>
      <c r="N416" s="78" t="s">
        <v>3632</v>
      </c>
    </row>
    <row r="417" spans="1:52" ht="30" customHeight="1">
      <c r="A417" s="172" t="s">
        <v>1611</v>
      </c>
      <c r="B417" s="172" t="s">
        <v>1612</v>
      </c>
      <c r="C417" s="172" t="s">
        <v>1604</v>
      </c>
      <c r="D417" s="173">
        <v>1.4999999999999999E-2</v>
      </c>
      <c r="E417" s="184">
        <f>단가대비표!O315</f>
        <v>14000</v>
      </c>
      <c r="F417" s="178">
        <f>TRUNC(E417*D417,1)</f>
        <v>210</v>
      </c>
      <c r="G417" s="184">
        <f>단가대비표!P315</f>
        <v>0</v>
      </c>
      <c r="H417" s="178">
        <f>TRUNC(G417*D417,1)</f>
        <v>0</v>
      </c>
      <c r="I417" s="184">
        <f>단가대비표!V315</f>
        <v>0</v>
      </c>
      <c r="J417" s="178">
        <f>TRUNC(I417*D417,1)</f>
        <v>0</v>
      </c>
      <c r="K417" s="184">
        <f>TRUNC(E417+G417+I417,1)</f>
        <v>14000</v>
      </c>
      <c r="L417" s="178">
        <f>TRUNC(F417+H417+J417,1)</f>
        <v>210</v>
      </c>
      <c r="M417" s="172" t="s">
        <v>145</v>
      </c>
      <c r="N417" s="78" t="s">
        <v>3632</v>
      </c>
      <c r="O417" s="78" t="s">
        <v>4755</v>
      </c>
      <c r="P417" s="78" t="s">
        <v>332</v>
      </c>
      <c r="Q417" s="78" t="s">
        <v>332</v>
      </c>
      <c r="R417" s="78" t="s">
        <v>331</v>
      </c>
      <c r="AV417" s="78" t="s">
        <v>145</v>
      </c>
      <c r="AW417" s="78" t="s">
        <v>4756</v>
      </c>
      <c r="AX417" s="78" t="s">
        <v>145</v>
      </c>
      <c r="AY417" s="78" t="s">
        <v>145</v>
      </c>
      <c r="AZ417" s="78" t="s">
        <v>145</v>
      </c>
    </row>
    <row r="418" spans="1:52" ht="30" customHeight="1">
      <c r="A418" s="172" t="s">
        <v>1260</v>
      </c>
      <c r="B418" s="172" t="s">
        <v>694</v>
      </c>
      <c r="C418" s="172" t="s">
        <v>338</v>
      </c>
      <c r="D418" s="173">
        <v>1</v>
      </c>
      <c r="E418" s="184">
        <f>일위대가목록!E345</f>
        <v>0</v>
      </c>
      <c r="F418" s="178">
        <f>TRUNC(E418*D418,1)</f>
        <v>0</v>
      </c>
      <c r="G418" s="184">
        <f>일위대가목록!F345</f>
        <v>5168</v>
      </c>
      <c r="H418" s="178">
        <f>TRUNC(G418*D418,1)</f>
        <v>5168</v>
      </c>
      <c r="I418" s="184">
        <f>일위대가목록!G345</f>
        <v>0</v>
      </c>
      <c r="J418" s="178">
        <f>TRUNC(I418*D418,1)</f>
        <v>0</v>
      </c>
      <c r="K418" s="184">
        <f>TRUNC(E418+G418+I418,1)</f>
        <v>5168</v>
      </c>
      <c r="L418" s="178">
        <f>TRUNC(F418+H418+J418,1)</f>
        <v>5168</v>
      </c>
      <c r="M418" s="172" t="s">
        <v>1295</v>
      </c>
      <c r="N418" s="78" t="s">
        <v>3632</v>
      </c>
      <c r="O418" s="78" t="s">
        <v>4338</v>
      </c>
      <c r="P418" s="78" t="s">
        <v>331</v>
      </c>
      <c r="Q418" s="78" t="s">
        <v>332</v>
      </c>
      <c r="R418" s="78" t="s">
        <v>332</v>
      </c>
      <c r="AV418" s="78" t="s">
        <v>145</v>
      </c>
      <c r="AW418" s="78" t="s">
        <v>4757</v>
      </c>
      <c r="AX418" s="78" t="s">
        <v>145</v>
      </c>
      <c r="AY418" s="78" t="s">
        <v>145</v>
      </c>
      <c r="AZ418" s="78" t="s">
        <v>145</v>
      </c>
    </row>
    <row r="419" spans="1:52" ht="30" customHeight="1">
      <c r="A419" s="172" t="s">
        <v>1494</v>
      </c>
      <c r="B419" s="172" t="s">
        <v>145</v>
      </c>
      <c r="C419" s="172" t="s">
        <v>145</v>
      </c>
      <c r="D419" s="173"/>
      <c r="E419" s="184"/>
      <c r="F419" s="178">
        <f>TRUNC(SUMIF(N417:N418, N416, F417:F418),0)</f>
        <v>210</v>
      </c>
      <c r="G419" s="184"/>
      <c r="H419" s="178">
        <f>TRUNC(SUMIF(N417:N418, N416, H417:H418),0)</f>
        <v>5168</v>
      </c>
      <c r="I419" s="184"/>
      <c r="J419" s="178">
        <f>TRUNC(SUMIF(N417:N418, N416, J417:J418),0)</f>
        <v>0</v>
      </c>
      <c r="K419" s="184"/>
      <c r="L419" s="178">
        <f>F419+H419+J419</f>
        <v>5378</v>
      </c>
      <c r="M419" s="172" t="s">
        <v>145</v>
      </c>
      <c r="N419" s="78" t="s">
        <v>342</v>
      </c>
      <c r="O419" s="78" t="s">
        <v>342</v>
      </c>
      <c r="P419" s="78" t="s">
        <v>145</v>
      </c>
      <c r="Q419" s="78" t="s">
        <v>145</v>
      </c>
      <c r="R419" s="78" t="s">
        <v>145</v>
      </c>
      <c r="AV419" s="78" t="s">
        <v>145</v>
      </c>
      <c r="AW419" s="78" t="s">
        <v>145</v>
      </c>
      <c r="AX419" s="78" t="s">
        <v>145</v>
      </c>
      <c r="AY419" s="78" t="s">
        <v>145</v>
      </c>
      <c r="AZ419" s="78" t="s">
        <v>145</v>
      </c>
    </row>
    <row r="420" spans="1:52" ht="30" customHeight="1">
      <c r="A420" s="173"/>
      <c r="B420" s="173"/>
      <c r="C420" s="173"/>
      <c r="D420" s="173"/>
      <c r="E420" s="184"/>
      <c r="F420" s="178"/>
      <c r="G420" s="184"/>
      <c r="H420" s="178"/>
      <c r="I420" s="184"/>
      <c r="J420" s="178"/>
      <c r="K420" s="184"/>
      <c r="L420" s="178"/>
      <c r="M420" s="173"/>
    </row>
    <row r="421" spans="1:52" ht="30" customHeight="1">
      <c r="A421" s="179" t="s">
        <v>4758</v>
      </c>
      <c r="B421" s="180"/>
      <c r="C421" s="180"/>
      <c r="D421" s="180"/>
      <c r="E421" s="181"/>
      <c r="F421" s="182"/>
      <c r="G421" s="181"/>
      <c r="H421" s="182"/>
      <c r="I421" s="181"/>
      <c r="J421" s="182"/>
      <c r="K421" s="181"/>
      <c r="L421" s="182"/>
      <c r="M421" s="183"/>
      <c r="N421" s="78" t="s">
        <v>3634</v>
      </c>
    </row>
    <row r="422" spans="1:52" ht="30" customHeight="1">
      <c r="A422" s="172" t="s">
        <v>1611</v>
      </c>
      <c r="B422" s="172" t="s">
        <v>1613</v>
      </c>
      <c r="C422" s="172" t="s">
        <v>1604</v>
      </c>
      <c r="D422" s="173">
        <v>0.27</v>
      </c>
      <c r="E422" s="184">
        <f>단가대비표!O316</f>
        <v>17000</v>
      </c>
      <c r="F422" s="178">
        <f>TRUNC(E422*D422,1)</f>
        <v>4590</v>
      </c>
      <c r="G422" s="184">
        <f>단가대비표!P316</f>
        <v>0</v>
      </c>
      <c r="H422" s="178">
        <f>TRUNC(G422*D422,1)</f>
        <v>0</v>
      </c>
      <c r="I422" s="184">
        <f>단가대비표!V316</f>
        <v>0</v>
      </c>
      <c r="J422" s="178">
        <f>TRUNC(I422*D422,1)</f>
        <v>0</v>
      </c>
      <c r="K422" s="184">
        <f>TRUNC(E422+G422+I422,1)</f>
        <v>17000</v>
      </c>
      <c r="L422" s="178">
        <f>TRUNC(F422+H422+J422,1)</f>
        <v>4590</v>
      </c>
      <c r="M422" s="172" t="s">
        <v>145</v>
      </c>
      <c r="N422" s="78" t="s">
        <v>3634</v>
      </c>
      <c r="O422" s="78" t="s">
        <v>4759</v>
      </c>
      <c r="P422" s="78" t="s">
        <v>332</v>
      </c>
      <c r="Q422" s="78" t="s">
        <v>332</v>
      </c>
      <c r="R422" s="78" t="s">
        <v>331</v>
      </c>
      <c r="AV422" s="78" t="s">
        <v>145</v>
      </c>
      <c r="AW422" s="78" t="s">
        <v>4760</v>
      </c>
      <c r="AX422" s="78" t="s">
        <v>145</v>
      </c>
      <c r="AY422" s="78" t="s">
        <v>145</v>
      </c>
      <c r="AZ422" s="78" t="s">
        <v>145</v>
      </c>
    </row>
    <row r="423" spans="1:52" ht="30" customHeight="1">
      <c r="A423" s="172" t="s">
        <v>1260</v>
      </c>
      <c r="B423" s="172" t="s">
        <v>694</v>
      </c>
      <c r="C423" s="172" t="s">
        <v>338</v>
      </c>
      <c r="D423" s="173">
        <v>1</v>
      </c>
      <c r="E423" s="184">
        <f>일위대가목록!E345</f>
        <v>0</v>
      </c>
      <c r="F423" s="178">
        <f>TRUNC(E423*D423,1)</f>
        <v>0</v>
      </c>
      <c r="G423" s="184">
        <f>일위대가목록!F345</f>
        <v>5168</v>
      </c>
      <c r="H423" s="178">
        <f>TRUNC(G423*D423,1)</f>
        <v>5168</v>
      </c>
      <c r="I423" s="184">
        <f>일위대가목록!G345</f>
        <v>0</v>
      </c>
      <c r="J423" s="178">
        <f>TRUNC(I423*D423,1)</f>
        <v>0</v>
      </c>
      <c r="K423" s="184">
        <f>TRUNC(E423+G423+I423,1)</f>
        <v>5168</v>
      </c>
      <c r="L423" s="178">
        <f>TRUNC(F423+H423+J423,1)</f>
        <v>5168</v>
      </c>
      <c r="M423" s="172" t="s">
        <v>1295</v>
      </c>
      <c r="N423" s="78" t="s">
        <v>3634</v>
      </c>
      <c r="O423" s="78" t="s">
        <v>4338</v>
      </c>
      <c r="P423" s="78" t="s">
        <v>331</v>
      </c>
      <c r="Q423" s="78" t="s">
        <v>332</v>
      </c>
      <c r="R423" s="78" t="s">
        <v>332</v>
      </c>
      <c r="AV423" s="78" t="s">
        <v>145</v>
      </c>
      <c r="AW423" s="78" t="s">
        <v>4761</v>
      </c>
      <c r="AX423" s="78" t="s">
        <v>145</v>
      </c>
      <c r="AY423" s="78" t="s">
        <v>145</v>
      </c>
      <c r="AZ423" s="78" t="s">
        <v>145</v>
      </c>
    </row>
    <row r="424" spans="1:52" ht="30" customHeight="1">
      <c r="A424" s="172" t="s">
        <v>1494</v>
      </c>
      <c r="B424" s="172" t="s">
        <v>145</v>
      </c>
      <c r="C424" s="172" t="s">
        <v>145</v>
      </c>
      <c r="D424" s="173"/>
      <c r="E424" s="184"/>
      <c r="F424" s="178">
        <f>TRUNC(SUMIF(N422:N423, N421, F422:F423),0)</f>
        <v>4590</v>
      </c>
      <c r="G424" s="184"/>
      <c r="H424" s="178">
        <f>TRUNC(SUMIF(N422:N423, N421, H422:H423),0)</f>
        <v>5168</v>
      </c>
      <c r="I424" s="184"/>
      <c r="J424" s="178">
        <f>TRUNC(SUMIF(N422:N423, N421, J422:J423),0)</f>
        <v>0</v>
      </c>
      <c r="K424" s="184"/>
      <c r="L424" s="178">
        <f>F424+H424+J424</f>
        <v>9758</v>
      </c>
      <c r="M424" s="172" t="s">
        <v>145</v>
      </c>
      <c r="N424" s="78" t="s">
        <v>342</v>
      </c>
      <c r="O424" s="78" t="s">
        <v>342</v>
      </c>
      <c r="P424" s="78" t="s">
        <v>145</v>
      </c>
      <c r="Q424" s="78" t="s">
        <v>145</v>
      </c>
      <c r="R424" s="78" t="s">
        <v>145</v>
      </c>
      <c r="AV424" s="78" t="s">
        <v>145</v>
      </c>
      <c r="AW424" s="78" t="s">
        <v>145</v>
      </c>
      <c r="AX424" s="78" t="s">
        <v>145</v>
      </c>
      <c r="AY424" s="78" t="s">
        <v>145</v>
      </c>
      <c r="AZ424" s="78" t="s">
        <v>145</v>
      </c>
    </row>
    <row r="425" spans="1:52" ht="30" customHeight="1">
      <c r="A425" s="173"/>
      <c r="B425" s="173"/>
      <c r="C425" s="173"/>
      <c r="D425" s="173"/>
      <c r="E425" s="184"/>
      <c r="F425" s="178"/>
      <c r="G425" s="184"/>
      <c r="H425" s="178"/>
      <c r="I425" s="184"/>
      <c r="J425" s="178"/>
      <c r="K425" s="184"/>
      <c r="L425" s="178"/>
      <c r="M425" s="173"/>
    </row>
    <row r="426" spans="1:52" ht="30" customHeight="1">
      <c r="A426" s="179" t="s">
        <v>4762</v>
      </c>
      <c r="B426" s="180"/>
      <c r="C426" s="180"/>
      <c r="D426" s="180"/>
      <c r="E426" s="181"/>
      <c r="F426" s="182"/>
      <c r="G426" s="181"/>
      <c r="H426" s="182"/>
      <c r="I426" s="181"/>
      <c r="J426" s="182"/>
      <c r="K426" s="181"/>
      <c r="L426" s="182"/>
      <c r="M426" s="183"/>
      <c r="N426" s="78" t="s">
        <v>3636</v>
      </c>
    </row>
    <row r="427" spans="1:52" ht="30" customHeight="1">
      <c r="A427" s="172" t="s">
        <v>1611</v>
      </c>
      <c r="B427" s="172" t="s">
        <v>1614</v>
      </c>
      <c r="C427" s="172" t="s">
        <v>1604</v>
      </c>
      <c r="D427" s="173">
        <v>0.06</v>
      </c>
      <c r="E427" s="184">
        <f>단가대비표!O313</f>
        <v>10400</v>
      </c>
      <c r="F427" s="178">
        <f>TRUNC(E427*D427,1)</f>
        <v>624</v>
      </c>
      <c r="G427" s="184">
        <f>단가대비표!P313</f>
        <v>0</v>
      </c>
      <c r="H427" s="178">
        <f>TRUNC(G427*D427,1)</f>
        <v>0</v>
      </c>
      <c r="I427" s="184">
        <f>단가대비표!V313</f>
        <v>0</v>
      </c>
      <c r="J427" s="178">
        <f>TRUNC(I427*D427,1)</f>
        <v>0</v>
      </c>
      <c r="K427" s="184">
        <f>TRUNC(E427+G427+I427,1)</f>
        <v>10400</v>
      </c>
      <c r="L427" s="178">
        <f>TRUNC(F427+H427+J427,1)</f>
        <v>624</v>
      </c>
      <c r="M427" s="172" t="s">
        <v>145</v>
      </c>
      <c r="N427" s="78" t="s">
        <v>3636</v>
      </c>
      <c r="O427" s="78" t="s">
        <v>4763</v>
      </c>
      <c r="P427" s="78" t="s">
        <v>332</v>
      </c>
      <c r="Q427" s="78" t="s">
        <v>332</v>
      </c>
      <c r="R427" s="78" t="s">
        <v>331</v>
      </c>
      <c r="AV427" s="78" t="s">
        <v>145</v>
      </c>
      <c r="AW427" s="78" t="s">
        <v>4764</v>
      </c>
      <c r="AX427" s="78" t="s">
        <v>145</v>
      </c>
      <c r="AY427" s="78" t="s">
        <v>145</v>
      </c>
      <c r="AZ427" s="78" t="s">
        <v>145</v>
      </c>
    </row>
    <row r="428" spans="1:52" ht="30" customHeight="1">
      <c r="A428" s="172" t="s">
        <v>1260</v>
      </c>
      <c r="B428" s="172" t="s">
        <v>694</v>
      </c>
      <c r="C428" s="172" t="s">
        <v>338</v>
      </c>
      <c r="D428" s="173">
        <v>1</v>
      </c>
      <c r="E428" s="184">
        <f>일위대가목록!E345</f>
        <v>0</v>
      </c>
      <c r="F428" s="178">
        <f>TRUNC(E428*D428,1)</f>
        <v>0</v>
      </c>
      <c r="G428" s="184">
        <f>일위대가목록!F345</f>
        <v>5168</v>
      </c>
      <c r="H428" s="178">
        <f>TRUNC(G428*D428,1)</f>
        <v>5168</v>
      </c>
      <c r="I428" s="184">
        <f>일위대가목록!G345</f>
        <v>0</v>
      </c>
      <c r="J428" s="178">
        <f>TRUNC(I428*D428,1)</f>
        <v>0</v>
      </c>
      <c r="K428" s="184">
        <f>TRUNC(E428+G428+I428,1)</f>
        <v>5168</v>
      </c>
      <c r="L428" s="178">
        <f>TRUNC(F428+H428+J428,1)</f>
        <v>5168</v>
      </c>
      <c r="M428" s="172" t="s">
        <v>1295</v>
      </c>
      <c r="N428" s="78" t="s">
        <v>3636</v>
      </c>
      <c r="O428" s="78" t="s">
        <v>4338</v>
      </c>
      <c r="P428" s="78" t="s">
        <v>331</v>
      </c>
      <c r="Q428" s="78" t="s">
        <v>332</v>
      </c>
      <c r="R428" s="78" t="s">
        <v>332</v>
      </c>
      <c r="AV428" s="78" t="s">
        <v>145</v>
      </c>
      <c r="AW428" s="78" t="s">
        <v>4765</v>
      </c>
      <c r="AX428" s="78" t="s">
        <v>145</v>
      </c>
      <c r="AY428" s="78" t="s">
        <v>145</v>
      </c>
      <c r="AZ428" s="78" t="s">
        <v>145</v>
      </c>
    </row>
    <row r="429" spans="1:52" ht="30" customHeight="1">
      <c r="A429" s="172" t="s">
        <v>1494</v>
      </c>
      <c r="B429" s="172" t="s">
        <v>145</v>
      </c>
      <c r="C429" s="172" t="s">
        <v>145</v>
      </c>
      <c r="D429" s="173"/>
      <c r="E429" s="184"/>
      <c r="F429" s="178">
        <f>TRUNC(SUMIF(N427:N428, N426, F427:F428),0)</f>
        <v>624</v>
      </c>
      <c r="G429" s="184"/>
      <c r="H429" s="178">
        <f>TRUNC(SUMIF(N427:N428, N426, H427:H428),0)</f>
        <v>5168</v>
      </c>
      <c r="I429" s="184"/>
      <c r="J429" s="178">
        <f>TRUNC(SUMIF(N427:N428, N426, J427:J428),0)</f>
        <v>0</v>
      </c>
      <c r="K429" s="184"/>
      <c r="L429" s="178">
        <f>F429+H429+J429</f>
        <v>5792</v>
      </c>
      <c r="M429" s="172" t="s">
        <v>145</v>
      </c>
      <c r="N429" s="78" t="s">
        <v>342</v>
      </c>
      <c r="O429" s="78" t="s">
        <v>342</v>
      </c>
      <c r="P429" s="78" t="s">
        <v>145</v>
      </c>
      <c r="Q429" s="78" t="s">
        <v>145</v>
      </c>
      <c r="R429" s="78" t="s">
        <v>145</v>
      </c>
      <c r="AV429" s="78" t="s">
        <v>145</v>
      </c>
      <c r="AW429" s="78" t="s">
        <v>145</v>
      </c>
      <c r="AX429" s="78" t="s">
        <v>145</v>
      </c>
      <c r="AY429" s="78" t="s">
        <v>145</v>
      </c>
      <c r="AZ429" s="78" t="s">
        <v>145</v>
      </c>
    </row>
    <row r="430" spans="1:52" ht="30" customHeight="1">
      <c r="A430" s="173"/>
      <c r="B430" s="173"/>
      <c r="C430" s="173"/>
      <c r="D430" s="173"/>
      <c r="E430" s="184"/>
      <c r="F430" s="178"/>
      <c r="G430" s="184"/>
      <c r="H430" s="178"/>
      <c r="I430" s="184"/>
      <c r="J430" s="178"/>
      <c r="K430" s="184"/>
      <c r="L430" s="178"/>
      <c r="M430" s="173"/>
    </row>
    <row r="431" spans="1:52" ht="30" customHeight="1">
      <c r="A431" s="179" t="s">
        <v>4766</v>
      </c>
      <c r="B431" s="180"/>
      <c r="C431" s="180"/>
      <c r="D431" s="180"/>
      <c r="E431" s="181"/>
      <c r="F431" s="182"/>
      <c r="G431" s="181"/>
      <c r="H431" s="182"/>
      <c r="I431" s="181"/>
      <c r="J431" s="182"/>
      <c r="K431" s="181"/>
      <c r="L431" s="182"/>
      <c r="M431" s="183"/>
      <c r="N431" s="78" t="s">
        <v>3638</v>
      </c>
    </row>
    <row r="432" spans="1:52" ht="30" customHeight="1">
      <c r="A432" s="172" t="s">
        <v>1262</v>
      </c>
      <c r="B432" s="172" t="s">
        <v>1263</v>
      </c>
      <c r="C432" s="172" t="s">
        <v>381</v>
      </c>
      <c r="D432" s="173">
        <v>2.4150000000000001E-2</v>
      </c>
      <c r="E432" s="184">
        <f>일위대가목록!E346</f>
        <v>133606</v>
      </c>
      <c r="F432" s="178">
        <f>TRUNC(E432*D432,1)</f>
        <v>3226.5</v>
      </c>
      <c r="G432" s="184">
        <f>일위대가목록!F346</f>
        <v>203764</v>
      </c>
      <c r="H432" s="178">
        <f>TRUNC(G432*D432,1)</f>
        <v>4920.8999999999996</v>
      </c>
      <c r="I432" s="184">
        <f>일위대가목록!G346</f>
        <v>0</v>
      </c>
      <c r="J432" s="178">
        <f>TRUNC(I432*D432,1)</f>
        <v>0</v>
      </c>
      <c r="K432" s="184">
        <f>TRUNC(E432+G432+I432,1)</f>
        <v>337370</v>
      </c>
      <c r="L432" s="178">
        <f>TRUNC(F432+H432+J432,1)</f>
        <v>8147.4</v>
      </c>
      <c r="M432" s="172" t="s">
        <v>1298</v>
      </c>
      <c r="N432" s="78" t="s">
        <v>3638</v>
      </c>
      <c r="O432" s="78" t="s">
        <v>4339</v>
      </c>
      <c r="P432" s="78" t="s">
        <v>331</v>
      </c>
      <c r="Q432" s="78" t="s">
        <v>332</v>
      </c>
      <c r="R432" s="78" t="s">
        <v>332</v>
      </c>
      <c r="AV432" s="78" t="s">
        <v>145</v>
      </c>
      <c r="AW432" s="78" t="s">
        <v>4767</v>
      </c>
      <c r="AX432" s="78" t="s">
        <v>145</v>
      </c>
      <c r="AY432" s="78" t="s">
        <v>145</v>
      </c>
      <c r="AZ432" s="78" t="s">
        <v>145</v>
      </c>
    </row>
    <row r="433" spans="1:52" ht="30" customHeight="1">
      <c r="A433" s="172" t="s">
        <v>1265</v>
      </c>
      <c r="B433" s="172" t="s">
        <v>1266</v>
      </c>
      <c r="C433" s="172" t="s">
        <v>358</v>
      </c>
      <c r="D433" s="173">
        <v>1</v>
      </c>
      <c r="E433" s="184">
        <f>일위대가목록!E347</f>
        <v>0</v>
      </c>
      <c r="F433" s="178">
        <f>TRUNC(E433*D433,1)</f>
        <v>0</v>
      </c>
      <c r="G433" s="184">
        <f>일위대가목록!F347</f>
        <v>28612</v>
      </c>
      <c r="H433" s="178">
        <f>TRUNC(G433*D433,1)</f>
        <v>28612</v>
      </c>
      <c r="I433" s="184">
        <f>일위대가목록!G347</f>
        <v>0</v>
      </c>
      <c r="J433" s="178">
        <f>TRUNC(I433*D433,1)</f>
        <v>0</v>
      </c>
      <c r="K433" s="184">
        <f>TRUNC(E433+G433+I433,1)</f>
        <v>28612</v>
      </c>
      <c r="L433" s="178">
        <f>TRUNC(F433+H433+J433,1)</f>
        <v>28612</v>
      </c>
      <c r="M433" s="172" t="s">
        <v>1301</v>
      </c>
      <c r="N433" s="78" t="s">
        <v>3638</v>
      </c>
      <c r="O433" s="78" t="s">
        <v>4340</v>
      </c>
      <c r="P433" s="78" t="s">
        <v>331</v>
      </c>
      <c r="Q433" s="78" t="s">
        <v>332</v>
      </c>
      <c r="R433" s="78" t="s">
        <v>332</v>
      </c>
      <c r="AV433" s="78" t="s">
        <v>145</v>
      </c>
      <c r="AW433" s="78" t="s">
        <v>4768</v>
      </c>
      <c r="AX433" s="78" t="s">
        <v>145</v>
      </c>
      <c r="AY433" s="78" t="s">
        <v>145</v>
      </c>
      <c r="AZ433" s="78" t="s">
        <v>145</v>
      </c>
    </row>
    <row r="434" spans="1:52" ht="30" customHeight="1">
      <c r="A434" s="172" t="s">
        <v>1494</v>
      </c>
      <c r="B434" s="172" t="s">
        <v>145</v>
      </c>
      <c r="C434" s="172" t="s">
        <v>145</v>
      </c>
      <c r="D434" s="173"/>
      <c r="E434" s="184"/>
      <c r="F434" s="178">
        <f>TRUNC(SUMIF(N432:N433, N431, F432:F433),0)</f>
        <v>3226</v>
      </c>
      <c r="G434" s="184"/>
      <c r="H434" s="178">
        <f>TRUNC(SUMIF(N432:N433, N431, H432:H433),0)</f>
        <v>33532</v>
      </c>
      <c r="I434" s="184"/>
      <c r="J434" s="178">
        <f>TRUNC(SUMIF(N432:N433, N431, J432:J433),0)</f>
        <v>0</v>
      </c>
      <c r="K434" s="184"/>
      <c r="L434" s="178">
        <f>F434+H434+J434</f>
        <v>36758</v>
      </c>
      <c r="M434" s="172" t="s">
        <v>145</v>
      </c>
      <c r="N434" s="78" t="s">
        <v>342</v>
      </c>
      <c r="O434" s="78" t="s">
        <v>342</v>
      </c>
      <c r="P434" s="78" t="s">
        <v>145</v>
      </c>
      <c r="Q434" s="78" t="s">
        <v>145</v>
      </c>
      <c r="R434" s="78" t="s">
        <v>145</v>
      </c>
      <c r="AV434" s="78" t="s">
        <v>145</v>
      </c>
      <c r="AW434" s="78" t="s">
        <v>145</v>
      </c>
      <c r="AX434" s="78" t="s">
        <v>145</v>
      </c>
      <c r="AY434" s="78" t="s">
        <v>145</v>
      </c>
      <c r="AZ434" s="78" t="s">
        <v>145</v>
      </c>
    </row>
    <row r="435" spans="1:52" ht="30" customHeight="1">
      <c r="A435" s="173"/>
      <c r="B435" s="173"/>
      <c r="C435" s="173"/>
      <c r="D435" s="173"/>
      <c r="E435" s="184"/>
      <c r="F435" s="178"/>
      <c r="G435" s="184"/>
      <c r="H435" s="178"/>
      <c r="I435" s="184"/>
      <c r="J435" s="178"/>
      <c r="K435" s="184"/>
      <c r="L435" s="178"/>
      <c r="M435" s="173"/>
    </row>
    <row r="436" spans="1:52" ht="30" customHeight="1">
      <c r="A436" s="179" t="s">
        <v>4769</v>
      </c>
      <c r="B436" s="180"/>
      <c r="C436" s="180"/>
      <c r="D436" s="180"/>
      <c r="E436" s="181"/>
      <c r="F436" s="182"/>
      <c r="G436" s="181"/>
      <c r="H436" s="182"/>
      <c r="I436" s="181"/>
      <c r="J436" s="182"/>
      <c r="K436" s="181"/>
      <c r="L436" s="182"/>
      <c r="M436" s="183"/>
      <c r="N436" s="78" t="s">
        <v>3640</v>
      </c>
    </row>
    <row r="437" spans="1:52" ht="30" customHeight="1">
      <c r="A437" s="172" t="s">
        <v>1623</v>
      </c>
      <c r="B437" s="172" t="s">
        <v>1624</v>
      </c>
      <c r="C437" s="172" t="s">
        <v>458</v>
      </c>
      <c r="D437" s="173">
        <v>1</v>
      </c>
      <c r="E437" s="184">
        <f>단가대비표!O167</f>
        <v>68755</v>
      </c>
      <c r="F437" s="178">
        <f>TRUNC(E437*D437,1)</f>
        <v>68755</v>
      </c>
      <c r="G437" s="184">
        <f>단가대비표!P167</f>
        <v>0</v>
      </c>
      <c r="H437" s="178">
        <f>TRUNC(G437*D437,1)</f>
        <v>0</v>
      </c>
      <c r="I437" s="184">
        <f>단가대비표!V167</f>
        <v>0</v>
      </c>
      <c r="J437" s="178">
        <f>TRUNC(I437*D437,1)</f>
        <v>0</v>
      </c>
      <c r="K437" s="184">
        <f t="shared" ref="K437:L439" si="66">TRUNC(E437+G437+I437,1)</f>
        <v>68755</v>
      </c>
      <c r="L437" s="178">
        <f t="shared" si="66"/>
        <v>68755</v>
      </c>
      <c r="M437" s="172" t="s">
        <v>145</v>
      </c>
      <c r="N437" s="78" t="s">
        <v>3640</v>
      </c>
      <c r="O437" s="78" t="s">
        <v>4770</v>
      </c>
      <c r="P437" s="78" t="s">
        <v>332</v>
      </c>
      <c r="Q437" s="78" t="s">
        <v>332</v>
      </c>
      <c r="R437" s="78" t="s">
        <v>331</v>
      </c>
      <c r="V437">
        <v>1</v>
      </c>
      <c r="AV437" s="78" t="s">
        <v>145</v>
      </c>
      <c r="AW437" s="78" t="s">
        <v>4771</v>
      </c>
      <c r="AX437" s="78" t="s">
        <v>145</v>
      </c>
      <c r="AY437" s="78" t="s">
        <v>145</v>
      </c>
      <c r="AZ437" s="78" t="s">
        <v>145</v>
      </c>
    </row>
    <row r="438" spans="1:52" ht="30" customHeight="1">
      <c r="A438" s="172" t="s">
        <v>1551</v>
      </c>
      <c r="B438" s="172" t="s">
        <v>1625</v>
      </c>
      <c r="C438" s="172" t="s">
        <v>1096</v>
      </c>
      <c r="D438" s="173">
        <v>1</v>
      </c>
      <c r="E438" s="184">
        <f>TRUNC(SUMIF(V437:V439, RIGHTB(O438, 1), F437:F439)*U438, 2)</f>
        <v>1375.1</v>
      </c>
      <c r="F438" s="178">
        <f>TRUNC(E438*D438,1)</f>
        <v>1375.1</v>
      </c>
      <c r="G438" s="184">
        <v>0</v>
      </c>
      <c r="H438" s="178">
        <f>TRUNC(G438*D438,1)</f>
        <v>0</v>
      </c>
      <c r="I438" s="184">
        <v>0</v>
      </c>
      <c r="J438" s="178">
        <f>TRUNC(I438*D438,1)</f>
        <v>0</v>
      </c>
      <c r="K438" s="184">
        <f t="shared" si="66"/>
        <v>1375.1</v>
      </c>
      <c r="L438" s="178">
        <f t="shared" si="66"/>
        <v>1375.1</v>
      </c>
      <c r="M438" s="172" t="s">
        <v>145</v>
      </c>
      <c r="N438" s="78" t="s">
        <v>3640</v>
      </c>
      <c r="O438" s="78" t="s">
        <v>4186</v>
      </c>
      <c r="P438" s="78" t="s">
        <v>332</v>
      </c>
      <c r="Q438" s="78" t="s">
        <v>332</v>
      </c>
      <c r="R438" s="78" t="s">
        <v>332</v>
      </c>
      <c r="S438">
        <v>0</v>
      </c>
      <c r="T438">
        <v>0</v>
      </c>
      <c r="U438">
        <v>0.02</v>
      </c>
      <c r="AV438" s="78" t="s">
        <v>145</v>
      </c>
      <c r="AW438" s="78" t="s">
        <v>4772</v>
      </c>
      <c r="AX438" s="78" t="s">
        <v>145</v>
      </c>
      <c r="AY438" s="78" t="s">
        <v>145</v>
      </c>
      <c r="AZ438" s="78" t="s">
        <v>145</v>
      </c>
    </row>
    <row r="439" spans="1:52" ht="30" customHeight="1">
      <c r="A439" s="172" t="s">
        <v>530</v>
      </c>
      <c r="B439" s="172" t="s">
        <v>145</v>
      </c>
      <c r="C439" s="172" t="s">
        <v>329</v>
      </c>
      <c r="D439" s="173">
        <v>1</v>
      </c>
      <c r="E439" s="184">
        <f>일위대가목록!E348</f>
        <v>0</v>
      </c>
      <c r="F439" s="178">
        <f>TRUNC(E439*D439,1)</f>
        <v>0</v>
      </c>
      <c r="G439" s="184">
        <f>일위대가목록!F348</f>
        <v>47276</v>
      </c>
      <c r="H439" s="178">
        <f>TRUNC(G439*D439,1)</f>
        <v>47276</v>
      </c>
      <c r="I439" s="184">
        <f>일위대가목록!G348</f>
        <v>0</v>
      </c>
      <c r="J439" s="178">
        <f>TRUNC(I439*D439,1)</f>
        <v>0</v>
      </c>
      <c r="K439" s="184">
        <f t="shared" si="66"/>
        <v>47276</v>
      </c>
      <c r="L439" s="178">
        <f t="shared" si="66"/>
        <v>47276</v>
      </c>
      <c r="M439" s="172" t="s">
        <v>1304</v>
      </c>
      <c r="N439" s="78" t="s">
        <v>3640</v>
      </c>
      <c r="O439" s="78" t="s">
        <v>4341</v>
      </c>
      <c r="P439" s="78" t="s">
        <v>331</v>
      </c>
      <c r="Q439" s="78" t="s">
        <v>332</v>
      </c>
      <c r="R439" s="78" t="s">
        <v>332</v>
      </c>
      <c r="AV439" s="78" t="s">
        <v>145</v>
      </c>
      <c r="AW439" s="78" t="s">
        <v>4773</v>
      </c>
      <c r="AX439" s="78" t="s">
        <v>145</v>
      </c>
      <c r="AY439" s="78" t="s">
        <v>145</v>
      </c>
      <c r="AZ439" s="78" t="s">
        <v>145</v>
      </c>
    </row>
    <row r="440" spans="1:52" ht="30" customHeight="1">
      <c r="A440" s="172" t="s">
        <v>1494</v>
      </c>
      <c r="B440" s="172" t="s">
        <v>145</v>
      </c>
      <c r="C440" s="172" t="s">
        <v>145</v>
      </c>
      <c r="D440" s="173"/>
      <c r="E440" s="184"/>
      <c r="F440" s="178">
        <f>TRUNC(SUMIF(N437:N439, N436, F437:F439),0)</f>
        <v>70130</v>
      </c>
      <c r="G440" s="184"/>
      <c r="H440" s="178">
        <f>TRUNC(SUMIF(N437:N439, N436, H437:H439),0)</f>
        <v>47276</v>
      </c>
      <c r="I440" s="184"/>
      <c r="J440" s="178">
        <f>TRUNC(SUMIF(N437:N439, N436, J437:J439),0)</f>
        <v>0</v>
      </c>
      <c r="K440" s="184"/>
      <c r="L440" s="178">
        <f>F440+H440+J440</f>
        <v>117406</v>
      </c>
      <c r="M440" s="172" t="s">
        <v>145</v>
      </c>
      <c r="N440" s="78" t="s">
        <v>342</v>
      </c>
      <c r="O440" s="78" t="s">
        <v>342</v>
      </c>
      <c r="P440" s="78" t="s">
        <v>145</v>
      </c>
      <c r="Q440" s="78" t="s">
        <v>145</v>
      </c>
      <c r="R440" s="78" t="s">
        <v>145</v>
      </c>
      <c r="AV440" s="78" t="s">
        <v>145</v>
      </c>
      <c r="AW440" s="78" t="s">
        <v>145</v>
      </c>
      <c r="AX440" s="78" t="s">
        <v>145</v>
      </c>
      <c r="AY440" s="78" t="s">
        <v>145</v>
      </c>
      <c r="AZ440" s="78" t="s">
        <v>145</v>
      </c>
    </row>
    <row r="441" spans="1:52" ht="30" customHeight="1">
      <c r="A441" s="173"/>
      <c r="B441" s="173"/>
      <c r="C441" s="173"/>
      <c r="D441" s="173"/>
      <c r="E441" s="184"/>
      <c r="F441" s="178"/>
      <c r="G441" s="184"/>
      <c r="H441" s="178"/>
      <c r="I441" s="184"/>
      <c r="J441" s="178"/>
      <c r="K441" s="184"/>
      <c r="L441" s="178"/>
      <c r="M441" s="173"/>
    </row>
    <row r="442" spans="1:52" ht="30" customHeight="1">
      <c r="A442" s="179" t="s">
        <v>4774</v>
      </c>
      <c r="B442" s="180"/>
      <c r="C442" s="180"/>
      <c r="D442" s="180"/>
      <c r="E442" s="181"/>
      <c r="F442" s="182"/>
      <c r="G442" s="181"/>
      <c r="H442" s="182"/>
      <c r="I442" s="181"/>
      <c r="J442" s="182"/>
      <c r="K442" s="181"/>
      <c r="L442" s="182"/>
      <c r="M442" s="183"/>
      <c r="N442" s="78" t="s">
        <v>3642</v>
      </c>
    </row>
    <row r="443" spans="1:52" ht="30" customHeight="1">
      <c r="A443" s="172" t="s">
        <v>1623</v>
      </c>
      <c r="B443" s="172" t="s">
        <v>1626</v>
      </c>
      <c r="C443" s="172" t="s">
        <v>458</v>
      </c>
      <c r="D443" s="173">
        <v>1</v>
      </c>
      <c r="E443" s="184">
        <f>단가대비표!O168</f>
        <v>78627</v>
      </c>
      <c r="F443" s="178">
        <f>TRUNC(E443*D443,1)</f>
        <v>78627</v>
      </c>
      <c r="G443" s="184">
        <f>단가대비표!P168</f>
        <v>0</v>
      </c>
      <c r="H443" s="178">
        <f>TRUNC(G443*D443,1)</f>
        <v>0</v>
      </c>
      <c r="I443" s="184">
        <f>단가대비표!V168</f>
        <v>0</v>
      </c>
      <c r="J443" s="178">
        <f>TRUNC(I443*D443,1)</f>
        <v>0</v>
      </c>
      <c r="K443" s="184">
        <f t="shared" ref="K443:L445" si="67">TRUNC(E443+G443+I443,1)</f>
        <v>78627</v>
      </c>
      <c r="L443" s="178">
        <f t="shared" si="67"/>
        <v>78627</v>
      </c>
      <c r="M443" s="172" t="s">
        <v>145</v>
      </c>
      <c r="N443" s="78" t="s">
        <v>3642</v>
      </c>
      <c r="O443" s="78" t="s">
        <v>4775</v>
      </c>
      <c r="P443" s="78" t="s">
        <v>332</v>
      </c>
      <c r="Q443" s="78" t="s">
        <v>332</v>
      </c>
      <c r="R443" s="78" t="s">
        <v>331</v>
      </c>
      <c r="V443">
        <v>1</v>
      </c>
      <c r="AV443" s="78" t="s">
        <v>145</v>
      </c>
      <c r="AW443" s="78" t="s">
        <v>4776</v>
      </c>
      <c r="AX443" s="78" t="s">
        <v>145</v>
      </c>
      <c r="AY443" s="78" t="s">
        <v>145</v>
      </c>
      <c r="AZ443" s="78" t="s">
        <v>145</v>
      </c>
    </row>
    <row r="444" spans="1:52" ht="30" customHeight="1">
      <c r="A444" s="172" t="s">
        <v>1551</v>
      </c>
      <c r="B444" s="172" t="s">
        <v>1625</v>
      </c>
      <c r="C444" s="172" t="s">
        <v>1096</v>
      </c>
      <c r="D444" s="173">
        <v>1</v>
      </c>
      <c r="E444" s="184">
        <f>TRUNC(SUMIF(V443:V445, RIGHTB(O444, 1), F443:F445)*U444, 2)</f>
        <v>1572.54</v>
      </c>
      <c r="F444" s="178">
        <f>TRUNC(E444*D444,1)</f>
        <v>1572.5</v>
      </c>
      <c r="G444" s="184">
        <v>0</v>
      </c>
      <c r="H444" s="178">
        <f>TRUNC(G444*D444,1)</f>
        <v>0</v>
      </c>
      <c r="I444" s="184">
        <v>0</v>
      </c>
      <c r="J444" s="178">
        <f>TRUNC(I444*D444,1)</f>
        <v>0</v>
      </c>
      <c r="K444" s="184">
        <f t="shared" si="67"/>
        <v>1572.5</v>
      </c>
      <c r="L444" s="178">
        <f t="shared" si="67"/>
        <v>1572.5</v>
      </c>
      <c r="M444" s="172" t="s">
        <v>145</v>
      </c>
      <c r="N444" s="78" t="s">
        <v>3642</v>
      </c>
      <c r="O444" s="78" t="s">
        <v>4186</v>
      </c>
      <c r="P444" s="78" t="s">
        <v>332</v>
      </c>
      <c r="Q444" s="78" t="s">
        <v>332</v>
      </c>
      <c r="R444" s="78" t="s">
        <v>332</v>
      </c>
      <c r="S444">
        <v>0</v>
      </c>
      <c r="T444">
        <v>0</v>
      </c>
      <c r="U444">
        <v>0.02</v>
      </c>
      <c r="AV444" s="78" t="s">
        <v>145</v>
      </c>
      <c r="AW444" s="78" t="s">
        <v>4777</v>
      </c>
      <c r="AX444" s="78" t="s">
        <v>145</v>
      </c>
      <c r="AY444" s="78" t="s">
        <v>145</v>
      </c>
      <c r="AZ444" s="78" t="s">
        <v>145</v>
      </c>
    </row>
    <row r="445" spans="1:52" ht="30" customHeight="1">
      <c r="A445" s="172" t="s">
        <v>530</v>
      </c>
      <c r="B445" s="172" t="s">
        <v>145</v>
      </c>
      <c r="C445" s="172" t="s">
        <v>329</v>
      </c>
      <c r="D445" s="173">
        <v>1</v>
      </c>
      <c r="E445" s="184">
        <f>일위대가목록!E348</f>
        <v>0</v>
      </c>
      <c r="F445" s="178">
        <f>TRUNC(E445*D445,1)</f>
        <v>0</v>
      </c>
      <c r="G445" s="184">
        <f>일위대가목록!F348</f>
        <v>47276</v>
      </c>
      <c r="H445" s="178">
        <f>TRUNC(G445*D445,1)</f>
        <v>47276</v>
      </c>
      <c r="I445" s="184">
        <f>일위대가목록!G348</f>
        <v>0</v>
      </c>
      <c r="J445" s="178">
        <f>TRUNC(I445*D445,1)</f>
        <v>0</v>
      </c>
      <c r="K445" s="184">
        <f t="shared" si="67"/>
        <v>47276</v>
      </c>
      <c r="L445" s="178">
        <f t="shared" si="67"/>
        <v>47276</v>
      </c>
      <c r="M445" s="172" t="s">
        <v>1304</v>
      </c>
      <c r="N445" s="78" t="s">
        <v>3642</v>
      </c>
      <c r="O445" s="78" t="s">
        <v>4341</v>
      </c>
      <c r="P445" s="78" t="s">
        <v>331</v>
      </c>
      <c r="Q445" s="78" t="s">
        <v>332</v>
      </c>
      <c r="R445" s="78" t="s">
        <v>332</v>
      </c>
      <c r="AV445" s="78" t="s">
        <v>145</v>
      </c>
      <c r="AW445" s="78" t="s">
        <v>4778</v>
      </c>
      <c r="AX445" s="78" t="s">
        <v>145</v>
      </c>
      <c r="AY445" s="78" t="s">
        <v>145</v>
      </c>
      <c r="AZ445" s="78" t="s">
        <v>145</v>
      </c>
    </row>
    <row r="446" spans="1:52" ht="30" customHeight="1">
      <c r="A446" s="172" t="s">
        <v>1494</v>
      </c>
      <c r="B446" s="172" t="s">
        <v>145</v>
      </c>
      <c r="C446" s="172" t="s">
        <v>145</v>
      </c>
      <c r="D446" s="173"/>
      <c r="E446" s="184"/>
      <c r="F446" s="178">
        <f>TRUNC(SUMIF(N443:N445, N442, F443:F445),0)</f>
        <v>80199</v>
      </c>
      <c r="G446" s="184"/>
      <c r="H446" s="178">
        <f>TRUNC(SUMIF(N443:N445, N442, H443:H445),0)</f>
        <v>47276</v>
      </c>
      <c r="I446" s="184"/>
      <c r="J446" s="178">
        <f>TRUNC(SUMIF(N443:N445, N442, J443:J445),0)</f>
        <v>0</v>
      </c>
      <c r="K446" s="184"/>
      <c r="L446" s="178">
        <f>F446+H446+J446</f>
        <v>127475</v>
      </c>
      <c r="M446" s="172" t="s">
        <v>145</v>
      </c>
      <c r="N446" s="78" t="s">
        <v>342</v>
      </c>
      <c r="O446" s="78" t="s">
        <v>342</v>
      </c>
      <c r="P446" s="78" t="s">
        <v>145</v>
      </c>
      <c r="Q446" s="78" t="s">
        <v>145</v>
      </c>
      <c r="R446" s="78" t="s">
        <v>145</v>
      </c>
      <c r="AV446" s="78" t="s">
        <v>145</v>
      </c>
      <c r="AW446" s="78" t="s">
        <v>145</v>
      </c>
      <c r="AX446" s="78" t="s">
        <v>145</v>
      </c>
      <c r="AY446" s="78" t="s">
        <v>145</v>
      </c>
      <c r="AZ446" s="78" t="s">
        <v>145</v>
      </c>
    </row>
    <row r="447" spans="1:52" ht="30" customHeight="1">
      <c r="A447" s="173"/>
      <c r="B447" s="173"/>
      <c r="C447" s="173"/>
      <c r="D447" s="173"/>
      <c r="E447" s="184"/>
      <c r="F447" s="178"/>
      <c r="G447" s="184"/>
      <c r="H447" s="178"/>
      <c r="I447" s="184"/>
      <c r="J447" s="178"/>
      <c r="K447" s="184"/>
      <c r="L447" s="178"/>
      <c r="M447" s="173"/>
    </row>
    <row r="448" spans="1:52" ht="30" customHeight="1">
      <c r="A448" s="179" t="s">
        <v>4779</v>
      </c>
      <c r="B448" s="180"/>
      <c r="C448" s="180"/>
      <c r="D448" s="180"/>
      <c r="E448" s="181"/>
      <c r="F448" s="182"/>
      <c r="G448" s="181"/>
      <c r="H448" s="182"/>
      <c r="I448" s="181"/>
      <c r="J448" s="182"/>
      <c r="K448" s="181"/>
      <c r="L448" s="182"/>
      <c r="M448" s="183"/>
      <c r="N448" s="78" t="s">
        <v>3644</v>
      </c>
    </row>
    <row r="449" spans="1:52" ht="30" customHeight="1">
      <c r="A449" s="172" t="s">
        <v>1627</v>
      </c>
      <c r="B449" s="172" t="s">
        <v>1628</v>
      </c>
      <c r="C449" s="172" t="s">
        <v>1273</v>
      </c>
      <c r="D449" s="173">
        <v>4.9000000000000004</v>
      </c>
      <c r="E449" s="184">
        <f>단가대비표!O121</f>
        <v>3686</v>
      </c>
      <c r="F449" s="178">
        <f>TRUNC(E449*D449,1)</f>
        <v>18061.400000000001</v>
      </c>
      <c r="G449" s="184">
        <f>단가대비표!P121</f>
        <v>0</v>
      </c>
      <c r="H449" s="178">
        <f>TRUNC(G449*D449,1)</f>
        <v>0</v>
      </c>
      <c r="I449" s="184">
        <f>단가대비표!V121</f>
        <v>0</v>
      </c>
      <c r="J449" s="178">
        <f>TRUNC(I449*D449,1)</f>
        <v>0</v>
      </c>
      <c r="K449" s="184">
        <f>TRUNC(E449+G449+I449,1)</f>
        <v>3686</v>
      </c>
      <c r="L449" s="178">
        <f>TRUNC(F449+H449+J449,1)</f>
        <v>18061.400000000001</v>
      </c>
      <c r="M449" s="172" t="s">
        <v>145</v>
      </c>
      <c r="N449" s="78" t="s">
        <v>3644</v>
      </c>
      <c r="O449" s="78" t="s">
        <v>4780</v>
      </c>
      <c r="P449" s="78" t="s">
        <v>332</v>
      </c>
      <c r="Q449" s="78" t="s">
        <v>332</v>
      </c>
      <c r="R449" s="78" t="s">
        <v>331</v>
      </c>
      <c r="AV449" s="78" t="s">
        <v>145</v>
      </c>
      <c r="AW449" s="78" t="s">
        <v>4781</v>
      </c>
      <c r="AX449" s="78" t="s">
        <v>145</v>
      </c>
      <c r="AY449" s="78" t="s">
        <v>145</v>
      </c>
      <c r="AZ449" s="78" t="s">
        <v>145</v>
      </c>
    </row>
    <row r="450" spans="1:52" ht="30" customHeight="1">
      <c r="A450" s="172" t="s">
        <v>1271</v>
      </c>
      <c r="B450" s="172" t="s">
        <v>1272</v>
      </c>
      <c r="C450" s="172" t="s">
        <v>1273</v>
      </c>
      <c r="D450" s="173">
        <v>4.5</v>
      </c>
      <c r="E450" s="184">
        <f>일위대가목록!E349</f>
        <v>136</v>
      </c>
      <c r="F450" s="178">
        <f>TRUNC(E450*D450,1)</f>
        <v>612</v>
      </c>
      <c r="G450" s="184">
        <f>일위대가목록!F349</f>
        <v>6840</v>
      </c>
      <c r="H450" s="178">
        <f>TRUNC(G450*D450,1)</f>
        <v>30780</v>
      </c>
      <c r="I450" s="184">
        <f>일위대가목록!G349</f>
        <v>273</v>
      </c>
      <c r="J450" s="178">
        <f>TRUNC(I450*D450,1)</f>
        <v>1228.5</v>
      </c>
      <c r="K450" s="184">
        <f>TRUNC(E450+G450+I450,1)</f>
        <v>7249</v>
      </c>
      <c r="L450" s="178">
        <f>TRUNC(F450+H450+J450,1)</f>
        <v>32620.5</v>
      </c>
      <c r="M450" s="172" t="s">
        <v>1307</v>
      </c>
      <c r="N450" s="78" t="s">
        <v>3644</v>
      </c>
      <c r="O450" s="78" t="s">
        <v>4342</v>
      </c>
      <c r="P450" s="78" t="s">
        <v>331</v>
      </c>
      <c r="Q450" s="78" t="s">
        <v>332</v>
      </c>
      <c r="R450" s="78" t="s">
        <v>332</v>
      </c>
      <c r="AV450" s="78" t="s">
        <v>145</v>
      </c>
      <c r="AW450" s="78" t="s">
        <v>4782</v>
      </c>
      <c r="AX450" s="78" t="s">
        <v>145</v>
      </c>
      <c r="AY450" s="78" t="s">
        <v>145</v>
      </c>
      <c r="AZ450" s="78" t="s">
        <v>145</v>
      </c>
    </row>
    <row r="451" spans="1:52" ht="30" customHeight="1">
      <c r="A451" s="172" t="s">
        <v>1494</v>
      </c>
      <c r="B451" s="172" t="s">
        <v>145</v>
      </c>
      <c r="C451" s="172" t="s">
        <v>145</v>
      </c>
      <c r="D451" s="173"/>
      <c r="E451" s="184"/>
      <c r="F451" s="178">
        <f>TRUNC(SUMIF(N449:N450, N448, F449:F450),0)</f>
        <v>18673</v>
      </c>
      <c r="G451" s="184"/>
      <c r="H451" s="178">
        <f>TRUNC(SUMIF(N449:N450, N448, H449:H450),0)</f>
        <v>30780</v>
      </c>
      <c r="I451" s="184"/>
      <c r="J451" s="178">
        <f>TRUNC(SUMIF(N449:N450, N448, J449:J450),0)</f>
        <v>1228</v>
      </c>
      <c r="K451" s="184"/>
      <c r="L451" s="178">
        <f>F451+H451+J451</f>
        <v>50681</v>
      </c>
      <c r="M451" s="172" t="s">
        <v>145</v>
      </c>
      <c r="N451" s="78" t="s">
        <v>342</v>
      </c>
      <c r="O451" s="78" t="s">
        <v>342</v>
      </c>
      <c r="P451" s="78" t="s">
        <v>145</v>
      </c>
      <c r="Q451" s="78" t="s">
        <v>145</v>
      </c>
      <c r="R451" s="78" t="s">
        <v>145</v>
      </c>
      <c r="AV451" s="78" t="s">
        <v>145</v>
      </c>
      <c r="AW451" s="78" t="s">
        <v>145</v>
      </c>
      <c r="AX451" s="78" t="s">
        <v>145</v>
      </c>
      <c r="AY451" s="78" t="s">
        <v>145</v>
      </c>
      <c r="AZ451" s="78" t="s">
        <v>145</v>
      </c>
    </row>
    <row r="452" spans="1:52" ht="30" customHeight="1">
      <c r="A452" s="173"/>
      <c r="B452" s="173"/>
      <c r="C452" s="173"/>
      <c r="D452" s="173"/>
      <c r="E452" s="184"/>
      <c r="F452" s="178"/>
      <c r="G452" s="184"/>
      <c r="H452" s="178"/>
      <c r="I452" s="184"/>
      <c r="J452" s="178"/>
      <c r="K452" s="184"/>
      <c r="L452" s="178"/>
      <c r="M452" s="173"/>
    </row>
    <row r="453" spans="1:52" ht="30" customHeight="1">
      <c r="A453" s="179" t="s">
        <v>4783</v>
      </c>
      <c r="B453" s="180"/>
      <c r="C453" s="180"/>
      <c r="D453" s="180"/>
      <c r="E453" s="181"/>
      <c r="F453" s="182"/>
      <c r="G453" s="181"/>
      <c r="H453" s="182"/>
      <c r="I453" s="181"/>
      <c r="J453" s="182"/>
      <c r="K453" s="181"/>
      <c r="L453" s="182"/>
      <c r="M453" s="183"/>
      <c r="N453" s="78" t="s">
        <v>3646</v>
      </c>
    </row>
    <row r="454" spans="1:52" ht="30" customHeight="1">
      <c r="A454" s="172" t="s">
        <v>1629</v>
      </c>
      <c r="B454" s="172" t="s">
        <v>1630</v>
      </c>
      <c r="C454" s="172" t="s">
        <v>338</v>
      </c>
      <c r="D454" s="173">
        <v>1.05</v>
      </c>
      <c r="E454" s="184">
        <f>단가대비표!O326</f>
        <v>16240</v>
      </c>
      <c r="F454" s="178">
        <f>TRUNC(E454*D454,1)</f>
        <v>17052</v>
      </c>
      <c r="G454" s="184">
        <f>단가대비표!P326</f>
        <v>0</v>
      </c>
      <c r="H454" s="178">
        <f>TRUNC(G454*D454,1)</f>
        <v>0</v>
      </c>
      <c r="I454" s="184">
        <f>단가대비표!V326</f>
        <v>0</v>
      </c>
      <c r="J454" s="178">
        <f>TRUNC(I454*D454,1)</f>
        <v>0</v>
      </c>
      <c r="K454" s="184">
        <f t="shared" ref="K454:L456" si="68">TRUNC(E454+G454+I454,1)</f>
        <v>16240</v>
      </c>
      <c r="L454" s="178">
        <f t="shared" si="68"/>
        <v>17052</v>
      </c>
      <c r="M454" s="172" t="s">
        <v>145</v>
      </c>
      <c r="N454" s="78" t="s">
        <v>3646</v>
      </c>
      <c r="O454" s="78" t="s">
        <v>4784</v>
      </c>
      <c r="P454" s="78" t="s">
        <v>332</v>
      </c>
      <c r="Q454" s="78" t="s">
        <v>332</v>
      </c>
      <c r="R454" s="78" t="s">
        <v>331</v>
      </c>
      <c r="AV454" s="78" t="s">
        <v>145</v>
      </c>
      <c r="AW454" s="78" t="s">
        <v>4785</v>
      </c>
      <c r="AX454" s="78" t="s">
        <v>145</v>
      </c>
      <c r="AY454" s="78" t="s">
        <v>145</v>
      </c>
      <c r="AZ454" s="78" t="s">
        <v>145</v>
      </c>
    </row>
    <row r="455" spans="1:52" ht="30" customHeight="1">
      <c r="A455" s="172" t="s">
        <v>1275</v>
      </c>
      <c r="B455" s="172" t="s">
        <v>1276</v>
      </c>
      <c r="C455" s="172" t="s">
        <v>338</v>
      </c>
      <c r="D455" s="173">
        <v>1</v>
      </c>
      <c r="E455" s="184">
        <f>일위대가목록!E350</f>
        <v>2405</v>
      </c>
      <c r="F455" s="178">
        <f>TRUNC(E455*D455,1)</f>
        <v>2405</v>
      </c>
      <c r="G455" s="184">
        <f>일위대가목록!F350</f>
        <v>33340</v>
      </c>
      <c r="H455" s="178">
        <f>TRUNC(G455*D455,1)</f>
        <v>33340</v>
      </c>
      <c r="I455" s="184">
        <f>일위대가목록!G350</f>
        <v>0</v>
      </c>
      <c r="J455" s="178">
        <f>TRUNC(I455*D455,1)</f>
        <v>0</v>
      </c>
      <c r="K455" s="184">
        <f t="shared" si="68"/>
        <v>35745</v>
      </c>
      <c r="L455" s="178">
        <f t="shared" si="68"/>
        <v>35745</v>
      </c>
      <c r="M455" s="172" t="s">
        <v>1309</v>
      </c>
      <c r="N455" s="78" t="s">
        <v>3646</v>
      </c>
      <c r="O455" s="78" t="s">
        <v>4343</v>
      </c>
      <c r="P455" s="78" t="s">
        <v>331</v>
      </c>
      <c r="Q455" s="78" t="s">
        <v>332</v>
      </c>
      <c r="R455" s="78" t="s">
        <v>332</v>
      </c>
      <c r="AV455" s="78" t="s">
        <v>145</v>
      </c>
      <c r="AW455" s="78" t="s">
        <v>4786</v>
      </c>
      <c r="AX455" s="78" t="s">
        <v>145</v>
      </c>
      <c r="AY455" s="78" t="s">
        <v>145</v>
      </c>
      <c r="AZ455" s="78" t="s">
        <v>145</v>
      </c>
    </row>
    <row r="456" spans="1:52" ht="30" customHeight="1">
      <c r="A456" s="172" t="s">
        <v>1631</v>
      </c>
      <c r="B456" s="172" t="s">
        <v>1632</v>
      </c>
      <c r="C456" s="172" t="s">
        <v>458</v>
      </c>
      <c r="D456" s="173">
        <v>0.65</v>
      </c>
      <c r="E456" s="184">
        <f>단가대비표!O290</f>
        <v>3700</v>
      </c>
      <c r="F456" s="178">
        <f>TRUNC(E456*D456,1)</f>
        <v>2405</v>
      </c>
      <c r="G456" s="184">
        <f>단가대비표!P290</f>
        <v>0</v>
      </c>
      <c r="H456" s="178">
        <f>TRUNC(G456*D456,1)</f>
        <v>0</v>
      </c>
      <c r="I456" s="184">
        <f>단가대비표!V290</f>
        <v>0</v>
      </c>
      <c r="J456" s="178">
        <f>TRUNC(I456*D456,1)</f>
        <v>0</v>
      </c>
      <c r="K456" s="184">
        <f t="shared" si="68"/>
        <v>3700</v>
      </c>
      <c r="L456" s="178">
        <f t="shared" si="68"/>
        <v>2405</v>
      </c>
      <c r="M456" s="172" t="s">
        <v>145</v>
      </c>
      <c r="N456" s="78" t="s">
        <v>3646</v>
      </c>
      <c r="O456" s="78" t="s">
        <v>4787</v>
      </c>
      <c r="P456" s="78" t="s">
        <v>332</v>
      </c>
      <c r="Q456" s="78" t="s">
        <v>332</v>
      </c>
      <c r="R456" s="78" t="s">
        <v>331</v>
      </c>
      <c r="AV456" s="78" t="s">
        <v>145</v>
      </c>
      <c r="AW456" s="78" t="s">
        <v>4788</v>
      </c>
      <c r="AX456" s="78" t="s">
        <v>145</v>
      </c>
      <c r="AY456" s="78" t="s">
        <v>145</v>
      </c>
      <c r="AZ456" s="78" t="s">
        <v>145</v>
      </c>
    </row>
    <row r="457" spans="1:52" ht="30" customHeight="1">
      <c r="A457" s="172" t="s">
        <v>1494</v>
      </c>
      <c r="B457" s="172" t="s">
        <v>145</v>
      </c>
      <c r="C457" s="172" t="s">
        <v>145</v>
      </c>
      <c r="D457" s="173"/>
      <c r="E457" s="184"/>
      <c r="F457" s="178">
        <f>TRUNC(SUMIF(N454:N456, N453, F454:F456),0)</f>
        <v>21862</v>
      </c>
      <c r="G457" s="184"/>
      <c r="H457" s="178">
        <f>TRUNC(SUMIF(N454:N456, N453, H454:H456),0)</f>
        <v>33340</v>
      </c>
      <c r="I457" s="184"/>
      <c r="J457" s="178">
        <f>TRUNC(SUMIF(N454:N456, N453, J454:J456),0)</f>
        <v>0</v>
      </c>
      <c r="K457" s="184"/>
      <c r="L457" s="178">
        <f>F457+H457+J457</f>
        <v>55202</v>
      </c>
      <c r="M457" s="172" t="s">
        <v>145</v>
      </c>
      <c r="N457" s="78" t="s">
        <v>342</v>
      </c>
      <c r="O457" s="78" t="s">
        <v>342</v>
      </c>
      <c r="P457" s="78" t="s">
        <v>145</v>
      </c>
      <c r="Q457" s="78" t="s">
        <v>145</v>
      </c>
      <c r="R457" s="78" t="s">
        <v>145</v>
      </c>
      <c r="AV457" s="78" t="s">
        <v>145</v>
      </c>
      <c r="AW457" s="78" t="s">
        <v>145</v>
      </c>
      <c r="AX457" s="78" t="s">
        <v>145</v>
      </c>
      <c r="AY457" s="78" t="s">
        <v>145</v>
      </c>
      <c r="AZ457" s="78" t="s">
        <v>145</v>
      </c>
    </row>
    <row r="458" spans="1:52" ht="30" customHeight="1">
      <c r="A458" s="173"/>
      <c r="B458" s="173"/>
      <c r="C458" s="173"/>
      <c r="D458" s="173"/>
      <c r="E458" s="184"/>
      <c r="F458" s="178"/>
      <c r="G458" s="184"/>
      <c r="H458" s="178"/>
      <c r="I458" s="184"/>
      <c r="J458" s="178"/>
      <c r="K458" s="184"/>
      <c r="L458" s="178"/>
      <c r="M458" s="173"/>
    </row>
    <row r="459" spans="1:52" ht="30" customHeight="1">
      <c r="A459" s="179" t="s">
        <v>4789</v>
      </c>
      <c r="B459" s="180"/>
      <c r="C459" s="180"/>
      <c r="D459" s="180"/>
      <c r="E459" s="181"/>
      <c r="F459" s="182"/>
      <c r="G459" s="181"/>
      <c r="H459" s="182"/>
      <c r="I459" s="181"/>
      <c r="J459" s="182"/>
      <c r="K459" s="181"/>
      <c r="L459" s="182"/>
      <c r="M459" s="183"/>
      <c r="N459" s="78" t="s">
        <v>3648</v>
      </c>
    </row>
    <row r="460" spans="1:52" ht="30" customHeight="1">
      <c r="A460" s="172" t="s">
        <v>1629</v>
      </c>
      <c r="B460" s="172" t="s">
        <v>1633</v>
      </c>
      <c r="C460" s="172" t="s">
        <v>338</v>
      </c>
      <c r="D460" s="173">
        <v>1.05</v>
      </c>
      <c r="E460" s="184">
        <f>단가대비표!O327</f>
        <v>18220</v>
      </c>
      <c r="F460" s="178">
        <f>TRUNC(E460*D460,1)</f>
        <v>19131</v>
      </c>
      <c r="G460" s="184">
        <f>단가대비표!P327</f>
        <v>0</v>
      </c>
      <c r="H460" s="178">
        <f>TRUNC(G460*D460,1)</f>
        <v>0</v>
      </c>
      <c r="I460" s="184">
        <f>단가대비표!V327</f>
        <v>0</v>
      </c>
      <c r="J460" s="178">
        <f>TRUNC(I460*D460,1)</f>
        <v>0</v>
      </c>
      <c r="K460" s="184">
        <f t="shared" ref="K460:L462" si="69">TRUNC(E460+G460+I460,1)</f>
        <v>18220</v>
      </c>
      <c r="L460" s="178">
        <f t="shared" si="69"/>
        <v>19131</v>
      </c>
      <c r="M460" s="172" t="s">
        <v>145</v>
      </c>
      <c r="N460" s="78" t="s">
        <v>3648</v>
      </c>
      <c r="O460" s="78" t="s">
        <v>4790</v>
      </c>
      <c r="P460" s="78" t="s">
        <v>332</v>
      </c>
      <c r="Q460" s="78" t="s">
        <v>332</v>
      </c>
      <c r="R460" s="78" t="s">
        <v>331</v>
      </c>
      <c r="AV460" s="78" t="s">
        <v>145</v>
      </c>
      <c r="AW460" s="78" t="s">
        <v>4791</v>
      </c>
      <c r="AX460" s="78" t="s">
        <v>145</v>
      </c>
      <c r="AY460" s="78" t="s">
        <v>145</v>
      </c>
      <c r="AZ460" s="78" t="s">
        <v>145</v>
      </c>
    </row>
    <row r="461" spans="1:52" ht="30" customHeight="1">
      <c r="A461" s="172" t="s">
        <v>1275</v>
      </c>
      <c r="B461" s="172" t="s">
        <v>1276</v>
      </c>
      <c r="C461" s="172" t="s">
        <v>338</v>
      </c>
      <c r="D461" s="173">
        <v>1</v>
      </c>
      <c r="E461" s="184">
        <f>일위대가목록!E350</f>
        <v>2405</v>
      </c>
      <c r="F461" s="178">
        <f>TRUNC(E461*D461,1)</f>
        <v>2405</v>
      </c>
      <c r="G461" s="184">
        <f>일위대가목록!F350</f>
        <v>33340</v>
      </c>
      <c r="H461" s="178">
        <f>TRUNC(G461*D461,1)</f>
        <v>33340</v>
      </c>
      <c r="I461" s="184">
        <f>일위대가목록!G350</f>
        <v>0</v>
      </c>
      <c r="J461" s="178">
        <f>TRUNC(I461*D461,1)</f>
        <v>0</v>
      </c>
      <c r="K461" s="184">
        <f t="shared" si="69"/>
        <v>35745</v>
      </c>
      <c r="L461" s="178">
        <f t="shared" si="69"/>
        <v>35745</v>
      </c>
      <c r="M461" s="172" t="s">
        <v>1309</v>
      </c>
      <c r="N461" s="78" t="s">
        <v>3648</v>
      </c>
      <c r="O461" s="78" t="s">
        <v>4343</v>
      </c>
      <c r="P461" s="78" t="s">
        <v>331</v>
      </c>
      <c r="Q461" s="78" t="s">
        <v>332</v>
      </c>
      <c r="R461" s="78" t="s">
        <v>332</v>
      </c>
      <c r="AV461" s="78" t="s">
        <v>145</v>
      </c>
      <c r="AW461" s="78" t="s">
        <v>4792</v>
      </c>
      <c r="AX461" s="78" t="s">
        <v>145</v>
      </c>
      <c r="AY461" s="78" t="s">
        <v>145</v>
      </c>
      <c r="AZ461" s="78" t="s">
        <v>145</v>
      </c>
    </row>
    <row r="462" spans="1:52" ht="30" customHeight="1">
      <c r="A462" s="172" t="s">
        <v>1631</v>
      </c>
      <c r="B462" s="172" t="s">
        <v>1632</v>
      </c>
      <c r="C462" s="172" t="s">
        <v>458</v>
      </c>
      <c r="D462" s="173">
        <v>0.65</v>
      </c>
      <c r="E462" s="184">
        <f>단가대비표!O290</f>
        <v>3700</v>
      </c>
      <c r="F462" s="178">
        <f>TRUNC(E462*D462,1)</f>
        <v>2405</v>
      </c>
      <c r="G462" s="184">
        <f>단가대비표!P290</f>
        <v>0</v>
      </c>
      <c r="H462" s="178">
        <f>TRUNC(G462*D462,1)</f>
        <v>0</v>
      </c>
      <c r="I462" s="184">
        <f>단가대비표!V290</f>
        <v>0</v>
      </c>
      <c r="J462" s="178">
        <f>TRUNC(I462*D462,1)</f>
        <v>0</v>
      </c>
      <c r="K462" s="184">
        <f t="shared" si="69"/>
        <v>3700</v>
      </c>
      <c r="L462" s="178">
        <f t="shared" si="69"/>
        <v>2405</v>
      </c>
      <c r="M462" s="172" t="s">
        <v>145</v>
      </c>
      <c r="N462" s="78" t="s">
        <v>3648</v>
      </c>
      <c r="O462" s="78" t="s">
        <v>4787</v>
      </c>
      <c r="P462" s="78" t="s">
        <v>332</v>
      </c>
      <c r="Q462" s="78" t="s">
        <v>332</v>
      </c>
      <c r="R462" s="78" t="s">
        <v>331</v>
      </c>
      <c r="AV462" s="78" t="s">
        <v>145</v>
      </c>
      <c r="AW462" s="78" t="s">
        <v>4793</v>
      </c>
      <c r="AX462" s="78" t="s">
        <v>145</v>
      </c>
      <c r="AY462" s="78" t="s">
        <v>145</v>
      </c>
      <c r="AZ462" s="78" t="s">
        <v>145</v>
      </c>
    </row>
    <row r="463" spans="1:52" ht="30" customHeight="1">
      <c r="A463" s="172" t="s">
        <v>1494</v>
      </c>
      <c r="B463" s="172" t="s">
        <v>145</v>
      </c>
      <c r="C463" s="172" t="s">
        <v>145</v>
      </c>
      <c r="D463" s="173"/>
      <c r="E463" s="184"/>
      <c r="F463" s="178">
        <f>TRUNC(SUMIF(N460:N462, N459, F460:F462),0)</f>
        <v>23941</v>
      </c>
      <c r="G463" s="184"/>
      <c r="H463" s="178">
        <f>TRUNC(SUMIF(N460:N462, N459, H460:H462),0)</f>
        <v>33340</v>
      </c>
      <c r="I463" s="184"/>
      <c r="J463" s="178">
        <f>TRUNC(SUMIF(N460:N462, N459, J460:J462),0)</f>
        <v>0</v>
      </c>
      <c r="K463" s="184"/>
      <c r="L463" s="178">
        <f>F463+H463+J463</f>
        <v>57281</v>
      </c>
      <c r="M463" s="172" t="s">
        <v>145</v>
      </c>
      <c r="N463" s="78" t="s">
        <v>342</v>
      </c>
      <c r="O463" s="78" t="s">
        <v>342</v>
      </c>
      <c r="P463" s="78" t="s">
        <v>145</v>
      </c>
      <c r="Q463" s="78" t="s">
        <v>145</v>
      </c>
      <c r="R463" s="78" t="s">
        <v>145</v>
      </c>
      <c r="AV463" s="78" t="s">
        <v>145</v>
      </c>
      <c r="AW463" s="78" t="s">
        <v>145</v>
      </c>
      <c r="AX463" s="78" t="s">
        <v>145</v>
      </c>
      <c r="AY463" s="78" t="s">
        <v>145</v>
      </c>
      <c r="AZ463" s="78" t="s">
        <v>145</v>
      </c>
    </row>
    <row r="464" spans="1:52" ht="30" customHeight="1">
      <c r="A464" s="173"/>
      <c r="B464" s="173"/>
      <c r="C464" s="173"/>
      <c r="D464" s="173"/>
      <c r="E464" s="184"/>
      <c r="F464" s="178"/>
      <c r="G464" s="184"/>
      <c r="H464" s="178"/>
      <c r="I464" s="184"/>
      <c r="J464" s="178"/>
      <c r="K464" s="184"/>
      <c r="L464" s="178"/>
      <c r="M464" s="173"/>
    </row>
    <row r="465" spans="1:52" ht="30" customHeight="1">
      <c r="A465" s="179" t="s">
        <v>4794</v>
      </c>
      <c r="B465" s="180"/>
      <c r="C465" s="180"/>
      <c r="D465" s="180"/>
      <c r="E465" s="181"/>
      <c r="F465" s="182"/>
      <c r="G465" s="181"/>
      <c r="H465" s="182"/>
      <c r="I465" s="181"/>
      <c r="J465" s="182"/>
      <c r="K465" s="181"/>
      <c r="L465" s="182"/>
      <c r="M465" s="183"/>
      <c r="N465" s="78" t="s">
        <v>3650</v>
      </c>
    </row>
    <row r="466" spans="1:52" ht="30" customHeight="1">
      <c r="A466" s="172" t="s">
        <v>544</v>
      </c>
      <c r="B466" s="172" t="s">
        <v>145</v>
      </c>
      <c r="C466" s="172" t="s">
        <v>537</v>
      </c>
      <c r="D466" s="173">
        <v>1</v>
      </c>
      <c r="E466" s="184">
        <f>단가대비표!O381</f>
        <v>13500</v>
      </c>
      <c r="F466" s="178">
        <f>TRUNC(E466*D466,1)</f>
        <v>13500</v>
      </c>
      <c r="G466" s="184">
        <f>단가대비표!P381</f>
        <v>0</v>
      </c>
      <c r="H466" s="178">
        <f>TRUNC(G466*D466,1)</f>
        <v>0</v>
      </c>
      <c r="I466" s="184">
        <f>단가대비표!V381</f>
        <v>0</v>
      </c>
      <c r="J466" s="178">
        <f>TRUNC(I466*D466,1)</f>
        <v>0</v>
      </c>
      <c r="K466" s="184">
        <f>TRUNC(E466+G466+I466,1)</f>
        <v>13500</v>
      </c>
      <c r="L466" s="178">
        <f>TRUNC(F466+H466+J466,1)</f>
        <v>13500</v>
      </c>
      <c r="M466" s="172" t="s">
        <v>145</v>
      </c>
      <c r="N466" s="78" t="s">
        <v>3650</v>
      </c>
      <c r="O466" s="78" t="s">
        <v>4795</v>
      </c>
      <c r="P466" s="78" t="s">
        <v>332</v>
      </c>
      <c r="Q466" s="78" t="s">
        <v>332</v>
      </c>
      <c r="R466" s="78" t="s">
        <v>331</v>
      </c>
      <c r="AV466" s="78" t="s">
        <v>145</v>
      </c>
      <c r="AW466" s="78" t="s">
        <v>4796</v>
      </c>
      <c r="AX466" s="78" t="s">
        <v>145</v>
      </c>
      <c r="AY466" s="78" t="s">
        <v>145</v>
      </c>
      <c r="AZ466" s="78" t="s">
        <v>145</v>
      </c>
    </row>
    <row r="467" spans="1:52" ht="30" customHeight="1">
      <c r="A467" s="172" t="s">
        <v>1494</v>
      </c>
      <c r="B467" s="172" t="s">
        <v>145</v>
      </c>
      <c r="C467" s="172" t="s">
        <v>145</v>
      </c>
      <c r="D467" s="173"/>
      <c r="E467" s="184"/>
      <c r="F467" s="178">
        <f>TRUNC(SUMIF(N466:N466, N465, F466:F466),0)</f>
        <v>13500</v>
      </c>
      <c r="G467" s="184"/>
      <c r="H467" s="178">
        <f>TRUNC(SUMIF(N466:N466, N465, H466:H466),0)</f>
        <v>0</v>
      </c>
      <c r="I467" s="184"/>
      <c r="J467" s="178">
        <f>TRUNC(SUMIF(N466:N466, N465, J466:J466),0)</f>
        <v>0</v>
      </c>
      <c r="K467" s="184"/>
      <c r="L467" s="178">
        <f>F467+H467+J467</f>
        <v>13500</v>
      </c>
      <c r="M467" s="172" t="s">
        <v>145</v>
      </c>
      <c r="N467" s="78" t="s">
        <v>342</v>
      </c>
      <c r="O467" s="78" t="s">
        <v>342</v>
      </c>
      <c r="P467" s="78" t="s">
        <v>145</v>
      </c>
      <c r="Q467" s="78" t="s">
        <v>145</v>
      </c>
      <c r="R467" s="78" t="s">
        <v>145</v>
      </c>
      <c r="AV467" s="78" t="s">
        <v>145</v>
      </c>
      <c r="AW467" s="78" t="s">
        <v>145</v>
      </c>
      <c r="AX467" s="78" t="s">
        <v>145</v>
      </c>
      <c r="AY467" s="78" t="s">
        <v>145</v>
      </c>
      <c r="AZ467" s="78" t="s">
        <v>145</v>
      </c>
    </row>
    <row r="468" spans="1:52" ht="30" customHeight="1">
      <c r="A468" s="173"/>
      <c r="B468" s="173"/>
      <c r="C468" s="173"/>
      <c r="D468" s="173"/>
      <c r="E468" s="184"/>
      <c r="F468" s="178"/>
      <c r="G468" s="184"/>
      <c r="H468" s="178"/>
      <c r="I468" s="184"/>
      <c r="J468" s="178"/>
      <c r="K468" s="184"/>
      <c r="L468" s="178"/>
      <c r="M468" s="173"/>
    </row>
    <row r="469" spans="1:52" ht="30" customHeight="1">
      <c r="A469" s="179" t="s">
        <v>4797</v>
      </c>
      <c r="B469" s="180"/>
      <c r="C469" s="180"/>
      <c r="D469" s="180"/>
      <c r="E469" s="181"/>
      <c r="F469" s="182"/>
      <c r="G469" s="181"/>
      <c r="H469" s="182"/>
      <c r="I469" s="181"/>
      <c r="J469" s="182"/>
      <c r="K469" s="181"/>
      <c r="L469" s="182"/>
      <c r="M469" s="183"/>
      <c r="N469" s="78" t="s">
        <v>3652</v>
      </c>
    </row>
    <row r="470" spans="1:52" ht="30" customHeight="1">
      <c r="A470" s="172" t="s">
        <v>1634</v>
      </c>
      <c r="B470" s="172" t="s">
        <v>1635</v>
      </c>
      <c r="C470" s="172" t="s">
        <v>358</v>
      </c>
      <c r="D470" s="173">
        <v>0.63</v>
      </c>
      <c r="E470" s="184">
        <f>단가대비표!O181</f>
        <v>170000</v>
      </c>
      <c r="F470" s="178">
        <f>TRUNC(E470*D470,1)</f>
        <v>107100</v>
      </c>
      <c r="G470" s="184">
        <f>단가대비표!P181</f>
        <v>0</v>
      </c>
      <c r="H470" s="178">
        <f>TRUNC(G470*D470,1)</f>
        <v>0</v>
      </c>
      <c r="I470" s="184">
        <f>단가대비표!V181</f>
        <v>0</v>
      </c>
      <c r="J470" s="178">
        <f>TRUNC(I470*D470,1)</f>
        <v>0</v>
      </c>
      <c r="K470" s="184">
        <f>TRUNC(E470+G470+I470,1)</f>
        <v>170000</v>
      </c>
      <c r="L470" s="178">
        <f>TRUNC(F470+H470+J470,1)</f>
        <v>107100</v>
      </c>
      <c r="M470" s="172" t="s">
        <v>145</v>
      </c>
      <c r="N470" s="78" t="s">
        <v>3652</v>
      </c>
      <c r="O470" s="78" t="s">
        <v>4798</v>
      </c>
      <c r="P470" s="78" t="s">
        <v>332</v>
      </c>
      <c r="Q470" s="78" t="s">
        <v>332</v>
      </c>
      <c r="R470" s="78" t="s">
        <v>331</v>
      </c>
      <c r="AV470" s="78" t="s">
        <v>145</v>
      </c>
      <c r="AW470" s="78" t="s">
        <v>4799</v>
      </c>
      <c r="AX470" s="78" t="s">
        <v>145</v>
      </c>
      <c r="AY470" s="78" t="s">
        <v>145</v>
      </c>
      <c r="AZ470" s="78" t="s">
        <v>145</v>
      </c>
    </row>
    <row r="471" spans="1:52" ht="30" customHeight="1">
      <c r="A471" s="172" t="s">
        <v>1278</v>
      </c>
      <c r="B471" s="172" t="s">
        <v>1279</v>
      </c>
      <c r="C471" s="172" t="s">
        <v>338</v>
      </c>
      <c r="D471" s="173">
        <v>2.9689999999999999</v>
      </c>
      <c r="E471" s="184">
        <f>일위대가목록!E351</f>
        <v>3646</v>
      </c>
      <c r="F471" s="178">
        <f>TRUNC(E471*D471,1)</f>
        <v>10824.9</v>
      </c>
      <c r="G471" s="184">
        <f>일위대가목록!F351</f>
        <v>15453</v>
      </c>
      <c r="H471" s="178">
        <f>TRUNC(G471*D471,1)</f>
        <v>45879.9</v>
      </c>
      <c r="I471" s="184">
        <f>일위대가목록!G351</f>
        <v>737</v>
      </c>
      <c r="J471" s="178">
        <f>TRUNC(I471*D471,1)</f>
        <v>2188.1</v>
      </c>
      <c r="K471" s="184">
        <f>TRUNC(E471+G471+I471,1)</f>
        <v>19836</v>
      </c>
      <c r="L471" s="178">
        <f>TRUNC(F471+H471+J471,1)</f>
        <v>58892.9</v>
      </c>
      <c r="M471" s="172" t="s">
        <v>1311</v>
      </c>
      <c r="N471" s="78" t="s">
        <v>3652</v>
      </c>
      <c r="O471" s="78" t="s">
        <v>4344</v>
      </c>
      <c r="P471" s="78" t="s">
        <v>331</v>
      </c>
      <c r="Q471" s="78" t="s">
        <v>332</v>
      </c>
      <c r="R471" s="78" t="s">
        <v>332</v>
      </c>
      <c r="AV471" s="78" t="s">
        <v>145</v>
      </c>
      <c r="AW471" s="78" t="s">
        <v>4800</v>
      </c>
      <c r="AX471" s="78" t="s">
        <v>145</v>
      </c>
      <c r="AY471" s="78" t="s">
        <v>145</v>
      </c>
      <c r="AZ471" s="78" t="s">
        <v>145</v>
      </c>
    </row>
    <row r="472" spans="1:52" ht="30" customHeight="1">
      <c r="A472" s="172" t="s">
        <v>1494</v>
      </c>
      <c r="B472" s="172" t="s">
        <v>145</v>
      </c>
      <c r="C472" s="172" t="s">
        <v>145</v>
      </c>
      <c r="D472" s="173"/>
      <c r="E472" s="184"/>
      <c r="F472" s="178">
        <f>TRUNC(SUMIF(N470:N471, N469, F470:F471),0)</f>
        <v>117924</v>
      </c>
      <c r="G472" s="184"/>
      <c r="H472" s="178">
        <f>TRUNC(SUMIF(N470:N471, N469, H470:H471),0)</f>
        <v>45879</v>
      </c>
      <c r="I472" s="184"/>
      <c r="J472" s="178">
        <f>TRUNC(SUMIF(N470:N471, N469, J470:J471),0)</f>
        <v>2188</v>
      </c>
      <c r="K472" s="184"/>
      <c r="L472" s="178">
        <f>F472+H472+J472</f>
        <v>165991</v>
      </c>
      <c r="M472" s="172" t="s">
        <v>145</v>
      </c>
      <c r="N472" s="78" t="s">
        <v>342</v>
      </c>
      <c r="O472" s="78" t="s">
        <v>342</v>
      </c>
      <c r="P472" s="78" t="s">
        <v>145</v>
      </c>
      <c r="Q472" s="78" t="s">
        <v>145</v>
      </c>
      <c r="R472" s="78" t="s">
        <v>145</v>
      </c>
      <c r="AV472" s="78" t="s">
        <v>145</v>
      </c>
      <c r="AW472" s="78" t="s">
        <v>145</v>
      </c>
      <c r="AX472" s="78" t="s">
        <v>145</v>
      </c>
      <c r="AY472" s="78" t="s">
        <v>145</v>
      </c>
      <c r="AZ472" s="78" t="s">
        <v>145</v>
      </c>
    </row>
    <row r="473" spans="1:52" ht="30" customHeight="1">
      <c r="A473" s="173"/>
      <c r="B473" s="173"/>
      <c r="C473" s="173"/>
      <c r="D473" s="173"/>
      <c r="E473" s="184"/>
      <c r="F473" s="178"/>
      <c r="G473" s="184"/>
      <c r="H473" s="178"/>
      <c r="I473" s="184"/>
      <c r="J473" s="178"/>
      <c r="K473" s="184"/>
      <c r="L473" s="178"/>
      <c r="M473" s="173"/>
    </row>
    <row r="474" spans="1:52" ht="30" customHeight="1">
      <c r="A474" s="179" t="s">
        <v>4801</v>
      </c>
      <c r="B474" s="180"/>
      <c r="C474" s="180"/>
      <c r="D474" s="180"/>
      <c r="E474" s="181"/>
      <c r="F474" s="182"/>
      <c r="G474" s="181"/>
      <c r="H474" s="182"/>
      <c r="I474" s="181"/>
      <c r="J474" s="182"/>
      <c r="K474" s="181"/>
      <c r="L474" s="182"/>
      <c r="M474" s="183"/>
      <c r="N474" s="78" t="s">
        <v>3656</v>
      </c>
    </row>
    <row r="475" spans="1:52" ht="30" customHeight="1">
      <c r="A475" s="172" t="s">
        <v>1636</v>
      </c>
      <c r="B475" s="172" t="s">
        <v>1637</v>
      </c>
      <c r="C475" s="172" t="s">
        <v>338</v>
      </c>
      <c r="D475" s="173">
        <v>1</v>
      </c>
      <c r="E475" s="184">
        <f>단가대비표!O184</f>
        <v>500</v>
      </c>
      <c r="F475" s="178">
        <f>TRUNC(E475*D475,1)</f>
        <v>500</v>
      </c>
      <c r="G475" s="184">
        <f>단가대비표!P184</f>
        <v>0</v>
      </c>
      <c r="H475" s="178">
        <f>TRUNC(G475*D475,1)</f>
        <v>0</v>
      </c>
      <c r="I475" s="184">
        <f>단가대비표!V184</f>
        <v>0</v>
      </c>
      <c r="J475" s="178">
        <f>TRUNC(I475*D475,1)</f>
        <v>0</v>
      </c>
      <c r="K475" s="184">
        <f>TRUNC(E475+G475+I475,1)</f>
        <v>500</v>
      </c>
      <c r="L475" s="178">
        <f>TRUNC(F475+H475+J475,1)</f>
        <v>500</v>
      </c>
      <c r="M475" s="172" t="s">
        <v>145</v>
      </c>
      <c r="N475" s="78" t="s">
        <v>3656</v>
      </c>
      <c r="O475" s="78" t="s">
        <v>4802</v>
      </c>
      <c r="P475" s="78" t="s">
        <v>332</v>
      </c>
      <c r="Q475" s="78" t="s">
        <v>332</v>
      </c>
      <c r="R475" s="78" t="s">
        <v>331</v>
      </c>
      <c r="AV475" s="78" t="s">
        <v>145</v>
      </c>
      <c r="AW475" s="78" t="s">
        <v>4803</v>
      </c>
      <c r="AX475" s="78" t="s">
        <v>145</v>
      </c>
      <c r="AY475" s="78" t="s">
        <v>145</v>
      </c>
      <c r="AZ475" s="78" t="s">
        <v>145</v>
      </c>
    </row>
    <row r="476" spans="1:52" ht="30" customHeight="1">
      <c r="A476" s="172" t="s">
        <v>1291</v>
      </c>
      <c r="B476" s="172" t="s">
        <v>694</v>
      </c>
      <c r="C476" s="172" t="s">
        <v>338</v>
      </c>
      <c r="D476" s="173">
        <v>1</v>
      </c>
      <c r="E476" s="184">
        <f>일위대가목록!E355</f>
        <v>0</v>
      </c>
      <c r="F476" s="178">
        <f>TRUNC(E476*D476,1)</f>
        <v>0</v>
      </c>
      <c r="G476" s="184">
        <f>일위대가목록!F355</f>
        <v>6536</v>
      </c>
      <c r="H476" s="178">
        <f>TRUNC(G476*D476,1)</f>
        <v>6536</v>
      </c>
      <c r="I476" s="184">
        <f>일위대가목록!G355</f>
        <v>0</v>
      </c>
      <c r="J476" s="178">
        <f>TRUNC(I476*D476,1)</f>
        <v>0</v>
      </c>
      <c r="K476" s="184">
        <f>TRUNC(E476+G476+I476,1)</f>
        <v>6536</v>
      </c>
      <c r="L476" s="178">
        <f>TRUNC(F476+H476+J476,1)</f>
        <v>6536</v>
      </c>
      <c r="M476" s="172" t="s">
        <v>1320</v>
      </c>
      <c r="N476" s="78" t="s">
        <v>3656</v>
      </c>
      <c r="O476" s="78" t="s">
        <v>4348</v>
      </c>
      <c r="P476" s="78" t="s">
        <v>331</v>
      </c>
      <c r="Q476" s="78" t="s">
        <v>332</v>
      </c>
      <c r="R476" s="78" t="s">
        <v>332</v>
      </c>
      <c r="AV476" s="78" t="s">
        <v>145</v>
      </c>
      <c r="AW476" s="78" t="s">
        <v>4804</v>
      </c>
      <c r="AX476" s="78" t="s">
        <v>145</v>
      </c>
      <c r="AY476" s="78" t="s">
        <v>145</v>
      </c>
      <c r="AZ476" s="78" t="s">
        <v>145</v>
      </c>
    </row>
    <row r="477" spans="1:52" ht="30" customHeight="1">
      <c r="A477" s="172" t="s">
        <v>1494</v>
      </c>
      <c r="B477" s="172" t="s">
        <v>145</v>
      </c>
      <c r="C477" s="172" t="s">
        <v>145</v>
      </c>
      <c r="D477" s="173"/>
      <c r="E477" s="184"/>
      <c r="F477" s="178">
        <f>TRUNC(SUMIF(N475:N476, N474, F475:F476),0)</f>
        <v>500</v>
      </c>
      <c r="G477" s="184"/>
      <c r="H477" s="178">
        <f>TRUNC(SUMIF(N475:N476, N474, H475:H476),0)</f>
        <v>6536</v>
      </c>
      <c r="I477" s="184"/>
      <c r="J477" s="178">
        <f>TRUNC(SUMIF(N475:N476, N474, J475:J476),0)</f>
        <v>0</v>
      </c>
      <c r="K477" s="184"/>
      <c r="L477" s="178">
        <f>F477+H477+J477</f>
        <v>7036</v>
      </c>
      <c r="M477" s="172" t="s">
        <v>145</v>
      </c>
      <c r="N477" s="78" t="s">
        <v>342</v>
      </c>
      <c r="O477" s="78" t="s">
        <v>342</v>
      </c>
      <c r="P477" s="78" t="s">
        <v>145</v>
      </c>
      <c r="Q477" s="78" t="s">
        <v>145</v>
      </c>
      <c r="R477" s="78" t="s">
        <v>145</v>
      </c>
      <c r="AV477" s="78" t="s">
        <v>145</v>
      </c>
      <c r="AW477" s="78" t="s">
        <v>145</v>
      </c>
      <c r="AX477" s="78" t="s">
        <v>145</v>
      </c>
      <c r="AY477" s="78" t="s">
        <v>145</v>
      </c>
      <c r="AZ477" s="78" t="s">
        <v>145</v>
      </c>
    </row>
    <row r="478" spans="1:52" ht="30" customHeight="1">
      <c r="A478" s="173"/>
      <c r="B478" s="173"/>
      <c r="C478" s="173"/>
      <c r="D478" s="173"/>
      <c r="E478" s="184"/>
      <c r="F478" s="178"/>
      <c r="G478" s="184"/>
      <c r="H478" s="178"/>
      <c r="I478" s="184"/>
      <c r="J478" s="178"/>
      <c r="K478" s="184"/>
      <c r="L478" s="178"/>
      <c r="M478" s="173"/>
    </row>
    <row r="479" spans="1:52" ht="30" customHeight="1">
      <c r="A479" s="179" t="s">
        <v>4805</v>
      </c>
      <c r="B479" s="180"/>
      <c r="C479" s="180"/>
      <c r="D479" s="180"/>
      <c r="E479" s="181"/>
      <c r="F479" s="182"/>
      <c r="G479" s="181"/>
      <c r="H479" s="182"/>
      <c r="I479" s="181"/>
      <c r="J479" s="182"/>
      <c r="K479" s="181"/>
      <c r="L479" s="182"/>
      <c r="M479" s="183"/>
      <c r="N479" s="78" t="s">
        <v>3658</v>
      </c>
    </row>
    <row r="480" spans="1:52" ht="30" customHeight="1">
      <c r="A480" s="172" t="s">
        <v>1636</v>
      </c>
      <c r="B480" s="172" t="s">
        <v>1638</v>
      </c>
      <c r="C480" s="172" t="s">
        <v>338</v>
      </c>
      <c r="D480" s="173">
        <v>1</v>
      </c>
      <c r="E480" s="184">
        <f>단가대비표!O183</f>
        <v>450</v>
      </c>
      <c r="F480" s="178">
        <f>TRUNC(E480*D480,1)</f>
        <v>450</v>
      </c>
      <c r="G480" s="184">
        <f>단가대비표!P183</f>
        <v>0</v>
      </c>
      <c r="H480" s="178">
        <f>TRUNC(G480*D480,1)</f>
        <v>0</v>
      </c>
      <c r="I480" s="184">
        <f>단가대비표!V183</f>
        <v>0</v>
      </c>
      <c r="J480" s="178">
        <f>TRUNC(I480*D480,1)</f>
        <v>0</v>
      </c>
      <c r="K480" s="184">
        <f>TRUNC(E480+G480+I480,1)</f>
        <v>450</v>
      </c>
      <c r="L480" s="178">
        <f>TRUNC(F480+H480+J480,1)</f>
        <v>450</v>
      </c>
      <c r="M480" s="172" t="s">
        <v>145</v>
      </c>
      <c r="N480" s="78" t="s">
        <v>3658</v>
      </c>
      <c r="O480" s="78" t="s">
        <v>4806</v>
      </c>
      <c r="P480" s="78" t="s">
        <v>332</v>
      </c>
      <c r="Q480" s="78" t="s">
        <v>332</v>
      </c>
      <c r="R480" s="78" t="s">
        <v>331</v>
      </c>
      <c r="AV480" s="78" t="s">
        <v>145</v>
      </c>
      <c r="AW480" s="78" t="s">
        <v>4807</v>
      </c>
      <c r="AX480" s="78" t="s">
        <v>145</v>
      </c>
      <c r="AY480" s="78" t="s">
        <v>145</v>
      </c>
      <c r="AZ480" s="78" t="s">
        <v>145</v>
      </c>
    </row>
    <row r="481" spans="1:52" ht="30" customHeight="1">
      <c r="A481" s="172" t="s">
        <v>1291</v>
      </c>
      <c r="B481" s="172" t="s">
        <v>694</v>
      </c>
      <c r="C481" s="172" t="s">
        <v>338</v>
      </c>
      <c r="D481" s="173">
        <v>1</v>
      </c>
      <c r="E481" s="184">
        <f>일위대가목록!E355</f>
        <v>0</v>
      </c>
      <c r="F481" s="178">
        <f>TRUNC(E481*D481,1)</f>
        <v>0</v>
      </c>
      <c r="G481" s="184">
        <f>일위대가목록!F355</f>
        <v>6536</v>
      </c>
      <c r="H481" s="178">
        <f>TRUNC(G481*D481,1)</f>
        <v>6536</v>
      </c>
      <c r="I481" s="184">
        <f>일위대가목록!G355</f>
        <v>0</v>
      </c>
      <c r="J481" s="178">
        <f>TRUNC(I481*D481,1)</f>
        <v>0</v>
      </c>
      <c r="K481" s="184">
        <f>TRUNC(E481+G481+I481,1)</f>
        <v>6536</v>
      </c>
      <c r="L481" s="178">
        <f>TRUNC(F481+H481+J481,1)</f>
        <v>6536</v>
      </c>
      <c r="M481" s="172" t="s">
        <v>1320</v>
      </c>
      <c r="N481" s="78" t="s">
        <v>3658</v>
      </c>
      <c r="O481" s="78" t="s">
        <v>4348</v>
      </c>
      <c r="P481" s="78" t="s">
        <v>331</v>
      </c>
      <c r="Q481" s="78" t="s">
        <v>332</v>
      </c>
      <c r="R481" s="78" t="s">
        <v>332</v>
      </c>
      <c r="AV481" s="78" t="s">
        <v>145</v>
      </c>
      <c r="AW481" s="78" t="s">
        <v>4808</v>
      </c>
      <c r="AX481" s="78" t="s">
        <v>145</v>
      </c>
      <c r="AY481" s="78" t="s">
        <v>145</v>
      </c>
      <c r="AZ481" s="78" t="s">
        <v>145</v>
      </c>
    </row>
    <row r="482" spans="1:52" ht="30" customHeight="1">
      <c r="A482" s="172" t="s">
        <v>1494</v>
      </c>
      <c r="B482" s="172" t="s">
        <v>145</v>
      </c>
      <c r="C482" s="172" t="s">
        <v>145</v>
      </c>
      <c r="D482" s="173"/>
      <c r="E482" s="184"/>
      <c r="F482" s="178">
        <f>TRUNC(SUMIF(N480:N481, N479, F480:F481),0)</f>
        <v>450</v>
      </c>
      <c r="G482" s="184"/>
      <c r="H482" s="178">
        <f>TRUNC(SUMIF(N480:N481, N479, H480:H481),0)</f>
        <v>6536</v>
      </c>
      <c r="I482" s="184"/>
      <c r="J482" s="178">
        <f>TRUNC(SUMIF(N480:N481, N479, J480:J481),0)</f>
        <v>0</v>
      </c>
      <c r="K482" s="184"/>
      <c r="L482" s="178">
        <f>F482+H482+J482</f>
        <v>6986</v>
      </c>
      <c r="M482" s="172" t="s">
        <v>145</v>
      </c>
      <c r="N482" s="78" t="s">
        <v>342</v>
      </c>
      <c r="O482" s="78" t="s">
        <v>342</v>
      </c>
      <c r="P482" s="78" t="s">
        <v>145</v>
      </c>
      <c r="Q482" s="78" t="s">
        <v>145</v>
      </c>
      <c r="R482" s="78" t="s">
        <v>145</v>
      </c>
      <c r="AV482" s="78" t="s">
        <v>145</v>
      </c>
      <c r="AW482" s="78" t="s">
        <v>145</v>
      </c>
      <c r="AX482" s="78" t="s">
        <v>145</v>
      </c>
      <c r="AY482" s="78" t="s">
        <v>145</v>
      </c>
      <c r="AZ482" s="78" t="s">
        <v>145</v>
      </c>
    </row>
    <row r="483" spans="1:52" ht="30" customHeight="1">
      <c r="A483" s="173"/>
      <c r="B483" s="173"/>
      <c r="C483" s="173"/>
      <c r="D483" s="173"/>
      <c r="E483" s="184"/>
      <c r="F483" s="178"/>
      <c r="G483" s="184"/>
      <c r="H483" s="178"/>
      <c r="I483" s="184"/>
      <c r="J483" s="178"/>
      <c r="K483" s="184"/>
      <c r="L483" s="178"/>
      <c r="M483" s="173"/>
    </row>
    <row r="484" spans="1:52" ht="30" customHeight="1">
      <c r="A484" s="179" t="s">
        <v>4809</v>
      </c>
      <c r="B484" s="180"/>
      <c r="C484" s="180"/>
      <c r="D484" s="180"/>
      <c r="E484" s="181"/>
      <c r="F484" s="182"/>
      <c r="G484" s="181"/>
      <c r="H484" s="182"/>
      <c r="I484" s="181"/>
      <c r="J484" s="182"/>
      <c r="K484" s="181"/>
      <c r="L484" s="182"/>
      <c r="M484" s="183"/>
      <c r="N484" s="78" t="s">
        <v>3662</v>
      </c>
    </row>
    <row r="485" spans="1:52" ht="30" customHeight="1">
      <c r="A485" s="172" t="s">
        <v>1636</v>
      </c>
      <c r="B485" s="172" t="s">
        <v>4810</v>
      </c>
      <c r="C485" s="172" t="s">
        <v>338</v>
      </c>
      <c r="D485" s="173">
        <v>1</v>
      </c>
      <c r="E485" s="184">
        <f>단가대비표!O182</f>
        <v>1250</v>
      </c>
      <c r="F485" s="178">
        <f>TRUNC(E485*D485,1)</f>
        <v>1250</v>
      </c>
      <c r="G485" s="184">
        <f>단가대비표!P182</f>
        <v>0</v>
      </c>
      <c r="H485" s="178">
        <f>TRUNC(G485*D485,1)</f>
        <v>0</v>
      </c>
      <c r="I485" s="184">
        <f>단가대비표!V182</f>
        <v>0</v>
      </c>
      <c r="J485" s="178">
        <f>TRUNC(I485*D485,1)</f>
        <v>0</v>
      </c>
      <c r="K485" s="184">
        <f>TRUNC(E485+G485+I485,1)</f>
        <v>1250</v>
      </c>
      <c r="L485" s="178">
        <f>TRUNC(F485+H485+J485,1)</f>
        <v>1250</v>
      </c>
      <c r="M485" s="172" t="s">
        <v>145</v>
      </c>
      <c r="N485" s="78" t="s">
        <v>3662</v>
      </c>
      <c r="O485" s="78" t="s">
        <v>4811</v>
      </c>
      <c r="P485" s="78" t="s">
        <v>332</v>
      </c>
      <c r="Q485" s="78" t="s">
        <v>332</v>
      </c>
      <c r="R485" s="78" t="s">
        <v>331</v>
      </c>
      <c r="AV485" s="78" t="s">
        <v>145</v>
      </c>
      <c r="AW485" s="78" t="s">
        <v>4812</v>
      </c>
      <c r="AX485" s="78" t="s">
        <v>145</v>
      </c>
      <c r="AY485" s="78" t="s">
        <v>145</v>
      </c>
      <c r="AZ485" s="78" t="s">
        <v>145</v>
      </c>
    </row>
    <row r="486" spans="1:52" ht="30" customHeight="1">
      <c r="A486" s="172" t="s">
        <v>1291</v>
      </c>
      <c r="B486" s="172" t="s">
        <v>694</v>
      </c>
      <c r="C486" s="172" t="s">
        <v>338</v>
      </c>
      <c r="D486" s="173">
        <v>1</v>
      </c>
      <c r="E486" s="184">
        <f>일위대가목록!E355</f>
        <v>0</v>
      </c>
      <c r="F486" s="178">
        <f>TRUNC(E486*D486,1)</f>
        <v>0</v>
      </c>
      <c r="G486" s="184">
        <f>일위대가목록!F355</f>
        <v>6536</v>
      </c>
      <c r="H486" s="178">
        <f>TRUNC(G486*D486,1)</f>
        <v>6536</v>
      </c>
      <c r="I486" s="184">
        <f>일위대가목록!G355</f>
        <v>0</v>
      </c>
      <c r="J486" s="178">
        <f>TRUNC(I486*D486,1)</f>
        <v>0</v>
      </c>
      <c r="K486" s="184">
        <f>TRUNC(E486+G486+I486,1)</f>
        <v>6536</v>
      </c>
      <c r="L486" s="178">
        <f>TRUNC(F486+H486+J486,1)</f>
        <v>6536</v>
      </c>
      <c r="M486" s="172" t="s">
        <v>1320</v>
      </c>
      <c r="N486" s="78" t="s">
        <v>3662</v>
      </c>
      <c r="O486" s="78" t="s">
        <v>4348</v>
      </c>
      <c r="P486" s="78" t="s">
        <v>331</v>
      </c>
      <c r="Q486" s="78" t="s">
        <v>332</v>
      </c>
      <c r="R486" s="78" t="s">
        <v>332</v>
      </c>
      <c r="AV486" s="78" t="s">
        <v>145</v>
      </c>
      <c r="AW486" s="78" t="s">
        <v>4813</v>
      </c>
      <c r="AX486" s="78" t="s">
        <v>145</v>
      </c>
      <c r="AY486" s="78" t="s">
        <v>145</v>
      </c>
      <c r="AZ486" s="78" t="s">
        <v>145</v>
      </c>
    </row>
    <row r="487" spans="1:52" ht="30" customHeight="1">
      <c r="A487" s="172" t="s">
        <v>1494</v>
      </c>
      <c r="B487" s="172" t="s">
        <v>145</v>
      </c>
      <c r="C487" s="172" t="s">
        <v>145</v>
      </c>
      <c r="D487" s="173"/>
      <c r="E487" s="184"/>
      <c r="F487" s="178">
        <f>TRUNC(SUMIF(N485:N486, N484, F485:F486),0)</f>
        <v>1250</v>
      </c>
      <c r="G487" s="184"/>
      <c r="H487" s="178">
        <f>TRUNC(SUMIF(N485:N486, N484, H485:H486),0)</f>
        <v>6536</v>
      </c>
      <c r="I487" s="184"/>
      <c r="J487" s="178">
        <f>TRUNC(SUMIF(N485:N486, N484, J485:J486),0)</f>
        <v>0</v>
      </c>
      <c r="K487" s="184"/>
      <c r="L487" s="178">
        <f>F487+H487+J487</f>
        <v>7786</v>
      </c>
      <c r="M487" s="172" t="s">
        <v>145</v>
      </c>
      <c r="N487" s="78" t="s">
        <v>342</v>
      </c>
      <c r="O487" s="78" t="s">
        <v>342</v>
      </c>
      <c r="P487" s="78" t="s">
        <v>145</v>
      </c>
      <c r="Q487" s="78" t="s">
        <v>145</v>
      </c>
      <c r="R487" s="78" t="s">
        <v>145</v>
      </c>
      <c r="AV487" s="78" t="s">
        <v>145</v>
      </c>
      <c r="AW487" s="78" t="s">
        <v>145</v>
      </c>
      <c r="AX487" s="78" t="s">
        <v>145</v>
      </c>
      <c r="AY487" s="78" t="s">
        <v>145</v>
      </c>
      <c r="AZ487" s="78" t="s">
        <v>145</v>
      </c>
    </row>
    <row r="488" spans="1:52" ht="30" customHeight="1">
      <c r="A488" s="173"/>
      <c r="B488" s="173"/>
      <c r="C488" s="173"/>
      <c r="D488" s="173"/>
      <c r="E488" s="184"/>
      <c r="F488" s="178"/>
      <c r="G488" s="184"/>
      <c r="H488" s="178"/>
      <c r="I488" s="184"/>
      <c r="J488" s="178"/>
      <c r="K488" s="184"/>
      <c r="L488" s="178"/>
      <c r="M488" s="173"/>
    </row>
    <row r="489" spans="1:52" ht="30" customHeight="1">
      <c r="A489" s="179" t="s">
        <v>4814</v>
      </c>
      <c r="B489" s="180"/>
      <c r="C489" s="180"/>
      <c r="D489" s="180"/>
      <c r="E489" s="181"/>
      <c r="F489" s="182"/>
      <c r="G489" s="181"/>
      <c r="H489" s="182"/>
      <c r="I489" s="181"/>
      <c r="J489" s="182"/>
      <c r="K489" s="181"/>
      <c r="L489" s="182"/>
      <c r="M489" s="183"/>
      <c r="N489" s="78" t="s">
        <v>3664</v>
      </c>
    </row>
    <row r="490" spans="1:52" ht="30" customHeight="1">
      <c r="A490" s="172" t="s">
        <v>1639</v>
      </c>
      <c r="B490" s="172" t="s">
        <v>1640</v>
      </c>
      <c r="C490" s="172" t="s">
        <v>1273</v>
      </c>
      <c r="D490" s="173">
        <v>1.2434000000000001</v>
      </c>
      <c r="E490" s="184">
        <f>단가대비표!O104</f>
        <v>895.9</v>
      </c>
      <c r="F490" s="178">
        <f t="shared" ref="F490:F496" si="70">TRUNC(E490*D490,1)</f>
        <v>1113.9000000000001</v>
      </c>
      <c r="G490" s="184">
        <f>단가대비표!P104</f>
        <v>0</v>
      </c>
      <c r="H490" s="178">
        <f t="shared" ref="H490:H496" si="71">TRUNC(G490*D490,1)</f>
        <v>0</v>
      </c>
      <c r="I490" s="184">
        <f>단가대비표!V104</f>
        <v>0</v>
      </c>
      <c r="J490" s="178">
        <f t="shared" ref="J490:J496" si="72">TRUNC(I490*D490,1)</f>
        <v>0</v>
      </c>
      <c r="K490" s="184">
        <f t="shared" ref="K490:L496" si="73">TRUNC(E490+G490+I490,1)</f>
        <v>895.9</v>
      </c>
      <c r="L490" s="178">
        <f t="shared" si="73"/>
        <v>1113.9000000000001</v>
      </c>
      <c r="M490" s="172" t="s">
        <v>145</v>
      </c>
      <c r="N490" s="78" t="s">
        <v>3664</v>
      </c>
      <c r="O490" s="78" t="s">
        <v>4815</v>
      </c>
      <c r="P490" s="78" t="s">
        <v>332</v>
      </c>
      <c r="Q490" s="78" t="s">
        <v>332</v>
      </c>
      <c r="R490" s="78" t="s">
        <v>331</v>
      </c>
      <c r="AV490" s="78" t="s">
        <v>145</v>
      </c>
      <c r="AW490" s="78" t="s">
        <v>4816</v>
      </c>
      <c r="AX490" s="78" t="s">
        <v>145</v>
      </c>
      <c r="AY490" s="78" t="s">
        <v>145</v>
      </c>
      <c r="AZ490" s="78" t="s">
        <v>145</v>
      </c>
    </row>
    <row r="491" spans="1:52" ht="30" customHeight="1">
      <c r="A491" s="172" t="s">
        <v>1627</v>
      </c>
      <c r="B491" s="172" t="s">
        <v>1641</v>
      </c>
      <c r="C491" s="172" t="s">
        <v>1273</v>
      </c>
      <c r="D491" s="173">
        <v>0.94199999999999995</v>
      </c>
      <c r="E491" s="184">
        <f>단가대비표!O120</f>
        <v>3737</v>
      </c>
      <c r="F491" s="178">
        <f t="shared" si="70"/>
        <v>3520.2</v>
      </c>
      <c r="G491" s="184">
        <f>단가대비표!P120</f>
        <v>0</v>
      </c>
      <c r="H491" s="178">
        <f t="shared" si="71"/>
        <v>0</v>
      </c>
      <c r="I491" s="184">
        <f>단가대비표!V120</f>
        <v>0</v>
      </c>
      <c r="J491" s="178">
        <f t="shared" si="72"/>
        <v>0</v>
      </c>
      <c r="K491" s="184">
        <f t="shared" si="73"/>
        <v>3737</v>
      </c>
      <c r="L491" s="178">
        <f t="shared" si="73"/>
        <v>3520.2</v>
      </c>
      <c r="M491" s="172" t="s">
        <v>145</v>
      </c>
      <c r="N491" s="78" t="s">
        <v>3664</v>
      </c>
      <c r="O491" s="78" t="s">
        <v>4817</v>
      </c>
      <c r="P491" s="78" t="s">
        <v>332</v>
      </c>
      <c r="Q491" s="78" t="s">
        <v>332</v>
      </c>
      <c r="R491" s="78" t="s">
        <v>331</v>
      </c>
      <c r="AV491" s="78" t="s">
        <v>145</v>
      </c>
      <c r="AW491" s="78" t="s">
        <v>4818</v>
      </c>
      <c r="AX491" s="78" t="s">
        <v>145</v>
      </c>
      <c r="AY491" s="78" t="s">
        <v>145</v>
      </c>
      <c r="AZ491" s="78" t="s">
        <v>145</v>
      </c>
    </row>
    <row r="492" spans="1:52" ht="30" customHeight="1">
      <c r="A492" s="172" t="s">
        <v>1271</v>
      </c>
      <c r="B492" s="172" t="s">
        <v>1281</v>
      </c>
      <c r="C492" s="172" t="s">
        <v>1273</v>
      </c>
      <c r="D492" s="173">
        <v>1.1299999999999999</v>
      </c>
      <c r="E492" s="184">
        <f>일위대가목록!E324</f>
        <v>157</v>
      </c>
      <c r="F492" s="178">
        <f t="shared" si="70"/>
        <v>177.4</v>
      </c>
      <c r="G492" s="184">
        <f>일위대가목록!F324</f>
        <v>5262</v>
      </c>
      <c r="H492" s="178">
        <f t="shared" si="71"/>
        <v>5946</v>
      </c>
      <c r="I492" s="184">
        <f>일위대가목록!G324</f>
        <v>263</v>
      </c>
      <c r="J492" s="178">
        <f t="shared" si="72"/>
        <v>297.10000000000002</v>
      </c>
      <c r="K492" s="184">
        <f t="shared" si="73"/>
        <v>5682</v>
      </c>
      <c r="L492" s="178">
        <f t="shared" si="73"/>
        <v>6420.5</v>
      </c>
      <c r="M492" s="172" t="s">
        <v>1245</v>
      </c>
      <c r="N492" s="78" t="s">
        <v>3664</v>
      </c>
      <c r="O492" s="78" t="s">
        <v>4317</v>
      </c>
      <c r="P492" s="78" t="s">
        <v>331</v>
      </c>
      <c r="Q492" s="78" t="s">
        <v>332</v>
      </c>
      <c r="R492" s="78" t="s">
        <v>332</v>
      </c>
      <c r="AV492" s="78" t="s">
        <v>145</v>
      </c>
      <c r="AW492" s="78" t="s">
        <v>4819</v>
      </c>
      <c r="AX492" s="78" t="s">
        <v>145</v>
      </c>
      <c r="AY492" s="78" t="s">
        <v>145</v>
      </c>
      <c r="AZ492" s="78" t="s">
        <v>145</v>
      </c>
    </row>
    <row r="493" spans="1:52" ht="30" customHeight="1">
      <c r="A493" s="172" t="s">
        <v>1271</v>
      </c>
      <c r="B493" s="172" t="s">
        <v>1272</v>
      </c>
      <c r="C493" s="172" t="s">
        <v>1273</v>
      </c>
      <c r="D493" s="173">
        <v>0.85599999999999998</v>
      </c>
      <c r="E493" s="184">
        <f>일위대가목록!E349</f>
        <v>136</v>
      </c>
      <c r="F493" s="178">
        <f t="shared" si="70"/>
        <v>116.4</v>
      </c>
      <c r="G493" s="184">
        <f>일위대가목록!F349</f>
        <v>6840</v>
      </c>
      <c r="H493" s="178">
        <f t="shared" si="71"/>
        <v>5855</v>
      </c>
      <c r="I493" s="184">
        <f>일위대가목록!G349</f>
        <v>273</v>
      </c>
      <c r="J493" s="178">
        <f t="shared" si="72"/>
        <v>233.6</v>
      </c>
      <c r="K493" s="184">
        <f t="shared" si="73"/>
        <v>7249</v>
      </c>
      <c r="L493" s="178">
        <f t="shared" si="73"/>
        <v>6205</v>
      </c>
      <c r="M493" s="172" t="s">
        <v>1307</v>
      </c>
      <c r="N493" s="78" t="s">
        <v>3664</v>
      </c>
      <c r="O493" s="78" t="s">
        <v>4342</v>
      </c>
      <c r="P493" s="78" t="s">
        <v>331</v>
      </c>
      <c r="Q493" s="78" t="s">
        <v>332</v>
      </c>
      <c r="R493" s="78" t="s">
        <v>332</v>
      </c>
      <c r="AV493" s="78" t="s">
        <v>145</v>
      </c>
      <c r="AW493" s="78" t="s">
        <v>4820</v>
      </c>
      <c r="AX493" s="78" t="s">
        <v>145</v>
      </c>
      <c r="AY493" s="78" t="s">
        <v>145</v>
      </c>
      <c r="AZ493" s="78" t="s">
        <v>145</v>
      </c>
    </row>
    <row r="494" spans="1:52" ht="30" customHeight="1">
      <c r="A494" s="172" t="s">
        <v>510</v>
      </c>
      <c r="B494" s="172" t="s">
        <v>511</v>
      </c>
      <c r="C494" s="172" t="s">
        <v>338</v>
      </c>
      <c r="D494" s="173">
        <v>2</v>
      </c>
      <c r="E494" s="184">
        <f>일위대가목록!E68</f>
        <v>210</v>
      </c>
      <c r="F494" s="178">
        <f t="shared" si="70"/>
        <v>420</v>
      </c>
      <c r="G494" s="184">
        <f>일위대가목록!F68</f>
        <v>5168</v>
      </c>
      <c r="H494" s="178">
        <f t="shared" si="71"/>
        <v>10336</v>
      </c>
      <c r="I494" s="184">
        <f>일위대가목록!G68</f>
        <v>0</v>
      </c>
      <c r="J494" s="178">
        <f t="shared" si="72"/>
        <v>0</v>
      </c>
      <c r="K494" s="184">
        <f t="shared" si="73"/>
        <v>5378</v>
      </c>
      <c r="L494" s="178">
        <f t="shared" si="73"/>
        <v>10756</v>
      </c>
      <c r="M494" s="172" t="s">
        <v>538</v>
      </c>
      <c r="N494" s="78" t="s">
        <v>3664</v>
      </c>
      <c r="O494" s="78" t="s">
        <v>3632</v>
      </c>
      <c r="P494" s="78" t="s">
        <v>331</v>
      </c>
      <c r="Q494" s="78" t="s">
        <v>332</v>
      </c>
      <c r="R494" s="78" t="s">
        <v>332</v>
      </c>
      <c r="AV494" s="78" t="s">
        <v>145</v>
      </c>
      <c r="AW494" s="78" t="s">
        <v>4821</v>
      </c>
      <c r="AX494" s="78" t="s">
        <v>145</v>
      </c>
      <c r="AY494" s="78" t="s">
        <v>145</v>
      </c>
      <c r="AZ494" s="78" t="s">
        <v>145</v>
      </c>
    </row>
    <row r="495" spans="1:52" ht="30" customHeight="1">
      <c r="A495" s="172" t="s">
        <v>918</v>
      </c>
      <c r="B495" s="172" t="s">
        <v>919</v>
      </c>
      <c r="C495" s="172" t="s">
        <v>1273</v>
      </c>
      <c r="D495" s="173">
        <v>-7.9000000000000001E-2</v>
      </c>
      <c r="E495" s="184">
        <f>단가대비표!O49</f>
        <v>275</v>
      </c>
      <c r="F495" s="178">
        <f t="shared" si="70"/>
        <v>-21.7</v>
      </c>
      <c r="G495" s="184">
        <f>단가대비표!P49</f>
        <v>0</v>
      </c>
      <c r="H495" s="178">
        <f t="shared" si="71"/>
        <v>0</v>
      </c>
      <c r="I495" s="184">
        <f>단가대비표!V49</f>
        <v>0</v>
      </c>
      <c r="J495" s="178">
        <f t="shared" si="72"/>
        <v>0</v>
      </c>
      <c r="K495" s="184">
        <f t="shared" si="73"/>
        <v>275</v>
      </c>
      <c r="L495" s="178">
        <f t="shared" si="73"/>
        <v>-21.7</v>
      </c>
      <c r="M495" s="172" t="s">
        <v>920</v>
      </c>
      <c r="N495" s="78" t="s">
        <v>3664</v>
      </c>
      <c r="O495" s="78" t="s">
        <v>4641</v>
      </c>
      <c r="P495" s="78" t="s">
        <v>332</v>
      </c>
      <c r="Q495" s="78" t="s">
        <v>332</v>
      </c>
      <c r="R495" s="78" t="s">
        <v>331</v>
      </c>
      <c r="AV495" s="78" t="s">
        <v>145</v>
      </c>
      <c r="AW495" s="78" t="s">
        <v>4822</v>
      </c>
      <c r="AX495" s="78" t="s">
        <v>145</v>
      </c>
      <c r="AY495" s="78" t="s">
        <v>145</v>
      </c>
      <c r="AZ495" s="78" t="s">
        <v>145</v>
      </c>
    </row>
    <row r="496" spans="1:52" ht="30" customHeight="1">
      <c r="A496" s="172" t="s">
        <v>918</v>
      </c>
      <c r="B496" s="172" t="s">
        <v>1642</v>
      </c>
      <c r="C496" s="172" t="s">
        <v>1273</v>
      </c>
      <c r="D496" s="173">
        <v>-0.06</v>
      </c>
      <c r="E496" s="184">
        <f>단가대비표!O50</f>
        <v>1600</v>
      </c>
      <c r="F496" s="178">
        <f t="shared" si="70"/>
        <v>-96</v>
      </c>
      <c r="G496" s="184">
        <f>단가대비표!P50</f>
        <v>0</v>
      </c>
      <c r="H496" s="178">
        <f t="shared" si="71"/>
        <v>0</v>
      </c>
      <c r="I496" s="184">
        <f>단가대비표!V50</f>
        <v>0</v>
      </c>
      <c r="J496" s="178">
        <f t="shared" si="72"/>
        <v>0</v>
      </c>
      <c r="K496" s="184">
        <f t="shared" si="73"/>
        <v>1600</v>
      </c>
      <c r="L496" s="178">
        <f t="shared" si="73"/>
        <v>-96</v>
      </c>
      <c r="M496" s="172" t="s">
        <v>920</v>
      </c>
      <c r="N496" s="78" t="s">
        <v>3664</v>
      </c>
      <c r="O496" s="78" t="s">
        <v>4823</v>
      </c>
      <c r="P496" s="78" t="s">
        <v>332</v>
      </c>
      <c r="Q496" s="78" t="s">
        <v>332</v>
      </c>
      <c r="R496" s="78" t="s">
        <v>331</v>
      </c>
      <c r="AV496" s="78" t="s">
        <v>145</v>
      </c>
      <c r="AW496" s="78" t="s">
        <v>4824</v>
      </c>
      <c r="AX496" s="78" t="s">
        <v>145</v>
      </c>
      <c r="AY496" s="78" t="s">
        <v>145</v>
      </c>
      <c r="AZ496" s="78" t="s">
        <v>145</v>
      </c>
    </row>
    <row r="497" spans="1:52" ht="30" customHeight="1">
      <c r="A497" s="172" t="s">
        <v>1494</v>
      </c>
      <c r="B497" s="172" t="s">
        <v>145</v>
      </c>
      <c r="C497" s="172" t="s">
        <v>145</v>
      </c>
      <c r="D497" s="173"/>
      <c r="E497" s="184"/>
      <c r="F497" s="178">
        <f>TRUNC(SUMIF(N490:N496, N489, F490:F496),0)</f>
        <v>5230</v>
      </c>
      <c r="G497" s="184"/>
      <c r="H497" s="178">
        <f>TRUNC(SUMIF(N490:N496, N489, H490:H496),0)</f>
        <v>22137</v>
      </c>
      <c r="I497" s="184"/>
      <c r="J497" s="178">
        <f>TRUNC(SUMIF(N490:N496, N489, J490:J496),0)</f>
        <v>530</v>
      </c>
      <c r="K497" s="184"/>
      <c r="L497" s="178">
        <f>F497+H497+J497</f>
        <v>27897</v>
      </c>
      <c r="M497" s="172" t="s">
        <v>145</v>
      </c>
      <c r="N497" s="78" t="s">
        <v>342</v>
      </c>
      <c r="O497" s="78" t="s">
        <v>342</v>
      </c>
      <c r="P497" s="78" t="s">
        <v>145</v>
      </c>
      <c r="Q497" s="78" t="s">
        <v>145</v>
      </c>
      <c r="R497" s="78" t="s">
        <v>145</v>
      </c>
      <c r="AV497" s="78" t="s">
        <v>145</v>
      </c>
      <c r="AW497" s="78" t="s">
        <v>145</v>
      </c>
      <c r="AX497" s="78" t="s">
        <v>145</v>
      </c>
      <c r="AY497" s="78" t="s">
        <v>145</v>
      </c>
      <c r="AZ497" s="78" t="s">
        <v>145</v>
      </c>
    </row>
    <row r="498" spans="1:52" ht="30" customHeight="1">
      <c r="A498" s="173"/>
      <c r="B498" s="173"/>
      <c r="C498" s="173"/>
      <c r="D498" s="173"/>
      <c r="E498" s="184"/>
      <c r="F498" s="178"/>
      <c r="G498" s="184"/>
      <c r="H498" s="178"/>
      <c r="I498" s="184"/>
      <c r="J498" s="178"/>
      <c r="K498" s="184"/>
      <c r="L498" s="178"/>
      <c r="M498" s="173"/>
    </row>
    <row r="499" spans="1:52" ht="30" customHeight="1">
      <c r="A499" s="179" t="s">
        <v>4825</v>
      </c>
      <c r="B499" s="180"/>
      <c r="C499" s="180"/>
      <c r="D499" s="180"/>
      <c r="E499" s="181"/>
      <c r="F499" s="182"/>
      <c r="G499" s="181"/>
      <c r="H499" s="182"/>
      <c r="I499" s="181"/>
      <c r="J499" s="182"/>
      <c r="K499" s="181"/>
      <c r="L499" s="182"/>
      <c r="M499" s="183"/>
      <c r="N499" s="78" t="s">
        <v>3666</v>
      </c>
    </row>
    <row r="500" spans="1:52" ht="30" customHeight="1">
      <c r="A500" s="172" t="s">
        <v>1293</v>
      </c>
      <c r="B500" s="172" t="s">
        <v>1294</v>
      </c>
      <c r="C500" s="172" t="s">
        <v>338</v>
      </c>
      <c r="D500" s="173">
        <v>1</v>
      </c>
      <c r="E500" s="184">
        <f>일위대가목록!E356</f>
        <v>3528</v>
      </c>
      <c r="F500" s="178">
        <f t="shared" ref="F500:F506" si="74">TRUNC(E500*D500,1)</f>
        <v>3528</v>
      </c>
      <c r="G500" s="184">
        <f>일위대가목록!F356</f>
        <v>17144</v>
      </c>
      <c r="H500" s="178">
        <f t="shared" ref="H500:H506" si="75">TRUNC(G500*D500,1)</f>
        <v>17144</v>
      </c>
      <c r="I500" s="184">
        <f>일위대가목록!G356</f>
        <v>342</v>
      </c>
      <c r="J500" s="178">
        <f t="shared" ref="J500:J506" si="76">TRUNC(I500*D500,1)</f>
        <v>342</v>
      </c>
      <c r="K500" s="184">
        <f t="shared" ref="K500:L506" si="77">TRUNC(E500+G500+I500,1)</f>
        <v>21014</v>
      </c>
      <c r="L500" s="178">
        <f t="shared" si="77"/>
        <v>21014</v>
      </c>
      <c r="M500" s="172" t="s">
        <v>1321</v>
      </c>
      <c r="N500" s="78" t="s">
        <v>3666</v>
      </c>
      <c r="O500" s="78" t="s">
        <v>4349</v>
      </c>
      <c r="P500" s="78" t="s">
        <v>331</v>
      </c>
      <c r="Q500" s="78" t="s">
        <v>332</v>
      </c>
      <c r="R500" s="78" t="s">
        <v>332</v>
      </c>
      <c r="AV500" s="78" t="s">
        <v>145</v>
      </c>
      <c r="AW500" s="78" t="s">
        <v>4826</v>
      </c>
      <c r="AX500" s="78" t="s">
        <v>145</v>
      </c>
      <c r="AY500" s="78" t="s">
        <v>145</v>
      </c>
      <c r="AZ500" s="78" t="s">
        <v>145</v>
      </c>
    </row>
    <row r="501" spans="1:52" ht="30" customHeight="1">
      <c r="A501" s="172" t="s">
        <v>1293</v>
      </c>
      <c r="B501" s="172" t="s">
        <v>1294</v>
      </c>
      <c r="C501" s="172" t="s">
        <v>338</v>
      </c>
      <c r="D501" s="173">
        <v>5.75</v>
      </c>
      <c r="E501" s="184">
        <f>일위대가목록!E356</f>
        <v>3528</v>
      </c>
      <c r="F501" s="178">
        <f t="shared" si="74"/>
        <v>20286</v>
      </c>
      <c r="G501" s="184">
        <f>일위대가목록!F356</f>
        <v>17144</v>
      </c>
      <c r="H501" s="178">
        <f t="shared" si="75"/>
        <v>98578</v>
      </c>
      <c r="I501" s="184">
        <f>일위대가목록!G356</f>
        <v>342</v>
      </c>
      <c r="J501" s="178">
        <f t="shared" si="76"/>
        <v>1966.5</v>
      </c>
      <c r="K501" s="184">
        <f t="shared" si="77"/>
        <v>21014</v>
      </c>
      <c r="L501" s="178">
        <f t="shared" si="77"/>
        <v>120830.5</v>
      </c>
      <c r="M501" s="172" t="s">
        <v>1321</v>
      </c>
      <c r="N501" s="78" t="s">
        <v>3666</v>
      </c>
      <c r="O501" s="78" t="s">
        <v>4349</v>
      </c>
      <c r="P501" s="78" t="s">
        <v>331</v>
      </c>
      <c r="Q501" s="78" t="s">
        <v>332</v>
      </c>
      <c r="R501" s="78" t="s">
        <v>332</v>
      </c>
      <c r="AV501" s="78" t="s">
        <v>145</v>
      </c>
      <c r="AW501" s="78" t="s">
        <v>4826</v>
      </c>
      <c r="AX501" s="78" t="s">
        <v>145</v>
      </c>
      <c r="AY501" s="78" t="s">
        <v>145</v>
      </c>
      <c r="AZ501" s="78" t="s">
        <v>145</v>
      </c>
    </row>
    <row r="502" spans="1:52" ht="30" customHeight="1">
      <c r="A502" s="172" t="s">
        <v>1296</v>
      </c>
      <c r="B502" s="172" t="s">
        <v>1297</v>
      </c>
      <c r="C502" s="172" t="s">
        <v>358</v>
      </c>
      <c r="D502" s="173">
        <v>7.6600000000000001E-2</v>
      </c>
      <c r="E502" s="184">
        <f>일위대가목록!E357</f>
        <v>99192</v>
      </c>
      <c r="F502" s="178">
        <f t="shared" si="74"/>
        <v>7598.1</v>
      </c>
      <c r="G502" s="184">
        <f>일위대가목록!F357</f>
        <v>413067</v>
      </c>
      <c r="H502" s="178">
        <f t="shared" si="75"/>
        <v>31640.9</v>
      </c>
      <c r="I502" s="184">
        <f>일위대가목록!G357</f>
        <v>20645</v>
      </c>
      <c r="J502" s="178">
        <f t="shared" si="76"/>
        <v>1581.4</v>
      </c>
      <c r="K502" s="184">
        <f t="shared" si="77"/>
        <v>532904</v>
      </c>
      <c r="L502" s="178">
        <f t="shared" si="77"/>
        <v>40820.400000000001</v>
      </c>
      <c r="M502" s="172" t="s">
        <v>1322</v>
      </c>
      <c r="N502" s="78" t="s">
        <v>3666</v>
      </c>
      <c r="O502" s="78" t="s">
        <v>4350</v>
      </c>
      <c r="P502" s="78" t="s">
        <v>331</v>
      </c>
      <c r="Q502" s="78" t="s">
        <v>332</v>
      </c>
      <c r="R502" s="78" t="s">
        <v>332</v>
      </c>
      <c r="AV502" s="78" t="s">
        <v>145</v>
      </c>
      <c r="AW502" s="78" t="s">
        <v>4827</v>
      </c>
      <c r="AX502" s="78" t="s">
        <v>145</v>
      </c>
      <c r="AY502" s="78" t="s">
        <v>145</v>
      </c>
      <c r="AZ502" s="78" t="s">
        <v>145</v>
      </c>
    </row>
    <row r="503" spans="1:52" ht="30" customHeight="1">
      <c r="A503" s="172" t="s">
        <v>1643</v>
      </c>
      <c r="B503" s="172" t="s">
        <v>1644</v>
      </c>
      <c r="C503" s="172" t="s">
        <v>458</v>
      </c>
      <c r="D503" s="173">
        <v>15.32</v>
      </c>
      <c r="E503" s="184">
        <f>단가대비표!O277</f>
        <v>160</v>
      </c>
      <c r="F503" s="178">
        <f t="shared" si="74"/>
        <v>2451.1999999999998</v>
      </c>
      <c r="G503" s="184">
        <f>단가대비표!P277</f>
        <v>0</v>
      </c>
      <c r="H503" s="178">
        <f t="shared" si="75"/>
        <v>0</v>
      </c>
      <c r="I503" s="184">
        <f>단가대비표!V277</f>
        <v>0</v>
      </c>
      <c r="J503" s="178">
        <f t="shared" si="76"/>
        <v>0</v>
      </c>
      <c r="K503" s="184">
        <f t="shared" si="77"/>
        <v>160</v>
      </c>
      <c r="L503" s="178">
        <f t="shared" si="77"/>
        <v>2451.1999999999998</v>
      </c>
      <c r="M503" s="172" t="s">
        <v>145</v>
      </c>
      <c r="N503" s="78" t="s">
        <v>3666</v>
      </c>
      <c r="O503" s="78" t="s">
        <v>4828</v>
      </c>
      <c r="P503" s="78" t="s">
        <v>332</v>
      </c>
      <c r="Q503" s="78" t="s">
        <v>332</v>
      </c>
      <c r="R503" s="78" t="s">
        <v>331</v>
      </c>
      <c r="AV503" s="78" t="s">
        <v>145</v>
      </c>
      <c r="AW503" s="78" t="s">
        <v>4829</v>
      </c>
      <c r="AX503" s="78" t="s">
        <v>145</v>
      </c>
      <c r="AY503" s="78" t="s">
        <v>145</v>
      </c>
      <c r="AZ503" s="78" t="s">
        <v>145</v>
      </c>
    </row>
    <row r="504" spans="1:52" ht="30" customHeight="1">
      <c r="A504" s="172" t="s">
        <v>1299</v>
      </c>
      <c r="B504" s="172" t="s">
        <v>1300</v>
      </c>
      <c r="C504" s="172" t="s">
        <v>458</v>
      </c>
      <c r="D504" s="173">
        <v>7.66</v>
      </c>
      <c r="E504" s="184">
        <f>일위대가목록!E358</f>
        <v>63</v>
      </c>
      <c r="F504" s="178">
        <f t="shared" si="74"/>
        <v>482.5</v>
      </c>
      <c r="G504" s="184">
        <f>일위대가목록!F358</f>
        <v>289</v>
      </c>
      <c r="H504" s="178">
        <f t="shared" si="75"/>
        <v>2213.6999999999998</v>
      </c>
      <c r="I504" s="184">
        <f>일위대가목록!G358</f>
        <v>10</v>
      </c>
      <c r="J504" s="178">
        <f t="shared" si="76"/>
        <v>76.599999999999994</v>
      </c>
      <c r="K504" s="184">
        <f t="shared" si="77"/>
        <v>362</v>
      </c>
      <c r="L504" s="178">
        <f t="shared" si="77"/>
        <v>2772.8</v>
      </c>
      <c r="M504" s="172" t="s">
        <v>1324</v>
      </c>
      <c r="N504" s="78" t="s">
        <v>3666</v>
      </c>
      <c r="O504" s="78" t="s">
        <v>4351</v>
      </c>
      <c r="P504" s="78" t="s">
        <v>331</v>
      </c>
      <c r="Q504" s="78" t="s">
        <v>332</v>
      </c>
      <c r="R504" s="78" t="s">
        <v>332</v>
      </c>
      <c r="AV504" s="78" t="s">
        <v>145</v>
      </c>
      <c r="AW504" s="78" t="s">
        <v>4830</v>
      </c>
      <c r="AX504" s="78" t="s">
        <v>145</v>
      </c>
      <c r="AY504" s="78" t="s">
        <v>145</v>
      </c>
      <c r="AZ504" s="78" t="s">
        <v>145</v>
      </c>
    </row>
    <row r="505" spans="1:52" ht="30" customHeight="1">
      <c r="A505" s="172" t="s">
        <v>1283</v>
      </c>
      <c r="B505" s="172" t="s">
        <v>752</v>
      </c>
      <c r="C505" s="172" t="s">
        <v>358</v>
      </c>
      <c r="D505" s="173">
        <v>0.54</v>
      </c>
      <c r="E505" s="184">
        <f>일위대가목록!E352</f>
        <v>766</v>
      </c>
      <c r="F505" s="178">
        <f t="shared" si="74"/>
        <v>413.6</v>
      </c>
      <c r="G505" s="184">
        <f>일위대가목록!F352</f>
        <v>4310</v>
      </c>
      <c r="H505" s="178">
        <f t="shared" si="75"/>
        <v>2327.4</v>
      </c>
      <c r="I505" s="184">
        <f>일위대가목록!G352</f>
        <v>0</v>
      </c>
      <c r="J505" s="178">
        <f t="shared" si="76"/>
        <v>0</v>
      </c>
      <c r="K505" s="184">
        <f t="shared" si="77"/>
        <v>5076</v>
      </c>
      <c r="L505" s="178">
        <f t="shared" si="77"/>
        <v>2741</v>
      </c>
      <c r="M505" s="172" t="s">
        <v>1313</v>
      </c>
      <c r="N505" s="78" t="s">
        <v>3666</v>
      </c>
      <c r="O505" s="78" t="s">
        <v>4345</v>
      </c>
      <c r="P505" s="78" t="s">
        <v>331</v>
      </c>
      <c r="Q505" s="78" t="s">
        <v>332</v>
      </c>
      <c r="R505" s="78" t="s">
        <v>332</v>
      </c>
      <c r="AV505" s="78" t="s">
        <v>145</v>
      </c>
      <c r="AW505" s="78" t="s">
        <v>4831</v>
      </c>
      <c r="AX505" s="78" t="s">
        <v>145</v>
      </c>
      <c r="AY505" s="78" t="s">
        <v>145</v>
      </c>
      <c r="AZ505" s="78" t="s">
        <v>145</v>
      </c>
    </row>
    <row r="506" spans="1:52" ht="30" customHeight="1">
      <c r="A506" s="172" t="s">
        <v>1302</v>
      </c>
      <c r="B506" s="172" t="s">
        <v>1303</v>
      </c>
      <c r="C506" s="172" t="s">
        <v>358</v>
      </c>
      <c r="D506" s="173">
        <v>0.54</v>
      </c>
      <c r="E506" s="184">
        <f>일위대가목록!E359</f>
        <v>3476</v>
      </c>
      <c r="F506" s="178">
        <f t="shared" si="74"/>
        <v>1877</v>
      </c>
      <c r="G506" s="184">
        <f>일위대가목록!F359</f>
        <v>11494</v>
      </c>
      <c r="H506" s="178">
        <f t="shared" si="75"/>
        <v>6206.7</v>
      </c>
      <c r="I506" s="184">
        <f>일위대가목록!G359</f>
        <v>0</v>
      </c>
      <c r="J506" s="178">
        <f t="shared" si="76"/>
        <v>0</v>
      </c>
      <c r="K506" s="184">
        <f t="shared" si="77"/>
        <v>14970</v>
      </c>
      <c r="L506" s="178">
        <f t="shared" si="77"/>
        <v>8083.7</v>
      </c>
      <c r="M506" s="172" t="s">
        <v>1327</v>
      </c>
      <c r="N506" s="78" t="s">
        <v>3666</v>
      </c>
      <c r="O506" s="78" t="s">
        <v>4352</v>
      </c>
      <c r="P506" s="78" t="s">
        <v>331</v>
      </c>
      <c r="Q506" s="78" t="s">
        <v>332</v>
      </c>
      <c r="R506" s="78" t="s">
        <v>332</v>
      </c>
      <c r="AV506" s="78" t="s">
        <v>145</v>
      </c>
      <c r="AW506" s="78" t="s">
        <v>4832</v>
      </c>
      <c r="AX506" s="78" t="s">
        <v>145</v>
      </c>
      <c r="AY506" s="78" t="s">
        <v>145</v>
      </c>
      <c r="AZ506" s="78" t="s">
        <v>145</v>
      </c>
    </row>
    <row r="507" spans="1:52" ht="30" customHeight="1">
      <c r="A507" s="172" t="s">
        <v>1494</v>
      </c>
      <c r="B507" s="172" t="s">
        <v>145</v>
      </c>
      <c r="C507" s="172" t="s">
        <v>145</v>
      </c>
      <c r="D507" s="173"/>
      <c r="E507" s="184"/>
      <c r="F507" s="178">
        <f>TRUNC(SUMIF(N500:N506, N499, F500:F506),0)</f>
        <v>36636</v>
      </c>
      <c r="G507" s="184"/>
      <c r="H507" s="178">
        <f>TRUNC(SUMIF(N500:N506, N499, H500:H506),0)</f>
        <v>158110</v>
      </c>
      <c r="I507" s="184"/>
      <c r="J507" s="178">
        <f>TRUNC(SUMIF(N500:N506, N499, J500:J506),0)</f>
        <v>3966</v>
      </c>
      <c r="K507" s="184"/>
      <c r="L507" s="178">
        <f>F507+H507+J507</f>
        <v>198712</v>
      </c>
      <c r="M507" s="172" t="s">
        <v>145</v>
      </c>
      <c r="N507" s="78" t="s">
        <v>342</v>
      </c>
      <c r="O507" s="78" t="s">
        <v>342</v>
      </c>
      <c r="P507" s="78" t="s">
        <v>145</v>
      </c>
      <c r="Q507" s="78" t="s">
        <v>145</v>
      </c>
      <c r="R507" s="78" t="s">
        <v>145</v>
      </c>
      <c r="AV507" s="78" t="s">
        <v>145</v>
      </c>
      <c r="AW507" s="78" t="s">
        <v>145</v>
      </c>
      <c r="AX507" s="78" t="s">
        <v>145</v>
      </c>
      <c r="AY507" s="78" t="s">
        <v>145</v>
      </c>
      <c r="AZ507" s="78" t="s">
        <v>145</v>
      </c>
    </row>
    <row r="508" spans="1:52" ht="30" customHeight="1">
      <c r="A508" s="173"/>
      <c r="B508" s="173"/>
      <c r="C508" s="173"/>
      <c r="D508" s="173"/>
      <c r="E508" s="184"/>
      <c r="F508" s="178"/>
      <c r="G508" s="184"/>
      <c r="H508" s="178"/>
      <c r="I508" s="184"/>
      <c r="J508" s="178"/>
      <c r="K508" s="184"/>
      <c r="L508" s="178"/>
      <c r="M508" s="173"/>
    </row>
    <row r="509" spans="1:52" ht="30" customHeight="1">
      <c r="A509" s="179" t="s">
        <v>4833</v>
      </c>
      <c r="B509" s="180"/>
      <c r="C509" s="180"/>
      <c r="D509" s="180"/>
      <c r="E509" s="181"/>
      <c r="F509" s="182"/>
      <c r="G509" s="181"/>
      <c r="H509" s="182"/>
      <c r="I509" s="181"/>
      <c r="J509" s="182"/>
      <c r="K509" s="181"/>
      <c r="L509" s="182"/>
      <c r="M509" s="183"/>
      <c r="N509" s="78" t="s">
        <v>3668</v>
      </c>
    </row>
    <row r="510" spans="1:52" ht="30" customHeight="1">
      <c r="A510" s="172" t="s">
        <v>1293</v>
      </c>
      <c r="B510" s="172" t="s">
        <v>1294</v>
      </c>
      <c r="C510" s="172" t="s">
        <v>338</v>
      </c>
      <c r="D510" s="173">
        <v>1</v>
      </c>
      <c r="E510" s="184">
        <f>일위대가목록!E356</f>
        <v>3528</v>
      </c>
      <c r="F510" s="178">
        <f t="shared" ref="F510:F516" si="78">TRUNC(E510*D510,1)</f>
        <v>3528</v>
      </c>
      <c r="G510" s="184">
        <f>일위대가목록!F356</f>
        <v>17144</v>
      </c>
      <c r="H510" s="178">
        <f t="shared" ref="H510:H516" si="79">TRUNC(G510*D510,1)</f>
        <v>17144</v>
      </c>
      <c r="I510" s="184">
        <f>일위대가목록!G356</f>
        <v>342</v>
      </c>
      <c r="J510" s="178">
        <f t="shared" ref="J510:J516" si="80">TRUNC(I510*D510,1)</f>
        <v>342</v>
      </c>
      <c r="K510" s="184">
        <f t="shared" ref="K510:L516" si="81">TRUNC(E510+G510+I510,1)</f>
        <v>21014</v>
      </c>
      <c r="L510" s="178">
        <f t="shared" si="81"/>
        <v>21014</v>
      </c>
      <c r="M510" s="172" t="s">
        <v>1321</v>
      </c>
      <c r="N510" s="78" t="s">
        <v>3668</v>
      </c>
      <c r="O510" s="78" t="s">
        <v>4349</v>
      </c>
      <c r="P510" s="78" t="s">
        <v>331</v>
      </c>
      <c r="Q510" s="78" t="s">
        <v>332</v>
      </c>
      <c r="R510" s="78" t="s">
        <v>332</v>
      </c>
      <c r="AV510" s="78" t="s">
        <v>145</v>
      </c>
      <c r="AW510" s="78" t="s">
        <v>4834</v>
      </c>
      <c r="AX510" s="78" t="s">
        <v>145</v>
      </c>
      <c r="AY510" s="78" t="s">
        <v>145</v>
      </c>
      <c r="AZ510" s="78" t="s">
        <v>145</v>
      </c>
    </row>
    <row r="511" spans="1:52" ht="30" customHeight="1">
      <c r="A511" s="172" t="s">
        <v>1293</v>
      </c>
      <c r="B511" s="172" t="s">
        <v>1294</v>
      </c>
      <c r="C511" s="172" t="s">
        <v>338</v>
      </c>
      <c r="D511" s="173">
        <v>4.5960000000000001</v>
      </c>
      <c r="E511" s="184">
        <f>일위대가목록!E356</f>
        <v>3528</v>
      </c>
      <c r="F511" s="178">
        <f t="shared" si="78"/>
        <v>16214.6</v>
      </c>
      <c r="G511" s="184">
        <f>일위대가목록!F356</f>
        <v>17144</v>
      </c>
      <c r="H511" s="178">
        <f t="shared" si="79"/>
        <v>78793.8</v>
      </c>
      <c r="I511" s="184">
        <f>일위대가목록!G356</f>
        <v>342</v>
      </c>
      <c r="J511" s="178">
        <f t="shared" si="80"/>
        <v>1571.8</v>
      </c>
      <c r="K511" s="184">
        <f t="shared" si="81"/>
        <v>21014</v>
      </c>
      <c r="L511" s="178">
        <f t="shared" si="81"/>
        <v>96580.2</v>
      </c>
      <c r="M511" s="172" t="s">
        <v>1321</v>
      </c>
      <c r="N511" s="78" t="s">
        <v>3668</v>
      </c>
      <c r="O511" s="78" t="s">
        <v>4349</v>
      </c>
      <c r="P511" s="78" t="s">
        <v>331</v>
      </c>
      <c r="Q511" s="78" t="s">
        <v>332</v>
      </c>
      <c r="R511" s="78" t="s">
        <v>332</v>
      </c>
      <c r="AV511" s="78" t="s">
        <v>145</v>
      </c>
      <c r="AW511" s="78" t="s">
        <v>4834</v>
      </c>
      <c r="AX511" s="78" t="s">
        <v>145</v>
      </c>
      <c r="AY511" s="78" t="s">
        <v>145</v>
      </c>
      <c r="AZ511" s="78" t="s">
        <v>145</v>
      </c>
    </row>
    <row r="512" spans="1:52" ht="30" customHeight="1">
      <c r="A512" s="172" t="s">
        <v>1296</v>
      </c>
      <c r="B512" s="172" t="s">
        <v>1297</v>
      </c>
      <c r="C512" s="172" t="s">
        <v>358</v>
      </c>
      <c r="D512" s="173">
        <v>7.6600000000000001E-2</v>
      </c>
      <c r="E512" s="184">
        <f>일위대가목록!E357</f>
        <v>99192</v>
      </c>
      <c r="F512" s="178">
        <f t="shared" si="78"/>
        <v>7598.1</v>
      </c>
      <c r="G512" s="184">
        <f>일위대가목록!F357</f>
        <v>413067</v>
      </c>
      <c r="H512" s="178">
        <f t="shared" si="79"/>
        <v>31640.9</v>
      </c>
      <c r="I512" s="184">
        <f>일위대가목록!G357</f>
        <v>20645</v>
      </c>
      <c r="J512" s="178">
        <f t="shared" si="80"/>
        <v>1581.4</v>
      </c>
      <c r="K512" s="184">
        <f t="shared" si="81"/>
        <v>532904</v>
      </c>
      <c r="L512" s="178">
        <f t="shared" si="81"/>
        <v>40820.400000000001</v>
      </c>
      <c r="M512" s="172" t="s">
        <v>1322</v>
      </c>
      <c r="N512" s="78" t="s">
        <v>3668</v>
      </c>
      <c r="O512" s="78" t="s">
        <v>4350</v>
      </c>
      <c r="P512" s="78" t="s">
        <v>331</v>
      </c>
      <c r="Q512" s="78" t="s">
        <v>332</v>
      </c>
      <c r="R512" s="78" t="s">
        <v>332</v>
      </c>
      <c r="AV512" s="78" t="s">
        <v>145</v>
      </c>
      <c r="AW512" s="78" t="s">
        <v>4835</v>
      </c>
      <c r="AX512" s="78" t="s">
        <v>145</v>
      </c>
      <c r="AY512" s="78" t="s">
        <v>145</v>
      </c>
      <c r="AZ512" s="78" t="s">
        <v>145</v>
      </c>
    </row>
    <row r="513" spans="1:52" ht="30" customHeight="1">
      <c r="A513" s="172" t="s">
        <v>1643</v>
      </c>
      <c r="B513" s="172" t="s">
        <v>1644</v>
      </c>
      <c r="C513" s="172" t="s">
        <v>458</v>
      </c>
      <c r="D513" s="173">
        <v>15.32</v>
      </c>
      <c r="E513" s="184">
        <f>단가대비표!O277</f>
        <v>160</v>
      </c>
      <c r="F513" s="178">
        <f t="shared" si="78"/>
        <v>2451.1999999999998</v>
      </c>
      <c r="G513" s="184">
        <f>단가대비표!P277</f>
        <v>0</v>
      </c>
      <c r="H513" s="178">
        <f t="shared" si="79"/>
        <v>0</v>
      </c>
      <c r="I513" s="184">
        <f>단가대비표!V277</f>
        <v>0</v>
      </c>
      <c r="J513" s="178">
        <f t="shared" si="80"/>
        <v>0</v>
      </c>
      <c r="K513" s="184">
        <f t="shared" si="81"/>
        <v>160</v>
      </c>
      <c r="L513" s="178">
        <f t="shared" si="81"/>
        <v>2451.1999999999998</v>
      </c>
      <c r="M513" s="172" t="s">
        <v>145</v>
      </c>
      <c r="N513" s="78" t="s">
        <v>3668</v>
      </c>
      <c r="O513" s="78" t="s">
        <v>4828</v>
      </c>
      <c r="P513" s="78" t="s">
        <v>332</v>
      </c>
      <c r="Q513" s="78" t="s">
        <v>332</v>
      </c>
      <c r="R513" s="78" t="s">
        <v>331</v>
      </c>
      <c r="AV513" s="78" t="s">
        <v>145</v>
      </c>
      <c r="AW513" s="78" t="s">
        <v>4836</v>
      </c>
      <c r="AX513" s="78" t="s">
        <v>145</v>
      </c>
      <c r="AY513" s="78" t="s">
        <v>145</v>
      </c>
      <c r="AZ513" s="78" t="s">
        <v>145</v>
      </c>
    </row>
    <row r="514" spans="1:52" ht="30" customHeight="1">
      <c r="A514" s="172" t="s">
        <v>1299</v>
      </c>
      <c r="B514" s="172" t="s">
        <v>1300</v>
      </c>
      <c r="C514" s="172" t="s">
        <v>458</v>
      </c>
      <c r="D514" s="173">
        <v>7.66</v>
      </c>
      <c r="E514" s="184">
        <f>일위대가목록!E358</f>
        <v>63</v>
      </c>
      <c r="F514" s="178">
        <f t="shared" si="78"/>
        <v>482.5</v>
      </c>
      <c r="G514" s="184">
        <f>일위대가목록!F358</f>
        <v>289</v>
      </c>
      <c r="H514" s="178">
        <f t="shared" si="79"/>
        <v>2213.6999999999998</v>
      </c>
      <c r="I514" s="184">
        <f>일위대가목록!G358</f>
        <v>10</v>
      </c>
      <c r="J514" s="178">
        <f t="shared" si="80"/>
        <v>76.599999999999994</v>
      </c>
      <c r="K514" s="184">
        <f t="shared" si="81"/>
        <v>362</v>
      </c>
      <c r="L514" s="178">
        <f t="shared" si="81"/>
        <v>2772.8</v>
      </c>
      <c r="M514" s="172" t="s">
        <v>1324</v>
      </c>
      <c r="N514" s="78" t="s">
        <v>3668</v>
      </c>
      <c r="O514" s="78" t="s">
        <v>4351</v>
      </c>
      <c r="P514" s="78" t="s">
        <v>331</v>
      </c>
      <c r="Q514" s="78" t="s">
        <v>332</v>
      </c>
      <c r="R514" s="78" t="s">
        <v>332</v>
      </c>
      <c r="AV514" s="78" t="s">
        <v>145</v>
      </c>
      <c r="AW514" s="78" t="s">
        <v>4837</v>
      </c>
      <c r="AX514" s="78" t="s">
        <v>145</v>
      </c>
      <c r="AY514" s="78" t="s">
        <v>145</v>
      </c>
      <c r="AZ514" s="78" t="s">
        <v>145</v>
      </c>
    </row>
    <row r="515" spans="1:52" ht="30" customHeight="1">
      <c r="A515" s="172" t="s">
        <v>1283</v>
      </c>
      <c r="B515" s="172" t="s">
        <v>752</v>
      </c>
      <c r="C515" s="172" t="s">
        <v>358</v>
      </c>
      <c r="D515" s="173">
        <v>0.44800000000000001</v>
      </c>
      <c r="E515" s="184">
        <f>일위대가목록!E352</f>
        <v>766</v>
      </c>
      <c r="F515" s="178">
        <f t="shared" si="78"/>
        <v>343.1</v>
      </c>
      <c r="G515" s="184">
        <f>일위대가목록!F352</f>
        <v>4310</v>
      </c>
      <c r="H515" s="178">
        <f t="shared" si="79"/>
        <v>1930.8</v>
      </c>
      <c r="I515" s="184">
        <f>일위대가목록!G352</f>
        <v>0</v>
      </c>
      <c r="J515" s="178">
        <f t="shared" si="80"/>
        <v>0</v>
      </c>
      <c r="K515" s="184">
        <f t="shared" si="81"/>
        <v>5076</v>
      </c>
      <c r="L515" s="178">
        <f t="shared" si="81"/>
        <v>2273.9</v>
      </c>
      <c r="M515" s="172" t="s">
        <v>1313</v>
      </c>
      <c r="N515" s="78" t="s">
        <v>3668</v>
      </c>
      <c r="O515" s="78" t="s">
        <v>4345</v>
      </c>
      <c r="P515" s="78" t="s">
        <v>331</v>
      </c>
      <c r="Q515" s="78" t="s">
        <v>332</v>
      </c>
      <c r="R515" s="78" t="s">
        <v>332</v>
      </c>
      <c r="AV515" s="78" t="s">
        <v>145</v>
      </c>
      <c r="AW515" s="78" t="s">
        <v>4838</v>
      </c>
      <c r="AX515" s="78" t="s">
        <v>145</v>
      </c>
      <c r="AY515" s="78" t="s">
        <v>145</v>
      </c>
      <c r="AZ515" s="78" t="s">
        <v>145</v>
      </c>
    </row>
    <row r="516" spans="1:52" ht="30" customHeight="1">
      <c r="A516" s="172" t="s">
        <v>1302</v>
      </c>
      <c r="B516" s="172" t="s">
        <v>1303</v>
      </c>
      <c r="C516" s="172" t="s">
        <v>358</v>
      </c>
      <c r="D516" s="173">
        <v>0.44800000000000001</v>
      </c>
      <c r="E516" s="184">
        <f>일위대가목록!E359</f>
        <v>3476</v>
      </c>
      <c r="F516" s="178">
        <f t="shared" si="78"/>
        <v>1557.2</v>
      </c>
      <c r="G516" s="184">
        <f>일위대가목록!F359</f>
        <v>11494</v>
      </c>
      <c r="H516" s="178">
        <f t="shared" si="79"/>
        <v>5149.3</v>
      </c>
      <c r="I516" s="184">
        <f>일위대가목록!G359</f>
        <v>0</v>
      </c>
      <c r="J516" s="178">
        <f t="shared" si="80"/>
        <v>0</v>
      </c>
      <c r="K516" s="184">
        <f t="shared" si="81"/>
        <v>14970</v>
      </c>
      <c r="L516" s="178">
        <f t="shared" si="81"/>
        <v>6706.5</v>
      </c>
      <c r="M516" s="172" t="s">
        <v>1327</v>
      </c>
      <c r="N516" s="78" t="s">
        <v>3668</v>
      </c>
      <c r="O516" s="78" t="s">
        <v>4352</v>
      </c>
      <c r="P516" s="78" t="s">
        <v>331</v>
      </c>
      <c r="Q516" s="78" t="s">
        <v>332</v>
      </c>
      <c r="R516" s="78" t="s">
        <v>332</v>
      </c>
      <c r="AV516" s="78" t="s">
        <v>145</v>
      </c>
      <c r="AW516" s="78" t="s">
        <v>4839</v>
      </c>
      <c r="AX516" s="78" t="s">
        <v>145</v>
      </c>
      <c r="AY516" s="78" t="s">
        <v>145</v>
      </c>
      <c r="AZ516" s="78" t="s">
        <v>145</v>
      </c>
    </row>
    <row r="517" spans="1:52" ht="30" customHeight="1">
      <c r="A517" s="172" t="s">
        <v>1494</v>
      </c>
      <c r="B517" s="172" t="s">
        <v>145</v>
      </c>
      <c r="C517" s="172" t="s">
        <v>145</v>
      </c>
      <c r="D517" s="173"/>
      <c r="E517" s="184"/>
      <c r="F517" s="178">
        <f>TRUNC(SUMIF(N510:N516, N509, F510:F516),0)</f>
        <v>32174</v>
      </c>
      <c r="G517" s="184"/>
      <c r="H517" s="178">
        <f>TRUNC(SUMIF(N510:N516, N509, H510:H516),0)</f>
        <v>136872</v>
      </c>
      <c r="I517" s="184"/>
      <c r="J517" s="178">
        <f>TRUNC(SUMIF(N510:N516, N509, J510:J516),0)</f>
        <v>3571</v>
      </c>
      <c r="K517" s="184"/>
      <c r="L517" s="178">
        <f>F517+H517+J517</f>
        <v>172617</v>
      </c>
      <c r="M517" s="172" t="s">
        <v>145</v>
      </c>
      <c r="N517" s="78" t="s">
        <v>342</v>
      </c>
      <c r="O517" s="78" t="s">
        <v>342</v>
      </c>
      <c r="P517" s="78" t="s">
        <v>145</v>
      </c>
      <c r="Q517" s="78" t="s">
        <v>145</v>
      </c>
      <c r="R517" s="78" t="s">
        <v>145</v>
      </c>
      <c r="AV517" s="78" t="s">
        <v>145</v>
      </c>
      <c r="AW517" s="78" t="s">
        <v>145</v>
      </c>
      <c r="AX517" s="78" t="s">
        <v>145</v>
      </c>
      <c r="AY517" s="78" t="s">
        <v>145</v>
      </c>
      <c r="AZ517" s="78" t="s">
        <v>145</v>
      </c>
    </row>
    <row r="518" spans="1:52" ht="30" customHeight="1">
      <c r="A518" s="173"/>
      <c r="B518" s="173"/>
      <c r="C518" s="173"/>
      <c r="D518" s="173"/>
      <c r="E518" s="184"/>
      <c r="F518" s="178"/>
      <c r="G518" s="184"/>
      <c r="H518" s="178"/>
      <c r="I518" s="184"/>
      <c r="J518" s="178"/>
      <c r="K518" s="184"/>
      <c r="L518" s="178"/>
      <c r="M518" s="173"/>
    </row>
    <row r="519" spans="1:52" ht="30" customHeight="1">
      <c r="A519" s="179" t="s">
        <v>4840</v>
      </c>
      <c r="B519" s="180"/>
      <c r="C519" s="180"/>
      <c r="D519" s="180"/>
      <c r="E519" s="181"/>
      <c r="F519" s="182"/>
      <c r="G519" s="181"/>
      <c r="H519" s="182"/>
      <c r="I519" s="181"/>
      <c r="J519" s="182"/>
      <c r="K519" s="181"/>
      <c r="L519" s="182"/>
      <c r="M519" s="183"/>
      <c r="N519" s="78" t="s">
        <v>3670</v>
      </c>
    </row>
    <row r="520" spans="1:52" ht="30" customHeight="1">
      <c r="A520" s="172" t="s">
        <v>3115</v>
      </c>
      <c r="B520" s="172" t="s">
        <v>3116</v>
      </c>
      <c r="C520" s="172" t="s">
        <v>338</v>
      </c>
      <c r="D520" s="173">
        <v>1.05</v>
      </c>
      <c r="E520" s="184">
        <f>단가대비표!O324</f>
        <v>2190</v>
      </c>
      <c r="F520" s="178">
        <f t="shared" ref="F520:F527" si="82">TRUNC(E520*D520,1)</f>
        <v>2299.5</v>
      </c>
      <c r="G520" s="184">
        <f>단가대비표!P324</f>
        <v>0</v>
      </c>
      <c r="H520" s="178">
        <f t="shared" ref="H520:H527" si="83">TRUNC(G520*D520,1)</f>
        <v>0</v>
      </c>
      <c r="I520" s="184">
        <f>단가대비표!V324</f>
        <v>0</v>
      </c>
      <c r="J520" s="178">
        <f t="shared" ref="J520:J527" si="84">TRUNC(I520*D520,1)</f>
        <v>0</v>
      </c>
      <c r="K520" s="184">
        <f t="shared" ref="K520:L527" si="85">TRUNC(E520+G520+I520,1)</f>
        <v>2190</v>
      </c>
      <c r="L520" s="178">
        <f t="shared" si="85"/>
        <v>2299.5</v>
      </c>
      <c r="M520" s="172" t="s">
        <v>145</v>
      </c>
      <c r="N520" s="78" t="s">
        <v>3670</v>
      </c>
      <c r="O520" s="78" t="s">
        <v>4841</v>
      </c>
      <c r="P520" s="78" t="s">
        <v>332</v>
      </c>
      <c r="Q520" s="78" t="s">
        <v>332</v>
      </c>
      <c r="R520" s="78" t="s">
        <v>331</v>
      </c>
      <c r="AV520" s="78" t="s">
        <v>145</v>
      </c>
      <c r="AW520" s="78" t="s">
        <v>4842</v>
      </c>
      <c r="AX520" s="78" t="s">
        <v>145</v>
      </c>
      <c r="AY520" s="78" t="s">
        <v>145</v>
      </c>
      <c r="AZ520" s="78" t="s">
        <v>145</v>
      </c>
    </row>
    <row r="521" spans="1:52" ht="30" customHeight="1">
      <c r="A521" s="172" t="s">
        <v>3115</v>
      </c>
      <c r="B521" s="172" t="s">
        <v>3117</v>
      </c>
      <c r="C521" s="172" t="s">
        <v>338</v>
      </c>
      <c r="D521" s="173">
        <v>4.0918000000000001</v>
      </c>
      <c r="E521" s="184">
        <f>단가대비표!O323</f>
        <v>1020</v>
      </c>
      <c r="F521" s="178">
        <f t="shared" si="82"/>
        <v>4173.6000000000004</v>
      </c>
      <c r="G521" s="184">
        <f>단가대비표!P323</f>
        <v>0</v>
      </c>
      <c r="H521" s="178">
        <f t="shared" si="83"/>
        <v>0</v>
      </c>
      <c r="I521" s="184">
        <f>단가대비표!V323</f>
        <v>0</v>
      </c>
      <c r="J521" s="178">
        <f t="shared" si="84"/>
        <v>0</v>
      </c>
      <c r="K521" s="184">
        <f t="shared" si="85"/>
        <v>1020</v>
      </c>
      <c r="L521" s="178">
        <f t="shared" si="85"/>
        <v>4173.6000000000004</v>
      </c>
      <c r="M521" s="172" t="s">
        <v>145</v>
      </c>
      <c r="N521" s="78" t="s">
        <v>3670</v>
      </c>
      <c r="O521" s="78" t="s">
        <v>4843</v>
      </c>
      <c r="P521" s="78" t="s">
        <v>332</v>
      </c>
      <c r="Q521" s="78" t="s">
        <v>332</v>
      </c>
      <c r="R521" s="78" t="s">
        <v>331</v>
      </c>
      <c r="AV521" s="78" t="s">
        <v>145</v>
      </c>
      <c r="AW521" s="78" t="s">
        <v>4844</v>
      </c>
      <c r="AX521" s="78" t="s">
        <v>145</v>
      </c>
      <c r="AY521" s="78" t="s">
        <v>145</v>
      </c>
      <c r="AZ521" s="78" t="s">
        <v>145</v>
      </c>
    </row>
    <row r="522" spans="1:52" ht="30" customHeight="1">
      <c r="A522" s="172" t="s">
        <v>1643</v>
      </c>
      <c r="B522" s="172" t="s">
        <v>1644</v>
      </c>
      <c r="C522" s="172" t="s">
        <v>458</v>
      </c>
      <c r="D522" s="173">
        <v>4.33</v>
      </c>
      <c r="E522" s="184">
        <f>단가대비표!O277</f>
        <v>160</v>
      </c>
      <c r="F522" s="178">
        <f t="shared" si="82"/>
        <v>692.8</v>
      </c>
      <c r="G522" s="184">
        <f>단가대비표!P277</f>
        <v>0</v>
      </c>
      <c r="H522" s="178">
        <f t="shared" si="83"/>
        <v>0</v>
      </c>
      <c r="I522" s="184">
        <f>단가대비표!V277</f>
        <v>0</v>
      </c>
      <c r="J522" s="178">
        <f t="shared" si="84"/>
        <v>0</v>
      </c>
      <c r="K522" s="184">
        <f t="shared" si="85"/>
        <v>160</v>
      </c>
      <c r="L522" s="178">
        <f t="shared" si="85"/>
        <v>692.8</v>
      </c>
      <c r="M522" s="172" t="s">
        <v>145</v>
      </c>
      <c r="N522" s="78" t="s">
        <v>3670</v>
      </c>
      <c r="O522" s="78" t="s">
        <v>4828</v>
      </c>
      <c r="P522" s="78" t="s">
        <v>332</v>
      </c>
      <c r="Q522" s="78" t="s">
        <v>332</v>
      </c>
      <c r="R522" s="78" t="s">
        <v>331</v>
      </c>
      <c r="AV522" s="78" t="s">
        <v>145</v>
      </c>
      <c r="AW522" s="78" t="s">
        <v>4845</v>
      </c>
      <c r="AX522" s="78" t="s">
        <v>145</v>
      </c>
      <c r="AY522" s="78" t="s">
        <v>145</v>
      </c>
      <c r="AZ522" s="78" t="s">
        <v>145</v>
      </c>
    </row>
    <row r="523" spans="1:52" ht="30" customHeight="1">
      <c r="A523" s="172" t="s">
        <v>1299</v>
      </c>
      <c r="B523" s="172" t="s">
        <v>1300</v>
      </c>
      <c r="C523" s="172" t="s">
        <v>458</v>
      </c>
      <c r="D523" s="173">
        <v>4.33</v>
      </c>
      <c r="E523" s="184">
        <f>일위대가목록!E358</f>
        <v>63</v>
      </c>
      <c r="F523" s="178">
        <f t="shared" si="82"/>
        <v>272.7</v>
      </c>
      <c r="G523" s="184">
        <f>일위대가목록!F358</f>
        <v>289</v>
      </c>
      <c r="H523" s="178">
        <f t="shared" si="83"/>
        <v>1251.3</v>
      </c>
      <c r="I523" s="184">
        <f>일위대가목록!G358</f>
        <v>10</v>
      </c>
      <c r="J523" s="178">
        <f t="shared" si="84"/>
        <v>43.3</v>
      </c>
      <c r="K523" s="184">
        <f t="shared" si="85"/>
        <v>362</v>
      </c>
      <c r="L523" s="178">
        <f t="shared" si="85"/>
        <v>1567.3</v>
      </c>
      <c r="M523" s="172" t="s">
        <v>1324</v>
      </c>
      <c r="N523" s="78" t="s">
        <v>3670</v>
      </c>
      <c r="O523" s="78" t="s">
        <v>4351</v>
      </c>
      <c r="P523" s="78" t="s">
        <v>331</v>
      </c>
      <c r="Q523" s="78" t="s">
        <v>332</v>
      </c>
      <c r="R523" s="78" t="s">
        <v>332</v>
      </c>
      <c r="AV523" s="78" t="s">
        <v>145</v>
      </c>
      <c r="AW523" s="78" t="s">
        <v>4846</v>
      </c>
      <c r="AX523" s="78" t="s">
        <v>145</v>
      </c>
      <c r="AY523" s="78" t="s">
        <v>145</v>
      </c>
      <c r="AZ523" s="78" t="s">
        <v>145</v>
      </c>
    </row>
    <row r="524" spans="1:52" ht="30" customHeight="1">
      <c r="A524" s="172" t="s">
        <v>1305</v>
      </c>
      <c r="B524" s="172" t="s">
        <v>1306</v>
      </c>
      <c r="C524" s="172" t="s">
        <v>1273</v>
      </c>
      <c r="D524" s="173">
        <v>4.8540000000000001</v>
      </c>
      <c r="E524" s="184">
        <f>일위대가목록!E360</f>
        <v>109</v>
      </c>
      <c r="F524" s="178">
        <f t="shared" si="82"/>
        <v>529</v>
      </c>
      <c r="G524" s="184">
        <f>일위대가목록!F360</f>
        <v>5460</v>
      </c>
      <c r="H524" s="178">
        <f t="shared" si="83"/>
        <v>26502.799999999999</v>
      </c>
      <c r="I524" s="184">
        <f>일위대가목록!G360</f>
        <v>109</v>
      </c>
      <c r="J524" s="178">
        <f t="shared" si="84"/>
        <v>529</v>
      </c>
      <c r="K524" s="184">
        <f t="shared" si="85"/>
        <v>5678</v>
      </c>
      <c r="L524" s="178">
        <f t="shared" si="85"/>
        <v>27560.799999999999</v>
      </c>
      <c r="M524" s="172" t="s">
        <v>1330</v>
      </c>
      <c r="N524" s="78" t="s">
        <v>3670</v>
      </c>
      <c r="O524" s="78" t="s">
        <v>4353</v>
      </c>
      <c r="P524" s="78" t="s">
        <v>331</v>
      </c>
      <c r="Q524" s="78" t="s">
        <v>332</v>
      </c>
      <c r="R524" s="78" t="s">
        <v>332</v>
      </c>
      <c r="AV524" s="78" t="s">
        <v>145</v>
      </c>
      <c r="AW524" s="78" t="s">
        <v>4847</v>
      </c>
      <c r="AX524" s="78" t="s">
        <v>145</v>
      </c>
      <c r="AY524" s="78" t="s">
        <v>145</v>
      </c>
      <c r="AZ524" s="78" t="s">
        <v>145</v>
      </c>
    </row>
    <row r="525" spans="1:52" ht="30" customHeight="1">
      <c r="A525" s="172" t="s">
        <v>1283</v>
      </c>
      <c r="B525" s="172" t="s">
        <v>1308</v>
      </c>
      <c r="C525" s="172" t="s">
        <v>358</v>
      </c>
      <c r="D525" s="173">
        <v>0.47</v>
      </c>
      <c r="E525" s="184">
        <f>일위대가목록!E361</f>
        <v>772</v>
      </c>
      <c r="F525" s="178">
        <f t="shared" si="82"/>
        <v>362.8</v>
      </c>
      <c r="G525" s="184">
        <f>일위대가목록!F361</f>
        <v>4310</v>
      </c>
      <c r="H525" s="178">
        <f t="shared" si="83"/>
        <v>2025.7</v>
      </c>
      <c r="I525" s="184">
        <f>일위대가목록!G361</f>
        <v>0</v>
      </c>
      <c r="J525" s="178">
        <f t="shared" si="84"/>
        <v>0</v>
      </c>
      <c r="K525" s="184">
        <f t="shared" si="85"/>
        <v>5082</v>
      </c>
      <c r="L525" s="178">
        <f t="shared" si="85"/>
        <v>2388.5</v>
      </c>
      <c r="M525" s="172" t="s">
        <v>1332</v>
      </c>
      <c r="N525" s="78" t="s">
        <v>3670</v>
      </c>
      <c r="O525" s="78" t="s">
        <v>4354</v>
      </c>
      <c r="P525" s="78" t="s">
        <v>331</v>
      </c>
      <c r="Q525" s="78" t="s">
        <v>332</v>
      </c>
      <c r="R525" s="78" t="s">
        <v>332</v>
      </c>
      <c r="AV525" s="78" t="s">
        <v>145</v>
      </c>
      <c r="AW525" s="78" t="s">
        <v>4848</v>
      </c>
      <c r="AX525" s="78" t="s">
        <v>145</v>
      </c>
      <c r="AY525" s="78" t="s">
        <v>145</v>
      </c>
      <c r="AZ525" s="78" t="s">
        <v>145</v>
      </c>
    </row>
    <row r="526" spans="1:52" ht="30" customHeight="1">
      <c r="A526" s="172" t="s">
        <v>1310</v>
      </c>
      <c r="B526" s="172" t="s">
        <v>755</v>
      </c>
      <c r="C526" s="172" t="s">
        <v>358</v>
      </c>
      <c r="D526" s="173">
        <v>0.47</v>
      </c>
      <c r="E526" s="184">
        <f>일위대가목록!E362</f>
        <v>1264</v>
      </c>
      <c r="F526" s="178">
        <f t="shared" si="82"/>
        <v>594</v>
      </c>
      <c r="G526" s="184">
        <f>일위대가목록!F362</f>
        <v>11494</v>
      </c>
      <c r="H526" s="178">
        <f t="shared" si="83"/>
        <v>5402.1</v>
      </c>
      <c r="I526" s="184">
        <f>일위대가목록!G362</f>
        <v>0</v>
      </c>
      <c r="J526" s="178">
        <f t="shared" si="84"/>
        <v>0</v>
      </c>
      <c r="K526" s="184">
        <f t="shared" si="85"/>
        <v>12758</v>
      </c>
      <c r="L526" s="178">
        <f t="shared" si="85"/>
        <v>5996.1</v>
      </c>
      <c r="M526" s="172" t="s">
        <v>1335</v>
      </c>
      <c r="N526" s="78" t="s">
        <v>3670</v>
      </c>
      <c r="O526" s="78" t="s">
        <v>4355</v>
      </c>
      <c r="P526" s="78" t="s">
        <v>331</v>
      </c>
      <c r="Q526" s="78" t="s">
        <v>332</v>
      </c>
      <c r="R526" s="78" t="s">
        <v>332</v>
      </c>
      <c r="AV526" s="78" t="s">
        <v>145</v>
      </c>
      <c r="AW526" s="78" t="s">
        <v>4849</v>
      </c>
      <c r="AX526" s="78" t="s">
        <v>145</v>
      </c>
      <c r="AY526" s="78" t="s">
        <v>145</v>
      </c>
      <c r="AZ526" s="78" t="s">
        <v>145</v>
      </c>
    </row>
    <row r="527" spans="1:52" ht="30" customHeight="1">
      <c r="A527" s="172" t="s">
        <v>918</v>
      </c>
      <c r="B527" s="172" t="s">
        <v>919</v>
      </c>
      <c r="C527" s="172" t="s">
        <v>1273</v>
      </c>
      <c r="D527" s="173">
        <v>-0.17</v>
      </c>
      <c r="E527" s="184">
        <f>단가대비표!O49</f>
        <v>275</v>
      </c>
      <c r="F527" s="178">
        <f t="shared" si="82"/>
        <v>-46.7</v>
      </c>
      <c r="G527" s="184">
        <f>단가대비표!P49</f>
        <v>0</v>
      </c>
      <c r="H527" s="178">
        <f t="shared" si="83"/>
        <v>0</v>
      </c>
      <c r="I527" s="184">
        <f>단가대비표!V49</f>
        <v>0</v>
      </c>
      <c r="J527" s="178">
        <f t="shared" si="84"/>
        <v>0</v>
      </c>
      <c r="K527" s="184">
        <f t="shared" si="85"/>
        <v>275</v>
      </c>
      <c r="L527" s="178">
        <f t="shared" si="85"/>
        <v>-46.7</v>
      </c>
      <c r="M527" s="172" t="s">
        <v>920</v>
      </c>
      <c r="N527" s="78" t="s">
        <v>3670</v>
      </c>
      <c r="O527" s="78" t="s">
        <v>4641</v>
      </c>
      <c r="P527" s="78" t="s">
        <v>332</v>
      </c>
      <c r="Q527" s="78" t="s">
        <v>332</v>
      </c>
      <c r="R527" s="78" t="s">
        <v>331</v>
      </c>
      <c r="AV527" s="78" t="s">
        <v>145</v>
      </c>
      <c r="AW527" s="78" t="s">
        <v>4850</v>
      </c>
      <c r="AX527" s="78" t="s">
        <v>145</v>
      </c>
      <c r="AY527" s="78" t="s">
        <v>145</v>
      </c>
      <c r="AZ527" s="78" t="s">
        <v>145</v>
      </c>
    </row>
    <row r="528" spans="1:52" ht="30" customHeight="1">
      <c r="A528" s="172" t="s">
        <v>1494</v>
      </c>
      <c r="B528" s="172" t="s">
        <v>145</v>
      </c>
      <c r="C528" s="172" t="s">
        <v>145</v>
      </c>
      <c r="D528" s="173"/>
      <c r="E528" s="184"/>
      <c r="F528" s="178">
        <f>TRUNC(SUMIF(N520:N527, N519, F520:F527),0)</f>
        <v>8877</v>
      </c>
      <c r="G528" s="184"/>
      <c r="H528" s="178">
        <f>TRUNC(SUMIF(N520:N527, N519, H520:H527),0)</f>
        <v>35181</v>
      </c>
      <c r="I528" s="184"/>
      <c r="J528" s="178">
        <f>TRUNC(SUMIF(N520:N527, N519, J520:J527),0)</f>
        <v>572</v>
      </c>
      <c r="K528" s="184"/>
      <c r="L528" s="178">
        <f>F528+H528+J528</f>
        <v>44630</v>
      </c>
      <c r="M528" s="172" t="s">
        <v>145</v>
      </c>
      <c r="N528" s="78" t="s">
        <v>342</v>
      </c>
      <c r="O528" s="78" t="s">
        <v>342</v>
      </c>
      <c r="P528" s="78" t="s">
        <v>145</v>
      </c>
      <c r="Q528" s="78" t="s">
        <v>145</v>
      </c>
      <c r="R528" s="78" t="s">
        <v>145</v>
      </c>
      <c r="AV528" s="78" t="s">
        <v>145</v>
      </c>
      <c r="AW528" s="78" t="s">
        <v>145</v>
      </c>
      <c r="AX528" s="78" t="s">
        <v>145</v>
      </c>
      <c r="AY528" s="78" t="s">
        <v>145</v>
      </c>
      <c r="AZ528" s="78" t="s">
        <v>145</v>
      </c>
    </row>
    <row r="529" spans="1:52" ht="30" customHeight="1">
      <c r="A529" s="173"/>
      <c r="B529" s="173"/>
      <c r="C529" s="173"/>
      <c r="D529" s="173"/>
      <c r="E529" s="184"/>
      <c r="F529" s="178"/>
      <c r="G529" s="184"/>
      <c r="H529" s="178"/>
      <c r="I529" s="184"/>
      <c r="J529" s="178"/>
      <c r="K529" s="184"/>
      <c r="L529" s="178"/>
      <c r="M529" s="173"/>
    </row>
    <row r="530" spans="1:52" ht="30" customHeight="1">
      <c r="A530" s="179" t="s">
        <v>4851</v>
      </c>
      <c r="B530" s="180"/>
      <c r="C530" s="180"/>
      <c r="D530" s="180"/>
      <c r="E530" s="181"/>
      <c r="F530" s="182"/>
      <c r="G530" s="181"/>
      <c r="H530" s="182"/>
      <c r="I530" s="181"/>
      <c r="J530" s="182"/>
      <c r="K530" s="181"/>
      <c r="L530" s="182"/>
      <c r="M530" s="183"/>
      <c r="N530" s="78" t="s">
        <v>3672</v>
      </c>
    </row>
    <row r="531" spans="1:52" ht="30" customHeight="1">
      <c r="A531" s="172" t="s">
        <v>1645</v>
      </c>
      <c r="B531" s="172" t="s">
        <v>1646</v>
      </c>
      <c r="C531" s="172" t="s">
        <v>358</v>
      </c>
      <c r="D531" s="173">
        <v>0.2</v>
      </c>
      <c r="E531" s="184">
        <f>단가대비표!O123</f>
        <v>94200</v>
      </c>
      <c r="F531" s="178">
        <f t="shared" ref="F531:F541" si="86">TRUNC(E531*D531,1)</f>
        <v>18840</v>
      </c>
      <c r="G531" s="184">
        <f>단가대비표!P123</f>
        <v>0</v>
      </c>
      <c r="H531" s="178">
        <f t="shared" ref="H531:H541" si="87">TRUNC(G531*D531,1)</f>
        <v>0</v>
      </c>
      <c r="I531" s="184">
        <f>단가대비표!V123</f>
        <v>0</v>
      </c>
      <c r="J531" s="178">
        <f t="shared" ref="J531:J541" si="88">TRUNC(I531*D531,1)</f>
        <v>0</v>
      </c>
      <c r="K531" s="184">
        <f t="shared" ref="K531:L541" si="89">TRUNC(E531+G531+I531,1)</f>
        <v>94200</v>
      </c>
      <c r="L531" s="178">
        <f t="shared" si="89"/>
        <v>18840</v>
      </c>
      <c r="M531" s="172" t="s">
        <v>1647</v>
      </c>
      <c r="N531" s="78" t="s">
        <v>3672</v>
      </c>
      <c r="O531" s="78" t="s">
        <v>4852</v>
      </c>
      <c r="P531" s="78" t="s">
        <v>332</v>
      </c>
      <c r="Q531" s="78" t="s">
        <v>332</v>
      </c>
      <c r="R531" s="78" t="s">
        <v>331</v>
      </c>
      <c r="AV531" s="78" t="s">
        <v>145</v>
      </c>
      <c r="AW531" s="78" t="s">
        <v>4853</v>
      </c>
      <c r="AX531" s="78" t="s">
        <v>145</v>
      </c>
      <c r="AY531" s="78" t="s">
        <v>145</v>
      </c>
      <c r="AZ531" s="78" t="s">
        <v>145</v>
      </c>
    </row>
    <row r="532" spans="1:52" ht="30" customHeight="1">
      <c r="A532" s="172" t="s">
        <v>1648</v>
      </c>
      <c r="B532" s="172" t="s">
        <v>1649</v>
      </c>
      <c r="C532" s="172" t="s">
        <v>1273</v>
      </c>
      <c r="D532" s="173">
        <v>2.3519999999999999</v>
      </c>
      <c r="E532" s="184">
        <f>단가대비표!O64</f>
        <v>950</v>
      </c>
      <c r="F532" s="178">
        <f t="shared" si="86"/>
        <v>2234.4</v>
      </c>
      <c r="G532" s="184">
        <f>단가대비표!P64</f>
        <v>0</v>
      </c>
      <c r="H532" s="178">
        <f t="shared" si="87"/>
        <v>0</v>
      </c>
      <c r="I532" s="184">
        <f>단가대비표!V64</f>
        <v>0</v>
      </c>
      <c r="J532" s="178">
        <f t="shared" si="88"/>
        <v>0</v>
      </c>
      <c r="K532" s="184">
        <f t="shared" si="89"/>
        <v>950</v>
      </c>
      <c r="L532" s="178">
        <f t="shared" si="89"/>
        <v>2234.4</v>
      </c>
      <c r="M532" s="172" t="s">
        <v>145</v>
      </c>
      <c r="N532" s="78" t="s">
        <v>3672</v>
      </c>
      <c r="O532" s="78" t="s">
        <v>4854</v>
      </c>
      <c r="P532" s="78" t="s">
        <v>332</v>
      </c>
      <c r="Q532" s="78" t="s">
        <v>332</v>
      </c>
      <c r="R532" s="78" t="s">
        <v>331</v>
      </c>
      <c r="AV532" s="78" t="s">
        <v>145</v>
      </c>
      <c r="AW532" s="78" t="s">
        <v>4855</v>
      </c>
      <c r="AX532" s="78" t="s">
        <v>145</v>
      </c>
      <c r="AY532" s="78" t="s">
        <v>145</v>
      </c>
      <c r="AZ532" s="78" t="s">
        <v>145</v>
      </c>
    </row>
    <row r="533" spans="1:52" ht="30" customHeight="1">
      <c r="A533" s="172" t="s">
        <v>1650</v>
      </c>
      <c r="B533" s="172" t="s">
        <v>1651</v>
      </c>
      <c r="C533" s="172" t="s">
        <v>1273</v>
      </c>
      <c r="D533" s="173">
        <v>3.1086</v>
      </c>
      <c r="E533" s="184">
        <f>단가대비표!O66</f>
        <v>940</v>
      </c>
      <c r="F533" s="178">
        <f t="shared" si="86"/>
        <v>2922</v>
      </c>
      <c r="G533" s="184">
        <f>단가대비표!P66</f>
        <v>0</v>
      </c>
      <c r="H533" s="178">
        <f t="shared" si="87"/>
        <v>0</v>
      </c>
      <c r="I533" s="184">
        <f>단가대비표!V66</f>
        <v>0</v>
      </c>
      <c r="J533" s="178">
        <f t="shared" si="88"/>
        <v>0</v>
      </c>
      <c r="K533" s="184">
        <f t="shared" si="89"/>
        <v>940</v>
      </c>
      <c r="L533" s="178">
        <f t="shared" si="89"/>
        <v>2922</v>
      </c>
      <c r="M533" s="172" t="s">
        <v>145</v>
      </c>
      <c r="N533" s="78" t="s">
        <v>3672</v>
      </c>
      <c r="O533" s="78" t="s">
        <v>4856</v>
      </c>
      <c r="P533" s="78" t="s">
        <v>332</v>
      </c>
      <c r="Q533" s="78" t="s">
        <v>332</v>
      </c>
      <c r="R533" s="78" t="s">
        <v>331</v>
      </c>
      <c r="AV533" s="78" t="s">
        <v>145</v>
      </c>
      <c r="AW533" s="78" t="s">
        <v>4857</v>
      </c>
      <c r="AX533" s="78" t="s">
        <v>145</v>
      </c>
      <c r="AY533" s="78" t="s">
        <v>145</v>
      </c>
      <c r="AZ533" s="78" t="s">
        <v>145</v>
      </c>
    </row>
    <row r="534" spans="1:52" ht="30" customHeight="1">
      <c r="A534" s="172" t="s">
        <v>1650</v>
      </c>
      <c r="B534" s="172" t="s">
        <v>1652</v>
      </c>
      <c r="C534" s="172" t="s">
        <v>1273</v>
      </c>
      <c r="D534" s="173">
        <v>1.0007999999999999</v>
      </c>
      <c r="E534" s="184">
        <f>단가대비표!O65</f>
        <v>940</v>
      </c>
      <c r="F534" s="178">
        <f t="shared" si="86"/>
        <v>940.7</v>
      </c>
      <c r="G534" s="184">
        <f>단가대비표!P65</f>
        <v>0</v>
      </c>
      <c r="H534" s="178">
        <f t="shared" si="87"/>
        <v>0</v>
      </c>
      <c r="I534" s="184">
        <f>단가대비표!V65</f>
        <v>0</v>
      </c>
      <c r="J534" s="178">
        <f t="shared" si="88"/>
        <v>0</v>
      </c>
      <c r="K534" s="184">
        <f t="shared" si="89"/>
        <v>940</v>
      </c>
      <c r="L534" s="178">
        <f t="shared" si="89"/>
        <v>940.7</v>
      </c>
      <c r="M534" s="172" t="s">
        <v>145</v>
      </c>
      <c r="N534" s="78" t="s">
        <v>3672</v>
      </c>
      <c r="O534" s="78" t="s">
        <v>4858</v>
      </c>
      <c r="P534" s="78" t="s">
        <v>332</v>
      </c>
      <c r="Q534" s="78" t="s">
        <v>332</v>
      </c>
      <c r="R534" s="78" t="s">
        <v>331</v>
      </c>
      <c r="AV534" s="78" t="s">
        <v>145</v>
      </c>
      <c r="AW534" s="78" t="s">
        <v>4859</v>
      </c>
      <c r="AX534" s="78" t="s">
        <v>145</v>
      </c>
      <c r="AY534" s="78" t="s">
        <v>145</v>
      </c>
      <c r="AZ534" s="78" t="s">
        <v>145</v>
      </c>
    </row>
    <row r="535" spans="1:52" ht="30" customHeight="1">
      <c r="A535" s="172" t="s">
        <v>1271</v>
      </c>
      <c r="B535" s="172" t="s">
        <v>1281</v>
      </c>
      <c r="C535" s="172" t="s">
        <v>1273</v>
      </c>
      <c r="D535" s="173">
        <v>5.976</v>
      </c>
      <c r="E535" s="184">
        <f>일위대가목록!E324</f>
        <v>157</v>
      </c>
      <c r="F535" s="178">
        <f t="shared" si="86"/>
        <v>938.2</v>
      </c>
      <c r="G535" s="184">
        <f>일위대가목록!F324</f>
        <v>5262</v>
      </c>
      <c r="H535" s="178">
        <f t="shared" si="87"/>
        <v>31445.7</v>
      </c>
      <c r="I535" s="184">
        <f>일위대가목록!G324</f>
        <v>263</v>
      </c>
      <c r="J535" s="178">
        <f t="shared" si="88"/>
        <v>1571.6</v>
      </c>
      <c r="K535" s="184">
        <f t="shared" si="89"/>
        <v>5682</v>
      </c>
      <c r="L535" s="178">
        <f t="shared" si="89"/>
        <v>33955.5</v>
      </c>
      <c r="M535" s="172" t="s">
        <v>1245</v>
      </c>
      <c r="N535" s="78" t="s">
        <v>3672</v>
      </c>
      <c r="O535" s="78" t="s">
        <v>4317</v>
      </c>
      <c r="P535" s="78" t="s">
        <v>331</v>
      </c>
      <c r="Q535" s="78" t="s">
        <v>332</v>
      </c>
      <c r="R535" s="78" t="s">
        <v>332</v>
      </c>
      <c r="AV535" s="78" t="s">
        <v>145</v>
      </c>
      <c r="AW535" s="78" t="s">
        <v>4860</v>
      </c>
      <c r="AX535" s="78" t="s">
        <v>145</v>
      </c>
      <c r="AY535" s="78" t="s">
        <v>145</v>
      </c>
      <c r="AZ535" s="78" t="s">
        <v>145</v>
      </c>
    </row>
    <row r="536" spans="1:52" ht="30" customHeight="1">
      <c r="A536" s="172" t="s">
        <v>1653</v>
      </c>
      <c r="B536" s="172" t="s">
        <v>145</v>
      </c>
      <c r="C536" s="172" t="s">
        <v>1273</v>
      </c>
      <c r="D536" s="173">
        <v>2.3519999999999999</v>
      </c>
      <c r="E536" s="184">
        <f>단가대비표!O122</f>
        <v>0</v>
      </c>
      <c r="F536" s="178">
        <f t="shared" si="86"/>
        <v>0</v>
      </c>
      <c r="G536" s="184">
        <f>단가대비표!P122</f>
        <v>0</v>
      </c>
      <c r="H536" s="178">
        <f t="shared" si="87"/>
        <v>0</v>
      </c>
      <c r="I536" s="184">
        <f>단가대비표!V122</f>
        <v>0</v>
      </c>
      <c r="J536" s="178">
        <f t="shared" si="88"/>
        <v>0</v>
      </c>
      <c r="K536" s="184">
        <f t="shared" si="89"/>
        <v>0</v>
      </c>
      <c r="L536" s="178">
        <f t="shared" si="89"/>
        <v>0</v>
      </c>
      <c r="M536" s="172" t="s">
        <v>145</v>
      </c>
      <c r="N536" s="78" t="s">
        <v>3672</v>
      </c>
      <c r="O536" s="78" t="s">
        <v>4861</v>
      </c>
      <c r="P536" s="78" t="s">
        <v>332</v>
      </c>
      <c r="Q536" s="78" t="s">
        <v>332</v>
      </c>
      <c r="R536" s="78" t="s">
        <v>331</v>
      </c>
      <c r="AV536" s="78" t="s">
        <v>145</v>
      </c>
      <c r="AW536" s="78" t="s">
        <v>4862</v>
      </c>
      <c r="AX536" s="78" t="s">
        <v>145</v>
      </c>
      <c r="AY536" s="78" t="s">
        <v>145</v>
      </c>
      <c r="AZ536" s="78" t="s">
        <v>145</v>
      </c>
    </row>
    <row r="537" spans="1:52" ht="30" customHeight="1">
      <c r="A537" s="172" t="s">
        <v>1283</v>
      </c>
      <c r="B537" s="172" t="s">
        <v>1308</v>
      </c>
      <c r="C537" s="172" t="s">
        <v>358</v>
      </c>
      <c r="D537" s="173">
        <v>0.39700000000000002</v>
      </c>
      <c r="E537" s="184">
        <f>일위대가목록!E361</f>
        <v>772</v>
      </c>
      <c r="F537" s="178">
        <f t="shared" si="86"/>
        <v>306.39999999999998</v>
      </c>
      <c r="G537" s="184">
        <f>일위대가목록!F361</f>
        <v>4310</v>
      </c>
      <c r="H537" s="178">
        <f t="shared" si="87"/>
        <v>1711</v>
      </c>
      <c r="I537" s="184">
        <f>일위대가목록!G361</f>
        <v>0</v>
      </c>
      <c r="J537" s="178">
        <f t="shared" si="88"/>
        <v>0</v>
      </c>
      <c r="K537" s="184">
        <f t="shared" si="89"/>
        <v>5082</v>
      </c>
      <c r="L537" s="178">
        <f t="shared" si="89"/>
        <v>2017.4</v>
      </c>
      <c r="M537" s="172" t="s">
        <v>1332</v>
      </c>
      <c r="N537" s="78" t="s">
        <v>3672</v>
      </c>
      <c r="O537" s="78" t="s">
        <v>4354</v>
      </c>
      <c r="P537" s="78" t="s">
        <v>331</v>
      </c>
      <c r="Q537" s="78" t="s">
        <v>332</v>
      </c>
      <c r="R537" s="78" t="s">
        <v>332</v>
      </c>
      <c r="AV537" s="78" t="s">
        <v>145</v>
      </c>
      <c r="AW537" s="78" t="s">
        <v>4863</v>
      </c>
      <c r="AX537" s="78" t="s">
        <v>145</v>
      </c>
      <c r="AY537" s="78" t="s">
        <v>145</v>
      </c>
      <c r="AZ537" s="78" t="s">
        <v>145</v>
      </c>
    </row>
    <row r="538" spans="1:52" ht="30" customHeight="1">
      <c r="A538" s="172" t="s">
        <v>1310</v>
      </c>
      <c r="B538" s="172" t="s">
        <v>755</v>
      </c>
      <c r="C538" s="172" t="s">
        <v>358</v>
      </c>
      <c r="D538" s="173">
        <v>0.06</v>
      </c>
      <c r="E538" s="184">
        <f>일위대가목록!E362</f>
        <v>1264</v>
      </c>
      <c r="F538" s="178">
        <f t="shared" si="86"/>
        <v>75.8</v>
      </c>
      <c r="G538" s="184">
        <f>일위대가목록!F362</f>
        <v>11494</v>
      </c>
      <c r="H538" s="178">
        <f t="shared" si="87"/>
        <v>689.6</v>
      </c>
      <c r="I538" s="184">
        <f>일위대가목록!G362</f>
        <v>0</v>
      </c>
      <c r="J538" s="178">
        <f t="shared" si="88"/>
        <v>0</v>
      </c>
      <c r="K538" s="184">
        <f t="shared" si="89"/>
        <v>12758</v>
      </c>
      <c r="L538" s="178">
        <f t="shared" si="89"/>
        <v>765.4</v>
      </c>
      <c r="M538" s="172" t="s">
        <v>1335</v>
      </c>
      <c r="N538" s="78" t="s">
        <v>3672</v>
      </c>
      <c r="O538" s="78" t="s">
        <v>4355</v>
      </c>
      <c r="P538" s="78" t="s">
        <v>331</v>
      </c>
      <c r="Q538" s="78" t="s">
        <v>332</v>
      </c>
      <c r="R538" s="78" t="s">
        <v>332</v>
      </c>
      <c r="AV538" s="78" t="s">
        <v>145</v>
      </c>
      <c r="AW538" s="78" t="s">
        <v>4864</v>
      </c>
      <c r="AX538" s="78" t="s">
        <v>145</v>
      </c>
      <c r="AY538" s="78" t="s">
        <v>145</v>
      </c>
      <c r="AZ538" s="78" t="s">
        <v>145</v>
      </c>
    </row>
    <row r="539" spans="1:52" ht="30" customHeight="1">
      <c r="A539" s="172" t="s">
        <v>918</v>
      </c>
      <c r="B539" s="172" t="s">
        <v>919</v>
      </c>
      <c r="C539" s="172" t="s">
        <v>1273</v>
      </c>
      <c r="D539" s="173">
        <v>-0.34</v>
      </c>
      <c r="E539" s="184">
        <f>단가대비표!O49</f>
        <v>275</v>
      </c>
      <c r="F539" s="178">
        <f t="shared" si="86"/>
        <v>-93.5</v>
      </c>
      <c r="G539" s="184">
        <f>단가대비표!P49</f>
        <v>0</v>
      </c>
      <c r="H539" s="178">
        <f t="shared" si="87"/>
        <v>0</v>
      </c>
      <c r="I539" s="184">
        <f>단가대비표!V49</f>
        <v>0</v>
      </c>
      <c r="J539" s="178">
        <f t="shared" si="88"/>
        <v>0</v>
      </c>
      <c r="K539" s="184">
        <f t="shared" si="89"/>
        <v>275</v>
      </c>
      <c r="L539" s="178">
        <f t="shared" si="89"/>
        <v>-93.5</v>
      </c>
      <c r="M539" s="172" t="s">
        <v>920</v>
      </c>
      <c r="N539" s="78" t="s">
        <v>3672</v>
      </c>
      <c r="O539" s="78" t="s">
        <v>4641</v>
      </c>
      <c r="P539" s="78" t="s">
        <v>332</v>
      </c>
      <c r="Q539" s="78" t="s">
        <v>332</v>
      </c>
      <c r="R539" s="78" t="s">
        <v>331</v>
      </c>
      <c r="AV539" s="78" t="s">
        <v>145</v>
      </c>
      <c r="AW539" s="78" t="s">
        <v>4865</v>
      </c>
      <c r="AX539" s="78" t="s">
        <v>145</v>
      </c>
      <c r="AY539" s="78" t="s">
        <v>145</v>
      </c>
      <c r="AZ539" s="78" t="s">
        <v>145</v>
      </c>
    </row>
    <row r="540" spans="1:52" ht="30" customHeight="1">
      <c r="A540" s="172" t="s">
        <v>1288</v>
      </c>
      <c r="B540" s="172" t="s">
        <v>1312</v>
      </c>
      <c r="C540" s="172" t="s">
        <v>358</v>
      </c>
      <c r="D540" s="173">
        <v>0.39700000000000002</v>
      </c>
      <c r="E540" s="184">
        <f>일위대가목록!E363</f>
        <v>686</v>
      </c>
      <c r="F540" s="178">
        <f t="shared" si="86"/>
        <v>272.3</v>
      </c>
      <c r="G540" s="184">
        <f>일위대가목록!F363</f>
        <v>0</v>
      </c>
      <c r="H540" s="178">
        <f t="shared" si="87"/>
        <v>0</v>
      </c>
      <c r="I540" s="184">
        <f>일위대가목록!G363</f>
        <v>0</v>
      </c>
      <c r="J540" s="178">
        <f t="shared" si="88"/>
        <v>0</v>
      </c>
      <c r="K540" s="184">
        <f t="shared" si="89"/>
        <v>686</v>
      </c>
      <c r="L540" s="178">
        <f t="shared" si="89"/>
        <v>272.3</v>
      </c>
      <c r="M540" s="172" t="s">
        <v>1337</v>
      </c>
      <c r="N540" s="78" t="s">
        <v>3672</v>
      </c>
      <c r="O540" s="78" t="s">
        <v>4356</v>
      </c>
      <c r="P540" s="78" t="s">
        <v>331</v>
      </c>
      <c r="Q540" s="78" t="s">
        <v>332</v>
      </c>
      <c r="R540" s="78" t="s">
        <v>332</v>
      </c>
      <c r="AV540" s="78" t="s">
        <v>145</v>
      </c>
      <c r="AW540" s="78" t="s">
        <v>4866</v>
      </c>
      <c r="AX540" s="78" t="s">
        <v>145</v>
      </c>
      <c r="AY540" s="78" t="s">
        <v>145</v>
      </c>
      <c r="AZ540" s="78" t="s">
        <v>145</v>
      </c>
    </row>
    <row r="541" spans="1:52" ht="30" customHeight="1">
      <c r="A541" s="172" t="s">
        <v>1314</v>
      </c>
      <c r="B541" s="172" t="s">
        <v>1303</v>
      </c>
      <c r="C541" s="172" t="s">
        <v>358</v>
      </c>
      <c r="D541" s="173">
        <v>0.06</v>
      </c>
      <c r="E541" s="184">
        <f>일위대가목록!E364</f>
        <v>1035</v>
      </c>
      <c r="F541" s="178">
        <f t="shared" si="86"/>
        <v>62.1</v>
      </c>
      <c r="G541" s="184">
        <f>일위대가목록!F364</f>
        <v>0</v>
      </c>
      <c r="H541" s="178">
        <f t="shared" si="87"/>
        <v>0</v>
      </c>
      <c r="I541" s="184">
        <f>일위대가목록!G364</f>
        <v>0</v>
      </c>
      <c r="J541" s="178">
        <f t="shared" si="88"/>
        <v>0</v>
      </c>
      <c r="K541" s="184">
        <f t="shared" si="89"/>
        <v>1035</v>
      </c>
      <c r="L541" s="178">
        <f t="shared" si="89"/>
        <v>62.1</v>
      </c>
      <c r="M541" s="172" t="s">
        <v>1338</v>
      </c>
      <c r="N541" s="78" t="s">
        <v>3672</v>
      </c>
      <c r="O541" s="78" t="s">
        <v>4357</v>
      </c>
      <c r="P541" s="78" t="s">
        <v>331</v>
      </c>
      <c r="Q541" s="78" t="s">
        <v>332</v>
      </c>
      <c r="R541" s="78" t="s">
        <v>332</v>
      </c>
      <c r="AV541" s="78" t="s">
        <v>145</v>
      </c>
      <c r="AW541" s="78" t="s">
        <v>4867</v>
      </c>
      <c r="AX541" s="78" t="s">
        <v>145</v>
      </c>
      <c r="AY541" s="78" t="s">
        <v>145</v>
      </c>
      <c r="AZ541" s="78" t="s">
        <v>145</v>
      </c>
    </row>
    <row r="542" spans="1:52" ht="30" customHeight="1">
      <c r="A542" s="172" t="s">
        <v>1494</v>
      </c>
      <c r="B542" s="172" t="s">
        <v>145</v>
      </c>
      <c r="C542" s="172" t="s">
        <v>145</v>
      </c>
      <c r="D542" s="173"/>
      <c r="E542" s="184"/>
      <c r="F542" s="178">
        <f>TRUNC(SUMIF(N531:N541, N530, F531:F541),0)</f>
        <v>26498</v>
      </c>
      <c r="G542" s="184"/>
      <c r="H542" s="178">
        <f>TRUNC(SUMIF(N531:N541, N530, H531:H541),0)</f>
        <v>33846</v>
      </c>
      <c r="I542" s="184"/>
      <c r="J542" s="178">
        <f>TRUNC(SUMIF(N531:N541, N530, J531:J541),0)</f>
        <v>1571</v>
      </c>
      <c r="K542" s="184"/>
      <c r="L542" s="178">
        <f>F542+H542+J542</f>
        <v>61915</v>
      </c>
      <c r="M542" s="172" t="s">
        <v>145</v>
      </c>
      <c r="N542" s="78" t="s">
        <v>342</v>
      </c>
      <c r="O542" s="78" t="s">
        <v>342</v>
      </c>
      <c r="P542" s="78" t="s">
        <v>145</v>
      </c>
      <c r="Q542" s="78" t="s">
        <v>145</v>
      </c>
      <c r="R542" s="78" t="s">
        <v>145</v>
      </c>
      <c r="AV542" s="78" t="s">
        <v>145</v>
      </c>
      <c r="AW542" s="78" t="s">
        <v>145</v>
      </c>
      <c r="AX542" s="78" t="s">
        <v>145</v>
      </c>
      <c r="AY542" s="78" t="s">
        <v>145</v>
      </c>
      <c r="AZ542" s="78" t="s">
        <v>145</v>
      </c>
    </row>
    <row r="543" spans="1:52" ht="30" customHeight="1">
      <c r="A543" s="173"/>
      <c r="B543" s="173"/>
      <c r="C543" s="173"/>
      <c r="D543" s="173"/>
      <c r="E543" s="184"/>
      <c r="F543" s="178"/>
      <c r="G543" s="184"/>
      <c r="H543" s="178"/>
      <c r="I543" s="184"/>
      <c r="J543" s="178"/>
      <c r="K543" s="184"/>
      <c r="L543" s="178"/>
      <c r="M543" s="173"/>
    </row>
    <row r="544" spans="1:52" ht="30" customHeight="1">
      <c r="A544" s="179" t="s">
        <v>4868</v>
      </c>
      <c r="B544" s="180"/>
      <c r="C544" s="180"/>
      <c r="D544" s="180"/>
      <c r="E544" s="181"/>
      <c r="F544" s="182"/>
      <c r="G544" s="181"/>
      <c r="H544" s="182"/>
      <c r="I544" s="181"/>
      <c r="J544" s="182"/>
      <c r="K544" s="181"/>
      <c r="L544" s="182"/>
      <c r="M544" s="183"/>
      <c r="N544" s="78" t="s">
        <v>3674</v>
      </c>
    </row>
    <row r="545" spans="1:52" ht="30" customHeight="1">
      <c r="A545" s="172" t="s">
        <v>1654</v>
      </c>
      <c r="B545" s="172" t="s">
        <v>1655</v>
      </c>
      <c r="C545" s="172" t="s">
        <v>458</v>
      </c>
      <c r="D545" s="173">
        <v>1.3620000000000001</v>
      </c>
      <c r="E545" s="184">
        <f>단가대비표!O288</f>
        <v>180</v>
      </c>
      <c r="F545" s="178">
        <f t="shared" ref="F545:F556" si="90">TRUNC(E545*D545,1)</f>
        <v>245.1</v>
      </c>
      <c r="G545" s="184">
        <f>단가대비표!P288</f>
        <v>0</v>
      </c>
      <c r="H545" s="178">
        <f t="shared" ref="H545:H556" si="91">TRUNC(G545*D545,1)</f>
        <v>0</v>
      </c>
      <c r="I545" s="184">
        <f>단가대비표!V288</f>
        <v>0</v>
      </c>
      <c r="J545" s="178">
        <f t="shared" ref="J545:J556" si="92">TRUNC(I545*D545,1)</f>
        <v>0</v>
      </c>
      <c r="K545" s="184">
        <f t="shared" ref="K545:L556" si="93">TRUNC(E545+G545+I545,1)</f>
        <v>180</v>
      </c>
      <c r="L545" s="178">
        <f t="shared" si="93"/>
        <v>245.1</v>
      </c>
      <c r="M545" s="172" t="s">
        <v>145</v>
      </c>
      <c r="N545" s="78" t="s">
        <v>3674</v>
      </c>
      <c r="O545" s="78" t="s">
        <v>4869</v>
      </c>
      <c r="P545" s="78" t="s">
        <v>332</v>
      </c>
      <c r="Q545" s="78" t="s">
        <v>332</v>
      </c>
      <c r="R545" s="78" t="s">
        <v>331</v>
      </c>
      <c r="AV545" s="78" t="s">
        <v>145</v>
      </c>
      <c r="AW545" s="78" t="s">
        <v>4870</v>
      </c>
      <c r="AX545" s="78" t="s">
        <v>145</v>
      </c>
      <c r="AY545" s="78" t="s">
        <v>145</v>
      </c>
      <c r="AZ545" s="78" t="s">
        <v>145</v>
      </c>
    </row>
    <row r="546" spans="1:52" ht="30" customHeight="1">
      <c r="A546" s="172" t="s">
        <v>1656</v>
      </c>
      <c r="B546" s="172" t="s">
        <v>1657</v>
      </c>
      <c r="C546" s="172" t="s">
        <v>458</v>
      </c>
      <c r="D546" s="173">
        <v>1.3620000000000001</v>
      </c>
      <c r="E546" s="184">
        <f>단가대비표!O193</f>
        <v>450</v>
      </c>
      <c r="F546" s="178">
        <f t="shared" si="90"/>
        <v>612.9</v>
      </c>
      <c r="G546" s="184">
        <f>단가대비표!P193</f>
        <v>0</v>
      </c>
      <c r="H546" s="178">
        <f t="shared" si="91"/>
        <v>0</v>
      </c>
      <c r="I546" s="184">
        <f>단가대비표!V193</f>
        <v>0</v>
      </c>
      <c r="J546" s="178">
        <f t="shared" si="92"/>
        <v>0</v>
      </c>
      <c r="K546" s="184">
        <f t="shared" si="93"/>
        <v>450</v>
      </c>
      <c r="L546" s="178">
        <f t="shared" si="93"/>
        <v>612.9</v>
      </c>
      <c r="M546" s="172" t="s">
        <v>145</v>
      </c>
      <c r="N546" s="78" t="s">
        <v>3674</v>
      </c>
      <c r="O546" s="78" t="s">
        <v>4871</v>
      </c>
      <c r="P546" s="78" t="s">
        <v>332</v>
      </c>
      <c r="Q546" s="78" t="s">
        <v>332</v>
      </c>
      <c r="R546" s="78" t="s">
        <v>331</v>
      </c>
      <c r="AV546" s="78" t="s">
        <v>145</v>
      </c>
      <c r="AW546" s="78" t="s">
        <v>4872</v>
      </c>
      <c r="AX546" s="78" t="s">
        <v>145</v>
      </c>
      <c r="AY546" s="78" t="s">
        <v>145</v>
      </c>
      <c r="AZ546" s="78" t="s">
        <v>145</v>
      </c>
    </row>
    <row r="547" spans="1:52" ht="30" customHeight="1">
      <c r="A547" s="172" t="s">
        <v>1656</v>
      </c>
      <c r="B547" s="172" t="s">
        <v>1658</v>
      </c>
      <c r="C547" s="172" t="s">
        <v>338</v>
      </c>
      <c r="D547" s="173">
        <v>1.222</v>
      </c>
      <c r="E547" s="184">
        <f>단가대비표!O195</f>
        <v>1560</v>
      </c>
      <c r="F547" s="178">
        <f t="shared" si="90"/>
        <v>1906.3</v>
      </c>
      <c r="G547" s="184">
        <f>단가대비표!P195</f>
        <v>0</v>
      </c>
      <c r="H547" s="178">
        <f t="shared" si="91"/>
        <v>0</v>
      </c>
      <c r="I547" s="184">
        <f>단가대비표!V195</f>
        <v>0</v>
      </c>
      <c r="J547" s="178">
        <f t="shared" si="92"/>
        <v>0</v>
      </c>
      <c r="K547" s="184">
        <f t="shared" si="93"/>
        <v>1560</v>
      </c>
      <c r="L547" s="178">
        <f t="shared" si="93"/>
        <v>1906.3</v>
      </c>
      <c r="M547" s="172" t="s">
        <v>145</v>
      </c>
      <c r="N547" s="78" t="s">
        <v>3674</v>
      </c>
      <c r="O547" s="78" t="s">
        <v>4873</v>
      </c>
      <c r="P547" s="78" t="s">
        <v>332</v>
      </c>
      <c r="Q547" s="78" t="s">
        <v>332</v>
      </c>
      <c r="R547" s="78" t="s">
        <v>331</v>
      </c>
      <c r="AV547" s="78" t="s">
        <v>145</v>
      </c>
      <c r="AW547" s="78" t="s">
        <v>4874</v>
      </c>
      <c r="AX547" s="78" t="s">
        <v>145</v>
      </c>
      <c r="AY547" s="78" t="s">
        <v>145</v>
      </c>
      <c r="AZ547" s="78" t="s">
        <v>145</v>
      </c>
    </row>
    <row r="548" spans="1:52" ht="30" customHeight="1">
      <c r="A548" s="172" t="s">
        <v>1656</v>
      </c>
      <c r="B548" s="172" t="s">
        <v>1659</v>
      </c>
      <c r="C548" s="172" t="s">
        <v>338</v>
      </c>
      <c r="D548" s="173">
        <v>0.52500000000000002</v>
      </c>
      <c r="E548" s="184">
        <f>단가대비표!O196</f>
        <v>980</v>
      </c>
      <c r="F548" s="178">
        <f t="shared" si="90"/>
        <v>514.5</v>
      </c>
      <c r="G548" s="184">
        <f>단가대비표!P196</f>
        <v>0</v>
      </c>
      <c r="H548" s="178">
        <f t="shared" si="91"/>
        <v>0</v>
      </c>
      <c r="I548" s="184">
        <f>단가대비표!V196</f>
        <v>0</v>
      </c>
      <c r="J548" s="178">
        <f t="shared" si="92"/>
        <v>0</v>
      </c>
      <c r="K548" s="184">
        <f t="shared" si="93"/>
        <v>980</v>
      </c>
      <c r="L548" s="178">
        <f t="shared" si="93"/>
        <v>514.5</v>
      </c>
      <c r="M548" s="172" t="s">
        <v>145</v>
      </c>
      <c r="N548" s="78" t="s">
        <v>3674</v>
      </c>
      <c r="O548" s="78" t="s">
        <v>4875</v>
      </c>
      <c r="P548" s="78" t="s">
        <v>332</v>
      </c>
      <c r="Q548" s="78" t="s">
        <v>332</v>
      </c>
      <c r="R548" s="78" t="s">
        <v>331</v>
      </c>
      <c r="AV548" s="78" t="s">
        <v>145</v>
      </c>
      <c r="AW548" s="78" t="s">
        <v>4876</v>
      </c>
      <c r="AX548" s="78" t="s">
        <v>145</v>
      </c>
      <c r="AY548" s="78" t="s">
        <v>145</v>
      </c>
      <c r="AZ548" s="78" t="s">
        <v>145</v>
      </c>
    </row>
    <row r="549" spans="1:52" ht="30" customHeight="1">
      <c r="A549" s="172" t="s">
        <v>1656</v>
      </c>
      <c r="B549" s="172" t="s">
        <v>1660</v>
      </c>
      <c r="C549" s="172" t="s">
        <v>680</v>
      </c>
      <c r="D549" s="173">
        <v>1.3620000000000001</v>
      </c>
      <c r="E549" s="184">
        <f>단가대비표!O197</f>
        <v>310</v>
      </c>
      <c r="F549" s="178">
        <f t="shared" si="90"/>
        <v>422.2</v>
      </c>
      <c r="G549" s="184">
        <f>단가대비표!P197</f>
        <v>0</v>
      </c>
      <c r="H549" s="178">
        <f t="shared" si="91"/>
        <v>0</v>
      </c>
      <c r="I549" s="184">
        <f>단가대비표!V197</f>
        <v>0</v>
      </c>
      <c r="J549" s="178">
        <f t="shared" si="92"/>
        <v>0</v>
      </c>
      <c r="K549" s="184">
        <f t="shared" si="93"/>
        <v>310</v>
      </c>
      <c r="L549" s="178">
        <f t="shared" si="93"/>
        <v>422.2</v>
      </c>
      <c r="M549" s="172" t="s">
        <v>145</v>
      </c>
      <c r="N549" s="78" t="s">
        <v>3674</v>
      </c>
      <c r="O549" s="78" t="s">
        <v>4877</v>
      </c>
      <c r="P549" s="78" t="s">
        <v>332</v>
      </c>
      <c r="Q549" s="78" t="s">
        <v>332</v>
      </c>
      <c r="R549" s="78" t="s">
        <v>331</v>
      </c>
      <c r="AV549" s="78" t="s">
        <v>145</v>
      </c>
      <c r="AW549" s="78" t="s">
        <v>4878</v>
      </c>
      <c r="AX549" s="78" t="s">
        <v>145</v>
      </c>
      <c r="AY549" s="78" t="s">
        <v>145</v>
      </c>
      <c r="AZ549" s="78" t="s">
        <v>145</v>
      </c>
    </row>
    <row r="550" spans="1:52" ht="30" customHeight="1">
      <c r="A550" s="172" t="s">
        <v>1656</v>
      </c>
      <c r="B550" s="172" t="s">
        <v>1661</v>
      </c>
      <c r="C550" s="172" t="s">
        <v>680</v>
      </c>
      <c r="D550" s="173">
        <v>0.58399999999999996</v>
      </c>
      <c r="E550" s="184">
        <f>단가대비표!O198</f>
        <v>111</v>
      </c>
      <c r="F550" s="178">
        <f t="shared" si="90"/>
        <v>64.8</v>
      </c>
      <c r="G550" s="184">
        <f>단가대비표!P198</f>
        <v>0</v>
      </c>
      <c r="H550" s="178">
        <f t="shared" si="91"/>
        <v>0</v>
      </c>
      <c r="I550" s="184">
        <f>단가대비표!V198</f>
        <v>0</v>
      </c>
      <c r="J550" s="178">
        <f t="shared" si="92"/>
        <v>0</v>
      </c>
      <c r="K550" s="184">
        <f t="shared" si="93"/>
        <v>111</v>
      </c>
      <c r="L550" s="178">
        <f t="shared" si="93"/>
        <v>64.8</v>
      </c>
      <c r="M550" s="172" t="s">
        <v>145</v>
      </c>
      <c r="N550" s="78" t="s">
        <v>3674</v>
      </c>
      <c r="O550" s="78" t="s">
        <v>4879</v>
      </c>
      <c r="P550" s="78" t="s">
        <v>332</v>
      </c>
      <c r="Q550" s="78" t="s">
        <v>332</v>
      </c>
      <c r="R550" s="78" t="s">
        <v>331</v>
      </c>
      <c r="AV550" s="78" t="s">
        <v>145</v>
      </c>
      <c r="AW550" s="78" t="s">
        <v>4880</v>
      </c>
      <c r="AX550" s="78" t="s">
        <v>145</v>
      </c>
      <c r="AY550" s="78" t="s">
        <v>145</v>
      </c>
      <c r="AZ550" s="78" t="s">
        <v>145</v>
      </c>
    </row>
    <row r="551" spans="1:52" ht="30" customHeight="1">
      <c r="A551" s="172" t="s">
        <v>1656</v>
      </c>
      <c r="B551" s="172" t="s">
        <v>1662</v>
      </c>
      <c r="C551" s="172" t="s">
        <v>680</v>
      </c>
      <c r="D551" s="173">
        <v>0.19500000000000001</v>
      </c>
      <c r="E551" s="184">
        <f>단가대비표!O199</f>
        <v>107</v>
      </c>
      <c r="F551" s="178">
        <f t="shared" si="90"/>
        <v>20.8</v>
      </c>
      <c r="G551" s="184">
        <f>단가대비표!P199</f>
        <v>0</v>
      </c>
      <c r="H551" s="178">
        <f t="shared" si="91"/>
        <v>0</v>
      </c>
      <c r="I551" s="184">
        <f>단가대비표!V199</f>
        <v>0</v>
      </c>
      <c r="J551" s="178">
        <f t="shared" si="92"/>
        <v>0</v>
      </c>
      <c r="K551" s="184">
        <f t="shared" si="93"/>
        <v>107</v>
      </c>
      <c r="L551" s="178">
        <f t="shared" si="93"/>
        <v>20.8</v>
      </c>
      <c r="M551" s="172" t="s">
        <v>145</v>
      </c>
      <c r="N551" s="78" t="s">
        <v>3674</v>
      </c>
      <c r="O551" s="78" t="s">
        <v>4881</v>
      </c>
      <c r="P551" s="78" t="s">
        <v>332</v>
      </c>
      <c r="Q551" s="78" t="s">
        <v>332</v>
      </c>
      <c r="R551" s="78" t="s">
        <v>331</v>
      </c>
      <c r="AV551" s="78" t="s">
        <v>145</v>
      </c>
      <c r="AW551" s="78" t="s">
        <v>4882</v>
      </c>
      <c r="AX551" s="78" t="s">
        <v>145</v>
      </c>
      <c r="AY551" s="78" t="s">
        <v>145</v>
      </c>
      <c r="AZ551" s="78" t="s">
        <v>145</v>
      </c>
    </row>
    <row r="552" spans="1:52" ht="30" customHeight="1">
      <c r="A552" s="172" t="s">
        <v>1656</v>
      </c>
      <c r="B552" s="172" t="s">
        <v>1663</v>
      </c>
      <c r="C552" s="172" t="s">
        <v>338</v>
      </c>
      <c r="D552" s="173">
        <v>3.6749999999999998</v>
      </c>
      <c r="E552" s="184">
        <f>단가대비표!O192</f>
        <v>1160</v>
      </c>
      <c r="F552" s="178">
        <f t="shared" si="90"/>
        <v>4263</v>
      </c>
      <c r="G552" s="184">
        <f>단가대비표!P192</f>
        <v>0</v>
      </c>
      <c r="H552" s="178">
        <f t="shared" si="91"/>
        <v>0</v>
      </c>
      <c r="I552" s="184">
        <f>단가대비표!V192</f>
        <v>0</v>
      </c>
      <c r="J552" s="178">
        <f t="shared" si="92"/>
        <v>0</v>
      </c>
      <c r="K552" s="184">
        <f t="shared" si="93"/>
        <v>1160</v>
      </c>
      <c r="L552" s="178">
        <f t="shared" si="93"/>
        <v>4263</v>
      </c>
      <c r="M552" s="172" t="s">
        <v>145</v>
      </c>
      <c r="N552" s="78" t="s">
        <v>3674</v>
      </c>
      <c r="O552" s="78" t="s">
        <v>4883</v>
      </c>
      <c r="P552" s="78" t="s">
        <v>332</v>
      </c>
      <c r="Q552" s="78" t="s">
        <v>332</v>
      </c>
      <c r="R552" s="78" t="s">
        <v>331</v>
      </c>
      <c r="AV552" s="78" t="s">
        <v>145</v>
      </c>
      <c r="AW552" s="78" t="s">
        <v>4884</v>
      </c>
      <c r="AX552" s="78" t="s">
        <v>145</v>
      </c>
      <c r="AY552" s="78" t="s">
        <v>145</v>
      </c>
      <c r="AZ552" s="78" t="s">
        <v>145</v>
      </c>
    </row>
    <row r="553" spans="1:52" ht="30" customHeight="1">
      <c r="A553" s="172" t="s">
        <v>1656</v>
      </c>
      <c r="B553" s="172" t="s">
        <v>1664</v>
      </c>
      <c r="C553" s="172" t="s">
        <v>458</v>
      </c>
      <c r="D553" s="173">
        <v>4.0839999999999996</v>
      </c>
      <c r="E553" s="184">
        <f>단가대비표!O200</f>
        <v>60</v>
      </c>
      <c r="F553" s="178">
        <f t="shared" si="90"/>
        <v>245</v>
      </c>
      <c r="G553" s="184">
        <f>단가대비표!P200</f>
        <v>0</v>
      </c>
      <c r="H553" s="178">
        <f t="shared" si="91"/>
        <v>0</v>
      </c>
      <c r="I553" s="184">
        <f>단가대비표!V200</f>
        <v>0</v>
      </c>
      <c r="J553" s="178">
        <f t="shared" si="92"/>
        <v>0</v>
      </c>
      <c r="K553" s="184">
        <f t="shared" si="93"/>
        <v>60</v>
      </c>
      <c r="L553" s="178">
        <f t="shared" si="93"/>
        <v>245</v>
      </c>
      <c r="M553" s="172" t="s">
        <v>145</v>
      </c>
      <c r="N553" s="78" t="s">
        <v>3674</v>
      </c>
      <c r="O553" s="78" t="s">
        <v>4885</v>
      </c>
      <c r="P553" s="78" t="s">
        <v>332</v>
      </c>
      <c r="Q553" s="78" t="s">
        <v>332</v>
      </c>
      <c r="R553" s="78" t="s">
        <v>331</v>
      </c>
      <c r="AV553" s="78" t="s">
        <v>145</v>
      </c>
      <c r="AW553" s="78" t="s">
        <v>4886</v>
      </c>
      <c r="AX553" s="78" t="s">
        <v>145</v>
      </c>
      <c r="AY553" s="78" t="s">
        <v>145</v>
      </c>
      <c r="AZ553" s="78" t="s">
        <v>145</v>
      </c>
    </row>
    <row r="554" spans="1:52" ht="30" customHeight="1">
      <c r="A554" s="172" t="s">
        <v>1656</v>
      </c>
      <c r="B554" s="172" t="s">
        <v>1665</v>
      </c>
      <c r="C554" s="172" t="s">
        <v>458</v>
      </c>
      <c r="D554" s="173">
        <v>0.58399999999999996</v>
      </c>
      <c r="E554" s="184">
        <f>단가대비표!O201</f>
        <v>80</v>
      </c>
      <c r="F554" s="178">
        <f t="shared" si="90"/>
        <v>46.7</v>
      </c>
      <c r="G554" s="184">
        <f>단가대비표!P201</f>
        <v>0</v>
      </c>
      <c r="H554" s="178">
        <f t="shared" si="91"/>
        <v>0</v>
      </c>
      <c r="I554" s="184">
        <f>단가대비표!V201</f>
        <v>0</v>
      </c>
      <c r="J554" s="178">
        <f t="shared" si="92"/>
        <v>0</v>
      </c>
      <c r="K554" s="184">
        <f t="shared" si="93"/>
        <v>80</v>
      </c>
      <c r="L554" s="178">
        <f t="shared" si="93"/>
        <v>46.7</v>
      </c>
      <c r="M554" s="172" t="s">
        <v>145</v>
      </c>
      <c r="N554" s="78" t="s">
        <v>3674</v>
      </c>
      <c r="O554" s="78" t="s">
        <v>4887</v>
      </c>
      <c r="P554" s="78" t="s">
        <v>332</v>
      </c>
      <c r="Q554" s="78" t="s">
        <v>332</v>
      </c>
      <c r="R554" s="78" t="s">
        <v>331</v>
      </c>
      <c r="AV554" s="78" t="s">
        <v>145</v>
      </c>
      <c r="AW554" s="78" t="s">
        <v>4888</v>
      </c>
      <c r="AX554" s="78" t="s">
        <v>145</v>
      </c>
      <c r="AY554" s="78" t="s">
        <v>145</v>
      </c>
      <c r="AZ554" s="78" t="s">
        <v>145</v>
      </c>
    </row>
    <row r="555" spans="1:52" ht="30" customHeight="1">
      <c r="A555" s="172" t="s">
        <v>1656</v>
      </c>
      <c r="B555" s="172" t="s">
        <v>1666</v>
      </c>
      <c r="C555" s="172" t="s">
        <v>458</v>
      </c>
      <c r="D555" s="173">
        <v>42.33</v>
      </c>
      <c r="E555" s="184">
        <f>단가대비표!O202</f>
        <v>0</v>
      </c>
      <c r="F555" s="178">
        <f t="shared" si="90"/>
        <v>0</v>
      </c>
      <c r="G555" s="184">
        <f>단가대비표!P202</f>
        <v>0</v>
      </c>
      <c r="H555" s="178">
        <f t="shared" si="91"/>
        <v>0</v>
      </c>
      <c r="I555" s="184">
        <f>단가대비표!V202</f>
        <v>0</v>
      </c>
      <c r="J555" s="178">
        <f t="shared" si="92"/>
        <v>0</v>
      </c>
      <c r="K555" s="184">
        <f t="shared" si="93"/>
        <v>0</v>
      </c>
      <c r="L555" s="178">
        <f t="shared" si="93"/>
        <v>0</v>
      </c>
      <c r="M555" s="172" t="s">
        <v>1667</v>
      </c>
      <c r="N555" s="78" t="s">
        <v>3674</v>
      </c>
      <c r="O555" s="78" t="s">
        <v>4889</v>
      </c>
      <c r="P555" s="78" t="s">
        <v>332</v>
      </c>
      <c r="Q555" s="78" t="s">
        <v>332</v>
      </c>
      <c r="R555" s="78" t="s">
        <v>331</v>
      </c>
      <c r="AV555" s="78" t="s">
        <v>145</v>
      </c>
      <c r="AW555" s="78" t="s">
        <v>4890</v>
      </c>
      <c r="AX555" s="78" t="s">
        <v>145</v>
      </c>
      <c r="AY555" s="78" t="s">
        <v>145</v>
      </c>
      <c r="AZ555" s="78" t="s">
        <v>145</v>
      </c>
    </row>
    <row r="556" spans="1:52" ht="30" customHeight="1">
      <c r="A556" s="172" t="s">
        <v>567</v>
      </c>
      <c r="B556" s="172" t="s">
        <v>1323</v>
      </c>
      <c r="C556" s="172" t="s">
        <v>358</v>
      </c>
      <c r="D556" s="173">
        <v>1</v>
      </c>
      <c r="E556" s="184">
        <f>일위대가목록!E367</f>
        <v>0</v>
      </c>
      <c r="F556" s="178">
        <f t="shared" si="90"/>
        <v>0</v>
      </c>
      <c r="G556" s="184">
        <f>일위대가목록!F367</f>
        <v>10788</v>
      </c>
      <c r="H556" s="178">
        <f t="shared" si="91"/>
        <v>10788</v>
      </c>
      <c r="I556" s="184">
        <f>일위대가목록!G367</f>
        <v>647</v>
      </c>
      <c r="J556" s="178">
        <f t="shared" si="92"/>
        <v>647</v>
      </c>
      <c r="K556" s="184">
        <f t="shared" si="93"/>
        <v>11435</v>
      </c>
      <c r="L556" s="178">
        <f t="shared" si="93"/>
        <v>11435</v>
      </c>
      <c r="M556" s="172" t="s">
        <v>1344</v>
      </c>
      <c r="N556" s="78" t="s">
        <v>3674</v>
      </c>
      <c r="O556" s="78" t="s">
        <v>4360</v>
      </c>
      <c r="P556" s="78" t="s">
        <v>331</v>
      </c>
      <c r="Q556" s="78" t="s">
        <v>332</v>
      </c>
      <c r="R556" s="78" t="s">
        <v>332</v>
      </c>
      <c r="AV556" s="78" t="s">
        <v>145</v>
      </c>
      <c r="AW556" s="78" t="s">
        <v>4891</v>
      </c>
      <c r="AX556" s="78" t="s">
        <v>145</v>
      </c>
      <c r="AY556" s="78" t="s">
        <v>145</v>
      </c>
      <c r="AZ556" s="78" t="s">
        <v>145</v>
      </c>
    </row>
    <row r="557" spans="1:52" ht="30" customHeight="1">
      <c r="A557" s="172" t="s">
        <v>1494</v>
      </c>
      <c r="B557" s="172" t="s">
        <v>145</v>
      </c>
      <c r="C557" s="172" t="s">
        <v>145</v>
      </c>
      <c r="D557" s="173"/>
      <c r="E557" s="184"/>
      <c r="F557" s="178">
        <f>TRUNC(SUMIF(N545:N556, N544, F545:F556),0)</f>
        <v>8341</v>
      </c>
      <c r="G557" s="184"/>
      <c r="H557" s="178">
        <f>TRUNC(SUMIF(N545:N556, N544, H545:H556),0)</f>
        <v>10788</v>
      </c>
      <c r="I557" s="184"/>
      <c r="J557" s="178">
        <f>TRUNC(SUMIF(N545:N556, N544, J545:J556),0)</f>
        <v>647</v>
      </c>
      <c r="K557" s="184"/>
      <c r="L557" s="178">
        <f>F557+H557+J557</f>
        <v>19776</v>
      </c>
      <c r="M557" s="172" t="s">
        <v>145</v>
      </c>
      <c r="N557" s="78" t="s">
        <v>342</v>
      </c>
      <c r="O557" s="78" t="s">
        <v>342</v>
      </c>
      <c r="P557" s="78" t="s">
        <v>145</v>
      </c>
      <c r="Q557" s="78" t="s">
        <v>145</v>
      </c>
      <c r="R557" s="78" t="s">
        <v>145</v>
      </c>
      <c r="AV557" s="78" t="s">
        <v>145</v>
      </c>
      <c r="AW557" s="78" t="s">
        <v>145</v>
      </c>
      <c r="AX557" s="78" t="s">
        <v>145</v>
      </c>
      <c r="AY557" s="78" t="s">
        <v>145</v>
      </c>
      <c r="AZ557" s="78" t="s">
        <v>145</v>
      </c>
    </row>
    <row r="558" spans="1:52" ht="30" customHeight="1">
      <c r="A558" s="173"/>
      <c r="B558" s="173"/>
      <c r="C558" s="173"/>
      <c r="D558" s="173"/>
      <c r="E558" s="184"/>
      <c r="F558" s="178"/>
      <c r="G558" s="184"/>
      <c r="H558" s="178"/>
      <c r="I558" s="184"/>
      <c r="J558" s="178"/>
      <c r="K558" s="184"/>
      <c r="L558" s="178"/>
      <c r="M558" s="173"/>
    </row>
    <row r="559" spans="1:52" ht="30" customHeight="1">
      <c r="A559" s="179" t="s">
        <v>4892</v>
      </c>
      <c r="B559" s="180"/>
      <c r="C559" s="180"/>
      <c r="D559" s="180"/>
      <c r="E559" s="181"/>
      <c r="F559" s="182"/>
      <c r="G559" s="181"/>
      <c r="H559" s="182"/>
      <c r="I559" s="181"/>
      <c r="J559" s="182"/>
      <c r="K559" s="181"/>
      <c r="L559" s="182"/>
      <c r="M559" s="183"/>
      <c r="N559" s="78" t="s">
        <v>3676</v>
      </c>
    </row>
    <row r="560" spans="1:52" ht="30" customHeight="1">
      <c r="A560" s="172" t="s">
        <v>1654</v>
      </c>
      <c r="B560" s="172" t="s">
        <v>1668</v>
      </c>
      <c r="C560" s="172" t="s">
        <v>458</v>
      </c>
      <c r="D560" s="173">
        <v>1.3620000000000001</v>
      </c>
      <c r="E560" s="184">
        <f>단가대비표!O289</f>
        <v>230</v>
      </c>
      <c r="F560" s="178">
        <f t="shared" ref="F560:F571" si="94">TRUNC(E560*D560,1)</f>
        <v>313.2</v>
      </c>
      <c r="G560" s="184">
        <f>단가대비표!P289</f>
        <v>0</v>
      </c>
      <c r="H560" s="178">
        <f t="shared" ref="H560:H571" si="95">TRUNC(G560*D560,1)</f>
        <v>0</v>
      </c>
      <c r="I560" s="184">
        <f>단가대비표!V289</f>
        <v>0</v>
      </c>
      <c r="J560" s="178">
        <f t="shared" ref="J560:J571" si="96">TRUNC(I560*D560,1)</f>
        <v>0</v>
      </c>
      <c r="K560" s="184">
        <f t="shared" ref="K560:L571" si="97">TRUNC(E560+G560+I560,1)</f>
        <v>230</v>
      </c>
      <c r="L560" s="178">
        <f t="shared" si="97"/>
        <v>313.2</v>
      </c>
      <c r="M560" s="172" t="s">
        <v>145</v>
      </c>
      <c r="N560" s="78" t="s">
        <v>3676</v>
      </c>
      <c r="O560" s="78" t="s">
        <v>4893</v>
      </c>
      <c r="P560" s="78" t="s">
        <v>332</v>
      </c>
      <c r="Q560" s="78" t="s">
        <v>332</v>
      </c>
      <c r="R560" s="78" t="s">
        <v>331</v>
      </c>
      <c r="AV560" s="78" t="s">
        <v>145</v>
      </c>
      <c r="AW560" s="78" t="s">
        <v>4894</v>
      </c>
      <c r="AX560" s="78" t="s">
        <v>145</v>
      </c>
      <c r="AY560" s="78" t="s">
        <v>145</v>
      </c>
      <c r="AZ560" s="78" t="s">
        <v>145</v>
      </c>
    </row>
    <row r="561" spans="1:52" ht="30" customHeight="1">
      <c r="A561" s="172" t="s">
        <v>1656</v>
      </c>
      <c r="B561" s="172" t="s">
        <v>1669</v>
      </c>
      <c r="C561" s="172" t="s">
        <v>458</v>
      </c>
      <c r="D561" s="173">
        <v>1.3620000000000001</v>
      </c>
      <c r="E561" s="184">
        <f>단가대비표!O194</f>
        <v>1450</v>
      </c>
      <c r="F561" s="178">
        <f t="shared" si="94"/>
        <v>1974.9</v>
      </c>
      <c r="G561" s="184">
        <f>단가대비표!P194</f>
        <v>0</v>
      </c>
      <c r="H561" s="178">
        <f t="shared" si="95"/>
        <v>0</v>
      </c>
      <c r="I561" s="184">
        <f>단가대비표!V194</f>
        <v>0</v>
      </c>
      <c r="J561" s="178">
        <f t="shared" si="96"/>
        <v>0</v>
      </c>
      <c r="K561" s="184">
        <f t="shared" si="97"/>
        <v>1450</v>
      </c>
      <c r="L561" s="178">
        <f t="shared" si="97"/>
        <v>1974.9</v>
      </c>
      <c r="M561" s="172" t="s">
        <v>145</v>
      </c>
      <c r="N561" s="78" t="s">
        <v>3676</v>
      </c>
      <c r="O561" s="78" t="s">
        <v>4895</v>
      </c>
      <c r="P561" s="78" t="s">
        <v>332</v>
      </c>
      <c r="Q561" s="78" t="s">
        <v>332</v>
      </c>
      <c r="R561" s="78" t="s">
        <v>331</v>
      </c>
      <c r="AV561" s="78" t="s">
        <v>145</v>
      </c>
      <c r="AW561" s="78" t="s">
        <v>4896</v>
      </c>
      <c r="AX561" s="78" t="s">
        <v>145</v>
      </c>
      <c r="AY561" s="78" t="s">
        <v>145</v>
      </c>
      <c r="AZ561" s="78" t="s">
        <v>145</v>
      </c>
    </row>
    <row r="562" spans="1:52" ht="30" customHeight="1">
      <c r="A562" s="172" t="s">
        <v>1656</v>
      </c>
      <c r="B562" s="172" t="s">
        <v>1658</v>
      </c>
      <c r="C562" s="172" t="s">
        <v>338</v>
      </c>
      <c r="D562" s="173">
        <v>1.222</v>
      </c>
      <c r="E562" s="184">
        <f>단가대비표!O195</f>
        <v>1560</v>
      </c>
      <c r="F562" s="178">
        <f t="shared" si="94"/>
        <v>1906.3</v>
      </c>
      <c r="G562" s="184">
        <f>단가대비표!P195</f>
        <v>0</v>
      </c>
      <c r="H562" s="178">
        <f t="shared" si="95"/>
        <v>0</v>
      </c>
      <c r="I562" s="184">
        <f>단가대비표!V195</f>
        <v>0</v>
      </c>
      <c r="J562" s="178">
        <f t="shared" si="96"/>
        <v>0</v>
      </c>
      <c r="K562" s="184">
        <f t="shared" si="97"/>
        <v>1560</v>
      </c>
      <c r="L562" s="178">
        <f t="shared" si="97"/>
        <v>1906.3</v>
      </c>
      <c r="M562" s="172" t="s">
        <v>145</v>
      </c>
      <c r="N562" s="78" t="s">
        <v>3676</v>
      </c>
      <c r="O562" s="78" t="s">
        <v>4873</v>
      </c>
      <c r="P562" s="78" t="s">
        <v>332</v>
      </c>
      <c r="Q562" s="78" t="s">
        <v>332</v>
      </c>
      <c r="R562" s="78" t="s">
        <v>331</v>
      </c>
      <c r="AV562" s="78" t="s">
        <v>145</v>
      </c>
      <c r="AW562" s="78" t="s">
        <v>4897</v>
      </c>
      <c r="AX562" s="78" t="s">
        <v>145</v>
      </c>
      <c r="AY562" s="78" t="s">
        <v>145</v>
      </c>
      <c r="AZ562" s="78" t="s">
        <v>145</v>
      </c>
    </row>
    <row r="563" spans="1:52" ht="30" customHeight="1">
      <c r="A563" s="172" t="s">
        <v>1656</v>
      </c>
      <c r="B563" s="172" t="s">
        <v>1659</v>
      </c>
      <c r="C563" s="172" t="s">
        <v>338</v>
      </c>
      <c r="D563" s="173">
        <v>0.52500000000000002</v>
      </c>
      <c r="E563" s="184">
        <f>단가대비표!O196</f>
        <v>980</v>
      </c>
      <c r="F563" s="178">
        <f t="shared" si="94"/>
        <v>514.5</v>
      </c>
      <c r="G563" s="184">
        <f>단가대비표!P196</f>
        <v>0</v>
      </c>
      <c r="H563" s="178">
        <f t="shared" si="95"/>
        <v>0</v>
      </c>
      <c r="I563" s="184">
        <f>단가대비표!V196</f>
        <v>0</v>
      </c>
      <c r="J563" s="178">
        <f t="shared" si="96"/>
        <v>0</v>
      </c>
      <c r="K563" s="184">
        <f t="shared" si="97"/>
        <v>980</v>
      </c>
      <c r="L563" s="178">
        <f t="shared" si="97"/>
        <v>514.5</v>
      </c>
      <c r="M563" s="172" t="s">
        <v>145</v>
      </c>
      <c r="N563" s="78" t="s">
        <v>3676</v>
      </c>
      <c r="O563" s="78" t="s">
        <v>4875</v>
      </c>
      <c r="P563" s="78" t="s">
        <v>332</v>
      </c>
      <c r="Q563" s="78" t="s">
        <v>332</v>
      </c>
      <c r="R563" s="78" t="s">
        <v>331</v>
      </c>
      <c r="AV563" s="78" t="s">
        <v>145</v>
      </c>
      <c r="AW563" s="78" t="s">
        <v>4898</v>
      </c>
      <c r="AX563" s="78" t="s">
        <v>145</v>
      </c>
      <c r="AY563" s="78" t="s">
        <v>145</v>
      </c>
      <c r="AZ563" s="78" t="s">
        <v>145</v>
      </c>
    </row>
    <row r="564" spans="1:52" ht="30" customHeight="1">
      <c r="A564" s="172" t="s">
        <v>1656</v>
      </c>
      <c r="B564" s="172" t="s">
        <v>1660</v>
      </c>
      <c r="C564" s="172" t="s">
        <v>680</v>
      </c>
      <c r="D564" s="173">
        <v>1.3620000000000001</v>
      </c>
      <c r="E564" s="184">
        <f>단가대비표!O197</f>
        <v>310</v>
      </c>
      <c r="F564" s="178">
        <f t="shared" si="94"/>
        <v>422.2</v>
      </c>
      <c r="G564" s="184">
        <f>단가대비표!P197</f>
        <v>0</v>
      </c>
      <c r="H564" s="178">
        <f t="shared" si="95"/>
        <v>0</v>
      </c>
      <c r="I564" s="184">
        <f>단가대비표!V197</f>
        <v>0</v>
      </c>
      <c r="J564" s="178">
        <f t="shared" si="96"/>
        <v>0</v>
      </c>
      <c r="K564" s="184">
        <f t="shared" si="97"/>
        <v>310</v>
      </c>
      <c r="L564" s="178">
        <f t="shared" si="97"/>
        <v>422.2</v>
      </c>
      <c r="M564" s="172" t="s">
        <v>145</v>
      </c>
      <c r="N564" s="78" t="s">
        <v>3676</v>
      </c>
      <c r="O564" s="78" t="s">
        <v>4877</v>
      </c>
      <c r="P564" s="78" t="s">
        <v>332</v>
      </c>
      <c r="Q564" s="78" t="s">
        <v>332</v>
      </c>
      <c r="R564" s="78" t="s">
        <v>331</v>
      </c>
      <c r="AV564" s="78" t="s">
        <v>145</v>
      </c>
      <c r="AW564" s="78" t="s">
        <v>4899</v>
      </c>
      <c r="AX564" s="78" t="s">
        <v>145</v>
      </c>
      <c r="AY564" s="78" t="s">
        <v>145</v>
      </c>
      <c r="AZ564" s="78" t="s">
        <v>145</v>
      </c>
    </row>
    <row r="565" spans="1:52" ht="30" customHeight="1">
      <c r="A565" s="172" t="s">
        <v>1656</v>
      </c>
      <c r="B565" s="172" t="s">
        <v>1661</v>
      </c>
      <c r="C565" s="172" t="s">
        <v>680</v>
      </c>
      <c r="D565" s="173">
        <v>0.58399999999999996</v>
      </c>
      <c r="E565" s="184">
        <f>단가대비표!O198</f>
        <v>111</v>
      </c>
      <c r="F565" s="178">
        <f t="shared" si="94"/>
        <v>64.8</v>
      </c>
      <c r="G565" s="184">
        <f>단가대비표!P198</f>
        <v>0</v>
      </c>
      <c r="H565" s="178">
        <f t="shared" si="95"/>
        <v>0</v>
      </c>
      <c r="I565" s="184">
        <f>단가대비표!V198</f>
        <v>0</v>
      </c>
      <c r="J565" s="178">
        <f t="shared" si="96"/>
        <v>0</v>
      </c>
      <c r="K565" s="184">
        <f t="shared" si="97"/>
        <v>111</v>
      </c>
      <c r="L565" s="178">
        <f t="shared" si="97"/>
        <v>64.8</v>
      </c>
      <c r="M565" s="172" t="s">
        <v>145</v>
      </c>
      <c r="N565" s="78" t="s">
        <v>3676</v>
      </c>
      <c r="O565" s="78" t="s">
        <v>4879</v>
      </c>
      <c r="P565" s="78" t="s">
        <v>332</v>
      </c>
      <c r="Q565" s="78" t="s">
        <v>332</v>
      </c>
      <c r="R565" s="78" t="s">
        <v>331</v>
      </c>
      <c r="AV565" s="78" t="s">
        <v>145</v>
      </c>
      <c r="AW565" s="78" t="s">
        <v>4900</v>
      </c>
      <c r="AX565" s="78" t="s">
        <v>145</v>
      </c>
      <c r="AY565" s="78" t="s">
        <v>145</v>
      </c>
      <c r="AZ565" s="78" t="s">
        <v>145</v>
      </c>
    </row>
    <row r="566" spans="1:52" ht="30" customHeight="1">
      <c r="A566" s="172" t="s">
        <v>1656</v>
      </c>
      <c r="B566" s="172" t="s">
        <v>1662</v>
      </c>
      <c r="C566" s="172" t="s">
        <v>680</v>
      </c>
      <c r="D566" s="173">
        <v>0.19500000000000001</v>
      </c>
      <c r="E566" s="184">
        <f>단가대비표!O199</f>
        <v>107</v>
      </c>
      <c r="F566" s="178">
        <f t="shared" si="94"/>
        <v>20.8</v>
      </c>
      <c r="G566" s="184">
        <f>단가대비표!P199</f>
        <v>0</v>
      </c>
      <c r="H566" s="178">
        <f t="shared" si="95"/>
        <v>0</v>
      </c>
      <c r="I566" s="184">
        <f>단가대비표!V199</f>
        <v>0</v>
      </c>
      <c r="J566" s="178">
        <f t="shared" si="96"/>
        <v>0</v>
      </c>
      <c r="K566" s="184">
        <f t="shared" si="97"/>
        <v>107</v>
      </c>
      <c r="L566" s="178">
        <f t="shared" si="97"/>
        <v>20.8</v>
      </c>
      <c r="M566" s="172" t="s">
        <v>145</v>
      </c>
      <c r="N566" s="78" t="s">
        <v>3676</v>
      </c>
      <c r="O566" s="78" t="s">
        <v>4881</v>
      </c>
      <c r="P566" s="78" t="s">
        <v>332</v>
      </c>
      <c r="Q566" s="78" t="s">
        <v>332</v>
      </c>
      <c r="R566" s="78" t="s">
        <v>331</v>
      </c>
      <c r="AV566" s="78" t="s">
        <v>145</v>
      </c>
      <c r="AW566" s="78" t="s">
        <v>4901</v>
      </c>
      <c r="AX566" s="78" t="s">
        <v>145</v>
      </c>
      <c r="AY566" s="78" t="s">
        <v>145</v>
      </c>
      <c r="AZ566" s="78" t="s">
        <v>145</v>
      </c>
    </row>
    <row r="567" spans="1:52" ht="30" customHeight="1">
      <c r="A567" s="172" t="s">
        <v>1656</v>
      </c>
      <c r="B567" s="172" t="s">
        <v>1663</v>
      </c>
      <c r="C567" s="172" t="s">
        <v>338</v>
      </c>
      <c r="D567" s="173">
        <v>3.6749999999999998</v>
      </c>
      <c r="E567" s="184">
        <f>단가대비표!O192</f>
        <v>1160</v>
      </c>
      <c r="F567" s="178">
        <f t="shared" si="94"/>
        <v>4263</v>
      </c>
      <c r="G567" s="184">
        <f>단가대비표!P192</f>
        <v>0</v>
      </c>
      <c r="H567" s="178">
        <f t="shared" si="95"/>
        <v>0</v>
      </c>
      <c r="I567" s="184">
        <f>단가대비표!V192</f>
        <v>0</v>
      </c>
      <c r="J567" s="178">
        <f t="shared" si="96"/>
        <v>0</v>
      </c>
      <c r="K567" s="184">
        <f t="shared" si="97"/>
        <v>1160</v>
      </c>
      <c r="L567" s="178">
        <f t="shared" si="97"/>
        <v>4263</v>
      </c>
      <c r="M567" s="172" t="s">
        <v>145</v>
      </c>
      <c r="N567" s="78" t="s">
        <v>3676</v>
      </c>
      <c r="O567" s="78" t="s">
        <v>4883</v>
      </c>
      <c r="P567" s="78" t="s">
        <v>332</v>
      </c>
      <c r="Q567" s="78" t="s">
        <v>332</v>
      </c>
      <c r="R567" s="78" t="s">
        <v>331</v>
      </c>
      <c r="AV567" s="78" t="s">
        <v>145</v>
      </c>
      <c r="AW567" s="78" t="s">
        <v>4902</v>
      </c>
      <c r="AX567" s="78" t="s">
        <v>145</v>
      </c>
      <c r="AY567" s="78" t="s">
        <v>145</v>
      </c>
      <c r="AZ567" s="78" t="s">
        <v>145</v>
      </c>
    </row>
    <row r="568" spans="1:52" ht="30" customHeight="1">
      <c r="A568" s="172" t="s">
        <v>1656</v>
      </c>
      <c r="B568" s="172" t="s">
        <v>1664</v>
      </c>
      <c r="C568" s="172" t="s">
        <v>458</v>
      </c>
      <c r="D568" s="173">
        <v>4.0839999999999996</v>
      </c>
      <c r="E568" s="184">
        <f>단가대비표!O200</f>
        <v>60</v>
      </c>
      <c r="F568" s="178">
        <f t="shared" si="94"/>
        <v>245</v>
      </c>
      <c r="G568" s="184">
        <f>단가대비표!P200</f>
        <v>0</v>
      </c>
      <c r="H568" s="178">
        <f t="shared" si="95"/>
        <v>0</v>
      </c>
      <c r="I568" s="184">
        <f>단가대비표!V200</f>
        <v>0</v>
      </c>
      <c r="J568" s="178">
        <f t="shared" si="96"/>
        <v>0</v>
      </c>
      <c r="K568" s="184">
        <f t="shared" si="97"/>
        <v>60</v>
      </c>
      <c r="L568" s="178">
        <f t="shared" si="97"/>
        <v>245</v>
      </c>
      <c r="M568" s="172" t="s">
        <v>145</v>
      </c>
      <c r="N568" s="78" t="s">
        <v>3676</v>
      </c>
      <c r="O568" s="78" t="s">
        <v>4885</v>
      </c>
      <c r="P568" s="78" t="s">
        <v>332</v>
      </c>
      <c r="Q568" s="78" t="s">
        <v>332</v>
      </c>
      <c r="R568" s="78" t="s">
        <v>331</v>
      </c>
      <c r="AV568" s="78" t="s">
        <v>145</v>
      </c>
      <c r="AW568" s="78" t="s">
        <v>4903</v>
      </c>
      <c r="AX568" s="78" t="s">
        <v>145</v>
      </c>
      <c r="AY568" s="78" t="s">
        <v>145</v>
      </c>
      <c r="AZ568" s="78" t="s">
        <v>145</v>
      </c>
    </row>
    <row r="569" spans="1:52" ht="30" customHeight="1">
      <c r="A569" s="172" t="s">
        <v>1656</v>
      </c>
      <c r="B569" s="172" t="s">
        <v>1665</v>
      </c>
      <c r="C569" s="172" t="s">
        <v>458</v>
      </c>
      <c r="D569" s="173">
        <v>0.58399999999999996</v>
      </c>
      <c r="E569" s="184">
        <f>단가대비표!O201</f>
        <v>80</v>
      </c>
      <c r="F569" s="178">
        <f t="shared" si="94"/>
        <v>46.7</v>
      </c>
      <c r="G569" s="184">
        <f>단가대비표!P201</f>
        <v>0</v>
      </c>
      <c r="H569" s="178">
        <f t="shared" si="95"/>
        <v>0</v>
      </c>
      <c r="I569" s="184">
        <f>단가대비표!V201</f>
        <v>0</v>
      </c>
      <c r="J569" s="178">
        <f t="shared" si="96"/>
        <v>0</v>
      </c>
      <c r="K569" s="184">
        <f t="shared" si="97"/>
        <v>80</v>
      </c>
      <c r="L569" s="178">
        <f t="shared" si="97"/>
        <v>46.7</v>
      </c>
      <c r="M569" s="172" t="s">
        <v>145</v>
      </c>
      <c r="N569" s="78" t="s">
        <v>3676</v>
      </c>
      <c r="O569" s="78" t="s">
        <v>4887</v>
      </c>
      <c r="P569" s="78" t="s">
        <v>332</v>
      </c>
      <c r="Q569" s="78" t="s">
        <v>332</v>
      </c>
      <c r="R569" s="78" t="s">
        <v>331</v>
      </c>
      <c r="AV569" s="78" t="s">
        <v>145</v>
      </c>
      <c r="AW569" s="78" t="s">
        <v>4904</v>
      </c>
      <c r="AX569" s="78" t="s">
        <v>145</v>
      </c>
      <c r="AY569" s="78" t="s">
        <v>145</v>
      </c>
      <c r="AZ569" s="78" t="s">
        <v>145</v>
      </c>
    </row>
    <row r="570" spans="1:52" ht="30" customHeight="1">
      <c r="A570" s="172" t="s">
        <v>1656</v>
      </c>
      <c r="B570" s="172" t="s">
        <v>1666</v>
      </c>
      <c r="C570" s="172" t="s">
        <v>458</v>
      </c>
      <c r="D570" s="173">
        <v>42.33</v>
      </c>
      <c r="E570" s="184">
        <f>단가대비표!O202</f>
        <v>0</v>
      </c>
      <c r="F570" s="178">
        <f t="shared" si="94"/>
        <v>0</v>
      </c>
      <c r="G570" s="184">
        <f>단가대비표!P202</f>
        <v>0</v>
      </c>
      <c r="H570" s="178">
        <f t="shared" si="95"/>
        <v>0</v>
      </c>
      <c r="I570" s="184">
        <f>단가대비표!V202</f>
        <v>0</v>
      </c>
      <c r="J570" s="178">
        <f t="shared" si="96"/>
        <v>0</v>
      </c>
      <c r="K570" s="184">
        <f t="shared" si="97"/>
        <v>0</v>
      </c>
      <c r="L570" s="178">
        <f t="shared" si="97"/>
        <v>0</v>
      </c>
      <c r="M570" s="172" t="s">
        <v>1667</v>
      </c>
      <c r="N570" s="78" t="s">
        <v>3676</v>
      </c>
      <c r="O570" s="78" t="s">
        <v>4889</v>
      </c>
      <c r="P570" s="78" t="s">
        <v>332</v>
      </c>
      <c r="Q570" s="78" t="s">
        <v>332</v>
      </c>
      <c r="R570" s="78" t="s">
        <v>331</v>
      </c>
      <c r="AV570" s="78" t="s">
        <v>145</v>
      </c>
      <c r="AW570" s="78" t="s">
        <v>4905</v>
      </c>
      <c r="AX570" s="78" t="s">
        <v>145</v>
      </c>
      <c r="AY570" s="78" t="s">
        <v>145</v>
      </c>
      <c r="AZ570" s="78" t="s">
        <v>145</v>
      </c>
    </row>
    <row r="571" spans="1:52" ht="30" customHeight="1">
      <c r="A571" s="172" t="s">
        <v>567</v>
      </c>
      <c r="B571" s="172" t="s">
        <v>1323</v>
      </c>
      <c r="C571" s="172" t="s">
        <v>358</v>
      </c>
      <c r="D571" s="173">
        <v>1</v>
      </c>
      <c r="E571" s="184">
        <f>일위대가목록!E367</f>
        <v>0</v>
      </c>
      <c r="F571" s="178">
        <f t="shared" si="94"/>
        <v>0</v>
      </c>
      <c r="G571" s="184">
        <f>일위대가목록!F367</f>
        <v>10788</v>
      </c>
      <c r="H571" s="178">
        <f t="shared" si="95"/>
        <v>10788</v>
      </c>
      <c r="I571" s="184">
        <f>일위대가목록!G367</f>
        <v>647</v>
      </c>
      <c r="J571" s="178">
        <f t="shared" si="96"/>
        <v>647</v>
      </c>
      <c r="K571" s="184">
        <f t="shared" si="97"/>
        <v>11435</v>
      </c>
      <c r="L571" s="178">
        <f t="shared" si="97"/>
        <v>11435</v>
      </c>
      <c r="M571" s="172" t="s">
        <v>1344</v>
      </c>
      <c r="N571" s="78" t="s">
        <v>3676</v>
      </c>
      <c r="O571" s="78" t="s">
        <v>4360</v>
      </c>
      <c r="P571" s="78" t="s">
        <v>331</v>
      </c>
      <c r="Q571" s="78" t="s">
        <v>332</v>
      </c>
      <c r="R571" s="78" t="s">
        <v>332</v>
      </c>
      <c r="AV571" s="78" t="s">
        <v>145</v>
      </c>
      <c r="AW571" s="78" t="s">
        <v>4906</v>
      </c>
      <c r="AX571" s="78" t="s">
        <v>145</v>
      </c>
      <c r="AY571" s="78" t="s">
        <v>145</v>
      </c>
      <c r="AZ571" s="78" t="s">
        <v>145</v>
      </c>
    </row>
    <row r="572" spans="1:52" ht="30" customHeight="1">
      <c r="A572" s="172" t="s">
        <v>1494</v>
      </c>
      <c r="B572" s="172" t="s">
        <v>145</v>
      </c>
      <c r="C572" s="172" t="s">
        <v>145</v>
      </c>
      <c r="D572" s="173"/>
      <c r="E572" s="184"/>
      <c r="F572" s="178">
        <f>TRUNC(SUMIF(N560:N571, N559, F560:F571),0)</f>
        <v>9771</v>
      </c>
      <c r="G572" s="184"/>
      <c r="H572" s="178">
        <f>TRUNC(SUMIF(N560:N571, N559, H560:H571),0)</f>
        <v>10788</v>
      </c>
      <c r="I572" s="184"/>
      <c r="J572" s="178">
        <f>TRUNC(SUMIF(N560:N571, N559, J560:J571),0)</f>
        <v>647</v>
      </c>
      <c r="K572" s="184"/>
      <c r="L572" s="178">
        <f>F572+H572+J572</f>
        <v>21206</v>
      </c>
      <c r="M572" s="172" t="s">
        <v>145</v>
      </c>
      <c r="N572" s="78" t="s">
        <v>342</v>
      </c>
      <c r="O572" s="78" t="s">
        <v>342</v>
      </c>
      <c r="P572" s="78" t="s">
        <v>145</v>
      </c>
      <c r="Q572" s="78" t="s">
        <v>145</v>
      </c>
      <c r="R572" s="78" t="s">
        <v>145</v>
      </c>
      <c r="AV572" s="78" t="s">
        <v>145</v>
      </c>
      <c r="AW572" s="78" t="s">
        <v>145</v>
      </c>
      <c r="AX572" s="78" t="s">
        <v>145</v>
      </c>
      <c r="AY572" s="78" t="s">
        <v>145</v>
      </c>
      <c r="AZ572" s="78" t="s">
        <v>145</v>
      </c>
    </row>
    <row r="573" spans="1:52" ht="30" customHeight="1">
      <c r="A573" s="173"/>
      <c r="B573" s="173"/>
      <c r="C573" s="173"/>
      <c r="D573" s="173"/>
      <c r="E573" s="184"/>
      <c r="F573" s="178"/>
      <c r="G573" s="184"/>
      <c r="H573" s="178"/>
      <c r="I573" s="184"/>
      <c r="J573" s="178"/>
      <c r="K573" s="184"/>
      <c r="L573" s="178"/>
      <c r="M573" s="173"/>
    </row>
    <row r="574" spans="1:52" ht="30" customHeight="1">
      <c r="A574" s="179" t="s">
        <v>4907</v>
      </c>
      <c r="B574" s="180"/>
      <c r="C574" s="180"/>
      <c r="D574" s="180"/>
      <c r="E574" s="181"/>
      <c r="F574" s="182"/>
      <c r="G574" s="181"/>
      <c r="H574" s="182"/>
      <c r="I574" s="181"/>
      <c r="J574" s="182"/>
      <c r="K574" s="181"/>
      <c r="L574" s="182"/>
      <c r="M574" s="183"/>
      <c r="N574" s="78" t="s">
        <v>3678</v>
      </c>
    </row>
    <row r="575" spans="1:52" ht="30" customHeight="1">
      <c r="A575" s="172" t="s">
        <v>1654</v>
      </c>
      <c r="B575" s="172" t="s">
        <v>1668</v>
      </c>
      <c r="C575" s="172" t="s">
        <v>458</v>
      </c>
      <c r="D575" s="173">
        <v>1.3620000000000001</v>
      </c>
      <c r="E575" s="184">
        <f>단가대비표!O289</f>
        <v>230</v>
      </c>
      <c r="F575" s="178">
        <f t="shared" ref="F575:F586" si="98">TRUNC(E575*D575,1)</f>
        <v>313.2</v>
      </c>
      <c r="G575" s="184">
        <f>단가대비표!P289</f>
        <v>0</v>
      </c>
      <c r="H575" s="178">
        <f t="shared" ref="H575:H586" si="99">TRUNC(G575*D575,1)</f>
        <v>0</v>
      </c>
      <c r="I575" s="184">
        <f>단가대비표!V289</f>
        <v>0</v>
      </c>
      <c r="J575" s="178">
        <f t="shared" ref="J575:J586" si="100">TRUNC(I575*D575,1)</f>
        <v>0</v>
      </c>
      <c r="K575" s="184">
        <f t="shared" ref="K575:L586" si="101">TRUNC(E575+G575+I575,1)</f>
        <v>230</v>
      </c>
      <c r="L575" s="178">
        <f t="shared" si="101"/>
        <v>313.2</v>
      </c>
      <c r="M575" s="172" t="s">
        <v>145</v>
      </c>
      <c r="N575" s="78" t="s">
        <v>3678</v>
      </c>
      <c r="O575" s="78" t="s">
        <v>4893</v>
      </c>
      <c r="P575" s="78" t="s">
        <v>332</v>
      </c>
      <c r="Q575" s="78" t="s">
        <v>332</v>
      </c>
      <c r="R575" s="78" t="s">
        <v>331</v>
      </c>
      <c r="AV575" s="78" t="s">
        <v>145</v>
      </c>
      <c r="AW575" s="78" t="s">
        <v>4908</v>
      </c>
      <c r="AX575" s="78" t="s">
        <v>145</v>
      </c>
      <c r="AY575" s="78" t="s">
        <v>145</v>
      </c>
      <c r="AZ575" s="78" t="s">
        <v>145</v>
      </c>
    </row>
    <row r="576" spans="1:52" ht="30" customHeight="1">
      <c r="A576" s="172" t="s">
        <v>1656</v>
      </c>
      <c r="B576" s="172" t="s">
        <v>1669</v>
      </c>
      <c r="C576" s="172" t="s">
        <v>458</v>
      </c>
      <c r="D576" s="173">
        <v>1.3620000000000001</v>
      </c>
      <c r="E576" s="184">
        <f>단가대비표!O194</f>
        <v>1450</v>
      </c>
      <c r="F576" s="178">
        <f t="shared" si="98"/>
        <v>1974.9</v>
      </c>
      <c r="G576" s="184">
        <f>단가대비표!P194</f>
        <v>0</v>
      </c>
      <c r="H576" s="178">
        <f t="shared" si="99"/>
        <v>0</v>
      </c>
      <c r="I576" s="184">
        <f>단가대비표!V194</f>
        <v>0</v>
      </c>
      <c r="J576" s="178">
        <f t="shared" si="100"/>
        <v>0</v>
      </c>
      <c r="K576" s="184">
        <f t="shared" si="101"/>
        <v>1450</v>
      </c>
      <c r="L576" s="178">
        <f t="shared" si="101"/>
        <v>1974.9</v>
      </c>
      <c r="M576" s="172" t="s">
        <v>145</v>
      </c>
      <c r="N576" s="78" t="s">
        <v>3678</v>
      </c>
      <c r="O576" s="78" t="s">
        <v>4895</v>
      </c>
      <c r="P576" s="78" t="s">
        <v>332</v>
      </c>
      <c r="Q576" s="78" t="s">
        <v>332</v>
      </c>
      <c r="R576" s="78" t="s">
        <v>331</v>
      </c>
      <c r="AV576" s="78" t="s">
        <v>145</v>
      </c>
      <c r="AW576" s="78" t="s">
        <v>4909</v>
      </c>
      <c r="AX576" s="78" t="s">
        <v>145</v>
      </c>
      <c r="AY576" s="78" t="s">
        <v>145</v>
      </c>
      <c r="AZ576" s="78" t="s">
        <v>145</v>
      </c>
    </row>
    <row r="577" spans="1:52" ht="30" customHeight="1">
      <c r="A577" s="172" t="s">
        <v>1656</v>
      </c>
      <c r="B577" s="172" t="s">
        <v>1658</v>
      </c>
      <c r="C577" s="172" t="s">
        <v>338</v>
      </c>
      <c r="D577" s="173">
        <v>1.222</v>
      </c>
      <c r="E577" s="184">
        <f>단가대비표!O195</f>
        <v>1560</v>
      </c>
      <c r="F577" s="178">
        <f t="shared" si="98"/>
        <v>1906.3</v>
      </c>
      <c r="G577" s="184">
        <f>단가대비표!P195</f>
        <v>0</v>
      </c>
      <c r="H577" s="178">
        <f t="shared" si="99"/>
        <v>0</v>
      </c>
      <c r="I577" s="184">
        <f>단가대비표!V195</f>
        <v>0</v>
      </c>
      <c r="J577" s="178">
        <f t="shared" si="100"/>
        <v>0</v>
      </c>
      <c r="K577" s="184">
        <f t="shared" si="101"/>
        <v>1560</v>
      </c>
      <c r="L577" s="178">
        <f t="shared" si="101"/>
        <v>1906.3</v>
      </c>
      <c r="M577" s="172" t="s">
        <v>145</v>
      </c>
      <c r="N577" s="78" t="s">
        <v>3678</v>
      </c>
      <c r="O577" s="78" t="s">
        <v>4873</v>
      </c>
      <c r="P577" s="78" t="s">
        <v>332</v>
      </c>
      <c r="Q577" s="78" t="s">
        <v>332</v>
      </c>
      <c r="R577" s="78" t="s">
        <v>331</v>
      </c>
      <c r="AV577" s="78" t="s">
        <v>145</v>
      </c>
      <c r="AW577" s="78" t="s">
        <v>4910</v>
      </c>
      <c r="AX577" s="78" t="s">
        <v>145</v>
      </c>
      <c r="AY577" s="78" t="s">
        <v>145</v>
      </c>
      <c r="AZ577" s="78" t="s">
        <v>145</v>
      </c>
    </row>
    <row r="578" spans="1:52" ht="30" customHeight="1">
      <c r="A578" s="172" t="s">
        <v>1656</v>
      </c>
      <c r="B578" s="172" t="s">
        <v>1659</v>
      </c>
      <c r="C578" s="172" t="s">
        <v>338</v>
      </c>
      <c r="D578" s="173">
        <v>0.52500000000000002</v>
      </c>
      <c r="E578" s="184">
        <f>단가대비표!O196</f>
        <v>980</v>
      </c>
      <c r="F578" s="178">
        <f t="shared" si="98"/>
        <v>514.5</v>
      </c>
      <c r="G578" s="184">
        <f>단가대비표!P196</f>
        <v>0</v>
      </c>
      <c r="H578" s="178">
        <f t="shared" si="99"/>
        <v>0</v>
      </c>
      <c r="I578" s="184">
        <f>단가대비표!V196</f>
        <v>0</v>
      </c>
      <c r="J578" s="178">
        <f t="shared" si="100"/>
        <v>0</v>
      </c>
      <c r="K578" s="184">
        <f t="shared" si="101"/>
        <v>980</v>
      </c>
      <c r="L578" s="178">
        <f t="shared" si="101"/>
        <v>514.5</v>
      </c>
      <c r="M578" s="172" t="s">
        <v>145</v>
      </c>
      <c r="N578" s="78" t="s">
        <v>3678</v>
      </c>
      <c r="O578" s="78" t="s">
        <v>4875</v>
      </c>
      <c r="P578" s="78" t="s">
        <v>332</v>
      </c>
      <c r="Q578" s="78" t="s">
        <v>332</v>
      </c>
      <c r="R578" s="78" t="s">
        <v>331</v>
      </c>
      <c r="AV578" s="78" t="s">
        <v>145</v>
      </c>
      <c r="AW578" s="78" t="s">
        <v>4911</v>
      </c>
      <c r="AX578" s="78" t="s">
        <v>145</v>
      </c>
      <c r="AY578" s="78" t="s">
        <v>145</v>
      </c>
      <c r="AZ578" s="78" t="s">
        <v>145</v>
      </c>
    </row>
    <row r="579" spans="1:52" ht="30" customHeight="1">
      <c r="A579" s="172" t="s">
        <v>1656</v>
      </c>
      <c r="B579" s="172" t="s">
        <v>1660</v>
      </c>
      <c r="C579" s="172" t="s">
        <v>680</v>
      </c>
      <c r="D579" s="173">
        <v>1.3620000000000001</v>
      </c>
      <c r="E579" s="184">
        <f>단가대비표!O197</f>
        <v>310</v>
      </c>
      <c r="F579" s="178">
        <f t="shared" si="98"/>
        <v>422.2</v>
      </c>
      <c r="G579" s="184">
        <f>단가대비표!P197</f>
        <v>0</v>
      </c>
      <c r="H579" s="178">
        <f t="shared" si="99"/>
        <v>0</v>
      </c>
      <c r="I579" s="184">
        <f>단가대비표!V197</f>
        <v>0</v>
      </c>
      <c r="J579" s="178">
        <f t="shared" si="100"/>
        <v>0</v>
      </c>
      <c r="K579" s="184">
        <f t="shared" si="101"/>
        <v>310</v>
      </c>
      <c r="L579" s="178">
        <f t="shared" si="101"/>
        <v>422.2</v>
      </c>
      <c r="M579" s="172" t="s">
        <v>145</v>
      </c>
      <c r="N579" s="78" t="s">
        <v>3678</v>
      </c>
      <c r="O579" s="78" t="s">
        <v>4877</v>
      </c>
      <c r="P579" s="78" t="s">
        <v>332</v>
      </c>
      <c r="Q579" s="78" t="s">
        <v>332</v>
      </c>
      <c r="R579" s="78" t="s">
        <v>331</v>
      </c>
      <c r="AV579" s="78" t="s">
        <v>145</v>
      </c>
      <c r="AW579" s="78" t="s">
        <v>4912</v>
      </c>
      <c r="AX579" s="78" t="s">
        <v>145</v>
      </c>
      <c r="AY579" s="78" t="s">
        <v>145</v>
      </c>
      <c r="AZ579" s="78" t="s">
        <v>145</v>
      </c>
    </row>
    <row r="580" spans="1:52" ht="30" customHeight="1">
      <c r="A580" s="172" t="s">
        <v>1656</v>
      </c>
      <c r="B580" s="172" t="s">
        <v>1661</v>
      </c>
      <c r="C580" s="172" t="s">
        <v>680</v>
      </c>
      <c r="D580" s="173">
        <v>0.58399999999999996</v>
      </c>
      <c r="E580" s="184">
        <f>단가대비표!O198</f>
        <v>111</v>
      </c>
      <c r="F580" s="178">
        <f t="shared" si="98"/>
        <v>64.8</v>
      </c>
      <c r="G580" s="184">
        <f>단가대비표!P198</f>
        <v>0</v>
      </c>
      <c r="H580" s="178">
        <f t="shared" si="99"/>
        <v>0</v>
      </c>
      <c r="I580" s="184">
        <f>단가대비표!V198</f>
        <v>0</v>
      </c>
      <c r="J580" s="178">
        <f t="shared" si="100"/>
        <v>0</v>
      </c>
      <c r="K580" s="184">
        <f t="shared" si="101"/>
        <v>111</v>
      </c>
      <c r="L580" s="178">
        <f t="shared" si="101"/>
        <v>64.8</v>
      </c>
      <c r="M580" s="172" t="s">
        <v>145</v>
      </c>
      <c r="N580" s="78" t="s">
        <v>3678</v>
      </c>
      <c r="O580" s="78" t="s">
        <v>4879</v>
      </c>
      <c r="P580" s="78" t="s">
        <v>332</v>
      </c>
      <c r="Q580" s="78" t="s">
        <v>332</v>
      </c>
      <c r="R580" s="78" t="s">
        <v>331</v>
      </c>
      <c r="AV580" s="78" t="s">
        <v>145</v>
      </c>
      <c r="AW580" s="78" t="s">
        <v>4913</v>
      </c>
      <c r="AX580" s="78" t="s">
        <v>145</v>
      </c>
      <c r="AY580" s="78" t="s">
        <v>145</v>
      </c>
      <c r="AZ580" s="78" t="s">
        <v>145</v>
      </c>
    </row>
    <row r="581" spans="1:52" ht="30" customHeight="1">
      <c r="A581" s="172" t="s">
        <v>1656</v>
      </c>
      <c r="B581" s="172" t="s">
        <v>1662</v>
      </c>
      <c r="C581" s="172" t="s">
        <v>680</v>
      </c>
      <c r="D581" s="173">
        <v>0.19500000000000001</v>
      </c>
      <c r="E581" s="184">
        <f>단가대비표!O199</f>
        <v>107</v>
      </c>
      <c r="F581" s="178">
        <f t="shared" si="98"/>
        <v>20.8</v>
      </c>
      <c r="G581" s="184">
        <f>단가대비표!P199</f>
        <v>0</v>
      </c>
      <c r="H581" s="178">
        <f t="shared" si="99"/>
        <v>0</v>
      </c>
      <c r="I581" s="184">
        <f>단가대비표!V199</f>
        <v>0</v>
      </c>
      <c r="J581" s="178">
        <f t="shared" si="100"/>
        <v>0</v>
      </c>
      <c r="K581" s="184">
        <f t="shared" si="101"/>
        <v>107</v>
      </c>
      <c r="L581" s="178">
        <f t="shared" si="101"/>
        <v>20.8</v>
      </c>
      <c r="M581" s="172" t="s">
        <v>145</v>
      </c>
      <c r="N581" s="78" t="s">
        <v>3678</v>
      </c>
      <c r="O581" s="78" t="s">
        <v>4881</v>
      </c>
      <c r="P581" s="78" t="s">
        <v>332</v>
      </c>
      <c r="Q581" s="78" t="s">
        <v>332</v>
      </c>
      <c r="R581" s="78" t="s">
        <v>331</v>
      </c>
      <c r="AV581" s="78" t="s">
        <v>145</v>
      </c>
      <c r="AW581" s="78" t="s">
        <v>4914</v>
      </c>
      <c r="AX581" s="78" t="s">
        <v>145</v>
      </c>
      <c r="AY581" s="78" t="s">
        <v>145</v>
      </c>
      <c r="AZ581" s="78" t="s">
        <v>145</v>
      </c>
    </row>
    <row r="582" spans="1:52" ht="30" customHeight="1">
      <c r="A582" s="172" t="s">
        <v>1656</v>
      </c>
      <c r="B582" s="172" t="s">
        <v>1663</v>
      </c>
      <c r="C582" s="172" t="s">
        <v>338</v>
      </c>
      <c r="D582" s="173">
        <v>3.6749999999999998</v>
      </c>
      <c r="E582" s="184">
        <f>단가대비표!O192</f>
        <v>1160</v>
      </c>
      <c r="F582" s="178">
        <f t="shared" si="98"/>
        <v>4263</v>
      </c>
      <c r="G582" s="184">
        <f>단가대비표!P192</f>
        <v>0</v>
      </c>
      <c r="H582" s="178">
        <f t="shared" si="99"/>
        <v>0</v>
      </c>
      <c r="I582" s="184">
        <f>단가대비표!V192</f>
        <v>0</v>
      </c>
      <c r="J582" s="178">
        <f t="shared" si="100"/>
        <v>0</v>
      </c>
      <c r="K582" s="184">
        <f t="shared" si="101"/>
        <v>1160</v>
      </c>
      <c r="L582" s="178">
        <f t="shared" si="101"/>
        <v>4263</v>
      </c>
      <c r="M582" s="172" t="s">
        <v>145</v>
      </c>
      <c r="N582" s="78" t="s">
        <v>3678</v>
      </c>
      <c r="O582" s="78" t="s">
        <v>4883</v>
      </c>
      <c r="P582" s="78" t="s">
        <v>332</v>
      </c>
      <c r="Q582" s="78" t="s">
        <v>332</v>
      </c>
      <c r="R582" s="78" t="s">
        <v>331</v>
      </c>
      <c r="AV582" s="78" t="s">
        <v>145</v>
      </c>
      <c r="AW582" s="78" t="s">
        <v>4915</v>
      </c>
      <c r="AX582" s="78" t="s">
        <v>145</v>
      </c>
      <c r="AY582" s="78" t="s">
        <v>145</v>
      </c>
      <c r="AZ582" s="78" t="s">
        <v>145</v>
      </c>
    </row>
    <row r="583" spans="1:52" ht="30" customHeight="1">
      <c r="A583" s="172" t="s">
        <v>1656</v>
      </c>
      <c r="B583" s="172" t="s">
        <v>1664</v>
      </c>
      <c r="C583" s="172" t="s">
        <v>458</v>
      </c>
      <c r="D583" s="173">
        <v>4.0839999999999996</v>
      </c>
      <c r="E583" s="184">
        <f>단가대비표!O200</f>
        <v>60</v>
      </c>
      <c r="F583" s="178">
        <f t="shared" si="98"/>
        <v>245</v>
      </c>
      <c r="G583" s="184">
        <f>단가대비표!P200</f>
        <v>0</v>
      </c>
      <c r="H583" s="178">
        <f t="shared" si="99"/>
        <v>0</v>
      </c>
      <c r="I583" s="184">
        <f>단가대비표!V200</f>
        <v>0</v>
      </c>
      <c r="J583" s="178">
        <f t="shared" si="100"/>
        <v>0</v>
      </c>
      <c r="K583" s="184">
        <f t="shared" si="101"/>
        <v>60</v>
      </c>
      <c r="L583" s="178">
        <f t="shared" si="101"/>
        <v>245</v>
      </c>
      <c r="M583" s="172" t="s">
        <v>145</v>
      </c>
      <c r="N583" s="78" t="s">
        <v>3678</v>
      </c>
      <c r="O583" s="78" t="s">
        <v>4885</v>
      </c>
      <c r="P583" s="78" t="s">
        <v>332</v>
      </c>
      <c r="Q583" s="78" t="s">
        <v>332</v>
      </c>
      <c r="R583" s="78" t="s">
        <v>331</v>
      </c>
      <c r="AV583" s="78" t="s">
        <v>145</v>
      </c>
      <c r="AW583" s="78" t="s">
        <v>4916</v>
      </c>
      <c r="AX583" s="78" t="s">
        <v>145</v>
      </c>
      <c r="AY583" s="78" t="s">
        <v>145</v>
      </c>
      <c r="AZ583" s="78" t="s">
        <v>145</v>
      </c>
    </row>
    <row r="584" spans="1:52" ht="30" customHeight="1">
      <c r="A584" s="172" t="s">
        <v>1656</v>
      </c>
      <c r="B584" s="172" t="s">
        <v>1665</v>
      </c>
      <c r="C584" s="172" t="s">
        <v>458</v>
      </c>
      <c r="D584" s="173">
        <v>0.58399999999999996</v>
      </c>
      <c r="E584" s="184">
        <f>단가대비표!O201</f>
        <v>80</v>
      </c>
      <c r="F584" s="178">
        <f t="shared" si="98"/>
        <v>46.7</v>
      </c>
      <c r="G584" s="184">
        <f>단가대비표!P201</f>
        <v>0</v>
      </c>
      <c r="H584" s="178">
        <f t="shared" si="99"/>
        <v>0</v>
      </c>
      <c r="I584" s="184">
        <f>단가대비표!V201</f>
        <v>0</v>
      </c>
      <c r="J584" s="178">
        <f t="shared" si="100"/>
        <v>0</v>
      </c>
      <c r="K584" s="184">
        <f t="shared" si="101"/>
        <v>80</v>
      </c>
      <c r="L584" s="178">
        <f t="shared" si="101"/>
        <v>46.7</v>
      </c>
      <c r="M584" s="172" t="s">
        <v>145</v>
      </c>
      <c r="N584" s="78" t="s">
        <v>3678</v>
      </c>
      <c r="O584" s="78" t="s">
        <v>4887</v>
      </c>
      <c r="P584" s="78" t="s">
        <v>332</v>
      </c>
      <c r="Q584" s="78" t="s">
        <v>332</v>
      </c>
      <c r="R584" s="78" t="s">
        <v>331</v>
      </c>
      <c r="AV584" s="78" t="s">
        <v>145</v>
      </c>
      <c r="AW584" s="78" t="s">
        <v>4917</v>
      </c>
      <c r="AX584" s="78" t="s">
        <v>145</v>
      </c>
      <c r="AY584" s="78" t="s">
        <v>145</v>
      </c>
      <c r="AZ584" s="78" t="s">
        <v>145</v>
      </c>
    </row>
    <row r="585" spans="1:52" ht="30" customHeight="1">
      <c r="A585" s="172" t="s">
        <v>1656</v>
      </c>
      <c r="B585" s="172" t="s">
        <v>1666</v>
      </c>
      <c r="C585" s="172" t="s">
        <v>458</v>
      </c>
      <c r="D585" s="173">
        <v>42.33</v>
      </c>
      <c r="E585" s="184">
        <f>단가대비표!O202</f>
        <v>0</v>
      </c>
      <c r="F585" s="178">
        <f t="shared" si="98"/>
        <v>0</v>
      </c>
      <c r="G585" s="184">
        <f>단가대비표!P202</f>
        <v>0</v>
      </c>
      <c r="H585" s="178">
        <f t="shared" si="99"/>
        <v>0</v>
      </c>
      <c r="I585" s="184">
        <f>단가대비표!V202</f>
        <v>0</v>
      </c>
      <c r="J585" s="178">
        <f t="shared" si="100"/>
        <v>0</v>
      </c>
      <c r="K585" s="184">
        <f t="shared" si="101"/>
        <v>0</v>
      </c>
      <c r="L585" s="178">
        <f t="shared" si="101"/>
        <v>0</v>
      </c>
      <c r="M585" s="172" t="s">
        <v>1667</v>
      </c>
      <c r="N585" s="78" t="s">
        <v>3678</v>
      </c>
      <c r="O585" s="78" t="s">
        <v>4889</v>
      </c>
      <c r="P585" s="78" t="s">
        <v>332</v>
      </c>
      <c r="Q585" s="78" t="s">
        <v>332</v>
      </c>
      <c r="R585" s="78" t="s">
        <v>331</v>
      </c>
      <c r="AV585" s="78" t="s">
        <v>145</v>
      </c>
      <c r="AW585" s="78" t="s">
        <v>4918</v>
      </c>
      <c r="AX585" s="78" t="s">
        <v>145</v>
      </c>
      <c r="AY585" s="78" t="s">
        <v>145</v>
      </c>
      <c r="AZ585" s="78" t="s">
        <v>145</v>
      </c>
    </row>
    <row r="586" spans="1:52" ht="30" customHeight="1">
      <c r="A586" s="172" t="s">
        <v>567</v>
      </c>
      <c r="B586" s="172" t="s">
        <v>1323</v>
      </c>
      <c r="C586" s="172" t="s">
        <v>358</v>
      </c>
      <c r="D586" s="173">
        <v>1</v>
      </c>
      <c r="E586" s="184">
        <f>일위대가목록!E367</f>
        <v>0</v>
      </c>
      <c r="F586" s="178">
        <f t="shared" si="98"/>
        <v>0</v>
      </c>
      <c r="G586" s="184">
        <f>일위대가목록!F367</f>
        <v>10788</v>
      </c>
      <c r="H586" s="178">
        <f t="shared" si="99"/>
        <v>10788</v>
      </c>
      <c r="I586" s="184">
        <f>일위대가목록!G367</f>
        <v>647</v>
      </c>
      <c r="J586" s="178">
        <f t="shared" si="100"/>
        <v>647</v>
      </c>
      <c r="K586" s="184">
        <f t="shared" si="101"/>
        <v>11435</v>
      </c>
      <c r="L586" s="178">
        <f t="shared" si="101"/>
        <v>11435</v>
      </c>
      <c r="M586" s="172" t="s">
        <v>1344</v>
      </c>
      <c r="N586" s="78" t="s">
        <v>3678</v>
      </c>
      <c r="O586" s="78" t="s">
        <v>4360</v>
      </c>
      <c r="P586" s="78" t="s">
        <v>331</v>
      </c>
      <c r="Q586" s="78" t="s">
        <v>332</v>
      </c>
      <c r="R586" s="78" t="s">
        <v>332</v>
      </c>
      <c r="AV586" s="78" t="s">
        <v>145</v>
      </c>
      <c r="AW586" s="78" t="s">
        <v>4919</v>
      </c>
      <c r="AX586" s="78" t="s">
        <v>145</v>
      </c>
      <c r="AY586" s="78" t="s">
        <v>145</v>
      </c>
      <c r="AZ586" s="78" t="s">
        <v>145</v>
      </c>
    </row>
    <row r="587" spans="1:52" ht="30" customHeight="1">
      <c r="A587" s="172" t="s">
        <v>1494</v>
      </c>
      <c r="B587" s="172" t="s">
        <v>145</v>
      </c>
      <c r="C587" s="172" t="s">
        <v>145</v>
      </c>
      <c r="D587" s="173"/>
      <c r="E587" s="184"/>
      <c r="F587" s="178">
        <f>TRUNC(SUMIF(N575:N586, N574, F575:F586),0)</f>
        <v>9771</v>
      </c>
      <c r="G587" s="184"/>
      <c r="H587" s="178">
        <f>TRUNC(SUMIF(N575:N586, N574, H575:H586),0)</f>
        <v>10788</v>
      </c>
      <c r="I587" s="184"/>
      <c r="J587" s="178">
        <f>TRUNC(SUMIF(N575:N586, N574, J575:J586),0)</f>
        <v>647</v>
      </c>
      <c r="K587" s="184"/>
      <c r="L587" s="178">
        <f>F587+H587+J587</f>
        <v>21206</v>
      </c>
      <c r="M587" s="172" t="s">
        <v>145</v>
      </c>
      <c r="N587" s="78" t="s">
        <v>342</v>
      </c>
      <c r="O587" s="78" t="s">
        <v>342</v>
      </c>
      <c r="P587" s="78" t="s">
        <v>145</v>
      </c>
      <c r="Q587" s="78" t="s">
        <v>145</v>
      </c>
      <c r="R587" s="78" t="s">
        <v>145</v>
      </c>
      <c r="AV587" s="78" t="s">
        <v>145</v>
      </c>
      <c r="AW587" s="78" t="s">
        <v>145</v>
      </c>
      <c r="AX587" s="78" t="s">
        <v>145</v>
      </c>
      <c r="AY587" s="78" t="s">
        <v>145</v>
      </c>
      <c r="AZ587" s="78" t="s">
        <v>145</v>
      </c>
    </row>
    <row r="588" spans="1:52" ht="30" customHeight="1">
      <c r="A588" s="173"/>
      <c r="B588" s="173"/>
      <c r="C588" s="173"/>
      <c r="D588" s="173"/>
      <c r="E588" s="184"/>
      <c r="F588" s="178"/>
      <c r="G588" s="184"/>
      <c r="H588" s="178"/>
      <c r="I588" s="184"/>
      <c r="J588" s="178"/>
      <c r="K588" s="184"/>
      <c r="L588" s="178"/>
      <c r="M588" s="173"/>
    </row>
    <row r="589" spans="1:52" ht="30" customHeight="1">
      <c r="A589" s="179" t="s">
        <v>4920</v>
      </c>
      <c r="B589" s="180"/>
      <c r="C589" s="180"/>
      <c r="D589" s="180"/>
      <c r="E589" s="181"/>
      <c r="F589" s="182"/>
      <c r="G589" s="181"/>
      <c r="H589" s="182"/>
      <c r="I589" s="181"/>
      <c r="J589" s="182"/>
      <c r="K589" s="181"/>
      <c r="L589" s="182"/>
      <c r="M589" s="183"/>
      <c r="N589" s="78" t="s">
        <v>3680</v>
      </c>
    </row>
    <row r="590" spans="1:52" ht="30" customHeight="1">
      <c r="A590" s="172" t="s">
        <v>1325</v>
      </c>
      <c r="B590" s="172" t="s">
        <v>1326</v>
      </c>
      <c r="C590" s="172" t="s">
        <v>338</v>
      </c>
      <c r="D590" s="173">
        <v>1.667</v>
      </c>
      <c r="E590" s="184">
        <f>일위대가목록!E368</f>
        <v>3552</v>
      </c>
      <c r="F590" s="178">
        <f>TRUNC(E590*D590,1)</f>
        <v>5921.1</v>
      </c>
      <c r="G590" s="184">
        <f>일위대가목록!F368</f>
        <v>6965</v>
      </c>
      <c r="H590" s="178">
        <f>TRUNC(G590*D590,1)</f>
        <v>11610.6</v>
      </c>
      <c r="I590" s="184">
        <f>일위대가목록!G368</f>
        <v>219</v>
      </c>
      <c r="J590" s="178">
        <f>TRUNC(I590*D590,1)</f>
        <v>365</v>
      </c>
      <c r="K590" s="184">
        <f>TRUNC(E590+G590+I590,1)</f>
        <v>10736</v>
      </c>
      <c r="L590" s="178">
        <f>TRUNC(F590+H590+J590,1)</f>
        <v>17896.7</v>
      </c>
      <c r="M590" s="172" t="s">
        <v>1347</v>
      </c>
      <c r="N590" s="78" t="s">
        <v>3680</v>
      </c>
      <c r="O590" s="78" t="s">
        <v>4361</v>
      </c>
      <c r="P590" s="78" t="s">
        <v>331</v>
      </c>
      <c r="Q590" s="78" t="s">
        <v>332</v>
      </c>
      <c r="R590" s="78" t="s">
        <v>332</v>
      </c>
      <c r="AV590" s="78" t="s">
        <v>145</v>
      </c>
      <c r="AW590" s="78" t="s">
        <v>4921</v>
      </c>
      <c r="AX590" s="78" t="s">
        <v>145</v>
      </c>
      <c r="AY590" s="78" t="s">
        <v>145</v>
      </c>
      <c r="AZ590" s="78" t="s">
        <v>145</v>
      </c>
    </row>
    <row r="591" spans="1:52" ht="30" customHeight="1">
      <c r="A591" s="172" t="s">
        <v>1494</v>
      </c>
      <c r="B591" s="172" t="s">
        <v>145</v>
      </c>
      <c r="C591" s="172" t="s">
        <v>145</v>
      </c>
      <c r="D591" s="173"/>
      <c r="E591" s="184"/>
      <c r="F591" s="178">
        <f>TRUNC(SUMIF(N590:N590, N589, F590:F590),0)</f>
        <v>5921</v>
      </c>
      <c r="G591" s="184"/>
      <c r="H591" s="178">
        <f>TRUNC(SUMIF(N590:N590, N589, H590:H590),0)</f>
        <v>11610</v>
      </c>
      <c r="I591" s="184"/>
      <c r="J591" s="178">
        <f>TRUNC(SUMIF(N590:N590, N589, J590:J590),0)</f>
        <v>365</v>
      </c>
      <c r="K591" s="184"/>
      <c r="L591" s="178">
        <f>F591+H591+J591</f>
        <v>17896</v>
      </c>
      <c r="M591" s="172" t="s">
        <v>145</v>
      </c>
      <c r="N591" s="78" t="s">
        <v>342</v>
      </c>
      <c r="O591" s="78" t="s">
        <v>342</v>
      </c>
      <c r="P591" s="78" t="s">
        <v>145</v>
      </c>
      <c r="Q591" s="78" t="s">
        <v>145</v>
      </c>
      <c r="R591" s="78" t="s">
        <v>145</v>
      </c>
      <c r="AV591" s="78" t="s">
        <v>145</v>
      </c>
      <c r="AW591" s="78" t="s">
        <v>145</v>
      </c>
      <c r="AX591" s="78" t="s">
        <v>145</v>
      </c>
      <c r="AY591" s="78" t="s">
        <v>145</v>
      </c>
      <c r="AZ591" s="78" t="s">
        <v>145</v>
      </c>
    </row>
    <row r="592" spans="1:52" ht="30" customHeight="1">
      <c r="A592" s="173"/>
      <c r="B592" s="173"/>
      <c r="C592" s="173"/>
      <c r="D592" s="173"/>
      <c r="E592" s="184"/>
      <c r="F592" s="178"/>
      <c r="G592" s="184"/>
      <c r="H592" s="178"/>
      <c r="I592" s="184"/>
      <c r="J592" s="178"/>
      <c r="K592" s="184"/>
      <c r="L592" s="178"/>
      <c r="M592" s="173"/>
    </row>
    <row r="593" spans="1:52" ht="30" customHeight="1">
      <c r="A593" s="179" t="s">
        <v>4922</v>
      </c>
      <c r="B593" s="180"/>
      <c r="C593" s="180"/>
      <c r="D593" s="180"/>
      <c r="E593" s="181"/>
      <c r="F593" s="182"/>
      <c r="G593" s="181"/>
      <c r="H593" s="182"/>
      <c r="I593" s="181"/>
      <c r="J593" s="182"/>
      <c r="K593" s="181"/>
      <c r="L593" s="182"/>
      <c r="M593" s="183"/>
      <c r="N593" s="78" t="s">
        <v>3682</v>
      </c>
    </row>
    <row r="594" spans="1:52" ht="30" customHeight="1">
      <c r="A594" s="172" t="s">
        <v>1670</v>
      </c>
      <c r="B594" s="172" t="s">
        <v>1671</v>
      </c>
      <c r="C594" s="172" t="s">
        <v>680</v>
      </c>
      <c r="D594" s="173">
        <v>1</v>
      </c>
      <c r="E594" s="184">
        <f>단가대비표!O220</f>
        <v>18080</v>
      </c>
      <c r="F594" s="178">
        <f>TRUNC(E594*D594,1)</f>
        <v>18080</v>
      </c>
      <c r="G594" s="184">
        <f>단가대비표!P220</f>
        <v>0</v>
      </c>
      <c r="H594" s="178">
        <f>TRUNC(G594*D594,1)</f>
        <v>0</v>
      </c>
      <c r="I594" s="184">
        <f>단가대비표!V220</f>
        <v>0</v>
      </c>
      <c r="J594" s="178">
        <f>TRUNC(I594*D594,1)</f>
        <v>0</v>
      </c>
      <c r="K594" s="184">
        <f t="shared" ref="K594:L598" si="102">TRUNC(E594+G594+I594,1)</f>
        <v>18080</v>
      </c>
      <c r="L594" s="178">
        <f t="shared" si="102"/>
        <v>18080</v>
      </c>
      <c r="M594" s="172" t="s">
        <v>145</v>
      </c>
      <c r="N594" s="78" t="s">
        <v>3682</v>
      </c>
      <c r="O594" s="78" t="s">
        <v>4923</v>
      </c>
      <c r="P594" s="78" t="s">
        <v>332</v>
      </c>
      <c r="Q594" s="78" t="s">
        <v>332</v>
      </c>
      <c r="R594" s="78" t="s">
        <v>331</v>
      </c>
      <c r="V594">
        <v>1</v>
      </c>
      <c r="AV594" s="78" t="s">
        <v>145</v>
      </c>
      <c r="AW594" s="78" t="s">
        <v>4924</v>
      </c>
      <c r="AX594" s="78" t="s">
        <v>145</v>
      </c>
      <c r="AY594" s="78" t="s">
        <v>145</v>
      </c>
      <c r="AZ594" s="78" t="s">
        <v>145</v>
      </c>
    </row>
    <row r="595" spans="1:52" ht="30" customHeight="1">
      <c r="A595" s="172" t="s">
        <v>1551</v>
      </c>
      <c r="B595" s="172" t="s">
        <v>1594</v>
      </c>
      <c r="C595" s="172" t="s">
        <v>1096</v>
      </c>
      <c r="D595" s="173">
        <v>1</v>
      </c>
      <c r="E595" s="184">
        <f>TRUNC(SUMIF(V594:V598, RIGHTB(O595, 1), F594:F598)*U595, 2)</f>
        <v>542.4</v>
      </c>
      <c r="F595" s="178">
        <f>TRUNC(E595*D595,1)</f>
        <v>542.4</v>
      </c>
      <c r="G595" s="184">
        <v>0</v>
      </c>
      <c r="H595" s="178">
        <f>TRUNC(G595*D595,1)</f>
        <v>0</v>
      </c>
      <c r="I595" s="184">
        <v>0</v>
      </c>
      <c r="J595" s="178">
        <f>TRUNC(I595*D595,1)</f>
        <v>0</v>
      </c>
      <c r="K595" s="184">
        <f t="shared" si="102"/>
        <v>542.4</v>
      </c>
      <c r="L595" s="178">
        <f t="shared" si="102"/>
        <v>542.4</v>
      </c>
      <c r="M595" s="172" t="s">
        <v>145</v>
      </c>
      <c r="N595" s="78" t="s">
        <v>3682</v>
      </c>
      <c r="O595" s="78" t="s">
        <v>4186</v>
      </c>
      <c r="P595" s="78" t="s">
        <v>332</v>
      </c>
      <c r="Q595" s="78" t="s">
        <v>332</v>
      </c>
      <c r="R595" s="78" t="s">
        <v>332</v>
      </c>
      <c r="S595">
        <v>0</v>
      </c>
      <c r="T595">
        <v>0</v>
      </c>
      <c r="U595">
        <v>0.03</v>
      </c>
      <c r="AV595" s="78" t="s">
        <v>145</v>
      </c>
      <c r="AW595" s="78" t="s">
        <v>4925</v>
      </c>
      <c r="AX595" s="78" t="s">
        <v>145</v>
      </c>
      <c r="AY595" s="78" t="s">
        <v>145</v>
      </c>
      <c r="AZ595" s="78" t="s">
        <v>145</v>
      </c>
    </row>
    <row r="596" spans="1:52" ht="30" customHeight="1">
      <c r="A596" s="172" t="s">
        <v>1672</v>
      </c>
      <c r="B596" s="172" t="s">
        <v>1514</v>
      </c>
      <c r="C596" s="172" t="s">
        <v>1515</v>
      </c>
      <c r="D596" s="173">
        <v>0.34300000000000003</v>
      </c>
      <c r="E596" s="184">
        <f>단가대비표!O366</f>
        <v>0</v>
      </c>
      <c r="F596" s="178">
        <f>TRUNC(E596*D596,1)</f>
        <v>0</v>
      </c>
      <c r="G596" s="184">
        <f>단가대비표!P366</f>
        <v>252249</v>
      </c>
      <c r="H596" s="178">
        <f>TRUNC(G596*D596,1)</f>
        <v>86521.4</v>
      </c>
      <c r="I596" s="184">
        <f>단가대비표!V366</f>
        <v>0</v>
      </c>
      <c r="J596" s="178">
        <f>TRUNC(I596*D596,1)</f>
        <v>0</v>
      </c>
      <c r="K596" s="184">
        <f t="shared" si="102"/>
        <v>252249</v>
      </c>
      <c r="L596" s="178">
        <f t="shared" si="102"/>
        <v>86521.4</v>
      </c>
      <c r="M596" s="172" t="s">
        <v>145</v>
      </c>
      <c r="N596" s="78" t="s">
        <v>3682</v>
      </c>
      <c r="O596" s="78" t="s">
        <v>4926</v>
      </c>
      <c r="P596" s="78" t="s">
        <v>332</v>
      </c>
      <c r="Q596" s="78" t="s">
        <v>332</v>
      </c>
      <c r="R596" s="78" t="s">
        <v>331</v>
      </c>
      <c r="W596">
        <v>2</v>
      </c>
      <c r="AV596" s="78" t="s">
        <v>145</v>
      </c>
      <c r="AW596" s="78" t="s">
        <v>4927</v>
      </c>
      <c r="AX596" s="78" t="s">
        <v>145</v>
      </c>
      <c r="AY596" s="78" t="s">
        <v>145</v>
      </c>
      <c r="AZ596" s="78" t="s">
        <v>145</v>
      </c>
    </row>
    <row r="597" spans="1:52" ht="30" customHeight="1">
      <c r="A597" s="172" t="s">
        <v>1516</v>
      </c>
      <c r="B597" s="172" t="s">
        <v>1514</v>
      </c>
      <c r="C597" s="172" t="s">
        <v>1515</v>
      </c>
      <c r="D597" s="173">
        <v>6.3E-2</v>
      </c>
      <c r="E597" s="184">
        <f>단가대비표!O345</f>
        <v>0</v>
      </c>
      <c r="F597" s="178">
        <f>TRUNC(E597*D597,1)</f>
        <v>0</v>
      </c>
      <c r="G597" s="184">
        <f>단가대비표!P345</f>
        <v>169804</v>
      </c>
      <c r="H597" s="178">
        <f>TRUNC(G597*D597,1)</f>
        <v>10697.6</v>
      </c>
      <c r="I597" s="184">
        <f>단가대비표!V345</f>
        <v>0</v>
      </c>
      <c r="J597" s="178">
        <f>TRUNC(I597*D597,1)</f>
        <v>0</v>
      </c>
      <c r="K597" s="184">
        <f t="shared" si="102"/>
        <v>169804</v>
      </c>
      <c r="L597" s="178">
        <f t="shared" si="102"/>
        <v>10697.6</v>
      </c>
      <c r="M597" s="172" t="s">
        <v>145</v>
      </c>
      <c r="N597" s="78" t="s">
        <v>3682</v>
      </c>
      <c r="O597" s="78" t="s">
        <v>4472</v>
      </c>
      <c r="P597" s="78" t="s">
        <v>332</v>
      </c>
      <c r="Q597" s="78" t="s">
        <v>332</v>
      </c>
      <c r="R597" s="78" t="s">
        <v>331</v>
      </c>
      <c r="W597">
        <v>2</v>
      </c>
      <c r="AV597" s="78" t="s">
        <v>145</v>
      </c>
      <c r="AW597" s="78" t="s">
        <v>4928</v>
      </c>
      <c r="AX597" s="78" t="s">
        <v>145</v>
      </c>
      <c r="AY597" s="78" t="s">
        <v>145</v>
      </c>
      <c r="AZ597" s="78" t="s">
        <v>145</v>
      </c>
    </row>
    <row r="598" spans="1:52" ht="30" customHeight="1">
      <c r="A598" s="172" t="s">
        <v>1580</v>
      </c>
      <c r="B598" s="172" t="s">
        <v>1673</v>
      </c>
      <c r="C598" s="172" t="s">
        <v>1096</v>
      </c>
      <c r="D598" s="173">
        <v>1</v>
      </c>
      <c r="E598" s="184">
        <v>0</v>
      </c>
      <c r="F598" s="178">
        <f>TRUNC(E598*D598,1)</f>
        <v>0</v>
      </c>
      <c r="G598" s="184">
        <v>0</v>
      </c>
      <c r="H598" s="178">
        <f>TRUNC(G598*D598,1)</f>
        <v>0</v>
      </c>
      <c r="I598" s="184">
        <f>TRUNC(SUMIF(W594:W598, RIGHTB(O598, 1), H594:H598)*U598, 2)</f>
        <v>2916.57</v>
      </c>
      <c r="J598" s="178">
        <f>TRUNC(I598*D598,1)</f>
        <v>2916.5</v>
      </c>
      <c r="K598" s="184">
        <f t="shared" si="102"/>
        <v>2916.5</v>
      </c>
      <c r="L598" s="178">
        <f t="shared" si="102"/>
        <v>2916.5</v>
      </c>
      <c r="M598" s="172" t="s">
        <v>145</v>
      </c>
      <c r="N598" s="78" t="s">
        <v>3682</v>
      </c>
      <c r="O598" s="78" t="s">
        <v>4453</v>
      </c>
      <c r="P598" s="78" t="s">
        <v>332</v>
      </c>
      <c r="Q598" s="78" t="s">
        <v>332</v>
      </c>
      <c r="R598" s="78" t="s">
        <v>332</v>
      </c>
      <c r="S598">
        <v>1</v>
      </c>
      <c r="T598">
        <v>2</v>
      </c>
      <c r="U598">
        <v>0.03</v>
      </c>
      <c r="AV598" s="78" t="s">
        <v>145</v>
      </c>
      <c r="AW598" s="78" t="s">
        <v>4929</v>
      </c>
      <c r="AX598" s="78" t="s">
        <v>145</v>
      </c>
      <c r="AY598" s="78" t="s">
        <v>145</v>
      </c>
      <c r="AZ598" s="78" t="s">
        <v>145</v>
      </c>
    </row>
    <row r="599" spans="1:52" ht="30" customHeight="1">
      <c r="A599" s="172" t="s">
        <v>1494</v>
      </c>
      <c r="B599" s="172" t="s">
        <v>145</v>
      </c>
      <c r="C599" s="172" t="s">
        <v>145</v>
      </c>
      <c r="D599" s="173"/>
      <c r="E599" s="184"/>
      <c r="F599" s="178">
        <f>TRUNC(SUMIF(N594:N598, N593, F594:F598),0)</f>
        <v>18622</v>
      </c>
      <c r="G599" s="184"/>
      <c r="H599" s="178">
        <f>TRUNC(SUMIF(N594:N598, N593, H594:H598),0)</f>
        <v>97219</v>
      </c>
      <c r="I599" s="184"/>
      <c r="J599" s="178">
        <f>TRUNC(SUMIF(N594:N598, N593, J594:J598),0)</f>
        <v>2916</v>
      </c>
      <c r="K599" s="184"/>
      <c r="L599" s="178">
        <f>F599+H599+J599</f>
        <v>118757</v>
      </c>
      <c r="M599" s="172" t="s">
        <v>145</v>
      </c>
      <c r="N599" s="78" t="s">
        <v>342</v>
      </c>
      <c r="O599" s="78" t="s">
        <v>342</v>
      </c>
      <c r="P599" s="78" t="s">
        <v>145</v>
      </c>
      <c r="Q599" s="78" t="s">
        <v>145</v>
      </c>
      <c r="R599" s="78" t="s">
        <v>145</v>
      </c>
      <c r="AV599" s="78" t="s">
        <v>145</v>
      </c>
      <c r="AW599" s="78" t="s">
        <v>145</v>
      </c>
      <c r="AX599" s="78" t="s">
        <v>145</v>
      </c>
      <c r="AY599" s="78" t="s">
        <v>145</v>
      </c>
      <c r="AZ599" s="78" t="s">
        <v>145</v>
      </c>
    </row>
    <row r="600" spans="1:52" ht="30" customHeight="1">
      <c r="A600" s="173"/>
      <c r="B600" s="173"/>
      <c r="C600" s="173"/>
      <c r="D600" s="173"/>
      <c r="E600" s="184"/>
      <c r="F600" s="178"/>
      <c r="G600" s="184"/>
      <c r="H600" s="178"/>
      <c r="I600" s="184"/>
      <c r="J600" s="178"/>
      <c r="K600" s="184"/>
      <c r="L600" s="178"/>
      <c r="M600" s="173"/>
    </row>
    <row r="601" spans="1:52" ht="30" customHeight="1">
      <c r="A601" s="179" t="s">
        <v>4930</v>
      </c>
      <c r="B601" s="180"/>
      <c r="C601" s="180"/>
      <c r="D601" s="180"/>
      <c r="E601" s="181"/>
      <c r="F601" s="182"/>
      <c r="G601" s="181"/>
      <c r="H601" s="182"/>
      <c r="I601" s="181"/>
      <c r="J601" s="182"/>
      <c r="K601" s="181"/>
      <c r="L601" s="182"/>
      <c r="M601" s="183"/>
      <c r="N601" s="78" t="s">
        <v>3684</v>
      </c>
    </row>
    <row r="602" spans="1:52" ht="30" customHeight="1">
      <c r="A602" s="172" t="s">
        <v>1627</v>
      </c>
      <c r="B602" s="172" t="s">
        <v>1641</v>
      </c>
      <c r="C602" s="172" t="s">
        <v>1273</v>
      </c>
      <c r="D602" s="173">
        <v>1.6013999999999999</v>
      </c>
      <c r="E602" s="184">
        <f>단가대비표!O120</f>
        <v>3737</v>
      </c>
      <c r="F602" s="178">
        <f>TRUNC(E602*D602,1)</f>
        <v>5984.4</v>
      </c>
      <c r="G602" s="184">
        <f>단가대비표!P120</f>
        <v>0</v>
      </c>
      <c r="H602" s="178">
        <f>TRUNC(G602*D602,1)</f>
        <v>0</v>
      </c>
      <c r="I602" s="184">
        <f>단가대비표!V120</f>
        <v>0</v>
      </c>
      <c r="J602" s="178">
        <f>TRUNC(I602*D602,1)</f>
        <v>0</v>
      </c>
      <c r="K602" s="184">
        <f t="shared" ref="K602:L605" si="103">TRUNC(E602+G602+I602,1)</f>
        <v>3737</v>
      </c>
      <c r="L602" s="178">
        <f t="shared" si="103"/>
        <v>5984.4</v>
      </c>
      <c r="M602" s="172" t="s">
        <v>145</v>
      </c>
      <c r="N602" s="78" t="s">
        <v>3684</v>
      </c>
      <c r="O602" s="78" t="s">
        <v>4817</v>
      </c>
      <c r="P602" s="78" t="s">
        <v>332</v>
      </c>
      <c r="Q602" s="78" t="s">
        <v>332</v>
      </c>
      <c r="R602" s="78" t="s">
        <v>331</v>
      </c>
      <c r="AV602" s="78" t="s">
        <v>145</v>
      </c>
      <c r="AW602" s="78" t="s">
        <v>4931</v>
      </c>
      <c r="AX602" s="78" t="s">
        <v>145</v>
      </c>
      <c r="AY602" s="78" t="s">
        <v>145</v>
      </c>
      <c r="AZ602" s="78" t="s">
        <v>145</v>
      </c>
    </row>
    <row r="603" spans="1:52" ht="30" customHeight="1">
      <c r="A603" s="172" t="s">
        <v>1674</v>
      </c>
      <c r="B603" s="172" t="s">
        <v>1675</v>
      </c>
      <c r="C603" s="172" t="s">
        <v>1273</v>
      </c>
      <c r="D603" s="173">
        <v>0.74080000000000001</v>
      </c>
      <c r="E603" s="184">
        <f>단가대비표!O68</f>
        <v>5380</v>
      </c>
      <c r="F603" s="178">
        <f>TRUNC(E603*D603,1)</f>
        <v>3985.5</v>
      </c>
      <c r="G603" s="184">
        <f>단가대비표!P68</f>
        <v>0</v>
      </c>
      <c r="H603" s="178">
        <f>TRUNC(G603*D603,1)</f>
        <v>0</v>
      </c>
      <c r="I603" s="184">
        <f>단가대비표!V68</f>
        <v>0</v>
      </c>
      <c r="J603" s="178">
        <f>TRUNC(I603*D603,1)</f>
        <v>0</v>
      </c>
      <c r="K603" s="184">
        <f t="shared" si="103"/>
        <v>5380</v>
      </c>
      <c r="L603" s="178">
        <f t="shared" si="103"/>
        <v>3985.5</v>
      </c>
      <c r="M603" s="172" t="s">
        <v>145</v>
      </c>
      <c r="N603" s="78" t="s">
        <v>3684</v>
      </c>
      <c r="O603" s="78" t="s">
        <v>4932</v>
      </c>
      <c r="P603" s="78" t="s">
        <v>332</v>
      </c>
      <c r="Q603" s="78" t="s">
        <v>332</v>
      </c>
      <c r="R603" s="78" t="s">
        <v>331</v>
      </c>
      <c r="AV603" s="78" t="s">
        <v>145</v>
      </c>
      <c r="AW603" s="78" t="s">
        <v>4933</v>
      </c>
      <c r="AX603" s="78" t="s">
        <v>145</v>
      </c>
      <c r="AY603" s="78" t="s">
        <v>145</v>
      </c>
      <c r="AZ603" s="78" t="s">
        <v>145</v>
      </c>
    </row>
    <row r="604" spans="1:52" ht="30" customHeight="1">
      <c r="A604" s="172" t="s">
        <v>1271</v>
      </c>
      <c r="B604" s="172" t="s">
        <v>1272</v>
      </c>
      <c r="C604" s="172" t="s">
        <v>1273</v>
      </c>
      <c r="D604" s="173">
        <v>2.1619999999999999</v>
      </c>
      <c r="E604" s="184">
        <f>일위대가목록!E349</f>
        <v>136</v>
      </c>
      <c r="F604" s="178">
        <f>TRUNC(E604*D604,1)</f>
        <v>294</v>
      </c>
      <c r="G604" s="184">
        <f>일위대가목록!F349</f>
        <v>6840</v>
      </c>
      <c r="H604" s="178">
        <f>TRUNC(G604*D604,1)</f>
        <v>14788</v>
      </c>
      <c r="I604" s="184">
        <f>일위대가목록!G349</f>
        <v>273</v>
      </c>
      <c r="J604" s="178">
        <f>TRUNC(I604*D604,1)</f>
        <v>590.20000000000005</v>
      </c>
      <c r="K604" s="184">
        <f t="shared" si="103"/>
        <v>7249</v>
      </c>
      <c r="L604" s="178">
        <f t="shared" si="103"/>
        <v>15672.2</v>
      </c>
      <c r="M604" s="172" t="s">
        <v>1307</v>
      </c>
      <c r="N604" s="78" t="s">
        <v>3684</v>
      </c>
      <c r="O604" s="78" t="s">
        <v>4342</v>
      </c>
      <c r="P604" s="78" t="s">
        <v>331</v>
      </c>
      <c r="Q604" s="78" t="s">
        <v>332</v>
      </c>
      <c r="R604" s="78" t="s">
        <v>332</v>
      </c>
      <c r="AV604" s="78" t="s">
        <v>145</v>
      </c>
      <c r="AW604" s="78" t="s">
        <v>4934</v>
      </c>
      <c r="AX604" s="78" t="s">
        <v>145</v>
      </c>
      <c r="AY604" s="78" t="s">
        <v>145</v>
      </c>
      <c r="AZ604" s="78" t="s">
        <v>145</v>
      </c>
    </row>
    <row r="605" spans="1:52" ht="30" customHeight="1">
      <c r="A605" s="172" t="s">
        <v>918</v>
      </c>
      <c r="B605" s="172" t="s">
        <v>1642</v>
      </c>
      <c r="C605" s="172" t="s">
        <v>1273</v>
      </c>
      <c r="D605" s="173">
        <v>-0.126</v>
      </c>
      <c r="E605" s="184">
        <f>단가대비표!O50</f>
        <v>1600</v>
      </c>
      <c r="F605" s="178">
        <f>TRUNC(E605*D605,1)</f>
        <v>-201.6</v>
      </c>
      <c r="G605" s="184">
        <f>단가대비표!P50</f>
        <v>0</v>
      </c>
      <c r="H605" s="178">
        <f>TRUNC(G605*D605,1)</f>
        <v>0</v>
      </c>
      <c r="I605" s="184">
        <f>단가대비표!V50</f>
        <v>0</v>
      </c>
      <c r="J605" s="178">
        <f>TRUNC(I605*D605,1)</f>
        <v>0</v>
      </c>
      <c r="K605" s="184">
        <f t="shared" si="103"/>
        <v>1600</v>
      </c>
      <c r="L605" s="178">
        <f t="shared" si="103"/>
        <v>-201.6</v>
      </c>
      <c r="M605" s="172" t="s">
        <v>920</v>
      </c>
      <c r="N605" s="78" t="s">
        <v>3684</v>
      </c>
      <c r="O605" s="78" t="s">
        <v>4823</v>
      </c>
      <c r="P605" s="78" t="s">
        <v>332</v>
      </c>
      <c r="Q605" s="78" t="s">
        <v>332</v>
      </c>
      <c r="R605" s="78" t="s">
        <v>331</v>
      </c>
      <c r="AV605" s="78" t="s">
        <v>145</v>
      </c>
      <c r="AW605" s="78" t="s">
        <v>4935</v>
      </c>
      <c r="AX605" s="78" t="s">
        <v>145</v>
      </c>
      <c r="AY605" s="78" t="s">
        <v>145</v>
      </c>
      <c r="AZ605" s="78" t="s">
        <v>145</v>
      </c>
    </row>
    <row r="606" spans="1:52" ht="30" customHeight="1">
      <c r="A606" s="172" t="s">
        <v>1494</v>
      </c>
      <c r="B606" s="172" t="s">
        <v>145</v>
      </c>
      <c r="C606" s="172" t="s">
        <v>145</v>
      </c>
      <c r="D606" s="173"/>
      <c r="E606" s="184"/>
      <c r="F606" s="178">
        <f>TRUNC(SUMIF(N602:N605, N601, F602:F605),0)</f>
        <v>10062</v>
      </c>
      <c r="G606" s="184"/>
      <c r="H606" s="178">
        <f>TRUNC(SUMIF(N602:N605, N601, H602:H605),0)</f>
        <v>14788</v>
      </c>
      <c r="I606" s="184"/>
      <c r="J606" s="178">
        <f>TRUNC(SUMIF(N602:N605, N601, J602:J605),0)</f>
        <v>590</v>
      </c>
      <c r="K606" s="184"/>
      <c r="L606" s="178">
        <f>F606+H606+J606</f>
        <v>25440</v>
      </c>
      <c r="M606" s="172" t="s">
        <v>145</v>
      </c>
      <c r="N606" s="78" t="s">
        <v>342</v>
      </c>
      <c r="O606" s="78" t="s">
        <v>342</v>
      </c>
      <c r="P606" s="78" t="s">
        <v>145</v>
      </c>
      <c r="Q606" s="78" t="s">
        <v>145</v>
      </c>
      <c r="R606" s="78" t="s">
        <v>145</v>
      </c>
      <c r="AV606" s="78" t="s">
        <v>145</v>
      </c>
      <c r="AW606" s="78" t="s">
        <v>145</v>
      </c>
      <c r="AX606" s="78" t="s">
        <v>145</v>
      </c>
      <c r="AY606" s="78" t="s">
        <v>145</v>
      </c>
      <c r="AZ606" s="78" t="s">
        <v>145</v>
      </c>
    </row>
    <row r="607" spans="1:52" ht="30" customHeight="1">
      <c r="A607" s="173"/>
      <c r="B607" s="173"/>
      <c r="C607" s="173"/>
      <c r="D607" s="173"/>
      <c r="E607" s="184"/>
      <c r="F607" s="178"/>
      <c r="G607" s="184"/>
      <c r="H607" s="178"/>
      <c r="I607" s="184"/>
      <c r="J607" s="178"/>
      <c r="K607" s="184"/>
      <c r="L607" s="178"/>
      <c r="M607" s="173"/>
    </row>
    <row r="608" spans="1:52" ht="30" customHeight="1">
      <c r="A608" s="179" t="s">
        <v>4936</v>
      </c>
      <c r="B608" s="180"/>
      <c r="C608" s="180"/>
      <c r="D608" s="180"/>
      <c r="E608" s="181"/>
      <c r="F608" s="182"/>
      <c r="G608" s="181"/>
      <c r="H608" s="182"/>
      <c r="I608" s="181"/>
      <c r="J608" s="182"/>
      <c r="K608" s="181"/>
      <c r="L608" s="182"/>
      <c r="M608" s="183"/>
      <c r="N608" s="78" t="s">
        <v>3686</v>
      </c>
    </row>
    <row r="609" spans="1:52" ht="30" customHeight="1">
      <c r="A609" s="172" t="s">
        <v>1634</v>
      </c>
      <c r="B609" s="172" t="s">
        <v>1635</v>
      </c>
      <c r="C609" s="172" t="s">
        <v>358</v>
      </c>
      <c r="D609" s="173">
        <v>0.84</v>
      </c>
      <c r="E609" s="184">
        <f>단가대비표!O181</f>
        <v>170000</v>
      </c>
      <c r="F609" s="178">
        <f>TRUNC(E609*D609,1)</f>
        <v>142800</v>
      </c>
      <c r="G609" s="184">
        <f>단가대비표!P181</f>
        <v>0</v>
      </c>
      <c r="H609" s="178">
        <f>TRUNC(G609*D609,1)</f>
        <v>0</v>
      </c>
      <c r="I609" s="184">
        <f>단가대비표!V181</f>
        <v>0</v>
      </c>
      <c r="J609" s="178">
        <f>TRUNC(I609*D609,1)</f>
        <v>0</v>
      </c>
      <c r="K609" s="184">
        <f>TRUNC(E609+G609+I609,1)</f>
        <v>170000</v>
      </c>
      <c r="L609" s="178">
        <f>TRUNC(F609+H609+J609,1)</f>
        <v>142800</v>
      </c>
      <c r="M609" s="172" t="s">
        <v>145</v>
      </c>
      <c r="N609" s="78" t="s">
        <v>3686</v>
      </c>
      <c r="O609" s="78" t="s">
        <v>4798</v>
      </c>
      <c r="P609" s="78" t="s">
        <v>332</v>
      </c>
      <c r="Q609" s="78" t="s">
        <v>332</v>
      </c>
      <c r="R609" s="78" t="s">
        <v>331</v>
      </c>
      <c r="AV609" s="78" t="s">
        <v>145</v>
      </c>
      <c r="AW609" s="78" t="s">
        <v>4937</v>
      </c>
      <c r="AX609" s="78" t="s">
        <v>145</v>
      </c>
      <c r="AY609" s="78" t="s">
        <v>145</v>
      </c>
      <c r="AZ609" s="78" t="s">
        <v>145</v>
      </c>
    </row>
    <row r="610" spans="1:52" ht="30" customHeight="1">
      <c r="A610" s="172" t="s">
        <v>1494</v>
      </c>
      <c r="B610" s="172" t="s">
        <v>145</v>
      </c>
      <c r="C610" s="172" t="s">
        <v>145</v>
      </c>
      <c r="D610" s="173"/>
      <c r="E610" s="184"/>
      <c r="F610" s="178">
        <f>TRUNC(SUMIF(N609:N609, N608, F609:F609),0)</f>
        <v>142800</v>
      </c>
      <c r="G610" s="184"/>
      <c r="H610" s="178">
        <f>TRUNC(SUMIF(N609:N609, N608, H609:H609),0)</f>
        <v>0</v>
      </c>
      <c r="I610" s="184"/>
      <c r="J610" s="178">
        <f>TRUNC(SUMIF(N609:N609, N608, J609:J609),0)</f>
        <v>0</v>
      </c>
      <c r="K610" s="184"/>
      <c r="L610" s="178">
        <f>F610+H610+J610</f>
        <v>142800</v>
      </c>
      <c r="M610" s="172" t="s">
        <v>145</v>
      </c>
      <c r="N610" s="78" t="s">
        <v>342</v>
      </c>
      <c r="O610" s="78" t="s">
        <v>342</v>
      </c>
      <c r="P610" s="78" t="s">
        <v>145</v>
      </c>
      <c r="Q610" s="78" t="s">
        <v>145</v>
      </c>
      <c r="R610" s="78" t="s">
        <v>145</v>
      </c>
      <c r="AV610" s="78" t="s">
        <v>145</v>
      </c>
      <c r="AW610" s="78" t="s">
        <v>145</v>
      </c>
      <c r="AX610" s="78" t="s">
        <v>145</v>
      </c>
      <c r="AY610" s="78" t="s">
        <v>145</v>
      </c>
      <c r="AZ610" s="78" t="s">
        <v>145</v>
      </c>
    </row>
    <row r="611" spans="1:52" ht="30" customHeight="1">
      <c r="A611" s="173"/>
      <c r="B611" s="173"/>
      <c r="C611" s="173"/>
      <c r="D611" s="173"/>
      <c r="E611" s="184"/>
      <c r="F611" s="178"/>
      <c r="G611" s="184"/>
      <c r="H611" s="178"/>
      <c r="I611" s="184"/>
      <c r="J611" s="178"/>
      <c r="K611" s="184"/>
      <c r="L611" s="178"/>
      <c r="M611" s="173"/>
    </row>
    <row r="612" spans="1:52" ht="30" customHeight="1">
      <c r="A612" s="179" t="s">
        <v>4938</v>
      </c>
      <c r="B612" s="180"/>
      <c r="C612" s="180"/>
      <c r="D612" s="180"/>
      <c r="E612" s="181"/>
      <c r="F612" s="182"/>
      <c r="G612" s="181"/>
      <c r="H612" s="182"/>
      <c r="I612" s="181"/>
      <c r="J612" s="182"/>
      <c r="K612" s="181"/>
      <c r="L612" s="182"/>
      <c r="M612" s="183"/>
      <c r="N612" s="78" t="s">
        <v>3688</v>
      </c>
    </row>
    <row r="613" spans="1:52" ht="30" customHeight="1">
      <c r="A613" s="172" t="s">
        <v>1336</v>
      </c>
      <c r="B613" s="172" t="s">
        <v>1340</v>
      </c>
      <c r="C613" s="172" t="s">
        <v>358</v>
      </c>
      <c r="D613" s="173">
        <v>1</v>
      </c>
      <c r="E613" s="184">
        <f>일위대가목록!E372</f>
        <v>64737</v>
      </c>
      <c r="F613" s="178">
        <f>TRUNC(E613*D613,1)</f>
        <v>64737</v>
      </c>
      <c r="G613" s="184">
        <f>일위대가목록!F372</f>
        <v>247885</v>
      </c>
      <c r="H613" s="178">
        <f>TRUNC(G613*D613,1)</f>
        <v>247885</v>
      </c>
      <c r="I613" s="184">
        <f>일위대가목록!G372</f>
        <v>12394</v>
      </c>
      <c r="J613" s="178">
        <f>TRUNC(I613*D613,1)</f>
        <v>12394</v>
      </c>
      <c r="K613" s="184">
        <f t="shared" ref="K613:L615" si="104">TRUNC(E613+G613+I613,1)</f>
        <v>325016</v>
      </c>
      <c r="L613" s="178">
        <f t="shared" si="104"/>
        <v>325016</v>
      </c>
      <c r="M613" s="172" t="s">
        <v>1354</v>
      </c>
      <c r="N613" s="78" t="s">
        <v>3688</v>
      </c>
      <c r="O613" s="78" t="s">
        <v>4365</v>
      </c>
      <c r="P613" s="78" t="s">
        <v>331</v>
      </c>
      <c r="Q613" s="78" t="s">
        <v>332</v>
      </c>
      <c r="R613" s="78" t="s">
        <v>332</v>
      </c>
      <c r="AV613" s="78" t="s">
        <v>145</v>
      </c>
      <c r="AW613" s="78" t="s">
        <v>4939</v>
      </c>
      <c r="AX613" s="78" t="s">
        <v>145</v>
      </c>
      <c r="AY613" s="78" t="s">
        <v>145</v>
      </c>
      <c r="AZ613" s="78" t="s">
        <v>145</v>
      </c>
    </row>
    <row r="614" spans="1:52" ht="30" customHeight="1">
      <c r="A614" s="172" t="s">
        <v>1302</v>
      </c>
      <c r="B614" s="172" t="s">
        <v>1303</v>
      </c>
      <c r="C614" s="172" t="s">
        <v>358</v>
      </c>
      <c r="D614" s="173">
        <v>2</v>
      </c>
      <c r="E614" s="184">
        <f>일위대가목록!E359</f>
        <v>3476</v>
      </c>
      <c r="F614" s="178">
        <f>TRUNC(E614*D614,1)</f>
        <v>6952</v>
      </c>
      <c r="G614" s="184">
        <f>일위대가목록!F359</f>
        <v>11494</v>
      </c>
      <c r="H614" s="178">
        <f>TRUNC(G614*D614,1)</f>
        <v>22988</v>
      </c>
      <c r="I614" s="184">
        <f>일위대가목록!G359</f>
        <v>0</v>
      </c>
      <c r="J614" s="178">
        <f>TRUNC(I614*D614,1)</f>
        <v>0</v>
      </c>
      <c r="K614" s="184">
        <f t="shared" si="104"/>
        <v>14970</v>
      </c>
      <c r="L614" s="178">
        <f t="shared" si="104"/>
        <v>29940</v>
      </c>
      <c r="M614" s="172" t="s">
        <v>1327</v>
      </c>
      <c r="N614" s="78" t="s">
        <v>3688</v>
      </c>
      <c r="O614" s="78" t="s">
        <v>4352</v>
      </c>
      <c r="P614" s="78" t="s">
        <v>331</v>
      </c>
      <c r="Q614" s="78" t="s">
        <v>332</v>
      </c>
      <c r="R614" s="78" t="s">
        <v>332</v>
      </c>
      <c r="AV614" s="78" t="s">
        <v>145</v>
      </c>
      <c r="AW614" s="78" t="s">
        <v>4940</v>
      </c>
      <c r="AX614" s="78" t="s">
        <v>145</v>
      </c>
      <c r="AY614" s="78" t="s">
        <v>145</v>
      </c>
      <c r="AZ614" s="78" t="s">
        <v>145</v>
      </c>
    </row>
    <row r="615" spans="1:52" ht="30" customHeight="1">
      <c r="A615" s="172" t="s">
        <v>1342</v>
      </c>
      <c r="B615" s="172" t="s">
        <v>1343</v>
      </c>
      <c r="C615" s="172" t="s">
        <v>358</v>
      </c>
      <c r="D615" s="173">
        <v>2</v>
      </c>
      <c r="E615" s="184">
        <f>일위대가목록!E43</f>
        <v>1253</v>
      </c>
      <c r="F615" s="178">
        <f>TRUNC(E615*D615,1)</f>
        <v>2506</v>
      </c>
      <c r="G615" s="184">
        <f>일위대가목록!F43</f>
        <v>2340</v>
      </c>
      <c r="H615" s="178">
        <f>TRUNC(G615*D615,1)</f>
        <v>4680</v>
      </c>
      <c r="I615" s="184">
        <f>일위대가목록!G43</f>
        <v>0</v>
      </c>
      <c r="J615" s="178">
        <f>TRUNC(I615*D615,1)</f>
        <v>0</v>
      </c>
      <c r="K615" s="184">
        <f t="shared" si="104"/>
        <v>3593</v>
      </c>
      <c r="L615" s="178">
        <f t="shared" si="104"/>
        <v>7186</v>
      </c>
      <c r="M615" s="172" t="s">
        <v>476</v>
      </c>
      <c r="N615" s="78" t="s">
        <v>3688</v>
      </c>
      <c r="O615" s="78" t="s">
        <v>3574</v>
      </c>
      <c r="P615" s="78" t="s">
        <v>331</v>
      </c>
      <c r="Q615" s="78" t="s">
        <v>332</v>
      </c>
      <c r="R615" s="78" t="s">
        <v>332</v>
      </c>
      <c r="AV615" s="78" t="s">
        <v>145</v>
      </c>
      <c r="AW615" s="78" t="s">
        <v>4941</v>
      </c>
      <c r="AX615" s="78" t="s">
        <v>145</v>
      </c>
      <c r="AY615" s="78" t="s">
        <v>145</v>
      </c>
      <c r="AZ615" s="78" t="s">
        <v>145</v>
      </c>
    </row>
    <row r="616" spans="1:52" ht="30" customHeight="1">
      <c r="A616" s="172" t="s">
        <v>1494</v>
      </c>
      <c r="B616" s="172" t="s">
        <v>145</v>
      </c>
      <c r="C616" s="172" t="s">
        <v>145</v>
      </c>
      <c r="D616" s="173"/>
      <c r="E616" s="184"/>
      <c r="F616" s="178">
        <f>TRUNC(SUMIF(N613:N615, N612, F613:F615),0)</f>
        <v>74195</v>
      </c>
      <c r="G616" s="184"/>
      <c r="H616" s="178">
        <f>TRUNC(SUMIF(N613:N615, N612, H613:H615),0)</f>
        <v>275553</v>
      </c>
      <c r="I616" s="184"/>
      <c r="J616" s="178">
        <f>TRUNC(SUMIF(N613:N615, N612, J613:J615),0)</f>
        <v>12394</v>
      </c>
      <c r="K616" s="184"/>
      <c r="L616" s="178">
        <f>F616+H616+J616</f>
        <v>362142</v>
      </c>
      <c r="M616" s="172" t="s">
        <v>145</v>
      </c>
      <c r="N616" s="78" t="s">
        <v>342</v>
      </c>
      <c r="O616" s="78" t="s">
        <v>342</v>
      </c>
      <c r="P616" s="78" t="s">
        <v>145</v>
      </c>
      <c r="Q616" s="78" t="s">
        <v>145</v>
      </c>
      <c r="R616" s="78" t="s">
        <v>145</v>
      </c>
      <c r="AV616" s="78" t="s">
        <v>145</v>
      </c>
      <c r="AW616" s="78" t="s">
        <v>145</v>
      </c>
      <c r="AX616" s="78" t="s">
        <v>145</v>
      </c>
      <c r="AY616" s="78" t="s">
        <v>145</v>
      </c>
      <c r="AZ616" s="78" t="s">
        <v>145</v>
      </c>
    </row>
    <row r="617" spans="1:52" ht="30" customHeight="1">
      <c r="A617" s="173"/>
      <c r="B617" s="173"/>
      <c r="C617" s="173"/>
      <c r="D617" s="173"/>
      <c r="E617" s="184"/>
      <c r="F617" s="178"/>
      <c r="G617" s="184"/>
      <c r="H617" s="178"/>
      <c r="I617" s="184"/>
      <c r="J617" s="178"/>
      <c r="K617" s="184"/>
      <c r="L617" s="178"/>
      <c r="M617" s="173"/>
    </row>
    <row r="618" spans="1:52" ht="30" customHeight="1">
      <c r="A618" s="179" t="s">
        <v>4942</v>
      </c>
      <c r="B618" s="180"/>
      <c r="C618" s="180"/>
      <c r="D618" s="180"/>
      <c r="E618" s="181"/>
      <c r="F618" s="182"/>
      <c r="G618" s="181"/>
      <c r="H618" s="182"/>
      <c r="I618" s="181"/>
      <c r="J618" s="182"/>
      <c r="K618" s="181"/>
      <c r="L618" s="182"/>
      <c r="M618" s="183"/>
      <c r="N618" s="78" t="s">
        <v>3690</v>
      </c>
    </row>
    <row r="619" spans="1:52" ht="30" customHeight="1">
      <c r="A619" s="172" t="s">
        <v>1634</v>
      </c>
      <c r="B619" s="172" t="s">
        <v>1635</v>
      </c>
      <c r="C619" s="172" t="s">
        <v>358</v>
      </c>
      <c r="D619" s="173">
        <v>0.5</v>
      </c>
      <c r="E619" s="184">
        <f>단가대비표!O181</f>
        <v>170000</v>
      </c>
      <c r="F619" s="178">
        <f>TRUNC(E619*D619,1)</f>
        <v>85000</v>
      </c>
      <c r="G619" s="184">
        <f>단가대비표!P181</f>
        <v>0</v>
      </c>
      <c r="H619" s="178">
        <f>TRUNC(G619*D619,1)</f>
        <v>0</v>
      </c>
      <c r="I619" s="184">
        <f>단가대비표!V181</f>
        <v>0</v>
      </c>
      <c r="J619" s="178">
        <f>TRUNC(I619*D619,1)</f>
        <v>0</v>
      </c>
      <c r="K619" s="184">
        <f>TRUNC(E619+G619+I619,1)</f>
        <v>170000</v>
      </c>
      <c r="L619" s="178">
        <f>TRUNC(F619+H619+J619,1)</f>
        <v>85000</v>
      </c>
      <c r="M619" s="172" t="s">
        <v>145</v>
      </c>
      <c r="N619" s="78" t="s">
        <v>3690</v>
      </c>
      <c r="O619" s="78" t="s">
        <v>4798</v>
      </c>
      <c r="P619" s="78" t="s">
        <v>332</v>
      </c>
      <c r="Q619" s="78" t="s">
        <v>332</v>
      </c>
      <c r="R619" s="78" t="s">
        <v>331</v>
      </c>
      <c r="AV619" s="78" t="s">
        <v>145</v>
      </c>
      <c r="AW619" s="78" t="s">
        <v>4943</v>
      </c>
      <c r="AX619" s="78" t="s">
        <v>145</v>
      </c>
      <c r="AY619" s="78" t="s">
        <v>145</v>
      </c>
      <c r="AZ619" s="78" t="s">
        <v>145</v>
      </c>
    </row>
    <row r="620" spans="1:52" ht="30" customHeight="1">
      <c r="A620" s="172" t="s">
        <v>1494</v>
      </c>
      <c r="B620" s="172" t="s">
        <v>145</v>
      </c>
      <c r="C620" s="172" t="s">
        <v>145</v>
      </c>
      <c r="D620" s="173"/>
      <c r="E620" s="184"/>
      <c r="F620" s="178">
        <f>TRUNC(SUMIF(N619:N619, N618, F619:F619),0)</f>
        <v>85000</v>
      </c>
      <c r="G620" s="184"/>
      <c r="H620" s="178">
        <f>TRUNC(SUMIF(N619:N619, N618, H619:H619),0)</f>
        <v>0</v>
      </c>
      <c r="I620" s="184"/>
      <c r="J620" s="178">
        <f>TRUNC(SUMIF(N619:N619, N618, J619:J619),0)</f>
        <v>0</v>
      </c>
      <c r="K620" s="184"/>
      <c r="L620" s="178">
        <f>F620+H620+J620</f>
        <v>85000</v>
      </c>
      <c r="M620" s="172" t="s">
        <v>145</v>
      </c>
      <c r="N620" s="78" t="s">
        <v>342</v>
      </c>
      <c r="O620" s="78" t="s">
        <v>342</v>
      </c>
      <c r="P620" s="78" t="s">
        <v>145</v>
      </c>
      <c r="Q620" s="78" t="s">
        <v>145</v>
      </c>
      <c r="R620" s="78" t="s">
        <v>145</v>
      </c>
      <c r="AV620" s="78" t="s">
        <v>145</v>
      </c>
      <c r="AW620" s="78" t="s">
        <v>145</v>
      </c>
      <c r="AX620" s="78" t="s">
        <v>145</v>
      </c>
      <c r="AY620" s="78" t="s">
        <v>145</v>
      </c>
      <c r="AZ620" s="78" t="s">
        <v>145</v>
      </c>
    </row>
    <row r="621" spans="1:52" ht="30" customHeight="1">
      <c r="A621" s="173"/>
      <c r="B621" s="173"/>
      <c r="C621" s="173"/>
      <c r="D621" s="173"/>
      <c r="E621" s="184"/>
      <c r="F621" s="178"/>
      <c r="G621" s="184"/>
      <c r="H621" s="178"/>
      <c r="I621" s="184"/>
      <c r="J621" s="178"/>
      <c r="K621" s="184"/>
      <c r="L621" s="178"/>
      <c r="M621" s="173"/>
    </row>
    <row r="622" spans="1:52" ht="30" customHeight="1">
      <c r="A622" s="179" t="s">
        <v>4944</v>
      </c>
      <c r="B622" s="180"/>
      <c r="C622" s="180"/>
      <c r="D622" s="180"/>
      <c r="E622" s="181"/>
      <c r="F622" s="182"/>
      <c r="G622" s="181"/>
      <c r="H622" s="182"/>
      <c r="I622" s="181"/>
      <c r="J622" s="182"/>
      <c r="K622" s="181"/>
      <c r="L622" s="182"/>
      <c r="M622" s="183"/>
      <c r="N622" s="78" t="s">
        <v>3692</v>
      </c>
    </row>
    <row r="623" spans="1:52" ht="30" customHeight="1">
      <c r="A623" s="172" t="s">
        <v>1634</v>
      </c>
      <c r="B623" s="172" t="s">
        <v>1635</v>
      </c>
      <c r="C623" s="172" t="s">
        <v>358</v>
      </c>
      <c r="D623" s="173">
        <v>0.73</v>
      </c>
      <c r="E623" s="184">
        <f>단가대비표!O181</f>
        <v>170000</v>
      </c>
      <c r="F623" s="178">
        <f>TRUNC(E623*D623,1)</f>
        <v>124100</v>
      </c>
      <c r="G623" s="184">
        <f>단가대비표!P181</f>
        <v>0</v>
      </c>
      <c r="H623" s="178">
        <f>TRUNC(G623*D623,1)</f>
        <v>0</v>
      </c>
      <c r="I623" s="184">
        <f>단가대비표!V181</f>
        <v>0</v>
      </c>
      <c r="J623" s="178">
        <f>TRUNC(I623*D623,1)</f>
        <v>0</v>
      </c>
      <c r="K623" s="184">
        <f>TRUNC(E623+G623+I623,1)</f>
        <v>170000</v>
      </c>
      <c r="L623" s="178">
        <f>TRUNC(F623+H623+J623,1)</f>
        <v>124100</v>
      </c>
      <c r="M623" s="172" t="s">
        <v>145</v>
      </c>
      <c r="N623" s="78" t="s">
        <v>3692</v>
      </c>
      <c r="O623" s="78" t="s">
        <v>4798</v>
      </c>
      <c r="P623" s="78" t="s">
        <v>332</v>
      </c>
      <c r="Q623" s="78" t="s">
        <v>332</v>
      </c>
      <c r="R623" s="78" t="s">
        <v>331</v>
      </c>
      <c r="AV623" s="78" t="s">
        <v>145</v>
      </c>
      <c r="AW623" s="78" t="s">
        <v>4945</v>
      </c>
      <c r="AX623" s="78" t="s">
        <v>145</v>
      </c>
      <c r="AY623" s="78" t="s">
        <v>145</v>
      </c>
      <c r="AZ623" s="78" t="s">
        <v>145</v>
      </c>
    </row>
    <row r="624" spans="1:52" ht="30" customHeight="1">
      <c r="A624" s="172" t="s">
        <v>1494</v>
      </c>
      <c r="B624" s="172" t="s">
        <v>145</v>
      </c>
      <c r="C624" s="172" t="s">
        <v>145</v>
      </c>
      <c r="D624" s="173"/>
      <c r="E624" s="184"/>
      <c r="F624" s="178">
        <f>TRUNC(SUMIF(N623:N623, N622, F623:F623),0)</f>
        <v>124100</v>
      </c>
      <c r="G624" s="184"/>
      <c r="H624" s="178">
        <f>TRUNC(SUMIF(N623:N623, N622, H623:H623),0)</f>
        <v>0</v>
      </c>
      <c r="I624" s="184"/>
      <c r="J624" s="178">
        <f>TRUNC(SUMIF(N623:N623, N622, J623:J623),0)</f>
        <v>0</v>
      </c>
      <c r="K624" s="184"/>
      <c r="L624" s="178">
        <f>F624+H624+J624</f>
        <v>124100</v>
      </c>
      <c r="M624" s="172" t="s">
        <v>145</v>
      </c>
      <c r="N624" s="78" t="s">
        <v>342</v>
      </c>
      <c r="O624" s="78" t="s">
        <v>342</v>
      </c>
      <c r="P624" s="78" t="s">
        <v>145</v>
      </c>
      <c r="Q624" s="78" t="s">
        <v>145</v>
      </c>
      <c r="R624" s="78" t="s">
        <v>145</v>
      </c>
      <c r="AV624" s="78" t="s">
        <v>145</v>
      </c>
      <c r="AW624" s="78" t="s">
        <v>145</v>
      </c>
      <c r="AX624" s="78" t="s">
        <v>145</v>
      </c>
      <c r="AY624" s="78" t="s">
        <v>145</v>
      </c>
      <c r="AZ624" s="78" t="s">
        <v>145</v>
      </c>
    </row>
    <row r="625" spans="1:52" ht="30" customHeight="1">
      <c r="A625" s="173"/>
      <c r="B625" s="173"/>
      <c r="C625" s="173"/>
      <c r="D625" s="173"/>
      <c r="E625" s="184"/>
      <c r="F625" s="178"/>
      <c r="G625" s="184"/>
      <c r="H625" s="178"/>
      <c r="I625" s="184"/>
      <c r="J625" s="178"/>
      <c r="K625" s="184"/>
      <c r="L625" s="178"/>
      <c r="M625" s="173"/>
    </row>
    <row r="626" spans="1:52" ht="30" customHeight="1">
      <c r="A626" s="179" t="s">
        <v>4946</v>
      </c>
      <c r="B626" s="180"/>
      <c r="C626" s="180"/>
      <c r="D626" s="180"/>
      <c r="E626" s="181"/>
      <c r="F626" s="182"/>
      <c r="G626" s="181"/>
      <c r="H626" s="182"/>
      <c r="I626" s="181"/>
      <c r="J626" s="182"/>
      <c r="K626" s="181"/>
      <c r="L626" s="182"/>
      <c r="M626" s="183"/>
      <c r="N626" s="78" t="s">
        <v>3694</v>
      </c>
    </row>
    <row r="627" spans="1:52" ht="30" customHeight="1">
      <c r="A627" s="172" t="s">
        <v>1627</v>
      </c>
      <c r="B627" s="172" t="s">
        <v>1628</v>
      </c>
      <c r="C627" s="172" t="s">
        <v>1273</v>
      </c>
      <c r="D627" s="173">
        <v>0.85040000000000004</v>
      </c>
      <c r="E627" s="184">
        <f>단가대비표!O121</f>
        <v>3686</v>
      </c>
      <c r="F627" s="178">
        <f t="shared" ref="F627:F633" si="105">TRUNC(E627*D627,1)</f>
        <v>3134.5</v>
      </c>
      <c r="G627" s="184">
        <f>단가대비표!P121</f>
        <v>0</v>
      </c>
      <c r="H627" s="178">
        <f t="shared" ref="H627:H633" si="106">TRUNC(G627*D627,1)</f>
        <v>0</v>
      </c>
      <c r="I627" s="184">
        <f>단가대비표!V121</f>
        <v>0</v>
      </c>
      <c r="J627" s="178">
        <f t="shared" ref="J627:J633" si="107">TRUNC(I627*D627,1)</f>
        <v>0</v>
      </c>
      <c r="K627" s="184">
        <f t="shared" ref="K627:L633" si="108">TRUNC(E627+G627+I627,1)</f>
        <v>3686</v>
      </c>
      <c r="L627" s="178">
        <f t="shared" si="108"/>
        <v>3134.5</v>
      </c>
      <c r="M627" s="172" t="s">
        <v>145</v>
      </c>
      <c r="N627" s="78" t="s">
        <v>3694</v>
      </c>
      <c r="O627" s="78" t="s">
        <v>4780</v>
      </c>
      <c r="P627" s="78" t="s">
        <v>332</v>
      </c>
      <c r="Q627" s="78" t="s">
        <v>332</v>
      </c>
      <c r="R627" s="78" t="s">
        <v>331</v>
      </c>
      <c r="AV627" s="78" t="s">
        <v>145</v>
      </c>
      <c r="AW627" s="78" t="s">
        <v>4947</v>
      </c>
      <c r="AX627" s="78" t="s">
        <v>145</v>
      </c>
      <c r="AY627" s="78" t="s">
        <v>145</v>
      </c>
      <c r="AZ627" s="78" t="s">
        <v>145</v>
      </c>
    </row>
    <row r="628" spans="1:52" ht="30" customHeight="1">
      <c r="A628" s="172" t="s">
        <v>1639</v>
      </c>
      <c r="B628" s="172" t="s">
        <v>1676</v>
      </c>
      <c r="C628" s="172" t="s">
        <v>1273</v>
      </c>
      <c r="D628" s="173">
        <v>1.7874000000000001</v>
      </c>
      <c r="E628" s="184">
        <f>단가대비표!O105</f>
        <v>884</v>
      </c>
      <c r="F628" s="178">
        <f t="shared" si="105"/>
        <v>1580</v>
      </c>
      <c r="G628" s="184">
        <f>단가대비표!P105</f>
        <v>0</v>
      </c>
      <c r="H628" s="178">
        <f t="shared" si="106"/>
        <v>0</v>
      </c>
      <c r="I628" s="184">
        <f>단가대비표!V105</f>
        <v>0</v>
      </c>
      <c r="J628" s="178">
        <f t="shared" si="107"/>
        <v>0</v>
      </c>
      <c r="K628" s="184">
        <f t="shared" si="108"/>
        <v>884</v>
      </c>
      <c r="L628" s="178">
        <f t="shared" si="108"/>
        <v>1580</v>
      </c>
      <c r="M628" s="172" t="s">
        <v>145</v>
      </c>
      <c r="N628" s="78" t="s">
        <v>3694</v>
      </c>
      <c r="O628" s="78" t="s">
        <v>4637</v>
      </c>
      <c r="P628" s="78" t="s">
        <v>332</v>
      </c>
      <c r="Q628" s="78" t="s">
        <v>332</v>
      </c>
      <c r="R628" s="78" t="s">
        <v>331</v>
      </c>
      <c r="AV628" s="78" t="s">
        <v>145</v>
      </c>
      <c r="AW628" s="78" t="s">
        <v>4948</v>
      </c>
      <c r="AX628" s="78" t="s">
        <v>145</v>
      </c>
      <c r="AY628" s="78" t="s">
        <v>145</v>
      </c>
      <c r="AZ628" s="78" t="s">
        <v>145</v>
      </c>
    </row>
    <row r="629" spans="1:52" ht="30" customHeight="1">
      <c r="A629" s="172" t="s">
        <v>1639</v>
      </c>
      <c r="B629" s="172" t="s">
        <v>1640</v>
      </c>
      <c r="C629" s="172" t="s">
        <v>1273</v>
      </c>
      <c r="D629" s="173">
        <v>5.11E-2</v>
      </c>
      <c r="E629" s="184">
        <f>단가대비표!O104</f>
        <v>895.9</v>
      </c>
      <c r="F629" s="178">
        <f t="shared" si="105"/>
        <v>45.7</v>
      </c>
      <c r="G629" s="184">
        <f>단가대비표!P104</f>
        <v>0</v>
      </c>
      <c r="H629" s="178">
        <f t="shared" si="106"/>
        <v>0</v>
      </c>
      <c r="I629" s="184">
        <f>단가대비표!V104</f>
        <v>0</v>
      </c>
      <c r="J629" s="178">
        <f t="shared" si="107"/>
        <v>0</v>
      </c>
      <c r="K629" s="184">
        <f t="shared" si="108"/>
        <v>895.9</v>
      </c>
      <c r="L629" s="178">
        <f t="shared" si="108"/>
        <v>45.7</v>
      </c>
      <c r="M629" s="172" t="s">
        <v>145</v>
      </c>
      <c r="N629" s="78" t="s">
        <v>3694</v>
      </c>
      <c r="O629" s="78" t="s">
        <v>4815</v>
      </c>
      <c r="P629" s="78" t="s">
        <v>332</v>
      </c>
      <c r="Q629" s="78" t="s">
        <v>332</v>
      </c>
      <c r="R629" s="78" t="s">
        <v>331</v>
      </c>
      <c r="AV629" s="78" t="s">
        <v>145</v>
      </c>
      <c r="AW629" s="78" t="s">
        <v>4949</v>
      </c>
      <c r="AX629" s="78" t="s">
        <v>145</v>
      </c>
      <c r="AY629" s="78" t="s">
        <v>145</v>
      </c>
      <c r="AZ629" s="78" t="s">
        <v>145</v>
      </c>
    </row>
    <row r="630" spans="1:52" ht="30" customHeight="1">
      <c r="A630" s="172" t="s">
        <v>1271</v>
      </c>
      <c r="B630" s="172" t="s">
        <v>1272</v>
      </c>
      <c r="C630" s="172" t="s">
        <v>1273</v>
      </c>
      <c r="D630" s="173">
        <v>0.77300000000000002</v>
      </c>
      <c r="E630" s="184">
        <f>일위대가목록!E349</f>
        <v>136</v>
      </c>
      <c r="F630" s="178">
        <f t="shared" si="105"/>
        <v>105.1</v>
      </c>
      <c r="G630" s="184">
        <f>일위대가목록!F349</f>
        <v>6840</v>
      </c>
      <c r="H630" s="178">
        <f t="shared" si="106"/>
        <v>5287.3</v>
      </c>
      <c r="I630" s="184">
        <f>일위대가목록!G349</f>
        <v>273</v>
      </c>
      <c r="J630" s="178">
        <f t="shared" si="107"/>
        <v>211</v>
      </c>
      <c r="K630" s="184">
        <f t="shared" si="108"/>
        <v>7249</v>
      </c>
      <c r="L630" s="178">
        <f t="shared" si="108"/>
        <v>5603.4</v>
      </c>
      <c r="M630" s="172" t="s">
        <v>1307</v>
      </c>
      <c r="N630" s="78" t="s">
        <v>3694</v>
      </c>
      <c r="O630" s="78" t="s">
        <v>4342</v>
      </c>
      <c r="P630" s="78" t="s">
        <v>331</v>
      </c>
      <c r="Q630" s="78" t="s">
        <v>332</v>
      </c>
      <c r="R630" s="78" t="s">
        <v>332</v>
      </c>
      <c r="AV630" s="78" t="s">
        <v>145</v>
      </c>
      <c r="AW630" s="78" t="s">
        <v>4950</v>
      </c>
      <c r="AX630" s="78" t="s">
        <v>145</v>
      </c>
      <c r="AY630" s="78" t="s">
        <v>145</v>
      </c>
      <c r="AZ630" s="78" t="s">
        <v>145</v>
      </c>
    </row>
    <row r="631" spans="1:52" ht="30" customHeight="1">
      <c r="A631" s="172" t="s">
        <v>1271</v>
      </c>
      <c r="B631" s="172" t="s">
        <v>1281</v>
      </c>
      <c r="C631" s="172" t="s">
        <v>1273</v>
      </c>
      <c r="D631" s="173">
        <v>1.671</v>
      </c>
      <c r="E631" s="184">
        <f>일위대가목록!E324</f>
        <v>157</v>
      </c>
      <c r="F631" s="178">
        <f t="shared" si="105"/>
        <v>262.3</v>
      </c>
      <c r="G631" s="184">
        <f>일위대가목록!F324</f>
        <v>5262</v>
      </c>
      <c r="H631" s="178">
        <f t="shared" si="106"/>
        <v>8792.7999999999993</v>
      </c>
      <c r="I631" s="184">
        <f>일위대가목록!G324</f>
        <v>263</v>
      </c>
      <c r="J631" s="178">
        <f t="shared" si="107"/>
        <v>439.4</v>
      </c>
      <c r="K631" s="184">
        <f t="shared" si="108"/>
        <v>5682</v>
      </c>
      <c r="L631" s="178">
        <f t="shared" si="108"/>
        <v>9494.5</v>
      </c>
      <c r="M631" s="172" t="s">
        <v>1245</v>
      </c>
      <c r="N631" s="78" t="s">
        <v>3694</v>
      </c>
      <c r="O631" s="78" t="s">
        <v>4317</v>
      </c>
      <c r="P631" s="78" t="s">
        <v>331</v>
      </c>
      <c r="Q631" s="78" t="s">
        <v>332</v>
      </c>
      <c r="R631" s="78" t="s">
        <v>332</v>
      </c>
      <c r="AV631" s="78" t="s">
        <v>145</v>
      </c>
      <c r="AW631" s="78" t="s">
        <v>4951</v>
      </c>
      <c r="AX631" s="78" t="s">
        <v>145</v>
      </c>
      <c r="AY631" s="78" t="s">
        <v>145</v>
      </c>
      <c r="AZ631" s="78" t="s">
        <v>145</v>
      </c>
    </row>
    <row r="632" spans="1:52" ht="30" customHeight="1">
      <c r="A632" s="172" t="s">
        <v>918</v>
      </c>
      <c r="B632" s="172" t="s">
        <v>1642</v>
      </c>
      <c r="C632" s="172" t="s">
        <v>1273</v>
      </c>
      <c r="D632" s="173">
        <v>-5.3999999999999999E-2</v>
      </c>
      <c r="E632" s="184">
        <f>단가대비표!O50</f>
        <v>1600</v>
      </c>
      <c r="F632" s="178">
        <f t="shared" si="105"/>
        <v>-86.4</v>
      </c>
      <c r="G632" s="184">
        <f>단가대비표!P50</f>
        <v>0</v>
      </c>
      <c r="H632" s="178">
        <f t="shared" si="106"/>
        <v>0</v>
      </c>
      <c r="I632" s="184">
        <f>단가대비표!V50</f>
        <v>0</v>
      </c>
      <c r="J632" s="178">
        <f t="shared" si="107"/>
        <v>0</v>
      </c>
      <c r="K632" s="184">
        <f t="shared" si="108"/>
        <v>1600</v>
      </c>
      <c r="L632" s="178">
        <f t="shared" si="108"/>
        <v>-86.4</v>
      </c>
      <c r="M632" s="172" t="s">
        <v>920</v>
      </c>
      <c r="N632" s="78" t="s">
        <v>3694</v>
      </c>
      <c r="O632" s="78" t="s">
        <v>4823</v>
      </c>
      <c r="P632" s="78" t="s">
        <v>332</v>
      </c>
      <c r="Q632" s="78" t="s">
        <v>332</v>
      </c>
      <c r="R632" s="78" t="s">
        <v>331</v>
      </c>
      <c r="AV632" s="78" t="s">
        <v>145</v>
      </c>
      <c r="AW632" s="78" t="s">
        <v>4952</v>
      </c>
      <c r="AX632" s="78" t="s">
        <v>145</v>
      </c>
      <c r="AY632" s="78" t="s">
        <v>145</v>
      </c>
      <c r="AZ632" s="78" t="s">
        <v>145</v>
      </c>
    </row>
    <row r="633" spans="1:52" ht="30" customHeight="1">
      <c r="A633" s="172" t="s">
        <v>918</v>
      </c>
      <c r="B633" s="172" t="s">
        <v>919</v>
      </c>
      <c r="C633" s="172" t="s">
        <v>1273</v>
      </c>
      <c r="D633" s="173">
        <v>-0.11700000000000001</v>
      </c>
      <c r="E633" s="184">
        <f>단가대비표!O49</f>
        <v>275</v>
      </c>
      <c r="F633" s="178">
        <f t="shared" si="105"/>
        <v>-32.1</v>
      </c>
      <c r="G633" s="184">
        <f>단가대비표!P49</f>
        <v>0</v>
      </c>
      <c r="H633" s="178">
        <f t="shared" si="106"/>
        <v>0</v>
      </c>
      <c r="I633" s="184">
        <f>단가대비표!V49</f>
        <v>0</v>
      </c>
      <c r="J633" s="178">
        <f t="shared" si="107"/>
        <v>0</v>
      </c>
      <c r="K633" s="184">
        <f t="shared" si="108"/>
        <v>275</v>
      </c>
      <c r="L633" s="178">
        <f t="shared" si="108"/>
        <v>-32.1</v>
      </c>
      <c r="M633" s="172" t="s">
        <v>920</v>
      </c>
      <c r="N633" s="78" t="s">
        <v>3694</v>
      </c>
      <c r="O633" s="78" t="s">
        <v>4641</v>
      </c>
      <c r="P633" s="78" t="s">
        <v>332</v>
      </c>
      <c r="Q633" s="78" t="s">
        <v>332</v>
      </c>
      <c r="R633" s="78" t="s">
        <v>331</v>
      </c>
      <c r="AV633" s="78" t="s">
        <v>145</v>
      </c>
      <c r="AW633" s="78" t="s">
        <v>4953</v>
      </c>
      <c r="AX633" s="78" t="s">
        <v>145</v>
      </c>
      <c r="AY633" s="78" t="s">
        <v>145</v>
      </c>
      <c r="AZ633" s="78" t="s">
        <v>145</v>
      </c>
    </row>
    <row r="634" spans="1:52" ht="30" customHeight="1">
      <c r="A634" s="172" t="s">
        <v>1494</v>
      </c>
      <c r="B634" s="172" t="s">
        <v>145</v>
      </c>
      <c r="C634" s="172" t="s">
        <v>145</v>
      </c>
      <c r="D634" s="173"/>
      <c r="E634" s="184"/>
      <c r="F634" s="178">
        <f>TRUNC(SUMIF(N627:N633, N626, F627:F633),0)</f>
        <v>5009</v>
      </c>
      <c r="G634" s="184"/>
      <c r="H634" s="178">
        <f>TRUNC(SUMIF(N627:N633, N626, H627:H633),0)</f>
        <v>14080</v>
      </c>
      <c r="I634" s="184"/>
      <c r="J634" s="178">
        <f>TRUNC(SUMIF(N627:N633, N626, J627:J633),0)</f>
        <v>650</v>
      </c>
      <c r="K634" s="184"/>
      <c r="L634" s="178">
        <f>F634+H634+J634</f>
        <v>19739</v>
      </c>
      <c r="M634" s="172" t="s">
        <v>145</v>
      </c>
      <c r="N634" s="78" t="s">
        <v>342</v>
      </c>
      <c r="O634" s="78" t="s">
        <v>342</v>
      </c>
      <c r="P634" s="78" t="s">
        <v>145</v>
      </c>
      <c r="Q634" s="78" t="s">
        <v>145</v>
      </c>
      <c r="R634" s="78" t="s">
        <v>145</v>
      </c>
      <c r="AV634" s="78" t="s">
        <v>145</v>
      </c>
      <c r="AW634" s="78" t="s">
        <v>145</v>
      </c>
      <c r="AX634" s="78" t="s">
        <v>145</v>
      </c>
      <c r="AY634" s="78" t="s">
        <v>145</v>
      </c>
      <c r="AZ634" s="78" t="s">
        <v>145</v>
      </c>
    </row>
    <row r="635" spans="1:52" ht="30" customHeight="1">
      <c r="A635" s="173"/>
      <c r="B635" s="173"/>
      <c r="C635" s="173"/>
      <c r="D635" s="173"/>
      <c r="E635" s="184"/>
      <c r="F635" s="178"/>
      <c r="G635" s="184"/>
      <c r="H635" s="178"/>
      <c r="I635" s="184"/>
      <c r="J635" s="178"/>
      <c r="K635" s="184"/>
      <c r="L635" s="178"/>
      <c r="M635" s="173"/>
    </row>
    <row r="636" spans="1:52" ht="30" customHeight="1">
      <c r="A636" s="179" t="s">
        <v>4954</v>
      </c>
      <c r="B636" s="180"/>
      <c r="C636" s="180"/>
      <c r="D636" s="180"/>
      <c r="E636" s="181"/>
      <c r="F636" s="182"/>
      <c r="G636" s="181"/>
      <c r="H636" s="182"/>
      <c r="I636" s="181"/>
      <c r="J636" s="182"/>
      <c r="K636" s="181"/>
      <c r="L636" s="182"/>
      <c r="M636" s="183"/>
      <c r="N636" s="78" t="s">
        <v>3696</v>
      </c>
    </row>
    <row r="637" spans="1:52" ht="30" customHeight="1">
      <c r="A637" s="172" t="s">
        <v>1627</v>
      </c>
      <c r="B637" s="172" t="s">
        <v>1628</v>
      </c>
      <c r="C637" s="172" t="s">
        <v>1273</v>
      </c>
      <c r="D637" s="173">
        <v>1.1121000000000001</v>
      </c>
      <c r="E637" s="184">
        <f>단가대비표!O121</f>
        <v>3686</v>
      </c>
      <c r="F637" s="178">
        <f t="shared" ref="F637:F643" si="109">TRUNC(E637*D637,1)</f>
        <v>4099.2</v>
      </c>
      <c r="G637" s="184">
        <f>단가대비표!P121</f>
        <v>0</v>
      </c>
      <c r="H637" s="178">
        <f t="shared" ref="H637:H643" si="110">TRUNC(G637*D637,1)</f>
        <v>0</v>
      </c>
      <c r="I637" s="184">
        <f>단가대비표!V121</f>
        <v>0</v>
      </c>
      <c r="J637" s="178">
        <f t="shared" ref="J637:J643" si="111">TRUNC(I637*D637,1)</f>
        <v>0</v>
      </c>
      <c r="K637" s="184">
        <f t="shared" ref="K637:L643" si="112">TRUNC(E637+G637+I637,1)</f>
        <v>3686</v>
      </c>
      <c r="L637" s="178">
        <f t="shared" si="112"/>
        <v>4099.2</v>
      </c>
      <c r="M637" s="172" t="s">
        <v>145</v>
      </c>
      <c r="N637" s="78" t="s">
        <v>3696</v>
      </c>
      <c r="O637" s="78" t="s">
        <v>4780</v>
      </c>
      <c r="P637" s="78" t="s">
        <v>332</v>
      </c>
      <c r="Q637" s="78" t="s">
        <v>332</v>
      </c>
      <c r="R637" s="78" t="s">
        <v>331</v>
      </c>
      <c r="AV637" s="78" t="s">
        <v>145</v>
      </c>
      <c r="AW637" s="78" t="s">
        <v>4955</v>
      </c>
      <c r="AX637" s="78" t="s">
        <v>145</v>
      </c>
      <c r="AY637" s="78" t="s">
        <v>145</v>
      </c>
      <c r="AZ637" s="78" t="s">
        <v>145</v>
      </c>
    </row>
    <row r="638" spans="1:52" ht="30" customHeight="1">
      <c r="A638" s="172" t="s">
        <v>1639</v>
      </c>
      <c r="B638" s="172" t="s">
        <v>1676</v>
      </c>
      <c r="C638" s="172" t="s">
        <v>1273</v>
      </c>
      <c r="D638" s="173">
        <v>2.5817999999999999</v>
      </c>
      <c r="E638" s="184">
        <f>단가대비표!O105</f>
        <v>884</v>
      </c>
      <c r="F638" s="178">
        <f t="shared" si="109"/>
        <v>2282.3000000000002</v>
      </c>
      <c r="G638" s="184">
        <f>단가대비표!P105</f>
        <v>0</v>
      </c>
      <c r="H638" s="178">
        <f t="shared" si="110"/>
        <v>0</v>
      </c>
      <c r="I638" s="184">
        <f>단가대비표!V105</f>
        <v>0</v>
      </c>
      <c r="J638" s="178">
        <f t="shared" si="111"/>
        <v>0</v>
      </c>
      <c r="K638" s="184">
        <f t="shared" si="112"/>
        <v>884</v>
      </c>
      <c r="L638" s="178">
        <f t="shared" si="112"/>
        <v>2282.3000000000002</v>
      </c>
      <c r="M638" s="172" t="s">
        <v>145</v>
      </c>
      <c r="N638" s="78" t="s">
        <v>3696</v>
      </c>
      <c r="O638" s="78" t="s">
        <v>4637</v>
      </c>
      <c r="P638" s="78" t="s">
        <v>332</v>
      </c>
      <c r="Q638" s="78" t="s">
        <v>332</v>
      </c>
      <c r="R638" s="78" t="s">
        <v>331</v>
      </c>
      <c r="AV638" s="78" t="s">
        <v>145</v>
      </c>
      <c r="AW638" s="78" t="s">
        <v>4956</v>
      </c>
      <c r="AX638" s="78" t="s">
        <v>145</v>
      </c>
      <c r="AY638" s="78" t="s">
        <v>145</v>
      </c>
      <c r="AZ638" s="78" t="s">
        <v>145</v>
      </c>
    </row>
    <row r="639" spans="1:52" ht="30" customHeight="1">
      <c r="A639" s="172" t="s">
        <v>1639</v>
      </c>
      <c r="B639" s="172" t="s">
        <v>1640</v>
      </c>
      <c r="C639" s="172" t="s">
        <v>1273</v>
      </c>
      <c r="D639" s="173">
        <v>5.11E-2</v>
      </c>
      <c r="E639" s="184">
        <f>단가대비표!O104</f>
        <v>895.9</v>
      </c>
      <c r="F639" s="178">
        <f t="shared" si="109"/>
        <v>45.7</v>
      </c>
      <c r="G639" s="184">
        <f>단가대비표!P104</f>
        <v>0</v>
      </c>
      <c r="H639" s="178">
        <f t="shared" si="110"/>
        <v>0</v>
      </c>
      <c r="I639" s="184">
        <f>단가대비표!V104</f>
        <v>0</v>
      </c>
      <c r="J639" s="178">
        <f t="shared" si="111"/>
        <v>0</v>
      </c>
      <c r="K639" s="184">
        <f t="shared" si="112"/>
        <v>895.9</v>
      </c>
      <c r="L639" s="178">
        <f t="shared" si="112"/>
        <v>45.7</v>
      </c>
      <c r="M639" s="172" t="s">
        <v>145</v>
      </c>
      <c r="N639" s="78" t="s">
        <v>3696</v>
      </c>
      <c r="O639" s="78" t="s">
        <v>4815</v>
      </c>
      <c r="P639" s="78" t="s">
        <v>332</v>
      </c>
      <c r="Q639" s="78" t="s">
        <v>332</v>
      </c>
      <c r="R639" s="78" t="s">
        <v>331</v>
      </c>
      <c r="AV639" s="78" t="s">
        <v>145</v>
      </c>
      <c r="AW639" s="78" t="s">
        <v>4957</v>
      </c>
      <c r="AX639" s="78" t="s">
        <v>145</v>
      </c>
      <c r="AY639" s="78" t="s">
        <v>145</v>
      </c>
      <c r="AZ639" s="78" t="s">
        <v>145</v>
      </c>
    </row>
    <row r="640" spans="1:52" ht="30" customHeight="1">
      <c r="A640" s="172" t="s">
        <v>1271</v>
      </c>
      <c r="B640" s="172" t="s">
        <v>1272</v>
      </c>
      <c r="C640" s="172" t="s">
        <v>1273</v>
      </c>
      <c r="D640" s="173">
        <v>1.0109999999999999</v>
      </c>
      <c r="E640" s="184">
        <f>일위대가목록!E349</f>
        <v>136</v>
      </c>
      <c r="F640" s="178">
        <f t="shared" si="109"/>
        <v>137.4</v>
      </c>
      <c r="G640" s="184">
        <f>일위대가목록!F349</f>
        <v>6840</v>
      </c>
      <c r="H640" s="178">
        <f t="shared" si="110"/>
        <v>6915.2</v>
      </c>
      <c r="I640" s="184">
        <f>일위대가목록!G349</f>
        <v>273</v>
      </c>
      <c r="J640" s="178">
        <f t="shared" si="111"/>
        <v>276</v>
      </c>
      <c r="K640" s="184">
        <f t="shared" si="112"/>
        <v>7249</v>
      </c>
      <c r="L640" s="178">
        <f t="shared" si="112"/>
        <v>7328.6</v>
      </c>
      <c r="M640" s="172" t="s">
        <v>1307</v>
      </c>
      <c r="N640" s="78" t="s">
        <v>3696</v>
      </c>
      <c r="O640" s="78" t="s">
        <v>4342</v>
      </c>
      <c r="P640" s="78" t="s">
        <v>331</v>
      </c>
      <c r="Q640" s="78" t="s">
        <v>332</v>
      </c>
      <c r="R640" s="78" t="s">
        <v>332</v>
      </c>
      <c r="AV640" s="78" t="s">
        <v>145</v>
      </c>
      <c r="AW640" s="78" t="s">
        <v>4958</v>
      </c>
      <c r="AX640" s="78" t="s">
        <v>145</v>
      </c>
      <c r="AY640" s="78" t="s">
        <v>145</v>
      </c>
      <c r="AZ640" s="78" t="s">
        <v>145</v>
      </c>
    </row>
    <row r="641" spans="1:52" ht="30" customHeight="1">
      <c r="A641" s="172" t="s">
        <v>1271</v>
      </c>
      <c r="B641" s="172" t="s">
        <v>1281</v>
      </c>
      <c r="C641" s="172" t="s">
        <v>1273</v>
      </c>
      <c r="D641" s="173">
        <v>2.3940000000000001</v>
      </c>
      <c r="E641" s="184">
        <f>일위대가목록!E324</f>
        <v>157</v>
      </c>
      <c r="F641" s="178">
        <f t="shared" si="109"/>
        <v>375.8</v>
      </c>
      <c r="G641" s="184">
        <f>일위대가목록!F324</f>
        <v>5262</v>
      </c>
      <c r="H641" s="178">
        <f t="shared" si="110"/>
        <v>12597.2</v>
      </c>
      <c r="I641" s="184">
        <f>일위대가목록!G324</f>
        <v>263</v>
      </c>
      <c r="J641" s="178">
        <f t="shared" si="111"/>
        <v>629.6</v>
      </c>
      <c r="K641" s="184">
        <f t="shared" si="112"/>
        <v>5682</v>
      </c>
      <c r="L641" s="178">
        <f t="shared" si="112"/>
        <v>13602.6</v>
      </c>
      <c r="M641" s="172" t="s">
        <v>1245</v>
      </c>
      <c r="N641" s="78" t="s">
        <v>3696</v>
      </c>
      <c r="O641" s="78" t="s">
        <v>4317</v>
      </c>
      <c r="P641" s="78" t="s">
        <v>331</v>
      </c>
      <c r="Q641" s="78" t="s">
        <v>332</v>
      </c>
      <c r="R641" s="78" t="s">
        <v>332</v>
      </c>
      <c r="AV641" s="78" t="s">
        <v>145</v>
      </c>
      <c r="AW641" s="78" t="s">
        <v>4959</v>
      </c>
      <c r="AX641" s="78" t="s">
        <v>145</v>
      </c>
      <c r="AY641" s="78" t="s">
        <v>145</v>
      </c>
      <c r="AZ641" s="78" t="s">
        <v>145</v>
      </c>
    </row>
    <row r="642" spans="1:52" ht="30" customHeight="1">
      <c r="A642" s="172" t="s">
        <v>918</v>
      </c>
      <c r="B642" s="172" t="s">
        <v>1642</v>
      </c>
      <c r="C642" s="172" t="s">
        <v>1273</v>
      </c>
      <c r="D642" s="173">
        <v>-7.0999999999999994E-2</v>
      </c>
      <c r="E642" s="184">
        <f>단가대비표!O50</f>
        <v>1600</v>
      </c>
      <c r="F642" s="178">
        <f t="shared" si="109"/>
        <v>-113.6</v>
      </c>
      <c r="G642" s="184">
        <f>단가대비표!P50</f>
        <v>0</v>
      </c>
      <c r="H642" s="178">
        <f t="shared" si="110"/>
        <v>0</v>
      </c>
      <c r="I642" s="184">
        <f>단가대비표!V50</f>
        <v>0</v>
      </c>
      <c r="J642" s="178">
        <f t="shared" si="111"/>
        <v>0</v>
      </c>
      <c r="K642" s="184">
        <f t="shared" si="112"/>
        <v>1600</v>
      </c>
      <c r="L642" s="178">
        <f t="shared" si="112"/>
        <v>-113.6</v>
      </c>
      <c r="M642" s="172" t="s">
        <v>920</v>
      </c>
      <c r="N642" s="78" t="s">
        <v>3696</v>
      </c>
      <c r="O642" s="78" t="s">
        <v>4823</v>
      </c>
      <c r="P642" s="78" t="s">
        <v>332</v>
      </c>
      <c r="Q642" s="78" t="s">
        <v>332</v>
      </c>
      <c r="R642" s="78" t="s">
        <v>331</v>
      </c>
      <c r="AV642" s="78" t="s">
        <v>145</v>
      </c>
      <c r="AW642" s="78" t="s">
        <v>4960</v>
      </c>
      <c r="AX642" s="78" t="s">
        <v>145</v>
      </c>
      <c r="AY642" s="78" t="s">
        <v>145</v>
      </c>
      <c r="AZ642" s="78" t="s">
        <v>145</v>
      </c>
    </row>
    <row r="643" spans="1:52" ht="30" customHeight="1">
      <c r="A643" s="172" t="s">
        <v>918</v>
      </c>
      <c r="B643" s="172" t="s">
        <v>919</v>
      </c>
      <c r="C643" s="172" t="s">
        <v>1273</v>
      </c>
      <c r="D643" s="173">
        <v>-0.16800000000000001</v>
      </c>
      <c r="E643" s="184">
        <f>단가대비표!O49</f>
        <v>275</v>
      </c>
      <c r="F643" s="178">
        <f t="shared" si="109"/>
        <v>-46.2</v>
      </c>
      <c r="G643" s="184">
        <f>단가대비표!P49</f>
        <v>0</v>
      </c>
      <c r="H643" s="178">
        <f t="shared" si="110"/>
        <v>0</v>
      </c>
      <c r="I643" s="184">
        <f>단가대비표!V49</f>
        <v>0</v>
      </c>
      <c r="J643" s="178">
        <f t="shared" si="111"/>
        <v>0</v>
      </c>
      <c r="K643" s="184">
        <f t="shared" si="112"/>
        <v>275</v>
      </c>
      <c r="L643" s="178">
        <f t="shared" si="112"/>
        <v>-46.2</v>
      </c>
      <c r="M643" s="172" t="s">
        <v>920</v>
      </c>
      <c r="N643" s="78" t="s">
        <v>3696</v>
      </c>
      <c r="O643" s="78" t="s">
        <v>4641</v>
      </c>
      <c r="P643" s="78" t="s">
        <v>332</v>
      </c>
      <c r="Q643" s="78" t="s">
        <v>332</v>
      </c>
      <c r="R643" s="78" t="s">
        <v>331</v>
      </c>
      <c r="AV643" s="78" t="s">
        <v>145</v>
      </c>
      <c r="AW643" s="78" t="s">
        <v>4961</v>
      </c>
      <c r="AX643" s="78" t="s">
        <v>145</v>
      </c>
      <c r="AY643" s="78" t="s">
        <v>145</v>
      </c>
      <c r="AZ643" s="78" t="s">
        <v>145</v>
      </c>
    </row>
    <row r="644" spans="1:52" ht="30" customHeight="1">
      <c r="A644" s="172" t="s">
        <v>1494</v>
      </c>
      <c r="B644" s="172" t="s">
        <v>145</v>
      </c>
      <c r="C644" s="172" t="s">
        <v>145</v>
      </c>
      <c r="D644" s="173"/>
      <c r="E644" s="184"/>
      <c r="F644" s="178">
        <f>TRUNC(SUMIF(N637:N643, N636, F637:F643),0)</f>
        <v>6780</v>
      </c>
      <c r="G644" s="184"/>
      <c r="H644" s="178">
        <f>TRUNC(SUMIF(N637:N643, N636, H637:H643),0)</f>
        <v>19512</v>
      </c>
      <c r="I644" s="184"/>
      <c r="J644" s="178">
        <f>TRUNC(SUMIF(N637:N643, N636, J637:J643),0)</f>
        <v>905</v>
      </c>
      <c r="K644" s="184"/>
      <c r="L644" s="178">
        <f>F644+H644+J644</f>
        <v>27197</v>
      </c>
      <c r="M644" s="172" t="s">
        <v>145</v>
      </c>
      <c r="N644" s="78" t="s">
        <v>342</v>
      </c>
      <c r="O644" s="78" t="s">
        <v>342</v>
      </c>
      <c r="P644" s="78" t="s">
        <v>145</v>
      </c>
      <c r="Q644" s="78" t="s">
        <v>145</v>
      </c>
      <c r="R644" s="78" t="s">
        <v>145</v>
      </c>
      <c r="AV644" s="78" t="s">
        <v>145</v>
      </c>
      <c r="AW644" s="78" t="s">
        <v>145</v>
      </c>
      <c r="AX644" s="78" t="s">
        <v>145</v>
      </c>
      <c r="AY644" s="78" t="s">
        <v>145</v>
      </c>
      <c r="AZ644" s="78" t="s">
        <v>145</v>
      </c>
    </row>
    <row r="645" spans="1:52" ht="30" customHeight="1">
      <c r="A645" s="173"/>
      <c r="B645" s="173"/>
      <c r="C645" s="173"/>
      <c r="D645" s="173"/>
      <c r="E645" s="184"/>
      <c r="F645" s="178"/>
      <c r="G645" s="184"/>
      <c r="H645" s="178"/>
      <c r="I645" s="184"/>
      <c r="J645" s="178"/>
      <c r="K645" s="184"/>
      <c r="L645" s="178"/>
      <c r="M645" s="173"/>
    </row>
    <row r="646" spans="1:52" ht="30" customHeight="1">
      <c r="A646" s="179" t="s">
        <v>4962</v>
      </c>
      <c r="B646" s="180"/>
      <c r="C646" s="180"/>
      <c r="D646" s="180"/>
      <c r="E646" s="181"/>
      <c r="F646" s="182"/>
      <c r="G646" s="181"/>
      <c r="H646" s="182"/>
      <c r="I646" s="181"/>
      <c r="J646" s="182"/>
      <c r="K646" s="181"/>
      <c r="L646" s="182"/>
      <c r="M646" s="183"/>
      <c r="N646" s="78" t="s">
        <v>3698</v>
      </c>
    </row>
    <row r="647" spans="1:52" ht="30" customHeight="1">
      <c r="A647" s="172" t="s">
        <v>1639</v>
      </c>
      <c r="B647" s="172" t="s">
        <v>1677</v>
      </c>
      <c r="C647" s="172" t="s">
        <v>1273</v>
      </c>
      <c r="D647" s="173">
        <v>2.798</v>
      </c>
      <c r="E647" s="184">
        <f>단가대비표!O102</f>
        <v>885.6</v>
      </c>
      <c r="F647" s="178">
        <f t="shared" ref="F647:F652" si="113">TRUNC(E647*D647,1)</f>
        <v>2477.9</v>
      </c>
      <c r="G647" s="184">
        <f>단가대비표!P102</f>
        <v>0</v>
      </c>
      <c r="H647" s="178">
        <f t="shared" ref="H647:H652" si="114">TRUNC(G647*D647,1)</f>
        <v>0</v>
      </c>
      <c r="I647" s="184">
        <f>단가대비표!V102</f>
        <v>0</v>
      </c>
      <c r="J647" s="178">
        <f t="shared" ref="J647:J652" si="115">TRUNC(I647*D647,1)</f>
        <v>0</v>
      </c>
      <c r="K647" s="184">
        <f t="shared" ref="K647:L652" si="116">TRUNC(E647+G647+I647,1)</f>
        <v>885.6</v>
      </c>
      <c r="L647" s="178">
        <f t="shared" si="116"/>
        <v>2477.9</v>
      </c>
      <c r="M647" s="172" t="s">
        <v>145</v>
      </c>
      <c r="N647" s="78" t="s">
        <v>3698</v>
      </c>
      <c r="O647" s="78" t="s">
        <v>4963</v>
      </c>
      <c r="P647" s="78" t="s">
        <v>332</v>
      </c>
      <c r="Q647" s="78" t="s">
        <v>332</v>
      </c>
      <c r="R647" s="78" t="s">
        <v>331</v>
      </c>
      <c r="AV647" s="78" t="s">
        <v>145</v>
      </c>
      <c r="AW647" s="78" t="s">
        <v>4964</v>
      </c>
      <c r="AX647" s="78" t="s">
        <v>145</v>
      </c>
      <c r="AY647" s="78" t="s">
        <v>145</v>
      </c>
      <c r="AZ647" s="78" t="s">
        <v>145</v>
      </c>
    </row>
    <row r="648" spans="1:52" ht="30" customHeight="1">
      <c r="A648" s="172" t="s">
        <v>1648</v>
      </c>
      <c r="B648" s="172" t="s">
        <v>1649</v>
      </c>
      <c r="C648" s="172" t="s">
        <v>1273</v>
      </c>
      <c r="D648" s="173">
        <v>1.528</v>
      </c>
      <c r="E648" s="184">
        <f>단가대비표!O64</f>
        <v>950</v>
      </c>
      <c r="F648" s="178">
        <f t="shared" si="113"/>
        <v>1451.6</v>
      </c>
      <c r="G648" s="184">
        <f>단가대비표!P64</f>
        <v>0</v>
      </c>
      <c r="H648" s="178">
        <f t="shared" si="114"/>
        <v>0</v>
      </c>
      <c r="I648" s="184">
        <f>단가대비표!V64</f>
        <v>0</v>
      </c>
      <c r="J648" s="178">
        <f t="shared" si="115"/>
        <v>0</v>
      </c>
      <c r="K648" s="184">
        <f t="shared" si="116"/>
        <v>950</v>
      </c>
      <c r="L648" s="178">
        <f t="shared" si="116"/>
        <v>1451.6</v>
      </c>
      <c r="M648" s="172" t="s">
        <v>145</v>
      </c>
      <c r="N648" s="78" t="s">
        <v>3698</v>
      </c>
      <c r="O648" s="78" t="s">
        <v>4854</v>
      </c>
      <c r="P648" s="78" t="s">
        <v>332</v>
      </c>
      <c r="Q648" s="78" t="s">
        <v>332</v>
      </c>
      <c r="R648" s="78" t="s">
        <v>331</v>
      </c>
      <c r="AV648" s="78" t="s">
        <v>145</v>
      </c>
      <c r="AW648" s="78" t="s">
        <v>4965</v>
      </c>
      <c r="AX648" s="78" t="s">
        <v>145</v>
      </c>
      <c r="AY648" s="78" t="s">
        <v>145</v>
      </c>
      <c r="AZ648" s="78" t="s">
        <v>145</v>
      </c>
    </row>
    <row r="649" spans="1:52" ht="30" customHeight="1">
      <c r="A649" s="172" t="s">
        <v>1271</v>
      </c>
      <c r="B649" s="172" t="s">
        <v>1281</v>
      </c>
      <c r="C649" s="172" t="s">
        <v>1273</v>
      </c>
      <c r="D649" s="173">
        <v>3.9990000000000001</v>
      </c>
      <c r="E649" s="184">
        <f>일위대가목록!E324</f>
        <v>157</v>
      </c>
      <c r="F649" s="178">
        <f t="shared" si="113"/>
        <v>627.79999999999995</v>
      </c>
      <c r="G649" s="184">
        <f>일위대가목록!F324</f>
        <v>5262</v>
      </c>
      <c r="H649" s="178">
        <f t="shared" si="114"/>
        <v>21042.7</v>
      </c>
      <c r="I649" s="184">
        <f>일위대가목록!G324</f>
        <v>263</v>
      </c>
      <c r="J649" s="178">
        <f t="shared" si="115"/>
        <v>1051.7</v>
      </c>
      <c r="K649" s="184">
        <f t="shared" si="116"/>
        <v>5682</v>
      </c>
      <c r="L649" s="178">
        <f t="shared" si="116"/>
        <v>22722.2</v>
      </c>
      <c r="M649" s="172" t="s">
        <v>1245</v>
      </c>
      <c r="N649" s="78" t="s">
        <v>3698</v>
      </c>
      <c r="O649" s="78" t="s">
        <v>4317</v>
      </c>
      <c r="P649" s="78" t="s">
        <v>331</v>
      </c>
      <c r="Q649" s="78" t="s">
        <v>332</v>
      </c>
      <c r="R649" s="78" t="s">
        <v>332</v>
      </c>
      <c r="AV649" s="78" t="s">
        <v>145</v>
      </c>
      <c r="AW649" s="78" t="s">
        <v>4966</v>
      </c>
      <c r="AX649" s="78" t="s">
        <v>145</v>
      </c>
      <c r="AY649" s="78" t="s">
        <v>145</v>
      </c>
      <c r="AZ649" s="78" t="s">
        <v>145</v>
      </c>
    </row>
    <row r="650" spans="1:52" ht="30" customHeight="1">
      <c r="A650" s="172" t="s">
        <v>1283</v>
      </c>
      <c r="B650" s="172" t="s">
        <v>1308</v>
      </c>
      <c r="C650" s="172" t="s">
        <v>358</v>
      </c>
      <c r="D650" s="173">
        <v>0.67</v>
      </c>
      <c r="E650" s="184">
        <f>일위대가목록!E361</f>
        <v>772</v>
      </c>
      <c r="F650" s="178">
        <f t="shared" si="113"/>
        <v>517.20000000000005</v>
      </c>
      <c r="G650" s="184">
        <f>일위대가목록!F361</f>
        <v>4310</v>
      </c>
      <c r="H650" s="178">
        <f t="shared" si="114"/>
        <v>2887.7</v>
      </c>
      <c r="I650" s="184">
        <f>일위대가목록!G361</f>
        <v>0</v>
      </c>
      <c r="J650" s="178">
        <f t="shared" si="115"/>
        <v>0</v>
      </c>
      <c r="K650" s="184">
        <f t="shared" si="116"/>
        <v>5082</v>
      </c>
      <c r="L650" s="178">
        <f t="shared" si="116"/>
        <v>3404.9</v>
      </c>
      <c r="M650" s="172" t="s">
        <v>1332</v>
      </c>
      <c r="N650" s="78" t="s">
        <v>3698</v>
      </c>
      <c r="O650" s="78" t="s">
        <v>4354</v>
      </c>
      <c r="P650" s="78" t="s">
        <v>331</v>
      </c>
      <c r="Q650" s="78" t="s">
        <v>332</v>
      </c>
      <c r="R650" s="78" t="s">
        <v>332</v>
      </c>
      <c r="AV650" s="78" t="s">
        <v>145</v>
      </c>
      <c r="AW650" s="78" t="s">
        <v>4967</v>
      </c>
      <c r="AX650" s="78" t="s">
        <v>145</v>
      </c>
      <c r="AY650" s="78" t="s">
        <v>145</v>
      </c>
      <c r="AZ650" s="78" t="s">
        <v>145</v>
      </c>
    </row>
    <row r="651" spans="1:52" ht="30" customHeight="1">
      <c r="A651" s="172" t="s">
        <v>1310</v>
      </c>
      <c r="B651" s="172" t="s">
        <v>755</v>
      </c>
      <c r="C651" s="172" t="s">
        <v>358</v>
      </c>
      <c r="D651" s="173">
        <v>0.27</v>
      </c>
      <c r="E651" s="184">
        <f>일위대가목록!E362</f>
        <v>1264</v>
      </c>
      <c r="F651" s="178">
        <f t="shared" si="113"/>
        <v>341.2</v>
      </c>
      <c r="G651" s="184">
        <f>일위대가목록!F362</f>
        <v>11494</v>
      </c>
      <c r="H651" s="178">
        <f t="shared" si="114"/>
        <v>3103.3</v>
      </c>
      <c r="I651" s="184">
        <f>일위대가목록!G362</f>
        <v>0</v>
      </c>
      <c r="J651" s="178">
        <f t="shared" si="115"/>
        <v>0</v>
      </c>
      <c r="K651" s="184">
        <f t="shared" si="116"/>
        <v>12758</v>
      </c>
      <c r="L651" s="178">
        <f t="shared" si="116"/>
        <v>3444.5</v>
      </c>
      <c r="M651" s="172" t="s">
        <v>1335</v>
      </c>
      <c r="N651" s="78" t="s">
        <v>3698</v>
      </c>
      <c r="O651" s="78" t="s">
        <v>4355</v>
      </c>
      <c r="P651" s="78" t="s">
        <v>331</v>
      </c>
      <c r="Q651" s="78" t="s">
        <v>332</v>
      </c>
      <c r="R651" s="78" t="s">
        <v>332</v>
      </c>
      <c r="AV651" s="78" t="s">
        <v>145</v>
      </c>
      <c r="AW651" s="78" t="s">
        <v>4968</v>
      </c>
      <c r="AX651" s="78" t="s">
        <v>145</v>
      </c>
      <c r="AY651" s="78" t="s">
        <v>145</v>
      </c>
      <c r="AZ651" s="78" t="s">
        <v>145</v>
      </c>
    </row>
    <row r="652" spans="1:52" ht="30" customHeight="1">
      <c r="A652" s="172" t="s">
        <v>918</v>
      </c>
      <c r="B652" s="172" t="s">
        <v>919</v>
      </c>
      <c r="C652" s="172" t="s">
        <v>1273</v>
      </c>
      <c r="D652" s="173">
        <v>-0.29399999999999998</v>
      </c>
      <c r="E652" s="184">
        <f>단가대비표!O49</f>
        <v>275</v>
      </c>
      <c r="F652" s="178">
        <f t="shared" si="113"/>
        <v>-80.8</v>
      </c>
      <c r="G652" s="184">
        <f>단가대비표!P49</f>
        <v>0</v>
      </c>
      <c r="H652" s="178">
        <f t="shared" si="114"/>
        <v>0</v>
      </c>
      <c r="I652" s="184">
        <f>단가대비표!V49</f>
        <v>0</v>
      </c>
      <c r="J652" s="178">
        <f t="shared" si="115"/>
        <v>0</v>
      </c>
      <c r="K652" s="184">
        <f t="shared" si="116"/>
        <v>275</v>
      </c>
      <c r="L652" s="178">
        <f t="shared" si="116"/>
        <v>-80.8</v>
      </c>
      <c r="M652" s="172" t="s">
        <v>920</v>
      </c>
      <c r="N652" s="78" t="s">
        <v>3698</v>
      </c>
      <c r="O652" s="78" t="s">
        <v>4641</v>
      </c>
      <c r="P652" s="78" t="s">
        <v>332</v>
      </c>
      <c r="Q652" s="78" t="s">
        <v>332</v>
      </c>
      <c r="R652" s="78" t="s">
        <v>331</v>
      </c>
      <c r="AV652" s="78" t="s">
        <v>145</v>
      </c>
      <c r="AW652" s="78" t="s">
        <v>4969</v>
      </c>
      <c r="AX652" s="78" t="s">
        <v>145</v>
      </c>
      <c r="AY652" s="78" t="s">
        <v>145</v>
      </c>
      <c r="AZ652" s="78" t="s">
        <v>145</v>
      </c>
    </row>
    <row r="653" spans="1:52" ht="30" customHeight="1">
      <c r="A653" s="172" t="s">
        <v>1494</v>
      </c>
      <c r="B653" s="172" t="s">
        <v>145</v>
      </c>
      <c r="C653" s="172" t="s">
        <v>145</v>
      </c>
      <c r="D653" s="173"/>
      <c r="E653" s="184"/>
      <c r="F653" s="178">
        <f>TRUNC(SUMIF(N647:N652, N646, F647:F652),0)</f>
        <v>5334</v>
      </c>
      <c r="G653" s="184"/>
      <c r="H653" s="178">
        <f>TRUNC(SUMIF(N647:N652, N646, H647:H652),0)</f>
        <v>27033</v>
      </c>
      <c r="I653" s="184"/>
      <c r="J653" s="178">
        <f>TRUNC(SUMIF(N647:N652, N646, J647:J652),0)</f>
        <v>1051</v>
      </c>
      <c r="K653" s="184"/>
      <c r="L653" s="178">
        <f>F653+H653+J653</f>
        <v>33418</v>
      </c>
      <c r="M653" s="172" t="s">
        <v>145</v>
      </c>
      <c r="N653" s="78" t="s">
        <v>342</v>
      </c>
      <c r="O653" s="78" t="s">
        <v>342</v>
      </c>
      <c r="P653" s="78" t="s">
        <v>145</v>
      </c>
      <c r="Q653" s="78" t="s">
        <v>145</v>
      </c>
      <c r="R653" s="78" t="s">
        <v>145</v>
      </c>
      <c r="AV653" s="78" t="s">
        <v>145</v>
      </c>
      <c r="AW653" s="78" t="s">
        <v>145</v>
      </c>
      <c r="AX653" s="78" t="s">
        <v>145</v>
      </c>
      <c r="AY653" s="78" t="s">
        <v>145</v>
      </c>
      <c r="AZ653" s="78" t="s">
        <v>145</v>
      </c>
    </row>
    <row r="654" spans="1:52" ht="30" customHeight="1">
      <c r="A654" s="173"/>
      <c r="B654" s="173"/>
      <c r="C654" s="173"/>
      <c r="D654" s="173"/>
      <c r="E654" s="184"/>
      <c r="F654" s="178"/>
      <c r="G654" s="184"/>
      <c r="H654" s="178"/>
      <c r="I654" s="184"/>
      <c r="J654" s="178"/>
      <c r="K654" s="184"/>
      <c r="L654" s="178"/>
      <c r="M654" s="173"/>
    </row>
    <row r="655" spans="1:52" ht="30" customHeight="1">
      <c r="A655" s="179" t="s">
        <v>4970</v>
      </c>
      <c r="B655" s="180"/>
      <c r="C655" s="180"/>
      <c r="D655" s="180"/>
      <c r="E655" s="181"/>
      <c r="F655" s="182"/>
      <c r="G655" s="181"/>
      <c r="H655" s="182"/>
      <c r="I655" s="181"/>
      <c r="J655" s="182"/>
      <c r="K655" s="181"/>
      <c r="L655" s="182"/>
      <c r="M655" s="183"/>
      <c r="N655" s="78" t="s">
        <v>3700</v>
      </c>
    </row>
    <row r="656" spans="1:52" ht="30" customHeight="1">
      <c r="A656" s="172" t="s">
        <v>1639</v>
      </c>
      <c r="B656" s="172" t="s">
        <v>1677</v>
      </c>
      <c r="C656" s="172" t="s">
        <v>1273</v>
      </c>
      <c r="D656" s="173">
        <v>9.3260000000000005</v>
      </c>
      <c r="E656" s="184">
        <f>단가대비표!O102</f>
        <v>885.6</v>
      </c>
      <c r="F656" s="178">
        <f t="shared" ref="F656:F661" si="117">TRUNC(E656*D656,1)</f>
        <v>8259.1</v>
      </c>
      <c r="G656" s="184">
        <f>단가대비표!P102</f>
        <v>0</v>
      </c>
      <c r="H656" s="178">
        <f t="shared" ref="H656:H661" si="118">TRUNC(G656*D656,1)</f>
        <v>0</v>
      </c>
      <c r="I656" s="184">
        <f>단가대비표!V102</f>
        <v>0</v>
      </c>
      <c r="J656" s="178">
        <f t="shared" ref="J656:J661" si="119">TRUNC(I656*D656,1)</f>
        <v>0</v>
      </c>
      <c r="K656" s="184">
        <f t="shared" ref="K656:L661" si="120">TRUNC(E656+G656+I656,1)</f>
        <v>885.6</v>
      </c>
      <c r="L656" s="178">
        <f t="shared" si="120"/>
        <v>8259.1</v>
      </c>
      <c r="M656" s="172" t="s">
        <v>145</v>
      </c>
      <c r="N656" s="78" t="s">
        <v>3700</v>
      </c>
      <c r="O656" s="78" t="s">
        <v>4963</v>
      </c>
      <c r="P656" s="78" t="s">
        <v>332</v>
      </c>
      <c r="Q656" s="78" t="s">
        <v>332</v>
      </c>
      <c r="R656" s="78" t="s">
        <v>331</v>
      </c>
      <c r="AV656" s="78" t="s">
        <v>145</v>
      </c>
      <c r="AW656" s="78" t="s">
        <v>4971</v>
      </c>
      <c r="AX656" s="78" t="s">
        <v>145</v>
      </c>
      <c r="AY656" s="78" t="s">
        <v>145</v>
      </c>
      <c r="AZ656" s="78" t="s">
        <v>145</v>
      </c>
    </row>
    <row r="657" spans="1:52" ht="30" customHeight="1">
      <c r="A657" s="172" t="s">
        <v>1648</v>
      </c>
      <c r="B657" s="172" t="s">
        <v>1649</v>
      </c>
      <c r="C657" s="172" t="s">
        <v>1273</v>
      </c>
      <c r="D657" s="173">
        <v>2.351</v>
      </c>
      <c r="E657" s="184">
        <f>단가대비표!O64</f>
        <v>950</v>
      </c>
      <c r="F657" s="178">
        <f t="shared" si="117"/>
        <v>2233.4</v>
      </c>
      <c r="G657" s="184">
        <f>단가대비표!P64</f>
        <v>0</v>
      </c>
      <c r="H657" s="178">
        <f t="shared" si="118"/>
        <v>0</v>
      </c>
      <c r="I657" s="184">
        <f>단가대비표!V64</f>
        <v>0</v>
      </c>
      <c r="J657" s="178">
        <f t="shared" si="119"/>
        <v>0</v>
      </c>
      <c r="K657" s="184">
        <f t="shared" si="120"/>
        <v>950</v>
      </c>
      <c r="L657" s="178">
        <f t="shared" si="120"/>
        <v>2233.4</v>
      </c>
      <c r="M657" s="172" t="s">
        <v>145</v>
      </c>
      <c r="N657" s="78" t="s">
        <v>3700</v>
      </c>
      <c r="O657" s="78" t="s">
        <v>4854</v>
      </c>
      <c r="P657" s="78" t="s">
        <v>332</v>
      </c>
      <c r="Q657" s="78" t="s">
        <v>332</v>
      </c>
      <c r="R657" s="78" t="s">
        <v>331</v>
      </c>
      <c r="AV657" s="78" t="s">
        <v>145</v>
      </c>
      <c r="AW657" s="78" t="s">
        <v>4972</v>
      </c>
      <c r="AX657" s="78" t="s">
        <v>145</v>
      </c>
      <c r="AY657" s="78" t="s">
        <v>145</v>
      </c>
      <c r="AZ657" s="78" t="s">
        <v>145</v>
      </c>
    </row>
    <row r="658" spans="1:52" ht="30" customHeight="1">
      <c r="A658" s="172" t="s">
        <v>1348</v>
      </c>
      <c r="B658" s="172" t="s">
        <v>1349</v>
      </c>
      <c r="C658" s="172" t="s">
        <v>1273</v>
      </c>
      <c r="D658" s="173">
        <v>10.717000000000001</v>
      </c>
      <c r="E658" s="184">
        <f>일위대가목록!E374</f>
        <v>131</v>
      </c>
      <c r="F658" s="178">
        <f t="shared" si="117"/>
        <v>1403.9</v>
      </c>
      <c r="G658" s="184">
        <f>일위대가목록!F374</f>
        <v>8472</v>
      </c>
      <c r="H658" s="178">
        <f t="shared" si="118"/>
        <v>90794.4</v>
      </c>
      <c r="I658" s="184">
        <f>일위대가목록!G374</f>
        <v>274</v>
      </c>
      <c r="J658" s="178">
        <f t="shared" si="119"/>
        <v>2936.4</v>
      </c>
      <c r="K658" s="184">
        <f t="shared" si="120"/>
        <v>8877</v>
      </c>
      <c r="L658" s="178">
        <f t="shared" si="120"/>
        <v>95134.7</v>
      </c>
      <c r="M658" s="172" t="s">
        <v>1358</v>
      </c>
      <c r="N658" s="78" t="s">
        <v>3700</v>
      </c>
      <c r="O658" s="78" t="s">
        <v>4367</v>
      </c>
      <c r="P658" s="78" t="s">
        <v>331</v>
      </c>
      <c r="Q658" s="78" t="s">
        <v>332</v>
      </c>
      <c r="R658" s="78" t="s">
        <v>332</v>
      </c>
      <c r="AV658" s="78" t="s">
        <v>145</v>
      </c>
      <c r="AW658" s="78" t="s">
        <v>4973</v>
      </c>
      <c r="AX658" s="78" t="s">
        <v>145</v>
      </c>
      <c r="AY658" s="78" t="s">
        <v>145</v>
      </c>
      <c r="AZ658" s="78" t="s">
        <v>145</v>
      </c>
    </row>
    <row r="659" spans="1:52" ht="30" customHeight="1">
      <c r="A659" s="172" t="s">
        <v>1283</v>
      </c>
      <c r="B659" s="172" t="s">
        <v>1308</v>
      </c>
      <c r="C659" s="172" t="s">
        <v>358</v>
      </c>
      <c r="D659" s="173">
        <v>2</v>
      </c>
      <c r="E659" s="184">
        <f>일위대가목록!E361</f>
        <v>772</v>
      </c>
      <c r="F659" s="178">
        <f t="shared" si="117"/>
        <v>1544</v>
      </c>
      <c r="G659" s="184">
        <f>일위대가목록!F361</f>
        <v>4310</v>
      </c>
      <c r="H659" s="178">
        <f t="shared" si="118"/>
        <v>8620</v>
      </c>
      <c r="I659" s="184">
        <f>일위대가목록!G361</f>
        <v>0</v>
      </c>
      <c r="J659" s="178">
        <f t="shared" si="119"/>
        <v>0</v>
      </c>
      <c r="K659" s="184">
        <f t="shared" si="120"/>
        <v>5082</v>
      </c>
      <c r="L659" s="178">
        <f t="shared" si="120"/>
        <v>10164</v>
      </c>
      <c r="M659" s="172" t="s">
        <v>1332</v>
      </c>
      <c r="N659" s="78" t="s">
        <v>3700</v>
      </c>
      <c r="O659" s="78" t="s">
        <v>4354</v>
      </c>
      <c r="P659" s="78" t="s">
        <v>331</v>
      </c>
      <c r="Q659" s="78" t="s">
        <v>332</v>
      </c>
      <c r="R659" s="78" t="s">
        <v>332</v>
      </c>
      <c r="AV659" s="78" t="s">
        <v>145</v>
      </c>
      <c r="AW659" s="78" t="s">
        <v>4974</v>
      </c>
      <c r="AX659" s="78" t="s">
        <v>145</v>
      </c>
      <c r="AY659" s="78" t="s">
        <v>145</v>
      </c>
      <c r="AZ659" s="78" t="s">
        <v>145</v>
      </c>
    </row>
    <row r="660" spans="1:52" ht="30" customHeight="1">
      <c r="A660" s="172" t="s">
        <v>1310</v>
      </c>
      <c r="B660" s="172" t="s">
        <v>755</v>
      </c>
      <c r="C660" s="172" t="s">
        <v>358</v>
      </c>
      <c r="D660" s="173">
        <v>0.9</v>
      </c>
      <c r="E660" s="184">
        <f>일위대가목록!E362</f>
        <v>1264</v>
      </c>
      <c r="F660" s="178">
        <f t="shared" si="117"/>
        <v>1137.5999999999999</v>
      </c>
      <c r="G660" s="184">
        <f>일위대가목록!F362</f>
        <v>11494</v>
      </c>
      <c r="H660" s="178">
        <f t="shared" si="118"/>
        <v>10344.6</v>
      </c>
      <c r="I660" s="184">
        <f>일위대가목록!G362</f>
        <v>0</v>
      </c>
      <c r="J660" s="178">
        <f t="shared" si="119"/>
        <v>0</v>
      </c>
      <c r="K660" s="184">
        <f t="shared" si="120"/>
        <v>12758</v>
      </c>
      <c r="L660" s="178">
        <f t="shared" si="120"/>
        <v>11482.2</v>
      </c>
      <c r="M660" s="172" t="s">
        <v>1335</v>
      </c>
      <c r="N660" s="78" t="s">
        <v>3700</v>
      </c>
      <c r="O660" s="78" t="s">
        <v>4355</v>
      </c>
      <c r="P660" s="78" t="s">
        <v>331</v>
      </c>
      <c r="Q660" s="78" t="s">
        <v>332</v>
      </c>
      <c r="R660" s="78" t="s">
        <v>332</v>
      </c>
      <c r="AV660" s="78" t="s">
        <v>145</v>
      </c>
      <c r="AW660" s="78" t="s">
        <v>4975</v>
      </c>
      <c r="AX660" s="78" t="s">
        <v>145</v>
      </c>
      <c r="AY660" s="78" t="s">
        <v>145</v>
      </c>
      <c r="AZ660" s="78" t="s">
        <v>145</v>
      </c>
    </row>
    <row r="661" spans="1:52" ht="30" customHeight="1">
      <c r="A661" s="172" t="s">
        <v>918</v>
      </c>
      <c r="B661" s="172" t="s">
        <v>919</v>
      </c>
      <c r="C661" s="172" t="s">
        <v>1273</v>
      </c>
      <c r="D661" s="173">
        <v>-0.86399999999999999</v>
      </c>
      <c r="E661" s="184">
        <f>단가대비표!O49</f>
        <v>275</v>
      </c>
      <c r="F661" s="178">
        <f t="shared" si="117"/>
        <v>-237.6</v>
      </c>
      <c r="G661" s="184">
        <f>단가대비표!P49</f>
        <v>0</v>
      </c>
      <c r="H661" s="178">
        <f t="shared" si="118"/>
        <v>0</v>
      </c>
      <c r="I661" s="184">
        <f>단가대비표!V49</f>
        <v>0</v>
      </c>
      <c r="J661" s="178">
        <f t="shared" si="119"/>
        <v>0</v>
      </c>
      <c r="K661" s="184">
        <f t="shared" si="120"/>
        <v>275</v>
      </c>
      <c r="L661" s="178">
        <f t="shared" si="120"/>
        <v>-237.6</v>
      </c>
      <c r="M661" s="172" t="s">
        <v>920</v>
      </c>
      <c r="N661" s="78" t="s">
        <v>3700</v>
      </c>
      <c r="O661" s="78" t="s">
        <v>4641</v>
      </c>
      <c r="P661" s="78" t="s">
        <v>332</v>
      </c>
      <c r="Q661" s="78" t="s">
        <v>332</v>
      </c>
      <c r="R661" s="78" t="s">
        <v>331</v>
      </c>
      <c r="AV661" s="78" t="s">
        <v>145</v>
      </c>
      <c r="AW661" s="78" t="s">
        <v>4976</v>
      </c>
      <c r="AX661" s="78" t="s">
        <v>145</v>
      </c>
      <c r="AY661" s="78" t="s">
        <v>145</v>
      </c>
      <c r="AZ661" s="78" t="s">
        <v>145</v>
      </c>
    </row>
    <row r="662" spans="1:52" ht="30" customHeight="1">
      <c r="A662" s="172" t="s">
        <v>1494</v>
      </c>
      <c r="B662" s="172" t="s">
        <v>145</v>
      </c>
      <c r="C662" s="172" t="s">
        <v>145</v>
      </c>
      <c r="D662" s="173"/>
      <c r="E662" s="184"/>
      <c r="F662" s="178">
        <f>TRUNC(SUMIF(N656:N661, N655, F656:F661),0)</f>
        <v>14340</v>
      </c>
      <c r="G662" s="184"/>
      <c r="H662" s="178">
        <f>TRUNC(SUMIF(N656:N661, N655, H656:H661),0)</f>
        <v>109759</v>
      </c>
      <c r="I662" s="184"/>
      <c r="J662" s="178">
        <f>TRUNC(SUMIF(N656:N661, N655, J656:J661),0)</f>
        <v>2936</v>
      </c>
      <c r="K662" s="184"/>
      <c r="L662" s="178">
        <f>F662+H662+J662</f>
        <v>127035</v>
      </c>
      <c r="M662" s="172" t="s">
        <v>145</v>
      </c>
      <c r="N662" s="78" t="s">
        <v>342</v>
      </c>
      <c r="O662" s="78" t="s">
        <v>342</v>
      </c>
      <c r="P662" s="78" t="s">
        <v>145</v>
      </c>
      <c r="Q662" s="78" t="s">
        <v>145</v>
      </c>
      <c r="R662" s="78" t="s">
        <v>145</v>
      </c>
      <c r="AV662" s="78" t="s">
        <v>145</v>
      </c>
      <c r="AW662" s="78" t="s">
        <v>145</v>
      </c>
      <c r="AX662" s="78" t="s">
        <v>145</v>
      </c>
      <c r="AY662" s="78" t="s">
        <v>145</v>
      </c>
      <c r="AZ662" s="78" t="s">
        <v>145</v>
      </c>
    </row>
    <row r="663" spans="1:52" ht="30" customHeight="1">
      <c r="A663" s="173"/>
      <c r="B663" s="173"/>
      <c r="C663" s="173"/>
      <c r="D663" s="173"/>
      <c r="E663" s="184"/>
      <c r="F663" s="178"/>
      <c r="G663" s="184"/>
      <c r="H663" s="178"/>
      <c r="I663" s="184"/>
      <c r="J663" s="178"/>
      <c r="K663" s="184"/>
      <c r="L663" s="178"/>
      <c r="M663" s="173"/>
    </row>
    <row r="664" spans="1:52" ht="30" customHeight="1">
      <c r="A664" s="179" t="s">
        <v>4977</v>
      </c>
      <c r="B664" s="180"/>
      <c r="C664" s="180"/>
      <c r="D664" s="180"/>
      <c r="E664" s="181"/>
      <c r="F664" s="182"/>
      <c r="G664" s="181"/>
      <c r="H664" s="182"/>
      <c r="I664" s="181"/>
      <c r="J664" s="182"/>
      <c r="K664" s="181"/>
      <c r="L664" s="182"/>
      <c r="M664" s="183"/>
      <c r="N664" s="78" t="s">
        <v>3702</v>
      </c>
    </row>
    <row r="665" spans="1:52" ht="30" customHeight="1">
      <c r="A665" s="172" t="s">
        <v>1656</v>
      </c>
      <c r="B665" s="172" t="s">
        <v>1678</v>
      </c>
      <c r="C665" s="172" t="s">
        <v>338</v>
      </c>
      <c r="D665" s="173">
        <v>1.1000000000000001</v>
      </c>
      <c r="E665" s="184">
        <f>단가대비표!O203</f>
        <v>1900</v>
      </c>
      <c r="F665" s="178">
        <f>TRUNC(E665*D665,1)</f>
        <v>2090</v>
      </c>
      <c r="G665" s="184">
        <f>단가대비표!P203</f>
        <v>0</v>
      </c>
      <c r="H665" s="178">
        <f>TRUNC(G665*D665,1)</f>
        <v>0</v>
      </c>
      <c r="I665" s="184">
        <f>단가대비표!V203</f>
        <v>0</v>
      </c>
      <c r="J665" s="178">
        <f>TRUNC(I665*D665,1)</f>
        <v>0</v>
      </c>
      <c r="K665" s="184">
        <f t="shared" ref="K665:L667" si="121">TRUNC(E665+G665+I665,1)</f>
        <v>1900</v>
      </c>
      <c r="L665" s="178">
        <f t="shared" si="121"/>
        <v>2090</v>
      </c>
      <c r="M665" s="172" t="s">
        <v>145</v>
      </c>
      <c r="N665" s="78" t="s">
        <v>3702</v>
      </c>
      <c r="O665" s="78" t="s">
        <v>4978</v>
      </c>
      <c r="P665" s="78" t="s">
        <v>332</v>
      </c>
      <c r="Q665" s="78" t="s">
        <v>332</v>
      </c>
      <c r="R665" s="78" t="s">
        <v>331</v>
      </c>
      <c r="V665">
        <v>1</v>
      </c>
      <c r="AV665" s="78" t="s">
        <v>145</v>
      </c>
      <c r="AW665" s="78" t="s">
        <v>4979</v>
      </c>
      <c r="AX665" s="78" t="s">
        <v>145</v>
      </c>
      <c r="AY665" s="78" t="s">
        <v>145</v>
      </c>
      <c r="AZ665" s="78" t="s">
        <v>145</v>
      </c>
    </row>
    <row r="666" spans="1:52" ht="30" customHeight="1">
      <c r="A666" s="172" t="s">
        <v>1551</v>
      </c>
      <c r="B666" s="172" t="s">
        <v>1679</v>
      </c>
      <c r="C666" s="172" t="s">
        <v>1096</v>
      </c>
      <c r="D666" s="173">
        <v>1</v>
      </c>
      <c r="E666" s="184">
        <f>TRUNC(SUMIF(V665:V667, RIGHTB(O666, 1), F665:F667)*U666, 2)</f>
        <v>104.5</v>
      </c>
      <c r="F666" s="178">
        <f>TRUNC(E666*D666,1)</f>
        <v>104.5</v>
      </c>
      <c r="G666" s="184">
        <v>0</v>
      </c>
      <c r="H666" s="178">
        <f>TRUNC(G666*D666,1)</f>
        <v>0</v>
      </c>
      <c r="I666" s="184">
        <v>0</v>
      </c>
      <c r="J666" s="178">
        <f>TRUNC(I666*D666,1)</f>
        <v>0</v>
      </c>
      <c r="K666" s="184">
        <f t="shared" si="121"/>
        <v>104.5</v>
      </c>
      <c r="L666" s="178">
        <f t="shared" si="121"/>
        <v>104.5</v>
      </c>
      <c r="M666" s="172" t="s">
        <v>145</v>
      </c>
      <c r="N666" s="78" t="s">
        <v>3702</v>
      </c>
      <c r="O666" s="78" t="s">
        <v>4186</v>
      </c>
      <c r="P666" s="78" t="s">
        <v>332</v>
      </c>
      <c r="Q666" s="78" t="s">
        <v>332</v>
      </c>
      <c r="R666" s="78" t="s">
        <v>332</v>
      </c>
      <c r="S666">
        <v>0</v>
      </c>
      <c r="T666">
        <v>0</v>
      </c>
      <c r="U666">
        <v>0.05</v>
      </c>
      <c r="AV666" s="78" t="s">
        <v>145</v>
      </c>
      <c r="AW666" s="78" t="s">
        <v>4980</v>
      </c>
      <c r="AX666" s="78" t="s">
        <v>145</v>
      </c>
      <c r="AY666" s="78" t="s">
        <v>145</v>
      </c>
      <c r="AZ666" s="78" t="s">
        <v>145</v>
      </c>
    </row>
    <row r="667" spans="1:52" ht="30" customHeight="1">
      <c r="A667" s="172" t="s">
        <v>1353</v>
      </c>
      <c r="B667" s="172" t="s">
        <v>145</v>
      </c>
      <c r="C667" s="172" t="s">
        <v>338</v>
      </c>
      <c r="D667" s="173">
        <v>1</v>
      </c>
      <c r="E667" s="184">
        <f>일위대가목록!E377</f>
        <v>0</v>
      </c>
      <c r="F667" s="178">
        <f>TRUNC(E667*D667,1)</f>
        <v>0</v>
      </c>
      <c r="G667" s="184">
        <f>일위대가목록!F377</f>
        <v>8828</v>
      </c>
      <c r="H667" s="178">
        <f>TRUNC(G667*D667,1)</f>
        <v>8828</v>
      </c>
      <c r="I667" s="184">
        <f>일위대가목록!G377</f>
        <v>353</v>
      </c>
      <c r="J667" s="178">
        <f>TRUNC(I667*D667,1)</f>
        <v>353</v>
      </c>
      <c r="K667" s="184">
        <f t="shared" si="121"/>
        <v>9181</v>
      </c>
      <c r="L667" s="178">
        <f t="shared" si="121"/>
        <v>9181</v>
      </c>
      <c r="M667" s="172" t="s">
        <v>1366</v>
      </c>
      <c r="N667" s="78" t="s">
        <v>3702</v>
      </c>
      <c r="O667" s="78" t="s">
        <v>4370</v>
      </c>
      <c r="P667" s="78" t="s">
        <v>331</v>
      </c>
      <c r="Q667" s="78" t="s">
        <v>332</v>
      </c>
      <c r="R667" s="78" t="s">
        <v>332</v>
      </c>
      <c r="AV667" s="78" t="s">
        <v>145</v>
      </c>
      <c r="AW667" s="78" t="s">
        <v>4981</v>
      </c>
      <c r="AX667" s="78" t="s">
        <v>145</v>
      </c>
      <c r="AY667" s="78" t="s">
        <v>145</v>
      </c>
      <c r="AZ667" s="78" t="s">
        <v>145</v>
      </c>
    </row>
    <row r="668" spans="1:52" ht="30" customHeight="1">
      <c r="A668" s="172" t="s">
        <v>1494</v>
      </c>
      <c r="B668" s="172" t="s">
        <v>145</v>
      </c>
      <c r="C668" s="172" t="s">
        <v>145</v>
      </c>
      <c r="D668" s="173"/>
      <c r="E668" s="184"/>
      <c r="F668" s="178">
        <f>TRUNC(SUMIF(N665:N667, N664, F665:F667),0)</f>
        <v>2194</v>
      </c>
      <c r="G668" s="184"/>
      <c r="H668" s="178">
        <f>TRUNC(SUMIF(N665:N667, N664, H665:H667),0)</f>
        <v>8828</v>
      </c>
      <c r="I668" s="184"/>
      <c r="J668" s="178">
        <f>TRUNC(SUMIF(N665:N667, N664, J665:J667),0)</f>
        <v>353</v>
      </c>
      <c r="K668" s="184"/>
      <c r="L668" s="178">
        <f>F668+H668+J668</f>
        <v>11375</v>
      </c>
      <c r="M668" s="172" t="s">
        <v>145</v>
      </c>
      <c r="N668" s="78" t="s">
        <v>342</v>
      </c>
      <c r="O668" s="78" t="s">
        <v>342</v>
      </c>
      <c r="P668" s="78" t="s">
        <v>145</v>
      </c>
      <c r="Q668" s="78" t="s">
        <v>145</v>
      </c>
      <c r="R668" s="78" t="s">
        <v>145</v>
      </c>
      <c r="AV668" s="78" t="s">
        <v>145</v>
      </c>
      <c r="AW668" s="78" t="s">
        <v>145</v>
      </c>
      <c r="AX668" s="78" t="s">
        <v>145</v>
      </c>
      <c r="AY668" s="78" t="s">
        <v>145</v>
      </c>
      <c r="AZ668" s="78" t="s">
        <v>145</v>
      </c>
    </row>
    <row r="669" spans="1:52" ht="30" customHeight="1">
      <c r="A669" s="173"/>
      <c r="B669" s="173"/>
      <c r="C669" s="173"/>
      <c r="D669" s="173"/>
      <c r="E669" s="184"/>
      <c r="F669" s="178"/>
      <c r="G669" s="184"/>
      <c r="H669" s="178"/>
      <c r="I669" s="184"/>
      <c r="J669" s="178"/>
      <c r="K669" s="184"/>
      <c r="L669" s="178"/>
      <c r="M669" s="173"/>
    </row>
    <row r="670" spans="1:52" ht="30" customHeight="1">
      <c r="A670" s="179" t="s">
        <v>4982</v>
      </c>
      <c r="B670" s="180"/>
      <c r="C670" s="180"/>
      <c r="D670" s="180"/>
      <c r="E670" s="181"/>
      <c r="F670" s="182"/>
      <c r="G670" s="181"/>
      <c r="H670" s="182"/>
      <c r="I670" s="181"/>
      <c r="J670" s="182"/>
      <c r="K670" s="181"/>
      <c r="L670" s="182"/>
      <c r="M670" s="183"/>
      <c r="N670" s="78" t="s">
        <v>3704</v>
      </c>
    </row>
    <row r="671" spans="1:52" ht="30" customHeight="1">
      <c r="A671" s="172" t="s">
        <v>1656</v>
      </c>
      <c r="B671" s="172" t="s">
        <v>1680</v>
      </c>
      <c r="C671" s="172" t="s">
        <v>338</v>
      </c>
      <c r="D671" s="173">
        <v>1.1000000000000001</v>
      </c>
      <c r="E671" s="184">
        <f>단가대비표!O204</f>
        <v>2480</v>
      </c>
      <c r="F671" s="178">
        <f>TRUNC(E671*D671,1)</f>
        <v>2728</v>
      </c>
      <c r="G671" s="184">
        <f>단가대비표!P204</f>
        <v>0</v>
      </c>
      <c r="H671" s="178">
        <f>TRUNC(G671*D671,1)</f>
        <v>0</v>
      </c>
      <c r="I671" s="184">
        <f>단가대비표!V204</f>
        <v>0</v>
      </c>
      <c r="J671" s="178">
        <f>TRUNC(I671*D671,1)</f>
        <v>0</v>
      </c>
      <c r="K671" s="184">
        <f t="shared" ref="K671:L673" si="122">TRUNC(E671+G671+I671,1)</f>
        <v>2480</v>
      </c>
      <c r="L671" s="178">
        <f t="shared" si="122"/>
        <v>2728</v>
      </c>
      <c r="M671" s="172" t="s">
        <v>145</v>
      </c>
      <c r="N671" s="78" t="s">
        <v>3704</v>
      </c>
      <c r="O671" s="78" t="s">
        <v>4983</v>
      </c>
      <c r="P671" s="78" t="s">
        <v>332</v>
      </c>
      <c r="Q671" s="78" t="s">
        <v>332</v>
      </c>
      <c r="R671" s="78" t="s">
        <v>331</v>
      </c>
      <c r="V671">
        <v>1</v>
      </c>
      <c r="AV671" s="78" t="s">
        <v>145</v>
      </c>
      <c r="AW671" s="78" t="s">
        <v>4984</v>
      </c>
      <c r="AX671" s="78" t="s">
        <v>145</v>
      </c>
      <c r="AY671" s="78" t="s">
        <v>145</v>
      </c>
      <c r="AZ671" s="78" t="s">
        <v>145</v>
      </c>
    </row>
    <row r="672" spans="1:52" ht="30" customHeight="1">
      <c r="A672" s="172" t="s">
        <v>1551</v>
      </c>
      <c r="B672" s="172" t="s">
        <v>1679</v>
      </c>
      <c r="C672" s="172" t="s">
        <v>1096</v>
      </c>
      <c r="D672" s="173">
        <v>1</v>
      </c>
      <c r="E672" s="184">
        <f>TRUNC(SUMIF(V671:V673, RIGHTB(O672, 1), F671:F673)*U672, 2)</f>
        <v>136.4</v>
      </c>
      <c r="F672" s="178">
        <f>TRUNC(E672*D672,1)</f>
        <v>136.4</v>
      </c>
      <c r="G672" s="184">
        <v>0</v>
      </c>
      <c r="H672" s="178">
        <f>TRUNC(G672*D672,1)</f>
        <v>0</v>
      </c>
      <c r="I672" s="184">
        <v>0</v>
      </c>
      <c r="J672" s="178">
        <f>TRUNC(I672*D672,1)</f>
        <v>0</v>
      </c>
      <c r="K672" s="184">
        <f t="shared" si="122"/>
        <v>136.4</v>
      </c>
      <c r="L672" s="178">
        <f t="shared" si="122"/>
        <v>136.4</v>
      </c>
      <c r="M672" s="172" t="s">
        <v>145</v>
      </c>
      <c r="N672" s="78" t="s">
        <v>3704</v>
      </c>
      <c r="O672" s="78" t="s">
        <v>4186</v>
      </c>
      <c r="P672" s="78" t="s">
        <v>332</v>
      </c>
      <c r="Q672" s="78" t="s">
        <v>332</v>
      </c>
      <c r="R672" s="78" t="s">
        <v>332</v>
      </c>
      <c r="S672">
        <v>0</v>
      </c>
      <c r="T672">
        <v>0</v>
      </c>
      <c r="U672">
        <v>0.05</v>
      </c>
      <c r="AV672" s="78" t="s">
        <v>145</v>
      </c>
      <c r="AW672" s="78" t="s">
        <v>4985</v>
      </c>
      <c r="AX672" s="78" t="s">
        <v>145</v>
      </c>
      <c r="AY672" s="78" t="s">
        <v>145</v>
      </c>
      <c r="AZ672" s="78" t="s">
        <v>145</v>
      </c>
    </row>
    <row r="673" spans="1:52" ht="30" customHeight="1">
      <c r="A673" s="172" t="s">
        <v>1353</v>
      </c>
      <c r="B673" s="172" t="s">
        <v>145</v>
      </c>
      <c r="C673" s="172" t="s">
        <v>338</v>
      </c>
      <c r="D673" s="173">
        <v>1</v>
      </c>
      <c r="E673" s="184">
        <f>일위대가목록!E377</f>
        <v>0</v>
      </c>
      <c r="F673" s="178">
        <f>TRUNC(E673*D673,1)</f>
        <v>0</v>
      </c>
      <c r="G673" s="184">
        <f>일위대가목록!F377</f>
        <v>8828</v>
      </c>
      <c r="H673" s="178">
        <f>TRUNC(G673*D673,1)</f>
        <v>8828</v>
      </c>
      <c r="I673" s="184">
        <f>일위대가목록!G377</f>
        <v>353</v>
      </c>
      <c r="J673" s="178">
        <f>TRUNC(I673*D673,1)</f>
        <v>353</v>
      </c>
      <c r="K673" s="184">
        <f t="shared" si="122"/>
        <v>9181</v>
      </c>
      <c r="L673" s="178">
        <f t="shared" si="122"/>
        <v>9181</v>
      </c>
      <c r="M673" s="172" t="s">
        <v>1366</v>
      </c>
      <c r="N673" s="78" t="s">
        <v>3704</v>
      </c>
      <c r="O673" s="78" t="s">
        <v>4370</v>
      </c>
      <c r="P673" s="78" t="s">
        <v>331</v>
      </c>
      <c r="Q673" s="78" t="s">
        <v>332</v>
      </c>
      <c r="R673" s="78" t="s">
        <v>332</v>
      </c>
      <c r="AV673" s="78" t="s">
        <v>145</v>
      </c>
      <c r="AW673" s="78" t="s">
        <v>4986</v>
      </c>
      <c r="AX673" s="78" t="s">
        <v>145</v>
      </c>
      <c r="AY673" s="78" t="s">
        <v>145</v>
      </c>
      <c r="AZ673" s="78" t="s">
        <v>145</v>
      </c>
    </row>
    <row r="674" spans="1:52" ht="30" customHeight="1">
      <c r="A674" s="172" t="s">
        <v>1494</v>
      </c>
      <c r="B674" s="172" t="s">
        <v>145</v>
      </c>
      <c r="C674" s="172" t="s">
        <v>145</v>
      </c>
      <c r="D674" s="173"/>
      <c r="E674" s="184"/>
      <c r="F674" s="178">
        <f>TRUNC(SUMIF(N671:N673, N670, F671:F673),0)</f>
        <v>2864</v>
      </c>
      <c r="G674" s="184"/>
      <c r="H674" s="178">
        <f>TRUNC(SUMIF(N671:N673, N670, H671:H673),0)</f>
        <v>8828</v>
      </c>
      <c r="I674" s="184"/>
      <c r="J674" s="178">
        <f>TRUNC(SUMIF(N671:N673, N670, J671:J673),0)</f>
        <v>353</v>
      </c>
      <c r="K674" s="184"/>
      <c r="L674" s="178">
        <f>F674+H674+J674</f>
        <v>12045</v>
      </c>
      <c r="M674" s="172" t="s">
        <v>145</v>
      </c>
      <c r="N674" s="78" t="s">
        <v>342</v>
      </c>
      <c r="O674" s="78" t="s">
        <v>342</v>
      </c>
      <c r="P674" s="78" t="s">
        <v>145</v>
      </c>
      <c r="Q674" s="78" t="s">
        <v>145</v>
      </c>
      <c r="R674" s="78" t="s">
        <v>145</v>
      </c>
      <c r="AV674" s="78" t="s">
        <v>145</v>
      </c>
      <c r="AW674" s="78" t="s">
        <v>145</v>
      </c>
      <c r="AX674" s="78" t="s">
        <v>145</v>
      </c>
      <c r="AY674" s="78" t="s">
        <v>145</v>
      </c>
      <c r="AZ674" s="78" t="s">
        <v>145</v>
      </c>
    </row>
    <row r="675" spans="1:52" ht="30" customHeight="1">
      <c r="A675" s="173"/>
      <c r="B675" s="173"/>
      <c r="C675" s="173"/>
      <c r="D675" s="173"/>
      <c r="E675" s="184"/>
      <c r="F675" s="178"/>
      <c r="G675" s="184"/>
      <c r="H675" s="178"/>
      <c r="I675" s="184"/>
      <c r="J675" s="178"/>
      <c r="K675" s="184"/>
      <c r="L675" s="178"/>
      <c r="M675" s="173"/>
    </row>
    <row r="676" spans="1:52" ht="30" customHeight="1">
      <c r="A676" s="179" t="s">
        <v>4987</v>
      </c>
      <c r="B676" s="180"/>
      <c r="C676" s="180"/>
      <c r="D676" s="180"/>
      <c r="E676" s="181"/>
      <c r="F676" s="182"/>
      <c r="G676" s="181"/>
      <c r="H676" s="182"/>
      <c r="I676" s="181"/>
      <c r="J676" s="182"/>
      <c r="K676" s="181"/>
      <c r="L676" s="182"/>
      <c r="M676" s="183"/>
      <c r="N676" s="78" t="s">
        <v>3706</v>
      </c>
    </row>
    <row r="677" spans="1:52" ht="30" customHeight="1">
      <c r="A677" s="172" t="s">
        <v>1656</v>
      </c>
      <c r="B677" s="172" t="s">
        <v>1681</v>
      </c>
      <c r="C677" s="172" t="s">
        <v>338</v>
      </c>
      <c r="D677" s="173">
        <v>1.1000000000000001</v>
      </c>
      <c r="E677" s="184">
        <f>단가대비표!O212</f>
        <v>2660</v>
      </c>
      <c r="F677" s="178">
        <f>TRUNC(E677*D677,1)</f>
        <v>2926</v>
      </c>
      <c r="G677" s="184">
        <f>단가대비표!P212</f>
        <v>0</v>
      </c>
      <c r="H677" s="178">
        <f>TRUNC(G677*D677,1)</f>
        <v>0</v>
      </c>
      <c r="I677" s="184">
        <f>단가대비표!V212</f>
        <v>0</v>
      </c>
      <c r="J677" s="178">
        <f>TRUNC(I677*D677,1)</f>
        <v>0</v>
      </c>
      <c r="K677" s="184">
        <f t="shared" ref="K677:L679" si="123">TRUNC(E677+G677+I677,1)</f>
        <v>2660</v>
      </c>
      <c r="L677" s="178">
        <f t="shared" si="123"/>
        <v>2926</v>
      </c>
      <c r="M677" s="172" t="s">
        <v>145</v>
      </c>
      <c r="N677" s="78" t="s">
        <v>3706</v>
      </c>
      <c r="O677" s="78" t="s">
        <v>4988</v>
      </c>
      <c r="P677" s="78" t="s">
        <v>332</v>
      </c>
      <c r="Q677" s="78" t="s">
        <v>332</v>
      </c>
      <c r="R677" s="78" t="s">
        <v>331</v>
      </c>
      <c r="V677">
        <v>1</v>
      </c>
      <c r="AV677" s="78" t="s">
        <v>145</v>
      </c>
      <c r="AW677" s="78" t="s">
        <v>4989</v>
      </c>
      <c r="AX677" s="78" t="s">
        <v>145</v>
      </c>
      <c r="AY677" s="78" t="s">
        <v>145</v>
      </c>
      <c r="AZ677" s="78" t="s">
        <v>145</v>
      </c>
    </row>
    <row r="678" spans="1:52" ht="30" customHeight="1">
      <c r="A678" s="172" t="s">
        <v>1551</v>
      </c>
      <c r="B678" s="172" t="s">
        <v>1679</v>
      </c>
      <c r="C678" s="172" t="s">
        <v>1096</v>
      </c>
      <c r="D678" s="173">
        <v>1</v>
      </c>
      <c r="E678" s="184">
        <f>TRUNC(SUMIF(V677:V679, RIGHTB(O678, 1), F677:F679)*U678, 2)</f>
        <v>146.30000000000001</v>
      </c>
      <c r="F678" s="178">
        <f>TRUNC(E678*D678,1)</f>
        <v>146.30000000000001</v>
      </c>
      <c r="G678" s="184">
        <v>0</v>
      </c>
      <c r="H678" s="178">
        <f>TRUNC(G678*D678,1)</f>
        <v>0</v>
      </c>
      <c r="I678" s="184">
        <v>0</v>
      </c>
      <c r="J678" s="178">
        <f>TRUNC(I678*D678,1)</f>
        <v>0</v>
      </c>
      <c r="K678" s="184">
        <f t="shared" si="123"/>
        <v>146.30000000000001</v>
      </c>
      <c r="L678" s="178">
        <f t="shared" si="123"/>
        <v>146.30000000000001</v>
      </c>
      <c r="M678" s="172" t="s">
        <v>145</v>
      </c>
      <c r="N678" s="78" t="s">
        <v>3706</v>
      </c>
      <c r="O678" s="78" t="s">
        <v>4186</v>
      </c>
      <c r="P678" s="78" t="s">
        <v>332</v>
      </c>
      <c r="Q678" s="78" t="s">
        <v>332</v>
      </c>
      <c r="R678" s="78" t="s">
        <v>332</v>
      </c>
      <c r="S678">
        <v>0</v>
      </c>
      <c r="T678">
        <v>0</v>
      </c>
      <c r="U678">
        <v>0.05</v>
      </c>
      <c r="AV678" s="78" t="s">
        <v>145</v>
      </c>
      <c r="AW678" s="78" t="s">
        <v>4990</v>
      </c>
      <c r="AX678" s="78" t="s">
        <v>145</v>
      </c>
      <c r="AY678" s="78" t="s">
        <v>145</v>
      </c>
      <c r="AZ678" s="78" t="s">
        <v>145</v>
      </c>
    </row>
    <row r="679" spans="1:52" ht="30" customHeight="1">
      <c r="A679" s="172" t="s">
        <v>1353</v>
      </c>
      <c r="B679" s="172" t="s">
        <v>145</v>
      </c>
      <c r="C679" s="172" t="s">
        <v>338</v>
      </c>
      <c r="D679" s="173">
        <v>1</v>
      </c>
      <c r="E679" s="184">
        <f>일위대가목록!E377</f>
        <v>0</v>
      </c>
      <c r="F679" s="178">
        <f>TRUNC(E679*D679,1)</f>
        <v>0</v>
      </c>
      <c r="G679" s="184">
        <f>일위대가목록!F377</f>
        <v>8828</v>
      </c>
      <c r="H679" s="178">
        <f>TRUNC(G679*D679,1)</f>
        <v>8828</v>
      </c>
      <c r="I679" s="184">
        <f>일위대가목록!G377</f>
        <v>353</v>
      </c>
      <c r="J679" s="178">
        <f>TRUNC(I679*D679,1)</f>
        <v>353</v>
      </c>
      <c r="K679" s="184">
        <f t="shared" si="123"/>
        <v>9181</v>
      </c>
      <c r="L679" s="178">
        <f t="shared" si="123"/>
        <v>9181</v>
      </c>
      <c r="M679" s="172" t="s">
        <v>1366</v>
      </c>
      <c r="N679" s="78" t="s">
        <v>3706</v>
      </c>
      <c r="O679" s="78" t="s">
        <v>4370</v>
      </c>
      <c r="P679" s="78" t="s">
        <v>331</v>
      </c>
      <c r="Q679" s="78" t="s">
        <v>332</v>
      </c>
      <c r="R679" s="78" t="s">
        <v>332</v>
      </c>
      <c r="AV679" s="78" t="s">
        <v>145</v>
      </c>
      <c r="AW679" s="78" t="s">
        <v>4991</v>
      </c>
      <c r="AX679" s="78" t="s">
        <v>145</v>
      </c>
      <c r="AY679" s="78" t="s">
        <v>145</v>
      </c>
      <c r="AZ679" s="78" t="s">
        <v>145</v>
      </c>
    </row>
    <row r="680" spans="1:52" ht="30" customHeight="1">
      <c r="A680" s="172" t="s">
        <v>1494</v>
      </c>
      <c r="B680" s="172" t="s">
        <v>145</v>
      </c>
      <c r="C680" s="172" t="s">
        <v>145</v>
      </c>
      <c r="D680" s="173"/>
      <c r="E680" s="184"/>
      <c r="F680" s="178">
        <f>TRUNC(SUMIF(N677:N679, N676, F677:F679),0)</f>
        <v>3072</v>
      </c>
      <c r="G680" s="184"/>
      <c r="H680" s="178">
        <f>TRUNC(SUMIF(N677:N679, N676, H677:H679),0)</f>
        <v>8828</v>
      </c>
      <c r="I680" s="184"/>
      <c r="J680" s="178">
        <f>TRUNC(SUMIF(N677:N679, N676, J677:J679),0)</f>
        <v>353</v>
      </c>
      <c r="K680" s="184"/>
      <c r="L680" s="178">
        <f>F680+H680+J680</f>
        <v>12253</v>
      </c>
      <c r="M680" s="172" t="s">
        <v>145</v>
      </c>
      <c r="N680" s="78" t="s">
        <v>342</v>
      </c>
      <c r="O680" s="78" t="s">
        <v>342</v>
      </c>
      <c r="P680" s="78" t="s">
        <v>145</v>
      </c>
      <c r="Q680" s="78" t="s">
        <v>145</v>
      </c>
      <c r="R680" s="78" t="s">
        <v>145</v>
      </c>
      <c r="AV680" s="78" t="s">
        <v>145</v>
      </c>
      <c r="AW680" s="78" t="s">
        <v>145</v>
      </c>
      <c r="AX680" s="78" t="s">
        <v>145</v>
      </c>
      <c r="AY680" s="78" t="s">
        <v>145</v>
      </c>
      <c r="AZ680" s="78" t="s">
        <v>145</v>
      </c>
    </row>
    <row r="681" spans="1:52" ht="30" customHeight="1">
      <c r="A681" s="173"/>
      <c r="B681" s="173"/>
      <c r="C681" s="173"/>
      <c r="D681" s="173"/>
      <c r="E681" s="184"/>
      <c r="F681" s="178"/>
      <c r="G681" s="184"/>
      <c r="H681" s="178"/>
      <c r="I681" s="184"/>
      <c r="J681" s="178"/>
      <c r="K681" s="184"/>
      <c r="L681" s="178"/>
      <c r="M681" s="173"/>
    </row>
    <row r="682" spans="1:52" ht="30" customHeight="1">
      <c r="A682" s="179" t="s">
        <v>4992</v>
      </c>
      <c r="B682" s="180"/>
      <c r="C682" s="180"/>
      <c r="D682" s="180"/>
      <c r="E682" s="181"/>
      <c r="F682" s="182"/>
      <c r="G682" s="181"/>
      <c r="H682" s="182"/>
      <c r="I682" s="181"/>
      <c r="J682" s="182"/>
      <c r="K682" s="181"/>
      <c r="L682" s="182"/>
      <c r="M682" s="183"/>
      <c r="N682" s="78" t="s">
        <v>3708</v>
      </c>
    </row>
    <row r="683" spans="1:52" ht="30" customHeight="1">
      <c r="A683" s="172" t="s">
        <v>1221</v>
      </c>
      <c r="B683" s="172" t="s">
        <v>1222</v>
      </c>
      <c r="C683" s="172" t="s">
        <v>381</v>
      </c>
      <c r="D683" s="173">
        <v>8.9999999999999993E-3</v>
      </c>
      <c r="E683" s="184">
        <f>일위대가목록!E329</f>
        <v>0</v>
      </c>
      <c r="F683" s="178">
        <f>TRUNC(E683*D683,1)</f>
        <v>0</v>
      </c>
      <c r="G683" s="184">
        <f>일위대가목록!F329</f>
        <v>112070</v>
      </c>
      <c r="H683" s="178">
        <f>TRUNC(G683*D683,1)</f>
        <v>1008.6</v>
      </c>
      <c r="I683" s="184">
        <f>일위대가목록!G329</f>
        <v>0</v>
      </c>
      <c r="J683" s="178">
        <f>TRUNC(I683*D683,1)</f>
        <v>0</v>
      </c>
      <c r="K683" s="184">
        <f>TRUNC(E683+G683+I683,1)</f>
        <v>112070</v>
      </c>
      <c r="L683" s="178">
        <f>TRUNC(F683+H683+J683,1)</f>
        <v>1008.6</v>
      </c>
      <c r="M683" s="172" t="s">
        <v>1258</v>
      </c>
      <c r="N683" s="78" t="s">
        <v>3708</v>
      </c>
      <c r="O683" s="78" t="s">
        <v>4322</v>
      </c>
      <c r="P683" s="78" t="s">
        <v>331</v>
      </c>
      <c r="Q683" s="78" t="s">
        <v>332</v>
      </c>
      <c r="R683" s="78" t="s">
        <v>332</v>
      </c>
      <c r="AV683" s="78" t="s">
        <v>145</v>
      </c>
      <c r="AW683" s="78" t="s">
        <v>4993</v>
      </c>
      <c r="AX683" s="78" t="s">
        <v>145</v>
      </c>
      <c r="AY683" s="78" t="s">
        <v>145</v>
      </c>
      <c r="AZ683" s="78" t="s">
        <v>145</v>
      </c>
    </row>
    <row r="684" spans="1:52" ht="30" customHeight="1">
      <c r="A684" s="172" t="s">
        <v>608</v>
      </c>
      <c r="B684" s="172" t="s">
        <v>1355</v>
      </c>
      <c r="C684" s="172" t="s">
        <v>358</v>
      </c>
      <c r="D684" s="173">
        <v>1</v>
      </c>
      <c r="E684" s="184">
        <f>일위대가목록!E378</f>
        <v>0</v>
      </c>
      <c r="F684" s="178">
        <f>TRUNC(E684*D684,1)</f>
        <v>0</v>
      </c>
      <c r="G684" s="184">
        <f>일위대가목록!F378</f>
        <v>17862</v>
      </c>
      <c r="H684" s="178">
        <f>TRUNC(G684*D684,1)</f>
        <v>17862</v>
      </c>
      <c r="I684" s="184">
        <f>일위대가목록!G378</f>
        <v>357</v>
      </c>
      <c r="J684" s="178">
        <f>TRUNC(I684*D684,1)</f>
        <v>357</v>
      </c>
      <c r="K684" s="184">
        <f>TRUNC(E684+G684+I684,1)</f>
        <v>18219</v>
      </c>
      <c r="L684" s="178">
        <f>TRUNC(F684+H684+J684,1)</f>
        <v>18219</v>
      </c>
      <c r="M684" s="172" t="s">
        <v>1369</v>
      </c>
      <c r="N684" s="78" t="s">
        <v>3708</v>
      </c>
      <c r="O684" s="78" t="s">
        <v>4371</v>
      </c>
      <c r="P684" s="78" t="s">
        <v>331</v>
      </c>
      <c r="Q684" s="78" t="s">
        <v>332</v>
      </c>
      <c r="R684" s="78" t="s">
        <v>332</v>
      </c>
      <c r="AV684" s="78" t="s">
        <v>145</v>
      </c>
      <c r="AW684" s="78" t="s">
        <v>4994</v>
      </c>
      <c r="AX684" s="78" t="s">
        <v>145</v>
      </c>
      <c r="AY684" s="78" t="s">
        <v>145</v>
      </c>
      <c r="AZ684" s="78" t="s">
        <v>145</v>
      </c>
    </row>
    <row r="685" spans="1:52" ht="30" customHeight="1">
      <c r="A685" s="172" t="s">
        <v>1494</v>
      </c>
      <c r="B685" s="172" t="s">
        <v>145</v>
      </c>
      <c r="C685" s="172" t="s">
        <v>145</v>
      </c>
      <c r="D685" s="173"/>
      <c r="E685" s="184"/>
      <c r="F685" s="178">
        <f>TRUNC(SUMIF(N683:N684, N682, F683:F684),0)</f>
        <v>0</v>
      </c>
      <c r="G685" s="184"/>
      <c r="H685" s="178">
        <f>TRUNC(SUMIF(N683:N684, N682, H683:H684),0)</f>
        <v>18870</v>
      </c>
      <c r="I685" s="184"/>
      <c r="J685" s="178">
        <f>TRUNC(SUMIF(N683:N684, N682, J683:J684),0)</f>
        <v>357</v>
      </c>
      <c r="K685" s="184"/>
      <c r="L685" s="178">
        <f>F685+H685+J685</f>
        <v>19227</v>
      </c>
      <c r="M685" s="172" t="s">
        <v>145</v>
      </c>
      <c r="N685" s="78" t="s">
        <v>342</v>
      </c>
      <c r="O685" s="78" t="s">
        <v>342</v>
      </c>
      <c r="P685" s="78" t="s">
        <v>145</v>
      </c>
      <c r="Q685" s="78" t="s">
        <v>145</v>
      </c>
      <c r="R685" s="78" t="s">
        <v>145</v>
      </c>
      <c r="AV685" s="78" t="s">
        <v>145</v>
      </c>
      <c r="AW685" s="78" t="s">
        <v>145</v>
      </c>
      <c r="AX685" s="78" t="s">
        <v>145</v>
      </c>
      <c r="AY685" s="78" t="s">
        <v>145</v>
      </c>
      <c r="AZ685" s="78" t="s">
        <v>145</v>
      </c>
    </row>
    <row r="686" spans="1:52" ht="30" customHeight="1">
      <c r="A686" s="173"/>
      <c r="B686" s="173"/>
      <c r="C686" s="173"/>
      <c r="D686" s="173"/>
      <c r="E686" s="184"/>
      <c r="F686" s="178"/>
      <c r="G686" s="184"/>
      <c r="H686" s="178"/>
      <c r="I686" s="184"/>
      <c r="J686" s="178"/>
      <c r="K686" s="184"/>
      <c r="L686" s="178"/>
      <c r="M686" s="173"/>
    </row>
    <row r="687" spans="1:52" ht="30" customHeight="1">
      <c r="A687" s="179" t="s">
        <v>4995</v>
      </c>
      <c r="B687" s="180"/>
      <c r="C687" s="180"/>
      <c r="D687" s="180"/>
      <c r="E687" s="181"/>
      <c r="F687" s="182"/>
      <c r="G687" s="181"/>
      <c r="H687" s="182"/>
      <c r="I687" s="181"/>
      <c r="J687" s="182"/>
      <c r="K687" s="181"/>
      <c r="L687" s="182"/>
      <c r="M687" s="183"/>
      <c r="N687" s="78" t="s">
        <v>3710</v>
      </c>
    </row>
    <row r="688" spans="1:52" ht="30" customHeight="1">
      <c r="A688" s="172" t="s">
        <v>1221</v>
      </c>
      <c r="B688" s="172" t="s">
        <v>1222</v>
      </c>
      <c r="C688" s="172" t="s">
        <v>381</v>
      </c>
      <c r="D688" s="173">
        <v>1.7999999999999999E-2</v>
      </c>
      <c r="E688" s="184">
        <f>일위대가목록!E329</f>
        <v>0</v>
      </c>
      <c r="F688" s="178">
        <f>TRUNC(E688*D688,1)</f>
        <v>0</v>
      </c>
      <c r="G688" s="184">
        <f>일위대가목록!F329</f>
        <v>112070</v>
      </c>
      <c r="H688" s="178">
        <f>TRUNC(G688*D688,1)</f>
        <v>2017.2</v>
      </c>
      <c r="I688" s="184">
        <f>일위대가목록!G329</f>
        <v>0</v>
      </c>
      <c r="J688" s="178">
        <f>TRUNC(I688*D688,1)</f>
        <v>0</v>
      </c>
      <c r="K688" s="184">
        <f>TRUNC(E688+G688+I688,1)</f>
        <v>112070</v>
      </c>
      <c r="L688" s="178">
        <f>TRUNC(F688+H688+J688,1)</f>
        <v>2017.2</v>
      </c>
      <c r="M688" s="172" t="s">
        <v>1258</v>
      </c>
      <c r="N688" s="78" t="s">
        <v>3710</v>
      </c>
      <c r="O688" s="78" t="s">
        <v>4322</v>
      </c>
      <c r="P688" s="78" t="s">
        <v>331</v>
      </c>
      <c r="Q688" s="78" t="s">
        <v>332</v>
      </c>
      <c r="R688" s="78" t="s">
        <v>332</v>
      </c>
      <c r="AV688" s="78" t="s">
        <v>145</v>
      </c>
      <c r="AW688" s="78" t="s">
        <v>4996</v>
      </c>
      <c r="AX688" s="78" t="s">
        <v>145</v>
      </c>
      <c r="AY688" s="78" t="s">
        <v>145</v>
      </c>
      <c r="AZ688" s="78" t="s">
        <v>145</v>
      </c>
    </row>
    <row r="689" spans="1:52" ht="30" customHeight="1">
      <c r="A689" s="172" t="s">
        <v>608</v>
      </c>
      <c r="B689" s="172" t="s">
        <v>1357</v>
      </c>
      <c r="C689" s="172" t="s">
        <v>358</v>
      </c>
      <c r="D689" s="173">
        <v>1</v>
      </c>
      <c r="E689" s="184">
        <f>일위대가목록!E379</f>
        <v>0</v>
      </c>
      <c r="F689" s="178">
        <f>TRUNC(E689*D689,1)</f>
        <v>0</v>
      </c>
      <c r="G689" s="184">
        <f>일위대가목록!F379</f>
        <v>35725</v>
      </c>
      <c r="H689" s="178">
        <f>TRUNC(G689*D689,1)</f>
        <v>35725</v>
      </c>
      <c r="I689" s="184">
        <f>일위대가목록!G379</f>
        <v>714</v>
      </c>
      <c r="J689" s="178">
        <f>TRUNC(I689*D689,1)</f>
        <v>714</v>
      </c>
      <c r="K689" s="184">
        <f>TRUNC(E689+G689+I689,1)</f>
        <v>36439</v>
      </c>
      <c r="L689" s="178">
        <f>TRUNC(F689+H689+J689,1)</f>
        <v>36439</v>
      </c>
      <c r="M689" s="172" t="s">
        <v>1372</v>
      </c>
      <c r="N689" s="78" t="s">
        <v>3710</v>
      </c>
      <c r="O689" s="78" t="s">
        <v>4372</v>
      </c>
      <c r="P689" s="78" t="s">
        <v>331</v>
      </c>
      <c r="Q689" s="78" t="s">
        <v>332</v>
      </c>
      <c r="R689" s="78" t="s">
        <v>332</v>
      </c>
      <c r="AV689" s="78" t="s">
        <v>145</v>
      </c>
      <c r="AW689" s="78" t="s">
        <v>4997</v>
      </c>
      <c r="AX689" s="78" t="s">
        <v>145</v>
      </c>
      <c r="AY689" s="78" t="s">
        <v>145</v>
      </c>
      <c r="AZ689" s="78" t="s">
        <v>145</v>
      </c>
    </row>
    <row r="690" spans="1:52" ht="30" customHeight="1">
      <c r="A690" s="172" t="s">
        <v>1494</v>
      </c>
      <c r="B690" s="172" t="s">
        <v>145</v>
      </c>
      <c r="C690" s="172" t="s">
        <v>145</v>
      </c>
      <c r="D690" s="173"/>
      <c r="E690" s="184"/>
      <c r="F690" s="178">
        <f>TRUNC(SUMIF(N688:N689, N687, F688:F689),0)</f>
        <v>0</v>
      </c>
      <c r="G690" s="184"/>
      <c r="H690" s="178">
        <f>TRUNC(SUMIF(N688:N689, N687, H688:H689),0)</f>
        <v>37742</v>
      </c>
      <c r="I690" s="184"/>
      <c r="J690" s="178">
        <f>TRUNC(SUMIF(N688:N689, N687, J688:J689),0)</f>
        <v>714</v>
      </c>
      <c r="K690" s="184"/>
      <c r="L690" s="178">
        <f>F690+H690+J690</f>
        <v>38456</v>
      </c>
      <c r="M690" s="172" t="s">
        <v>145</v>
      </c>
      <c r="N690" s="78" t="s">
        <v>342</v>
      </c>
      <c r="O690" s="78" t="s">
        <v>342</v>
      </c>
      <c r="P690" s="78" t="s">
        <v>145</v>
      </c>
      <c r="Q690" s="78" t="s">
        <v>145</v>
      </c>
      <c r="R690" s="78" t="s">
        <v>145</v>
      </c>
      <c r="AV690" s="78" t="s">
        <v>145</v>
      </c>
      <c r="AW690" s="78" t="s">
        <v>145</v>
      </c>
      <c r="AX690" s="78" t="s">
        <v>145</v>
      </c>
      <c r="AY690" s="78" t="s">
        <v>145</v>
      </c>
      <c r="AZ690" s="78" t="s">
        <v>145</v>
      </c>
    </row>
    <row r="691" spans="1:52" ht="30" customHeight="1">
      <c r="A691" s="173"/>
      <c r="B691" s="173"/>
      <c r="C691" s="173"/>
      <c r="D691" s="173"/>
      <c r="E691" s="184"/>
      <c r="F691" s="178"/>
      <c r="G691" s="184"/>
      <c r="H691" s="178"/>
      <c r="I691" s="184"/>
      <c r="J691" s="178"/>
      <c r="K691" s="184"/>
      <c r="L691" s="178"/>
      <c r="M691" s="173"/>
    </row>
    <row r="692" spans="1:52" ht="30" customHeight="1">
      <c r="A692" s="179" t="s">
        <v>4998</v>
      </c>
      <c r="B692" s="180"/>
      <c r="C692" s="180"/>
      <c r="D692" s="180"/>
      <c r="E692" s="181"/>
      <c r="F692" s="182"/>
      <c r="G692" s="181"/>
      <c r="H692" s="182"/>
      <c r="I692" s="181"/>
      <c r="J692" s="182"/>
      <c r="K692" s="181"/>
      <c r="L692" s="182"/>
      <c r="M692" s="183"/>
      <c r="N692" s="78" t="s">
        <v>3712</v>
      </c>
    </row>
    <row r="693" spans="1:52" ht="30" customHeight="1">
      <c r="A693" s="172" t="s">
        <v>1221</v>
      </c>
      <c r="B693" s="172" t="s">
        <v>1222</v>
      </c>
      <c r="C693" s="172" t="s">
        <v>381</v>
      </c>
      <c r="D693" s="173">
        <v>0.02</v>
      </c>
      <c r="E693" s="184">
        <f>일위대가목록!E329</f>
        <v>0</v>
      </c>
      <c r="F693" s="178">
        <f>TRUNC(E693*D693,1)</f>
        <v>0</v>
      </c>
      <c r="G693" s="184">
        <f>일위대가목록!F329</f>
        <v>112070</v>
      </c>
      <c r="H693" s="178">
        <f>TRUNC(G693*D693,1)</f>
        <v>2241.4</v>
      </c>
      <c r="I693" s="184">
        <f>일위대가목록!G329</f>
        <v>0</v>
      </c>
      <c r="J693" s="178">
        <f>TRUNC(I693*D693,1)</f>
        <v>0</v>
      </c>
      <c r="K693" s="184">
        <f>TRUNC(E693+G693+I693,1)</f>
        <v>112070</v>
      </c>
      <c r="L693" s="178">
        <f>TRUNC(F693+H693+J693,1)</f>
        <v>2241.4</v>
      </c>
      <c r="M693" s="172" t="s">
        <v>1258</v>
      </c>
      <c r="N693" s="78" t="s">
        <v>3712</v>
      </c>
      <c r="O693" s="78" t="s">
        <v>4322</v>
      </c>
      <c r="P693" s="78" t="s">
        <v>331</v>
      </c>
      <c r="Q693" s="78" t="s">
        <v>332</v>
      </c>
      <c r="R693" s="78" t="s">
        <v>332</v>
      </c>
      <c r="AV693" s="78" t="s">
        <v>145</v>
      </c>
      <c r="AW693" s="78" t="s">
        <v>4999</v>
      </c>
      <c r="AX693" s="78" t="s">
        <v>145</v>
      </c>
      <c r="AY693" s="78" t="s">
        <v>145</v>
      </c>
      <c r="AZ693" s="78" t="s">
        <v>145</v>
      </c>
    </row>
    <row r="694" spans="1:52" ht="30" customHeight="1">
      <c r="A694" s="172" t="s">
        <v>608</v>
      </c>
      <c r="B694" s="172" t="s">
        <v>1357</v>
      </c>
      <c r="C694" s="172" t="s">
        <v>358</v>
      </c>
      <c r="D694" s="173">
        <v>1</v>
      </c>
      <c r="E694" s="184">
        <f>일위대가목록!E379</f>
        <v>0</v>
      </c>
      <c r="F694" s="178">
        <f>TRUNC(E694*D694,1)</f>
        <v>0</v>
      </c>
      <c r="G694" s="184">
        <f>일위대가목록!F379</f>
        <v>35725</v>
      </c>
      <c r="H694" s="178">
        <f>TRUNC(G694*D694,1)</f>
        <v>35725</v>
      </c>
      <c r="I694" s="184">
        <f>일위대가목록!G379</f>
        <v>714</v>
      </c>
      <c r="J694" s="178">
        <f>TRUNC(I694*D694,1)</f>
        <v>714</v>
      </c>
      <c r="K694" s="184">
        <f>TRUNC(E694+G694+I694,1)</f>
        <v>36439</v>
      </c>
      <c r="L694" s="178">
        <f>TRUNC(F694+H694+J694,1)</f>
        <v>36439</v>
      </c>
      <c r="M694" s="172" t="s">
        <v>1372</v>
      </c>
      <c r="N694" s="78" t="s">
        <v>3712</v>
      </c>
      <c r="O694" s="78" t="s">
        <v>4372</v>
      </c>
      <c r="P694" s="78" t="s">
        <v>331</v>
      </c>
      <c r="Q694" s="78" t="s">
        <v>332</v>
      </c>
      <c r="R694" s="78" t="s">
        <v>332</v>
      </c>
      <c r="AV694" s="78" t="s">
        <v>145</v>
      </c>
      <c r="AW694" s="78" t="s">
        <v>5000</v>
      </c>
      <c r="AX694" s="78" t="s">
        <v>145</v>
      </c>
      <c r="AY694" s="78" t="s">
        <v>145</v>
      </c>
      <c r="AZ694" s="78" t="s">
        <v>145</v>
      </c>
    </row>
    <row r="695" spans="1:52" ht="30" customHeight="1">
      <c r="A695" s="172" t="s">
        <v>1494</v>
      </c>
      <c r="B695" s="172" t="s">
        <v>145</v>
      </c>
      <c r="C695" s="172" t="s">
        <v>145</v>
      </c>
      <c r="D695" s="173"/>
      <c r="E695" s="184"/>
      <c r="F695" s="178">
        <f>TRUNC(SUMIF(N693:N694, N692, F693:F694),0)</f>
        <v>0</v>
      </c>
      <c r="G695" s="184"/>
      <c r="H695" s="178">
        <f>TRUNC(SUMIF(N693:N694, N692, H693:H694),0)</f>
        <v>37966</v>
      </c>
      <c r="I695" s="184"/>
      <c r="J695" s="178">
        <f>TRUNC(SUMIF(N693:N694, N692, J693:J694),0)</f>
        <v>714</v>
      </c>
      <c r="K695" s="184"/>
      <c r="L695" s="178">
        <f>F695+H695+J695</f>
        <v>38680</v>
      </c>
      <c r="M695" s="172" t="s">
        <v>145</v>
      </c>
      <c r="N695" s="78" t="s">
        <v>342</v>
      </c>
      <c r="O695" s="78" t="s">
        <v>342</v>
      </c>
      <c r="P695" s="78" t="s">
        <v>145</v>
      </c>
      <c r="Q695" s="78" t="s">
        <v>145</v>
      </c>
      <c r="R695" s="78" t="s">
        <v>145</v>
      </c>
      <c r="AV695" s="78" t="s">
        <v>145</v>
      </c>
      <c r="AW695" s="78" t="s">
        <v>145</v>
      </c>
      <c r="AX695" s="78" t="s">
        <v>145</v>
      </c>
      <c r="AY695" s="78" t="s">
        <v>145</v>
      </c>
      <c r="AZ695" s="78" t="s">
        <v>145</v>
      </c>
    </row>
    <row r="696" spans="1:52" ht="30" customHeight="1">
      <c r="A696" s="173"/>
      <c r="B696" s="173"/>
      <c r="C696" s="173"/>
      <c r="D696" s="173"/>
      <c r="E696" s="184"/>
      <c r="F696" s="178"/>
      <c r="G696" s="184"/>
      <c r="H696" s="178"/>
      <c r="I696" s="184"/>
      <c r="J696" s="178"/>
      <c r="K696" s="184"/>
      <c r="L696" s="178"/>
      <c r="M696" s="173"/>
    </row>
    <row r="697" spans="1:52" ht="30" customHeight="1">
      <c r="A697" s="179" t="s">
        <v>5001</v>
      </c>
      <c r="B697" s="180"/>
      <c r="C697" s="180"/>
      <c r="D697" s="180"/>
      <c r="E697" s="181"/>
      <c r="F697" s="182"/>
      <c r="G697" s="181"/>
      <c r="H697" s="182"/>
      <c r="I697" s="181"/>
      <c r="J697" s="182"/>
      <c r="K697" s="181"/>
      <c r="L697" s="182"/>
      <c r="M697" s="183"/>
      <c r="N697" s="78" t="s">
        <v>3714</v>
      </c>
    </row>
    <row r="698" spans="1:52" ht="30" customHeight="1">
      <c r="A698" s="172" t="s">
        <v>1221</v>
      </c>
      <c r="B698" s="172" t="s">
        <v>1222</v>
      </c>
      <c r="C698" s="172" t="s">
        <v>381</v>
      </c>
      <c r="D698" s="173">
        <v>0.02</v>
      </c>
      <c r="E698" s="184">
        <f>일위대가목록!E329</f>
        <v>0</v>
      </c>
      <c r="F698" s="178">
        <f>TRUNC(E698*D698,1)</f>
        <v>0</v>
      </c>
      <c r="G698" s="184">
        <f>일위대가목록!F329</f>
        <v>112070</v>
      </c>
      <c r="H698" s="178">
        <f>TRUNC(G698*D698,1)</f>
        <v>2241.4</v>
      </c>
      <c r="I698" s="184">
        <f>일위대가목록!G329</f>
        <v>0</v>
      </c>
      <c r="J698" s="178">
        <f>TRUNC(I698*D698,1)</f>
        <v>0</v>
      </c>
      <c r="K698" s="184">
        <f>TRUNC(E698+G698+I698,1)</f>
        <v>112070</v>
      </c>
      <c r="L698" s="178">
        <f>TRUNC(F698+H698+J698,1)</f>
        <v>2241.4</v>
      </c>
      <c r="M698" s="172" t="s">
        <v>1258</v>
      </c>
      <c r="N698" s="78" t="s">
        <v>3714</v>
      </c>
      <c r="O698" s="78" t="s">
        <v>4322</v>
      </c>
      <c r="P698" s="78" t="s">
        <v>331</v>
      </c>
      <c r="Q698" s="78" t="s">
        <v>332</v>
      </c>
      <c r="R698" s="78" t="s">
        <v>332</v>
      </c>
      <c r="AV698" s="78" t="s">
        <v>145</v>
      </c>
      <c r="AW698" s="78" t="s">
        <v>5002</v>
      </c>
      <c r="AX698" s="78" t="s">
        <v>145</v>
      </c>
      <c r="AY698" s="78" t="s">
        <v>145</v>
      </c>
      <c r="AZ698" s="78" t="s">
        <v>145</v>
      </c>
    </row>
    <row r="699" spans="1:52" ht="30" customHeight="1">
      <c r="A699" s="172" t="s">
        <v>1232</v>
      </c>
      <c r="B699" s="172" t="s">
        <v>1233</v>
      </c>
      <c r="C699" s="172" t="s">
        <v>358</v>
      </c>
      <c r="D699" s="173">
        <v>1</v>
      </c>
      <c r="E699" s="184">
        <f>일위대가목록!E333</f>
        <v>0</v>
      </c>
      <c r="F699" s="178">
        <f>TRUNC(E699*D699,1)</f>
        <v>0</v>
      </c>
      <c r="G699" s="184">
        <f>일위대가목록!F333</f>
        <v>11432</v>
      </c>
      <c r="H699" s="178">
        <f>TRUNC(G699*D699,1)</f>
        <v>11432</v>
      </c>
      <c r="I699" s="184">
        <f>일위대가목록!G333</f>
        <v>228</v>
      </c>
      <c r="J699" s="178">
        <f>TRUNC(I699*D699,1)</f>
        <v>228</v>
      </c>
      <c r="K699" s="184">
        <f>TRUNC(E699+G699+I699,1)</f>
        <v>11660</v>
      </c>
      <c r="L699" s="178">
        <f>TRUNC(F699+H699+J699,1)</f>
        <v>11660</v>
      </c>
      <c r="M699" s="172" t="s">
        <v>1267</v>
      </c>
      <c r="N699" s="78" t="s">
        <v>3714</v>
      </c>
      <c r="O699" s="78" t="s">
        <v>4326</v>
      </c>
      <c r="P699" s="78" t="s">
        <v>331</v>
      </c>
      <c r="Q699" s="78" t="s">
        <v>332</v>
      </c>
      <c r="R699" s="78" t="s">
        <v>332</v>
      </c>
      <c r="AV699" s="78" t="s">
        <v>145</v>
      </c>
      <c r="AW699" s="78" t="s">
        <v>5003</v>
      </c>
      <c r="AX699" s="78" t="s">
        <v>145</v>
      </c>
      <c r="AY699" s="78" t="s">
        <v>145</v>
      </c>
      <c r="AZ699" s="78" t="s">
        <v>145</v>
      </c>
    </row>
    <row r="700" spans="1:52" ht="30" customHeight="1">
      <c r="A700" s="172" t="s">
        <v>1494</v>
      </c>
      <c r="B700" s="172" t="s">
        <v>145</v>
      </c>
      <c r="C700" s="172" t="s">
        <v>145</v>
      </c>
      <c r="D700" s="173"/>
      <c r="E700" s="184"/>
      <c r="F700" s="178">
        <f>TRUNC(SUMIF(N698:N699, N697, F698:F699),0)</f>
        <v>0</v>
      </c>
      <c r="G700" s="184"/>
      <c r="H700" s="178">
        <f>TRUNC(SUMIF(N698:N699, N697, H698:H699),0)</f>
        <v>13673</v>
      </c>
      <c r="I700" s="184"/>
      <c r="J700" s="178">
        <f>TRUNC(SUMIF(N698:N699, N697, J698:J699),0)</f>
        <v>228</v>
      </c>
      <c r="K700" s="184"/>
      <c r="L700" s="178">
        <f>F700+H700+J700</f>
        <v>13901</v>
      </c>
      <c r="M700" s="172" t="s">
        <v>145</v>
      </c>
      <c r="N700" s="78" t="s">
        <v>342</v>
      </c>
      <c r="O700" s="78" t="s">
        <v>342</v>
      </c>
      <c r="P700" s="78" t="s">
        <v>145</v>
      </c>
      <c r="Q700" s="78" t="s">
        <v>145</v>
      </c>
      <c r="R700" s="78" t="s">
        <v>145</v>
      </c>
      <c r="AV700" s="78" t="s">
        <v>145</v>
      </c>
      <c r="AW700" s="78" t="s">
        <v>145</v>
      </c>
      <c r="AX700" s="78" t="s">
        <v>145</v>
      </c>
      <c r="AY700" s="78" t="s">
        <v>145</v>
      </c>
      <c r="AZ700" s="78" t="s">
        <v>145</v>
      </c>
    </row>
    <row r="701" spans="1:52" ht="30" customHeight="1">
      <c r="A701" s="173"/>
      <c r="B701" s="173"/>
      <c r="C701" s="173"/>
      <c r="D701" s="173"/>
      <c r="E701" s="184"/>
      <c r="F701" s="178"/>
      <c r="G701" s="184"/>
      <c r="H701" s="178"/>
      <c r="I701" s="184"/>
      <c r="J701" s="178"/>
      <c r="K701" s="184"/>
      <c r="L701" s="178"/>
      <c r="M701" s="173"/>
    </row>
    <row r="702" spans="1:52" ht="30" customHeight="1">
      <c r="A702" s="179" t="s">
        <v>5004</v>
      </c>
      <c r="B702" s="180"/>
      <c r="C702" s="180"/>
      <c r="D702" s="180"/>
      <c r="E702" s="181"/>
      <c r="F702" s="182"/>
      <c r="G702" s="181"/>
      <c r="H702" s="182"/>
      <c r="I702" s="181"/>
      <c r="J702" s="182"/>
      <c r="K702" s="181"/>
      <c r="L702" s="182"/>
      <c r="M702" s="183"/>
      <c r="N702" s="78" t="s">
        <v>3716</v>
      </c>
    </row>
    <row r="703" spans="1:52" ht="30" customHeight="1">
      <c r="A703" s="172" t="s">
        <v>1221</v>
      </c>
      <c r="B703" s="172" t="s">
        <v>1222</v>
      </c>
      <c r="C703" s="172" t="s">
        <v>381</v>
      </c>
      <c r="D703" s="173">
        <v>2.7E-2</v>
      </c>
      <c r="E703" s="184">
        <f>일위대가목록!E329</f>
        <v>0</v>
      </c>
      <c r="F703" s="178">
        <f>TRUNC(E703*D703,1)</f>
        <v>0</v>
      </c>
      <c r="G703" s="184">
        <f>일위대가목록!F329</f>
        <v>112070</v>
      </c>
      <c r="H703" s="178">
        <f>TRUNC(G703*D703,1)</f>
        <v>3025.8</v>
      </c>
      <c r="I703" s="184">
        <f>일위대가목록!G329</f>
        <v>0</v>
      </c>
      <c r="J703" s="178">
        <f>TRUNC(I703*D703,1)</f>
        <v>0</v>
      </c>
      <c r="K703" s="184">
        <f>TRUNC(E703+G703+I703,1)</f>
        <v>112070</v>
      </c>
      <c r="L703" s="178">
        <f>TRUNC(F703+H703+J703,1)</f>
        <v>3025.8</v>
      </c>
      <c r="M703" s="172" t="s">
        <v>1258</v>
      </c>
      <c r="N703" s="78" t="s">
        <v>3716</v>
      </c>
      <c r="O703" s="78" t="s">
        <v>4322</v>
      </c>
      <c r="P703" s="78" t="s">
        <v>331</v>
      </c>
      <c r="Q703" s="78" t="s">
        <v>332</v>
      </c>
      <c r="R703" s="78" t="s">
        <v>332</v>
      </c>
      <c r="AV703" s="78" t="s">
        <v>145</v>
      </c>
      <c r="AW703" s="78" t="s">
        <v>5005</v>
      </c>
      <c r="AX703" s="78" t="s">
        <v>145</v>
      </c>
      <c r="AY703" s="78" t="s">
        <v>145</v>
      </c>
      <c r="AZ703" s="78" t="s">
        <v>145</v>
      </c>
    </row>
    <row r="704" spans="1:52" ht="30" customHeight="1">
      <c r="A704" s="172" t="s">
        <v>1232</v>
      </c>
      <c r="B704" s="172" t="s">
        <v>1233</v>
      </c>
      <c r="C704" s="172" t="s">
        <v>358</v>
      </c>
      <c r="D704" s="173">
        <v>1</v>
      </c>
      <c r="E704" s="184">
        <f>일위대가목록!E333</f>
        <v>0</v>
      </c>
      <c r="F704" s="178">
        <f>TRUNC(E704*D704,1)</f>
        <v>0</v>
      </c>
      <c r="G704" s="184">
        <f>일위대가목록!F333</f>
        <v>11432</v>
      </c>
      <c r="H704" s="178">
        <f>TRUNC(G704*D704,1)</f>
        <v>11432</v>
      </c>
      <c r="I704" s="184">
        <f>일위대가목록!G333</f>
        <v>228</v>
      </c>
      <c r="J704" s="178">
        <f>TRUNC(I704*D704,1)</f>
        <v>228</v>
      </c>
      <c r="K704" s="184">
        <f>TRUNC(E704+G704+I704,1)</f>
        <v>11660</v>
      </c>
      <c r="L704" s="178">
        <f>TRUNC(F704+H704+J704,1)</f>
        <v>11660</v>
      </c>
      <c r="M704" s="172" t="s">
        <v>1267</v>
      </c>
      <c r="N704" s="78" t="s">
        <v>3716</v>
      </c>
      <c r="O704" s="78" t="s">
        <v>4326</v>
      </c>
      <c r="P704" s="78" t="s">
        <v>331</v>
      </c>
      <c r="Q704" s="78" t="s">
        <v>332</v>
      </c>
      <c r="R704" s="78" t="s">
        <v>332</v>
      </c>
      <c r="AV704" s="78" t="s">
        <v>145</v>
      </c>
      <c r="AW704" s="78" t="s">
        <v>5006</v>
      </c>
      <c r="AX704" s="78" t="s">
        <v>145</v>
      </c>
      <c r="AY704" s="78" t="s">
        <v>145</v>
      </c>
      <c r="AZ704" s="78" t="s">
        <v>145</v>
      </c>
    </row>
    <row r="705" spans="1:52" ht="30" customHeight="1">
      <c r="A705" s="172" t="s">
        <v>1494</v>
      </c>
      <c r="B705" s="172" t="s">
        <v>145</v>
      </c>
      <c r="C705" s="172" t="s">
        <v>145</v>
      </c>
      <c r="D705" s="173"/>
      <c r="E705" s="184"/>
      <c r="F705" s="178">
        <f>TRUNC(SUMIF(N703:N704, N702, F703:F704),0)</f>
        <v>0</v>
      </c>
      <c r="G705" s="184"/>
      <c r="H705" s="178">
        <f>TRUNC(SUMIF(N703:N704, N702, H703:H704),0)</f>
        <v>14457</v>
      </c>
      <c r="I705" s="184"/>
      <c r="J705" s="178">
        <f>TRUNC(SUMIF(N703:N704, N702, J703:J704),0)</f>
        <v>228</v>
      </c>
      <c r="K705" s="184"/>
      <c r="L705" s="178">
        <f>F705+H705+J705</f>
        <v>14685</v>
      </c>
      <c r="M705" s="172" t="s">
        <v>145</v>
      </c>
      <c r="N705" s="78" t="s">
        <v>342</v>
      </c>
      <c r="O705" s="78" t="s">
        <v>342</v>
      </c>
      <c r="P705" s="78" t="s">
        <v>145</v>
      </c>
      <c r="Q705" s="78" t="s">
        <v>145</v>
      </c>
      <c r="R705" s="78" t="s">
        <v>145</v>
      </c>
      <c r="AV705" s="78" t="s">
        <v>145</v>
      </c>
      <c r="AW705" s="78" t="s">
        <v>145</v>
      </c>
      <c r="AX705" s="78" t="s">
        <v>145</v>
      </c>
      <c r="AY705" s="78" t="s">
        <v>145</v>
      </c>
      <c r="AZ705" s="78" t="s">
        <v>145</v>
      </c>
    </row>
    <row r="706" spans="1:52" ht="30" customHeight="1">
      <c r="A706" s="173"/>
      <c r="B706" s="173"/>
      <c r="C706" s="173"/>
      <c r="D706" s="173"/>
      <c r="E706" s="184"/>
      <c r="F706" s="178"/>
      <c r="G706" s="184"/>
      <c r="H706" s="178"/>
      <c r="I706" s="184"/>
      <c r="J706" s="178"/>
      <c r="K706" s="184"/>
      <c r="L706" s="178"/>
      <c r="M706" s="173"/>
    </row>
    <row r="707" spans="1:52" ht="30" customHeight="1">
      <c r="A707" s="179" t="s">
        <v>5007</v>
      </c>
      <c r="B707" s="180"/>
      <c r="C707" s="180"/>
      <c r="D707" s="180"/>
      <c r="E707" s="181"/>
      <c r="F707" s="182"/>
      <c r="G707" s="181"/>
      <c r="H707" s="182"/>
      <c r="I707" s="181"/>
      <c r="J707" s="182"/>
      <c r="K707" s="181"/>
      <c r="L707" s="182"/>
      <c r="M707" s="183"/>
      <c r="N707" s="78" t="s">
        <v>3718</v>
      </c>
    </row>
    <row r="708" spans="1:52" ht="30" customHeight="1">
      <c r="A708" s="172" t="s">
        <v>1682</v>
      </c>
      <c r="B708" s="172" t="s">
        <v>1514</v>
      </c>
      <c r="C708" s="172" t="s">
        <v>1515</v>
      </c>
      <c r="D708" s="173">
        <v>1.0999999999999999E-2</v>
      </c>
      <c r="E708" s="184">
        <f>단가대비표!O358</f>
        <v>0</v>
      </c>
      <c r="F708" s="178">
        <f>TRUNC(E708*D708,1)</f>
        <v>0</v>
      </c>
      <c r="G708" s="184">
        <f>단가대비표!P358</f>
        <v>243075</v>
      </c>
      <c r="H708" s="178">
        <f>TRUNC(G708*D708,1)</f>
        <v>2673.8</v>
      </c>
      <c r="I708" s="184">
        <f>단가대비표!V358</f>
        <v>0</v>
      </c>
      <c r="J708" s="178">
        <f>TRUNC(I708*D708,1)</f>
        <v>0</v>
      </c>
      <c r="K708" s="184">
        <f>TRUNC(E708+G708+I708,1)</f>
        <v>243075</v>
      </c>
      <c r="L708" s="178">
        <f>TRUNC(F708+H708+J708,1)</f>
        <v>2673.8</v>
      </c>
      <c r="M708" s="172" t="s">
        <v>145</v>
      </c>
      <c r="N708" s="78" t="s">
        <v>3718</v>
      </c>
      <c r="O708" s="78" t="s">
        <v>5008</v>
      </c>
      <c r="P708" s="78" t="s">
        <v>332</v>
      </c>
      <c r="Q708" s="78" t="s">
        <v>332</v>
      </c>
      <c r="R708" s="78" t="s">
        <v>331</v>
      </c>
      <c r="V708">
        <v>1</v>
      </c>
      <c r="AV708" s="78" t="s">
        <v>145</v>
      </c>
      <c r="AW708" s="78" t="s">
        <v>5009</v>
      </c>
      <c r="AX708" s="78" t="s">
        <v>145</v>
      </c>
      <c r="AY708" s="78" t="s">
        <v>145</v>
      </c>
      <c r="AZ708" s="78" t="s">
        <v>145</v>
      </c>
    </row>
    <row r="709" spans="1:52" ht="30" customHeight="1">
      <c r="A709" s="172" t="s">
        <v>1580</v>
      </c>
      <c r="B709" s="172" t="s">
        <v>1673</v>
      </c>
      <c r="C709" s="172" t="s">
        <v>1096</v>
      </c>
      <c r="D709" s="173">
        <v>1</v>
      </c>
      <c r="E709" s="184">
        <v>0</v>
      </c>
      <c r="F709" s="178">
        <f>TRUNC(E709*D709,1)</f>
        <v>0</v>
      </c>
      <c r="G709" s="184">
        <v>0</v>
      </c>
      <c r="H709" s="178">
        <f>TRUNC(G709*D709,1)</f>
        <v>0</v>
      </c>
      <c r="I709" s="184">
        <f>TRUNC(SUMIF(V708:V709, RIGHTB(O709, 1), H708:H709)*U709, 2)</f>
        <v>80.209999999999994</v>
      </c>
      <c r="J709" s="178">
        <f>TRUNC(I709*D709,1)</f>
        <v>80.2</v>
      </c>
      <c r="K709" s="184">
        <f>TRUNC(E709+G709+I709,1)</f>
        <v>80.2</v>
      </c>
      <c r="L709" s="178">
        <f>TRUNC(F709+H709+J709,1)</f>
        <v>80.2</v>
      </c>
      <c r="M709" s="172" t="s">
        <v>145</v>
      </c>
      <c r="N709" s="78" t="s">
        <v>3718</v>
      </c>
      <c r="O709" s="78" t="s">
        <v>4186</v>
      </c>
      <c r="P709" s="78" t="s">
        <v>332</v>
      </c>
      <c r="Q709" s="78" t="s">
        <v>332</v>
      </c>
      <c r="R709" s="78" t="s">
        <v>332</v>
      </c>
      <c r="S709">
        <v>1</v>
      </c>
      <c r="T709">
        <v>2</v>
      </c>
      <c r="U709">
        <v>0.03</v>
      </c>
      <c r="AV709" s="78" t="s">
        <v>145</v>
      </c>
      <c r="AW709" s="78" t="s">
        <v>5010</v>
      </c>
      <c r="AX709" s="78" t="s">
        <v>145</v>
      </c>
      <c r="AY709" s="78" t="s">
        <v>145</v>
      </c>
      <c r="AZ709" s="78" t="s">
        <v>145</v>
      </c>
    </row>
    <row r="710" spans="1:52" ht="30" customHeight="1">
      <c r="A710" s="172" t="s">
        <v>1494</v>
      </c>
      <c r="B710" s="172" t="s">
        <v>145</v>
      </c>
      <c r="C710" s="172" t="s">
        <v>145</v>
      </c>
      <c r="D710" s="173"/>
      <c r="E710" s="184"/>
      <c r="F710" s="178">
        <f>TRUNC(SUMIF(N708:N709, N707, F708:F709),0)</f>
        <v>0</v>
      </c>
      <c r="G710" s="184"/>
      <c r="H710" s="178">
        <f>TRUNC(SUMIF(N708:N709, N707, H708:H709),0)</f>
        <v>2673</v>
      </c>
      <c r="I710" s="184"/>
      <c r="J710" s="178">
        <f>TRUNC(SUMIF(N708:N709, N707, J708:J709),0)</f>
        <v>80</v>
      </c>
      <c r="K710" s="184"/>
      <c r="L710" s="178">
        <f>F710+H710+J710</f>
        <v>2753</v>
      </c>
      <c r="M710" s="172" t="s">
        <v>145</v>
      </c>
      <c r="N710" s="78" t="s">
        <v>342</v>
      </c>
      <c r="O710" s="78" t="s">
        <v>342</v>
      </c>
      <c r="P710" s="78" t="s">
        <v>145</v>
      </c>
      <c r="Q710" s="78" t="s">
        <v>145</v>
      </c>
      <c r="R710" s="78" t="s">
        <v>145</v>
      </c>
      <c r="AV710" s="78" t="s">
        <v>145</v>
      </c>
      <c r="AW710" s="78" t="s">
        <v>145</v>
      </c>
      <c r="AX710" s="78" t="s">
        <v>145</v>
      </c>
      <c r="AY710" s="78" t="s">
        <v>145</v>
      </c>
      <c r="AZ710" s="78" t="s">
        <v>145</v>
      </c>
    </row>
    <row r="711" spans="1:52" ht="30" customHeight="1">
      <c r="A711" s="173"/>
      <c r="B711" s="173"/>
      <c r="C711" s="173"/>
      <c r="D711" s="173"/>
      <c r="E711" s="184"/>
      <c r="F711" s="178"/>
      <c r="G711" s="184"/>
      <c r="H711" s="178"/>
      <c r="I711" s="184"/>
      <c r="J711" s="178"/>
      <c r="K711" s="184"/>
      <c r="L711" s="178"/>
      <c r="M711" s="173"/>
    </row>
    <row r="712" spans="1:52" ht="30" customHeight="1">
      <c r="A712" s="179" t="s">
        <v>5011</v>
      </c>
      <c r="B712" s="180"/>
      <c r="C712" s="180"/>
      <c r="D712" s="180"/>
      <c r="E712" s="181"/>
      <c r="F712" s="182"/>
      <c r="G712" s="181"/>
      <c r="H712" s="182"/>
      <c r="I712" s="181"/>
      <c r="J712" s="182"/>
      <c r="K712" s="181"/>
      <c r="L712" s="182"/>
      <c r="M712" s="183"/>
      <c r="N712" s="78" t="s">
        <v>3720</v>
      </c>
    </row>
    <row r="713" spans="1:52" ht="30" customHeight="1">
      <c r="A713" s="172" t="s">
        <v>1682</v>
      </c>
      <c r="B713" s="172" t="s">
        <v>1514</v>
      </c>
      <c r="C713" s="172" t="s">
        <v>1515</v>
      </c>
      <c r="D713" s="173">
        <v>1.32E-2</v>
      </c>
      <c r="E713" s="184">
        <f>단가대비표!O358</f>
        <v>0</v>
      </c>
      <c r="F713" s="178">
        <f>TRUNC(E713*D713,1)</f>
        <v>0</v>
      </c>
      <c r="G713" s="184">
        <f>단가대비표!P358</f>
        <v>243075</v>
      </c>
      <c r="H713" s="178">
        <f>TRUNC(G713*D713,1)</f>
        <v>3208.5</v>
      </c>
      <c r="I713" s="184">
        <f>단가대비표!V358</f>
        <v>0</v>
      </c>
      <c r="J713" s="178">
        <f>TRUNC(I713*D713,1)</f>
        <v>0</v>
      </c>
      <c r="K713" s="184">
        <f>TRUNC(E713+G713+I713,1)</f>
        <v>243075</v>
      </c>
      <c r="L713" s="178">
        <f>TRUNC(F713+H713+J713,1)</f>
        <v>3208.5</v>
      </c>
      <c r="M713" s="172" t="s">
        <v>145</v>
      </c>
      <c r="N713" s="78" t="s">
        <v>3720</v>
      </c>
      <c r="O713" s="78" t="s">
        <v>5008</v>
      </c>
      <c r="P713" s="78" t="s">
        <v>332</v>
      </c>
      <c r="Q713" s="78" t="s">
        <v>332</v>
      </c>
      <c r="R713" s="78" t="s">
        <v>331</v>
      </c>
      <c r="V713">
        <v>1</v>
      </c>
      <c r="AV713" s="78" t="s">
        <v>145</v>
      </c>
      <c r="AW713" s="78" t="s">
        <v>5012</v>
      </c>
      <c r="AX713" s="78" t="s">
        <v>145</v>
      </c>
      <c r="AY713" s="78" t="s">
        <v>145</v>
      </c>
      <c r="AZ713" s="78" t="s">
        <v>145</v>
      </c>
    </row>
    <row r="714" spans="1:52" ht="30" customHeight="1">
      <c r="A714" s="172" t="s">
        <v>1580</v>
      </c>
      <c r="B714" s="172" t="s">
        <v>1673</v>
      </c>
      <c r="C714" s="172" t="s">
        <v>1096</v>
      </c>
      <c r="D714" s="173">
        <v>1</v>
      </c>
      <c r="E714" s="184">
        <v>0</v>
      </c>
      <c r="F714" s="178">
        <f>TRUNC(E714*D714,1)</f>
        <v>0</v>
      </c>
      <c r="G714" s="184">
        <v>0</v>
      </c>
      <c r="H714" s="178">
        <f>TRUNC(G714*D714,1)</f>
        <v>0</v>
      </c>
      <c r="I714" s="184">
        <f>TRUNC(SUMIF(V713:V714, RIGHTB(O714, 1), H713:H714)*U714, 2)</f>
        <v>96.25</v>
      </c>
      <c r="J714" s="178">
        <f>TRUNC(I714*D714,1)</f>
        <v>96.2</v>
      </c>
      <c r="K714" s="184">
        <f>TRUNC(E714+G714+I714,1)</f>
        <v>96.2</v>
      </c>
      <c r="L714" s="178">
        <f>TRUNC(F714+H714+J714,1)</f>
        <v>96.2</v>
      </c>
      <c r="M714" s="172" t="s">
        <v>145</v>
      </c>
      <c r="N714" s="78" t="s">
        <v>3720</v>
      </c>
      <c r="O714" s="78" t="s">
        <v>4186</v>
      </c>
      <c r="P714" s="78" t="s">
        <v>332</v>
      </c>
      <c r="Q714" s="78" t="s">
        <v>332</v>
      </c>
      <c r="R714" s="78" t="s">
        <v>332</v>
      </c>
      <c r="S714">
        <v>1</v>
      </c>
      <c r="T714">
        <v>2</v>
      </c>
      <c r="U714">
        <v>0.03</v>
      </c>
      <c r="AV714" s="78" t="s">
        <v>145</v>
      </c>
      <c r="AW714" s="78" t="s">
        <v>5013</v>
      </c>
      <c r="AX714" s="78" t="s">
        <v>145</v>
      </c>
      <c r="AY714" s="78" t="s">
        <v>145</v>
      </c>
      <c r="AZ714" s="78" t="s">
        <v>145</v>
      </c>
    </row>
    <row r="715" spans="1:52" ht="30" customHeight="1">
      <c r="A715" s="172" t="s">
        <v>1494</v>
      </c>
      <c r="B715" s="172" t="s">
        <v>145</v>
      </c>
      <c r="C715" s="172" t="s">
        <v>145</v>
      </c>
      <c r="D715" s="173"/>
      <c r="E715" s="184"/>
      <c r="F715" s="178">
        <f>TRUNC(SUMIF(N713:N714, N712, F713:F714),0)</f>
        <v>0</v>
      </c>
      <c r="G715" s="184"/>
      <c r="H715" s="178">
        <f>TRUNC(SUMIF(N713:N714, N712, H713:H714),0)</f>
        <v>3208</v>
      </c>
      <c r="I715" s="184"/>
      <c r="J715" s="178">
        <f>TRUNC(SUMIF(N713:N714, N712, J713:J714),0)</f>
        <v>96</v>
      </c>
      <c r="K715" s="184"/>
      <c r="L715" s="178">
        <f>F715+H715+J715</f>
        <v>3304</v>
      </c>
      <c r="M715" s="172" t="s">
        <v>145</v>
      </c>
      <c r="N715" s="78" t="s">
        <v>342</v>
      </c>
      <c r="O715" s="78" t="s">
        <v>342</v>
      </c>
      <c r="P715" s="78" t="s">
        <v>145</v>
      </c>
      <c r="Q715" s="78" t="s">
        <v>145</v>
      </c>
      <c r="R715" s="78" t="s">
        <v>145</v>
      </c>
      <c r="AV715" s="78" t="s">
        <v>145</v>
      </c>
      <c r="AW715" s="78" t="s">
        <v>145</v>
      </c>
      <c r="AX715" s="78" t="s">
        <v>145</v>
      </c>
      <c r="AY715" s="78" t="s">
        <v>145</v>
      </c>
      <c r="AZ715" s="78" t="s">
        <v>145</v>
      </c>
    </row>
    <row r="716" spans="1:52" ht="30" customHeight="1">
      <c r="A716" s="173"/>
      <c r="B716" s="173"/>
      <c r="C716" s="173"/>
      <c r="D716" s="173"/>
      <c r="E716" s="184"/>
      <c r="F716" s="178"/>
      <c r="G716" s="184"/>
      <c r="H716" s="178"/>
      <c r="I716" s="184"/>
      <c r="J716" s="178"/>
      <c r="K716" s="184"/>
      <c r="L716" s="178"/>
      <c r="M716" s="173"/>
    </row>
    <row r="717" spans="1:52" ht="30" customHeight="1">
      <c r="A717" s="179" t="s">
        <v>5014</v>
      </c>
      <c r="B717" s="180"/>
      <c r="C717" s="180"/>
      <c r="D717" s="180"/>
      <c r="E717" s="181"/>
      <c r="F717" s="182"/>
      <c r="G717" s="181"/>
      <c r="H717" s="182"/>
      <c r="I717" s="181"/>
      <c r="J717" s="182"/>
      <c r="K717" s="181"/>
      <c r="L717" s="182"/>
      <c r="M717" s="183"/>
      <c r="N717" s="78" t="s">
        <v>3722</v>
      </c>
    </row>
    <row r="718" spans="1:52" ht="30" customHeight="1">
      <c r="A718" s="172" t="s">
        <v>1683</v>
      </c>
      <c r="B718" s="172" t="s">
        <v>1514</v>
      </c>
      <c r="C718" s="172" t="s">
        <v>1515</v>
      </c>
      <c r="D718" s="173">
        <v>1.18E-2</v>
      </c>
      <c r="E718" s="184">
        <f>단가대비표!O363</f>
        <v>0</v>
      </c>
      <c r="F718" s="178">
        <f>TRUNC(E718*D718,1)</f>
        <v>0</v>
      </c>
      <c r="G718" s="184">
        <f>단가대비표!P363</f>
        <v>272354</v>
      </c>
      <c r="H718" s="178">
        <f>TRUNC(G718*D718,1)</f>
        <v>3213.7</v>
      </c>
      <c r="I718" s="184">
        <f>단가대비표!V363</f>
        <v>0</v>
      </c>
      <c r="J718" s="178">
        <f>TRUNC(I718*D718,1)</f>
        <v>0</v>
      </c>
      <c r="K718" s="184">
        <f t="shared" ref="K718:L720" si="124">TRUNC(E718+G718+I718,1)</f>
        <v>272354</v>
      </c>
      <c r="L718" s="178">
        <f t="shared" si="124"/>
        <v>3213.7</v>
      </c>
      <c r="M718" s="172" t="s">
        <v>145</v>
      </c>
      <c r="N718" s="78" t="s">
        <v>3722</v>
      </c>
      <c r="O718" s="78" t="s">
        <v>5015</v>
      </c>
      <c r="P718" s="78" t="s">
        <v>332</v>
      </c>
      <c r="Q718" s="78" t="s">
        <v>332</v>
      </c>
      <c r="R718" s="78" t="s">
        <v>331</v>
      </c>
      <c r="AV718" s="78" t="s">
        <v>145</v>
      </c>
      <c r="AW718" s="78" t="s">
        <v>5016</v>
      </c>
      <c r="AX718" s="78" t="s">
        <v>145</v>
      </c>
      <c r="AY718" s="78" t="s">
        <v>145</v>
      </c>
      <c r="AZ718" s="78" t="s">
        <v>145</v>
      </c>
    </row>
    <row r="719" spans="1:52" ht="30" customHeight="1">
      <c r="A719" s="172" t="s">
        <v>1516</v>
      </c>
      <c r="B719" s="172" t="s">
        <v>1514</v>
      </c>
      <c r="C719" s="172" t="s">
        <v>1515</v>
      </c>
      <c r="D719" s="173">
        <v>5.8999999999999999E-3</v>
      </c>
      <c r="E719" s="184">
        <f>단가대비표!O345</f>
        <v>0</v>
      </c>
      <c r="F719" s="178">
        <f>TRUNC(E719*D719,1)</f>
        <v>0</v>
      </c>
      <c r="G719" s="184">
        <f>단가대비표!P345</f>
        <v>169804</v>
      </c>
      <c r="H719" s="178">
        <f>TRUNC(G719*D719,1)</f>
        <v>1001.8</v>
      </c>
      <c r="I719" s="184">
        <f>단가대비표!V345</f>
        <v>0</v>
      </c>
      <c r="J719" s="178">
        <f>TRUNC(I719*D719,1)</f>
        <v>0</v>
      </c>
      <c r="K719" s="184">
        <f t="shared" si="124"/>
        <v>169804</v>
      </c>
      <c r="L719" s="178">
        <f t="shared" si="124"/>
        <v>1001.8</v>
      </c>
      <c r="M719" s="172" t="s">
        <v>145</v>
      </c>
      <c r="N719" s="78" t="s">
        <v>3722</v>
      </c>
      <c r="O719" s="78" t="s">
        <v>4472</v>
      </c>
      <c r="P719" s="78" t="s">
        <v>332</v>
      </c>
      <c r="Q719" s="78" t="s">
        <v>332</v>
      </c>
      <c r="R719" s="78" t="s">
        <v>331</v>
      </c>
      <c r="AV719" s="78" t="s">
        <v>145</v>
      </c>
      <c r="AW719" s="78" t="s">
        <v>5017</v>
      </c>
      <c r="AX719" s="78" t="s">
        <v>145</v>
      </c>
      <c r="AY719" s="78" t="s">
        <v>145</v>
      </c>
      <c r="AZ719" s="78" t="s">
        <v>145</v>
      </c>
    </row>
    <row r="720" spans="1:52" ht="30" customHeight="1">
      <c r="A720" s="172" t="s">
        <v>900</v>
      </c>
      <c r="B720" s="172" t="s">
        <v>1615</v>
      </c>
      <c r="C720" s="172" t="s">
        <v>1273</v>
      </c>
      <c r="D720" s="173">
        <v>1.43</v>
      </c>
      <c r="E720" s="184">
        <f>단가대비표!O142</f>
        <v>0</v>
      </c>
      <c r="F720" s="178">
        <f>TRUNC(E720*D720,1)</f>
        <v>0</v>
      </c>
      <c r="G720" s="184">
        <f>단가대비표!P142</f>
        <v>0</v>
      </c>
      <c r="H720" s="178">
        <f>TRUNC(G720*D720,1)</f>
        <v>0</v>
      </c>
      <c r="I720" s="184">
        <f>단가대비표!V142</f>
        <v>0</v>
      </c>
      <c r="J720" s="178">
        <f>TRUNC(I720*D720,1)</f>
        <v>0</v>
      </c>
      <c r="K720" s="184">
        <f t="shared" si="124"/>
        <v>0</v>
      </c>
      <c r="L720" s="178">
        <f t="shared" si="124"/>
        <v>0</v>
      </c>
      <c r="M720" s="172" t="s">
        <v>1576</v>
      </c>
      <c r="N720" s="78" t="s">
        <v>3722</v>
      </c>
      <c r="O720" s="78" t="s">
        <v>4725</v>
      </c>
      <c r="P720" s="78" t="s">
        <v>332</v>
      </c>
      <c r="Q720" s="78" t="s">
        <v>332</v>
      </c>
      <c r="R720" s="78" t="s">
        <v>331</v>
      </c>
      <c r="AV720" s="78" t="s">
        <v>145</v>
      </c>
      <c r="AW720" s="78" t="s">
        <v>5018</v>
      </c>
      <c r="AX720" s="78" t="s">
        <v>145</v>
      </c>
      <c r="AY720" s="78" t="s">
        <v>145</v>
      </c>
      <c r="AZ720" s="78" t="s">
        <v>145</v>
      </c>
    </row>
    <row r="721" spans="1:52" ht="30" customHeight="1">
      <c r="A721" s="172" t="s">
        <v>1494</v>
      </c>
      <c r="B721" s="172" t="s">
        <v>145</v>
      </c>
      <c r="C721" s="172" t="s">
        <v>145</v>
      </c>
      <c r="D721" s="173"/>
      <c r="E721" s="184"/>
      <c r="F721" s="178">
        <f>TRUNC(SUMIF(N718:N720, N717, F718:F720),0)</f>
        <v>0</v>
      </c>
      <c r="G721" s="184"/>
      <c r="H721" s="178">
        <f>TRUNC(SUMIF(N718:N720, N717, H718:H720),0)</f>
        <v>4215</v>
      </c>
      <c r="I721" s="184"/>
      <c r="J721" s="178">
        <f>TRUNC(SUMIF(N718:N720, N717, J718:J720),0)</f>
        <v>0</v>
      </c>
      <c r="K721" s="184"/>
      <c r="L721" s="178">
        <f>F721+H721+J721</f>
        <v>4215</v>
      </c>
      <c r="M721" s="172" t="s">
        <v>145</v>
      </c>
      <c r="N721" s="78" t="s">
        <v>342</v>
      </c>
      <c r="O721" s="78" t="s">
        <v>342</v>
      </c>
      <c r="P721" s="78" t="s">
        <v>145</v>
      </c>
      <c r="Q721" s="78" t="s">
        <v>145</v>
      </c>
      <c r="R721" s="78" t="s">
        <v>145</v>
      </c>
      <c r="AV721" s="78" t="s">
        <v>145</v>
      </c>
      <c r="AW721" s="78" t="s">
        <v>145</v>
      </c>
      <c r="AX721" s="78" t="s">
        <v>145</v>
      </c>
      <c r="AY721" s="78" t="s">
        <v>145</v>
      </c>
      <c r="AZ721" s="78" t="s">
        <v>145</v>
      </c>
    </row>
    <row r="722" spans="1:52" ht="30" customHeight="1">
      <c r="A722" s="173"/>
      <c r="B722" s="173"/>
      <c r="C722" s="173"/>
      <c r="D722" s="173"/>
      <c r="E722" s="184"/>
      <c r="F722" s="178"/>
      <c r="G722" s="184"/>
      <c r="H722" s="178"/>
      <c r="I722" s="184"/>
      <c r="J722" s="178"/>
      <c r="K722" s="184"/>
      <c r="L722" s="178"/>
      <c r="M722" s="173"/>
    </row>
    <row r="723" spans="1:52" ht="30" customHeight="1">
      <c r="A723" s="179" t="s">
        <v>5019</v>
      </c>
      <c r="B723" s="180"/>
      <c r="C723" s="180"/>
      <c r="D723" s="180"/>
      <c r="E723" s="181"/>
      <c r="F723" s="182"/>
      <c r="G723" s="181"/>
      <c r="H723" s="182"/>
      <c r="I723" s="181"/>
      <c r="J723" s="182"/>
      <c r="K723" s="181"/>
      <c r="L723" s="182"/>
      <c r="M723" s="183"/>
      <c r="N723" s="78" t="s">
        <v>3724</v>
      </c>
    </row>
    <row r="724" spans="1:52" ht="30" customHeight="1">
      <c r="A724" s="172" t="s">
        <v>1683</v>
      </c>
      <c r="B724" s="172" t="s">
        <v>1514</v>
      </c>
      <c r="C724" s="172" t="s">
        <v>1515</v>
      </c>
      <c r="D724" s="173">
        <v>1.4200000000000001E-2</v>
      </c>
      <c r="E724" s="184">
        <f>단가대비표!O363</f>
        <v>0</v>
      </c>
      <c r="F724" s="178">
        <f>TRUNC(E724*D724,1)</f>
        <v>0</v>
      </c>
      <c r="G724" s="184">
        <f>단가대비표!P363</f>
        <v>272354</v>
      </c>
      <c r="H724" s="178">
        <f>TRUNC(G724*D724,1)</f>
        <v>3867.4</v>
      </c>
      <c r="I724" s="184">
        <f>단가대비표!V363</f>
        <v>0</v>
      </c>
      <c r="J724" s="178">
        <f>TRUNC(I724*D724,1)</f>
        <v>0</v>
      </c>
      <c r="K724" s="184">
        <f t="shared" ref="K724:L726" si="125">TRUNC(E724+G724+I724,1)</f>
        <v>272354</v>
      </c>
      <c r="L724" s="178">
        <f t="shared" si="125"/>
        <v>3867.4</v>
      </c>
      <c r="M724" s="172" t="s">
        <v>145</v>
      </c>
      <c r="N724" s="78" t="s">
        <v>3724</v>
      </c>
      <c r="O724" s="78" t="s">
        <v>5015</v>
      </c>
      <c r="P724" s="78" t="s">
        <v>332</v>
      </c>
      <c r="Q724" s="78" t="s">
        <v>332</v>
      </c>
      <c r="R724" s="78" t="s">
        <v>331</v>
      </c>
      <c r="AV724" s="78" t="s">
        <v>145</v>
      </c>
      <c r="AW724" s="78" t="s">
        <v>5020</v>
      </c>
      <c r="AX724" s="78" t="s">
        <v>145</v>
      </c>
      <c r="AY724" s="78" t="s">
        <v>145</v>
      </c>
      <c r="AZ724" s="78" t="s">
        <v>145</v>
      </c>
    </row>
    <row r="725" spans="1:52" ht="30" customHeight="1">
      <c r="A725" s="172" t="s">
        <v>1516</v>
      </c>
      <c r="B725" s="172" t="s">
        <v>1514</v>
      </c>
      <c r="C725" s="172" t="s">
        <v>1515</v>
      </c>
      <c r="D725" s="173">
        <v>7.1000000000000004E-3</v>
      </c>
      <c r="E725" s="184">
        <f>단가대비표!O345</f>
        <v>0</v>
      </c>
      <c r="F725" s="178">
        <f>TRUNC(E725*D725,1)</f>
        <v>0</v>
      </c>
      <c r="G725" s="184">
        <f>단가대비표!P345</f>
        <v>169804</v>
      </c>
      <c r="H725" s="178">
        <f>TRUNC(G725*D725,1)</f>
        <v>1205.5999999999999</v>
      </c>
      <c r="I725" s="184">
        <f>단가대비표!V345</f>
        <v>0</v>
      </c>
      <c r="J725" s="178">
        <f>TRUNC(I725*D725,1)</f>
        <v>0</v>
      </c>
      <c r="K725" s="184">
        <f t="shared" si="125"/>
        <v>169804</v>
      </c>
      <c r="L725" s="178">
        <f t="shared" si="125"/>
        <v>1205.5999999999999</v>
      </c>
      <c r="M725" s="172" t="s">
        <v>145</v>
      </c>
      <c r="N725" s="78" t="s">
        <v>3724</v>
      </c>
      <c r="O725" s="78" t="s">
        <v>4472</v>
      </c>
      <c r="P725" s="78" t="s">
        <v>332</v>
      </c>
      <c r="Q725" s="78" t="s">
        <v>332</v>
      </c>
      <c r="R725" s="78" t="s">
        <v>331</v>
      </c>
      <c r="AV725" s="78" t="s">
        <v>145</v>
      </c>
      <c r="AW725" s="78" t="s">
        <v>5021</v>
      </c>
      <c r="AX725" s="78" t="s">
        <v>145</v>
      </c>
      <c r="AY725" s="78" t="s">
        <v>145</v>
      </c>
      <c r="AZ725" s="78" t="s">
        <v>145</v>
      </c>
    </row>
    <row r="726" spans="1:52" ht="30" customHeight="1">
      <c r="A726" s="172" t="s">
        <v>900</v>
      </c>
      <c r="B726" s="172" t="s">
        <v>1615</v>
      </c>
      <c r="C726" s="172" t="s">
        <v>1273</v>
      </c>
      <c r="D726" s="173">
        <v>1.43</v>
      </c>
      <c r="E726" s="184">
        <f>단가대비표!O142</f>
        <v>0</v>
      </c>
      <c r="F726" s="178">
        <f>TRUNC(E726*D726,1)</f>
        <v>0</v>
      </c>
      <c r="G726" s="184">
        <f>단가대비표!P142</f>
        <v>0</v>
      </c>
      <c r="H726" s="178">
        <f>TRUNC(G726*D726,1)</f>
        <v>0</v>
      </c>
      <c r="I726" s="184">
        <f>단가대비표!V142</f>
        <v>0</v>
      </c>
      <c r="J726" s="178">
        <f>TRUNC(I726*D726,1)</f>
        <v>0</v>
      </c>
      <c r="K726" s="184">
        <f t="shared" si="125"/>
        <v>0</v>
      </c>
      <c r="L726" s="178">
        <f t="shared" si="125"/>
        <v>0</v>
      </c>
      <c r="M726" s="172" t="s">
        <v>1576</v>
      </c>
      <c r="N726" s="78" t="s">
        <v>3724</v>
      </c>
      <c r="O726" s="78" t="s">
        <v>4725</v>
      </c>
      <c r="P726" s="78" t="s">
        <v>332</v>
      </c>
      <c r="Q726" s="78" t="s">
        <v>332</v>
      </c>
      <c r="R726" s="78" t="s">
        <v>331</v>
      </c>
      <c r="AV726" s="78" t="s">
        <v>145</v>
      </c>
      <c r="AW726" s="78" t="s">
        <v>5022</v>
      </c>
      <c r="AX726" s="78" t="s">
        <v>145</v>
      </c>
      <c r="AY726" s="78" t="s">
        <v>145</v>
      </c>
      <c r="AZ726" s="78" t="s">
        <v>145</v>
      </c>
    </row>
    <row r="727" spans="1:52" ht="30" customHeight="1">
      <c r="A727" s="172" t="s">
        <v>1494</v>
      </c>
      <c r="B727" s="172" t="s">
        <v>145</v>
      </c>
      <c r="C727" s="172" t="s">
        <v>145</v>
      </c>
      <c r="D727" s="173"/>
      <c r="E727" s="184"/>
      <c r="F727" s="178">
        <f>TRUNC(SUMIF(N724:N726, N723, F724:F726),0)</f>
        <v>0</v>
      </c>
      <c r="G727" s="184"/>
      <c r="H727" s="178">
        <f>TRUNC(SUMIF(N724:N726, N723, H724:H726),0)</f>
        <v>5073</v>
      </c>
      <c r="I727" s="184"/>
      <c r="J727" s="178">
        <f>TRUNC(SUMIF(N724:N726, N723, J724:J726),0)</f>
        <v>0</v>
      </c>
      <c r="K727" s="184"/>
      <c r="L727" s="178">
        <f>F727+H727+J727</f>
        <v>5073</v>
      </c>
      <c r="M727" s="172" t="s">
        <v>145</v>
      </c>
      <c r="N727" s="78" t="s">
        <v>342</v>
      </c>
      <c r="O727" s="78" t="s">
        <v>342</v>
      </c>
      <c r="P727" s="78" t="s">
        <v>145</v>
      </c>
      <c r="Q727" s="78" t="s">
        <v>145</v>
      </c>
      <c r="R727" s="78" t="s">
        <v>145</v>
      </c>
      <c r="AV727" s="78" t="s">
        <v>145</v>
      </c>
      <c r="AW727" s="78" t="s">
        <v>145</v>
      </c>
      <c r="AX727" s="78" t="s">
        <v>145</v>
      </c>
      <c r="AY727" s="78" t="s">
        <v>145</v>
      </c>
      <c r="AZ727" s="78" t="s">
        <v>145</v>
      </c>
    </row>
    <row r="728" spans="1:52" ht="30" customHeight="1">
      <c r="A728" s="173"/>
      <c r="B728" s="173"/>
      <c r="C728" s="173"/>
      <c r="D728" s="173"/>
      <c r="E728" s="184"/>
      <c r="F728" s="178"/>
      <c r="G728" s="184"/>
      <c r="H728" s="178"/>
      <c r="I728" s="184"/>
      <c r="J728" s="178"/>
      <c r="K728" s="184"/>
      <c r="L728" s="178"/>
      <c r="M728" s="173"/>
    </row>
    <row r="729" spans="1:52" ht="30" customHeight="1">
      <c r="A729" s="179" t="s">
        <v>5023</v>
      </c>
      <c r="B729" s="180"/>
      <c r="C729" s="180"/>
      <c r="D729" s="180"/>
      <c r="E729" s="181"/>
      <c r="F729" s="182"/>
      <c r="G729" s="181"/>
      <c r="H729" s="182"/>
      <c r="I729" s="181"/>
      <c r="J729" s="182"/>
      <c r="K729" s="181"/>
      <c r="L729" s="182"/>
      <c r="M729" s="183"/>
      <c r="N729" s="78" t="s">
        <v>3726</v>
      </c>
    </row>
    <row r="730" spans="1:52" ht="30" customHeight="1">
      <c r="A730" s="172" t="s">
        <v>1683</v>
      </c>
      <c r="B730" s="172" t="s">
        <v>1514</v>
      </c>
      <c r="C730" s="172" t="s">
        <v>1515</v>
      </c>
      <c r="D730" s="173">
        <v>2.2000000000000001E-3</v>
      </c>
      <c r="E730" s="184">
        <f>단가대비표!O363</f>
        <v>0</v>
      </c>
      <c r="F730" s="178">
        <f>TRUNC(E730*D730,1)</f>
        <v>0</v>
      </c>
      <c r="G730" s="184">
        <f>단가대비표!P363</f>
        <v>272354</v>
      </c>
      <c r="H730" s="178">
        <f>TRUNC(G730*D730,1)</f>
        <v>599.1</v>
      </c>
      <c r="I730" s="184">
        <f>단가대비표!V363</f>
        <v>0</v>
      </c>
      <c r="J730" s="178">
        <f>TRUNC(I730*D730,1)</f>
        <v>0</v>
      </c>
      <c r="K730" s="184">
        <f>TRUNC(E730+G730+I730,1)</f>
        <v>272354</v>
      </c>
      <c r="L730" s="178">
        <f>TRUNC(F730+H730+J730,1)</f>
        <v>599.1</v>
      </c>
      <c r="M730" s="172" t="s">
        <v>145</v>
      </c>
      <c r="N730" s="78" t="s">
        <v>3726</v>
      </c>
      <c r="O730" s="78" t="s">
        <v>5015</v>
      </c>
      <c r="P730" s="78" t="s">
        <v>332</v>
      </c>
      <c r="Q730" s="78" t="s">
        <v>332</v>
      </c>
      <c r="R730" s="78" t="s">
        <v>331</v>
      </c>
      <c r="V730">
        <v>1</v>
      </c>
      <c r="AV730" s="78" t="s">
        <v>145</v>
      </c>
      <c r="AW730" s="78" t="s">
        <v>5024</v>
      </c>
      <c r="AX730" s="78" t="s">
        <v>145</v>
      </c>
      <c r="AY730" s="78" t="s">
        <v>145</v>
      </c>
      <c r="AZ730" s="78" t="s">
        <v>145</v>
      </c>
    </row>
    <row r="731" spans="1:52" ht="30" customHeight="1">
      <c r="A731" s="172" t="s">
        <v>1580</v>
      </c>
      <c r="B731" s="172" t="s">
        <v>1684</v>
      </c>
      <c r="C731" s="172" t="s">
        <v>1096</v>
      </c>
      <c r="D731" s="173">
        <v>1</v>
      </c>
      <c r="E731" s="184">
        <v>0</v>
      </c>
      <c r="F731" s="178">
        <f>TRUNC(E731*D731,1)</f>
        <v>0</v>
      </c>
      <c r="G731" s="184">
        <v>0</v>
      </c>
      <c r="H731" s="178">
        <f>TRUNC(G731*D731,1)</f>
        <v>0</v>
      </c>
      <c r="I731" s="184">
        <f>TRUNC(SUMIF(V730:V731, RIGHTB(O731, 1), H730:H731)*U731, 2)</f>
        <v>53.91</v>
      </c>
      <c r="J731" s="178">
        <f>TRUNC(I731*D731,1)</f>
        <v>53.9</v>
      </c>
      <c r="K731" s="184">
        <f>TRUNC(E731+G731+I731,1)</f>
        <v>53.9</v>
      </c>
      <c r="L731" s="178">
        <f>TRUNC(F731+H731+J731,1)</f>
        <v>53.9</v>
      </c>
      <c r="M731" s="172" t="s">
        <v>145</v>
      </c>
      <c r="N731" s="78" t="s">
        <v>3726</v>
      </c>
      <c r="O731" s="78" t="s">
        <v>4186</v>
      </c>
      <c r="P731" s="78" t="s">
        <v>332</v>
      </c>
      <c r="Q731" s="78" t="s">
        <v>332</v>
      </c>
      <c r="R731" s="78" t="s">
        <v>332</v>
      </c>
      <c r="S731">
        <v>1</v>
      </c>
      <c r="T731">
        <v>2</v>
      </c>
      <c r="U731">
        <v>0.09</v>
      </c>
      <c r="AV731" s="78" t="s">
        <v>145</v>
      </c>
      <c r="AW731" s="78" t="s">
        <v>5025</v>
      </c>
      <c r="AX731" s="78" t="s">
        <v>145</v>
      </c>
      <c r="AY731" s="78" t="s">
        <v>145</v>
      </c>
      <c r="AZ731" s="78" t="s">
        <v>145</v>
      </c>
    </row>
    <row r="732" spans="1:52" ht="30" customHeight="1">
      <c r="A732" s="172" t="s">
        <v>1494</v>
      </c>
      <c r="B732" s="172" t="s">
        <v>145</v>
      </c>
      <c r="C732" s="172" t="s">
        <v>145</v>
      </c>
      <c r="D732" s="173"/>
      <c r="E732" s="184"/>
      <c r="F732" s="178">
        <f>TRUNC(SUMIF(N730:N731, N729, F730:F731),0)</f>
        <v>0</v>
      </c>
      <c r="G732" s="184"/>
      <c r="H732" s="178">
        <f>TRUNC(SUMIF(N730:N731, N729, H730:H731),0)</f>
        <v>599</v>
      </c>
      <c r="I732" s="184"/>
      <c r="J732" s="178">
        <f>TRUNC(SUMIF(N730:N731, N729, J730:J731),0)</f>
        <v>53</v>
      </c>
      <c r="K732" s="184"/>
      <c r="L732" s="178">
        <f>F732+H732+J732</f>
        <v>652</v>
      </c>
      <c r="M732" s="172" t="s">
        <v>145</v>
      </c>
      <c r="N732" s="78" t="s">
        <v>342</v>
      </c>
      <c r="O732" s="78" t="s">
        <v>342</v>
      </c>
      <c r="P732" s="78" t="s">
        <v>145</v>
      </c>
      <c r="Q732" s="78" t="s">
        <v>145</v>
      </c>
      <c r="R732" s="78" t="s">
        <v>145</v>
      </c>
      <c r="AV732" s="78" t="s">
        <v>145</v>
      </c>
      <c r="AW732" s="78" t="s">
        <v>145</v>
      </c>
      <c r="AX732" s="78" t="s">
        <v>145</v>
      </c>
      <c r="AY732" s="78" t="s">
        <v>145</v>
      </c>
      <c r="AZ732" s="78" t="s">
        <v>145</v>
      </c>
    </row>
    <row r="733" spans="1:52" ht="30" customHeight="1">
      <c r="A733" s="173"/>
      <c r="B733" s="173"/>
      <c r="C733" s="173"/>
      <c r="D733" s="173"/>
      <c r="E733" s="184"/>
      <c r="F733" s="178"/>
      <c r="G733" s="184"/>
      <c r="H733" s="178"/>
      <c r="I733" s="184"/>
      <c r="J733" s="178"/>
      <c r="K733" s="184"/>
      <c r="L733" s="178"/>
      <c r="M733" s="173"/>
    </row>
    <row r="734" spans="1:52" ht="30" customHeight="1">
      <c r="A734" s="179" t="s">
        <v>5026</v>
      </c>
      <c r="B734" s="180"/>
      <c r="C734" s="180"/>
      <c r="D734" s="180"/>
      <c r="E734" s="181"/>
      <c r="F734" s="182"/>
      <c r="G734" s="181"/>
      <c r="H734" s="182"/>
      <c r="I734" s="181"/>
      <c r="J734" s="182"/>
      <c r="K734" s="181"/>
      <c r="L734" s="182"/>
      <c r="M734" s="183"/>
      <c r="N734" s="78" t="s">
        <v>3728</v>
      </c>
    </row>
    <row r="735" spans="1:52" ht="30" customHeight="1">
      <c r="A735" s="172" t="s">
        <v>1683</v>
      </c>
      <c r="B735" s="172" t="s">
        <v>1514</v>
      </c>
      <c r="C735" s="172" t="s">
        <v>1515</v>
      </c>
      <c r="D735" s="173">
        <v>2.2000000000000001E-3</v>
      </c>
      <c r="E735" s="184">
        <f>단가대비표!O363</f>
        <v>0</v>
      </c>
      <c r="F735" s="178">
        <f>TRUNC(E735*D735,1)</f>
        <v>0</v>
      </c>
      <c r="G735" s="184">
        <f>단가대비표!P363</f>
        <v>272354</v>
      </c>
      <c r="H735" s="178">
        <f>TRUNC(G735*D735,1)</f>
        <v>599.1</v>
      </c>
      <c r="I735" s="184">
        <f>단가대비표!V363</f>
        <v>0</v>
      </c>
      <c r="J735" s="178">
        <f>TRUNC(I735*D735,1)</f>
        <v>0</v>
      </c>
      <c r="K735" s="184">
        <f>TRUNC(E735+G735+I735,1)</f>
        <v>272354</v>
      </c>
      <c r="L735" s="178">
        <f>TRUNC(F735+H735+J735,1)</f>
        <v>599.1</v>
      </c>
      <c r="M735" s="172" t="s">
        <v>145</v>
      </c>
      <c r="N735" s="78" t="s">
        <v>3728</v>
      </c>
      <c r="O735" s="78" t="s">
        <v>5015</v>
      </c>
      <c r="P735" s="78" t="s">
        <v>332</v>
      </c>
      <c r="Q735" s="78" t="s">
        <v>332</v>
      </c>
      <c r="R735" s="78" t="s">
        <v>331</v>
      </c>
      <c r="V735">
        <v>1</v>
      </c>
      <c r="AV735" s="78" t="s">
        <v>145</v>
      </c>
      <c r="AW735" s="78" t="s">
        <v>5027</v>
      </c>
      <c r="AX735" s="78" t="s">
        <v>145</v>
      </c>
      <c r="AY735" s="78" t="s">
        <v>145</v>
      </c>
      <c r="AZ735" s="78" t="s">
        <v>145</v>
      </c>
    </row>
    <row r="736" spans="1:52" ht="30" customHeight="1">
      <c r="A736" s="172" t="s">
        <v>1580</v>
      </c>
      <c r="B736" s="172" t="s">
        <v>1684</v>
      </c>
      <c r="C736" s="172" t="s">
        <v>1096</v>
      </c>
      <c r="D736" s="173">
        <v>1</v>
      </c>
      <c r="E736" s="184">
        <v>0</v>
      </c>
      <c r="F736" s="178">
        <f>TRUNC(E736*D736,1)</f>
        <v>0</v>
      </c>
      <c r="G736" s="184">
        <v>0</v>
      </c>
      <c r="H736" s="178">
        <f>TRUNC(G736*D736,1)</f>
        <v>0</v>
      </c>
      <c r="I736" s="184">
        <f>TRUNC(SUMIF(V735:V736, RIGHTB(O736, 1), H735:H736)*U736, 2)</f>
        <v>53.91</v>
      </c>
      <c r="J736" s="178">
        <f>TRUNC(I736*D736,1)</f>
        <v>53.9</v>
      </c>
      <c r="K736" s="184">
        <f>TRUNC(E736+G736+I736,1)</f>
        <v>53.9</v>
      </c>
      <c r="L736" s="178">
        <f>TRUNC(F736+H736+J736,1)</f>
        <v>53.9</v>
      </c>
      <c r="M736" s="172" t="s">
        <v>145</v>
      </c>
      <c r="N736" s="78" t="s">
        <v>3728</v>
      </c>
      <c r="O736" s="78" t="s">
        <v>4186</v>
      </c>
      <c r="P736" s="78" t="s">
        <v>332</v>
      </c>
      <c r="Q736" s="78" t="s">
        <v>332</v>
      </c>
      <c r="R736" s="78" t="s">
        <v>332</v>
      </c>
      <c r="S736">
        <v>1</v>
      </c>
      <c r="T736">
        <v>2</v>
      </c>
      <c r="U736">
        <v>0.09</v>
      </c>
      <c r="AV736" s="78" t="s">
        <v>145</v>
      </c>
      <c r="AW736" s="78" t="s">
        <v>5028</v>
      </c>
      <c r="AX736" s="78" t="s">
        <v>145</v>
      </c>
      <c r="AY736" s="78" t="s">
        <v>145</v>
      </c>
      <c r="AZ736" s="78" t="s">
        <v>145</v>
      </c>
    </row>
    <row r="737" spans="1:52" ht="30" customHeight="1">
      <c r="A737" s="172" t="s">
        <v>1494</v>
      </c>
      <c r="B737" s="172" t="s">
        <v>145</v>
      </c>
      <c r="C737" s="172" t="s">
        <v>145</v>
      </c>
      <c r="D737" s="173"/>
      <c r="E737" s="184"/>
      <c r="F737" s="178">
        <f>TRUNC(SUMIF(N735:N736, N734, F735:F736),0)</f>
        <v>0</v>
      </c>
      <c r="G737" s="184"/>
      <c r="H737" s="178">
        <f>TRUNC(SUMIF(N735:N736, N734, H735:H736),0)</f>
        <v>599</v>
      </c>
      <c r="I737" s="184"/>
      <c r="J737" s="178">
        <f>TRUNC(SUMIF(N735:N736, N734, J735:J736),0)</f>
        <v>53</v>
      </c>
      <c r="K737" s="184"/>
      <c r="L737" s="178">
        <f>F737+H737+J737</f>
        <v>652</v>
      </c>
      <c r="M737" s="172" t="s">
        <v>145</v>
      </c>
      <c r="N737" s="78" t="s">
        <v>342</v>
      </c>
      <c r="O737" s="78" t="s">
        <v>342</v>
      </c>
      <c r="P737" s="78" t="s">
        <v>145</v>
      </c>
      <c r="Q737" s="78" t="s">
        <v>145</v>
      </c>
      <c r="R737" s="78" t="s">
        <v>145</v>
      </c>
      <c r="AV737" s="78" t="s">
        <v>145</v>
      </c>
      <c r="AW737" s="78" t="s">
        <v>145</v>
      </c>
      <c r="AX737" s="78" t="s">
        <v>145</v>
      </c>
      <c r="AY737" s="78" t="s">
        <v>145</v>
      </c>
      <c r="AZ737" s="78" t="s">
        <v>145</v>
      </c>
    </row>
    <row r="738" spans="1:52" ht="30" customHeight="1">
      <c r="A738" s="173"/>
      <c r="B738" s="173"/>
      <c r="C738" s="173"/>
      <c r="D738" s="173"/>
      <c r="E738" s="184"/>
      <c r="F738" s="178"/>
      <c r="G738" s="184"/>
      <c r="H738" s="178"/>
      <c r="I738" s="184"/>
      <c r="J738" s="178"/>
      <c r="K738" s="184"/>
      <c r="L738" s="178"/>
      <c r="M738" s="173"/>
    </row>
    <row r="739" spans="1:52" ht="30" customHeight="1">
      <c r="A739" s="179" t="s">
        <v>5029</v>
      </c>
      <c r="B739" s="180"/>
      <c r="C739" s="180"/>
      <c r="D739" s="180"/>
      <c r="E739" s="181"/>
      <c r="F739" s="182"/>
      <c r="G739" s="181"/>
      <c r="H739" s="182"/>
      <c r="I739" s="181"/>
      <c r="J739" s="182"/>
      <c r="K739" s="181"/>
      <c r="L739" s="182"/>
      <c r="M739" s="183"/>
      <c r="N739" s="78" t="s">
        <v>3730</v>
      </c>
    </row>
    <row r="740" spans="1:52" ht="30" customHeight="1">
      <c r="A740" s="172" t="s">
        <v>1683</v>
      </c>
      <c r="B740" s="172" t="s">
        <v>1514</v>
      </c>
      <c r="C740" s="172" t="s">
        <v>1515</v>
      </c>
      <c r="D740" s="173">
        <v>1.4E-2</v>
      </c>
      <c r="E740" s="184">
        <f>단가대비표!O363</f>
        <v>0</v>
      </c>
      <c r="F740" s="178">
        <f>TRUNC(E740*D740,1)</f>
        <v>0</v>
      </c>
      <c r="G740" s="184">
        <f>단가대비표!P363</f>
        <v>272354</v>
      </c>
      <c r="H740" s="178">
        <f>TRUNC(G740*D740,1)</f>
        <v>3812.9</v>
      </c>
      <c r="I740" s="184">
        <f>단가대비표!V363</f>
        <v>0</v>
      </c>
      <c r="J740" s="178">
        <f>TRUNC(I740*D740,1)</f>
        <v>0</v>
      </c>
      <c r="K740" s="184">
        <f t="shared" ref="K740:L744" si="126">TRUNC(E740+G740+I740,1)</f>
        <v>272354</v>
      </c>
      <c r="L740" s="178">
        <f t="shared" si="126"/>
        <v>3812.9</v>
      </c>
      <c r="M740" s="172" t="s">
        <v>145</v>
      </c>
      <c r="N740" s="78" t="s">
        <v>3730</v>
      </c>
      <c r="O740" s="78" t="s">
        <v>5015</v>
      </c>
      <c r="P740" s="78" t="s">
        <v>332</v>
      </c>
      <c r="Q740" s="78" t="s">
        <v>332</v>
      </c>
      <c r="R740" s="78" t="s">
        <v>331</v>
      </c>
      <c r="V740">
        <v>1</v>
      </c>
      <c r="AV740" s="78" t="s">
        <v>145</v>
      </c>
      <c r="AW740" s="78" t="s">
        <v>5030</v>
      </c>
      <c r="AX740" s="78" t="s">
        <v>145</v>
      </c>
      <c r="AY740" s="78" t="s">
        <v>145</v>
      </c>
      <c r="AZ740" s="78" t="s">
        <v>145</v>
      </c>
    </row>
    <row r="741" spans="1:52" ht="30" customHeight="1">
      <c r="A741" s="172" t="s">
        <v>1516</v>
      </c>
      <c r="B741" s="172" t="s">
        <v>1514</v>
      </c>
      <c r="C741" s="172" t="s">
        <v>1515</v>
      </c>
      <c r="D741" s="173">
        <v>4.0000000000000001E-3</v>
      </c>
      <c r="E741" s="184">
        <f>단가대비표!O345</f>
        <v>0</v>
      </c>
      <c r="F741" s="178">
        <f>TRUNC(E741*D741,1)</f>
        <v>0</v>
      </c>
      <c r="G741" s="184">
        <f>단가대비표!P345</f>
        <v>169804</v>
      </c>
      <c r="H741" s="178">
        <f>TRUNC(G741*D741,1)</f>
        <v>679.2</v>
      </c>
      <c r="I741" s="184">
        <f>단가대비표!V345</f>
        <v>0</v>
      </c>
      <c r="J741" s="178">
        <f>TRUNC(I741*D741,1)</f>
        <v>0</v>
      </c>
      <c r="K741" s="184">
        <f t="shared" si="126"/>
        <v>169804</v>
      </c>
      <c r="L741" s="178">
        <f t="shared" si="126"/>
        <v>679.2</v>
      </c>
      <c r="M741" s="172" t="s">
        <v>145</v>
      </c>
      <c r="N741" s="78" t="s">
        <v>3730</v>
      </c>
      <c r="O741" s="78" t="s">
        <v>4472</v>
      </c>
      <c r="P741" s="78" t="s">
        <v>332</v>
      </c>
      <c r="Q741" s="78" t="s">
        <v>332</v>
      </c>
      <c r="R741" s="78" t="s">
        <v>331</v>
      </c>
      <c r="V741">
        <v>1</v>
      </c>
      <c r="AV741" s="78" t="s">
        <v>145</v>
      </c>
      <c r="AW741" s="78" t="s">
        <v>5031</v>
      </c>
      <c r="AX741" s="78" t="s">
        <v>145</v>
      </c>
      <c r="AY741" s="78" t="s">
        <v>145</v>
      </c>
      <c r="AZ741" s="78" t="s">
        <v>145</v>
      </c>
    </row>
    <row r="742" spans="1:52" ht="30" customHeight="1">
      <c r="A742" s="172" t="s">
        <v>1580</v>
      </c>
      <c r="B742" s="172" t="s">
        <v>1596</v>
      </c>
      <c r="C742" s="172" t="s">
        <v>1096</v>
      </c>
      <c r="D742" s="173">
        <v>1</v>
      </c>
      <c r="E742" s="184">
        <v>0</v>
      </c>
      <c r="F742" s="178">
        <f>TRUNC(E742*D742,1)</f>
        <v>0</v>
      </c>
      <c r="G742" s="184">
        <v>0</v>
      </c>
      <c r="H742" s="178">
        <f>TRUNC(G742*D742,1)</f>
        <v>0</v>
      </c>
      <c r="I742" s="184">
        <f>TRUNC(SUMIF(V740:V744, RIGHTB(O742, 1), H740:H744)*U742, 2)</f>
        <v>89.84</v>
      </c>
      <c r="J742" s="178">
        <f>TRUNC(I742*D742,1)</f>
        <v>89.8</v>
      </c>
      <c r="K742" s="184">
        <f t="shared" si="126"/>
        <v>89.8</v>
      </c>
      <c r="L742" s="178">
        <f t="shared" si="126"/>
        <v>89.8</v>
      </c>
      <c r="M742" s="172" t="s">
        <v>145</v>
      </c>
      <c r="N742" s="78" t="s">
        <v>3730</v>
      </c>
      <c r="O742" s="78" t="s">
        <v>4186</v>
      </c>
      <c r="P742" s="78" t="s">
        <v>332</v>
      </c>
      <c r="Q742" s="78" t="s">
        <v>332</v>
      </c>
      <c r="R742" s="78" t="s">
        <v>332</v>
      </c>
      <c r="S742">
        <v>1</v>
      </c>
      <c r="T742">
        <v>2</v>
      </c>
      <c r="U742">
        <v>0.02</v>
      </c>
      <c r="AV742" s="78" t="s">
        <v>145</v>
      </c>
      <c r="AW742" s="78" t="s">
        <v>5032</v>
      </c>
      <c r="AX742" s="78" t="s">
        <v>145</v>
      </c>
      <c r="AY742" s="78" t="s">
        <v>145</v>
      </c>
      <c r="AZ742" s="78" t="s">
        <v>145</v>
      </c>
    </row>
    <row r="743" spans="1:52" ht="30" customHeight="1">
      <c r="A743" s="172" t="s">
        <v>900</v>
      </c>
      <c r="B743" s="172" t="s">
        <v>1615</v>
      </c>
      <c r="C743" s="172" t="s">
        <v>1273</v>
      </c>
      <c r="D743" s="173">
        <v>2.73</v>
      </c>
      <c r="E743" s="184">
        <f>단가대비표!O142</f>
        <v>0</v>
      </c>
      <c r="F743" s="178">
        <f>TRUNC(E743*D743,1)</f>
        <v>0</v>
      </c>
      <c r="G743" s="184">
        <f>단가대비표!P142</f>
        <v>0</v>
      </c>
      <c r="H743" s="178">
        <f>TRUNC(G743*D743,1)</f>
        <v>0</v>
      </c>
      <c r="I743" s="184">
        <f>단가대비표!V142</f>
        <v>0</v>
      </c>
      <c r="J743" s="178">
        <f>TRUNC(I743*D743,1)</f>
        <v>0</v>
      </c>
      <c r="K743" s="184">
        <f t="shared" si="126"/>
        <v>0</v>
      </c>
      <c r="L743" s="178">
        <f t="shared" si="126"/>
        <v>0</v>
      </c>
      <c r="M743" s="172" t="s">
        <v>1576</v>
      </c>
      <c r="N743" s="78" t="s">
        <v>3730</v>
      </c>
      <c r="O743" s="78" t="s">
        <v>4725</v>
      </c>
      <c r="P743" s="78" t="s">
        <v>332</v>
      </c>
      <c r="Q743" s="78" t="s">
        <v>332</v>
      </c>
      <c r="R743" s="78" t="s">
        <v>331</v>
      </c>
      <c r="AV743" s="78" t="s">
        <v>145</v>
      </c>
      <c r="AW743" s="78" t="s">
        <v>5033</v>
      </c>
      <c r="AX743" s="78" t="s">
        <v>145</v>
      </c>
      <c r="AY743" s="78" t="s">
        <v>145</v>
      </c>
      <c r="AZ743" s="78" t="s">
        <v>145</v>
      </c>
    </row>
    <row r="744" spans="1:52" ht="30" customHeight="1">
      <c r="A744" s="172" t="s">
        <v>904</v>
      </c>
      <c r="B744" s="172" t="s">
        <v>1616</v>
      </c>
      <c r="C744" s="172" t="s">
        <v>381</v>
      </c>
      <c r="D744" s="173">
        <v>6.0000000000000001E-3</v>
      </c>
      <c r="E744" s="184">
        <f>단가대비표!O44</f>
        <v>0</v>
      </c>
      <c r="F744" s="178">
        <f>TRUNC(E744*D744,1)</f>
        <v>0</v>
      </c>
      <c r="G744" s="184">
        <f>단가대비표!P44</f>
        <v>0</v>
      </c>
      <c r="H744" s="178">
        <f>TRUNC(G744*D744,1)</f>
        <v>0</v>
      </c>
      <c r="I744" s="184">
        <f>단가대비표!V44</f>
        <v>0</v>
      </c>
      <c r="J744" s="178">
        <f>TRUNC(I744*D744,1)</f>
        <v>0</v>
      </c>
      <c r="K744" s="184">
        <f t="shared" si="126"/>
        <v>0</v>
      </c>
      <c r="L744" s="178">
        <f t="shared" si="126"/>
        <v>0</v>
      </c>
      <c r="M744" s="172" t="s">
        <v>1576</v>
      </c>
      <c r="N744" s="78" t="s">
        <v>3730</v>
      </c>
      <c r="O744" s="78" t="s">
        <v>4727</v>
      </c>
      <c r="P744" s="78" t="s">
        <v>332</v>
      </c>
      <c r="Q744" s="78" t="s">
        <v>332</v>
      </c>
      <c r="R744" s="78" t="s">
        <v>331</v>
      </c>
      <c r="AV744" s="78" t="s">
        <v>145</v>
      </c>
      <c r="AW744" s="78" t="s">
        <v>5034</v>
      </c>
      <c r="AX744" s="78" t="s">
        <v>145</v>
      </c>
      <c r="AY744" s="78" t="s">
        <v>145</v>
      </c>
      <c r="AZ744" s="78" t="s">
        <v>145</v>
      </c>
    </row>
    <row r="745" spans="1:52" ht="30" customHeight="1">
      <c r="A745" s="172" t="s">
        <v>1494</v>
      </c>
      <c r="B745" s="172" t="s">
        <v>145</v>
      </c>
      <c r="C745" s="172" t="s">
        <v>145</v>
      </c>
      <c r="D745" s="173"/>
      <c r="E745" s="184"/>
      <c r="F745" s="178">
        <f>TRUNC(SUMIF(N740:N744, N739, F740:F744),0)</f>
        <v>0</v>
      </c>
      <c r="G745" s="184"/>
      <c r="H745" s="178">
        <f>TRUNC(SUMIF(N740:N744, N739, H740:H744),0)</f>
        <v>4492</v>
      </c>
      <c r="I745" s="184"/>
      <c r="J745" s="178">
        <f>TRUNC(SUMIF(N740:N744, N739, J740:J744),0)</f>
        <v>89</v>
      </c>
      <c r="K745" s="184"/>
      <c r="L745" s="178">
        <f>F745+H745+J745</f>
        <v>4581</v>
      </c>
      <c r="M745" s="172" t="s">
        <v>145</v>
      </c>
      <c r="N745" s="78" t="s">
        <v>342</v>
      </c>
      <c r="O745" s="78" t="s">
        <v>342</v>
      </c>
      <c r="P745" s="78" t="s">
        <v>145</v>
      </c>
      <c r="Q745" s="78" t="s">
        <v>145</v>
      </c>
      <c r="R745" s="78" t="s">
        <v>145</v>
      </c>
      <c r="AV745" s="78" t="s">
        <v>145</v>
      </c>
      <c r="AW745" s="78" t="s">
        <v>145</v>
      </c>
      <c r="AX745" s="78" t="s">
        <v>145</v>
      </c>
      <c r="AY745" s="78" t="s">
        <v>145</v>
      </c>
      <c r="AZ745" s="78" t="s">
        <v>145</v>
      </c>
    </row>
    <row r="746" spans="1:52" ht="30" customHeight="1">
      <c r="A746" s="173"/>
      <c r="B746" s="173"/>
      <c r="C746" s="173"/>
      <c r="D746" s="173"/>
      <c r="E746" s="184"/>
      <c r="F746" s="178"/>
      <c r="G746" s="184"/>
      <c r="H746" s="178"/>
      <c r="I746" s="184"/>
      <c r="J746" s="178"/>
      <c r="K746" s="184"/>
      <c r="L746" s="178"/>
      <c r="M746" s="173"/>
    </row>
    <row r="747" spans="1:52" ht="30" customHeight="1">
      <c r="A747" s="179" t="s">
        <v>5035</v>
      </c>
      <c r="B747" s="180"/>
      <c r="C747" s="180"/>
      <c r="D747" s="180"/>
      <c r="E747" s="181"/>
      <c r="F747" s="182"/>
      <c r="G747" s="181"/>
      <c r="H747" s="182"/>
      <c r="I747" s="181"/>
      <c r="J747" s="182"/>
      <c r="K747" s="181"/>
      <c r="L747" s="182"/>
      <c r="M747" s="183"/>
      <c r="N747" s="78" t="s">
        <v>3732</v>
      </c>
    </row>
    <row r="748" spans="1:52" ht="30" customHeight="1">
      <c r="A748" s="172" t="s">
        <v>1685</v>
      </c>
      <c r="B748" s="172" t="s">
        <v>1686</v>
      </c>
      <c r="C748" s="172" t="s">
        <v>381</v>
      </c>
      <c r="D748" s="173">
        <v>1.0999999999999999E-2</v>
      </c>
      <c r="E748" s="184">
        <f>단가대비표!O385</f>
        <v>330000</v>
      </c>
      <c r="F748" s="178">
        <f>TRUNC(E748*D748,1)</f>
        <v>3630</v>
      </c>
      <c r="G748" s="184">
        <f>단가대비표!P385</f>
        <v>0</v>
      </c>
      <c r="H748" s="178">
        <f>TRUNC(G748*D748,1)</f>
        <v>0</v>
      </c>
      <c r="I748" s="184">
        <f>단가대비표!V385</f>
        <v>0</v>
      </c>
      <c r="J748" s="178">
        <f>TRUNC(I748*D748,1)</f>
        <v>0</v>
      </c>
      <c r="K748" s="184">
        <f>TRUNC(E748+G748+I748,1)</f>
        <v>330000</v>
      </c>
      <c r="L748" s="178">
        <f>TRUNC(F748+H748+J748,1)</f>
        <v>3630</v>
      </c>
      <c r="M748" s="172" t="s">
        <v>145</v>
      </c>
      <c r="N748" s="78" t="s">
        <v>3732</v>
      </c>
      <c r="O748" s="78" t="s">
        <v>5036</v>
      </c>
      <c r="P748" s="78" t="s">
        <v>332</v>
      </c>
      <c r="Q748" s="78" t="s">
        <v>332</v>
      </c>
      <c r="R748" s="78" t="s">
        <v>331</v>
      </c>
      <c r="AV748" s="78" t="s">
        <v>145</v>
      </c>
      <c r="AW748" s="78" t="s">
        <v>5037</v>
      </c>
      <c r="AX748" s="78" t="s">
        <v>145</v>
      </c>
      <c r="AY748" s="78" t="s">
        <v>145</v>
      </c>
      <c r="AZ748" s="78" t="s">
        <v>145</v>
      </c>
    </row>
    <row r="749" spans="1:52" ht="30" customHeight="1">
      <c r="A749" s="172" t="s">
        <v>1494</v>
      </c>
      <c r="B749" s="172" t="s">
        <v>145</v>
      </c>
      <c r="C749" s="172" t="s">
        <v>145</v>
      </c>
      <c r="D749" s="173"/>
      <c r="E749" s="184"/>
      <c r="F749" s="178">
        <f>TRUNC(SUMIF(N748:N748, N747, F748:F748),0)</f>
        <v>3630</v>
      </c>
      <c r="G749" s="184"/>
      <c r="H749" s="178">
        <f>TRUNC(SUMIF(N748:N748, N747, H748:H748),0)</f>
        <v>0</v>
      </c>
      <c r="I749" s="184"/>
      <c r="J749" s="178">
        <f>TRUNC(SUMIF(N748:N748, N747, J748:J748),0)</f>
        <v>0</v>
      </c>
      <c r="K749" s="184"/>
      <c r="L749" s="178">
        <f>F749+H749+J749</f>
        <v>3630</v>
      </c>
      <c r="M749" s="172" t="s">
        <v>145</v>
      </c>
      <c r="N749" s="78" t="s">
        <v>342</v>
      </c>
      <c r="O749" s="78" t="s">
        <v>342</v>
      </c>
      <c r="P749" s="78" t="s">
        <v>145</v>
      </c>
      <c r="Q749" s="78" t="s">
        <v>145</v>
      </c>
      <c r="R749" s="78" t="s">
        <v>145</v>
      </c>
      <c r="AV749" s="78" t="s">
        <v>145</v>
      </c>
      <c r="AW749" s="78" t="s">
        <v>145</v>
      </c>
      <c r="AX749" s="78" t="s">
        <v>145</v>
      </c>
      <c r="AY749" s="78" t="s">
        <v>145</v>
      </c>
      <c r="AZ749" s="78" t="s">
        <v>145</v>
      </c>
    </row>
    <row r="750" spans="1:52" ht="30" customHeight="1">
      <c r="A750" s="173"/>
      <c r="B750" s="173"/>
      <c r="C750" s="173"/>
      <c r="D750" s="173"/>
      <c r="E750" s="184"/>
      <c r="F750" s="178"/>
      <c r="G750" s="184"/>
      <c r="H750" s="178"/>
      <c r="I750" s="184"/>
      <c r="J750" s="178"/>
      <c r="K750" s="184"/>
      <c r="L750" s="178"/>
      <c r="M750" s="173"/>
    </row>
    <row r="751" spans="1:52" ht="30" customHeight="1">
      <c r="A751" s="179" t="s">
        <v>5038</v>
      </c>
      <c r="B751" s="180"/>
      <c r="C751" s="180"/>
      <c r="D751" s="180"/>
      <c r="E751" s="181"/>
      <c r="F751" s="182"/>
      <c r="G751" s="181"/>
      <c r="H751" s="182"/>
      <c r="I751" s="181"/>
      <c r="J751" s="182"/>
      <c r="K751" s="181"/>
      <c r="L751" s="182"/>
      <c r="M751" s="183"/>
      <c r="N751" s="78" t="s">
        <v>3746</v>
      </c>
    </row>
    <row r="752" spans="1:52" ht="30" customHeight="1">
      <c r="A752" s="172" t="s">
        <v>1687</v>
      </c>
      <c r="B752" s="172" t="s">
        <v>1688</v>
      </c>
      <c r="C752" s="172" t="s">
        <v>358</v>
      </c>
      <c r="D752" s="173">
        <v>4.84</v>
      </c>
      <c r="E752" s="184">
        <f>단가대비표!O409</f>
        <v>90476</v>
      </c>
      <c r="F752" s="178">
        <f>TRUNC(E752*D752,1)</f>
        <v>437903.8</v>
      </c>
      <c r="G752" s="184">
        <f>단가대비표!P409</f>
        <v>0</v>
      </c>
      <c r="H752" s="178">
        <f>TRUNC(G752*D752,1)</f>
        <v>0</v>
      </c>
      <c r="I752" s="184">
        <f>단가대비표!V409</f>
        <v>0</v>
      </c>
      <c r="J752" s="178">
        <f>TRUNC(I752*D752,1)</f>
        <v>0</v>
      </c>
      <c r="K752" s="184">
        <f>TRUNC(E752+G752+I752,1)</f>
        <v>90476</v>
      </c>
      <c r="L752" s="178">
        <f>TRUNC(F752+H752+J752,1)</f>
        <v>437903.8</v>
      </c>
      <c r="M752" s="172" t="s">
        <v>145</v>
      </c>
      <c r="N752" s="78" t="s">
        <v>3746</v>
      </c>
      <c r="O752" s="78" t="s">
        <v>5039</v>
      </c>
      <c r="P752" s="78" t="s">
        <v>332</v>
      </c>
      <c r="Q752" s="78" t="s">
        <v>332</v>
      </c>
      <c r="R752" s="78" t="s">
        <v>331</v>
      </c>
      <c r="AV752" s="78" t="s">
        <v>145</v>
      </c>
      <c r="AW752" s="78" t="s">
        <v>5040</v>
      </c>
      <c r="AX752" s="78" t="s">
        <v>145</v>
      </c>
      <c r="AY752" s="78" t="s">
        <v>145</v>
      </c>
      <c r="AZ752" s="78" t="s">
        <v>145</v>
      </c>
    </row>
    <row r="753" spans="1:52" ht="30" customHeight="1">
      <c r="A753" s="172" t="s">
        <v>839</v>
      </c>
      <c r="B753" s="172" t="s">
        <v>836</v>
      </c>
      <c r="C753" s="172" t="s">
        <v>358</v>
      </c>
      <c r="D753" s="173">
        <v>4.84</v>
      </c>
      <c r="E753" s="184">
        <f>일위대가목록!E184</f>
        <v>0</v>
      </c>
      <c r="F753" s="178">
        <f>TRUNC(E753*D753,1)</f>
        <v>0</v>
      </c>
      <c r="G753" s="184">
        <f>일위대가목록!F184</f>
        <v>33715</v>
      </c>
      <c r="H753" s="178">
        <f>TRUNC(G753*D753,1)</f>
        <v>163180.6</v>
      </c>
      <c r="I753" s="184">
        <f>일위대가목록!G184</f>
        <v>674</v>
      </c>
      <c r="J753" s="178">
        <f>TRUNC(I753*D753,1)</f>
        <v>3262.1</v>
      </c>
      <c r="K753" s="184">
        <f>TRUNC(E753+G753+I753,1)</f>
        <v>34389</v>
      </c>
      <c r="L753" s="178">
        <f>TRUNC(F753+H753+J753,1)</f>
        <v>166442.70000000001</v>
      </c>
      <c r="M753" s="172" t="s">
        <v>841</v>
      </c>
      <c r="N753" s="78" t="s">
        <v>3746</v>
      </c>
      <c r="O753" s="78" t="s">
        <v>3926</v>
      </c>
      <c r="P753" s="78" t="s">
        <v>331</v>
      </c>
      <c r="Q753" s="78" t="s">
        <v>332</v>
      </c>
      <c r="R753" s="78" t="s">
        <v>332</v>
      </c>
      <c r="AV753" s="78" t="s">
        <v>145</v>
      </c>
      <c r="AW753" s="78" t="s">
        <v>5041</v>
      </c>
      <c r="AX753" s="78" t="s">
        <v>145</v>
      </c>
      <c r="AY753" s="78" t="s">
        <v>145</v>
      </c>
      <c r="AZ753" s="78" t="s">
        <v>145</v>
      </c>
    </row>
    <row r="754" spans="1:52" ht="30" customHeight="1">
      <c r="A754" s="172" t="s">
        <v>1494</v>
      </c>
      <c r="B754" s="172" t="s">
        <v>145</v>
      </c>
      <c r="C754" s="172" t="s">
        <v>145</v>
      </c>
      <c r="D754" s="173"/>
      <c r="E754" s="184"/>
      <c r="F754" s="178">
        <f>TRUNC(SUMIF(N752:N753, N751, F752:F753),0)</f>
        <v>437903</v>
      </c>
      <c r="G754" s="184"/>
      <c r="H754" s="178">
        <f>TRUNC(SUMIF(N752:N753, N751, H752:H753),0)</f>
        <v>163180</v>
      </c>
      <c r="I754" s="184"/>
      <c r="J754" s="178">
        <f>TRUNC(SUMIF(N752:N753, N751, J752:J753),0)</f>
        <v>3262</v>
      </c>
      <c r="K754" s="184"/>
      <c r="L754" s="178">
        <f>F754+H754+J754</f>
        <v>604345</v>
      </c>
      <c r="M754" s="172" t="s">
        <v>145</v>
      </c>
      <c r="N754" s="78" t="s">
        <v>342</v>
      </c>
      <c r="O754" s="78" t="s">
        <v>342</v>
      </c>
      <c r="P754" s="78" t="s">
        <v>145</v>
      </c>
      <c r="Q754" s="78" t="s">
        <v>145</v>
      </c>
      <c r="R754" s="78" t="s">
        <v>145</v>
      </c>
      <c r="AV754" s="78" t="s">
        <v>145</v>
      </c>
      <c r="AW754" s="78" t="s">
        <v>145</v>
      </c>
      <c r="AX754" s="78" t="s">
        <v>145</v>
      </c>
      <c r="AY754" s="78" t="s">
        <v>145</v>
      </c>
      <c r="AZ754" s="78" t="s">
        <v>145</v>
      </c>
    </row>
    <row r="755" spans="1:52" ht="30" customHeight="1">
      <c r="A755" s="173"/>
      <c r="B755" s="173"/>
      <c r="C755" s="173"/>
      <c r="D755" s="173"/>
      <c r="E755" s="184"/>
      <c r="F755" s="178"/>
      <c r="G755" s="184"/>
      <c r="H755" s="178"/>
      <c r="I755" s="184"/>
      <c r="J755" s="178"/>
      <c r="K755" s="184"/>
      <c r="L755" s="178"/>
      <c r="M755" s="173"/>
    </row>
    <row r="756" spans="1:52" ht="30" customHeight="1">
      <c r="A756" s="179" t="s">
        <v>5042</v>
      </c>
      <c r="B756" s="180"/>
      <c r="C756" s="180"/>
      <c r="D756" s="180"/>
      <c r="E756" s="181"/>
      <c r="F756" s="182"/>
      <c r="G756" s="181"/>
      <c r="H756" s="182"/>
      <c r="I756" s="181"/>
      <c r="J756" s="182"/>
      <c r="K756" s="181"/>
      <c r="L756" s="182"/>
      <c r="M756" s="183"/>
      <c r="N756" s="78" t="s">
        <v>3748</v>
      </c>
    </row>
    <row r="757" spans="1:52" ht="30" customHeight="1">
      <c r="A757" s="172" t="s">
        <v>1689</v>
      </c>
      <c r="B757" s="172" t="s">
        <v>1690</v>
      </c>
      <c r="C757" s="172" t="s">
        <v>358</v>
      </c>
      <c r="D757" s="173">
        <v>2.31</v>
      </c>
      <c r="E757" s="184">
        <f>단가대비표!O410</f>
        <v>98148</v>
      </c>
      <c r="F757" s="178">
        <f>TRUNC(E757*D757,1)</f>
        <v>226721.8</v>
      </c>
      <c r="G757" s="184">
        <f>단가대비표!P410</f>
        <v>0</v>
      </c>
      <c r="H757" s="178">
        <f>TRUNC(G757*D757,1)</f>
        <v>0</v>
      </c>
      <c r="I757" s="184">
        <f>단가대비표!V410</f>
        <v>0</v>
      </c>
      <c r="J757" s="178">
        <f>TRUNC(I757*D757,1)</f>
        <v>0</v>
      </c>
      <c r="K757" s="184">
        <f>TRUNC(E757+G757+I757,1)</f>
        <v>98148</v>
      </c>
      <c r="L757" s="178">
        <f>TRUNC(F757+H757+J757,1)</f>
        <v>226721.8</v>
      </c>
      <c r="M757" s="172" t="s">
        <v>145</v>
      </c>
      <c r="N757" s="78" t="s">
        <v>3748</v>
      </c>
      <c r="O757" s="78" t="s">
        <v>5043</v>
      </c>
      <c r="P757" s="78" t="s">
        <v>332</v>
      </c>
      <c r="Q757" s="78" t="s">
        <v>332</v>
      </c>
      <c r="R757" s="78" t="s">
        <v>331</v>
      </c>
      <c r="AV757" s="78" t="s">
        <v>145</v>
      </c>
      <c r="AW757" s="78" t="s">
        <v>5044</v>
      </c>
      <c r="AX757" s="78" t="s">
        <v>145</v>
      </c>
      <c r="AY757" s="78" t="s">
        <v>145</v>
      </c>
      <c r="AZ757" s="78" t="s">
        <v>145</v>
      </c>
    </row>
    <row r="758" spans="1:52" ht="30" customHeight="1">
      <c r="A758" s="172" t="s">
        <v>839</v>
      </c>
      <c r="B758" s="172" t="s">
        <v>836</v>
      </c>
      <c r="C758" s="172" t="s">
        <v>358</v>
      </c>
      <c r="D758" s="173">
        <v>2.31</v>
      </c>
      <c r="E758" s="184">
        <f>일위대가목록!E184</f>
        <v>0</v>
      </c>
      <c r="F758" s="178">
        <f>TRUNC(E758*D758,1)</f>
        <v>0</v>
      </c>
      <c r="G758" s="184">
        <f>일위대가목록!F184</f>
        <v>33715</v>
      </c>
      <c r="H758" s="178">
        <f>TRUNC(G758*D758,1)</f>
        <v>77881.600000000006</v>
      </c>
      <c r="I758" s="184">
        <f>일위대가목록!G184</f>
        <v>674</v>
      </c>
      <c r="J758" s="178">
        <f>TRUNC(I758*D758,1)</f>
        <v>1556.9</v>
      </c>
      <c r="K758" s="184">
        <f>TRUNC(E758+G758+I758,1)</f>
        <v>34389</v>
      </c>
      <c r="L758" s="178">
        <f>TRUNC(F758+H758+J758,1)</f>
        <v>79438.5</v>
      </c>
      <c r="M758" s="172" t="s">
        <v>841</v>
      </c>
      <c r="N758" s="78" t="s">
        <v>3748</v>
      </c>
      <c r="O758" s="78" t="s">
        <v>3926</v>
      </c>
      <c r="P758" s="78" t="s">
        <v>331</v>
      </c>
      <c r="Q758" s="78" t="s">
        <v>332</v>
      </c>
      <c r="R758" s="78" t="s">
        <v>332</v>
      </c>
      <c r="AV758" s="78" t="s">
        <v>145</v>
      </c>
      <c r="AW758" s="78" t="s">
        <v>5045</v>
      </c>
      <c r="AX758" s="78" t="s">
        <v>145</v>
      </c>
      <c r="AY758" s="78" t="s">
        <v>145</v>
      </c>
      <c r="AZ758" s="78" t="s">
        <v>145</v>
      </c>
    </row>
    <row r="759" spans="1:52" ht="30" customHeight="1">
      <c r="A759" s="172" t="s">
        <v>1494</v>
      </c>
      <c r="B759" s="172" t="s">
        <v>145</v>
      </c>
      <c r="C759" s="172" t="s">
        <v>145</v>
      </c>
      <c r="D759" s="173"/>
      <c r="E759" s="184"/>
      <c r="F759" s="178">
        <f>TRUNC(SUMIF(N757:N758, N756, F757:F758),0)</f>
        <v>226721</v>
      </c>
      <c r="G759" s="184"/>
      <c r="H759" s="178">
        <f>TRUNC(SUMIF(N757:N758, N756, H757:H758),0)</f>
        <v>77881</v>
      </c>
      <c r="I759" s="184"/>
      <c r="J759" s="178">
        <f>TRUNC(SUMIF(N757:N758, N756, J757:J758),0)</f>
        <v>1556</v>
      </c>
      <c r="K759" s="184"/>
      <c r="L759" s="178">
        <f>F759+H759+J759</f>
        <v>306158</v>
      </c>
      <c r="M759" s="172" t="s">
        <v>145</v>
      </c>
      <c r="N759" s="78" t="s">
        <v>342</v>
      </c>
      <c r="O759" s="78" t="s">
        <v>342</v>
      </c>
      <c r="P759" s="78" t="s">
        <v>145</v>
      </c>
      <c r="Q759" s="78" t="s">
        <v>145</v>
      </c>
      <c r="R759" s="78" t="s">
        <v>145</v>
      </c>
      <c r="AV759" s="78" t="s">
        <v>145</v>
      </c>
      <c r="AW759" s="78" t="s">
        <v>145</v>
      </c>
      <c r="AX759" s="78" t="s">
        <v>145</v>
      </c>
      <c r="AY759" s="78" t="s">
        <v>145</v>
      </c>
      <c r="AZ759" s="78" t="s">
        <v>145</v>
      </c>
    </row>
    <row r="760" spans="1:52" ht="30" customHeight="1">
      <c r="A760" s="173"/>
      <c r="B760" s="173"/>
      <c r="C760" s="173"/>
      <c r="D760" s="173"/>
      <c r="E760" s="184"/>
      <c r="F760" s="178"/>
      <c r="G760" s="184"/>
      <c r="H760" s="178"/>
      <c r="I760" s="184"/>
      <c r="J760" s="178"/>
      <c r="K760" s="184"/>
      <c r="L760" s="178"/>
      <c r="M760" s="173"/>
    </row>
    <row r="761" spans="1:52" ht="30" customHeight="1">
      <c r="A761" s="179" t="s">
        <v>5046</v>
      </c>
      <c r="B761" s="180"/>
      <c r="C761" s="180"/>
      <c r="D761" s="180"/>
      <c r="E761" s="181"/>
      <c r="F761" s="182"/>
      <c r="G761" s="181"/>
      <c r="H761" s="182"/>
      <c r="I761" s="181"/>
      <c r="J761" s="182"/>
      <c r="K761" s="181"/>
      <c r="L761" s="182"/>
      <c r="M761" s="183"/>
      <c r="N761" s="78" t="s">
        <v>3750</v>
      </c>
    </row>
    <row r="762" spans="1:52" ht="30" customHeight="1">
      <c r="A762" s="172" t="s">
        <v>1691</v>
      </c>
      <c r="B762" s="172" t="s">
        <v>1690</v>
      </c>
      <c r="C762" s="172" t="s">
        <v>358</v>
      </c>
      <c r="D762" s="173">
        <v>2.31</v>
      </c>
      <c r="E762" s="184">
        <f>단가대비표!O411</f>
        <v>127592</v>
      </c>
      <c r="F762" s="178">
        <f>TRUNC(E762*D762,1)</f>
        <v>294737.5</v>
      </c>
      <c r="G762" s="184">
        <f>단가대비표!P411</f>
        <v>0</v>
      </c>
      <c r="H762" s="178">
        <f>TRUNC(G762*D762,1)</f>
        <v>0</v>
      </c>
      <c r="I762" s="184">
        <f>단가대비표!V411</f>
        <v>0</v>
      </c>
      <c r="J762" s="178">
        <f>TRUNC(I762*D762,1)</f>
        <v>0</v>
      </c>
      <c r="K762" s="184">
        <f>TRUNC(E762+G762+I762,1)</f>
        <v>127592</v>
      </c>
      <c r="L762" s="178">
        <f>TRUNC(F762+H762+J762,1)</f>
        <v>294737.5</v>
      </c>
      <c r="M762" s="172" t="s">
        <v>145</v>
      </c>
      <c r="N762" s="78" t="s">
        <v>3750</v>
      </c>
      <c r="O762" s="78" t="s">
        <v>5047</v>
      </c>
      <c r="P762" s="78" t="s">
        <v>332</v>
      </c>
      <c r="Q762" s="78" t="s">
        <v>332</v>
      </c>
      <c r="R762" s="78" t="s">
        <v>331</v>
      </c>
      <c r="AV762" s="78" t="s">
        <v>145</v>
      </c>
      <c r="AW762" s="78" t="s">
        <v>5048</v>
      </c>
      <c r="AX762" s="78" t="s">
        <v>145</v>
      </c>
      <c r="AY762" s="78" t="s">
        <v>145</v>
      </c>
      <c r="AZ762" s="78" t="s">
        <v>145</v>
      </c>
    </row>
    <row r="763" spans="1:52" ht="30" customHeight="1">
      <c r="A763" s="172" t="s">
        <v>839</v>
      </c>
      <c r="B763" s="172" t="s">
        <v>836</v>
      </c>
      <c r="C763" s="172" t="s">
        <v>358</v>
      </c>
      <c r="D763" s="173">
        <v>2.31</v>
      </c>
      <c r="E763" s="184">
        <f>일위대가목록!E184</f>
        <v>0</v>
      </c>
      <c r="F763" s="178">
        <f>TRUNC(E763*D763,1)</f>
        <v>0</v>
      </c>
      <c r="G763" s="184">
        <f>일위대가목록!F184</f>
        <v>33715</v>
      </c>
      <c r="H763" s="178">
        <f>TRUNC(G763*D763,1)</f>
        <v>77881.600000000006</v>
      </c>
      <c r="I763" s="184">
        <f>일위대가목록!G184</f>
        <v>674</v>
      </c>
      <c r="J763" s="178">
        <f>TRUNC(I763*D763,1)</f>
        <v>1556.9</v>
      </c>
      <c r="K763" s="184">
        <f>TRUNC(E763+G763+I763,1)</f>
        <v>34389</v>
      </c>
      <c r="L763" s="178">
        <f>TRUNC(F763+H763+J763,1)</f>
        <v>79438.5</v>
      </c>
      <c r="M763" s="172" t="s">
        <v>841</v>
      </c>
      <c r="N763" s="78" t="s">
        <v>3750</v>
      </c>
      <c r="O763" s="78" t="s">
        <v>3926</v>
      </c>
      <c r="P763" s="78" t="s">
        <v>331</v>
      </c>
      <c r="Q763" s="78" t="s">
        <v>332</v>
      </c>
      <c r="R763" s="78" t="s">
        <v>332</v>
      </c>
      <c r="AV763" s="78" t="s">
        <v>145</v>
      </c>
      <c r="AW763" s="78" t="s">
        <v>5049</v>
      </c>
      <c r="AX763" s="78" t="s">
        <v>145</v>
      </c>
      <c r="AY763" s="78" t="s">
        <v>145</v>
      </c>
      <c r="AZ763" s="78" t="s">
        <v>145</v>
      </c>
    </row>
    <row r="764" spans="1:52" ht="30" customHeight="1">
      <c r="A764" s="172" t="s">
        <v>1494</v>
      </c>
      <c r="B764" s="172" t="s">
        <v>145</v>
      </c>
      <c r="C764" s="172" t="s">
        <v>145</v>
      </c>
      <c r="D764" s="173"/>
      <c r="E764" s="184"/>
      <c r="F764" s="178">
        <f>TRUNC(SUMIF(N762:N763, N761, F762:F763),0)</f>
        <v>294737</v>
      </c>
      <c r="G764" s="184"/>
      <c r="H764" s="178">
        <f>TRUNC(SUMIF(N762:N763, N761, H762:H763),0)</f>
        <v>77881</v>
      </c>
      <c r="I764" s="184"/>
      <c r="J764" s="178">
        <f>TRUNC(SUMIF(N762:N763, N761, J762:J763),0)</f>
        <v>1556</v>
      </c>
      <c r="K764" s="184"/>
      <c r="L764" s="178">
        <f>F764+H764+J764</f>
        <v>374174</v>
      </c>
      <c r="M764" s="172" t="s">
        <v>145</v>
      </c>
      <c r="N764" s="78" t="s">
        <v>342</v>
      </c>
      <c r="O764" s="78" t="s">
        <v>342</v>
      </c>
      <c r="P764" s="78" t="s">
        <v>145</v>
      </c>
      <c r="Q764" s="78" t="s">
        <v>145</v>
      </c>
      <c r="R764" s="78" t="s">
        <v>145</v>
      </c>
      <c r="AV764" s="78" t="s">
        <v>145</v>
      </c>
      <c r="AW764" s="78" t="s">
        <v>145</v>
      </c>
      <c r="AX764" s="78" t="s">
        <v>145</v>
      </c>
      <c r="AY764" s="78" t="s">
        <v>145</v>
      </c>
      <c r="AZ764" s="78" t="s">
        <v>145</v>
      </c>
    </row>
    <row r="765" spans="1:52" ht="30" customHeight="1">
      <c r="A765" s="173"/>
      <c r="B765" s="173"/>
      <c r="C765" s="173"/>
      <c r="D765" s="173"/>
      <c r="E765" s="184"/>
      <c r="F765" s="178"/>
      <c r="G765" s="184"/>
      <c r="H765" s="178"/>
      <c r="I765" s="184"/>
      <c r="J765" s="178"/>
      <c r="K765" s="184"/>
      <c r="L765" s="178"/>
      <c r="M765" s="173"/>
    </row>
    <row r="766" spans="1:52" ht="30" customHeight="1">
      <c r="A766" s="179" t="s">
        <v>5050</v>
      </c>
      <c r="B766" s="180"/>
      <c r="C766" s="180"/>
      <c r="D766" s="180"/>
      <c r="E766" s="181"/>
      <c r="F766" s="182"/>
      <c r="G766" s="181"/>
      <c r="H766" s="182"/>
      <c r="I766" s="181"/>
      <c r="J766" s="182"/>
      <c r="K766" s="181"/>
      <c r="L766" s="182"/>
      <c r="M766" s="183"/>
      <c r="N766" s="78" t="s">
        <v>3752</v>
      </c>
    </row>
    <row r="767" spans="1:52" ht="30" customHeight="1">
      <c r="A767" s="172" t="s">
        <v>1692</v>
      </c>
      <c r="B767" s="172" t="s">
        <v>1693</v>
      </c>
      <c r="C767" s="172" t="s">
        <v>358</v>
      </c>
      <c r="D767" s="173"/>
      <c r="E767" s="184">
        <f>단가대비표!O215</f>
        <v>134500</v>
      </c>
      <c r="F767" s="178">
        <f>TRUNC(E767*D767,1)</f>
        <v>0</v>
      </c>
      <c r="G767" s="184">
        <f>단가대비표!P215</f>
        <v>0</v>
      </c>
      <c r="H767" s="178">
        <f>TRUNC(G767*D767,1)</f>
        <v>0</v>
      </c>
      <c r="I767" s="184">
        <f>단가대비표!V215</f>
        <v>0</v>
      </c>
      <c r="J767" s="178">
        <f>TRUNC(I767*D767,1)</f>
        <v>0</v>
      </c>
      <c r="K767" s="184">
        <f t="shared" ref="K767:L769" si="127">TRUNC(E767+G767+I767,1)</f>
        <v>134500</v>
      </c>
      <c r="L767" s="178">
        <f t="shared" si="127"/>
        <v>0</v>
      </c>
      <c r="M767" s="172" t="s">
        <v>145</v>
      </c>
      <c r="N767" s="78" t="s">
        <v>3752</v>
      </c>
      <c r="O767" s="78" t="s">
        <v>5051</v>
      </c>
      <c r="P767" s="78" t="s">
        <v>332</v>
      </c>
      <c r="Q767" s="78" t="s">
        <v>332</v>
      </c>
      <c r="R767" s="78" t="s">
        <v>331</v>
      </c>
      <c r="AV767" s="78" t="s">
        <v>145</v>
      </c>
      <c r="AW767" s="78" t="s">
        <v>5052</v>
      </c>
      <c r="AX767" s="78" t="s">
        <v>145</v>
      </c>
      <c r="AY767" s="78" t="s">
        <v>145</v>
      </c>
      <c r="AZ767" s="78" t="s">
        <v>145</v>
      </c>
    </row>
    <row r="768" spans="1:52" ht="30" customHeight="1">
      <c r="A768" s="172" t="s">
        <v>1692</v>
      </c>
      <c r="B768" s="172" t="s">
        <v>1694</v>
      </c>
      <c r="C768" s="172" t="s">
        <v>358</v>
      </c>
      <c r="D768" s="173">
        <v>4.4000000000000004</v>
      </c>
      <c r="E768" s="184">
        <f>단가대비표!O216</f>
        <v>126900</v>
      </c>
      <c r="F768" s="178">
        <f>TRUNC(E768*D768,1)</f>
        <v>558360</v>
      </c>
      <c r="G768" s="184">
        <f>단가대비표!P216</f>
        <v>0</v>
      </c>
      <c r="H768" s="178">
        <f>TRUNC(G768*D768,1)</f>
        <v>0</v>
      </c>
      <c r="I768" s="184">
        <f>단가대비표!V216</f>
        <v>0</v>
      </c>
      <c r="J768" s="178">
        <f>TRUNC(I768*D768,1)</f>
        <v>0</v>
      </c>
      <c r="K768" s="184">
        <f t="shared" si="127"/>
        <v>126900</v>
      </c>
      <c r="L768" s="178">
        <f t="shared" si="127"/>
        <v>558360</v>
      </c>
      <c r="M768" s="172" t="s">
        <v>145</v>
      </c>
      <c r="N768" s="78" t="s">
        <v>3752</v>
      </c>
      <c r="O768" s="78" t="s">
        <v>5053</v>
      </c>
      <c r="P768" s="78" t="s">
        <v>332</v>
      </c>
      <c r="Q768" s="78" t="s">
        <v>332</v>
      </c>
      <c r="R768" s="78" t="s">
        <v>331</v>
      </c>
      <c r="AV768" s="78" t="s">
        <v>145</v>
      </c>
      <c r="AW768" s="78" t="s">
        <v>5054</v>
      </c>
      <c r="AX768" s="78" t="s">
        <v>145</v>
      </c>
      <c r="AY768" s="78" t="s">
        <v>145</v>
      </c>
      <c r="AZ768" s="78" t="s">
        <v>145</v>
      </c>
    </row>
    <row r="769" spans="1:52" ht="30" customHeight="1">
      <c r="A769" s="172" t="s">
        <v>1359</v>
      </c>
      <c r="B769" s="172" t="s">
        <v>1360</v>
      </c>
      <c r="C769" s="172" t="s">
        <v>329</v>
      </c>
      <c r="D769" s="173">
        <v>1</v>
      </c>
      <c r="E769" s="184">
        <f>일위대가목록!E380</f>
        <v>0</v>
      </c>
      <c r="F769" s="178">
        <f>TRUNC(E769*D769,1)</f>
        <v>0</v>
      </c>
      <c r="G769" s="184">
        <f>일위대가목록!F380</f>
        <v>161829</v>
      </c>
      <c r="H769" s="178">
        <f>TRUNC(G769*D769,1)</f>
        <v>161829</v>
      </c>
      <c r="I769" s="184">
        <f>일위대가목록!G380</f>
        <v>4854</v>
      </c>
      <c r="J769" s="178">
        <f>TRUNC(I769*D769,1)</f>
        <v>4854</v>
      </c>
      <c r="K769" s="184">
        <f t="shared" si="127"/>
        <v>166683</v>
      </c>
      <c r="L769" s="178">
        <f t="shared" si="127"/>
        <v>166683</v>
      </c>
      <c r="M769" s="172" t="s">
        <v>1374</v>
      </c>
      <c r="N769" s="78" t="s">
        <v>3752</v>
      </c>
      <c r="O769" s="78" t="s">
        <v>4373</v>
      </c>
      <c r="P769" s="78" t="s">
        <v>331</v>
      </c>
      <c r="Q769" s="78" t="s">
        <v>332</v>
      </c>
      <c r="R769" s="78" t="s">
        <v>332</v>
      </c>
      <c r="AV769" s="78" t="s">
        <v>145</v>
      </c>
      <c r="AW769" s="78" t="s">
        <v>5055</v>
      </c>
      <c r="AX769" s="78" t="s">
        <v>145</v>
      </c>
      <c r="AY769" s="78" t="s">
        <v>145</v>
      </c>
      <c r="AZ769" s="78" t="s">
        <v>145</v>
      </c>
    </row>
    <row r="770" spans="1:52" ht="30" customHeight="1">
      <c r="A770" s="172" t="s">
        <v>1494</v>
      </c>
      <c r="B770" s="172" t="s">
        <v>145</v>
      </c>
      <c r="C770" s="172" t="s">
        <v>145</v>
      </c>
      <c r="D770" s="173"/>
      <c r="E770" s="184"/>
      <c r="F770" s="178">
        <f>TRUNC(SUMIF(N767:N769, N766, F767:F769),0)</f>
        <v>558360</v>
      </c>
      <c r="G770" s="184"/>
      <c r="H770" s="178">
        <f>TRUNC(SUMIF(N767:N769, N766, H767:H769),0)</f>
        <v>161829</v>
      </c>
      <c r="I770" s="184"/>
      <c r="J770" s="178">
        <f>TRUNC(SUMIF(N767:N769, N766, J767:J769),0)</f>
        <v>4854</v>
      </c>
      <c r="K770" s="184"/>
      <c r="L770" s="178">
        <f>F770+H770+J770</f>
        <v>725043</v>
      </c>
      <c r="M770" s="172" t="s">
        <v>145</v>
      </c>
      <c r="N770" s="78" t="s">
        <v>342</v>
      </c>
      <c r="O770" s="78" t="s">
        <v>342</v>
      </c>
      <c r="P770" s="78" t="s">
        <v>145</v>
      </c>
      <c r="Q770" s="78" t="s">
        <v>145</v>
      </c>
      <c r="R770" s="78" t="s">
        <v>145</v>
      </c>
      <c r="AV770" s="78" t="s">
        <v>145</v>
      </c>
      <c r="AW770" s="78" t="s">
        <v>145</v>
      </c>
      <c r="AX770" s="78" t="s">
        <v>145</v>
      </c>
      <c r="AY770" s="78" t="s">
        <v>145</v>
      </c>
      <c r="AZ770" s="78" t="s">
        <v>145</v>
      </c>
    </row>
    <row r="771" spans="1:52" ht="30" customHeight="1">
      <c r="A771" s="173"/>
      <c r="B771" s="173"/>
      <c r="C771" s="173"/>
      <c r="D771" s="173"/>
      <c r="E771" s="184"/>
      <c r="F771" s="178"/>
      <c r="G771" s="184"/>
      <c r="H771" s="178"/>
      <c r="I771" s="184"/>
      <c r="J771" s="178"/>
      <c r="K771" s="184"/>
      <c r="L771" s="178"/>
      <c r="M771" s="173"/>
    </row>
    <row r="772" spans="1:52" ht="30" customHeight="1">
      <c r="A772" s="179" t="s">
        <v>5056</v>
      </c>
      <c r="B772" s="180"/>
      <c r="C772" s="180"/>
      <c r="D772" s="180"/>
      <c r="E772" s="181"/>
      <c r="F772" s="182"/>
      <c r="G772" s="181"/>
      <c r="H772" s="182"/>
      <c r="I772" s="181"/>
      <c r="J772" s="182"/>
      <c r="K772" s="181"/>
      <c r="L772" s="182"/>
      <c r="M772" s="183"/>
      <c r="N772" s="78" t="s">
        <v>3754</v>
      </c>
    </row>
    <row r="773" spans="1:52" ht="30" customHeight="1">
      <c r="A773" s="172" t="s">
        <v>1692</v>
      </c>
      <c r="B773" s="172" t="s">
        <v>1693</v>
      </c>
      <c r="C773" s="172" t="s">
        <v>358</v>
      </c>
      <c r="D773" s="173"/>
      <c r="E773" s="184">
        <f>단가대비표!O215</f>
        <v>134500</v>
      </c>
      <c r="F773" s="178">
        <f>TRUNC(E773*D773,1)</f>
        <v>0</v>
      </c>
      <c r="G773" s="184">
        <f>단가대비표!P215</f>
        <v>0</v>
      </c>
      <c r="H773" s="178">
        <f>TRUNC(G773*D773,1)</f>
        <v>0</v>
      </c>
      <c r="I773" s="184">
        <f>단가대비표!V215</f>
        <v>0</v>
      </c>
      <c r="J773" s="178">
        <f>TRUNC(I773*D773,1)</f>
        <v>0</v>
      </c>
      <c r="K773" s="184">
        <f t="shared" ref="K773:L775" si="128">TRUNC(E773+G773+I773,1)</f>
        <v>134500</v>
      </c>
      <c r="L773" s="178">
        <f t="shared" si="128"/>
        <v>0</v>
      </c>
      <c r="M773" s="172" t="s">
        <v>145</v>
      </c>
      <c r="N773" s="78" t="s">
        <v>3754</v>
      </c>
      <c r="O773" s="78" t="s">
        <v>5051</v>
      </c>
      <c r="P773" s="78" t="s">
        <v>332</v>
      </c>
      <c r="Q773" s="78" t="s">
        <v>332</v>
      </c>
      <c r="R773" s="78" t="s">
        <v>331</v>
      </c>
      <c r="AV773" s="78" t="s">
        <v>145</v>
      </c>
      <c r="AW773" s="78" t="s">
        <v>5057</v>
      </c>
      <c r="AX773" s="78" t="s">
        <v>145</v>
      </c>
      <c r="AY773" s="78" t="s">
        <v>145</v>
      </c>
      <c r="AZ773" s="78" t="s">
        <v>145</v>
      </c>
    </row>
    <row r="774" spans="1:52" ht="30" customHeight="1">
      <c r="A774" s="172" t="s">
        <v>1692</v>
      </c>
      <c r="B774" s="172" t="s">
        <v>1694</v>
      </c>
      <c r="C774" s="172" t="s">
        <v>358</v>
      </c>
      <c r="D774" s="173">
        <v>4.84</v>
      </c>
      <c r="E774" s="184">
        <f>단가대비표!O216</f>
        <v>126900</v>
      </c>
      <c r="F774" s="178">
        <f>TRUNC(E774*D774,1)</f>
        <v>614196</v>
      </c>
      <c r="G774" s="184">
        <f>단가대비표!P216</f>
        <v>0</v>
      </c>
      <c r="H774" s="178">
        <f>TRUNC(G774*D774,1)</f>
        <v>0</v>
      </c>
      <c r="I774" s="184">
        <f>단가대비표!V216</f>
        <v>0</v>
      </c>
      <c r="J774" s="178">
        <f>TRUNC(I774*D774,1)</f>
        <v>0</v>
      </c>
      <c r="K774" s="184">
        <f t="shared" si="128"/>
        <v>126900</v>
      </c>
      <c r="L774" s="178">
        <f t="shared" si="128"/>
        <v>614196</v>
      </c>
      <c r="M774" s="172" t="s">
        <v>145</v>
      </c>
      <c r="N774" s="78" t="s">
        <v>3754</v>
      </c>
      <c r="O774" s="78" t="s">
        <v>5053</v>
      </c>
      <c r="P774" s="78" t="s">
        <v>332</v>
      </c>
      <c r="Q774" s="78" t="s">
        <v>332</v>
      </c>
      <c r="R774" s="78" t="s">
        <v>331</v>
      </c>
      <c r="AV774" s="78" t="s">
        <v>145</v>
      </c>
      <c r="AW774" s="78" t="s">
        <v>5058</v>
      </c>
      <c r="AX774" s="78" t="s">
        <v>145</v>
      </c>
      <c r="AY774" s="78" t="s">
        <v>145</v>
      </c>
      <c r="AZ774" s="78" t="s">
        <v>145</v>
      </c>
    </row>
    <row r="775" spans="1:52" ht="30" customHeight="1">
      <c r="A775" s="172" t="s">
        <v>1359</v>
      </c>
      <c r="B775" s="172" t="s">
        <v>1360</v>
      </c>
      <c r="C775" s="172" t="s">
        <v>329</v>
      </c>
      <c r="D775" s="173">
        <v>1</v>
      </c>
      <c r="E775" s="184">
        <f>일위대가목록!E380</f>
        <v>0</v>
      </c>
      <c r="F775" s="178">
        <f>TRUNC(E775*D775,1)</f>
        <v>0</v>
      </c>
      <c r="G775" s="184">
        <f>일위대가목록!F380</f>
        <v>161829</v>
      </c>
      <c r="H775" s="178">
        <f>TRUNC(G775*D775,1)</f>
        <v>161829</v>
      </c>
      <c r="I775" s="184">
        <f>일위대가목록!G380</f>
        <v>4854</v>
      </c>
      <c r="J775" s="178">
        <f>TRUNC(I775*D775,1)</f>
        <v>4854</v>
      </c>
      <c r="K775" s="184">
        <f t="shared" si="128"/>
        <v>166683</v>
      </c>
      <c r="L775" s="178">
        <f t="shared" si="128"/>
        <v>166683</v>
      </c>
      <c r="M775" s="172" t="s">
        <v>1374</v>
      </c>
      <c r="N775" s="78" t="s">
        <v>3754</v>
      </c>
      <c r="O775" s="78" t="s">
        <v>4373</v>
      </c>
      <c r="P775" s="78" t="s">
        <v>331</v>
      </c>
      <c r="Q775" s="78" t="s">
        <v>332</v>
      </c>
      <c r="R775" s="78" t="s">
        <v>332</v>
      </c>
      <c r="AV775" s="78" t="s">
        <v>145</v>
      </c>
      <c r="AW775" s="78" t="s">
        <v>5059</v>
      </c>
      <c r="AX775" s="78" t="s">
        <v>145</v>
      </c>
      <c r="AY775" s="78" t="s">
        <v>145</v>
      </c>
      <c r="AZ775" s="78" t="s">
        <v>145</v>
      </c>
    </row>
    <row r="776" spans="1:52" ht="30" customHeight="1">
      <c r="A776" s="172" t="s">
        <v>1494</v>
      </c>
      <c r="B776" s="172" t="s">
        <v>145</v>
      </c>
      <c r="C776" s="172" t="s">
        <v>145</v>
      </c>
      <c r="D776" s="173"/>
      <c r="E776" s="184"/>
      <c r="F776" s="178">
        <f>TRUNC(SUMIF(N773:N775, N772, F773:F775),0)</f>
        <v>614196</v>
      </c>
      <c r="G776" s="184"/>
      <c r="H776" s="178">
        <f>TRUNC(SUMIF(N773:N775, N772, H773:H775),0)</f>
        <v>161829</v>
      </c>
      <c r="I776" s="184"/>
      <c r="J776" s="178">
        <f>TRUNC(SUMIF(N773:N775, N772, J773:J775),0)</f>
        <v>4854</v>
      </c>
      <c r="K776" s="184"/>
      <c r="L776" s="178">
        <f>F776+H776+J776</f>
        <v>780879</v>
      </c>
      <c r="M776" s="172" t="s">
        <v>145</v>
      </c>
      <c r="N776" s="78" t="s">
        <v>342</v>
      </c>
      <c r="O776" s="78" t="s">
        <v>342</v>
      </c>
      <c r="P776" s="78" t="s">
        <v>145</v>
      </c>
      <c r="Q776" s="78" t="s">
        <v>145</v>
      </c>
      <c r="R776" s="78" t="s">
        <v>145</v>
      </c>
      <c r="AV776" s="78" t="s">
        <v>145</v>
      </c>
      <c r="AW776" s="78" t="s">
        <v>145</v>
      </c>
      <c r="AX776" s="78" t="s">
        <v>145</v>
      </c>
      <c r="AY776" s="78" t="s">
        <v>145</v>
      </c>
      <c r="AZ776" s="78" t="s">
        <v>145</v>
      </c>
    </row>
    <row r="777" spans="1:52" ht="30" customHeight="1">
      <c r="A777" s="173"/>
      <c r="B777" s="173"/>
      <c r="C777" s="173"/>
      <c r="D777" s="173"/>
      <c r="E777" s="184"/>
      <c r="F777" s="178"/>
      <c r="G777" s="184"/>
      <c r="H777" s="178"/>
      <c r="I777" s="184"/>
      <c r="J777" s="178"/>
      <c r="K777" s="184"/>
      <c r="L777" s="178"/>
      <c r="M777" s="173"/>
    </row>
    <row r="778" spans="1:52" ht="30" customHeight="1">
      <c r="A778" s="179" t="s">
        <v>5060</v>
      </c>
      <c r="B778" s="180"/>
      <c r="C778" s="180"/>
      <c r="D778" s="180"/>
      <c r="E778" s="181"/>
      <c r="F778" s="182"/>
      <c r="G778" s="181"/>
      <c r="H778" s="182"/>
      <c r="I778" s="181"/>
      <c r="J778" s="182"/>
      <c r="K778" s="181"/>
      <c r="L778" s="182"/>
      <c r="M778" s="183"/>
      <c r="N778" s="78" t="s">
        <v>3756</v>
      </c>
    </row>
    <row r="779" spans="1:52" ht="30" customHeight="1">
      <c r="A779" s="172" t="s">
        <v>1692</v>
      </c>
      <c r="B779" s="172" t="s">
        <v>1693</v>
      </c>
      <c r="C779" s="172" t="s">
        <v>358</v>
      </c>
      <c r="D779" s="173">
        <v>2.31</v>
      </c>
      <c r="E779" s="184">
        <f>단가대비표!O215</f>
        <v>134500</v>
      </c>
      <c r="F779" s="178">
        <f>TRUNC(E779*D779,1)</f>
        <v>310695</v>
      </c>
      <c r="G779" s="184">
        <f>단가대비표!P215</f>
        <v>0</v>
      </c>
      <c r="H779" s="178">
        <f>TRUNC(G779*D779,1)</f>
        <v>0</v>
      </c>
      <c r="I779" s="184">
        <f>단가대비표!V215</f>
        <v>0</v>
      </c>
      <c r="J779" s="178">
        <f>TRUNC(I779*D779,1)</f>
        <v>0</v>
      </c>
      <c r="K779" s="184">
        <f t="shared" ref="K779:L781" si="129">TRUNC(E779+G779+I779,1)</f>
        <v>134500</v>
      </c>
      <c r="L779" s="178">
        <f t="shared" si="129"/>
        <v>310695</v>
      </c>
      <c r="M779" s="172" t="s">
        <v>145</v>
      </c>
      <c r="N779" s="78" t="s">
        <v>3756</v>
      </c>
      <c r="O779" s="78" t="s">
        <v>5051</v>
      </c>
      <c r="P779" s="78" t="s">
        <v>332</v>
      </c>
      <c r="Q779" s="78" t="s">
        <v>332</v>
      </c>
      <c r="R779" s="78" t="s">
        <v>331</v>
      </c>
      <c r="AV779" s="78" t="s">
        <v>145</v>
      </c>
      <c r="AW779" s="78" t="s">
        <v>5061</v>
      </c>
      <c r="AX779" s="78" t="s">
        <v>145</v>
      </c>
      <c r="AY779" s="78" t="s">
        <v>145</v>
      </c>
      <c r="AZ779" s="78" t="s">
        <v>145</v>
      </c>
    </row>
    <row r="780" spans="1:52" ht="30" customHeight="1">
      <c r="A780" s="172" t="s">
        <v>1692</v>
      </c>
      <c r="B780" s="172" t="s">
        <v>1694</v>
      </c>
      <c r="C780" s="172" t="s">
        <v>358</v>
      </c>
      <c r="D780" s="173"/>
      <c r="E780" s="184">
        <f>단가대비표!O216</f>
        <v>126900</v>
      </c>
      <c r="F780" s="178">
        <f>TRUNC(E780*D780,1)</f>
        <v>0</v>
      </c>
      <c r="G780" s="184">
        <f>단가대비표!P216</f>
        <v>0</v>
      </c>
      <c r="H780" s="178">
        <f>TRUNC(G780*D780,1)</f>
        <v>0</v>
      </c>
      <c r="I780" s="184">
        <f>단가대비표!V216</f>
        <v>0</v>
      </c>
      <c r="J780" s="178">
        <f>TRUNC(I780*D780,1)</f>
        <v>0</v>
      </c>
      <c r="K780" s="184">
        <f t="shared" si="129"/>
        <v>126900</v>
      </c>
      <c r="L780" s="178">
        <f t="shared" si="129"/>
        <v>0</v>
      </c>
      <c r="M780" s="172" t="s">
        <v>145</v>
      </c>
      <c r="N780" s="78" t="s">
        <v>3756</v>
      </c>
      <c r="O780" s="78" t="s">
        <v>5053</v>
      </c>
      <c r="P780" s="78" t="s">
        <v>332</v>
      </c>
      <c r="Q780" s="78" t="s">
        <v>332</v>
      </c>
      <c r="R780" s="78" t="s">
        <v>331</v>
      </c>
      <c r="AV780" s="78" t="s">
        <v>145</v>
      </c>
      <c r="AW780" s="78" t="s">
        <v>5062</v>
      </c>
      <c r="AX780" s="78" t="s">
        <v>145</v>
      </c>
      <c r="AY780" s="78" t="s">
        <v>145</v>
      </c>
      <c r="AZ780" s="78" t="s">
        <v>145</v>
      </c>
    </row>
    <row r="781" spans="1:52" ht="30" customHeight="1">
      <c r="A781" s="172" t="s">
        <v>1359</v>
      </c>
      <c r="B781" s="172" t="s">
        <v>1362</v>
      </c>
      <c r="C781" s="172" t="s">
        <v>329</v>
      </c>
      <c r="D781" s="173">
        <v>1</v>
      </c>
      <c r="E781" s="184">
        <f>일위대가목록!E381</f>
        <v>0</v>
      </c>
      <c r="F781" s="178">
        <f>TRUNC(E781*D781,1)</f>
        <v>0</v>
      </c>
      <c r="G781" s="184">
        <f>일위대가목록!F381</f>
        <v>124777</v>
      </c>
      <c r="H781" s="178">
        <f>TRUNC(G781*D781,1)</f>
        <v>124777</v>
      </c>
      <c r="I781" s="184">
        <f>일위대가목록!G381</f>
        <v>3743</v>
      </c>
      <c r="J781" s="178">
        <f>TRUNC(I781*D781,1)</f>
        <v>3743</v>
      </c>
      <c r="K781" s="184">
        <f t="shared" si="129"/>
        <v>128520</v>
      </c>
      <c r="L781" s="178">
        <f t="shared" si="129"/>
        <v>128520</v>
      </c>
      <c r="M781" s="172" t="s">
        <v>1376</v>
      </c>
      <c r="N781" s="78" t="s">
        <v>3756</v>
      </c>
      <c r="O781" s="78" t="s">
        <v>4374</v>
      </c>
      <c r="P781" s="78" t="s">
        <v>331</v>
      </c>
      <c r="Q781" s="78" t="s">
        <v>332</v>
      </c>
      <c r="R781" s="78" t="s">
        <v>332</v>
      </c>
      <c r="AV781" s="78" t="s">
        <v>145</v>
      </c>
      <c r="AW781" s="78" t="s">
        <v>5063</v>
      </c>
      <c r="AX781" s="78" t="s">
        <v>145</v>
      </c>
      <c r="AY781" s="78" t="s">
        <v>145</v>
      </c>
      <c r="AZ781" s="78" t="s">
        <v>145</v>
      </c>
    </row>
    <row r="782" spans="1:52" ht="30" customHeight="1">
      <c r="A782" s="172" t="s">
        <v>1494</v>
      </c>
      <c r="B782" s="172" t="s">
        <v>145</v>
      </c>
      <c r="C782" s="172" t="s">
        <v>145</v>
      </c>
      <c r="D782" s="173"/>
      <c r="E782" s="184"/>
      <c r="F782" s="178">
        <f>TRUNC(SUMIF(N779:N781, N778, F779:F781),0)</f>
        <v>310695</v>
      </c>
      <c r="G782" s="184"/>
      <c r="H782" s="178">
        <f>TRUNC(SUMIF(N779:N781, N778, H779:H781),0)</f>
        <v>124777</v>
      </c>
      <c r="I782" s="184"/>
      <c r="J782" s="178">
        <f>TRUNC(SUMIF(N779:N781, N778, J779:J781),0)</f>
        <v>3743</v>
      </c>
      <c r="K782" s="184"/>
      <c r="L782" s="178">
        <f>F782+H782+J782</f>
        <v>439215</v>
      </c>
      <c r="M782" s="172" t="s">
        <v>145</v>
      </c>
      <c r="N782" s="78" t="s">
        <v>342</v>
      </c>
      <c r="O782" s="78" t="s">
        <v>342</v>
      </c>
      <c r="P782" s="78" t="s">
        <v>145</v>
      </c>
      <c r="Q782" s="78" t="s">
        <v>145</v>
      </c>
      <c r="R782" s="78" t="s">
        <v>145</v>
      </c>
      <c r="AV782" s="78" t="s">
        <v>145</v>
      </c>
      <c r="AW782" s="78" t="s">
        <v>145</v>
      </c>
      <c r="AX782" s="78" t="s">
        <v>145</v>
      </c>
      <c r="AY782" s="78" t="s">
        <v>145</v>
      </c>
      <c r="AZ782" s="78" t="s">
        <v>145</v>
      </c>
    </row>
    <row r="783" spans="1:52" ht="30" customHeight="1">
      <c r="A783" s="173"/>
      <c r="B783" s="173"/>
      <c r="C783" s="173"/>
      <c r="D783" s="173"/>
      <c r="E783" s="184"/>
      <c r="F783" s="178"/>
      <c r="G783" s="184"/>
      <c r="H783" s="178"/>
      <c r="I783" s="184"/>
      <c r="J783" s="178"/>
      <c r="K783" s="184"/>
      <c r="L783" s="178"/>
      <c r="M783" s="173"/>
    </row>
    <row r="784" spans="1:52" ht="30" customHeight="1">
      <c r="A784" s="179" t="s">
        <v>5064</v>
      </c>
      <c r="B784" s="180"/>
      <c r="C784" s="180"/>
      <c r="D784" s="180"/>
      <c r="E784" s="181"/>
      <c r="F784" s="182"/>
      <c r="G784" s="181"/>
      <c r="H784" s="182"/>
      <c r="I784" s="181"/>
      <c r="J784" s="182"/>
      <c r="K784" s="181"/>
      <c r="L784" s="182"/>
      <c r="M784" s="183"/>
      <c r="N784" s="78" t="s">
        <v>3758</v>
      </c>
    </row>
    <row r="785" spans="1:52" ht="30" customHeight="1">
      <c r="A785" s="172" t="s">
        <v>1692</v>
      </c>
      <c r="B785" s="172" t="s">
        <v>1693</v>
      </c>
      <c r="C785" s="172" t="s">
        <v>358</v>
      </c>
      <c r="D785" s="173">
        <v>2.42</v>
      </c>
      <c r="E785" s="184">
        <f>단가대비표!O215</f>
        <v>134500</v>
      </c>
      <c r="F785" s="178">
        <f>TRUNC(E785*D785,1)</f>
        <v>325490</v>
      </c>
      <c r="G785" s="184">
        <f>단가대비표!P215</f>
        <v>0</v>
      </c>
      <c r="H785" s="178">
        <f>TRUNC(G785*D785,1)</f>
        <v>0</v>
      </c>
      <c r="I785" s="184">
        <f>단가대비표!V215</f>
        <v>0</v>
      </c>
      <c r="J785" s="178">
        <f>TRUNC(I785*D785,1)</f>
        <v>0</v>
      </c>
      <c r="K785" s="184">
        <f t="shared" ref="K785:L787" si="130">TRUNC(E785+G785+I785,1)</f>
        <v>134500</v>
      </c>
      <c r="L785" s="178">
        <f t="shared" si="130"/>
        <v>325490</v>
      </c>
      <c r="M785" s="172" t="s">
        <v>145</v>
      </c>
      <c r="N785" s="78" t="s">
        <v>3758</v>
      </c>
      <c r="O785" s="78" t="s">
        <v>5051</v>
      </c>
      <c r="P785" s="78" t="s">
        <v>332</v>
      </c>
      <c r="Q785" s="78" t="s">
        <v>332</v>
      </c>
      <c r="R785" s="78" t="s">
        <v>331</v>
      </c>
      <c r="AV785" s="78" t="s">
        <v>145</v>
      </c>
      <c r="AW785" s="78" t="s">
        <v>5065</v>
      </c>
      <c r="AX785" s="78" t="s">
        <v>145</v>
      </c>
      <c r="AY785" s="78" t="s">
        <v>145</v>
      </c>
      <c r="AZ785" s="78" t="s">
        <v>145</v>
      </c>
    </row>
    <row r="786" spans="1:52" ht="30" customHeight="1">
      <c r="A786" s="172" t="s">
        <v>1692</v>
      </c>
      <c r="B786" s="172" t="s">
        <v>1694</v>
      </c>
      <c r="C786" s="172" t="s">
        <v>358</v>
      </c>
      <c r="D786" s="173"/>
      <c r="E786" s="184">
        <f>단가대비표!O216</f>
        <v>126900</v>
      </c>
      <c r="F786" s="178">
        <f>TRUNC(E786*D786,1)</f>
        <v>0</v>
      </c>
      <c r="G786" s="184">
        <f>단가대비표!P216</f>
        <v>0</v>
      </c>
      <c r="H786" s="178">
        <f>TRUNC(G786*D786,1)</f>
        <v>0</v>
      </c>
      <c r="I786" s="184">
        <f>단가대비표!V216</f>
        <v>0</v>
      </c>
      <c r="J786" s="178">
        <f>TRUNC(I786*D786,1)</f>
        <v>0</v>
      </c>
      <c r="K786" s="184">
        <f t="shared" si="130"/>
        <v>126900</v>
      </c>
      <c r="L786" s="178">
        <f t="shared" si="130"/>
        <v>0</v>
      </c>
      <c r="M786" s="172" t="s">
        <v>145</v>
      </c>
      <c r="N786" s="78" t="s">
        <v>3758</v>
      </c>
      <c r="O786" s="78" t="s">
        <v>5053</v>
      </c>
      <c r="P786" s="78" t="s">
        <v>332</v>
      </c>
      <c r="Q786" s="78" t="s">
        <v>332</v>
      </c>
      <c r="R786" s="78" t="s">
        <v>331</v>
      </c>
      <c r="AV786" s="78" t="s">
        <v>145</v>
      </c>
      <c r="AW786" s="78" t="s">
        <v>5066</v>
      </c>
      <c r="AX786" s="78" t="s">
        <v>145</v>
      </c>
      <c r="AY786" s="78" t="s">
        <v>145</v>
      </c>
      <c r="AZ786" s="78" t="s">
        <v>145</v>
      </c>
    </row>
    <row r="787" spans="1:52" ht="30" customHeight="1">
      <c r="A787" s="172" t="s">
        <v>1359</v>
      </c>
      <c r="B787" s="172" t="s">
        <v>1362</v>
      </c>
      <c r="C787" s="172" t="s">
        <v>329</v>
      </c>
      <c r="D787" s="173">
        <v>1</v>
      </c>
      <c r="E787" s="184">
        <f>일위대가목록!E381</f>
        <v>0</v>
      </c>
      <c r="F787" s="178">
        <f>TRUNC(E787*D787,1)</f>
        <v>0</v>
      </c>
      <c r="G787" s="184">
        <f>일위대가목록!F381</f>
        <v>124777</v>
      </c>
      <c r="H787" s="178">
        <f>TRUNC(G787*D787,1)</f>
        <v>124777</v>
      </c>
      <c r="I787" s="184">
        <f>일위대가목록!G381</f>
        <v>3743</v>
      </c>
      <c r="J787" s="178">
        <f>TRUNC(I787*D787,1)</f>
        <v>3743</v>
      </c>
      <c r="K787" s="184">
        <f t="shared" si="130"/>
        <v>128520</v>
      </c>
      <c r="L787" s="178">
        <f t="shared" si="130"/>
        <v>128520</v>
      </c>
      <c r="M787" s="172" t="s">
        <v>1376</v>
      </c>
      <c r="N787" s="78" t="s">
        <v>3758</v>
      </c>
      <c r="O787" s="78" t="s">
        <v>4374</v>
      </c>
      <c r="P787" s="78" t="s">
        <v>331</v>
      </c>
      <c r="Q787" s="78" t="s">
        <v>332</v>
      </c>
      <c r="R787" s="78" t="s">
        <v>332</v>
      </c>
      <c r="AV787" s="78" t="s">
        <v>145</v>
      </c>
      <c r="AW787" s="78" t="s">
        <v>5067</v>
      </c>
      <c r="AX787" s="78" t="s">
        <v>145</v>
      </c>
      <c r="AY787" s="78" t="s">
        <v>145</v>
      </c>
      <c r="AZ787" s="78" t="s">
        <v>145</v>
      </c>
    </row>
    <row r="788" spans="1:52" ht="30" customHeight="1">
      <c r="A788" s="172" t="s">
        <v>1494</v>
      </c>
      <c r="B788" s="172" t="s">
        <v>145</v>
      </c>
      <c r="C788" s="172" t="s">
        <v>145</v>
      </c>
      <c r="D788" s="173"/>
      <c r="E788" s="184"/>
      <c r="F788" s="178">
        <f>TRUNC(SUMIF(N785:N787, N784, F785:F787),0)</f>
        <v>325490</v>
      </c>
      <c r="G788" s="184"/>
      <c r="H788" s="178">
        <f>TRUNC(SUMIF(N785:N787, N784, H785:H787),0)</f>
        <v>124777</v>
      </c>
      <c r="I788" s="184"/>
      <c r="J788" s="178">
        <f>TRUNC(SUMIF(N785:N787, N784, J785:J787),0)</f>
        <v>3743</v>
      </c>
      <c r="K788" s="184"/>
      <c r="L788" s="178">
        <f>F788+H788+J788</f>
        <v>454010</v>
      </c>
      <c r="M788" s="172" t="s">
        <v>145</v>
      </c>
      <c r="N788" s="78" t="s">
        <v>342</v>
      </c>
      <c r="O788" s="78" t="s">
        <v>342</v>
      </c>
      <c r="P788" s="78" t="s">
        <v>145</v>
      </c>
      <c r="Q788" s="78" t="s">
        <v>145</v>
      </c>
      <c r="R788" s="78" t="s">
        <v>145</v>
      </c>
      <c r="AV788" s="78" t="s">
        <v>145</v>
      </c>
      <c r="AW788" s="78" t="s">
        <v>145</v>
      </c>
      <c r="AX788" s="78" t="s">
        <v>145</v>
      </c>
      <c r="AY788" s="78" t="s">
        <v>145</v>
      </c>
      <c r="AZ788" s="78" t="s">
        <v>145</v>
      </c>
    </row>
    <row r="789" spans="1:52" ht="30" customHeight="1">
      <c r="A789" s="173"/>
      <c r="B789" s="173"/>
      <c r="C789" s="173"/>
      <c r="D789" s="173"/>
      <c r="E789" s="184"/>
      <c r="F789" s="178"/>
      <c r="G789" s="184"/>
      <c r="H789" s="178"/>
      <c r="I789" s="184"/>
      <c r="J789" s="178"/>
      <c r="K789" s="184"/>
      <c r="L789" s="178"/>
      <c r="M789" s="173"/>
    </row>
    <row r="790" spans="1:52" ht="30" customHeight="1">
      <c r="A790" s="179" t="s">
        <v>5068</v>
      </c>
      <c r="B790" s="180"/>
      <c r="C790" s="180"/>
      <c r="D790" s="180"/>
      <c r="E790" s="181"/>
      <c r="F790" s="182"/>
      <c r="G790" s="181"/>
      <c r="H790" s="182"/>
      <c r="I790" s="181"/>
      <c r="J790" s="182"/>
      <c r="K790" s="181"/>
      <c r="L790" s="182"/>
      <c r="M790" s="183"/>
      <c r="N790" s="78" t="s">
        <v>3760</v>
      </c>
    </row>
    <row r="791" spans="1:52" ht="30" customHeight="1">
      <c r="A791" s="172" t="s">
        <v>1692</v>
      </c>
      <c r="B791" s="172" t="s">
        <v>1693</v>
      </c>
      <c r="C791" s="172" t="s">
        <v>358</v>
      </c>
      <c r="D791" s="173">
        <v>1.89</v>
      </c>
      <c r="E791" s="184">
        <f>단가대비표!O215</f>
        <v>134500</v>
      </c>
      <c r="F791" s="178">
        <f>TRUNC(E791*D791,1)</f>
        <v>254205</v>
      </c>
      <c r="G791" s="184">
        <f>단가대비표!P215</f>
        <v>0</v>
      </c>
      <c r="H791" s="178">
        <f>TRUNC(G791*D791,1)</f>
        <v>0</v>
      </c>
      <c r="I791" s="184">
        <f>단가대비표!V215</f>
        <v>0</v>
      </c>
      <c r="J791" s="178">
        <f>TRUNC(I791*D791,1)</f>
        <v>0</v>
      </c>
      <c r="K791" s="184">
        <f t="shared" ref="K791:L793" si="131">TRUNC(E791+G791+I791,1)</f>
        <v>134500</v>
      </c>
      <c r="L791" s="178">
        <f t="shared" si="131"/>
        <v>254205</v>
      </c>
      <c r="M791" s="172" t="s">
        <v>145</v>
      </c>
      <c r="N791" s="78" t="s">
        <v>3760</v>
      </c>
      <c r="O791" s="78" t="s">
        <v>5051</v>
      </c>
      <c r="P791" s="78" t="s">
        <v>332</v>
      </c>
      <c r="Q791" s="78" t="s">
        <v>332</v>
      </c>
      <c r="R791" s="78" t="s">
        <v>331</v>
      </c>
      <c r="AV791" s="78" t="s">
        <v>145</v>
      </c>
      <c r="AW791" s="78" t="s">
        <v>5069</v>
      </c>
      <c r="AX791" s="78" t="s">
        <v>145</v>
      </c>
      <c r="AY791" s="78" t="s">
        <v>145</v>
      </c>
      <c r="AZ791" s="78" t="s">
        <v>145</v>
      </c>
    </row>
    <row r="792" spans="1:52" ht="30" customHeight="1">
      <c r="A792" s="172" t="s">
        <v>1692</v>
      </c>
      <c r="B792" s="172" t="s">
        <v>1694</v>
      </c>
      <c r="C792" s="172" t="s">
        <v>358</v>
      </c>
      <c r="D792" s="173"/>
      <c r="E792" s="184">
        <f>단가대비표!O216</f>
        <v>126900</v>
      </c>
      <c r="F792" s="178">
        <f>TRUNC(E792*D792,1)</f>
        <v>0</v>
      </c>
      <c r="G792" s="184">
        <f>단가대비표!P216</f>
        <v>0</v>
      </c>
      <c r="H792" s="178">
        <f>TRUNC(G792*D792,1)</f>
        <v>0</v>
      </c>
      <c r="I792" s="184">
        <f>단가대비표!V216</f>
        <v>0</v>
      </c>
      <c r="J792" s="178">
        <f>TRUNC(I792*D792,1)</f>
        <v>0</v>
      </c>
      <c r="K792" s="184">
        <f t="shared" si="131"/>
        <v>126900</v>
      </c>
      <c r="L792" s="178">
        <f t="shared" si="131"/>
        <v>0</v>
      </c>
      <c r="M792" s="172" t="s">
        <v>145</v>
      </c>
      <c r="N792" s="78" t="s">
        <v>3760</v>
      </c>
      <c r="O792" s="78" t="s">
        <v>5053</v>
      </c>
      <c r="P792" s="78" t="s">
        <v>332</v>
      </c>
      <c r="Q792" s="78" t="s">
        <v>332</v>
      </c>
      <c r="R792" s="78" t="s">
        <v>331</v>
      </c>
      <c r="AV792" s="78" t="s">
        <v>145</v>
      </c>
      <c r="AW792" s="78" t="s">
        <v>5070</v>
      </c>
      <c r="AX792" s="78" t="s">
        <v>145</v>
      </c>
      <c r="AY792" s="78" t="s">
        <v>145</v>
      </c>
      <c r="AZ792" s="78" t="s">
        <v>145</v>
      </c>
    </row>
    <row r="793" spans="1:52" ht="30" customHeight="1">
      <c r="A793" s="172" t="s">
        <v>1359</v>
      </c>
      <c r="B793" s="172" t="s">
        <v>1362</v>
      </c>
      <c r="C793" s="172" t="s">
        <v>329</v>
      </c>
      <c r="D793" s="173">
        <v>1</v>
      </c>
      <c r="E793" s="184">
        <f>일위대가목록!E381</f>
        <v>0</v>
      </c>
      <c r="F793" s="178">
        <f>TRUNC(E793*D793,1)</f>
        <v>0</v>
      </c>
      <c r="G793" s="184">
        <f>일위대가목록!F381</f>
        <v>124777</v>
      </c>
      <c r="H793" s="178">
        <f>TRUNC(G793*D793,1)</f>
        <v>124777</v>
      </c>
      <c r="I793" s="184">
        <f>일위대가목록!G381</f>
        <v>3743</v>
      </c>
      <c r="J793" s="178">
        <f>TRUNC(I793*D793,1)</f>
        <v>3743</v>
      </c>
      <c r="K793" s="184">
        <f t="shared" si="131"/>
        <v>128520</v>
      </c>
      <c r="L793" s="178">
        <f t="shared" si="131"/>
        <v>128520</v>
      </c>
      <c r="M793" s="172" t="s">
        <v>1376</v>
      </c>
      <c r="N793" s="78" t="s">
        <v>3760</v>
      </c>
      <c r="O793" s="78" t="s">
        <v>4374</v>
      </c>
      <c r="P793" s="78" t="s">
        <v>331</v>
      </c>
      <c r="Q793" s="78" t="s">
        <v>332</v>
      </c>
      <c r="R793" s="78" t="s">
        <v>332</v>
      </c>
      <c r="AV793" s="78" t="s">
        <v>145</v>
      </c>
      <c r="AW793" s="78" t="s">
        <v>5071</v>
      </c>
      <c r="AX793" s="78" t="s">
        <v>145</v>
      </c>
      <c r="AY793" s="78" t="s">
        <v>145</v>
      </c>
      <c r="AZ793" s="78" t="s">
        <v>145</v>
      </c>
    </row>
    <row r="794" spans="1:52" ht="30" customHeight="1">
      <c r="A794" s="172" t="s">
        <v>1494</v>
      </c>
      <c r="B794" s="172" t="s">
        <v>145</v>
      </c>
      <c r="C794" s="172" t="s">
        <v>145</v>
      </c>
      <c r="D794" s="173"/>
      <c r="E794" s="184"/>
      <c r="F794" s="178">
        <f>TRUNC(SUMIF(N791:N793, N790, F791:F793),0)</f>
        <v>254205</v>
      </c>
      <c r="G794" s="184"/>
      <c r="H794" s="178">
        <f>TRUNC(SUMIF(N791:N793, N790, H791:H793),0)</f>
        <v>124777</v>
      </c>
      <c r="I794" s="184"/>
      <c r="J794" s="178">
        <f>TRUNC(SUMIF(N791:N793, N790, J791:J793),0)</f>
        <v>3743</v>
      </c>
      <c r="K794" s="184"/>
      <c r="L794" s="178">
        <f>F794+H794+J794</f>
        <v>382725</v>
      </c>
      <c r="M794" s="172" t="s">
        <v>145</v>
      </c>
      <c r="N794" s="78" t="s">
        <v>342</v>
      </c>
      <c r="O794" s="78" t="s">
        <v>342</v>
      </c>
      <c r="P794" s="78" t="s">
        <v>145</v>
      </c>
      <c r="Q794" s="78" t="s">
        <v>145</v>
      </c>
      <c r="R794" s="78" t="s">
        <v>145</v>
      </c>
      <c r="AV794" s="78" t="s">
        <v>145</v>
      </c>
      <c r="AW794" s="78" t="s">
        <v>145</v>
      </c>
      <c r="AX794" s="78" t="s">
        <v>145</v>
      </c>
      <c r="AY794" s="78" t="s">
        <v>145</v>
      </c>
      <c r="AZ794" s="78" t="s">
        <v>145</v>
      </c>
    </row>
    <row r="795" spans="1:52" ht="30" customHeight="1">
      <c r="A795" s="173"/>
      <c r="B795" s="173"/>
      <c r="C795" s="173"/>
      <c r="D795" s="173"/>
      <c r="E795" s="184"/>
      <c r="F795" s="178"/>
      <c r="G795" s="184"/>
      <c r="H795" s="178"/>
      <c r="I795" s="184"/>
      <c r="J795" s="178"/>
      <c r="K795" s="184"/>
      <c r="L795" s="178"/>
      <c r="M795" s="173"/>
    </row>
    <row r="796" spans="1:52" ht="30" customHeight="1">
      <c r="A796" s="179" t="s">
        <v>5072</v>
      </c>
      <c r="B796" s="180"/>
      <c r="C796" s="180"/>
      <c r="D796" s="180"/>
      <c r="E796" s="181"/>
      <c r="F796" s="182"/>
      <c r="G796" s="181"/>
      <c r="H796" s="182"/>
      <c r="I796" s="181"/>
      <c r="J796" s="182"/>
      <c r="K796" s="181"/>
      <c r="L796" s="182"/>
      <c r="M796" s="183"/>
      <c r="N796" s="78" t="s">
        <v>3762</v>
      </c>
    </row>
    <row r="797" spans="1:52" ht="30" customHeight="1">
      <c r="A797" s="172" t="s">
        <v>1695</v>
      </c>
      <c r="B797" s="172" t="s">
        <v>1696</v>
      </c>
      <c r="C797" s="172" t="s">
        <v>1620</v>
      </c>
      <c r="D797" s="173">
        <v>1</v>
      </c>
      <c r="E797" s="184">
        <f>단가대비표!O217</f>
        <v>3319350</v>
      </c>
      <c r="F797" s="178">
        <f>TRUNC(E797*D797,1)</f>
        <v>3319350</v>
      </c>
      <c r="G797" s="184">
        <f>단가대비표!P217</f>
        <v>1152550</v>
      </c>
      <c r="H797" s="178">
        <f>TRUNC(G797*D797,1)</f>
        <v>1152550</v>
      </c>
      <c r="I797" s="184">
        <f>단가대비표!V217</f>
        <v>138310</v>
      </c>
      <c r="J797" s="178">
        <f>TRUNC(I797*D797,1)</f>
        <v>138310</v>
      </c>
      <c r="K797" s="184">
        <f>TRUNC(E797+G797+I797,1)</f>
        <v>4610210</v>
      </c>
      <c r="L797" s="178">
        <f>TRUNC(F797+H797+J797,1)</f>
        <v>4610210</v>
      </c>
      <c r="M797" s="172" t="s">
        <v>1136</v>
      </c>
      <c r="N797" s="78" t="s">
        <v>3762</v>
      </c>
      <c r="O797" s="78" t="s">
        <v>5073</v>
      </c>
      <c r="P797" s="78" t="s">
        <v>332</v>
      </c>
      <c r="Q797" s="78" t="s">
        <v>332</v>
      </c>
      <c r="R797" s="78" t="s">
        <v>331</v>
      </c>
      <c r="AV797" s="78" t="s">
        <v>145</v>
      </c>
      <c r="AW797" s="78" t="s">
        <v>5074</v>
      </c>
      <c r="AX797" s="78" t="s">
        <v>145</v>
      </c>
      <c r="AY797" s="78" t="s">
        <v>145</v>
      </c>
      <c r="AZ797" s="78" t="s">
        <v>145</v>
      </c>
    </row>
    <row r="798" spans="1:52" ht="30" customHeight="1">
      <c r="A798" s="172" t="s">
        <v>1494</v>
      </c>
      <c r="B798" s="172" t="s">
        <v>145</v>
      </c>
      <c r="C798" s="172" t="s">
        <v>145</v>
      </c>
      <c r="D798" s="173"/>
      <c r="E798" s="184"/>
      <c r="F798" s="178">
        <f>TRUNC(SUMIF(N797:N797, N796, F797:F797),0)</f>
        <v>3319350</v>
      </c>
      <c r="G798" s="184"/>
      <c r="H798" s="178">
        <f>TRUNC(SUMIF(N797:N797, N796, H797:H797),0)</f>
        <v>1152550</v>
      </c>
      <c r="I798" s="184"/>
      <c r="J798" s="178">
        <f>TRUNC(SUMIF(N797:N797, N796, J797:J797),0)</f>
        <v>138310</v>
      </c>
      <c r="K798" s="184"/>
      <c r="L798" s="178">
        <f>F798+H798+J798</f>
        <v>4610210</v>
      </c>
      <c r="M798" s="172" t="s">
        <v>145</v>
      </c>
      <c r="N798" s="78" t="s">
        <v>342</v>
      </c>
      <c r="O798" s="78" t="s">
        <v>342</v>
      </c>
      <c r="P798" s="78" t="s">
        <v>145</v>
      </c>
      <c r="Q798" s="78" t="s">
        <v>145</v>
      </c>
      <c r="R798" s="78" t="s">
        <v>145</v>
      </c>
      <c r="AV798" s="78" t="s">
        <v>145</v>
      </c>
      <c r="AW798" s="78" t="s">
        <v>145</v>
      </c>
      <c r="AX798" s="78" t="s">
        <v>145</v>
      </c>
      <c r="AY798" s="78" t="s">
        <v>145</v>
      </c>
      <c r="AZ798" s="78" t="s">
        <v>145</v>
      </c>
    </row>
    <row r="799" spans="1:52" ht="30" customHeight="1">
      <c r="A799" s="173"/>
      <c r="B799" s="173"/>
      <c r="C799" s="173"/>
      <c r="D799" s="173"/>
      <c r="E799" s="184"/>
      <c r="F799" s="178"/>
      <c r="G799" s="184"/>
      <c r="H799" s="178"/>
      <c r="I799" s="184"/>
      <c r="J799" s="178"/>
      <c r="K799" s="184"/>
      <c r="L799" s="178"/>
      <c r="M799" s="173"/>
    </row>
    <row r="800" spans="1:52" ht="30" customHeight="1">
      <c r="A800" s="179" t="s">
        <v>5075</v>
      </c>
      <c r="B800" s="180"/>
      <c r="C800" s="180"/>
      <c r="D800" s="180"/>
      <c r="E800" s="181"/>
      <c r="F800" s="182"/>
      <c r="G800" s="181"/>
      <c r="H800" s="182"/>
      <c r="I800" s="181"/>
      <c r="J800" s="182"/>
      <c r="K800" s="181"/>
      <c r="L800" s="182"/>
      <c r="M800" s="183"/>
      <c r="N800" s="78" t="s">
        <v>3764</v>
      </c>
    </row>
    <row r="801" spans="1:52" ht="30" customHeight="1">
      <c r="A801" s="172" t="s">
        <v>1695</v>
      </c>
      <c r="B801" s="172" t="s">
        <v>1697</v>
      </c>
      <c r="C801" s="172" t="s">
        <v>1620</v>
      </c>
      <c r="D801" s="173">
        <v>1</v>
      </c>
      <c r="E801" s="184">
        <f>단가대비표!O218</f>
        <v>2203490</v>
      </c>
      <c r="F801" s="178">
        <f>TRUNC(E801*D801,1)</f>
        <v>2203490</v>
      </c>
      <c r="G801" s="184">
        <f>단가대비표!P218</f>
        <v>765100</v>
      </c>
      <c r="H801" s="178">
        <f>TRUNC(G801*D801,1)</f>
        <v>765100</v>
      </c>
      <c r="I801" s="184">
        <f>단가대비표!V218</f>
        <v>91820</v>
      </c>
      <c r="J801" s="178">
        <f>TRUNC(I801*D801,1)</f>
        <v>91820</v>
      </c>
      <c r="K801" s="184">
        <f>TRUNC(E801+G801+I801,1)</f>
        <v>3060410</v>
      </c>
      <c r="L801" s="178">
        <f>TRUNC(F801+H801+J801,1)</f>
        <v>3060410</v>
      </c>
      <c r="M801" s="172" t="s">
        <v>1136</v>
      </c>
      <c r="N801" s="78" t="s">
        <v>3764</v>
      </c>
      <c r="O801" s="78" t="s">
        <v>5076</v>
      </c>
      <c r="P801" s="78" t="s">
        <v>332</v>
      </c>
      <c r="Q801" s="78" t="s">
        <v>332</v>
      </c>
      <c r="R801" s="78" t="s">
        <v>331</v>
      </c>
      <c r="AV801" s="78" t="s">
        <v>145</v>
      </c>
      <c r="AW801" s="78" t="s">
        <v>5077</v>
      </c>
      <c r="AX801" s="78" t="s">
        <v>145</v>
      </c>
      <c r="AY801" s="78" t="s">
        <v>145</v>
      </c>
      <c r="AZ801" s="78" t="s">
        <v>145</v>
      </c>
    </row>
    <row r="802" spans="1:52" ht="30" customHeight="1">
      <c r="A802" s="172" t="s">
        <v>1494</v>
      </c>
      <c r="B802" s="172" t="s">
        <v>145</v>
      </c>
      <c r="C802" s="172" t="s">
        <v>145</v>
      </c>
      <c r="D802" s="173"/>
      <c r="E802" s="184"/>
      <c r="F802" s="178">
        <f>TRUNC(SUMIF(N801:N801, N800, F801:F801),0)</f>
        <v>2203490</v>
      </c>
      <c r="G802" s="184"/>
      <c r="H802" s="178">
        <f>TRUNC(SUMIF(N801:N801, N800, H801:H801),0)</f>
        <v>765100</v>
      </c>
      <c r="I802" s="184"/>
      <c r="J802" s="178">
        <f>TRUNC(SUMIF(N801:N801, N800, J801:J801),0)</f>
        <v>91820</v>
      </c>
      <c r="K802" s="184"/>
      <c r="L802" s="178">
        <f>F802+H802+J802</f>
        <v>3060410</v>
      </c>
      <c r="M802" s="172" t="s">
        <v>145</v>
      </c>
      <c r="N802" s="78" t="s">
        <v>342</v>
      </c>
      <c r="O802" s="78" t="s">
        <v>342</v>
      </c>
      <c r="P802" s="78" t="s">
        <v>145</v>
      </c>
      <c r="Q802" s="78" t="s">
        <v>145</v>
      </c>
      <c r="R802" s="78" t="s">
        <v>145</v>
      </c>
      <c r="AV802" s="78" t="s">
        <v>145</v>
      </c>
      <c r="AW802" s="78" t="s">
        <v>145</v>
      </c>
      <c r="AX802" s="78" t="s">
        <v>145</v>
      </c>
      <c r="AY802" s="78" t="s">
        <v>145</v>
      </c>
      <c r="AZ802" s="78" t="s">
        <v>145</v>
      </c>
    </row>
    <row r="803" spans="1:52" ht="30" customHeight="1">
      <c r="A803" s="173"/>
      <c r="B803" s="173"/>
      <c r="C803" s="173"/>
      <c r="D803" s="173"/>
      <c r="E803" s="184"/>
      <c r="F803" s="178"/>
      <c r="G803" s="184"/>
      <c r="H803" s="178"/>
      <c r="I803" s="184"/>
      <c r="J803" s="178"/>
      <c r="K803" s="184"/>
      <c r="L803" s="178"/>
      <c r="M803" s="173"/>
    </row>
    <row r="804" spans="1:52" ht="30" customHeight="1">
      <c r="A804" s="179" t="s">
        <v>5078</v>
      </c>
      <c r="B804" s="180"/>
      <c r="C804" s="180"/>
      <c r="D804" s="180"/>
      <c r="E804" s="181"/>
      <c r="F804" s="182"/>
      <c r="G804" s="181"/>
      <c r="H804" s="182"/>
      <c r="I804" s="181"/>
      <c r="J804" s="182"/>
      <c r="K804" s="181"/>
      <c r="L804" s="182"/>
      <c r="M804" s="183"/>
      <c r="N804" s="78" t="s">
        <v>3766</v>
      </c>
    </row>
    <row r="805" spans="1:52" ht="30" customHeight="1">
      <c r="A805" s="172" t="s">
        <v>1698</v>
      </c>
      <c r="B805" s="172" t="s">
        <v>1699</v>
      </c>
      <c r="C805" s="172" t="s">
        <v>358</v>
      </c>
      <c r="D805" s="173">
        <v>2.31</v>
      </c>
      <c r="E805" s="184">
        <f>단가대비표!O386</f>
        <v>148148</v>
      </c>
      <c r="F805" s="178">
        <f>TRUNC(E805*D805,1)</f>
        <v>342221.8</v>
      </c>
      <c r="G805" s="184">
        <f>단가대비표!P386</f>
        <v>0</v>
      </c>
      <c r="H805" s="178">
        <f>TRUNC(G805*D805,1)</f>
        <v>0</v>
      </c>
      <c r="I805" s="184">
        <f>단가대비표!V386</f>
        <v>0</v>
      </c>
      <c r="J805" s="178">
        <f>TRUNC(I805*D805,1)</f>
        <v>0</v>
      </c>
      <c r="K805" s="184">
        <f>TRUNC(E805+G805+I805,1)</f>
        <v>148148</v>
      </c>
      <c r="L805" s="178">
        <f>TRUNC(F805+H805+J805,1)</f>
        <v>342221.8</v>
      </c>
      <c r="M805" s="172" t="s">
        <v>145</v>
      </c>
      <c r="N805" s="78" t="s">
        <v>3766</v>
      </c>
      <c r="O805" s="78" t="s">
        <v>5079</v>
      </c>
      <c r="P805" s="78" t="s">
        <v>332</v>
      </c>
      <c r="Q805" s="78" t="s">
        <v>332</v>
      </c>
      <c r="R805" s="78" t="s">
        <v>331</v>
      </c>
      <c r="AV805" s="78" t="s">
        <v>145</v>
      </c>
      <c r="AW805" s="78" t="s">
        <v>5080</v>
      </c>
      <c r="AX805" s="78" t="s">
        <v>145</v>
      </c>
      <c r="AY805" s="78" t="s">
        <v>145</v>
      </c>
      <c r="AZ805" s="78" t="s">
        <v>145</v>
      </c>
    </row>
    <row r="806" spans="1:52" ht="30" customHeight="1">
      <c r="A806" s="172" t="s">
        <v>709</v>
      </c>
      <c r="B806" s="172" t="s">
        <v>712</v>
      </c>
      <c r="C806" s="172" t="s">
        <v>358</v>
      </c>
      <c r="D806" s="173">
        <v>2.31</v>
      </c>
      <c r="E806" s="184">
        <f>일위대가목록!E133</f>
        <v>0</v>
      </c>
      <c r="F806" s="178">
        <f>TRUNC(E806*D806,1)</f>
        <v>0</v>
      </c>
      <c r="G806" s="184">
        <f>일위대가목록!F133</f>
        <v>33655</v>
      </c>
      <c r="H806" s="178">
        <f>TRUNC(G806*D806,1)</f>
        <v>77743</v>
      </c>
      <c r="I806" s="184">
        <f>일위대가목록!G133</f>
        <v>0</v>
      </c>
      <c r="J806" s="178">
        <f>TRUNC(I806*D806,1)</f>
        <v>0</v>
      </c>
      <c r="K806" s="184">
        <f>TRUNC(E806+G806+I806,1)</f>
        <v>33655</v>
      </c>
      <c r="L806" s="178">
        <f>TRUNC(F806+H806+J806,1)</f>
        <v>77743</v>
      </c>
      <c r="M806" s="172" t="s">
        <v>728</v>
      </c>
      <c r="N806" s="78" t="s">
        <v>3766</v>
      </c>
      <c r="O806" s="78" t="s">
        <v>3806</v>
      </c>
      <c r="P806" s="78" t="s">
        <v>331</v>
      </c>
      <c r="Q806" s="78" t="s">
        <v>332</v>
      </c>
      <c r="R806" s="78" t="s">
        <v>332</v>
      </c>
      <c r="AV806" s="78" t="s">
        <v>145</v>
      </c>
      <c r="AW806" s="78" t="s">
        <v>5081</v>
      </c>
      <c r="AX806" s="78" t="s">
        <v>145</v>
      </c>
      <c r="AY806" s="78" t="s">
        <v>145</v>
      </c>
      <c r="AZ806" s="78" t="s">
        <v>145</v>
      </c>
    </row>
    <row r="807" spans="1:52" ht="30" customHeight="1">
      <c r="A807" s="172" t="s">
        <v>1494</v>
      </c>
      <c r="B807" s="172" t="s">
        <v>145</v>
      </c>
      <c r="C807" s="172" t="s">
        <v>145</v>
      </c>
      <c r="D807" s="173"/>
      <c r="E807" s="184"/>
      <c r="F807" s="178">
        <f>TRUNC(SUMIF(N805:N806, N804, F805:F806),0)</f>
        <v>342221</v>
      </c>
      <c r="G807" s="184"/>
      <c r="H807" s="178">
        <f>TRUNC(SUMIF(N805:N806, N804, H805:H806),0)</f>
        <v>77743</v>
      </c>
      <c r="I807" s="184"/>
      <c r="J807" s="178">
        <f>TRUNC(SUMIF(N805:N806, N804, J805:J806),0)</f>
        <v>0</v>
      </c>
      <c r="K807" s="184"/>
      <c r="L807" s="178">
        <f>F807+H807+J807</f>
        <v>419964</v>
      </c>
      <c r="M807" s="172" t="s">
        <v>145</v>
      </c>
      <c r="N807" s="78" t="s">
        <v>342</v>
      </c>
      <c r="O807" s="78" t="s">
        <v>342</v>
      </c>
      <c r="P807" s="78" t="s">
        <v>145</v>
      </c>
      <c r="Q807" s="78" t="s">
        <v>145</v>
      </c>
      <c r="R807" s="78" t="s">
        <v>145</v>
      </c>
      <c r="AV807" s="78" t="s">
        <v>145</v>
      </c>
      <c r="AW807" s="78" t="s">
        <v>145</v>
      </c>
      <c r="AX807" s="78" t="s">
        <v>145</v>
      </c>
      <c r="AY807" s="78" t="s">
        <v>145</v>
      </c>
      <c r="AZ807" s="78" t="s">
        <v>145</v>
      </c>
    </row>
    <row r="808" spans="1:52" ht="30" customHeight="1">
      <c r="A808" s="173"/>
      <c r="B808" s="173"/>
      <c r="C808" s="173"/>
      <c r="D808" s="173"/>
      <c r="E808" s="184"/>
      <c r="F808" s="178"/>
      <c r="G808" s="184"/>
      <c r="H808" s="178"/>
      <c r="I808" s="184"/>
      <c r="J808" s="178"/>
      <c r="K808" s="184"/>
      <c r="L808" s="178"/>
      <c r="M808" s="173"/>
    </row>
    <row r="809" spans="1:52" ht="30" customHeight="1">
      <c r="A809" s="179" t="s">
        <v>5082</v>
      </c>
      <c r="B809" s="180"/>
      <c r="C809" s="180"/>
      <c r="D809" s="180"/>
      <c r="E809" s="181"/>
      <c r="F809" s="182"/>
      <c r="G809" s="181"/>
      <c r="H809" s="182"/>
      <c r="I809" s="181"/>
      <c r="J809" s="182"/>
      <c r="K809" s="181"/>
      <c r="L809" s="182"/>
      <c r="M809" s="183"/>
      <c r="N809" s="78" t="s">
        <v>3784</v>
      </c>
    </row>
    <row r="810" spans="1:52" ht="30" customHeight="1">
      <c r="A810" s="172" t="s">
        <v>1700</v>
      </c>
      <c r="B810" s="172" t="s">
        <v>1514</v>
      </c>
      <c r="C810" s="172" t="s">
        <v>1515</v>
      </c>
      <c r="D810" s="173">
        <v>3.1E-2</v>
      </c>
      <c r="E810" s="184">
        <f>단가대비표!O360</f>
        <v>0</v>
      </c>
      <c r="F810" s="178">
        <f>TRUNC(E810*D810,1)</f>
        <v>0</v>
      </c>
      <c r="G810" s="184">
        <f>단가대비표!P360</f>
        <v>248350</v>
      </c>
      <c r="H810" s="178">
        <f>TRUNC(G810*D810,1)</f>
        <v>7698.8</v>
      </c>
      <c r="I810" s="184">
        <f>단가대비표!V360</f>
        <v>0</v>
      </c>
      <c r="J810" s="178">
        <f>TRUNC(I810*D810,1)</f>
        <v>0</v>
      </c>
      <c r="K810" s="184">
        <f>TRUNC(E810+G810+I810,1)</f>
        <v>248350</v>
      </c>
      <c r="L810" s="178">
        <f>TRUNC(F810+H810+J810,1)</f>
        <v>7698.8</v>
      </c>
      <c r="M810" s="172" t="s">
        <v>145</v>
      </c>
      <c r="N810" s="78" t="s">
        <v>3784</v>
      </c>
      <c r="O810" s="78" t="s">
        <v>5083</v>
      </c>
      <c r="P810" s="78" t="s">
        <v>332</v>
      </c>
      <c r="Q810" s="78" t="s">
        <v>332</v>
      </c>
      <c r="R810" s="78" t="s">
        <v>331</v>
      </c>
      <c r="V810">
        <v>1</v>
      </c>
      <c r="AV810" s="78" t="s">
        <v>145</v>
      </c>
      <c r="AW810" s="78" t="s">
        <v>5084</v>
      </c>
      <c r="AX810" s="78" t="s">
        <v>145</v>
      </c>
      <c r="AY810" s="78" t="s">
        <v>145</v>
      </c>
      <c r="AZ810" s="78" t="s">
        <v>145</v>
      </c>
    </row>
    <row r="811" spans="1:52" ht="30" customHeight="1">
      <c r="A811" s="172" t="s">
        <v>1580</v>
      </c>
      <c r="B811" s="172" t="s">
        <v>1701</v>
      </c>
      <c r="C811" s="172" t="s">
        <v>1096</v>
      </c>
      <c r="D811" s="173">
        <v>1</v>
      </c>
      <c r="E811" s="184">
        <v>0</v>
      </c>
      <c r="F811" s="178">
        <f>TRUNC(E811*D811,1)</f>
        <v>0</v>
      </c>
      <c r="G811" s="184">
        <v>0</v>
      </c>
      <c r="H811" s="178">
        <f>TRUNC(G811*D811,1)</f>
        <v>0</v>
      </c>
      <c r="I811" s="184">
        <f>TRUNC(SUMIF(V810:V811, RIGHTB(O811, 1), H810:H811)*U811, 2)</f>
        <v>307.95</v>
      </c>
      <c r="J811" s="178">
        <f>TRUNC(I811*D811,1)</f>
        <v>307.89999999999998</v>
      </c>
      <c r="K811" s="184">
        <f>TRUNC(E811+G811+I811,1)</f>
        <v>307.89999999999998</v>
      </c>
      <c r="L811" s="178">
        <f>TRUNC(F811+H811+J811,1)</f>
        <v>307.89999999999998</v>
      </c>
      <c r="M811" s="172" t="s">
        <v>145</v>
      </c>
      <c r="N811" s="78" t="s">
        <v>3784</v>
      </c>
      <c r="O811" s="78" t="s">
        <v>4186</v>
      </c>
      <c r="P811" s="78" t="s">
        <v>332</v>
      </c>
      <c r="Q811" s="78" t="s">
        <v>332</v>
      </c>
      <c r="R811" s="78" t="s">
        <v>332</v>
      </c>
      <c r="S811">
        <v>1</v>
      </c>
      <c r="T811">
        <v>2</v>
      </c>
      <c r="U811">
        <v>0.04</v>
      </c>
      <c r="AV811" s="78" t="s">
        <v>145</v>
      </c>
      <c r="AW811" s="78" t="s">
        <v>5085</v>
      </c>
      <c r="AX811" s="78" t="s">
        <v>145</v>
      </c>
      <c r="AY811" s="78" t="s">
        <v>145</v>
      </c>
      <c r="AZ811" s="78" t="s">
        <v>145</v>
      </c>
    </row>
    <row r="812" spans="1:52" ht="30" customHeight="1">
      <c r="A812" s="172" t="s">
        <v>1494</v>
      </c>
      <c r="B812" s="172" t="s">
        <v>145</v>
      </c>
      <c r="C812" s="172" t="s">
        <v>145</v>
      </c>
      <c r="D812" s="173"/>
      <c r="E812" s="184"/>
      <c r="F812" s="178">
        <f>TRUNC(SUMIF(N810:N811, N809, F810:F811),0)</f>
        <v>0</v>
      </c>
      <c r="G812" s="184"/>
      <c r="H812" s="178">
        <f>TRUNC(SUMIF(N810:N811, N809, H810:H811),0)</f>
        <v>7698</v>
      </c>
      <c r="I812" s="184"/>
      <c r="J812" s="178">
        <f>TRUNC(SUMIF(N810:N811, N809, J810:J811),0)</f>
        <v>307</v>
      </c>
      <c r="K812" s="184"/>
      <c r="L812" s="178">
        <f>F812+H812+J812</f>
        <v>8005</v>
      </c>
      <c r="M812" s="172" t="s">
        <v>145</v>
      </c>
      <c r="N812" s="78" t="s">
        <v>342</v>
      </c>
      <c r="O812" s="78" t="s">
        <v>342</v>
      </c>
      <c r="P812" s="78" t="s">
        <v>145</v>
      </c>
      <c r="Q812" s="78" t="s">
        <v>145</v>
      </c>
      <c r="R812" s="78" t="s">
        <v>145</v>
      </c>
      <c r="AV812" s="78" t="s">
        <v>145</v>
      </c>
      <c r="AW812" s="78" t="s">
        <v>145</v>
      </c>
      <c r="AX812" s="78" t="s">
        <v>145</v>
      </c>
      <c r="AY812" s="78" t="s">
        <v>145</v>
      </c>
      <c r="AZ812" s="78" t="s">
        <v>145</v>
      </c>
    </row>
    <row r="813" spans="1:52" ht="30" customHeight="1">
      <c r="A813" s="173"/>
      <c r="B813" s="173"/>
      <c r="C813" s="173"/>
      <c r="D813" s="173"/>
      <c r="E813" s="184"/>
      <c r="F813" s="178"/>
      <c r="G813" s="184"/>
      <c r="H813" s="178"/>
      <c r="I813" s="184"/>
      <c r="J813" s="178"/>
      <c r="K813" s="184"/>
      <c r="L813" s="178"/>
      <c r="M813" s="173"/>
    </row>
    <row r="814" spans="1:52" ht="30" customHeight="1">
      <c r="A814" s="179" t="s">
        <v>5086</v>
      </c>
      <c r="B814" s="180"/>
      <c r="C814" s="180"/>
      <c r="D814" s="180"/>
      <c r="E814" s="181"/>
      <c r="F814" s="182"/>
      <c r="G814" s="181"/>
      <c r="H814" s="182"/>
      <c r="I814" s="181"/>
      <c r="J814" s="182"/>
      <c r="K814" s="181"/>
      <c r="L814" s="182"/>
      <c r="M814" s="183"/>
      <c r="N814" s="78" t="s">
        <v>3786</v>
      </c>
    </row>
    <row r="815" spans="1:52" ht="30" customHeight="1">
      <c r="A815" s="172" t="s">
        <v>1700</v>
      </c>
      <c r="B815" s="172" t="s">
        <v>1514</v>
      </c>
      <c r="C815" s="172" t="s">
        <v>1515</v>
      </c>
      <c r="D815" s="173">
        <v>2.4E-2</v>
      </c>
      <c r="E815" s="184">
        <f>단가대비표!O360</f>
        <v>0</v>
      </c>
      <c r="F815" s="178">
        <f>TRUNC(E815*D815,1)</f>
        <v>0</v>
      </c>
      <c r="G815" s="184">
        <f>단가대비표!P360</f>
        <v>248350</v>
      </c>
      <c r="H815" s="178">
        <f>TRUNC(G815*D815,1)</f>
        <v>5960.4</v>
      </c>
      <c r="I815" s="184">
        <f>단가대비표!V360</f>
        <v>0</v>
      </c>
      <c r="J815" s="178">
        <f>TRUNC(I815*D815,1)</f>
        <v>0</v>
      </c>
      <c r="K815" s="184">
        <f>TRUNC(E815+G815+I815,1)</f>
        <v>248350</v>
      </c>
      <c r="L815" s="178">
        <f>TRUNC(F815+H815+J815,1)</f>
        <v>5960.4</v>
      </c>
      <c r="M815" s="172" t="s">
        <v>145</v>
      </c>
      <c r="N815" s="78" t="s">
        <v>3786</v>
      </c>
      <c r="O815" s="78" t="s">
        <v>5083</v>
      </c>
      <c r="P815" s="78" t="s">
        <v>332</v>
      </c>
      <c r="Q815" s="78" t="s">
        <v>332</v>
      </c>
      <c r="R815" s="78" t="s">
        <v>331</v>
      </c>
      <c r="V815">
        <v>1</v>
      </c>
      <c r="AV815" s="78" t="s">
        <v>145</v>
      </c>
      <c r="AW815" s="78" t="s">
        <v>5087</v>
      </c>
      <c r="AX815" s="78" t="s">
        <v>145</v>
      </c>
      <c r="AY815" s="78" t="s">
        <v>145</v>
      </c>
      <c r="AZ815" s="78" t="s">
        <v>145</v>
      </c>
    </row>
    <row r="816" spans="1:52" ht="30" customHeight="1">
      <c r="A816" s="172" t="s">
        <v>1580</v>
      </c>
      <c r="B816" s="172" t="s">
        <v>1596</v>
      </c>
      <c r="C816" s="172" t="s">
        <v>1096</v>
      </c>
      <c r="D816" s="173">
        <v>1</v>
      </c>
      <c r="E816" s="184">
        <v>0</v>
      </c>
      <c r="F816" s="178">
        <f>TRUNC(E816*D816,1)</f>
        <v>0</v>
      </c>
      <c r="G816" s="184">
        <v>0</v>
      </c>
      <c r="H816" s="178">
        <f>TRUNC(G816*D816,1)</f>
        <v>0</v>
      </c>
      <c r="I816" s="184">
        <f>TRUNC(SUMIF(V815:V816, RIGHTB(O816, 1), H815:H816)*U816, 2)</f>
        <v>119.2</v>
      </c>
      <c r="J816" s="178">
        <f>TRUNC(I816*D816,1)</f>
        <v>119.2</v>
      </c>
      <c r="K816" s="184">
        <f>TRUNC(E816+G816+I816,1)</f>
        <v>119.2</v>
      </c>
      <c r="L816" s="178">
        <f>TRUNC(F816+H816+J816,1)</f>
        <v>119.2</v>
      </c>
      <c r="M816" s="172" t="s">
        <v>145</v>
      </c>
      <c r="N816" s="78" t="s">
        <v>3786</v>
      </c>
      <c r="O816" s="78" t="s">
        <v>4186</v>
      </c>
      <c r="P816" s="78" t="s">
        <v>332</v>
      </c>
      <c r="Q816" s="78" t="s">
        <v>332</v>
      </c>
      <c r="R816" s="78" t="s">
        <v>332</v>
      </c>
      <c r="S816">
        <v>1</v>
      </c>
      <c r="T816">
        <v>2</v>
      </c>
      <c r="U816">
        <v>0.02</v>
      </c>
      <c r="AV816" s="78" t="s">
        <v>145</v>
      </c>
      <c r="AW816" s="78" t="s">
        <v>5088</v>
      </c>
      <c r="AX816" s="78" t="s">
        <v>145</v>
      </c>
      <c r="AY816" s="78" t="s">
        <v>145</v>
      </c>
      <c r="AZ816" s="78" t="s">
        <v>145</v>
      </c>
    </row>
    <row r="817" spans="1:52" ht="30" customHeight="1">
      <c r="A817" s="172" t="s">
        <v>1494</v>
      </c>
      <c r="B817" s="172" t="s">
        <v>145</v>
      </c>
      <c r="C817" s="172" t="s">
        <v>145</v>
      </c>
      <c r="D817" s="173"/>
      <c r="E817" s="184"/>
      <c r="F817" s="178">
        <f>TRUNC(SUMIF(N815:N816, N814, F815:F816),0)</f>
        <v>0</v>
      </c>
      <c r="G817" s="184"/>
      <c r="H817" s="178">
        <f>TRUNC(SUMIF(N815:N816, N814, H815:H816),0)</f>
        <v>5960</v>
      </c>
      <c r="I817" s="184"/>
      <c r="J817" s="178">
        <f>TRUNC(SUMIF(N815:N816, N814, J815:J816),0)</f>
        <v>119</v>
      </c>
      <c r="K817" s="184"/>
      <c r="L817" s="178">
        <f>F817+H817+J817</f>
        <v>6079</v>
      </c>
      <c r="M817" s="172" t="s">
        <v>145</v>
      </c>
      <c r="N817" s="78" t="s">
        <v>342</v>
      </c>
      <c r="O817" s="78" t="s">
        <v>342</v>
      </c>
      <c r="P817" s="78" t="s">
        <v>145</v>
      </c>
      <c r="Q817" s="78" t="s">
        <v>145</v>
      </c>
      <c r="R817" s="78" t="s">
        <v>145</v>
      </c>
      <c r="AV817" s="78" t="s">
        <v>145</v>
      </c>
      <c r="AW817" s="78" t="s">
        <v>145</v>
      </c>
      <c r="AX817" s="78" t="s">
        <v>145</v>
      </c>
      <c r="AY817" s="78" t="s">
        <v>145</v>
      </c>
      <c r="AZ817" s="78" t="s">
        <v>145</v>
      </c>
    </row>
    <row r="818" spans="1:52" ht="30" customHeight="1">
      <c r="A818" s="173"/>
      <c r="B818" s="173"/>
      <c r="C818" s="173"/>
      <c r="D818" s="173"/>
      <c r="E818" s="184"/>
      <c r="F818" s="178"/>
      <c r="G818" s="184"/>
      <c r="H818" s="178"/>
      <c r="I818" s="184"/>
      <c r="J818" s="178"/>
      <c r="K818" s="184"/>
      <c r="L818" s="178"/>
      <c r="M818" s="173"/>
    </row>
    <row r="819" spans="1:52" ht="30" customHeight="1">
      <c r="A819" s="179" t="s">
        <v>5089</v>
      </c>
      <c r="B819" s="180"/>
      <c r="C819" s="180"/>
      <c r="D819" s="180"/>
      <c r="E819" s="181"/>
      <c r="F819" s="182"/>
      <c r="G819" s="181"/>
      <c r="H819" s="182"/>
      <c r="I819" s="181"/>
      <c r="J819" s="182"/>
      <c r="K819" s="181"/>
      <c r="L819" s="182"/>
      <c r="M819" s="183"/>
      <c r="N819" s="78" t="s">
        <v>3790</v>
      </c>
    </row>
    <row r="820" spans="1:52" ht="30" customHeight="1">
      <c r="A820" s="172" t="s">
        <v>1700</v>
      </c>
      <c r="B820" s="172" t="s">
        <v>1514</v>
      </c>
      <c r="C820" s="172" t="s">
        <v>1515</v>
      </c>
      <c r="D820" s="173">
        <v>6.2E-2</v>
      </c>
      <c r="E820" s="184">
        <f>단가대비표!O360</f>
        <v>0</v>
      </c>
      <c r="F820" s="178">
        <f>TRUNC(E820*D820,1)</f>
        <v>0</v>
      </c>
      <c r="G820" s="184">
        <f>단가대비표!P360</f>
        <v>248350</v>
      </c>
      <c r="H820" s="178">
        <f>TRUNC(G820*D820,1)</f>
        <v>15397.7</v>
      </c>
      <c r="I820" s="184">
        <f>단가대비표!V360</f>
        <v>0</v>
      </c>
      <c r="J820" s="178">
        <f>TRUNC(I820*D820,1)</f>
        <v>0</v>
      </c>
      <c r="K820" s="184">
        <f t="shared" ref="K820:L822" si="132">TRUNC(E820+G820+I820,1)</f>
        <v>248350</v>
      </c>
      <c r="L820" s="178">
        <f t="shared" si="132"/>
        <v>15397.7</v>
      </c>
      <c r="M820" s="172" t="s">
        <v>145</v>
      </c>
      <c r="N820" s="78" t="s">
        <v>3790</v>
      </c>
      <c r="O820" s="78" t="s">
        <v>5083</v>
      </c>
      <c r="P820" s="78" t="s">
        <v>332</v>
      </c>
      <c r="Q820" s="78" t="s">
        <v>332</v>
      </c>
      <c r="R820" s="78" t="s">
        <v>331</v>
      </c>
      <c r="V820">
        <v>1</v>
      </c>
      <c r="AV820" s="78" t="s">
        <v>145</v>
      </c>
      <c r="AW820" s="78" t="s">
        <v>5090</v>
      </c>
      <c r="AX820" s="78" t="s">
        <v>145</v>
      </c>
      <c r="AY820" s="78" t="s">
        <v>145</v>
      </c>
      <c r="AZ820" s="78" t="s">
        <v>145</v>
      </c>
    </row>
    <row r="821" spans="1:52" ht="30" customHeight="1">
      <c r="A821" s="172" t="s">
        <v>1516</v>
      </c>
      <c r="B821" s="172" t="s">
        <v>1514</v>
      </c>
      <c r="C821" s="172" t="s">
        <v>1515</v>
      </c>
      <c r="D821" s="173">
        <v>3.1E-2</v>
      </c>
      <c r="E821" s="184">
        <f>단가대비표!O345</f>
        <v>0</v>
      </c>
      <c r="F821" s="178">
        <f>TRUNC(E821*D821,1)</f>
        <v>0</v>
      </c>
      <c r="G821" s="184">
        <f>단가대비표!P345</f>
        <v>169804</v>
      </c>
      <c r="H821" s="178">
        <f>TRUNC(G821*D821,1)</f>
        <v>5263.9</v>
      </c>
      <c r="I821" s="184">
        <f>단가대비표!V345</f>
        <v>0</v>
      </c>
      <c r="J821" s="178">
        <f>TRUNC(I821*D821,1)</f>
        <v>0</v>
      </c>
      <c r="K821" s="184">
        <f t="shared" si="132"/>
        <v>169804</v>
      </c>
      <c r="L821" s="178">
        <f t="shared" si="132"/>
        <v>5263.9</v>
      </c>
      <c r="M821" s="172" t="s">
        <v>145</v>
      </c>
      <c r="N821" s="78" t="s">
        <v>3790</v>
      </c>
      <c r="O821" s="78" t="s">
        <v>4472</v>
      </c>
      <c r="P821" s="78" t="s">
        <v>332</v>
      </c>
      <c r="Q821" s="78" t="s">
        <v>332</v>
      </c>
      <c r="R821" s="78" t="s">
        <v>331</v>
      </c>
      <c r="V821">
        <v>1</v>
      </c>
      <c r="AV821" s="78" t="s">
        <v>145</v>
      </c>
      <c r="AW821" s="78" t="s">
        <v>5091</v>
      </c>
      <c r="AX821" s="78" t="s">
        <v>145</v>
      </c>
      <c r="AY821" s="78" t="s">
        <v>145</v>
      </c>
      <c r="AZ821" s="78" t="s">
        <v>145</v>
      </c>
    </row>
    <row r="822" spans="1:52" ht="30" customHeight="1">
      <c r="A822" s="172" t="s">
        <v>1580</v>
      </c>
      <c r="B822" s="172" t="s">
        <v>1596</v>
      </c>
      <c r="C822" s="172" t="s">
        <v>1096</v>
      </c>
      <c r="D822" s="173">
        <v>1</v>
      </c>
      <c r="E822" s="184">
        <v>0</v>
      </c>
      <c r="F822" s="178">
        <f>TRUNC(E822*D822,1)</f>
        <v>0</v>
      </c>
      <c r="G822" s="184">
        <v>0</v>
      </c>
      <c r="H822" s="178">
        <f>TRUNC(G822*D822,1)</f>
        <v>0</v>
      </c>
      <c r="I822" s="184">
        <f>TRUNC(SUMIF(V820:V822, RIGHTB(O822, 1), H820:H822)*U822, 2)</f>
        <v>413.23</v>
      </c>
      <c r="J822" s="178">
        <f>TRUNC(I822*D822,1)</f>
        <v>413.2</v>
      </c>
      <c r="K822" s="184">
        <f t="shared" si="132"/>
        <v>413.2</v>
      </c>
      <c r="L822" s="178">
        <f t="shared" si="132"/>
        <v>413.2</v>
      </c>
      <c r="M822" s="172" t="s">
        <v>145</v>
      </c>
      <c r="N822" s="78" t="s">
        <v>3790</v>
      </c>
      <c r="O822" s="78" t="s">
        <v>4186</v>
      </c>
      <c r="P822" s="78" t="s">
        <v>332</v>
      </c>
      <c r="Q822" s="78" t="s">
        <v>332</v>
      </c>
      <c r="R822" s="78" t="s">
        <v>332</v>
      </c>
      <c r="S822">
        <v>1</v>
      </c>
      <c r="T822">
        <v>2</v>
      </c>
      <c r="U822">
        <v>0.02</v>
      </c>
      <c r="AV822" s="78" t="s">
        <v>145</v>
      </c>
      <c r="AW822" s="78" t="s">
        <v>5092</v>
      </c>
      <c r="AX822" s="78" t="s">
        <v>145</v>
      </c>
      <c r="AY822" s="78" t="s">
        <v>145</v>
      </c>
      <c r="AZ822" s="78" t="s">
        <v>145</v>
      </c>
    </row>
    <row r="823" spans="1:52" ht="30" customHeight="1">
      <c r="A823" s="172" t="s">
        <v>1494</v>
      </c>
      <c r="B823" s="172" t="s">
        <v>145</v>
      </c>
      <c r="C823" s="172" t="s">
        <v>145</v>
      </c>
      <c r="D823" s="173"/>
      <c r="E823" s="184"/>
      <c r="F823" s="178">
        <f>TRUNC(SUMIF(N820:N822, N819, F820:F822),0)</f>
        <v>0</v>
      </c>
      <c r="G823" s="184"/>
      <c r="H823" s="178">
        <f>TRUNC(SUMIF(N820:N822, N819, H820:H822),0)</f>
        <v>20661</v>
      </c>
      <c r="I823" s="184"/>
      <c r="J823" s="178">
        <f>TRUNC(SUMIF(N820:N822, N819, J820:J822),0)</f>
        <v>413</v>
      </c>
      <c r="K823" s="184"/>
      <c r="L823" s="178">
        <f>F823+H823+J823</f>
        <v>21074</v>
      </c>
      <c r="M823" s="172" t="s">
        <v>145</v>
      </c>
      <c r="N823" s="78" t="s">
        <v>342</v>
      </c>
      <c r="O823" s="78" t="s">
        <v>342</v>
      </c>
      <c r="P823" s="78" t="s">
        <v>145</v>
      </c>
      <c r="Q823" s="78" t="s">
        <v>145</v>
      </c>
      <c r="R823" s="78" t="s">
        <v>145</v>
      </c>
      <c r="AV823" s="78" t="s">
        <v>145</v>
      </c>
      <c r="AW823" s="78" t="s">
        <v>145</v>
      </c>
      <c r="AX823" s="78" t="s">
        <v>145</v>
      </c>
      <c r="AY823" s="78" t="s">
        <v>145</v>
      </c>
      <c r="AZ823" s="78" t="s">
        <v>145</v>
      </c>
    </row>
    <row r="824" spans="1:52" ht="30" customHeight="1">
      <c r="A824" s="173"/>
      <c r="B824" s="173"/>
      <c r="C824" s="173"/>
      <c r="D824" s="173"/>
      <c r="E824" s="184"/>
      <c r="F824" s="178"/>
      <c r="G824" s="184"/>
      <c r="H824" s="178"/>
      <c r="I824" s="184"/>
      <c r="J824" s="178"/>
      <c r="K824" s="184"/>
      <c r="L824" s="178"/>
      <c r="M824" s="173"/>
    </row>
    <row r="825" spans="1:52" ht="30" customHeight="1">
      <c r="A825" s="179" t="s">
        <v>5093</v>
      </c>
      <c r="B825" s="180"/>
      <c r="C825" s="180"/>
      <c r="D825" s="180"/>
      <c r="E825" s="181"/>
      <c r="F825" s="182"/>
      <c r="G825" s="181"/>
      <c r="H825" s="182"/>
      <c r="I825" s="181"/>
      <c r="J825" s="182"/>
      <c r="K825" s="181"/>
      <c r="L825" s="182"/>
      <c r="M825" s="183"/>
      <c r="N825" s="78" t="s">
        <v>3794</v>
      </c>
    </row>
    <row r="826" spans="1:52" ht="30" customHeight="1">
      <c r="A826" s="172" t="s">
        <v>1700</v>
      </c>
      <c r="B826" s="172" t="s">
        <v>1514</v>
      </c>
      <c r="C826" s="172" t="s">
        <v>1515</v>
      </c>
      <c r="D826" s="173">
        <v>9.6000000000000002E-2</v>
      </c>
      <c r="E826" s="184">
        <f>단가대비표!O360</f>
        <v>0</v>
      </c>
      <c r="F826" s="178">
        <f>TRUNC(E826*D826,1)</f>
        <v>0</v>
      </c>
      <c r="G826" s="184">
        <f>단가대비표!P360</f>
        <v>248350</v>
      </c>
      <c r="H826" s="178">
        <f>TRUNC(G826*D826,1)</f>
        <v>23841.599999999999</v>
      </c>
      <c r="I826" s="184">
        <f>단가대비표!V360</f>
        <v>0</v>
      </c>
      <c r="J826" s="178">
        <f>TRUNC(I826*D826,1)</f>
        <v>0</v>
      </c>
      <c r="K826" s="184">
        <f t="shared" ref="K826:L828" si="133">TRUNC(E826+G826+I826,1)</f>
        <v>248350</v>
      </c>
      <c r="L826" s="178">
        <f t="shared" si="133"/>
        <v>23841.599999999999</v>
      </c>
      <c r="M826" s="172" t="s">
        <v>145</v>
      </c>
      <c r="N826" s="78" t="s">
        <v>3794</v>
      </c>
      <c r="O826" s="78" t="s">
        <v>5083</v>
      </c>
      <c r="P826" s="78" t="s">
        <v>332</v>
      </c>
      <c r="Q826" s="78" t="s">
        <v>332</v>
      </c>
      <c r="R826" s="78" t="s">
        <v>331</v>
      </c>
      <c r="V826">
        <v>1</v>
      </c>
      <c r="AV826" s="78" t="s">
        <v>145</v>
      </c>
      <c r="AW826" s="78" t="s">
        <v>5094</v>
      </c>
      <c r="AX826" s="78" t="s">
        <v>145</v>
      </c>
      <c r="AY826" s="78" t="s">
        <v>145</v>
      </c>
      <c r="AZ826" s="78" t="s">
        <v>145</v>
      </c>
    </row>
    <row r="827" spans="1:52" ht="30" customHeight="1">
      <c r="A827" s="172" t="s">
        <v>1516</v>
      </c>
      <c r="B827" s="172" t="s">
        <v>1514</v>
      </c>
      <c r="C827" s="172" t="s">
        <v>1515</v>
      </c>
      <c r="D827" s="173">
        <v>4.8000000000000001E-2</v>
      </c>
      <c r="E827" s="184">
        <f>단가대비표!O345</f>
        <v>0</v>
      </c>
      <c r="F827" s="178">
        <f>TRUNC(E827*D827,1)</f>
        <v>0</v>
      </c>
      <c r="G827" s="184">
        <f>단가대비표!P345</f>
        <v>169804</v>
      </c>
      <c r="H827" s="178">
        <f>TRUNC(G827*D827,1)</f>
        <v>8150.5</v>
      </c>
      <c r="I827" s="184">
        <f>단가대비표!V345</f>
        <v>0</v>
      </c>
      <c r="J827" s="178">
        <f>TRUNC(I827*D827,1)</f>
        <v>0</v>
      </c>
      <c r="K827" s="184">
        <f t="shared" si="133"/>
        <v>169804</v>
      </c>
      <c r="L827" s="178">
        <f t="shared" si="133"/>
        <v>8150.5</v>
      </c>
      <c r="M827" s="172" t="s">
        <v>145</v>
      </c>
      <c r="N827" s="78" t="s">
        <v>3794</v>
      </c>
      <c r="O827" s="78" t="s">
        <v>4472</v>
      </c>
      <c r="P827" s="78" t="s">
        <v>332</v>
      </c>
      <c r="Q827" s="78" t="s">
        <v>332</v>
      </c>
      <c r="R827" s="78" t="s">
        <v>331</v>
      </c>
      <c r="V827">
        <v>1</v>
      </c>
      <c r="AV827" s="78" t="s">
        <v>145</v>
      </c>
      <c r="AW827" s="78" t="s">
        <v>5095</v>
      </c>
      <c r="AX827" s="78" t="s">
        <v>145</v>
      </c>
      <c r="AY827" s="78" t="s">
        <v>145</v>
      </c>
      <c r="AZ827" s="78" t="s">
        <v>145</v>
      </c>
    </row>
    <row r="828" spans="1:52" ht="30" customHeight="1">
      <c r="A828" s="172" t="s">
        <v>1580</v>
      </c>
      <c r="B828" s="172" t="s">
        <v>1596</v>
      </c>
      <c r="C828" s="172" t="s">
        <v>1096</v>
      </c>
      <c r="D828" s="173">
        <v>1</v>
      </c>
      <c r="E828" s="184">
        <v>0</v>
      </c>
      <c r="F828" s="178">
        <f>TRUNC(E828*D828,1)</f>
        <v>0</v>
      </c>
      <c r="G828" s="184">
        <v>0</v>
      </c>
      <c r="H828" s="178">
        <f>TRUNC(G828*D828,1)</f>
        <v>0</v>
      </c>
      <c r="I828" s="184">
        <f>TRUNC(SUMIF(V826:V828, RIGHTB(O828, 1), H826:H828)*U828, 2)</f>
        <v>639.84</v>
      </c>
      <c r="J828" s="178">
        <f>TRUNC(I828*D828,1)</f>
        <v>639.79999999999995</v>
      </c>
      <c r="K828" s="184">
        <f t="shared" si="133"/>
        <v>639.79999999999995</v>
      </c>
      <c r="L828" s="178">
        <f t="shared" si="133"/>
        <v>639.79999999999995</v>
      </c>
      <c r="M828" s="172" t="s">
        <v>145</v>
      </c>
      <c r="N828" s="78" t="s">
        <v>3794</v>
      </c>
      <c r="O828" s="78" t="s">
        <v>4186</v>
      </c>
      <c r="P828" s="78" t="s">
        <v>332</v>
      </c>
      <c r="Q828" s="78" t="s">
        <v>332</v>
      </c>
      <c r="R828" s="78" t="s">
        <v>332</v>
      </c>
      <c r="S828">
        <v>1</v>
      </c>
      <c r="T828">
        <v>2</v>
      </c>
      <c r="U828">
        <v>0.02</v>
      </c>
      <c r="AV828" s="78" t="s">
        <v>145</v>
      </c>
      <c r="AW828" s="78" t="s">
        <v>5096</v>
      </c>
      <c r="AX828" s="78" t="s">
        <v>145</v>
      </c>
      <c r="AY828" s="78" t="s">
        <v>145</v>
      </c>
      <c r="AZ828" s="78" t="s">
        <v>145</v>
      </c>
    </row>
    <row r="829" spans="1:52" ht="30" customHeight="1">
      <c r="A829" s="172" t="s">
        <v>1494</v>
      </c>
      <c r="B829" s="172" t="s">
        <v>145</v>
      </c>
      <c r="C829" s="172" t="s">
        <v>145</v>
      </c>
      <c r="D829" s="173"/>
      <c r="E829" s="184"/>
      <c r="F829" s="178">
        <f>TRUNC(SUMIF(N826:N828, N825, F826:F828),0)</f>
        <v>0</v>
      </c>
      <c r="G829" s="184"/>
      <c r="H829" s="178">
        <f>TRUNC(SUMIF(N826:N828, N825, H826:H828),0)</f>
        <v>31992</v>
      </c>
      <c r="I829" s="184"/>
      <c r="J829" s="178">
        <f>TRUNC(SUMIF(N826:N828, N825, J826:J828),0)</f>
        <v>639</v>
      </c>
      <c r="K829" s="184"/>
      <c r="L829" s="178">
        <f>F829+H829+J829</f>
        <v>32631</v>
      </c>
      <c r="M829" s="172" t="s">
        <v>145</v>
      </c>
      <c r="N829" s="78" t="s">
        <v>342</v>
      </c>
      <c r="O829" s="78" t="s">
        <v>342</v>
      </c>
      <c r="P829" s="78" t="s">
        <v>145</v>
      </c>
      <c r="Q829" s="78" t="s">
        <v>145</v>
      </c>
      <c r="R829" s="78" t="s">
        <v>145</v>
      </c>
      <c r="AV829" s="78" t="s">
        <v>145</v>
      </c>
      <c r="AW829" s="78" t="s">
        <v>145</v>
      </c>
      <c r="AX829" s="78" t="s">
        <v>145</v>
      </c>
      <c r="AY829" s="78" t="s">
        <v>145</v>
      </c>
      <c r="AZ829" s="78" t="s">
        <v>145</v>
      </c>
    </row>
    <row r="830" spans="1:52" ht="30" customHeight="1">
      <c r="A830" s="173"/>
      <c r="B830" s="173"/>
      <c r="C830" s="173"/>
      <c r="D830" s="173"/>
      <c r="E830" s="184"/>
      <c r="F830" s="178"/>
      <c r="G830" s="184"/>
      <c r="H830" s="178"/>
      <c r="I830" s="184"/>
      <c r="J830" s="178"/>
      <c r="K830" s="184"/>
      <c r="L830" s="178"/>
      <c r="M830" s="173"/>
    </row>
    <row r="831" spans="1:52" ht="30" customHeight="1">
      <c r="A831" s="179" t="s">
        <v>5097</v>
      </c>
      <c r="B831" s="180"/>
      <c r="C831" s="180"/>
      <c r="D831" s="180"/>
      <c r="E831" s="181"/>
      <c r="F831" s="182"/>
      <c r="G831" s="181"/>
      <c r="H831" s="182"/>
      <c r="I831" s="181"/>
      <c r="J831" s="182"/>
      <c r="K831" s="181"/>
      <c r="L831" s="182"/>
      <c r="M831" s="183"/>
      <c r="N831" s="78" t="s">
        <v>3804</v>
      </c>
    </row>
    <row r="832" spans="1:52" ht="30" customHeight="1">
      <c r="A832" s="172" t="s">
        <v>1702</v>
      </c>
      <c r="B832" s="172" t="s">
        <v>1514</v>
      </c>
      <c r="C832" s="172" t="s">
        <v>1515</v>
      </c>
      <c r="D832" s="173">
        <v>9.5000000000000001E-2</v>
      </c>
      <c r="E832" s="184">
        <f>단가대비표!O361</f>
        <v>0</v>
      </c>
      <c r="F832" s="178">
        <f>TRUNC(E832*D832,1)</f>
        <v>0</v>
      </c>
      <c r="G832" s="184">
        <f>단가대비표!P361</f>
        <v>248139</v>
      </c>
      <c r="H832" s="178">
        <f>TRUNC(G832*D832,1)</f>
        <v>23573.200000000001</v>
      </c>
      <c r="I832" s="184">
        <f>단가대비표!V361</f>
        <v>0</v>
      </c>
      <c r="J832" s="178">
        <f>TRUNC(I832*D832,1)</f>
        <v>0</v>
      </c>
      <c r="K832" s="184">
        <f>TRUNC(E832+G832+I832,1)</f>
        <v>248139</v>
      </c>
      <c r="L832" s="178">
        <f>TRUNC(F832+H832+J832,1)</f>
        <v>23573.200000000001</v>
      </c>
      <c r="M832" s="172" t="s">
        <v>145</v>
      </c>
      <c r="N832" s="78" t="s">
        <v>3804</v>
      </c>
      <c r="O832" s="78" t="s">
        <v>5098</v>
      </c>
      <c r="P832" s="78" t="s">
        <v>332</v>
      </c>
      <c r="Q832" s="78" t="s">
        <v>332</v>
      </c>
      <c r="R832" s="78" t="s">
        <v>331</v>
      </c>
      <c r="AV832" s="78" t="s">
        <v>145</v>
      </c>
      <c r="AW832" s="78" t="s">
        <v>5099</v>
      </c>
      <c r="AX832" s="78" t="s">
        <v>145</v>
      </c>
      <c r="AY832" s="78" t="s">
        <v>145</v>
      </c>
      <c r="AZ832" s="78" t="s">
        <v>145</v>
      </c>
    </row>
    <row r="833" spans="1:52" ht="30" customHeight="1">
      <c r="A833" s="172" t="s">
        <v>1516</v>
      </c>
      <c r="B833" s="172" t="s">
        <v>1514</v>
      </c>
      <c r="C833" s="172" t="s">
        <v>1515</v>
      </c>
      <c r="D833" s="173">
        <v>1.4999999999999999E-2</v>
      </c>
      <c r="E833" s="184">
        <f>단가대비표!O345</f>
        <v>0</v>
      </c>
      <c r="F833" s="178">
        <f>TRUNC(E833*D833,1)</f>
        <v>0</v>
      </c>
      <c r="G833" s="184">
        <f>단가대비표!P345</f>
        <v>169804</v>
      </c>
      <c r="H833" s="178">
        <f>TRUNC(G833*D833,1)</f>
        <v>2547</v>
      </c>
      <c r="I833" s="184">
        <f>단가대비표!V345</f>
        <v>0</v>
      </c>
      <c r="J833" s="178">
        <f>TRUNC(I833*D833,1)</f>
        <v>0</v>
      </c>
      <c r="K833" s="184">
        <f>TRUNC(E833+G833+I833,1)</f>
        <v>169804</v>
      </c>
      <c r="L833" s="178">
        <f>TRUNC(F833+H833+J833,1)</f>
        <v>2547</v>
      </c>
      <c r="M833" s="172" t="s">
        <v>145</v>
      </c>
      <c r="N833" s="78" t="s">
        <v>3804</v>
      </c>
      <c r="O833" s="78" t="s">
        <v>4472</v>
      </c>
      <c r="P833" s="78" t="s">
        <v>332</v>
      </c>
      <c r="Q833" s="78" t="s">
        <v>332</v>
      </c>
      <c r="R833" s="78" t="s">
        <v>331</v>
      </c>
      <c r="AV833" s="78" t="s">
        <v>145</v>
      </c>
      <c r="AW833" s="78" t="s">
        <v>5100</v>
      </c>
      <c r="AX833" s="78" t="s">
        <v>145</v>
      </c>
      <c r="AY833" s="78" t="s">
        <v>145</v>
      </c>
      <c r="AZ833" s="78" t="s">
        <v>145</v>
      </c>
    </row>
    <row r="834" spans="1:52" ht="30" customHeight="1">
      <c r="A834" s="172" t="s">
        <v>1494</v>
      </c>
      <c r="B834" s="172" t="s">
        <v>145</v>
      </c>
      <c r="C834" s="172" t="s">
        <v>145</v>
      </c>
      <c r="D834" s="173"/>
      <c r="E834" s="184"/>
      <c r="F834" s="178">
        <f>TRUNC(SUMIF(N832:N833, N831, F832:F833),0)</f>
        <v>0</v>
      </c>
      <c r="G834" s="184"/>
      <c r="H834" s="178">
        <f>TRUNC(SUMIF(N832:N833, N831, H832:H833),0)</f>
        <v>26120</v>
      </c>
      <c r="I834" s="184"/>
      <c r="J834" s="178">
        <f>TRUNC(SUMIF(N832:N833, N831, J832:J833),0)</f>
        <v>0</v>
      </c>
      <c r="K834" s="184"/>
      <c r="L834" s="178">
        <f>F834+H834+J834</f>
        <v>26120</v>
      </c>
      <c r="M834" s="172" t="s">
        <v>145</v>
      </c>
      <c r="N834" s="78" t="s">
        <v>342</v>
      </c>
      <c r="O834" s="78" t="s">
        <v>342</v>
      </c>
      <c r="P834" s="78" t="s">
        <v>145</v>
      </c>
      <c r="Q834" s="78" t="s">
        <v>145</v>
      </c>
      <c r="R834" s="78" t="s">
        <v>145</v>
      </c>
      <c r="AV834" s="78" t="s">
        <v>145</v>
      </c>
      <c r="AW834" s="78" t="s">
        <v>145</v>
      </c>
      <c r="AX834" s="78" t="s">
        <v>145</v>
      </c>
      <c r="AY834" s="78" t="s">
        <v>145</v>
      </c>
      <c r="AZ834" s="78" t="s">
        <v>145</v>
      </c>
    </row>
    <row r="835" spans="1:52" ht="30" customHeight="1">
      <c r="A835" s="173"/>
      <c r="B835" s="173"/>
      <c r="C835" s="173"/>
      <c r="D835" s="173"/>
      <c r="E835" s="184"/>
      <c r="F835" s="178"/>
      <c r="G835" s="184"/>
      <c r="H835" s="178"/>
      <c r="I835" s="184"/>
      <c r="J835" s="178"/>
      <c r="K835" s="184"/>
      <c r="L835" s="178"/>
      <c r="M835" s="173"/>
    </row>
    <row r="836" spans="1:52" ht="30" customHeight="1">
      <c r="A836" s="179" t="s">
        <v>5101</v>
      </c>
      <c r="B836" s="180"/>
      <c r="C836" s="180"/>
      <c r="D836" s="180"/>
      <c r="E836" s="181"/>
      <c r="F836" s="182"/>
      <c r="G836" s="181"/>
      <c r="H836" s="182"/>
      <c r="I836" s="181"/>
      <c r="J836" s="182"/>
      <c r="K836" s="181"/>
      <c r="L836" s="182"/>
      <c r="M836" s="183"/>
      <c r="N836" s="78" t="s">
        <v>3806</v>
      </c>
    </row>
    <row r="837" spans="1:52" ht="30" customHeight="1">
      <c r="A837" s="172" t="s">
        <v>1702</v>
      </c>
      <c r="B837" s="172" t="s">
        <v>1514</v>
      </c>
      <c r="C837" s="172" t="s">
        <v>1515</v>
      </c>
      <c r="D837" s="173">
        <v>0.124</v>
      </c>
      <c r="E837" s="184">
        <f>단가대비표!O361</f>
        <v>0</v>
      </c>
      <c r="F837" s="178">
        <f>TRUNC(E837*D837,1)</f>
        <v>0</v>
      </c>
      <c r="G837" s="184">
        <f>단가대비표!P361</f>
        <v>248139</v>
      </c>
      <c r="H837" s="178">
        <f>TRUNC(G837*D837,1)</f>
        <v>30769.200000000001</v>
      </c>
      <c r="I837" s="184">
        <f>단가대비표!V361</f>
        <v>0</v>
      </c>
      <c r="J837" s="178">
        <f>TRUNC(I837*D837,1)</f>
        <v>0</v>
      </c>
      <c r="K837" s="184">
        <f>TRUNC(E837+G837+I837,1)</f>
        <v>248139</v>
      </c>
      <c r="L837" s="178">
        <f>TRUNC(F837+H837+J837,1)</f>
        <v>30769.200000000001</v>
      </c>
      <c r="M837" s="172" t="s">
        <v>145</v>
      </c>
      <c r="N837" s="78" t="s">
        <v>3806</v>
      </c>
      <c r="O837" s="78" t="s">
        <v>5098</v>
      </c>
      <c r="P837" s="78" t="s">
        <v>332</v>
      </c>
      <c r="Q837" s="78" t="s">
        <v>332</v>
      </c>
      <c r="R837" s="78" t="s">
        <v>331</v>
      </c>
      <c r="AV837" s="78" t="s">
        <v>145</v>
      </c>
      <c r="AW837" s="78" t="s">
        <v>5102</v>
      </c>
      <c r="AX837" s="78" t="s">
        <v>145</v>
      </c>
      <c r="AY837" s="78" t="s">
        <v>145</v>
      </c>
      <c r="AZ837" s="78" t="s">
        <v>145</v>
      </c>
    </row>
    <row r="838" spans="1:52" ht="30" customHeight="1">
      <c r="A838" s="172" t="s">
        <v>1516</v>
      </c>
      <c r="B838" s="172" t="s">
        <v>1514</v>
      </c>
      <c r="C838" s="172" t="s">
        <v>1515</v>
      </c>
      <c r="D838" s="173">
        <v>1.7000000000000001E-2</v>
      </c>
      <c r="E838" s="184">
        <f>단가대비표!O345</f>
        <v>0</v>
      </c>
      <c r="F838" s="178">
        <f>TRUNC(E838*D838,1)</f>
        <v>0</v>
      </c>
      <c r="G838" s="184">
        <f>단가대비표!P345</f>
        <v>169804</v>
      </c>
      <c r="H838" s="178">
        <f>TRUNC(G838*D838,1)</f>
        <v>2886.6</v>
      </c>
      <c r="I838" s="184">
        <f>단가대비표!V345</f>
        <v>0</v>
      </c>
      <c r="J838" s="178">
        <f>TRUNC(I838*D838,1)</f>
        <v>0</v>
      </c>
      <c r="K838" s="184">
        <f>TRUNC(E838+G838+I838,1)</f>
        <v>169804</v>
      </c>
      <c r="L838" s="178">
        <f>TRUNC(F838+H838+J838,1)</f>
        <v>2886.6</v>
      </c>
      <c r="M838" s="172" t="s">
        <v>145</v>
      </c>
      <c r="N838" s="78" t="s">
        <v>3806</v>
      </c>
      <c r="O838" s="78" t="s">
        <v>4472</v>
      </c>
      <c r="P838" s="78" t="s">
        <v>332</v>
      </c>
      <c r="Q838" s="78" t="s">
        <v>332</v>
      </c>
      <c r="R838" s="78" t="s">
        <v>331</v>
      </c>
      <c r="AV838" s="78" t="s">
        <v>145</v>
      </c>
      <c r="AW838" s="78" t="s">
        <v>5103</v>
      </c>
      <c r="AX838" s="78" t="s">
        <v>145</v>
      </c>
      <c r="AY838" s="78" t="s">
        <v>145</v>
      </c>
      <c r="AZ838" s="78" t="s">
        <v>145</v>
      </c>
    </row>
    <row r="839" spans="1:52" ht="30" customHeight="1">
      <c r="A839" s="172" t="s">
        <v>1494</v>
      </c>
      <c r="B839" s="172" t="s">
        <v>145</v>
      </c>
      <c r="C839" s="172" t="s">
        <v>145</v>
      </c>
      <c r="D839" s="173"/>
      <c r="E839" s="184"/>
      <c r="F839" s="178">
        <f>TRUNC(SUMIF(N837:N838, N836, F837:F838),0)</f>
        <v>0</v>
      </c>
      <c r="G839" s="184"/>
      <c r="H839" s="178">
        <f>TRUNC(SUMIF(N837:N838, N836, H837:H838),0)</f>
        <v>33655</v>
      </c>
      <c r="I839" s="184"/>
      <c r="J839" s="178">
        <f>TRUNC(SUMIF(N837:N838, N836, J837:J838),0)</f>
        <v>0</v>
      </c>
      <c r="K839" s="184"/>
      <c r="L839" s="178">
        <f>F839+H839+J839</f>
        <v>33655</v>
      </c>
      <c r="M839" s="172" t="s">
        <v>145</v>
      </c>
      <c r="N839" s="78" t="s">
        <v>342</v>
      </c>
      <c r="O839" s="78" t="s">
        <v>342</v>
      </c>
      <c r="P839" s="78" t="s">
        <v>145</v>
      </c>
      <c r="Q839" s="78" t="s">
        <v>145</v>
      </c>
      <c r="R839" s="78" t="s">
        <v>145</v>
      </c>
      <c r="AV839" s="78" t="s">
        <v>145</v>
      </c>
      <c r="AW839" s="78" t="s">
        <v>145</v>
      </c>
      <c r="AX839" s="78" t="s">
        <v>145</v>
      </c>
      <c r="AY839" s="78" t="s">
        <v>145</v>
      </c>
      <c r="AZ839" s="78" t="s">
        <v>145</v>
      </c>
    </row>
    <row r="840" spans="1:52" ht="30" customHeight="1">
      <c r="A840" s="173"/>
      <c r="B840" s="173"/>
      <c r="C840" s="173"/>
      <c r="D840" s="173"/>
      <c r="E840" s="184"/>
      <c r="F840" s="178"/>
      <c r="G840" s="184"/>
      <c r="H840" s="178"/>
      <c r="I840" s="184"/>
      <c r="J840" s="178"/>
      <c r="K840" s="184"/>
      <c r="L840" s="178"/>
      <c r="M840" s="173"/>
    </row>
    <row r="841" spans="1:52" ht="30" customHeight="1">
      <c r="A841" s="179" t="s">
        <v>5104</v>
      </c>
      <c r="B841" s="180"/>
      <c r="C841" s="180"/>
      <c r="D841" s="180"/>
      <c r="E841" s="181"/>
      <c r="F841" s="182"/>
      <c r="G841" s="181"/>
      <c r="H841" s="182"/>
      <c r="I841" s="181"/>
      <c r="J841" s="182"/>
      <c r="K841" s="181"/>
      <c r="L841" s="182"/>
      <c r="M841" s="183"/>
      <c r="N841" s="78" t="s">
        <v>3808</v>
      </c>
    </row>
    <row r="842" spans="1:52" ht="30" customHeight="1">
      <c r="A842" s="172" t="s">
        <v>1702</v>
      </c>
      <c r="B842" s="172" t="s">
        <v>1514</v>
      </c>
      <c r="C842" s="172" t="s">
        <v>1515</v>
      </c>
      <c r="D842" s="173">
        <v>0.124</v>
      </c>
      <c r="E842" s="184">
        <f>단가대비표!O361</f>
        <v>0</v>
      </c>
      <c r="F842" s="178">
        <f>TRUNC(E842*D842,1)</f>
        <v>0</v>
      </c>
      <c r="G842" s="184">
        <f>단가대비표!P361</f>
        <v>248139</v>
      </c>
      <c r="H842" s="178">
        <f>TRUNC(G842*D842,1)</f>
        <v>30769.200000000001</v>
      </c>
      <c r="I842" s="184">
        <f>단가대비표!V361</f>
        <v>0</v>
      </c>
      <c r="J842" s="178">
        <f>TRUNC(I842*D842,1)</f>
        <v>0</v>
      </c>
      <c r="K842" s="184">
        <f>TRUNC(E842+G842+I842,1)</f>
        <v>248139</v>
      </c>
      <c r="L842" s="178">
        <f>TRUNC(F842+H842+J842,1)</f>
        <v>30769.200000000001</v>
      </c>
      <c r="M842" s="172" t="s">
        <v>145</v>
      </c>
      <c r="N842" s="78" t="s">
        <v>3808</v>
      </c>
      <c r="O842" s="78" t="s">
        <v>5098</v>
      </c>
      <c r="P842" s="78" t="s">
        <v>332</v>
      </c>
      <c r="Q842" s="78" t="s">
        <v>332</v>
      </c>
      <c r="R842" s="78" t="s">
        <v>331</v>
      </c>
      <c r="AV842" s="78" t="s">
        <v>145</v>
      </c>
      <c r="AW842" s="78" t="s">
        <v>5105</v>
      </c>
      <c r="AX842" s="78" t="s">
        <v>145</v>
      </c>
      <c r="AY842" s="78" t="s">
        <v>145</v>
      </c>
      <c r="AZ842" s="78" t="s">
        <v>145</v>
      </c>
    </row>
    <row r="843" spans="1:52" ht="30" customHeight="1">
      <c r="A843" s="172" t="s">
        <v>1516</v>
      </c>
      <c r="B843" s="172" t="s">
        <v>1514</v>
      </c>
      <c r="C843" s="172" t="s">
        <v>1515</v>
      </c>
      <c r="D843" s="173">
        <v>0.02</v>
      </c>
      <c r="E843" s="184">
        <f>단가대비표!O345</f>
        <v>0</v>
      </c>
      <c r="F843" s="178">
        <f>TRUNC(E843*D843,1)</f>
        <v>0</v>
      </c>
      <c r="G843" s="184">
        <f>단가대비표!P345</f>
        <v>169804</v>
      </c>
      <c r="H843" s="178">
        <f>TRUNC(G843*D843,1)</f>
        <v>3396</v>
      </c>
      <c r="I843" s="184">
        <f>단가대비표!V345</f>
        <v>0</v>
      </c>
      <c r="J843" s="178">
        <f>TRUNC(I843*D843,1)</f>
        <v>0</v>
      </c>
      <c r="K843" s="184">
        <f>TRUNC(E843+G843+I843,1)</f>
        <v>169804</v>
      </c>
      <c r="L843" s="178">
        <f>TRUNC(F843+H843+J843,1)</f>
        <v>3396</v>
      </c>
      <c r="M843" s="172" t="s">
        <v>145</v>
      </c>
      <c r="N843" s="78" t="s">
        <v>3808</v>
      </c>
      <c r="O843" s="78" t="s">
        <v>4472</v>
      </c>
      <c r="P843" s="78" t="s">
        <v>332</v>
      </c>
      <c r="Q843" s="78" t="s">
        <v>332</v>
      </c>
      <c r="R843" s="78" t="s">
        <v>331</v>
      </c>
      <c r="AV843" s="78" t="s">
        <v>145</v>
      </c>
      <c r="AW843" s="78" t="s">
        <v>5106</v>
      </c>
      <c r="AX843" s="78" t="s">
        <v>145</v>
      </c>
      <c r="AY843" s="78" t="s">
        <v>145</v>
      </c>
      <c r="AZ843" s="78" t="s">
        <v>145</v>
      </c>
    </row>
    <row r="844" spans="1:52" ht="30" customHeight="1">
      <c r="A844" s="172" t="s">
        <v>1494</v>
      </c>
      <c r="B844" s="172" t="s">
        <v>145</v>
      </c>
      <c r="C844" s="172" t="s">
        <v>145</v>
      </c>
      <c r="D844" s="173"/>
      <c r="E844" s="184"/>
      <c r="F844" s="178">
        <f>TRUNC(SUMIF(N842:N843, N841, F842:F843),0)</f>
        <v>0</v>
      </c>
      <c r="G844" s="184"/>
      <c r="H844" s="178">
        <f>TRUNC(SUMIF(N842:N843, N841, H842:H843),0)</f>
        <v>34165</v>
      </c>
      <c r="I844" s="184"/>
      <c r="J844" s="178">
        <f>TRUNC(SUMIF(N842:N843, N841, J842:J843),0)</f>
        <v>0</v>
      </c>
      <c r="K844" s="184"/>
      <c r="L844" s="178">
        <f>F844+H844+J844</f>
        <v>34165</v>
      </c>
      <c r="M844" s="172" t="s">
        <v>145</v>
      </c>
      <c r="N844" s="78" t="s">
        <v>342</v>
      </c>
      <c r="O844" s="78" t="s">
        <v>342</v>
      </c>
      <c r="P844" s="78" t="s">
        <v>145</v>
      </c>
      <c r="Q844" s="78" t="s">
        <v>145</v>
      </c>
      <c r="R844" s="78" t="s">
        <v>145</v>
      </c>
      <c r="AV844" s="78" t="s">
        <v>145</v>
      </c>
      <c r="AW844" s="78" t="s">
        <v>145</v>
      </c>
      <c r="AX844" s="78" t="s">
        <v>145</v>
      </c>
      <c r="AY844" s="78" t="s">
        <v>145</v>
      </c>
      <c r="AZ844" s="78" t="s">
        <v>145</v>
      </c>
    </row>
    <row r="845" spans="1:52" ht="30" customHeight="1">
      <c r="A845" s="173"/>
      <c r="B845" s="173"/>
      <c r="C845" s="173"/>
      <c r="D845" s="173"/>
      <c r="E845" s="184"/>
      <c r="F845" s="178"/>
      <c r="G845" s="184"/>
      <c r="H845" s="178"/>
      <c r="I845" s="184"/>
      <c r="J845" s="178"/>
      <c r="K845" s="184"/>
      <c r="L845" s="178"/>
      <c r="M845" s="173"/>
    </row>
    <row r="846" spans="1:52" ht="30" customHeight="1">
      <c r="A846" s="179" t="s">
        <v>5107</v>
      </c>
      <c r="B846" s="180"/>
      <c r="C846" s="180"/>
      <c r="D846" s="180"/>
      <c r="E846" s="181"/>
      <c r="F846" s="182"/>
      <c r="G846" s="181"/>
      <c r="H846" s="182"/>
      <c r="I846" s="181"/>
      <c r="J846" s="182"/>
      <c r="K846" s="181"/>
      <c r="L846" s="182"/>
      <c r="M846" s="183"/>
      <c r="N846" s="78" t="s">
        <v>3810</v>
      </c>
    </row>
    <row r="847" spans="1:52" ht="30" customHeight="1">
      <c r="A847" s="172" t="s">
        <v>1611</v>
      </c>
      <c r="B847" s="172" t="s">
        <v>1614</v>
      </c>
      <c r="C847" s="172" t="s">
        <v>1604</v>
      </c>
      <c r="D847" s="173">
        <v>0.03</v>
      </c>
      <c r="E847" s="184">
        <f>단가대비표!O313</f>
        <v>10400</v>
      </c>
      <c r="F847" s="178">
        <f>TRUNC(E847*D847,1)</f>
        <v>312</v>
      </c>
      <c r="G847" s="184">
        <f>단가대비표!P313</f>
        <v>0</v>
      </c>
      <c r="H847" s="178">
        <f>TRUNC(G847*D847,1)</f>
        <v>0</v>
      </c>
      <c r="I847" s="184">
        <f>단가대비표!V313</f>
        <v>0</v>
      </c>
      <c r="J847" s="178">
        <f>TRUNC(I847*D847,1)</f>
        <v>0</v>
      </c>
      <c r="K847" s="184">
        <f>TRUNC(E847+G847+I847,1)</f>
        <v>10400</v>
      </c>
      <c r="L847" s="178">
        <f>TRUNC(F847+H847+J847,1)</f>
        <v>312</v>
      </c>
      <c r="M847" s="172" t="s">
        <v>145</v>
      </c>
      <c r="N847" s="78" t="s">
        <v>3810</v>
      </c>
      <c r="O847" s="78" t="s">
        <v>4763</v>
      </c>
      <c r="P847" s="78" t="s">
        <v>332</v>
      </c>
      <c r="Q847" s="78" t="s">
        <v>332</v>
      </c>
      <c r="R847" s="78" t="s">
        <v>331</v>
      </c>
      <c r="AV847" s="78" t="s">
        <v>145</v>
      </c>
      <c r="AW847" s="78" t="s">
        <v>5108</v>
      </c>
      <c r="AX847" s="78" t="s">
        <v>145</v>
      </c>
      <c r="AY847" s="78" t="s">
        <v>145</v>
      </c>
      <c r="AZ847" s="78" t="s">
        <v>145</v>
      </c>
    </row>
    <row r="848" spans="1:52" ht="30" customHeight="1">
      <c r="A848" s="172" t="s">
        <v>1494</v>
      </c>
      <c r="B848" s="172" t="s">
        <v>145</v>
      </c>
      <c r="C848" s="172" t="s">
        <v>145</v>
      </c>
      <c r="D848" s="173"/>
      <c r="E848" s="184"/>
      <c r="F848" s="178">
        <f>TRUNC(SUMIF(N847:N847, N846, F847:F847),0)</f>
        <v>312</v>
      </c>
      <c r="G848" s="184"/>
      <c r="H848" s="178">
        <f>TRUNC(SUMIF(N847:N847, N846, H847:H847),0)</f>
        <v>0</v>
      </c>
      <c r="I848" s="184"/>
      <c r="J848" s="178">
        <f>TRUNC(SUMIF(N847:N847, N846, J847:J847),0)</f>
        <v>0</v>
      </c>
      <c r="K848" s="184"/>
      <c r="L848" s="178">
        <f>F848+H848+J848</f>
        <v>312</v>
      </c>
      <c r="M848" s="172" t="s">
        <v>145</v>
      </c>
      <c r="N848" s="78" t="s">
        <v>342</v>
      </c>
      <c r="O848" s="78" t="s">
        <v>342</v>
      </c>
      <c r="P848" s="78" t="s">
        <v>145</v>
      </c>
      <c r="Q848" s="78" t="s">
        <v>145</v>
      </c>
      <c r="R848" s="78" t="s">
        <v>145</v>
      </c>
      <c r="AV848" s="78" t="s">
        <v>145</v>
      </c>
      <c r="AW848" s="78" t="s">
        <v>145</v>
      </c>
      <c r="AX848" s="78" t="s">
        <v>145</v>
      </c>
      <c r="AY848" s="78" t="s">
        <v>145</v>
      </c>
      <c r="AZ848" s="78" t="s">
        <v>145</v>
      </c>
    </row>
    <row r="849" spans="1:52" ht="30" customHeight="1">
      <c r="A849" s="173"/>
      <c r="B849" s="173"/>
      <c r="C849" s="173"/>
      <c r="D849" s="173"/>
      <c r="E849" s="184"/>
      <c r="F849" s="178"/>
      <c r="G849" s="184"/>
      <c r="H849" s="178"/>
      <c r="I849" s="184"/>
      <c r="J849" s="178"/>
      <c r="K849" s="184"/>
      <c r="L849" s="178"/>
      <c r="M849" s="173"/>
    </row>
    <row r="850" spans="1:52" ht="30" customHeight="1">
      <c r="A850" s="179" t="s">
        <v>5109</v>
      </c>
      <c r="B850" s="180"/>
      <c r="C850" s="180"/>
      <c r="D850" s="180"/>
      <c r="E850" s="181"/>
      <c r="F850" s="182"/>
      <c r="G850" s="181"/>
      <c r="H850" s="182"/>
      <c r="I850" s="181"/>
      <c r="J850" s="182"/>
      <c r="K850" s="181"/>
      <c r="L850" s="182"/>
      <c r="M850" s="183"/>
      <c r="N850" s="78" t="s">
        <v>3812</v>
      </c>
    </row>
    <row r="851" spans="1:52" ht="30" customHeight="1">
      <c r="A851" s="172" t="s">
        <v>1611</v>
      </c>
      <c r="B851" s="172" t="s">
        <v>1614</v>
      </c>
      <c r="C851" s="172" t="s">
        <v>1604</v>
      </c>
      <c r="D851" s="173">
        <v>0.03</v>
      </c>
      <c r="E851" s="184">
        <f>단가대비표!O313</f>
        <v>10400</v>
      </c>
      <c r="F851" s="178">
        <f>TRUNC(E851*D851,1)</f>
        <v>312</v>
      </c>
      <c r="G851" s="184">
        <f>단가대비표!P313</f>
        <v>0</v>
      </c>
      <c r="H851" s="178">
        <f>TRUNC(G851*D851,1)</f>
        <v>0</v>
      </c>
      <c r="I851" s="184">
        <f>단가대비표!V313</f>
        <v>0</v>
      </c>
      <c r="J851" s="178">
        <f>TRUNC(I851*D851,1)</f>
        <v>0</v>
      </c>
      <c r="K851" s="184">
        <f>TRUNC(E851+G851+I851,1)</f>
        <v>10400</v>
      </c>
      <c r="L851" s="178">
        <f>TRUNC(F851+H851+J851,1)</f>
        <v>312</v>
      </c>
      <c r="M851" s="172" t="s">
        <v>145</v>
      </c>
      <c r="N851" s="78" t="s">
        <v>3812</v>
      </c>
      <c r="O851" s="78" t="s">
        <v>4763</v>
      </c>
      <c r="P851" s="78" t="s">
        <v>332</v>
      </c>
      <c r="Q851" s="78" t="s">
        <v>332</v>
      </c>
      <c r="R851" s="78" t="s">
        <v>331</v>
      </c>
      <c r="AV851" s="78" t="s">
        <v>145</v>
      </c>
      <c r="AW851" s="78" t="s">
        <v>5110</v>
      </c>
      <c r="AX851" s="78" t="s">
        <v>145</v>
      </c>
      <c r="AY851" s="78" t="s">
        <v>145</v>
      </c>
      <c r="AZ851" s="78" t="s">
        <v>145</v>
      </c>
    </row>
    <row r="852" spans="1:52" ht="30" customHeight="1">
      <c r="A852" s="172" t="s">
        <v>1494</v>
      </c>
      <c r="B852" s="172" t="s">
        <v>145</v>
      </c>
      <c r="C852" s="172" t="s">
        <v>145</v>
      </c>
      <c r="D852" s="173"/>
      <c r="E852" s="184"/>
      <c r="F852" s="178">
        <f>TRUNC(SUMIF(N851:N851, N850, F851:F851),0)</f>
        <v>312</v>
      </c>
      <c r="G852" s="184"/>
      <c r="H852" s="178">
        <f>TRUNC(SUMIF(N851:N851, N850, H851:H851),0)</f>
        <v>0</v>
      </c>
      <c r="I852" s="184"/>
      <c r="J852" s="178">
        <f>TRUNC(SUMIF(N851:N851, N850, J851:J851),0)</f>
        <v>0</v>
      </c>
      <c r="K852" s="184"/>
      <c r="L852" s="178">
        <f>F852+H852+J852</f>
        <v>312</v>
      </c>
      <c r="M852" s="172" t="s">
        <v>145</v>
      </c>
      <c r="N852" s="78" t="s">
        <v>342</v>
      </c>
      <c r="O852" s="78" t="s">
        <v>342</v>
      </c>
      <c r="P852" s="78" t="s">
        <v>145</v>
      </c>
      <c r="Q852" s="78" t="s">
        <v>145</v>
      </c>
      <c r="R852" s="78" t="s">
        <v>145</v>
      </c>
      <c r="AV852" s="78" t="s">
        <v>145</v>
      </c>
      <c r="AW852" s="78" t="s">
        <v>145</v>
      </c>
      <c r="AX852" s="78" t="s">
        <v>145</v>
      </c>
      <c r="AY852" s="78" t="s">
        <v>145</v>
      </c>
      <c r="AZ852" s="78" t="s">
        <v>145</v>
      </c>
    </row>
    <row r="853" spans="1:52" ht="30" customHeight="1">
      <c r="A853" s="173"/>
      <c r="B853" s="173"/>
      <c r="C853" s="173"/>
      <c r="D853" s="173"/>
      <c r="E853" s="184"/>
      <c r="F853" s="178"/>
      <c r="G853" s="184"/>
      <c r="H853" s="178"/>
      <c r="I853" s="184"/>
      <c r="J853" s="178"/>
      <c r="K853" s="184"/>
      <c r="L853" s="178"/>
      <c r="M853" s="173"/>
    </row>
    <row r="854" spans="1:52" ht="30" customHeight="1">
      <c r="A854" s="179" t="s">
        <v>5111</v>
      </c>
      <c r="B854" s="180"/>
      <c r="C854" s="180"/>
      <c r="D854" s="180"/>
      <c r="E854" s="181"/>
      <c r="F854" s="182"/>
      <c r="G854" s="181"/>
      <c r="H854" s="182"/>
      <c r="I854" s="181"/>
      <c r="J854" s="182"/>
      <c r="K854" s="181"/>
      <c r="L854" s="182"/>
      <c r="M854" s="183"/>
      <c r="N854" s="78" t="s">
        <v>3814</v>
      </c>
    </row>
    <row r="855" spans="1:52" ht="30" customHeight="1">
      <c r="A855" s="172" t="s">
        <v>1611</v>
      </c>
      <c r="B855" s="172" t="s">
        <v>1703</v>
      </c>
      <c r="C855" s="172" t="s">
        <v>1604</v>
      </c>
      <c r="D855" s="173">
        <v>9.6000000000000002E-2</v>
      </c>
      <c r="E855" s="184">
        <f>단가대비표!O314</f>
        <v>21210</v>
      </c>
      <c r="F855" s="178">
        <f>TRUNC(E855*D855,1)</f>
        <v>2036.1</v>
      </c>
      <c r="G855" s="184">
        <f>단가대비표!P314</f>
        <v>0</v>
      </c>
      <c r="H855" s="178">
        <f>TRUNC(G855*D855,1)</f>
        <v>0</v>
      </c>
      <c r="I855" s="184">
        <f>단가대비표!V314</f>
        <v>0</v>
      </c>
      <c r="J855" s="178">
        <f>TRUNC(I855*D855,1)</f>
        <v>0</v>
      </c>
      <c r="K855" s="184">
        <f>TRUNC(E855+G855+I855,1)</f>
        <v>21210</v>
      </c>
      <c r="L855" s="178">
        <f>TRUNC(F855+H855+J855,1)</f>
        <v>2036.1</v>
      </c>
      <c r="M855" s="172" t="s">
        <v>145</v>
      </c>
      <c r="N855" s="78" t="s">
        <v>3814</v>
      </c>
      <c r="O855" s="78" t="s">
        <v>5112</v>
      </c>
      <c r="P855" s="78" t="s">
        <v>332</v>
      </c>
      <c r="Q855" s="78" t="s">
        <v>332</v>
      </c>
      <c r="R855" s="78" t="s">
        <v>331</v>
      </c>
      <c r="AV855" s="78" t="s">
        <v>145</v>
      </c>
      <c r="AW855" s="78" t="s">
        <v>5113</v>
      </c>
      <c r="AX855" s="78" t="s">
        <v>145</v>
      </c>
      <c r="AY855" s="78" t="s">
        <v>145</v>
      </c>
      <c r="AZ855" s="78" t="s">
        <v>145</v>
      </c>
    </row>
    <row r="856" spans="1:52" ht="30" customHeight="1">
      <c r="A856" s="172" t="s">
        <v>1494</v>
      </c>
      <c r="B856" s="172" t="s">
        <v>145</v>
      </c>
      <c r="C856" s="172" t="s">
        <v>145</v>
      </c>
      <c r="D856" s="173"/>
      <c r="E856" s="184"/>
      <c r="F856" s="178">
        <f>TRUNC(SUMIF(N855:N855, N854, F855:F855),0)</f>
        <v>2036</v>
      </c>
      <c r="G856" s="184"/>
      <c r="H856" s="178">
        <f>TRUNC(SUMIF(N855:N855, N854, H855:H855),0)</f>
        <v>0</v>
      </c>
      <c r="I856" s="184"/>
      <c r="J856" s="178">
        <f>TRUNC(SUMIF(N855:N855, N854, J855:J855),0)</f>
        <v>0</v>
      </c>
      <c r="K856" s="184"/>
      <c r="L856" s="178">
        <f>F856+H856+J856</f>
        <v>2036</v>
      </c>
      <c r="M856" s="172" t="s">
        <v>145</v>
      </c>
      <c r="N856" s="78" t="s">
        <v>342</v>
      </c>
      <c r="O856" s="78" t="s">
        <v>342</v>
      </c>
      <c r="P856" s="78" t="s">
        <v>145</v>
      </c>
      <c r="Q856" s="78" t="s">
        <v>145</v>
      </c>
      <c r="R856" s="78" t="s">
        <v>145</v>
      </c>
      <c r="AV856" s="78" t="s">
        <v>145</v>
      </c>
      <c r="AW856" s="78" t="s">
        <v>145</v>
      </c>
      <c r="AX856" s="78" t="s">
        <v>145</v>
      </c>
      <c r="AY856" s="78" t="s">
        <v>145</v>
      </c>
      <c r="AZ856" s="78" t="s">
        <v>145</v>
      </c>
    </row>
    <row r="857" spans="1:52" ht="30" customHeight="1">
      <c r="A857" s="173"/>
      <c r="B857" s="173"/>
      <c r="C857" s="173"/>
      <c r="D857" s="173"/>
      <c r="E857" s="184"/>
      <c r="F857" s="178"/>
      <c r="G857" s="184"/>
      <c r="H857" s="178"/>
      <c r="I857" s="184"/>
      <c r="J857" s="178"/>
      <c r="K857" s="184"/>
      <c r="L857" s="178"/>
      <c r="M857" s="173"/>
    </row>
    <row r="858" spans="1:52" ht="30" customHeight="1">
      <c r="A858" s="179" t="s">
        <v>5114</v>
      </c>
      <c r="B858" s="180"/>
      <c r="C858" s="180"/>
      <c r="D858" s="180"/>
      <c r="E858" s="181"/>
      <c r="F858" s="182"/>
      <c r="G858" s="181"/>
      <c r="H858" s="182"/>
      <c r="I858" s="181"/>
      <c r="J858" s="182"/>
      <c r="K858" s="181"/>
      <c r="L858" s="182"/>
      <c r="M858" s="183"/>
      <c r="N858" s="78" t="s">
        <v>3816</v>
      </c>
    </row>
    <row r="859" spans="1:52" ht="30" customHeight="1">
      <c r="A859" s="172" t="s">
        <v>725</v>
      </c>
      <c r="B859" s="172" t="s">
        <v>145</v>
      </c>
      <c r="C859" s="172" t="s">
        <v>898</v>
      </c>
      <c r="D859" s="173">
        <v>1</v>
      </c>
      <c r="E859" s="184">
        <f>단가대비표!O329</f>
        <v>1500</v>
      </c>
      <c r="F859" s="178">
        <f>TRUNC(E859*D859,1)</f>
        <v>1500</v>
      </c>
      <c r="G859" s="184">
        <f>단가대비표!P329</f>
        <v>0</v>
      </c>
      <c r="H859" s="178">
        <f>TRUNC(G859*D859,1)</f>
        <v>0</v>
      </c>
      <c r="I859" s="184">
        <f>단가대비표!V329</f>
        <v>0</v>
      </c>
      <c r="J859" s="178">
        <f>TRUNC(I859*D859,1)</f>
        <v>0</v>
      </c>
      <c r="K859" s="184">
        <f>TRUNC(E859+G859+I859,1)</f>
        <v>1500</v>
      </c>
      <c r="L859" s="178">
        <f>TRUNC(F859+H859+J859,1)</f>
        <v>1500</v>
      </c>
      <c r="M859" s="172" t="s">
        <v>145</v>
      </c>
      <c r="N859" s="78" t="s">
        <v>3816</v>
      </c>
      <c r="O859" s="78" t="s">
        <v>5115</v>
      </c>
      <c r="P859" s="78" t="s">
        <v>332</v>
      </c>
      <c r="Q859" s="78" t="s">
        <v>332</v>
      </c>
      <c r="R859" s="78" t="s">
        <v>331</v>
      </c>
      <c r="AV859" s="78" t="s">
        <v>145</v>
      </c>
      <c r="AW859" s="78" t="s">
        <v>5116</v>
      </c>
      <c r="AX859" s="78" t="s">
        <v>145</v>
      </c>
      <c r="AY859" s="78" t="s">
        <v>145</v>
      </c>
      <c r="AZ859" s="78" t="s">
        <v>145</v>
      </c>
    </row>
    <row r="860" spans="1:52" ht="30" customHeight="1">
      <c r="A860" s="172" t="s">
        <v>1494</v>
      </c>
      <c r="B860" s="172" t="s">
        <v>145</v>
      </c>
      <c r="C860" s="172" t="s">
        <v>145</v>
      </c>
      <c r="D860" s="173"/>
      <c r="E860" s="184"/>
      <c r="F860" s="178">
        <f>TRUNC(SUMIF(N859:N859, N858, F859:F859),0)</f>
        <v>1500</v>
      </c>
      <c r="G860" s="184"/>
      <c r="H860" s="178">
        <f>TRUNC(SUMIF(N859:N859, N858, H859:H859),0)</f>
        <v>0</v>
      </c>
      <c r="I860" s="184"/>
      <c r="J860" s="178">
        <f>TRUNC(SUMIF(N859:N859, N858, J859:J859),0)</f>
        <v>0</v>
      </c>
      <c r="K860" s="184"/>
      <c r="L860" s="178">
        <f>F860+H860+J860</f>
        <v>1500</v>
      </c>
      <c r="M860" s="172" t="s">
        <v>145</v>
      </c>
      <c r="N860" s="78" t="s">
        <v>342</v>
      </c>
      <c r="O860" s="78" t="s">
        <v>342</v>
      </c>
      <c r="P860" s="78" t="s">
        <v>145</v>
      </c>
      <c r="Q860" s="78" t="s">
        <v>145</v>
      </c>
      <c r="R860" s="78" t="s">
        <v>145</v>
      </c>
      <c r="AV860" s="78" t="s">
        <v>145</v>
      </c>
      <c r="AW860" s="78" t="s">
        <v>145</v>
      </c>
      <c r="AX860" s="78" t="s">
        <v>145</v>
      </c>
      <c r="AY860" s="78" t="s">
        <v>145</v>
      </c>
      <c r="AZ860" s="78" t="s">
        <v>145</v>
      </c>
    </row>
    <row r="861" spans="1:52" ht="30" customHeight="1">
      <c r="A861" s="173"/>
      <c r="B861" s="173"/>
      <c r="C861" s="173"/>
      <c r="D861" s="173"/>
      <c r="E861" s="184"/>
      <c r="F861" s="178"/>
      <c r="G861" s="184"/>
      <c r="H861" s="178"/>
      <c r="I861" s="184"/>
      <c r="J861" s="178"/>
      <c r="K861" s="184"/>
      <c r="L861" s="178"/>
      <c r="M861" s="173"/>
    </row>
    <row r="862" spans="1:52" ht="30" customHeight="1">
      <c r="A862" s="179" t="s">
        <v>5117</v>
      </c>
      <c r="B862" s="180"/>
      <c r="C862" s="180"/>
      <c r="D862" s="180"/>
      <c r="E862" s="181"/>
      <c r="F862" s="182"/>
      <c r="G862" s="181"/>
      <c r="H862" s="182"/>
      <c r="I862" s="181"/>
      <c r="J862" s="182"/>
      <c r="K862" s="181"/>
      <c r="L862" s="182"/>
      <c r="M862" s="183"/>
      <c r="N862" s="78" t="s">
        <v>3818</v>
      </c>
    </row>
    <row r="863" spans="1:52" ht="30" customHeight="1">
      <c r="A863" s="172" t="s">
        <v>1611</v>
      </c>
      <c r="B863" s="172" t="s">
        <v>1614</v>
      </c>
      <c r="C863" s="172" t="s">
        <v>1604</v>
      </c>
      <c r="D863" s="173">
        <v>0.06</v>
      </c>
      <c r="E863" s="184">
        <f>단가대비표!O313</f>
        <v>10400</v>
      </c>
      <c r="F863" s="178">
        <f>TRUNC(E863*D863,1)</f>
        <v>624</v>
      </c>
      <c r="G863" s="184">
        <f>단가대비표!P313</f>
        <v>0</v>
      </c>
      <c r="H863" s="178">
        <f>TRUNC(G863*D863,1)</f>
        <v>0</v>
      </c>
      <c r="I863" s="184">
        <f>단가대비표!V313</f>
        <v>0</v>
      </c>
      <c r="J863" s="178">
        <f>TRUNC(I863*D863,1)</f>
        <v>0</v>
      </c>
      <c r="K863" s="184">
        <f>TRUNC(E863+G863+I863,1)</f>
        <v>10400</v>
      </c>
      <c r="L863" s="178">
        <f>TRUNC(F863+H863+J863,1)</f>
        <v>624</v>
      </c>
      <c r="M863" s="172" t="s">
        <v>145</v>
      </c>
      <c r="N863" s="78" t="s">
        <v>3818</v>
      </c>
      <c r="O863" s="78" t="s">
        <v>4763</v>
      </c>
      <c r="P863" s="78" t="s">
        <v>332</v>
      </c>
      <c r="Q863" s="78" t="s">
        <v>332</v>
      </c>
      <c r="R863" s="78" t="s">
        <v>331</v>
      </c>
      <c r="AV863" s="78" t="s">
        <v>145</v>
      </c>
      <c r="AW863" s="78" t="s">
        <v>5118</v>
      </c>
      <c r="AX863" s="78" t="s">
        <v>145</v>
      </c>
      <c r="AY863" s="78" t="s">
        <v>145</v>
      </c>
      <c r="AZ863" s="78" t="s">
        <v>145</v>
      </c>
    </row>
    <row r="864" spans="1:52" ht="30" customHeight="1">
      <c r="A864" s="172" t="s">
        <v>1494</v>
      </c>
      <c r="B864" s="172" t="s">
        <v>145</v>
      </c>
      <c r="C864" s="172" t="s">
        <v>145</v>
      </c>
      <c r="D864" s="173"/>
      <c r="E864" s="184"/>
      <c r="F864" s="178">
        <f>TRUNC(SUMIF(N863:N863, N862, F863:F863),0)</f>
        <v>624</v>
      </c>
      <c r="G864" s="184"/>
      <c r="H864" s="178">
        <f>TRUNC(SUMIF(N863:N863, N862, H863:H863),0)</f>
        <v>0</v>
      </c>
      <c r="I864" s="184"/>
      <c r="J864" s="178">
        <f>TRUNC(SUMIF(N863:N863, N862, J863:J863),0)</f>
        <v>0</v>
      </c>
      <c r="K864" s="184"/>
      <c r="L864" s="178">
        <f>F864+H864+J864</f>
        <v>624</v>
      </c>
      <c r="M864" s="172" t="s">
        <v>145</v>
      </c>
      <c r="N864" s="78" t="s">
        <v>342</v>
      </c>
      <c r="O864" s="78" t="s">
        <v>342</v>
      </c>
      <c r="P864" s="78" t="s">
        <v>145</v>
      </c>
      <c r="Q864" s="78" t="s">
        <v>145</v>
      </c>
      <c r="R864" s="78" t="s">
        <v>145</v>
      </c>
      <c r="AV864" s="78" t="s">
        <v>145</v>
      </c>
      <c r="AW864" s="78" t="s">
        <v>145</v>
      </c>
      <c r="AX864" s="78" t="s">
        <v>145</v>
      </c>
      <c r="AY864" s="78" t="s">
        <v>145</v>
      </c>
      <c r="AZ864" s="78" t="s">
        <v>145</v>
      </c>
    </row>
    <row r="865" spans="1:52" ht="30" customHeight="1">
      <c r="A865" s="173"/>
      <c r="B865" s="173"/>
      <c r="C865" s="173"/>
      <c r="D865" s="173"/>
      <c r="E865" s="184"/>
      <c r="F865" s="178"/>
      <c r="G865" s="184"/>
      <c r="H865" s="178"/>
      <c r="I865" s="184"/>
      <c r="J865" s="178"/>
      <c r="K865" s="184"/>
      <c r="L865" s="178"/>
      <c r="M865" s="173"/>
    </row>
    <row r="866" spans="1:52" ht="30" customHeight="1">
      <c r="A866" s="179" t="s">
        <v>5119</v>
      </c>
      <c r="B866" s="180"/>
      <c r="C866" s="180"/>
      <c r="D866" s="180"/>
      <c r="E866" s="181"/>
      <c r="F866" s="182"/>
      <c r="G866" s="181"/>
      <c r="H866" s="182"/>
      <c r="I866" s="181"/>
      <c r="J866" s="182"/>
      <c r="K866" s="181"/>
      <c r="L866" s="182"/>
      <c r="M866" s="183"/>
      <c r="N866" s="78" t="s">
        <v>3820</v>
      </c>
    </row>
    <row r="867" spans="1:52" ht="30" customHeight="1">
      <c r="A867" s="172" t="s">
        <v>1511</v>
      </c>
      <c r="B867" s="172" t="s">
        <v>1704</v>
      </c>
      <c r="C867" s="172" t="s">
        <v>1705</v>
      </c>
      <c r="D867" s="173">
        <v>2.1749999999999998</v>
      </c>
      <c r="E867" s="184">
        <f>단가대비표!O132</f>
        <v>2358</v>
      </c>
      <c r="F867" s="178">
        <f t="shared" ref="F867:F875" si="134">TRUNC(E867*D867,1)</f>
        <v>5128.6000000000004</v>
      </c>
      <c r="G867" s="184">
        <f>단가대비표!P132</f>
        <v>0</v>
      </c>
      <c r="H867" s="178">
        <f t="shared" ref="H867:H875" si="135">TRUNC(G867*D867,1)</f>
        <v>0</v>
      </c>
      <c r="I867" s="184">
        <f>단가대비표!V132</f>
        <v>0</v>
      </c>
      <c r="J867" s="178">
        <f t="shared" ref="J867:J875" si="136">TRUNC(I867*D867,1)</f>
        <v>0</v>
      </c>
      <c r="K867" s="184">
        <f t="shared" ref="K867:L875" si="137">TRUNC(E867+G867+I867,1)</f>
        <v>2358</v>
      </c>
      <c r="L867" s="178">
        <f t="shared" si="137"/>
        <v>5128.6000000000004</v>
      </c>
      <c r="M867" s="172" t="s">
        <v>145</v>
      </c>
      <c r="N867" s="78" t="s">
        <v>3820</v>
      </c>
      <c r="O867" s="78" t="s">
        <v>5120</v>
      </c>
      <c r="P867" s="78" t="s">
        <v>332</v>
      </c>
      <c r="Q867" s="78" t="s">
        <v>332</v>
      </c>
      <c r="R867" s="78" t="s">
        <v>331</v>
      </c>
      <c r="AV867" s="78" t="s">
        <v>145</v>
      </c>
      <c r="AW867" s="78" t="s">
        <v>5121</v>
      </c>
      <c r="AX867" s="78" t="s">
        <v>145</v>
      </c>
      <c r="AY867" s="78" t="s">
        <v>145</v>
      </c>
      <c r="AZ867" s="78" t="s">
        <v>145</v>
      </c>
    </row>
    <row r="868" spans="1:52" ht="30" customHeight="1">
      <c r="A868" s="172" t="s">
        <v>1706</v>
      </c>
      <c r="B868" s="172" t="s">
        <v>1707</v>
      </c>
      <c r="C868" s="172" t="s">
        <v>358</v>
      </c>
      <c r="D868" s="173">
        <v>1.05</v>
      </c>
      <c r="E868" s="184">
        <f>단가대비표!O46</f>
        <v>10373</v>
      </c>
      <c r="F868" s="178">
        <f t="shared" si="134"/>
        <v>10891.6</v>
      </c>
      <c r="G868" s="184">
        <f>단가대비표!P46</f>
        <v>0</v>
      </c>
      <c r="H868" s="178">
        <f t="shared" si="135"/>
        <v>0</v>
      </c>
      <c r="I868" s="184">
        <f>단가대비표!V46</f>
        <v>0</v>
      </c>
      <c r="J868" s="178">
        <f t="shared" si="136"/>
        <v>0</v>
      </c>
      <c r="K868" s="184">
        <f t="shared" si="137"/>
        <v>10373</v>
      </c>
      <c r="L868" s="178">
        <f t="shared" si="137"/>
        <v>10891.6</v>
      </c>
      <c r="M868" s="172" t="s">
        <v>145</v>
      </c>
      <c r="N868" s="78" t="s">
        <v>3820</v>
      </c>
      <c r="O868" s="78" t="s">
        <v>5122</v>
      </c>
      <c r="P868" s="78" t="s">
        <v>332</v>
      </c>
      <c r="Q868" s="78" t="s">
        <v>332</v>
      </c>
      <c r="R868" s="78" t="s">
        <v>331</v>
      </c>
      <c r="AV868" s="78" t="s">
        <v>145</v>
      </c>
      <c r="AW868" s="78" t="s">
        <v>5123</v>
      </c>
      <c r="AX868" s="78" t="s">
        <v>145</v>
      </c>
      <c r="AY868" s="78" t="s">
        <v>145</v>
      </c>
      <c r="AZ868" s="78" t="s">
        <v>145</v>
      </c>
    </row>
    <row r="869" spans="1:52" ht="30" customHeight="1">
      <c r="A869" s="172" t="s">
        <v>1708</v>
      </c>
      <c r="B869" s="172" t="s">
        <v>1709</v>
      </c>
      <c r="C869" s="172" t="s">
        <v>1273</v>
      </c>
      <c r="D869" s="173">
        <v>0.27</v>
      </c>
      <c r="E869" s="184">
        <f>단가대비표!O295</f>
        <v>2309</v>
      </c>
      <c r="F869" s="178">
        <f t="shared" si="134"/>
        <v>623.4</v>
      </c>
      <c r="G869" s="184">
        <f>단가대비표!P295</f>
        <v>0</v>
      </c>
      <c r="H869" s="178">
        <f t="shared" si="135"/>
        <v>0</v>
      </c>
      <c r="I869" s="184">
        <f>단가대비표!V295</f>
        <v>0</v>
      </c>
      <c r="J869" s="178">
        <f t="shared" si="136"/>
        <v>0</v>
      </c>
      <c r="K869" s="184">
        <f t="shared" si="137"/>
        <v>2309</v>
      </c>
      <c r="L869" s="178">
        <f t="shared" si="137"/>
        <v>623.4</v>
      </c>
      <c r="M869" s="172" t="s">
        <v>145</v>
      </c>
      <c r="N869" s="78" t="s">
        <v>3820</v>
      </c>
      <c r="O869" s="78" t="s">
        <v>5124</v>
      </c>
      <c r="P869" s="78" t="s">
        <v>332</v>
      </c>
      <c r="Q869" s="78" t="s">
        <v>332</v>
      </c>
      <c r="R869" s="78" t="s">
        <v>331</v>
      </c>
      <c r="AV869" s="78" t="s">
        <v>145</v>
      </c>
      <c r="AW869" s="78" t="s">
        <v>5125</v>
      </c>
      <c r="AX869" s="78" t="s">
        <v>145</v>
      </c>
      <c r="AY869" s="78" t="s">
        <v>145</v>
      </c>
      <c r="AZ869" s="78" t="s">
        <v>145</v>
      </c>
    </row>
    <row r="870" spans="1:52" ht="30" customHeight="1">
      <c r="A870" s="172" t="s">
        <v>1513</v>
      </c>
      <c r="B870" s="172" t="s">
        <v>1514</v>
      </c>
      <c r="C870" s="172" t="s">
        <v>1515</v>
      </c>
      <c r="D870" s="173">
        <v>0.09</v>
      </c>
      <c r="E870" s="184">
        <f>단가대비표!O359</f>
        <v>0</v>
      </c>
      <c r="F870" s="178">
        <f t="shared" si="134"/>
        <v>0</v>
      </c>
      <c r="G870" s="184">
        <f>단가대비표!P359</f>
        <v>277894</v>
      </c>
      <c r="H870" s="178">
        <f t="shared" si="135"/>
        <v>25010.400000000001</v>
      </c>
      <c r="I870" s="184">
        <f>단가대비표!V359</f>
        <v>0</v>
      </c>
      <c r="J870" s="178">
        <f t="shared" si="136"/>
        <v>0</v>
      </c>
      <c r="K870" s="184">
        <f t="shared" si="137"/>
        <v>277894</v>
      </c>
      <c r="L870" s="178">
        <f t="shared" si="137"/>
        <v>25010.400000000001</v>
      </c>
      <c r="M870" s="172" t="s">
        <v>145</v>
      </c>
      <c r="N870" s="78" t="s">
        <v>3820</v>
      </c>
      <c r="O870" s="78" t="s">
        <v>4470</v>
      </c>
      <c r="P870" s="78" t="s">
        <v>332</v>
      </c>
      <c r="Q870" s="78" t="s">
        <v>332</v>
      </c>
      <c r="R870" s="78" t="s">
        <v>331</v>
      </c>
      <c r="AV870" s="78" t="s">
        <v>145</v>
      </c>
      <c r="AW870" s="78" t="s">
        <v>5126</v>
      </c>
      <c r="AX870" s="78" t="s">
        <v>145</v>
      </c>
      <c r="AY870" s="78" t="s">
        <v>145</v>
      </c>
      <c r="AZ870" s="78" t="s">
        <v>145</v>
      </c>
    </row>
    <row r="871" spans="1:52" ht="30" customHeight="1">
      <c r="A871" s="172" t="s">
        <v>1516</v>
      </c>
      <c r="B871" s="172" t="s">
        <v>1514</v>
      </c>
      <c r="C871" s="172" t="s">
        <v>1515</v>
      </c>
      <c r="D871" s="173">
        <v>0.01</v>
      </c>
      <c r="E871" s="184">
        <f>단가대비표!O345</f>
        <v>0</v>
      </c>
      <c r="F871" s="178">
        <f t="shared" si="134"/>
        <v>0</v>
      </c>
      <c r="G871" s="184">
        <f>단가대비표!P345</f>
        <v>169804</v>
      </c>
      <c r="H871" s="178">
        <f t="shared" si="135"/>
        <v>1698</v>
      </c>
      <c r="I871" s="184">
        <f>단가대비표!V345</f>
        <v>0</v>
      </c>
      <c r="J871" s="178">
        <f t="shared" si="136"/>
        <v>0</v>
      </c>
      <c r="K871" s="184">
        <f t="shared" si="137"/>
        <v>169804</v>
      </c>
      <c r="L871" s="178">
        <f t="shared" si="137"/>
        <v>1698</v>
      </c>
      <c r="M871" s="172" t="s">
        <v>145</v>
      </c>
      <c r="N871" s="78" t="s">
        <v>3820</v>
      </c>
      <c r="O871" s="78" t="s">
        <v>4472</v>
      </c>
      <c r="P871" s="78" t="s">
        <v>332</v>
      </c>
      <c r="Q871" s="78" t="s">
        <v>332</v>
      </c>
      <c r="R871" s="78" t="s">
        <v>331</v>
      </c>
      <c r="AV871" s="78" t="s">
        <v>145</v>
      </c>
      <c r="AW871" s="78" t="s">
        <v>5127</v>
      </c>
      <c r="AX871" s="78" t="s">
        <v>145</v>
      </c>
      <c r="AY871" s="78" t="s">
        <v>145</v>
      </c>
      <c r="AZ871" s="78" t="s">
        <v>145</v>
      </c>
    </row>
    <row r="872" spans="1:52" ht="30" customHeight="1">
      <c r="A872" s="172" t="s">
        <v>1627</v>
      </c>
      <c r="B872" s="172" t="s">
        <v>1628</v>
      </c>
      <c r="C872" s="172" t="s">
        <v>1273</v>
      </c>
      <c r="D872" s="173">
        <v>1.502</v>
      </c>
      <c r="E872" s="184">
        <f>단가대비표!O121</f>
        <v>3686</v>
      </c>
      <c r="F872" s="178">
        <f t="shared" si="134"/>
        <v>5536.3</v>
      </c>
      <c r="G872" s="184">
        <f>단가대비표!P121</f>
        <v>0</v>
      </c>
      <c r="H872" s="178">
        <f t="shared" si="135"/>
        <v>0</v>
      </c>
      <c r="I872" s="184">
        <f>단가대비표!V121</f>
        <v>0</v>
      </c>
      <c r="J872" s="178">
        <f t="shared" si="136"/>
        <v>0</v>
      </c>
      <c r="K872" s="184">
        <f t="shared" si="137"/>
        <v>3686</v>
      </c>
      <c r="L872" s="178">
        <f t="shared" si="137"/>
        <v>5536.3</v>
      </c>
      <c r="M872" s="172" t="s">
        <v>145</v>
      </c>
      <c r="N872" s="78" t="s">
        <v>3820</v>
      </c>
      <c r="O872" s="78" t="s">
        <v>4780</v>
      </c>
      <c r="P872" s="78" t="s">
        <v>332</v>
      </c>
      <c r="Q872" s="78" t="s">
        <v>332</v>
      </c>
      <c r="R872" s="78" t="s">
        <v>331</v>
      </c>
      <c r="AV872" s="78" t="s">
        <v>145</v>
      </c>
      <c r="AW872" s="78" t="s">
        <v>5128</v>
      </c>
      <c r="AX872" s="78" t="s">
        <v>145</v>
      </c>
      <c r="AY872" s="78" t="s">
        <v>145</v>
      </c>
      <c r="AZ872" s="78" t="s">
        <v>145</v>
      </c>
    </row>
    <row r="873" spans="1:52" ht="30" customHeight="1">
      <c r="A873" s="172" t="s">
        <v>1271</v>
      </c>
      <c r="B873" s="172" t="s">
        <v>1272</v>
      </c>
      <c r="C873" s="172" t="s">
        <v>1273</v>
      </c>
      <c r="D873" s="173">
        <v>1.365</v>
      </c>
      <c r="E873" s="184">
        <f>일위대가목록!E349</f>
        <v>136</v>
      </c>
      <c r="F873" s="178">
        <f t="shared" si="134"/>
        <v>185.6</v>
      </c>
      <c r="G873" s="184">
        <f>일위대가목록!F349</f>
        <v>6840</v>
      </c>
      <c r="H873" s="178">
        <f t="shared" si="135"/>
        <v>9336.6</v>
      </c>
      <c r="I873" s="184">
        <f>일위대가목록!G349</f>
        <v>273</v>
      </c>
      <c r="J873" s="178">
        <f t="shared" si="136"/>
        <v>372.6</v>
      </c>
      <c r="K873" s="184">
        <f t="shared" si="137"/>
        <v>7249</v>
      </c>
      <c r="L873" s="178">
        <f t="shared" si="137"/>
        <v>9894.7999999999993</v>
      </c>
      <c r="M873" s="172" t="s">
        <v>1307</v>
      </c>
      <c r="N873" s="78" t="s">
        <v>3820</v>
      </c>
      <c r="O873" s="78" t="s">
        <v>4342</v>
      </c>
      <c r="P873" s="78" t="s">
        <v>331</v>
      </c>
      <c r="Q873" s="78" t="s">
        <v>332</v>
      </c>
      <c r="R873" s="78" t="s">
        <v>332</v>
      </c>
      <c r="AV873" s="78" t="s">
        <v>145</v>
      </c>
      <c r="AW873" s="78" t="s">
        <v>5129</v>
      </c>
      <c r="AX873" s="78" t="s">
        <v>145</v>
      </c>
      <c r="AY873" s="78" t="s">
        <v>145</v>
      </c>
      <c r="AZ873" s="78" t="s">
        <v>145</v>
      </c>
    </row>
    <row r="874" spans="1:52" ht="30" customHeight="1">
      <c r="A874" s="172" t="s">
        <v>1710</v>
      </c>
      <c r="B874" s="172" t="s">
        <v>1711</v>
      </c>
      <c r="C874" s="172" t="s">
        <v>458</v>
      </c>
      <c r="D874" s="173">
        <v>1.01</v>
      </c>
      <c r="E874" s="184">
        <f>단가대비표!O330</f>
        <v>26400</v>
      </c>
      <c r="F874" s="178">
        <f t="shared" si="134"/>
        <v>26664</v>
      </c>
      <c r="G874" s="184">
        <f>단가대비표!P330</f>
        <v>0</v>
      </c>
      <c r="H874" s="178">
        <f t="shared" si="135"/>
        <v>0</v>
      </c>
      <c r="I874" s="184">
        <f>단가대비표!V330</f>
        <v>0</v>
      </c>
      <c r="J874" s="178">
        <f t="shared" si="136"/>
        <v>0</v>
      </c>
      <c r="K874" s="184">
        <f t="shared" si="137"/>
        <v>26400</v>
      </c>
      <c r="L874" s="178">
        <f t="shared" si="137"/>
        <v>26664</v>
      </c>
      <c r="M874" s="172" t="s">
        <v>1712</v>
      </c>
      <c r="N874" s="78" t="s">
        <v>3820</v>
      </c>
      <c r="O874" s="78" t="s">
        <v>5130</v>
      </c>
      <c r="P874" s="78" t="s">
        <v>332</v>
      </c>
      <c r="Q874" s="78" t="s">
        <v>332</v>
      </c>
      <c r="R874" s="78" t="s">
        <v>331</v>
      </c>
      <c r="AV874" s="78" t="s">
        <v>145</v>
      </c>
      <c r="AW874" s="78" t="s">
        <v>5131</v>
      </c>
      <c r="AX874" s="78" t="s">
        <v>145</v>
      </c>
      <c r="AY874" s="78" t="s">
        <v>145</v>
      </c>
      <c r="AZ874" s="78" t="s">
        <v>145</v>
      </c>
    </row>
    <row r="875" spans="1:52" ht="30" customHeight="1">
      <c r="A875" s="172" t="s">
        <v>1702</v>
      </c>
      <c r="B875" s="172" t="s">
        <v>1514</v>
      </c>
      <c r="C875" s="172" t="s">
        <v>1515</v>
      </c>
      <c r="D875" s="173">
        <v>0.11</v>
      </c>
      <c r="E875" s="184">
        <f>단가대비표!O361</f>
        <v>0</v>
      </c>
      <c r="F875" s="178">
        <f t="shared" si="134"/>
        <v>0</v>
      </c>
      <c r="G875" s="184">
        <f>단가대비표!P361</f>
        <v>248139</v>
      </c>
      <c r="H875" s="178">
        <f t="shared" si="135"/>
        <v>27295.200000000001</v>
      </c>
      <c r="I875" s="184">
        <f>단가대비표!V361</f>
        <v>0</v>
      </c>
      <c r="J875" s="178">
        <f t="shared" si="136"/>
        <v>0</v>
      </c>
      <c r="K875" s="184">
        <f t="shared" si="137"/>
        <v>248139</v>
      </c>
      <c r="L875" s="178">
        <f t="shared" si="137"/>
        <v>27295.200000000001</v>
      </c>
      <c r="M875" s="172" t="s">
        <v>145</v>
      </c>
      <c r="N875" s="78" t="s">
        <v>3820</v>
      </c>
      <c r="O875" s="78" t="s">
        <v>5098</v>
      </c>
      <c r="P875" s="78" t="s">
        <v>332</v>
      </c>
      <c r="Q875" s="78" t="s">
        <v>332</v>
      </c>
      <c r="R875" s="78" t="s">
        <v>331</v>
      </c>
      <c r="AV875" s="78" t="s">
        <v>145</v>
      </c>
      <c r="AW875" s="78" t="s">
        <v>5132</v>
      </c>
      <c r="AX875" s="78" t="s">
        <v>145</v>
      </c>
      <c r="AY875" s="78" t="s">
        <v>145</v>
      </c>
      <c r="AZ875" s="78" t="s">
        <v>145</v>
      </c>
    </row>
    <row r="876" spans="1:52" ht="30" customHeight="1">
      <c r="A876" s="172" t="s">
        <v>1494</v>
      </c>
      <c r="B876" s="172" t="s">
        <v>145</v>
      </c>
      <c r="C876" s="172" t="s">
        <v>145</v>
      </c>
      <c r="D876" s="173"/>
      <c r="E876" s="184"/>
      <c r="F876" s="178">
        <f>TRUNC(SUMIF(N867:N875, N866, F867:F875),0)</f>
        <v>49029</v>
      </c>
      <c r="G876" s="184"/>
      <c r="H876" s="178">
        <f>TRUNC(SUMIF(N867:N875, N866, H867:H875),0)</f>
        <v>63340</v>
      </c>
      <c r="I876" s="184"/>
      <c r="J876" s="178">
        <f>TRUNC(SUMIF(N867:N875, N866, J867:J875),0)</f>
        <v>372</v>
      </c>
      <c r="K876" s="184"/>
      <c r="L876" s="178">
        <f>F876+H876+J876</f>
        <v>112741</v>
      </c>
      <c r="M876" s="172" t="s">
        <v>145</v>
      </c>
      <c r="N876" s="78" t="s">
        <v>342</v>
      </c>
      <c r="O876" s="78" t="s">
        <v>342</v>
      </c>
      <c r="P876" s="78" t="s">
        <v>145</v>
      </c>
      <c r="Q876" s="78" t="s">
        <v>145</v>
      </c>
      <c r="R876" s="78" t="s">
        <v>145</v>
      </c>
      <c r="AV876" s="78" t="s">
        <v>145</v>
      </c>
      <c r="AW876" s="78" t="s">
        <v>145</v>
      </c>
      <c r="AX876" s="78" t="s">
        <v>145</v>
      </c>
      <c r="AY876" s="78" t="s">
        <v>145</v>
      </c>
      <c r="AZ876" s="78" t="s">
        <v>145</v>
      </c>
    </row>
    <row r="877" spans="1:52" ht="30" customHeight="1">
      <c r="A877" s="173"/>
      <c r="B877" s="173"/>
      <c r="C877" s="173"/>
      <c r="D877" s="173"/>
      <c r="E877" s="184"/>
      <c r="F877" s="178"/>
      <c r="G877" s="184"/>
      <c r="H877" s="178"/>
      <c r="I877" s="184"/>
      <c r="J877" s="178"/>
      <c r="K877" s="184"/>
      <c r="L877" s="178"/>
      <c r="M877" s="173"/>
    </row>
    <row r="878" spans="1:52" ht="30" customHeight="1">
      <c r="A878" s="179" t="s">
        <v>5133</v>
      </c>
      <c r="B878" s="180"/>
      <c r="C878" s="180"/>
      <c r="D878" s="180"/>
      <c r="E878" s="181"/>
      <c r="F878" s="182"/>
      <c r="G878" s="181"/>
      <c r="H878" s="182"/>
      <c r="I878" s="181"/>
      <c r="J878" s="182"/>
      <c r="K878" s="181"/>
      <c r="L878" s="182"/>
      <c r="M878" s="183"/>
      <c r="N878" s="78" t="s">
        <v>3822</v>
      </c>
    </row>
    <row r="879" spans="1:52" ht="30" customHeight="1">
      <c r="A879" s="172" t="s">
        <v>1713</v>
      </c>
      <c r="B879" s="172" t="s">
        <v>733</v>
      </c>
      <c r="C879" s="172" t="s">
        <v>358</v>
      </c>
      <c r="D879" s="173">
        <v>1</v>
      </c>
      <c r="E879" s="184">
        <f>단가대비표!O405</f>
        <v>30000</v>
      </c>
      <c r="F879" s="178">
        <f>TRUNC(E879*D879,1)</f>
        <v>30000</v>
      </c>
      <c r="G879" s="184">
        <f>단가대비표!P405</f>
        <v>0</v>
      </c>
      <c r="H879" s="178">
        <f>TRUNC(G879*D879,1)</f>
        <v>0</v>
      </c>
      <c r="I879" s="184">
        <f>단가대비표!V405</f>
        <v>0</v>
      </c>
      <c r="J879" s="178">
        <f>TRUNC(I879*D879,1)</f>
        <v>0</v>
      </c>
      <c r="K879" s="184">
        <f>TRUNC(E879+G879+I879,1)</f>
        <v>30000</v>
      </c>
      <c r="L879" s="178">
        <f>TRUNC(F879+H879+J879,1)</f>
        <v>30000</v>
      </c>
      <c r="M879" s="172" t="s">
        <v>145</v>
      </c>
      <c r="N879" s="78" t="s">
        <v>3822</v>
      </c>
      <c r="O879" s="78" t="s">
        <v>5134</v>
      </c>
      <c r="P879" s="78" t="s">
        <v>332</v>
      </c>
      <c r="Q879" s="78" t="s">
        <v>332</v>
      </c>
      <c r="R879" s="78" t="s">
        <v>331</v>
      </c>
      <c r="AV879" s="78" t="s">
        <v>145</v>
      </c>
      <c r="AW879" s="78" t="s">
        <v>5135</v>
      </c>
      <c r="AX879" s="78" t="s">
        <v>145</v>
      </c>
      <c r="AY879" s="78" t="s">
        <v>145</v>
      </c>
      <c r="AZ879" s="78" t="s">
        <v>145</v>
      </c>
    </row>
    <row r="880" spans="1:52" ht="30" customHeight="1">
      <c r="A880" s="172" t="s">
        <v>1494</v>
      </c>
      <c r="B880" s="172" t="s">
        <v>145</v>
      </c>
      <c r="C880" s="172" t="s">
        <v>145</v>
      </c>
      <c r="D880" s="173"/>
      <c r="E880" s="184"/>
      <c r="F880" s="178">
        <f>TRUNC(SUMIF(N879:N879, N878, F879:F879),0)</f>
        <v>30000</v>
      </c>
      <c r="G880" s="184"/>
      <c r="H880" s="178">
        <f>TRUNC(SUMIF(N879:N879, N878, H879:H879),0)</f>
        <v>0</v>
      </c>
      <c r="I880" s="184"/>
      <c r="J880" s="178">
        <f>TRUNC(SUMIF(N879:N879, N878, J879:J879),0)</f>
        <v>0</v>
      </c>
      <c r="K880" s="184"/>
      <c r="L880" s="178">
        <f>F880+H880+J880</f>
        <v>30000</v>
      </c>
      <c r="M880" s="172" t="s">
        <v>145</v>
      </c>
      <c r="N880" s="78" t="s">
        <v>342</v>
      </c>
      <c r="O880" s="78" t="s">
        <v>342</v>
      </c>
      <c r="P880" s="78" t="s">
        <v>145</v>
      </c>
      <c r="Q880" s="78" t="s">
        <v>145</v>
      </c>
      <c r="R880" s="78" t="s">
        <v>145</v>
      </c>
      <c r="AV880" s="78" t="s">
        <v>145</v>
      </c>
      <c r="AW880" s="78" t="s">
        <v>145</v>
      </c>
      <c r="AX880" s="78" t="s">
        <v>145</v>
      </c>
      <c r="AY880" s="78" t="s">
        <v>145</v>
      </c>
      <c r="AZ880" s="78" t="s">
        <v>145</v>
      </c>
    </row>
    <row r="881" spans="1:52" ht="30" customHeight="1">
      <c r="A881" s="173"/>
      <c r="B881" s="173"/>
      <c r="C881" s="173"/>
      <c r="D881" s="173"/>
      <c r="E881" s="184"/>
      <c r="F881" s="178"/>
      <c r="G881" s="184"/>
      <c r="H881" s="178"/>
      <c r="I881" s="184"/>
      <c r="J881" s="178"/>
      <c r="K881" s="184"/>
      <c r="L881" s="178"/>
      <c r="M881" s="173"/>
    </row>
    <row r="882" spans="1:52" ht="30" customHeight="1">
      <c r="A882" s="179" t="s">
        <v>5136</v>
      </c>
      <c r="B882" s="180"/>
      <c r="C882" s="180"/>
      <c r="D882" s="180"/>
      <c r="E882" s="181"/>
      <c r="F882" s="182"/>
      <c r="G882" s="181"/>
      <c r="H882" s="182"/>
      <c r="I882" s="181"/>
      <c r="J882" s="182"/>
      <c r="K882" s="181"/>
      <c r="L882" s="182"/>
      <c r="M882" s="183"/>
      <c r="N882" s="78" t="s">
        <v>3824</v>
      </c>
    </row>
    <row r="883" spans="1:52" ht="30" customHeight="1">
      <c r="A883" s="172" t="s">
        <v>1364</v>
      </c>
      <c r="B883" s="172" t="s">
        <v>1365</v>
      </c>
      <c r="C883" s="172" t="s">
        <v>358</v>
      </c>
      <c r="D883" s="173">
        <v>1</v>
      </c>
      <c r="E883" s="184">
        <f>일위대가목록!E382</f>
        <v>81</v>
      </c>
      <c r="F883" s="178">
        <f>TRUNC(E883*D883,1)</f>
        <v>81</v>
      </c>
      <c r="G883" s="184">
        <f>일위대가목록!F382</f>
        <v>2703</v>
      </c>
      <c r="H883" s="178">
        <f>TRUNC(G883*D883,1)</f>
        <v>2703</v>
      </c>
      <c r="I883" s="184">
        <f>일위대가목록!G382</f>
        <v>0</v>
      </c>
      <c r="J883" s="178">
        <f>TRUNC(I883*D883,1)</f>
        <v>0</v>
      </c>
      <c r="K883" s="184">
        <f t="shared" ref="K883:L885" si="138">TRUNC(E883+G883+I883,1)</f>
        <v>2784</v>
      </c>
      <c r="L883" s="178">
        <f t="shared" si="138"/>
        <v>2784</v>
      </c>
      <c r="M883" s="172" t="s">
        <v>1379</v>
      </c>
      <c r="N883" s="78" t="s">
        <v>3824</v>
      </c>
      <c r="O883" s="78" t="s">
        <v>4375</v>
      </c>
      <c r="P883" s="78" t="s">
        <v>331</v>
      </c>
      <c r="Q883" s="78" t="s">
        <v>332</v>
      </c>
      <c r="R883" s="78" t="s">
        <v>332</v>
      </c>
      <c r="AV883" s="78" t="s">
        <v>145</v>
      </c>
      <c r="AW883" s="78" t="s">
        <v>5137</v>
      </c>
      <c r="AX883" s="78" t="s">
        <v>145</v>
      </c>
      <c r="AY883" s="78" t="s">
        <v>145</v>
      </c>
      <c r="AZ883" s="78" t="s">
        <v>145</v>
      </c>
    </row>
    <row r="884" spans="1:52" ht="30" customHeight="1">
      <c r="A884" s="172" t="s">
        <v>1367</v>
      </c>
      <c r="B884" s="172" t="s">
        <v>1368</v>
      </c>
      <c r="C884" s="172" t="s">
        <v>358</v>
      </c>
      <c r="D884" s="173">
        <v>1</v>
      </c>
      <c r="E884" s="184">
        <f>일위대가목록!E383</f>
        <v>9488</v>
      </c>
      <c r="F884" s="178">
        <f>TRUNC(E884*D884,1)</f>
        <v>9488</v>
      </c>
      <c r="G884" s="184">
        <f>일위대가목록!F383</f>
        <v>0</v>
      </c>
      <c r="H884" s="178">
        <f>TRUNC(G884*D884,1)</f>
        <v>0</v>
      </c>
      <c r="I884" s="184">
        <f>일위대가목록!G383</f>
        <v>0</v>
      </c>
      <c r="J884" s="178">
        <f>TRUNC(I884*D884,1)</f>
        <v>0</v>
      </c>
      <c r="K884" s="184">
        <f t="shared" si="138"/>
        <v>9488</v>
      </c>
      <c r="L884" s="178">
        <f t="shared" si="138"/>
        <v>9488</v>
      </c>
      <c r="M884" s="172" t="s">
        <v>1380</v>
      </c>
      <c r="N884" s="78" t="s">
        <v>3824</v>
      </c>
      <c r="O884" s="78" t="s">
        <v>4376</v>
      </c>
      <c r="P884" s="78" t="s">
        <v>331</v>
      </c>
      <c r="Q884" s="78" t="s">
        <v>332</v>
      </c>
      <c r="R884" s="78" t="s">
        <v>332</v>
      </c>
      <c r="AV884" s="78" t="s">
        <v>145</v>
      </c>
      <c r="AW884" s="78" t="s">
        <v>5138</v>
      </c>
      <c r="AX884" s="78" t="s">
        <v>145</v>
      </c>
      <c r="AY884" s="78" t="s">
        <v>145</v>
      </c>
      <c r="AZ884" s="78" t="s">
        <v>145</v>
      </c>
    </row>
    <row r="885" spans="1:52" ht="30" customHeight="1">
      <c r="A885" s="172" t="s">
        <v>1370</v>
      </c>
      <c r="B885" s="172" t="s">
        <v>1371</v>
      </c>
      <c r="C885" s="172" t="s">
        <v>358</v>
      </c>
      <c r="D885" s="173">
        <v>1</v>
      </c>
      <c r="E885" s="184">
        <f>일위대가목록!E384</f>
        <v>224</v>
      </c>
      <c r="F885" s="178">
        <f>TRUNC(E885*D885,1)</f>
        <v>224</v>
      </c>
      <c r="G885" s="184">
        <f>일위대가목록!F384</f>
        <v>11241</v>
      </c>
      <c r="H885" s="178">
        <f>TRUNC(G885*D885,1)</f>
        <v>11241</v>
      </c>
      <c r="I885" s="184">
        <f>일위대가목록!G384</f>
        <v>0</v>
      </c>
      <c r="J885" s="178">
        <f>TRUNC(I885*D885,1)</f>
        <v>0</v>
      </c>
      <c r="K885" s="184">
        <f t="shared" si="138"/>
        <v>11465</v>
      </c>
      <c r="L885" s="178">
        <f t="shared" si="138"/>
        <v>11465</v>
      </c>
      <c r="M885" s="172" t="s">
        <v>1381</v>
      </c>
      <c r="N885" s="78" t="s">
        <v>3824</v>
      </c>
      <c r="O885" s="78" t="s">
        <v>4377</v>
      </c>
      <c r="P885" s="78" t="s">
        <v>331</v>
      </c>
      <c r="Q885" s="78" t="s">
        <v>332</v>
      </c>
      <c r="R885" s="78" t="s">
        <v>332</v>
      </c>
      <c r="AV885" s="78" t="s">
        <v>145</v>
      </c>
      <c r="AW885" s="78" t="s">
        <v>5139</v>
      </c>
      <c r="AX885" s="78" t="s">
        <v>145</v>
      </c>
      <c r="AY885" s="78" t="s">
        <v>145</v>
      </c>
      <c r="AZ885" s="78" t="s">
        <v>145</v>
      </c>
    </row>
    <row r="886" spans="1:52" ht="30" customHeight="1">
      <c r="A886" s="172" t="s">
        <v>1494</v>
      </c>
      <c r="B886" s="172" t="s">
        <v>145</v>
      </c>
      <c r="C886" s="172" t="s">
        <v>145</v>
      </c>
      <c r="D886" s="173"/>
      <c r="E886" s="184"/>
      <c r="F886" s="178">
        <f>TRUNC(SUMIF(N883:N885, N882, F883:F885),0)</f>
        <v>9793</v>
      </c>
      <c r="G886" s="184"/>
      <c r="H886" s="178">
        <f>TRUNC(SUMIF(N883:N885, N882, H883:H885),0)</f>
        <v>13944</v>
      </c>
      <c r="I886" s="184"/>
      <c r="J886" s="178">
        <f>TRUNC(SUMIF(N883:N885, N882, J883:J885),0)</f>
        <v>0</v>
      </c>
      <c r="K886" s="184"/>
      <c r="L886" s="178">
        <f>F886+H886+J886</f>
        <v>23737</v>
      </c>
      <c r="M886" s="172" t="s">
        <v>145</v>
      </c>
      <c r="N886" s="78" t="s">
        <v>342</v>
      </c>
      <c r="O886" s="78" t="s">
        <v>342</v>
      </c>
      <c r="P886" s="78" t="s">
        <v>145</v>
      </c>
      <c r="Q886" s="78" t="s">
        <v>145</v>
      </c>
      <c r="R886" s="78" t="s">
        <v>145</v>
      </c>
      <c r="AV886" s="78" t="s">
        <v>145</v>
      </c>
      <c r="AW886" s="78" t="s">
        <v>145</v>
      </c>
      <c r="AX886" s="78" t="s">
        <v>145</v>
      </c>
      <c r="AY886" s="78" t="s">
        <v>145</v>
      </c>
      <c r="AZ886" s="78" t="s">
        <v>145</v>
      </c>
    </row>
    <row r="887" spans="1:52" ht="30" customHeight="1">
      <c r="A887" s="173"/>
      <c r="B887" s="173"/>
      <c r="C887" s="173"/>
      <c r="D887" s="173"/>
      <c r="E887" s="184"/>
      <c r="F887" s="178"/>
      <c r="G887" s="184"/>
      <c r="H887" s="178"/>
      <c r="I887" s="184"/>
      <c r="J887" s="178"/>
      <c r="K887" s="184"/>
      <c r="L887" s="178"/>
      <c r="M887" s="173"/>
    </row>
    <row r="888" spans="1:52" ht="30" customHeight="1">
      <c r="A888" s="179" t="s">
        <v>5140</v>
      </c>
      <c r="B888" s="180"/>
      <c r="C888" s="180"/>
      <c r="D888" s="180"/>
      <c r="E888" s="181"/>
      <c r="F888" s="182"/>
      <c r="G888" s="181"/>
      <c r="H888" s="182"/>
      <c r="I888" s="181"/>
      <c r="J888" s="182"/>
      <c r="K888" s="181"/>
      <c r="L888" s="182"/>
      <c r="M888" s="183"/>
      <c r="N888" s="78" t="s">
        <v>3826</v>
      </c>
    </row>
    <row r="889" spans="1:52" ht="30" customHeight="1">
      <c r="A889" s="172" t="s">
        <v>1364</v>
      </c>
      <c r="B889" s="172" t="s">
        <v>1365</v>
      </c>
      <c r="C889" s="172" t="s">
        <v>358</v>
      </c>
      <c r="D889" s="173">
        <v>1</v>
      </c>
      <c r="E889" s="184">
        <f>일위대가목록!E382</f>
        <v>81</v>
      </c>
      <c r="F889" s="178">
        <f>TRUNC(E889*D889,1)</f>
        <v>81</v>
      </c>
      <c r="G889" s="184">
        <f>일위대가목록!F382</f>
        <v>2703</v>
      </c>
      <c r="H889" s="178">
        <f>TRUNC(G889*D889,1)</f>
        <v>2703</v>
      </c>
      <c r="I889" s="184">
        <f>일위대가목록!G382</f>
        <v>0</v>
      </c>
      <c r="J889" s="178">
        <f>TRUNC(I889*D889,1)</f>
        <v>0</v>
      </c>
      <c r="K889" s="184">
        <f t="shared" ref="K889:L891" si="139">TRUNC(E889+G889+I889,1)</f>
        <v>2784</v>
      </c>
      <c r="L889" s="178">
        <f t="shared" si="139"/>
        <v>2784</v>
      </c>
      <c r="M889" s="172" t="s">
        <v>1379</v>
      </c>
      <c r="N889" s="78" t="s">
        <v>3826</v>
      </c>
      <c r="O889" s="78" t="s">
        <v>4375</v>
      </c>
      <c r="P889" s="78" t="s">
        <v>331</v>
      </c>
      <c r="Q889" s="78" t="s">
        <v>332</v>
      </c>
      <c r="R889" s="78" t="s">
        <v>332</v>
      </c>
      <c r="AV889" s="78" t="s">
        <v>145</v>
      </c>
      <c r="AW889" s="78" t="s">
        <v>5141</v>
      </c>
      <c r="AX889" s="78" t="s">
        <v>145</v>
      </c>
      <c r="AY889" s="78" t="s">
        <v>145</v>
      </c>
      <c r="AZ889" s="78" t="s">
        <v>145</v>
      </c>
    </row>
    <row r="890" spans="1:52" ht="30" customHeight="1">
      <c r="A890" s="172" t="s">
        <v>1373</v>
      </c>
      <c r="B890" s="172" t="s">
        <v>3095</v>
      </c>
      <c r="C890" s="172" t="s">
        <v>358</v>
      </c>
      <c r="D890" s="173">
        <v>1</v>
      </c>
      <c r="E890" s="184">
        <f>일위대가목록!E385</f>
        <v>135</v>
      </c>
      <c r="F890" s="178">
        <f>TRUNC(E890*D890,1)</f>
        <v>135</v>
      </c>
      <c r="G890" s="184">
        <f>일위대가목록!F385</f>
        <v>6761</v>
      </c>
      <c r="H890" s="178">
        <f>TRUNC(G890*D890,1)</f>
        <v>6761</v>
      </c>
      <c r="I890" s="184">
        <f>일위대가목록!G385</f>
        <v>0</v>
      </c>
      <c r="J890" s="178">
        <f>TRUNC(I890*D890,1)</f>
        <v>0</v>
      </c>
      <c r="K890" s="184">
        <f t="shared" si="139"/>
        <v>6896</v>
      </c>
      <c r="L890" s="178">
        <f t="shared" si="139"/>
        <v>6896</v>
      </c>
      <c r="M890" s="172" t="s">
        <v>1382</v>
      </c>
      <c r="N890" s="78" t="s">
        <v>3826</v>
      </c>
      <c r="O890" s="78" t="s">
        <v>4378</v>
      </c>
      <c r="P890" s="78" t="s">
        <v>331</v>
      </c>
      <c r="Q890" s="78" t="s">
        <v>332</v>
      </c>
      <c r="R890" s="78" t="s">
        <v>332</v>
      </c>
      <c r="AV890" s="78" t="s">
        <v>145</v>
      </c>
      <c r="AW890" s="78" t="s">
        <v>5142</v>
      </c>
      <c r="AX890" s="78" t="s">
        <v>145</v>
      </c>
      <c r="AY890" s="78" t="s">
        <v>145</v>
      </c>
      <c r="AZ890" s="78" t="s">
        <v>145</v>
      </c>
    </row>
    <row r="891" spans="1:52" ht="30" customHeight="1">
      <c r="A891" s="172" t="s">
        <v>1375</v>
      </c>
      <c r="B891" s="172" t="s">
        <v>3096</v>
      </c>
      <c r="C891" s="172" t="s">
        <v>358</v>
      </c>
      <c r="D891" s="173">
        <v>1</v>
      </c>
      <c r="E891" s="184">
        <f>일위대가목록!E386</f>
        <v>666</v>
      </c>
      <c r="F891" s="178">
        <f>TRUNC(E891*D891,1)</f>
        <v>666</v>
      </c>
      <c r="G891" s="184">
        <f>일위대가목록!F386</f>
        <v>0</v>
      </c>
      <c r="H891" s="178">
        <f>TRUNC(G891*D891,1)</f>
        <v>0</v>
      </c>
      <c r="I891" s="184">
        <f>일위대가목록!G386</f>
        <v>0</v>
      </c>
      <c r="J891" s="178">
        <f>TRUNC(I891*D891,1)</f>
        <v>0</v>
      </c>
      <c r="K891" s="184">
        <f t="shared" si="139"/>
        <v>666</v>
      </c>
      <c r="L891" s="178">
        <f t="shared" si="139"/>
        <v>666</v>
      </c>
      <c r="M891" s="172" t="s">
        <v>1383</v>
      </c>
      <c r="N891" s="78" t="s">
        <v>3826</v>
      </c>
      <c r="O891" s="78" t="s">
        <v>4379</v>
      </c>
      <c r="P891" s="78" t="s">
        <v>331</v>
      </c>
      <c r="Q891" s="78" t="s">
        <v>332</v>
      </c>
      <c r="R891" s="78" t="s">
        <v>332</v>
      </c>
      <c r="AV891" s="78" t="s">
        <v>145</v>
      </c>
      <c r="AW891" s="78" t="s">
        <v>5143</v>
      </c>
      <c r="AX891" s="78" t="s">
        <v>145</v>
      </c>
      <c r="AY891" s="78" t="s">
        <v>145</v>
      </c>
      <c r="AZ891" s="78" t="s">
        <v>145</v>
      </c>
    </row>
    <row r="892" spans="1:52" ht="30" customHeight="1">
      <c r="A892" s="172" t="s">
        <v>1494</v>
      </c>
      <c r="B892" s="172" t="s">
        <v>145</v>
      </c>
      <c r="C892" s="172" t="s">
        <v>145</v>
      </c>
      <c r="D892" s="173"/>
      <c r="E892" s="184"/>
      <c r="F892" s="178">
        <f>TRUNC(SUMIF(N889:N891, N888, F889:F891),0)</f>
        <v>882</v>
      </c>
      <c r="G892" s="184"/>
      <c r="H892" s="178">
        <f>TRUNC(SUMIF(N889:N891, N888, H889:H891),0)</f>
        <v>9464</v>
      </c>
      <c r="I892" s="184"/>
      <c r="J892" s="178">
        <f>TRUNC(SUMIF(N889:N891, N888, J889:J891),0)</f>
        <v>0</v>
      </c>
      <c r="K892" s="184"/>
      <c r="L892" s="178">
        <f>F892+H892+J892</f>
        <v>10346</v>
      </c>
      <c r="M892" s="172" t="s">
        <v>145</v>
      </c>
      <c r="N892" s="78" t="s">
        <v>342</v>
      </c>
      <c r="O892" s="78" t="s">
        <v>342</v>
      </c>
      <c r="P892" s="78" t="s">
        <v>145</v>
      </c>
      <c r="Q892" s="78" t="s">
        <v>145</v>
      </c>
      <c r="R892" s="78" t="s">
        <v>145</v>
      </c>
      <c r="AV892" s="78" t="s">
        <v>145</v>
      </c>
      <c r="AW892" s="78" t="s">
        <v>145</v>
      </c>
      <c r="AX892" s="78" t="s">
        <v>145</v>
      </c>
      <c r="AY892" s="78" t="s">
        <v>145</v>
      </c>
      <c r="AZ892" s="78" t="s">
        <v>145</v>
      </c>
    </row>
    <row r="893" spans="1:52" ht="30" customHeight="1">
      <c r="A893" s="173"/>
      <c r="B893" s="173"/>
      <c r="C893" s="173"/>
      <c r="D893" s="173"/>
      <c r="E893" s="184"/>
      <c r="F893" s="178"/>
      <c r="G893" s="184"/>
      <c r="H893" s="178"/>
      <c r="I893" s="184"/>
      <c r="J893" s="178"/>
      <c r="K893" s="184"/>
      <c r="L893" s="178"/>
      <c r="M893" s="173"/>
    </row>
    <row r="894" spans="1:52" ht="30" customHeight="1">
      <c r="A894" s="179" t="s">
        <v>5144</v>
      </c>
      <c r="B894" s="180"/>
      <c r="C894" s="180"/>
      <c r="D894" s="180"/>
      <c r="E894" s="181"/>
      <c r="F894" s="182"/>
      <c r="G894" s="181"/>
      <c r="H894" s="182"/>
      <c r="I894" s="181"/>
      <c r="J894" s="182"/>
      <c r="K894" s="181"/>
      <c r="L894" s="182"/>
      <c r="M894" s="183"/>
      <c r="N894" s="78" t="s">
        <v>3828</v>
      </c>
    </row>
    <row r="895" spans="1:52" ht="30" customHeight="1">
      <c r="A895" s="172" t="s">
        <v>1377</v>
      </c>
      <c r="B895" s="172" t="s">
        <v>1378</v>
      </c>
      <c r="C895" s="172" t="s">
        <v>358</v>
      </c>
      <c r="D895" s="173">
        <v>1</v>
      </c>
      <c r="E895" s="184">
        <f>일위대가목록!E387</f>
        <v>422</v>
      </c>
      <c r="F895" s="178">
        <f>TRUNC(E895*D895,1)</f>
        <v>422</v>
      </c>
      <c r="G895" s="184">
        <f>일위대가목록!F387</f>
        <v>10567</v>
      </c>
      <c r="H895" s="178">
        <f>TRUNC(G895*D895,1)</f>
        <v>10567</v>
      </c>
      <c r="I895" s="184">
        <f>일위대가목록!G387</f>
        <v>0</v>
      </c>
      <c r="J895" s="178">
        <f>TRUNC(I895*D895,1)</f>
        <v>0</v>
      </c>
      <c r="K895" s="184">
        <f t="shared" ref="K895:L897" si="140">TRUNC(E895+G895+I895,1)</f>
        <v>10989</v>
      </c>
      <c r="L895" s="178">
        <f t="shared" si="140"/>
        <v>10989</v>
      </c>
      <c r="M895" s="172" t="s">
        <v>1386</v>
      </c>
      <c r="N895" s="78" t="s">
        <v>3828</v>
      </c>
      <c r="O895" s="78" t="s">
        <v>4380</v>
      </c>
      <c r="P895" s="78" t="s">
        <v>331</v>
      </c>
      <c r="Q895" s="78" t="s">
        <v>332</v>
      </c>
      <c r="R895" s="78" t="s">
        <v>332</v>
      </c>
      <c r="AV895" s="78" t="s">
        <v>145</v>
      </c>
      <c r="AW895" s="78" t="s">
        <v>5145</v>
      </c>
      <c r="AX895" s="78" t="s">
        <v>145</v>
      </c>
      <c r="AY895" s="78" t="s">
        <v>145</v>
      </c>
      <c r="AZ895" s="78" t="s">
        <v>145</v>
      </c>
    </row>
    <row r="896" spans="1:52" ht="30" customHeight="1">
      <c r="A896" s="172" t="s">
        <v>1373</v>
      </c>
      <c r="B896" s="172" t="s">
        <v>3095</v>
      </c>
      <c r="C896" s="172" t="s">
        <v>358</v>
      </c>
      <c r="D896" s="173">
        <v>1</v>
      </c>
      <c r="E896" s="184">
        <f>일위대가목록!E385</f>
        <v>135</v>
      </c>
      <c r="F896" s="178">
        <f>TRUNC(E896*D896,1)</f>
        <v>135</v>
      </c>
      <c r="G896" s="184">
        <f>일위대가목록!F385</f>
        <v>6761</v>
      </c>
      <c r="H896" s="178">
        <f>TRUNC(G896*D896,1)</f>
        <v>6761</v>
      </c>
      <c r="I896" s="184">
        <f>일위대가목록!G385</f>
        <v>0</v>
      </c>
      <c r="J896" s="178">
        <f>TRUNC(I896*D896,1)</f>
        <v>0</v>
      </c>
      <c r="K896" s="184">
        <f t="shared" si="140"/>
        <v>6896</v>
      </c>
      <c r="L896" s="178">
        <f t="shared" si="140"/>
        <v>6896</v>
      </c>
      <c r="M896" s="172" t="s">
        <v>1382</v>
      </c>
      <c r="N896" s="78" t="s">
        <v>3828</v>
      </c>
      <c r="O896" s="78" t="s">
        <v>4378</v>
      </c>
      <c r="P896" s="78" t="s">
        <v>331</v>
      </c>
      <c r="Q896" s="78" t="s">
        <v>332</v>
      </c>
      <c r="R896" s="78" t="s">
        <v>332</v>
      </c>
      <c r="AV896" s="78" t="s">
        <v>145</v>
      </c>
      <c r="AW896" s="78" t="s">
        <v>5146</v>
      </c>
      <c r="AX896" s="78" t="s">
        <v>145</v>
      </c>
      <c r="AY896" s="78" t="s">
        <v>145</v>
      </c>
      <c r="AZ896" s="78" t="s">
        <v>145</v>
      </c>
    </row>
    <row r="897" spans="1:52" ht="30" customHeight="1">
      <c r="A897" s="172" t="s">
        <v>1375</v>
      </c>
      <c r="B897" s="172" t="s">
        <v>3097</v>
      </c>
      <c r="C897" s="172" t="s">
        <v>358</v>
      </c>
      <c r="D897" s="173">
        <v>1</v>
      </c>
      <c r="E897" s="184">
        <f>일위대가목록!E388</f>
        <v>1971</v>
      </c>
      <c r="F897" s="178">
        <f>TRUNC(E897*D897,1)</f>
        <v>1971</v>
      </c>
      <c r="G897" s="184">
        <f>일위대가목록!F388</f>
        <v>0</v>
      </c>
      <c r="H897" s="178">
        <f>TRUNC(G897*D897,1)</f>
        <v>0</v>
      </c>
      <c r="I897" s="184">
        <f>일위대가목록!G388</f>
        <v>0</v>
      </c>
      <c r="J897" s="178">
        <f>TRUNC(I897*D897,1)</f>
        <v>0</v>
      </c>
      <c r="K897" s="184">
        <f t="shared" si="140"/>
        <v>1971</v>
      </c>
      <c r="L897" s="178">
        <f t="shared" si="140"/>
        <v>1971</v>
      </c>
      <c r="M897" s="172" t="s">
        <v>1387</v>
      </c>
      <c r="N897" s="78" t="s">
        <v>3828</v>
      </c>
      <c r="O897" s="78" t="s">
        <v>4381</v>
      </c>
      <c r="P897" s="78" t="s">
        <v>331</v>
      </c>
      <c r="Q897" s="78" t="s">
        <v>332</v>
      </c>
      <c r="R897" s="78" t="s">
        <v>332</v>
      </c>
      <c r="AV897" s="78" t="s">
        <v>145</v>
      </c>
      <c r="AW897" s="78" t="s">
        <v>5147</v>
      </c>
      <c r="AX897" s="78" t="s">
        <v>145</v>
      </c>
      <c r="AY897" s="78" t="s">
        <v>145</v>
      </c>
      <c r="AZ897" s="78" t="s">
        <v>145</v>
      </c>
    </row>
    <row r="898" spans="1:52" ht="30" customHeight="1">
      <c r="A898" s="172" t="s">
        <v>1494</v>
      </c>
      <c r="B898" s="172" t="s">
        <v>145</v>
      </c>
      <c r="C898" s="172" t="s">
        <v>145</v>
      </c>
      <c r="D898" s="173"/>
      <c r="E898" s="184"/>
      <c r="F898" s="178">
        <f>TRUNC(SUMIF(N895:N897, N894, F895:F897),0)</f>
        <v>2528</v>
      </c>
      <c r="G898" s="184"/>
      <c r="H898" s="178">
        <f>TRUNC(SUMIF(N895:N897, N894, H895:H897),0)</f>
        <v>17328</v>
      </c>
      <c r="I898" s="184"/>
      <c r="J898" s="178">
        <f>TRUNC(SUMIF(N895:N897, N894, J895:J897),0)</f>
        <v>0</v>
      </c>
      <c r="K898" s="184"/>
      <c r="L898" s="178">
        <f>F898+H898+J898</f>
        <v>19856</v>
      </c>
      <c r="M898" s="172" t="s">
        <v>145</v>
      </c>
      <c r="N898" s="78" t="s">
        <v>342</v>
      </c>
      <c r="O898" s="78" t="s">
        <v>342</v>
      </c>
      <c r="P898" s="78" t="s">
        <v>145</v>
      </c>
      <c r="Q898" s="78" t="s">
        <v>145</v>
      </c>
      <c r="R898" s="78" t="s">
        <v>145</v>
      </c>
      <c r="AV898" s="78" t="s">
        <v>145</v>
      </c>
      <c r="AW898" s="78" t="s">
        <v>145</v>
      </c>
      <c r="AX898" s="78" t="s">
        <v>145</v>
      </c>
      <c r="AY898" s="78" t="s">
        <v>145</v>
      </c>
      <c r="AZ898" s="78" t="s">
        <v>145</v>
      </c>
    </row>
    <row r="899" spans="1:52" ht="30" customHeight="1">
      <c r="A899" s="173"/>
      <c r="B899" s="173"/>
      <c r="C899" s="173"/>
      <c r="D899" s="173"/>
      <c r="E899" s="184"/>
      <c r="F899" s="178"/>
      <c r="G899" s="184"/>
      <c r="H899" s="178"/>
      <c r="I899" s="184"/>
      <c r="J899" s="178"/>
      <c r="K899" s="184"/>
      <c r="L899" s="178"/>
      <c r="M899" s="173"/>
    </row>
    <row r="900" spans="1:52" ht="30" customHeight="1">
      <c r="A900" s="179" t="s">
        <v>5148</v>
      </c>
      <c r="B900" s="180"/>
      <c r="C900" s="180"/>
      <c r="D900" s="180"/>
      <c r="E900" s="181"/>
      <c r="F900" s="182"/>
      <c r="G900" s="181"/>
      <c r="H900" s="182"/>
      <c r="I900" s="181"/>
      <c r="J900" s="182"/>
      <c r="K900" s="181"/>
      <c r="L900" s="182"/>
      <c r="M900" s="183"/>
      <c r="N900" s="78" t="s">
        <v>3830</v>
      </c>
    </row>
    <row r="901" spans="1:52" ht="30" customHeight="1">
      <c r="A901" s="172" t="s">
        <v>1384</v>
      </c>
      <c r="B901" s="172" t="s">
        <v>1385</v>
      </c>
      <c r="C901" s="172" t="s">
        <v>358</v>
      </c>
      <c r="D901" s="173">
        <v>1</v>
      </c>
      <c r="E901" s="184">
        <f>일위대가목록!E389</f>
        <v>81</v>
      </c>
      <c r="F901" s="178">
        <f>TRUNC(E901*D901,1)</f>
        <v>81</v>
      </c>
      <c r="G901" s="184">
        <f>일위대가목록!F389</f>
        <v>3244</v>
      </c>
      <c r="H901" s="178">
        <f>TRUNC(G901*D901,1)</f>
        <v>3244</v>
      </c>
      <c r="I901" s="184">
        <f>일위대가목록!G389</f>
        <v>0</v>
      </c>
      <c r="J901" s="178">
        <f>TRUNC(I901*D901,1)</f>
        <v>0</v>
      </c>
      <c r="K901" s="184">
        <f t="shared" ref="K901:L903" si="141">TRUNC(E901+G901+I901,1)</f>
        <v>3325</v>
      </c>
      <c r="L901" s="178">
        <f t="shared" si="141"/>
        <v>3325</v>
      </c>
      <c r="M901" s="172" t="s">
        <v>1390</v>
      </c>
      <c r="N901" s="78" t="s">
        <v>3830</v>
      </c>
      <c r="O901" s="78" t="s">
        <v>4382</v>
      </c>
      <c r="P901" s="78" t="s">
        <v>331</v>
      </c>
      <c r="Q901" s="78" t="s">
        <v>332</v>
      </c>
      <c r="R901" s="78" t="s">
        <v>332</v>
      </c>
      <c r="AV901" s="78" t="s">
        <v>145</v>
      </c>
      <c r="AW901" s="78" t="s">
        <v>5149</v>
      </c>
      <c r="AX901" s="78" t="s">
        <v>145</v>
      </c>
      <c r="AY901" s="78" t="s">
        <v>145</v>
      </c>
      <c r="AZ901" s="78" t="s">
        <v>145</v>
      </c>
    </row>
    <row r="902" spans="1:52" ht="30" customHeight="1">
      <c r="A902" s="172" t="s">
        <v>1373</v>
      </c>
      <c r="B902" s="172" t="s">
        <v>3098</v>
      </c>
      <c r="C902" s="172" t="s">
        <v>358</v>
      </c>
      <c r="D902" s="173">
        <v>1</v>
      </c>
      <c r="E902" s="184">
        <f>일위대가목록!E390</f>
        <v>135</v>
      </c>
      <c r="F902" s="178">
        <f>TRUNC(E902*D902,1)</f>
        <v>135</v>
      </c>
      <c r="G902" s="184">
        <f>일위대가목록!F390</f>
        <v>8113</v>
      </c>
      <c r="H902" s="178">
        <f>TRUNC(G902*D902,1)</f>
        <v>8113</v>
      </c>
      <c r="I902" s="184">
        <f>일위대가목록!G390</f>
        <v>0</v>
      </c>
      <c r="J902" s="178">
        <f>TRUNC(I902*D902,1)</f>
        <v>0</v>
      </c>
      <c r="K902" s="184">
        <f t="shared" si="141"/>
        <v>8248</v>
      </c>
      <c r="L902" s="178">
        <f t="shared" si="141"/>
        <v>8248</v>
      </c>
      <c r="M902" s="172" t="s">
        <v>1393</v>
      </c>
      <c r="N902" s="78" t="s">
        <v>3830</v>
      </c>
      <c r="O902" s="78" t="s">
        <v>4383</v>
      </c>
      <c r="P902" s="78" t="s">
        <v>331</v>
      </c>
      <c r="Q902" s="78" t="s">
        <v>332</v>
      </c>
      <c r="R902" s="78" t="s">
        <v>332</v>
      </c>
      <c r="AV902" s="78" t="s">
        <v>145</v>
      </c>
      <c r="AW902" s="78" t="s">
        <v>5150</v>
      </c>
      <c r="AX902" s="78" t="s">
        <v>145</v>
      </c>
      <c r="AY902" s="78" t="s">
        <v>145</v>
      </c>
      <c r="AZ902" s="78" t="s">
        <v>145</v>
      </c>
    </row>
    <row r="903" spans="1:52" ht="30" customHeight="1">
      <c r="A903" s="172" t="s">
        <v>1375</v>
      </c>
      <c r="B903" s="172" t="s">
        <v>3097</v>
      </c>
      <c r="C903" s="172" t="s">
        <v>358</v>
      </c>
      <c r="D903" s="173">
        <v>1</v>
      </c>
      <c r="E903" s="184">
        <f>일위대가목록!E388</f>
        <v>1971</v>
      </c>
      <c r="F903" s="178">
        <f>TRUNC(E903*D903,1)</f>
        <v>1971</v>
      </c>
      <c r="G903" s="184">
        <f>일위대가목록!F388</f>
        <v>0</v>
      </c>
      <c r="H903" s="178">
        <f>TRUNC(G903*D903,1)</f>
        <v>0</v>
      </c>
      <c r="I903" s="184">
        <f>일위대가목록!G388</f>
        <v>0</v>
      </c>
      <c r="J903" s="178">
        <f>TRUNC(I903*D903,1)</f>
        <v>0</v>
      </c>
      <c r="K903" s="184">
        <f t="shared" si="141"/>
        <v>1971</v>
      </c>
      <c r="L903" s="178">
        <f t="shared" si="141"/>
        <v>1971</v>
      </c>
      <c r="M903" s="172" t="s">
        <v>1387</v>
      </c>
      <c r="N903" s="78" t="s">
        <v>3830</v>
      </c>
      <c r="O903" s="78" t="s">
        <v>4381</v>
      </c>
      <c r="P903" s="78" t="s">
        <v>331</v>
      </c>
      <c r="Q903" s="78" t="s">
        <v>332</v>
      </c>
      <c r="R903" s="78" t="s">
        <v>332</v>
      </c>
      <c r="AV903" s="78" t="s">
        <v>145</v>
      </c>
      <c r="AW903" s="78" t="s">
        <v>5151</v>
      </c>
      <c r="AX903" s="78" t="s">
        <v>145</v>
      </c>
      <c r="AY903" s="78" t="s">
        <v>145</v>
      </c>
      <c r="AZ903" s="78" t="s">
        <v>145</v>
      </c>
    </row>
    <row r="904" spans="1:52" ht="30" customHeight="1">
      <c r="A904" s="172" t="s">
        <v>1494</v>
      </c>
      <c r="B904" s="172" t="s">
        <v>145</v>
      </c>
      <c r="C904" s="172" t="s">
        <v>145</v>
      </c>
      <c r="D904" s="173"/>
      <c r="E904" s="184"/>
      <c r="F904" s="178">
        <f>TRUNC(SUMIF(N901:N903, N900, F901:F903),0)</f>
        <v>2187</v>
      </c>
      <c r="G904" s="184"/>
      <c r="H904" s="178">
        <f>TRUNC(SUMIF(N901:N903, N900, H901:H903),0)</f>
        <v>11357</v>
      </c>
      <c r="I904" s="184"/>
      <c r="J904" s="178">
        <f>TRUNC(SUMIF(N901:N903, N900, J901:J903),0)</f>
        <v>0</v>
      </c>
      <c r="K904" s="184"/>
      <c r="L904" s="178">
        <f>F904+H904+J904</f>
        <v>13544</v>
      </c>
      <c r="M904" s="172" t="s">
        <v>145</v>
      </c>
      <c r="N904" s="78" t="s">
        <v>342</v>
      </c>
      <c r="O904" s="78" t="s">
        <v>342</v>
      </c>
      <c r="P904" s="78" t="s">
        <v>145</v>
      </c>
      <c r="Q904" s="78" t="s">
        <v>145</v>
      </c>
      <c r="R904" s="78" t="s">
        <v>145</v>
      </c>
      <c r="AV904" s="78" t="s">
        <v>145</v>
      </c>
      <c r="AW904" s="78" t="s">
        <v>145</v>
      </c>
      <c r="AX904" s="78" t="s">
        <v>145</v>
      </c>
      <c r="AY904" s="78" t="s">
        <v>145</v>
      </c>
      <c r="AZ904" s="78" t="s">
        <v>145</v>
      </c>
    </row>
    <row r="905" spans="1:52" ht="30" customHeight="1">
      <c r="A905" s="173"/>
      <c r="B905" s="173"/>
      <c r="C905" s="173"/>
      <c r="D905" s="173"/>
      <c r="E905" s="184"/>
      <c r="F905" s="178"/>
      <c r="G905" s="184"/>
      <c r="H905" s="178"/>
      <c r="I905" s="184"/>
      <c r="J905" s="178"/>
      <c r="K905" s="184"/>
      <c r="L905" s="178"/>
      <c r="M905" s="173"/>
    </row>
    <row r="906" spans="1:52" ht="30" customHeight="1">
      <c r="A906" s="179" t="s">
        <v>5152</v>
      </c>
      <c r="B906" s="180"/>
      <c r="C906" s="180"/>
      <c r="D906" s="180"/>
      <c r="E906" s="181"/>
      <c r="F906" s="182"/>
      <c r="G906" s="181"/>
      <c r="H906" s="182"/>
      <c r="I906" s="181"/>
      <c r="J906" s="182"/>
      <c r="K906" s="181"/>
      <c r="L906" s="182"/>
      <c r="M906" s="183"/>
      <c r="N906" s="78" t="s">
        <v>3832</v>
      </c>
    </row>
    <row r="907" spans="1:52" ht="30" customHeight="1">
      <c r="A907" s="172" t="s">
        <v>1364</v>
      </c>
      <c r="B907" s="172" t="s">
        <v>1365</v>
      </c>
      <c r="C907" s="172" t="s">
        <v>358</v>
      </c>
      <c r="D907" s="173">
        <v>1</v>
      </c>
      <c r="E907" s="184">
        <f>일위대가목록!E382</f>
        <v>81</v>
      </c>
      <c r="F907" s="178">
        <f>TRUNC(E907*D907,1)</f>
        <v>81</v>
      </c>
      <c r="G907" s="184">
        <f>일위대가목록!F382</f>
        <v>2703</v>
      </c>
      <c r="H907" s="178">
        <f>TRUNC(G907*D907,1)</f>
        <v>2703</v>
      </c>
      <c r="I907" s="184">
        <f>일위대가목록!G382</f>
        <v>0</v>
      </c>
      <c r="J907" s="178">
        <f>TRUNC(I907*D907,1)</f>
        <v>0</v>
      </c>
      <c r="K907" s="184">
        <f t="shared" ref="K907:L909" si="142">TRUNC(E907+G907+I907,1)</f>
        <v>2784</v>
      </c>
      <c r="L907" s="178">
        <f t="shared" si="142"/>
        <v>2784</v>
      </c>
      <c r="M907" s="172" t="s">
        <v>1379</v>
      </c>
      <c r="N907" s="78" t="s">
        <v>3832</v>
      </c>
      <c r="O907" s="78" t="s">
        <v>4375</v>
      </c>
      <c r="P907" s="78" t="s">
        <v>331</v>
      </c>
      <c r="Q907" s="78" t="s">
        <v>332</v>
      </c>
      <c r="R907" s="78" t="s">
        <v>332</v>
      </c>
      <c r="AV907" s="78" t="s">
        <v>145</v>
      </c>
      <c r="AW907" s="78" t="s">
        <v>5153</v>
      </c>
      <c r="AX907" s="78" t="s">
        <v>145</v>
      </c>
      <c r="AY907" s="78" t="s">
        <v>145</v>
      </c>
      <c r="AZ907" s="78" t="s">
        <v>145</v>
      </c>
    </row>
    <row r="908" spans="1:52" ht="30" customHeight="1">
      <c r="A908" s="172" t="s">
        <v>1373</v>
      </c>
      <c r="B908" s="172" t="s">
        <v>3095</v>
      </c>
      <c r="C908" s="172" t="s">
        <v>358</v>
      </c>
      <c r="D908" s="173">
        <v>1</v>
      </c>
      <c r="E908" s="184">
        <f>일위대가목록!E385</f>
        <v>135</v>
      </c>
      <c r="F908" s="178">
        <f>TRUNC(E908*D908,1)</f>
        <v>135</v>
      </c>
      <c r="G908" s="184">
        <f>일위대가목록!F385</f>
        <v>6761</v>
      </c>
      <c r="H908" s="178">
        <f>TRUNC(G908*D908,1)</f>
        <v>6761</v>
      </c>
      <c r="I908" s="184">
        <f>일위대가목록!G385</f>
        <v>0</v>
      </c>
      <c r="J908" s="178">
        <f>TRUNC(I908*D908,1)</f>
        <v>0</v>
      </c>
      <c r="K908" s="184">
        <f t="shared" si="142"/>
        <v>6896</v>
      </c>
      <c r="L908" s="178">
        <f t="shared" si="142"/>
        <v>6896</v>
      </c>
      <c r="M908" s="172" t="s">
        <v>1382</v>
      </c>
      <c r="N908" s="78" t="s">
        <v>3832</v>
      </c>
      <c r="O908" s="78" t="s">
        <v>4378</v>
      </c>
      <c r="P908" s="78" t="s">
        <v>331</v>
      </c>
      <c r="Q908" s="78" t="s">
        <v>332</v>
      </c>
      <c r="R908" s="78" t="s">
        <v>332</v>
      </c>
      <c r="AV908" s="78" t="s">
        <v>145</v>
      </c>
      <c r="AW908" s="78" t="s">
        <v>5154</v>
      </c>
      <c r="AX908" s="78" t="s">
        <v>145</v>
      </c>
      <c r="AY908" s="78" t="s">
        <v>145</v>
      </c>
      <c r="AZ908" s="78" t="s">
        <v>145</v>
      </c>
    </row>
    <row r="909" spans="1:52" ht="30" customHeight="1">
      <c r="A909" s="172" t="s">
        <v>1375</v>
      </c>
      <c r="B909" s="172" t="s">
        <v>3099</v>
      </c>
      <c r="C909" s="172" t="s">
        <v>358</v>
      </c>
      <c r="D909" s="173">
        <v>1</v>
      </c>
      <c r="E909" s="184">
        <f>일위대가목록!E391</f>
        <v>817</v>
      </c>
      <c r="F909" s="178">
        <f>TRUNC(E909*D909,1)</f>
        <v>817</v>
      </c>
      <c r="G909" s="184">
        <f>일위대가목록!F391</f>
        <v>0</v>
      </c>
      <c r="H909" s="178">
        <f>TRUNC(G909*D909,1)</f>
        <v>0</v>
      </c>
      <c r="I909" s="184">
        <f>일위대가목록!G391</f>
        <v>0</v>
      </c>
      <c r="J909" s="178">
        <f>TRUNC(I909*D909,1)</f>
        <v>0</v>
      </c>
      <c r="K909" s="184">
        <f t="shared" si="142"/>
        <v>817</v>
      </c>
      <c r="L909" s="178">
        <f t="shared" si="142"/>
        <v>817</v>
      </c>
      <c r="M909" s="172" t="s">
        <v>1395</v>
      </c>
      <c r="N909" s="78" t="s">
        <v>3832</v>
      </c>
      <c r="O909" s="78" t="s">
        <v>4384</v>
      </c>
      <c r="P909" s="78" t="s">
        <v>331</v>
      </c>
      <c r="Q909" s="78" t="s">
        <v>332</v>
      </c>
      <c r="R909" s="78" t="s">
        <v>332</v>
      </c>
      <c r="AV909" s="78" t="s">
        <v>145</v>
      </c>
      <c r="AW909" s="78" t="s">
        <v>5155</v>
      </c>
      <c r="AX909" s="78" t="s">
        <v>145</v>
      </c>
      <c r="AY909" s="78" t="s">
        <v>145</v>
      </c>
      <c r="AZ909" s="78" t="s">
        <v>145</v>
      </c>
    </row>
    <row r="910" spans="1:52" ht="30" customHeight="1">
      <c r="A910" s="172" t="s">
        <v>1494</v>
      </c>
      <c r="B910" s="172" t="s">
        <v>145</v>
      </c>
      <c r="C910" s="172" t="s">
        <v>145</v>
      </c>
      <c r="D910" s="173"/>
      <c r="E910" s="184"/>
      <c r="F910" s="178">
        <f>TRUNC(SUMIF(N907:N909, N906, F907:F909),0)</f>
        <v>1033</v>
      </c>
      <c r="G910" s="184"/>
      <c r="H910" s="178">
        <f>TRUNC(SUMIF(N907:N909, N906, H907:H909),0)</f>
        <v>9464</v>
      </c>
      <c r="I910" s="184"/>
      <c r="J910" s="178">
        <f>TRUNC(SUMIF(N907:N909, N906, J907:J909),0)</f>
        <v>0</v>
      </c>
      <c r="K910" s="184"/>
      <c r="L910" s="178">
        <f>F910+H910+J910</f>
        <v>10497</v>
      </c>
      <c r="M910" s="172" t="s">
        <v>145</v>
      </c>
      <c r="N910" s="78" t="s">
        <v>342</v>
      </c>
      <c r="O910" s="78" t="s">
        <v>342</v>
      </c>
      <c r="P910" s="78" t="s">
        <v>145</v>
      </c>
      <c r="Q910" s="78" t="s">
        <v>145</v>
      </c>
      <c r="R910" s="78" t="s">
        <v>145</v>
      </c>
      <c r="AV910" s="78" t="s">
        <v>145</v>
      </c>
      <c r="AW910" s="78" t="s">
        <v>145</v>
      </c>
      <c r="AX910" s="78" t="s">
        <v>145</v>
      </c>
      <c r="AY910" s="78" t="s">
        <v>145</v>
      </c>
      <c r="AZ910" s="78" t="s">
        <v>145</v>
      </c>
    </row>
    <row r="911" spans="1:52" ht="30" customHeight="1">
      <c r="A911" s="173"/>
      <c r="B911" s="173"/>
      <c r="C911" s="173"/>
      <c r="D911" s="173"/>
      <c r="E911" s="184"/>
      <c r="F911" s="178"/>
      <c r="G911" s="184"/>
      <c r="H911" s="178"/>
      <c r="I911" s="184"/>
      <c r="J911" s="178"/>
      <c r="K911" s="184"/>
      <c r="L911" s="178"/>
      <c r="M911" s="173"/>
    </row>
    <row r="912" spans="1:52" ht="30" customHeight="1">
      <c r="A912" s="179" t="s">
        <v>5156</v>
      </c>
      <c r="B912" s="180"/>
      <c r="C912" s="180"/>
      <c r="D912" s="180"/>
      <c r="E912" s="181"/>
      <c r="F912" s="182"/>
      <c r="G912" s="181"/>
      <c r="H912" s="182"/>
      <c r="I912" s="181"/>
      <c r="J912" s="182"/>
      <c r="K912" s="181"/>
      <c r="L912" s="182"/>
      <c r="M912" s="183"/>
      <c r="N912" s="78" t="s">
        <v>3834</v>
      </c>
    </row>
    <row r="913" spans="1:52" ht="30" customHeight="1">
      <c r="A913" s="172" t="s">
        <v>1364</v>
      </c>
      <c r="B913" s="172" t="s">
        <v>1365</v>
      </c>
      <c r="C913" s="172" t="s">
        <v>358</v>
      </c>
      <c r="D913" s="173">
        <v>1</v>
      </c>
      <c r="E913" s="184">
        <f>일위대가목록!E382</f>
        <v>81</v>
      </c>
      <c r="F913" s="178">
        <f>TRUNC(E913*D913,1)</f>
        <v>81</v>
      </c>
      <c r="G913" s="184">
        <f>일위대가목록!F382</f>
        <v>2703</v>
      </c>
      <c r="H913" s="178">
        <f>TRUNC(G913*D913,1)</f>
        <v>2703</v>
      </c>
      <c r="I913" s="184">
        <f>일위대가목록!G382</f>
        <v>0</v>
      </c>
      <c r="J913" s="178">
        <f>TRUNC(I913*D913,1)</f>
        <v>0</v>
      </c>
      <c r="K913" s="184">
        <f t="shared" ref="K913:L915" si="143">TRUNC(E913+G913+I913,1)</f>
        <v>2784</v>
      </c>
      <c r="L913" s="178">
        <f t="shared" si="143"/>
        <v>2784</v>
      </c>
      <c r="M913" s="172" t="s">
        <v>1379</v>
      </c>
      <c r="N913" s="78" t="s">
        <v>3834</v>
      </c>
      <c r="O913" s="78" t="s">
        <v>4375</v>
      </c>
      <c r="P913" s="78" t="s">
        <v>331</v>
      </c>
      <c r="Q913" s="78" t="s">
        <v>332</v>
      </c>
      <c r="R913" s="78" t="s">
        <v>332</v>
      </c>
      <c r="AV913" s="78" t="s">
        <v>145</v>
      </c>
      <c r="AW913" s="78" t="s">
        <v>5157</v>
      </c>
      <c r="AX913" s="78" t="s">
        <v>145</v>
      </c>
      <c r="AY913" s="78" t="s">
        <v>145</v>
      </c>
      <c r="AZ913" s="78" t="s">
        <v>145</v>
      </c>
    </row>
    <row r="914" spans="1:52" ht="30" customHeight="1">
      <c r="A914" s="172" t="s">
        <v>1388</v>
      </c>
      <c r="B914" s="172" t="s">
        <v>1389</v>
      </c>
      <c r="C914" s="172" t="s">
        <v>358</v>
      </c>
      <c r="D914" s="173">
        <v>1</v>
      </c>
      <c r="E914" s="184">
        <f>일위대가목록!E392</f>
        <v>376</v>
      </c>
      <c r="F914" s="178">
        <f>TRUNC(E914*D914,1)</f>
        <v>376</v>
      </c>
      <c r="G914" s="184">
        <f>일위대가목록!F392</f>
        <v>18846</v>
      </c>
      <c r="H914" s="178">
        <f>TRUNC(G914*D914,1)</f>
        <v>18846</v>
      </c>
      <c r="I914" s="184">
        <f>일위대가목록!G392</f>
        <v>0</v>
      </c>
      <c r="J914" s="178">
        <f>TRUNC(I914*D914,1)</f>
        <v>0</v>
      </c>
      <c r="K914" s="184">
        <f t="shared" si="143"/>
        <v>19222</v>
      </c>
      <c r="L914" s="178">
        <f t="shared" si="143"/>
        <v>19222</v>
      </c>
      <c r="M914" s="172" t="s">
        <v>1397</v>
      </c>
      <c r="N914" s="78" t="s">
        <v>3834</v>
      </c>
      <c r="O914" s="78" t="s">
        <v>4385</v>
      </c>
      <c r="P914" s="78" t="s">
        <v>331</v>
      </c>
      <c r="Q914" s="78" t="s">
        <v>332</v>
      </c>
      <c r="R914" s="78" t="s">
        <v>332</v>
      </c>
      <c r="AV914" s="78" t="s">
        <v>145</v>
      </c>
      <c r="AW914" s="78" t="s">
        <v>5158</v>
      </c>
      <c r="AX914" s="78" t="s">
        <v>145</v>
      </c>
      <c r="AY914" s="78" t="s">
        <v>145</v>
      </c>
      <c r="AZ914" s="78" t="s">
        <v>145</v>
      </c>
    </row>
    <row r="915" spans="1:52" ht="30" customHeight="1">
      <c r="A915" s="172" t="s">
        <v>1391</v>
      </c>
      <c r="B915" s="172" t="s">
        <v>1392</v>
      </c>
      <c r="C915" s="172" t="s">
        <v>358</v>
      </c>
      <c r="D915" s="173">
        <v>1</v>
      </c>
      <c r="E915" s="184">
        <f>일위대가목록!E393</f>
        <v>2458</v>
      </c>
      <c r="F915" s="178">
        <f>TRUNC(E915*D915,1)</f>
        <v>2458</v>
      </c>
      <c r="G915" s="184">
        <f>일위대가목록!F393</f>
        <v>0</v>
      </c>
      <c r="H915" s="178">
        <f>TRUNC(G915*D915,1)</f>
        <v>0</v>
      </c>
      <c r="I915" s="184">
        <f>일위대가목록!G393</f>
        <v>0</v>
      </c>
      <c r="J915" s="178">
        <f>TRUNC(I915*D915,1)</f>
        <v>0</v>
      </c>
      <c r="K915" s="184">
        <f t="shared" si="143"/>
        <v>2458</v>
      </c>
      <c r="L915" s="178">
        <f t="shared" si="143"/>
        <v>2458</v>
      </c>
      <c r="M915" s="172" t="s">
        <v>1399</v>
      </c>
      <c r="N915" s="78" t="s">
        <v>3834</v>
      </c>
      <c r="O915" s="78" t="s">
        <v>4386</v>
      </c>
      <c r="P915" s="78" t="s">
        <v>331</v>
      </c>
      <c r="Q915" s="78" t="s">
        <v>332</v>
      </c>
      <c r="R915" s="78" t="s">
        <v>332</v>
      </c>
      <c r="AV915" s="78" t="s">
        <v>145</v>
      </c>
      <c r="AW915" s="78" t="s">
        <v>5159</v>
      </c>
      <c r="AX915" s="78" t="s">
        <v>145</v>
      </c>
      <c r="AY915" s="78" t="s">
        <v>145</v>
      </c>
      <c r="AZ915" s="78" t="s">
        <v>145</v>
      </c>
    </row>
    <row r="916" spans="1:52" ht="30" customHeight="1">
      <c r="A916" s="172" t="s">
        <v>1494</v>
      </c>
      <c r="B916" s="172" t="s">
        <v>145</v>
      </c>
      <c r="C916" s="172" t="s">
        <v>145</v>
      </c>
      <c r="D916" s="173"/>
      <c r="E916" s="184"/>
      <c r="F916" s="178">
        <f>TRUNC(SUMIF(N913:N915, N912, F913:F915),0)</f>
        <v>2915</v>
      </c>
      <c r="G916" s="184"/>
      <c r="H916" s="178">
        <f>TRUNC(SUMIF(N913:N915, N912, H913:H915),0)</f>
        <v>21549</v>
      </c>
      <c r="I916" s="184"/>
      <c r="J916" s="178">
        <f>TRUNC(SUMIF(N913:N915, N912, J913:J915),0)</f>
        <v>0</v>
      </c>
      <c r="K916" s="184"/>
      <c r="L916" s="178">
        <f>F916+H916+J916</f>
        <v>24464</v>
      </c>
      <c r="M916" s="172" t="s">
        <v>145</v>
      </c>
      <c r="N916" s="78" t="s">
        <v>342</v>
      </c>
      <c r="O916" s="78" t="s">
        <v>342</v>
      </c>
      <c r="P916" s="78" t="s">
        <v>145</v>
      </c>
      <c r="Q916" s="78" t="s">
        <v>145</v>
      </c>
      <c r="R916" s="78" t="s">
        <v>145</v>
      </c>
      <c r="AV916" s="78" t="s">
        <v>145</v>
      </c>
      <c r="AW916" s="78" t="s">
        <v>145</v>
      </c>
      <c r="AX916" s="78" t="s">
        <v>145</v>
      </c>
      <c r="AY916" s="78" t="s">
        <v>145</v>
      </c>
      <c r="AZ916" s="78" t="s">
        <v>145</v>
      </c>
    </row>
    <row r="917" spans="1:52" ht="30" customHeight="1">
      <c r="A917" s="173"/>
      <c r="B917" s="173"/>
      <c r="C917" s="173"/>
      <c r="D917" s="173"/>
      <c r="E917" s="184"/>
      <c r="F917" s="178"/>
      <c r="G917" s="184"/>
      <c r="H917" s="178"/>
      <c r="I917" s="184"/>
      <c r="J917" s="178"/>
      <c r="K917" s="184"/>
      <c r="L917" s="178"/>
      <c r="M917" s="173"/>
    </row>
    <row r="918" spans="1:52" ht="30" customHeight="1">
      <c r="A918" s="179" t="s">
        <v>5160</v>
      </c>
      <c r="B918" s="180"/>
      <c r="C918" s="180"/>
      <c r="D918" s="180"/>
      <c r="E918" s="181"/>
      <c r="F918" s="182"/>
      <c r="G918" s="181"/>
      <c r="H918" s="182"/>
      <c r="I918" s="181"/>
      <c r="J918" s="182"/>
      <c r="K918" s="181"/>
      <c r="L918" s="182"/>
      <c r="M918" s="183"/>
      <c r="N918" s="78" t="s">
        <v>3836</v>
      </c>
    </row>
    <row r="919" spans="1:52" ht="30" customHeight="1">
      <c r="A919" s="172" t="s">
        <v>1377</v>
      </c>
      <c r="B919" s="172" t="s">
        <v>1394</v>
      </c>
      <c r="C919" s="172" t="s">
        <v>358</v>
      </c>
      <c r="D919" s="173">
        <v>1</v>
      </c>
      <c r="E919" s="184">
        <f>일위대가목록!E394</f>
        <v>791</v>
      </c>
      <c r="F919" s="178">
        <f>TRUNC(E919*D919,1)</f>
        <v>791</v>
      </c>
      <c r="G919" s="184">
        <f>일위대가목록!F394</f>
        <v>19781</v>
      </c>
      <c r="H919" s="178">
        <f>TRUNC(G919*D919,1)</f>
        <v>19781</v>
      </c>
      <c r="I919" s="184">
        <f>일위대가목록!G394</f>
        <v>0</v>
      </c>
      <c r="J919" s="178">
        <f>TRUNC(I919*D919,1)</f>
        <v>0</v>
      </c>
      <c r="K919" s="184">
        <f t="shared" ref="K919:L921" si="144">TRUNC(E919+G919+I919,1)</f>
        <v>20572</v>
      </c>
      <c r="L919" s="178">
        <f t="shared" si="144"/>
        <v>20572</v>
      </c>
      <c r="M919" s="172" t="s">
        <v>1402</v>
      </c>
      <c r="N919" s="78" t="s">
        <v>3836</v>
      </c>
      <c r="O919" s="78" t="s">
        <v>4387</v>
      </c>
      <c r="P919" s="78" t="s">
        <v>331</v>
      </c>
      <c r="Q919" s="78" t="s">
        <v>332</v>
      </c>
      <c r="R919" s="78" t="s">
        <v>332</v>
      </c>
      <c r="AV919" s="78" t="s">
        <v>145</v>
      </c>
      <c r="AW919" s="78" t="s">
        <v>5161</v>
      </c>
      <c r="AX919" s="78" t="s">
        <v>145</v>
      </c>
      <c r="AY919" s="78" t="s">
        <v>145</v>
      </c>
      <c r="AZ919" s="78" t="s">
        <v>145</v>
      </c>
    </row>
    <row r="920" spans="1:52" ht="30" customHeight="1">
      <c r="A920" s="172" t="s">
        <v>1388</v>
      </c>
      <c r="B920" s="172" t="s">
        <v>1389</v>
      </c>
      <c r="C920" s="172" t="s">
        <v>358</v>
      </c>
      <c r="D920" s="173">
        <v>1</v>
      </c>
      <c r="E920" s="184">
        <f>일위대가목록!E392</f>
        <v>376</v>
      </c>
      <c r="F920" s="178">
        <f>TRUNC(E920*D920,1)</f>
        <v>376</v>
      </c>
      <c r="G920" s="184">
        <f>일위대가목록!F392</f>
        <v>18846</v>
      </c>
      <c r="H920" s="178">
        <f>TRUNC(G920*D920,1)</f>
        <v>18846</v>
      </c>
      <c r="I920" s="184">
        <f>일위대가목록!G392</f>
        <v>0</v>
      </c>
      <c r="J920" s="178">
        <f>TRUNC(I920*D920,1)</f>
        <v>0</v>
      </c>
      <c r="K920" s="184">
        <f t="shared" si="144"/>
        <v>19222</v>
      </c>
      <c r="L920" s="178">
        <f t="shared" si="144"/>
        <v>19222</v>
      </c>
      <c r="M920" s="172" t="s">
        <v>1397</v>
      </c>
      <c r="N920" s="78" t="s">
        <v>3836</v>
      </c>
      <c r="O920" s="78" t="s">
        <v>4385</v>
      </c>
      <c r="P920" s="78" t="s">
        <v>331</v>
      </c>
      <c r="Q920" s="78" t="s">
        <v>332</v>
      </c>
      <c r="R920" s="78" t="s">
        <v>332</v>
      </c>
      <c r="AV920" s="78" t="s">
        <v>145</v>
      </c>
      <c r="AW920" s="78" t="s">
        <v>5162</v>
      </c>
      <c r="AX920" s="78" t="s">
        <v>145</v>
      </c>
      <c r="AY920" s="78" t="s">
        <v>145</v>
      </c>
      <c r="AZ920" s="78" t="s">
        <v>145</v>
      </c>
    </row>
    <row r="921" spans="1:52" ht="30" customHeight="1">
      <c r="A921" s="172" t="s">
        <v>1391</v>
      </c>
      <c r="B921" s="172" t="s">
        <v>1392</v>
      </c>
      <c r="C921" s="172" t="s">
        <v>358</v>
      </c>
      <c r="D921" s="173">
        <v>1</v>
      </c>
      <c r="E921" s="184">
        <f>일위대가목록!E393</f>
        <v>2458</v>
      </c>
      <c r="F921" s="178">
        <f>TRUNC(E921*D921,1)</f>
        <v>2458</v>
      </c>
      <c r="G921" s="184">
        <f>일위대가목록!F393</f>
        <v>0</v>
      </c>
      <c r="H921" s="178">
        <f>TRUNC(G921*D921,1)</f>
        <v>0</v>
      </c>
      <c r="I921" s="184">
        <f>일위대가목록!G393</f>
        <v>0</v>
      </c>
      <c r="J921" s="178">
        <f>TRUNC(I921*D921,1)</f>
        <v>0</v>
      </c>
      <c r="K921" s="184">
        <f t="shared" si="144"/>
        <v>2458</v>
      </c>
      <c r="L921" s="178">
        <f t="shared" si="144"/>
        <v>2458</v>
      </c>
      <c r="M921" s="172" t="s">
        <v>1399</v>
      </c>
      <c r="N921" s="78" t="s">
        <v>3836</v>
      </c>
      <c r="O921" s="78" t="s">
        <v>4386</v>
      </c>
      <c r="P921" s="78" t="s">
        <v>331</v>
      </c>
      <c r="Q921" s="78" t="s">
        <v>332</v>
      </c>
      <c r="R921" s="78" t="s">
        <v>332</v>
      </c>
      <c r="AV921" s="78" t="s">
        <v>145</v>
      </c>
      <c r="AW921" s="78" t="s">
        <v>5163</v>
      </c>
      <c r="AX921" s="78" t="s">
        <v>145</v>
      </c>
      <c r="AY921" s="78" t="s">
        <v>145</v>
      </c>
      <c r="AZ921" s="78" t="s">
        <v>145</v>
      </c>
    </row>
    <row r="922" spans="1:52" ht="30" customHeight="1">
      <c r="A922" s="172" t="s">
        <v>1494</v>
      </c>
      <c r="B922" s="172" t="s">
        <v>145</v>
      </c>
      <c r="C922" s="172" t="s">
        <v>145</v>
      </c>
      <c r="D922" s="173"/>
      <c r="E922" s="184"/>
      <c r="F922" s="178">
        <f>TRUNC(SUMIF(N919:N921, N918, F919:F921),0)</f>
        <v>3625</v>
      </c>
      <c r="G922" s="184"/>
      <c r="H922" s="178">
        <f>TRUNC(SUMIF(N919:N921, N918, H919:H921),0)</f>
        <v>38627</v>
      </c>
      <c r="I922" s="184"/>
      <c r="J922" s="178">
        <f>TRUNC(SUMIF(N919:N921, N918, J919:J921),0)</f>
        <v>0</v>
      </c>
      <c r="K922" s="184"/>
      <c r="L922" s="178">
        <f>F922+H922+J922</f>
        <v>42252</v>
      </c>
      <c r="M922" s="172" t="s">
        <v>145</v>
      </c>
      <c r="N922" s="78" t="s">
        <v>342</v>
      </c>
      <c r="O922" s="78" t="s">
        <v>342</v>
      </c>
      <c r="P922" s="78" t="s">
        <v>145</v>
      </c>
      <c r="Q922" s="78" t="s">
        <v>145</v>
      </c>
      <c r="R922" s="78" t="s">
        <v>145</v>
      </c>
      <c r="AV922" s="78" t="s">
        <v>145</v>
      </c>
      <c r="AW922" s="78" t="s">
        <v>145</v>
      </c>
      <c r="AX922" s="78" t="s">
        <v>145</v>
      </c>
      <c r="AY922" s="78" t="s">
        <v>145</v>
      </c>
      <c r="AZ922" s="78" t="s">
        <v>145</v>
      </c>
    </row>
    <row r="923" spans="1:52" ht="30" customHeight="1">
      <c r="A923" s="173"/>
      <c r="B923" s="173"/>
      <c r="C923" s="173"/>
      <c r="D923" s="173"/>
      <c r="E923" s="184"/>
      <c r="F923" s="178"/>
      <c r="G923" s="184"/>
      <c r="H923" s="178"/>
      <c r="I923" s="184"/>
      <c r="J923" s="178"/>
      <c r="K923" s="184"/>
      <c r="L923" s="178"/>
      <c r="M923" s="173"/>
    </row>
    <row r="924" spans="1:52" ht="30" customHeight="1">
      <c r="A924" s="179" t="s">
        <v>5164</v>
      </c>
      <c r="B924" s="180"/>
      <c r="C924" s="180"/>
      <c r="D924" s="180"/>
      <c r="E924" s="181"/>
      <c r="F924" s="182"/>
      <c r="G924" s="181"/>
      <c r="H924" s="182"/>
      <c r="I924" s="181"/>
      <c r="J924" s="182"/>
      <c r="K924" s="181"/>
      <c r="L924" s="182"/>
      <c r="M924" s="183"/>
      <c r="N924" s="78" t="s">
        <v>3838</v>
      </c>
    </row>
    <row r="925" spans="1:52" ht="30" customHeight="1">
      <c r="A925" s="172" t="s">
        <v>1285</v>
      </c>
      <c r="B925" s="172" t="s">
        <v>1286</v>
      </c>
      <c r="C925" s="172" t="s">
        <v>358</v>
      </c>
      <c r="D925" s="173">
        <v>1</v>
      </c>
      <c r="E925" s="184">
        <f>일위대가목록!E353</f>
        <v>86</v>
      </c>
      <c r="F925" s="178">
        <f>TRUNC(E925*D925,1)</f>
        <v>86</v>
      </c>
      <c r="G925" s="184">
        <f>일위대가목록!F353</f>
        <v>4310</v>
      </c>
      <c r="H925" s="178">
        <f>TRUNC(G925*D925,1)</f>
        <v>4310</v>
      </c>
      <c r="I925" s="184">
        <f>일위대가목록!G353</f>
        <v>0</v>
      </c>
      <c r="J925" s="178">
        <f>TRUNC(I925*D925,1)</f>
        <v>0</v>
      </c>
      <c r="K925" s="184">
        <f>TRUNC(E925+G925+I925,1)</f>
        <v>4396</v>
      </c>
      <c r="L925" s="178">
        <f>TRUNC(F925+H925+J925,1)</f>
        <v>4396</v>
      </c>
      <c r="M925" s="172" t="s">
        <v>1315</v>
      </c>
      <c r="N925" s="78" t="s">
        <v>3838</v>
      </c>
      <c r="O925" s="78" t="s">
        <v>4346</v>
      </c>
      <c r="P925" s="78" t="s">
        <v>331</v>
      </c>
      <c r="Q925" s="78" t="s">
        <v>332</v>
      </c>
      <c r="R925" s="78" t="s">
        <v>332</v>
      </c>
      <c r="AV925" s="78" t="s">
        <v>145</v>
      </c>
      <c r="AW925" s="78" t="s">
        <v>5165</v>
      </c>
      <c r="AX925" s="78" t="s">
        <v>145</v>
      </c>
      <c r="AY925" s="78" t="s">
        <v>145</v>
      </c>
      <c r="AZ925" s="78" t="s">
        <v>145</v>
      </c>
    </row>
    <row r="926" spans="1:52" ht="30" customHeight="1">
      <c r="A926" s="172" t="s">
        <v>1288</v>
      </c>
      <c r="B926" s="172" t="s">
        <v>1289</v>
      </c>
      <c r="C926" s="172" t="s">
        <v>358</v>
      </c>
      <c r="D926" s="173">
        <v>1</v>
      </c>
      <c r="E926" s="184">
        <f>일위대가목록!E354</f>
        <v>680</v>
      </c>
      <c r="F926" s="178">
        <f>TRUNC(E926*D926,1)</f>
        <v>680</v>
      </c>
      <c r="G926" s="184">
        <f>일위대가목록!F354</f>
        <v>0</v>
      </c>
      <c r="H926" s="178">
        <f>TRUNC(G926*D926,1)</f>
        <v>0</v>
      </c>
      <c r="I926" s="184">
        <f>일위대가목록!G354</f>
        <v>0</v>
      </c>
      <c r="J926" s="178">
        <f>TRUNC(I926*D926,1)</f>
        <v>0</v>
      </c>
      <c r="K926" s="184">
        <f>TRUNC(E926+G926+I926,1)</f>
        <v>680</v>
      </c>
      <c r="L926" s="178">
        <f>TRUNC(F926+H926+J926,1)</f>
        <v>680</v>
      </c>
      <c r="M926" s="172" t="s">
        <v>1317</v>
      </c>
      <c r="N926" s="78" t="s">
        <v>3838</v>
      </c>
      <c r="O926" s="78" t="s">
        <v>4347</v>
      </c>
      <c r="P926" s="78" t="s">
        <v>331</v>
      </c>
      <c r="Q926" s="78" t="s">
        <v>332</v>
      </c>
      <c r="R926" s="78" t="s">
        <v>332</v>
      </c>
      <c r="AV926" s="78" t="s">
        <v>145</v>
      </c>
      <c r="AW926" s="78" t="s">
        <v>5166</v>
      </c>
      <c r="AX926" s="78" t="s">
        <v>145</v>
      </c>
      <c r="AY926" s="78" t="s">
        <v>145</v>
      </c>
      <c r="AZ926" s="78" t="s">
        <v>145</v>
      </c>
    </row>
    <row r="927" spans="1:52" ht="30" customHeight="1">
      <c r="A927" s="172" t="s">
        <v>1494</v>
      </c>
      <c r="B927" s="172" t="s">
        <v>145</v>
      </c>
      <c r="C927" s="172" t="s">
        <v>145</v>
      </c>
      <c r="D927" s="173"/>
      <c r="E927" s="184"/>
      <c r="F927" s="178">
        <f>TRUNC(SUMIF(N925:N926, N924, F925:F926),0)</f>
        <v>766</v>
      </c>
      <c r="G927" s="184"/>
      <c r="H927" s="178">
        <f>TRUNC(SUMIF(N925:N926, N924, H925:H926),0)</f>
        <v>4310</v>
      </c>
      <c r="I927" s="184"/>
      <c r="J927" s="178">
        <f>TRUNC(SUMIF(N925:N926, N924, J925:J926),0)</f>
        <v>0</v>
      </c>
      <c r="K927" s="184"/>
      <c r="L927" s="178">
        <f>F927+H927+J927</f>
        <v>5076</v>
      </c>
      <c r="M927" s="172" t="s">
        <v>145</v>
      </c>
      <c r="N927" s="78" t="s">
        <v>342</v>
      </c>
      <c r="O927" s="78" t="s">
        <v>342</v>
      </c>
      <c r="P927" s="78" t="s">
        <v>145</v>
      </c>
      <c r="Q927" s="78" t="s">
        <v>145</v>
      </c>
      <c r="R927" s="78" t="s">
        <v>145</v>
      </c>
      <c r="AV927" s="78" t="s">
        <v>145</v>
      </c>
      <c r="AW927" s="78" t="s">
        <v>145</v>
      </c>
      <c r="AX927" s="78" t="s">
        <v>145</v>
      </c>
      <c r="AY927" s="78" t="s">
        <v>145</v>
      </c>
      <c r="AZ927" s="78" t="s">
        <v>145</v>
      </c>
    </row>
    <row r="928" spans="1:52" ht="30" customHeight="1">
      <c r="A928" s="173"/>
      <c r="B928" s="173"/>
      <c r="C928" s="173"/>
      <c r="D928" s="173"/>
      <c r="E928" s="184"/>
      <c r="F928" s="178"/>
      <c r="G928" s="184"/>
      <c r="H928" s="178"/>
      <c r="I928" s="184"/>
      <c r="J928" s="178"/>
      <c r="K928" s="184"/>
      <c r="L928" s="178"/>
      <c r="M928" s="173"/>
    </row>
    <row r="929" spans="1:52" ht="30" customHeight="1">
      <c r="A929" s="179" t="s">
        <v>5167</v>
      </c>
      <c r="B929" s="180"/>
      <c r="C929" s="180"/>
      <c r="D929" s="180"/>
      <c r="E929" s="181"/>
      <c r="F929" s="182"/>
      <c r="G929" s="181"/>
      <c r="H929" s="182"/>
      <c r="I929" s="181"/>
      <c r="J929" s="182"/>
      <c r="K929" s="181"/>
      <c r="L929" s="182"/>
      <c r="M929" s="183"/>
      <c r="N929" s="78" t="s">
        <v>3840</v>
      </c>
    </row>
    <row r="930" spans="1:52" ht="30" customHeight="1">
      <c r="A930" s="172" t="s">
        <v>1310</v>
      </c>
      <c r="B930" s="172" t="s">
        <v>1316</v>
      </c>
      <c r="C930" s="172" t="s">
        <v>358</v>
      </c>
      <c r="D930" s="173">
        <v>1</v>
      </c>
      <c r="E930" s="184">
        <f>일위대가목록!E365</f>
        <v>229</v>
      </c>
      <c r="F930" s="178">
        <f>TRUNC(E930*D930,1)</f>
        <v>229</v>
      </c>
      <c r="G930" s="184">
        <f>일위대가목록!F365</f>
        <v>11494</v>
      </c>
      <c r="H930" s="178">
        <f>TRUNC(G930*D930,1)</f>
        <v>11494</v>
      </c>
      <c r="I930" s="184">
        <f>일위대가목록!G365</f>
        <v>0</v>
      </c>
      <c r="J930" s="178">
        <f>TRUNC(I930*D930,1)</f>
        <v>0</v>
      </c>
      <c r="K930" s="184">
        <f>TRUNC(E930+G930+I930,1)</f>
        <v>11723</v>
      </c>
      <c r="L930" s="178">
        <f>TRUNC(F930+H930+J930,1)</f>
        <v>11723</v>
      </c>
      <c r="M930" s="172" t="s">
        <v>1339</v>
      </c>
      <c r="N930" s="78" t="s">
        <v>3840</v>
      </c>
      <c r="O930" s="78" t="s">
        <v>4358</v>
      </c>
      <c r="P930" s="78" t="s">
        <v>331</v>
      </c>
      <c r="Q930" s="78" t="s">
        <v>332</v>
      </c>
      <c r="R930" s="78" t="s">
        <v>332</v>
      </c>
      <c r="AV930" s="78" t="s">
        <v>145</v>
      </c>
      <c r="AW930" s="78" t="s">
        <v>5168</v>
      </c>
      <c r="AX930" s="78" t="s">
        <v>145</v>
      </c>
      <c r="AY930" s="78" t="s">
        <v>145</v>
      </c>
      <c r="AZ930" s="78" t="s">
        <v>145</v>
      </c>
    </row>
    <row r="931" spans="1:52" ht="30" customHeight="1">
      <c r="A931" s="172" t="s">
        <v>1314</v>
      </c>
      <c r="B931" s="172" t="s">
        <v>1303</v>
      </c>
      <c r="C931" s="172" t="s">
        <v>358</v>
      </c>
      <c r="D931" s="173">
        <v>1</v>
      </c>
      <c r="E931" s="184">
        <f>일위대가목록!E364</f>
        <v>1035</v>
      </c>
      <c r="F931" s="178">
        <f>TRUNC(E931*D931,1)</f>
        <v>1035</v>
      </c>
      <c r="G931" s="184">
        <f>일위대가목록!F364</f>
        <v>0</v>
      </c>
      <c r="H931" s="178">
        <f>TRUNC(G931*D931,1)</f>
        <v>0</v>
      </c>
      <c r="I931" s="184">
        <f>일위대가목록!G364</f>
        <v>0</v>
      </c>
      <c r="J931" s="178">
        <f>TRUNC(I931*D931,1)</f>
        <v>0</v>
      </c>
      <c r="K931" s="184">
        <f>TRUNC(E931+G931+I931,1)</f>
        <v>1035</v>
      </c>
      <c r="L931" s="178">
        <f>TRUNC(F931+H931+J931,1)</f>
        <v>1035</v>
      </c>
      <c r="M931" s="172" t="s">
        <v>1338</v>
      </c>
      <c r="N931" s="78" t="s">
        <v>3840</v>
      </c>
      <c r="O931" s="78" t="s">
        <v>4357</v>
      </c>
      <c r="P931" s="78" t="s">
        <v>331</v>
      </c>
      <c r="Q931" s="78" t="s">
        <v>332</v>
      </c>
      <c r="R931" s="78" t="s">
        <v>332</v>
      </c>
      <c r="AV931" s="78" t="s">
        <v>145</v>
      </c>
      <c r="AW931" s="78" t="s">
        <v>5169</v>
      </c>
      <c r="AX931" s="78" t="s">
        <v>145</v>
      </c>
      <c r="AY931" s="78" t="s">
        <v>145</v>
      </c>
      <c r="AZ931" s="78" t="s">
        <v>145</v>
      </c>
    </row>
    <row r="932" spans="1:52" ht="30" customHeight="1">
      <c r="A932" s="172" t="s">
        <v>1494</v>
      </c>
      <c r="B932" s="172" t="s">
        <v>145</v>
      </c>
      <c r="C932" s="172" t="s">
        <v>145</v>
      </c>
      <c r="D932" s="173"/>
      <c r="E932" s="184"/>
      <c r="F932" s="178">
        <f>TRUNC(SUMIF(N930:N931, N929, F930:F931),0)</f>
        <v>1264</v>
      </c>
      <c r="G932" s="184"/>
      <c r="H932" s="178">
        <f>TRUNC(SUMIF(N930:N931, N929, H930:H931),0)</f>
        <v>11494</v>
      </c>
      <c r="I932" s="184"/>
      <c r="J932" s="178">
        <f>TRUNC(SUMIF(N930:N931, N929, J930:J931),0)</f>
        <v>0</v>
      </c>
      <c r="K932" s="184"/>
      <c r="L932" s="178">
        <f>F932+H932+J932</f>
        <v>12758</v>
      </c>
      <c r="M932" s="172" t="s">
        <v>145</v>
      </c>
      <c r="N932" s="78" t="s">
        <v>342</v>
      </c>
      <c r="O932" s="78" t="s">
        <v>342</v>
      </c>
      <c r="P932" s="78" t="s">
        <v>145</v>
      </c>
      <c r="Q932" s="78" t="s">
        <v>145</v>
      </c>
      <c r="R932" s="78" t="s">
        <v>145</v>
      </c>
      <c r="AV932" s="78" t="s">
        <v>145</v>
      </c>
      <c r="AW932" s="78" t="s">
        <v>145</v>
      </c>
      <c r="AX932" s="78" t="s">
        <v>145</v>
      </c>
      <c r="AY932" s="78" t="s">
        <v>145</v>
      </c>
      <c r="AZ932" s="78" t="s">
        <v>145</v>
      </c>
    </row>
    <row r="933" spans="1:52" ht="30" customHeight="1">
      <c r="A933" s="173"/>
      <c r="B933" s="173"/>
      <c r="C933" s="173"/>
      <c r="D933" s="173"/>
      <c r="E933" s="184"/>
      <c r="F933" s="178"/>
      <c r="G933" s="184"/>
      <c r="H933" s="178"/>
      <c r="I933" s="184"/>
      <c r="J933" s="178"/>
      <c r="K933" s="184"/>
      <c r="L933" s="178"/>
      <c r="M933" s="173"/>
    </row>
    <row r="934" spans="1:52" ht="30" customHeight="1">
      <c r="A934" s="179" t="s">
        <v>5170</v>
      </c>
      <c r="B934" s="180"/>
      <c r="C934" s="180"/>
      <c r="D934" s="180"/>
      <c r="E934" s="181"/>
      <c r="F934" s="182"/>
      <c r="G934" s="181"/>
      <c r="H934" s="182"/>
      <c r="I934" s="181"/>
      <c r="J934" s="182"/>
      <c r="K934" s="181"/>
      <c r="L934" s="182"/>
      <c r="M934" s="183"/>
      <c r="N934" s="78" t="s">
        <v>3842</v>
      </c>
    </row>
    <row r="935" spans="1:52" ht="30" customHeight="1">
      <c r="A935" s="172" t="s">
        <v>1396</v>
      </c>
      <c r="B935" s="172" t="s">
        <v>1316</v>
      </c>
      <c r="C935" s="172" t="s">
        <v>358</v>
      </c>
      <c r="D935" s="173">
        <v>1</v>
      </c>
      <c r="E935" s="184">
        <f>일위대가목록!E395</f>
        <v>125</v>
      </c>
      <c r="F935" s="178">
        <f>TRUNC(E935*D935,1)</f>
        <v>125</v>
      </c>
      <c r="G935" s="184">
        <f>일위대가목록!F395</f>
        <v>6254</v>
      </c>
      <c r="H935" s="178">
        <f>TRUNC(G935*D935,1)</f>
        <v>6254</v>
      </c>
      <c r="I935" s="184">
        <f>일위대가목록!G395</f>
        <v>0</v>
      </c>
      <c r="J935" s="178">
        <f>TRUNC(I935*D935,1)</f>
        <v>0</v>
      </c>
      <c r="K935" s="184">
        <f>TRUNC(E935+G935+I935,1)</f>
        <v>6379</v>
      </c>
      <c r="L935" s="178">
        <f>TRUNC(F935+H935+J935,1)</f>
        <v>6379</v>
      </c>
      <c r="M935" s="172" t="s">
        <v>1404</v>
      </c>
      <c r="N935" s="78" t="s">
        <v>3842</v>
      </c>
      <c r="O935" s="78" t="s">
        <v>4388</v>
      </c>
      <c r="P935" s="78" t="s">
        <v>331</v>
      </c>
      <c r="Q935" s="78" t="s">
        <v>332</v>
      </c>
      <c r="R935" s="78" t="s">
        <v>332</v>
      </c>
      <c r="AV935" s="78" t="s">
        <v>145</v>
      </c>
      <c r="AW935" s="78" t="s">
        <v>5171</v>
      </c>
      <c r="AX935" s="78" t="s">
        <v>145</v>
      </c>
      <c r="AY935" s="78" t="s">
        <v>145</v>
      </c>
      <c r="AZ935" s="78" t="s">
        <v>145</v>
      </c>
    </row>
    <row r="936" spans="1:52" ht="30" customHeight="1">
      <c r="A936" s="172" t="s">
        <v>3100</v>
      </c>
      <c r="B936" s="172" t="s">
        <v>1303</v>
      </c>
      <c r="C936" s="172" t="s">
        <v>358</v>
      </c>
      <c r="D936" s="173">
        <v>1</v>
      </c>
      <c r="E936" s="184">
        <f>일위대가목록!E396</f>
        <v>1035</v>
      </c>
      <c r="F936" s="178">
        <f>TRUNC(E936*D936,1)</f>
        <v>1035</v>
      </c>
      <c r="G936" s="184">
        <f>일위대가목록!F396</f>
        <v>0</v>
      </c>
      <c r="H936" s="178">
        <f>TRUNC(G936*D936,1)</f>
        <v>0</v>
      </c>
      <c r="I936" s="184">
        <f>일위대가목록!G396</f>
        <v>0</v>
      </c>
      <c r="J936" s="178">
        <f>TRUNC(I936*D936,1)</f>
        <v>0</v>
      </c>
      <c r="K936" s="184">
        <f>TRUNC(E936+G936+I936,1)</f>
        <v>1035</v>
      </c>
      <c r="L936" s="178">
        <f>TRUNC(F936+H936+J936,1)</f>
        <v>1035</v>
      </c>
      <c r="M936" s="172" t="s">
        <v>1406</v>
      </c>
      <c r="N936" s="78" t="s">
        <v>3842</v>
      </c>
      <c r="O936" s="78" t="s">
        <v>4389</v>
      </c>
      <c r="P936" s="78" t="s">
        <v>331</v>
      </c>
      <c r="Q936" s="78" t="s">
        <v>332</v>
      </c>
      <c r="R936" s="78" t="s">
        <v>332</v>
      </c>
      <c r="AV936" s="78" t="s">
        <v>145</v>
      </c>
      <c r="AW936" s="78" t="s">
        <v>5172</v>
      </c>
      <c r="AX936" s="78" t="s">
        <v>145</v>
      </c>
      <c r="AY936" s="78" t="s">
        <v>145</v>
      </c>
      <c r="AZ936" s="78" t="s">
        <v>145</v>
      </c>
    </row>
    <row r="937" spans="1:52" ht="30" customHeight="1">
      <c r="A937" s="172" t="s">
        <v>1494</v>
      </c>
      <c r="B937" s="172" t="s">
        <v>145</v>
      </c>
      <c r="C937" s="172" t="s">
        <v>145</v>
      </c>
      <c r="D937" s="173"/>
      <c r="E937" s="184"/>
      <c r="F937" s="178">
        <f>TRUNC(SUMIF(N935:N936, N934, F935:F936),0)</f>
        <v>1160</v>
      </c>
      <c r="G937" s="184"/>
      <c r="H937" s="178">
        <f>TRUNC(SUMIF(N935:N936, N934, H935:H936),0)</f>
        <v>6254</v>
      </c>
      <c r="I937" s="184"/>
      <c r="J937" s="178">
        <f>TRUNC(SUMIF(N935:N936, N934, J935:J936),0)</f>
        <v>0</v>
      </c>
      <c r="K937" s="184"/>
      <c r="L937" s="178">
        <f>F937+H937+J937</f>
        <v>7414</v>
      </c>
      <c r="M937" s="172" t="s">
        <v>145</v>
      </c>
      <c r="N937" s="78" t="s">
        <v>342</v>
      </c>
      <c r="O937" s="78" t="s">
        <v>342</v>
      </c>
      <c r="P937" s="78" t="s">
        <v>145</v>
      </c>
      <c r="Q937" s="78" t="s">
        <v>145</v>
      </c>
      <c r="R937" s="78" t="s">
        <v>145</v>
      </c>
      <c r="AV937" s="78" t="s">
        <v>145</v>
      </c>
      <c r="AW937" s="78" t="s">
        <v>145</v>
      </c>
      <c r="AX937" s="78" t="s">
        <v>145</v>
      </c>
      <c r="AY937" s="78" t="s">
        <v>145</v>
      </c>
      <c r="AZ937" s="78" t="s">
        <v>145</v>
      </c>
    </row>
    <row r="938" spans="1:52" ht="30" customHeight="1">
      <c r="A938" s="173"/>
      <c r="B938" s="173"/>
      <c r="C938" s="173"/>
      <c r="D938" s="173"/>
      <c r="E938" s="184"/>
      <c r="F938" s="178"/>
      <c r="G938" s="184"/>
      <c r="H938" s="178"/>
      <c r="I938" s="184"/>
      <c r="J938" s="178"/>
      <c r="K938" s="184"/>
      <c r="L938" s="178"/>
      <c r="M938" s="173"/>
    </row>
    <row r="939" spans="1:52" ht="30" customHeight="1">
      <c r="A939" s="179" t="s">
        <v>5173</v>
      </c>
      <c r="B939" s="180"/>
      <c r="C939" s="180"/>
      <c r="D939" s="180"/>
      <c r="E939" s="181"/>
      <c r="F939" s="182"/>
      <c r="G939" s="181"/>
      <c r="H939" s="182"/>
      <c r="I939" s="181"/>
      <c r="J939" s="182"/>
      <c r="K939" s="181"/>
      <c r="L939" s="182"/>
      <c r="M939" s="183"/>
      <c r="N939" s="78" t="s">
        <v>3844</v>
      </c>
    </row>
    <row r="940" spans="1:52" ht="30" customHeight="1">
      <c r="A940" s="172" t="s">
        <v>1364</v>
      </c>
      <c r="B940" s="172" t="s">
        <v>1365</v>
      </c>
      <c r="C940" s="172" t="s">
        <v>358</v>
      </c>
      <c r="D940" s="173">
        <v>1</v>
      </c>
      <c r="E940" s="184">
        <f>일위대가목록!E382</f>
        <v>81</v>
      </c>
      <c r="F940" s="178">
        <f t="shared" ref="F940:F949" si="145">TRUNC(E940*D940,1)</f>
        <v>81</v>
      </c>
      <c r="G940" s="184">
        <f>일위대가목록!F382</f>
        <v>2703</v>
      </c>
      <c r="H940" s="178">
        <f t="shared" ref="H940:H949" si="146">TRUNC(G940*D940,1)</f>
        <v>2703</v>
      </c>
      <c r="I940" s="184">
        <f>일위대가목록!G382</f>
        <v>0</v>
      </c>
      <c r="J940" s="178">
        <f t="shared" ref="J940:J949" si="147">TRUNC(I940*D940,1)</f>
        <v>0</v>
      </c>
      <c r="K940" s="184">
        <f t="shared" ref="K940:L949" si="148">TRUNC(E940+G940+I940,1)</f>
        <v>2784</v>
      </c>
      <c r="L940" s="178">
        <f t="shared" si="148"/>
        <v>2784</v>
      </c>
      <c r="M940" s="172" t="s">
        <v>1379</v>
      </c>
      <c r="N940" s="78" t="s">
        <v>3844</v>
      </c>
      <c r="O940" s="78" t="s">
        <v>4375</v>
      </c>
      <c r="P940" s="78" t="s">
        <v>331</v>
      </c>
      <c r="Q940" s="78" t="s">
        <v>332</v>
      </c>
      <c r="R940" s="78" t="s">
        <v>332</v>
      </c>
      <c r="V940">
        <v>1</v>
      </c>
      <c r="AV940" s="78" t="s">
        <v>145</v>
      </c>
      <c r="AW940" s="78" t="s">
        <v>5174</v>
      </c>
      <c r="AX940" s="78" t="s">
        <v>145</v>
      </c>
      <c r="AY940" s="78" t="s">
        <v>145</v>
      </c>
      <c r="AZ940" s="78" t="s">
        <v>145</v>
      </c>
    </row>
    <row r="941" spans="1:52" ht="30" customHeight="1">
      <c r="A941" s="172" t="s">
        <v>3118</v>
      </c>
      <c r="B941" s="172" t="s">
        <v>145</v>
      </c>
      <c r="C941" s="172" t="s">
        <v>1119</v>
      </c>
      <c r="D941" s="173">
        <v>3</v>
      </c>
      <c r="E941" s="184">
        <v>3250</v>
      </c>
      <c r="F941" s="178">
        <f t="shared" si="145"/>
        <v>9750</v>
      </c>
      <c r="G941" s="184">
        <v>0</v>
      </c>
      <c r="H941" s="178">
        <f t="shared" si="146"/>
        <v>0</v>
      </c>
      <c r="I941" s="184">
        <v>0</v>
      </c>
      <c r="J941" s="178">
        <f t="shared" si="147"/>
        <v>0</v>
      </c>
      <c r="K941" s="184">
        <f t="shared" si="148"/>
        <v>3250</v>
      </c>
      <c r="L941" s="178">
        <f t="shared" si="148"/>
        <v>9750</v>
      </c>
      <c r="M941" s="172" t="s">
        <v>145</v>
      </c>
      <c r="N941" s="78" t="s">
        <v>3844</v>
      </c>
      <c r="O941" s="78" t="s">
        <v>5175</v>
      </c>
      <c r="P941" s="78" t="s">
        <v>332</v>
      </c>
      <c r="Q941" s="78" t="s">
        <v>332</v>
      </c>
      <c r="R941" s="78" t="s">
        <v>332</v>
      </c>
      <c r="V941">
        <v>1</v>
      </c>
      <c r="AV941" s="78" t="s">
        <v>145</v>
      </c>
      <c r="AW941" s="78" t="s">
        <v>5176</v>
      </c>
      <c r="AX941" s="78" t="s">
        <v>145</v>
      </c>
      <c r="AY941" s="78" t="s">
        <v>145</v>
      </c>
      <c r="AZ941" s="78" t="s">
        <v>145</v>
      </c>
    </row>
    <row r="942" spans="1:52" ht="30" customHeight="1">
      <c r="A942" s="172" t="s">
        <v>3119</v>
      </c>
      <c r="B942" s="172" t="s">
        <v>3120</v>
      </c>
      <c r="C942" s="172" t="s">
        <v>1604</v>
      </c>
      <c r="D942" s="173">
        <v>0.4</v>
      </c>
      <c r="E942" s="184">
        <v>7223</v>
      </c>
      <c r="F942" s="178">
        <f t="shared" si="145"/>
        <v>2889.2</v>
      </c>
      <c r="G942" s="184">
        <v>0</v>
      </c>
      <c r="H942" s="178">
        <f t="shared" si="146"/>
        <v>0</v>
      </c>
      <c r="I942" s="184">
        <v>0</v>
      </c>
      <c r="J942" s="178">
        <f t="shared" si="147"/>
        <v>0</v>
      </c>
      <c r="K942" s="184">
        <f t="shared" si="148"/>
        <v>7223</v>
      </c>
      <c r="L942" s="178">
        <f t="shared" si="148"/>
        <v>2889.2</v>
      </c>
      <c r="M942" s="172" t="s">
        <v>145</v>
      </c>
      <c r="N942" s="78" t="s">
        <v>3844</v>
      </c>
      <c r="O942" s="78" t="s">
        <v>5177</v>
      </c>
      <c r="P942" s="78" t="s">
        <v>332</v>
      </c>
      <c r="Q942" s="78" t="s">
        <v>332</v>
      </c>
      <c r="R942" s="78" t="s">
        <v>332</v>
      </c>
      <c r="V942">
        <v>1</v>
      </c>
      <c r="AV942" s="78" t="s">
        <v>145</v>
      </c>
      <c r="AW942" s="78" t="s">
        <v>5178</v>
      </c>
      <c r="AX942" s="78" t="s">
        <v>145</v>
      </c>
      <c r="AY942" s="78" t="s">
        <v>145</v>
      </c>
      <c r="AZ942" s="78" t="s">
        <v>145</v>
      </c>
    </row>
    <row r="943" spans="1:52" ht="30" customHeight="1">
      <c r="A943" s="172" t="s">
        <v>3121</v>
      </c>
      <c r="B943" s="172" t="s">
        <v>3122</v>
      </c>
      <c r="C943" s="172" t="s">
        <v>1119</v>
      </c>
      <c r="D943" s="173">
        <v>1.2</v>
      </c>
      <c r="E943" s="184">
        <v>614</v>
      </c>
      <c r="F943" s="178">
        <f t="shared" si="145"/>
        <v>736.8</v>
      </c>
      <c r="G943" s="184">
        <v>0</v>
      </c>
      <c r="H943" s="178">
        <f t="shared" si="146"/>
        <v>0</v>
      </c>
      <c r="I943" s="184">
        <v>0</v>
      </c>
      <c r="J943" s="178">
        <f t="shared" si="147"/>
        <v>0</v>
      </c>
      <c r="K943" s="184">
        <f t="shared" si="148"/>
        <v>614</v>
      </c>
      <c r="L943" s="178">
        <f t="shared" si="148"/>
        <v>736.8</v>
      </c>
      <c r="M943" s="172" t="s">
        <v>145</v>
      </c>
      <c r="N943" s="78" t="s">
        <v>3844</v>
      </c>
      <c r="O943" s="78" t="s">
        <v>5179</v>
      </c>
      <c r="P943" s="78" t="s">
        <v>332</v>
      </c>
      <c r="Q943" s="78" t="s">
        <v>332</v>
      </c>
      <c r="R943" s="78" t="s">
        <v>332</v>
      </c>
      <c r="V943">
        <v>1</v>
      </c>
      <c r="AV943" s="78" t="s">
        <v>145</v>
      </c>
      <c r="AW943" s="78" t="s">
        <v>5180</v>
      </c>
      <c r="AX943" s="78" t="s">
        <v>145</v>
      </c>
      <c r="AY943" s="78" t="s">
        <v>145</v>
      </c>
      <c r="AZ943" s="78" t="s">
        <v>145</v>
      </c>
    </row>
    <row r="944" spans="1:52" ht="30" customHeight="1">
      <c r="A944" s="172" t="s">
        <v>3123</v>
      </c>
      <c r="B944" s="172" t="s">
        <v>3124</v>
      </c>
      <c r="C944" s="172" t="s">
        <v>1119</v>
      </c>
      <c r="D944" s="173">
        <v>0.6</v>
      </c>
      <c r="E944" s="184">
        <v>962</v>
      </c>
      <c r="F944" s="178">
        <f t="shared" si="145"/>
        <v>577.20000000000005</v>
      </c>
      <c r="G944" s="184">
        <v>0</v>
      </c>
      <c r="H944" s="178">
        <f t="shared" si="146"/>
        <v>0</v>
      </c>
      <c r="I944" s="184">
        <v>0</v>
      </c>
      <c r="J944" s="178">
        <f t="shared" si="147"/>
        <v>0</v>
      </c>
      <c r="K944" s="184">
        <f t="shared" si="148"/>
        <v>962</v>
      </c>
      <c r="L944" s="178">
        <f t="shared" si="148"/>
        <v>577.20000000000005</v>
      </c>
      <c r="M944" s="172" t="s">
        <v>145</v>
      </c>
      <c r="N944" s="78" t="s">
        <v>3844</v>
      </c>
      <c r="O944" s="78" t="s">
        <v>5181</v>
      </c>
      <c r="P944" s="78" t="s">
        <v>332</v>
      </c>
      <c r="Q944" s="78" t="s">
        <v>332</v>
      </c>
      <c r="R944" s="78" t="s">
        <v>332</v>
      </c>
      <c r="V944">
        <v>1</v>
      </c>
      <c r="AV944" s="78" t="s">
        <v>145</v>
      </c>
      <c r="AW944" s="78" t="s">
        <v>5182</v>
      </c>
      <c r="AX944" s="78" t="s">
        <v>145</v>
      </c>
      <c r="AY944" s="78" t="s">
        <v>145</v>
      </c>
      <c r="AZ944" s="78" t="s">
        <v>145</v>
      </c>
    </row>
    <row r="945" spans="1:52" ht="30" customHeight="1">
      <c r="A945" s="172" t="s">
        <v>3125</v>
      </c>
      <c r="B945" s="172" t="s">
        <v>3126</v>
      </c>
      <c r="C945" s="172" t="s">
        <v>1119</v>
      </c>
      <c r="D945" s="173">
        <v>1.5</v>
      </c>
      <c r="E945" s="184">
        <v>101</v>
      </c>
      <c r="F945" s="178">
        <f t="shared" si="145"/>
        <v>151.5</v>
      </c>
      <c r="G945" s="184">
        <v>0</v>
      </c>
      <c r="H945" s="178">
        <f t="shared" si="146"/>
        <v>0</v>
      </c>
      <c r="I945" s="184">
        <v>0</v>
      </c>
      <c r="J945" s="178">
        <f t="shared" si="147"/>
        <v>0</v>
      </c>
      <c r="K945" s="184">
        <f t="shared" si="148"/>
        <v>101</v>
      </c>
      <c r="L945" s="178">
        <f t="shared" si="148"/>
        <v>151.5</v>
      </c>
      <c r="M945" s="172" t="s">
        <v>145</v>
      </c>
      <c r="N945" s="78" t="s">
        <v>3844</v>
      </c>
      <c r="O945" s="78" t="s">
        <v>5183</v>
      </c>
      <c r="P945" s="78" t="s">
        <v>332</v>
      </c>
      <c r="Q945" s="78" t="s">
        <v>332</v>
      </c>
      <c r="R945" s="78" t="s">
        <v>332</v>
      </c>
      <c r="V945">
        <v>1</v>
      </c>
      <c r="AV945" s="78" t="s">
        <v>145</v>
      </c>
      <c r="AW945" s="78" t="s">
        <v>5184</v>
      </c>
      <c r="AX945" s="78" t="s">
        <v>145</v>
      </c>
      <c r="AY945" s="78" t="s">
        <v>145</v>
      </c>
      <c r="AZ945" s="78" t="s">
        <v>145</v>
      </c>
    </row>
    <row r="946" spans="1:52" ht="30" customHeight="1">
      <c r="A946" s="172" t="s">
        <v>3127</v>
      </c>
      <c r="B946" s="172" t="s">
        <v>3128</v>
      </c>
      <c r="C946" s="172" t="s">
        <v>1119</v>
      </c>
      <c r="D946" s="173">
        <v>0.2</v>
      </c>
      <c r="E946" s="184">
        <v>1877</v>
      </c>
      <c r="F946" s="178">
        <f t="shared" si="145"/>
        <v>375.4</v>
      </c>
      <c r="G946" s="184">
        <v>0</v>
      </c>
      <c r="H946" s="178">
        <f t="shared" si="146"/>
        <v>0</v>
      </c>
      <c r="I946" s="184">
        <v>0</v>
      </c>
      <c r="J946" s="178">
        <f t="shared" si="147"/>
        <v>0</v>
      </c>
      <c r="K946" s="184">
        <f t="shared" si="148"/>
        <v>1877</v>
      </c>
      <c r="L946" s="178">
        <f t="shared" si="148"/>
        <v>375.4</v>
      </c>
      <c r="M946" s="172" t="s">
        <v>145</v>
      </c>
      <c r="N946" s="78" t="s">
        <v>3844</v>
      </c>
      <c r="O946" s="78" t="s">
        <v>5185</v>
      </c>
      <c r="P946" s="78" t="s">
        <v>332</v>
      </c>
      <c r="Q946" s="78" t="s">
        <v>332</v>
      </c>
      <c r="R946" s="78" t="s">
        <v>332</v>
      </c>
      <c r="V946">
        <v>1</v>
      </c>
      <c r="AV946" s="78" t="s">
        <v>145</v>
      </c>
      <c r="AW946" s="78" t="s">
        <v>5186</v>
      </c>
      <c r="AX946" s="78" t="s">
        <v>145</v>
      </c>
      <c r="AY946" s="78" t="s">
        <v>145</v>
      </c>
      <c r="AZ946" s="78" t="s">
        <v>145</v>
      </c>
    </row>
    <row r="947" spans="1:52" ht="30" customHeight="1">
      <c r="A947" s="172" t="s">
        <v>1551</v>
      </c>
      <c r="B947" s="172" t="s">
        <v>1594</v>
      </c>
      <c r="C947" s="172" t="s">
        <v>1096</v>
      </c>
      <c r="D947" s="173">
        <v>1</v>
      </c>
      <c r="E947" s="184">
        <f>TRUNC(SUMIF(V940:V949, RIGHTB(O947, 1), F940:F949)*U947, 2)</f>
        <v>436.83</v>
      </c>
      <c r="F947" s="178">
        <f t="shared" si="145"/>
        <v>436.8</v>
      </c>
      <c r="G947" s="184">
        <v>0</v>
      </c>
      <c r="H947" s="178">
        <f t="shared" si="146"/>
        <v>0</v>
      </c>
      <c r="I947" s="184">
        <v>0</v>
      </c>
      <c r="J947" s="178">
        <f t="shared" si="147"/>
        <v>0</v>
      </c>
      <c r="K947" s="184">
        <f t="shared" si="148"/>
        <v>436.8</v>
      </c>
      <c r="L947" s="178">
        <f t="shared" si="148"/>
        <v>436.8</v>
      </c>
      <c r="M947" s="172" t="s">
        <v>145</v>
      </c>
      <c r="N947" s="78" t="s">
        <v>3844</v>
      </c>
      <c r="O947" s="78" t="s">
        <v>4186</v>
      </c>
      <c r="P947" s="78" t="s">
        <v>332</v>
      </c>
      <c r="Q947" s="78" t="s">
        <v>332</v>
      </c>
      <c r="R947" s="78" t="s">
        <v>332</v>
      </c>
      <c r="S947">
        <v>0</v>
      </c>
      <c r="T947">
        <v>0</v>
      </c>
      <c r="U947">
        <v>0.03</v>
      </c>
      <c r="AV947" s="78" t="s">
        <v>145</v>
      </c>
      <c r="AW947" s="78" t="s">
        <v>5187</v>
      </c>
      <c r="AX947" s="78" t="s">
        <v>145</v>
      </c>
      <c r="AY947" s="78" t="s">
        <v>145</v>
      </c>
      <c r="AZ947" s="78" t="s">
        <v>145</v>
      </c>
    </row>
    <row r="948" spans="1:52" ht="30" customHeight="1">
      <c r="A948" s="172" t="s">
        <v>1516</v>
      </c>
      <c r="B948" s="172" t="s">
        <v>1514</v>
      </c>
      <c r="C948" s="172" t="s">
        <v>1515</v>
      </c>
      <c r="D948" s="173">
        <v>0.09</v>
      </c>
      <c r="E948" s="184">
        <f>단가대비표!O345</f>
        <v>0</v>
      </c>
      <c r="F948" s="178">
        <f t="shared" si="145"/>
        <v>0</v>
      </c>
      <c r="G948" s="184">
        <f>단가대비표!P345</f>
        <v>169804</v>
      </c>
      <c r="H948" s="178">
        <f t="shared" si="146"/>
        <v>15282.3</v>
      </c>
      <c r="I948" s="184">
        <f>단가대비표!V345</f>
        <v>0</v>
      </c>
      <c r="J948" s="178">
        <f t="shared" si="147"/>
        <v>0</v>
      </c>
      <c r="K948" s="184">
        <f t="shared" si="148"/>
        <v>169804</v>
      </c>
      <c r="L948" s="178">
        <f t="shared" si="148"/>
        <v>15282.3</v>
      </c>
      <c r="M948" s="172" t="s">
        <v>145</v>
      </c>
      <c r="N948" s="78" t="s">
        <v>3844</v>
      </c>
      <c r="O948" s="78" t="s">
        <v>4472</v>
      </c>
      <c r="P948" s="78" t="s">
        <v>332</v>
      </c>
      <c r="Q948" s="78" t="s">
        <v>332</v>
      </c>
      <c r="R948" s="78" t="s">
        <v>331</v>
      </c>
      <c r="AV948" s="78" t="s">
        <v>145</v>
      </c>
      <c r="AW948" s="78" t="s">
        <v>5188</v>
      </c>
      <c r="AX948" s="78" t="s">
        <v>145</v>
      </c>
      <c r="AY948" s="78" t="s">
        <v>145</v>
      </c>
      <c r="AZ948" s="78" t="s">
        <v>145</v>
      </c>
    </row>
    <row r="949" spans="1:52" ht="30" customHeight="1">
      <c r="A949" s="172" t="s">
        <v>1717</v>
      </c>
      <c r="B949" s="172" t="s">
        <v>1514</v>
      </c>
      <c r="C949" s="172" t="s">
        <v>1515</v>
      </c>
      <c r="D949" s="173">
        <v>0.04</v>
      </c>
      <c r="E949" s="184">
        <f>단가대비표!O365</f>
        <v>0</v>
      </c>
      <c r="F949" s="178">
        <f t="shared" si="145"/>
        <v>0</v>
      </c>
      <c r="G949" s="184">
        <f>단가대비표!P365</f>
        <v>253409</v>
      </c>
      <c r="H949" s="178">
        <f t="shared" si="146"/>
        <v>10136.299999999999</v>
      </c>
      <c r="I949" s="184">
        <f>단가대비표!V365</f>
        <v>0</v>
      </c>
      <c r="J949" s="178">
        <f t="shared" si="147"/>
        <v>0</v>
      </c>
      <c r="K949" s="184">
        <f t="shared" si="148"/>
        <v>253409</v>
      </c>
      <c r="L949" s="178">
        <f t="shared" si="148"/>
        <v>10136.299999999999</v>
      </c>
      <c r="M949" s="172" t="s">
        <v>145</v>
      </c>
      <c r="N949" s="78" t="s">
        <v>3844</v>
      </c>
      <c r="O949" s="78" t="s">
        <v>4626</v>
      </c>
      <c r="P949" s="78" t="s">
        <v>332</v>
      </c>
      <c r="Q949" s="78" t="s">
        <v>332</v>
      </c>
      <c r="R949" s="78" t="s">
        <v>331</v>
      </c>
      <c r="AV949" s="78" t="s">
        <v>145</v>
      </c>
      <c r="AW949" s="78" t="s">
        <v>5189</v>
      </c>
      <c r="AX949" s="78" t="s">
        <v>145</v>
      </c>
      <c r="AY949" s="78" t="s">
        <v>145</v>
      </c>
      <c r="AZ949" s="78" t="s">
        <v>145</v>
      </c>
    </row>
    <row r="950" spans="1:52" ht="30" customHeight="1">
      <c r="A950" s="172" t="s">
        <v>1494</v>
      </c>
      <c r="B950" s="172" t="s">
        <v>145</v>
      </c>
      <c r="C950" s="172" t="s">
        <v>145</v>
      </c>
      <c r="D950" s="173"/>
      <c r="E950" s="184"/>
      <c r="F950" s="178">
        <f>TRUNC(SUMIF(N940:N949, N939, F940:F949),0)</f>
        <v>14997</v>
      </c>
      <c r="G950" s="184"/>
      <c r="H950" s="178">
        <f>TRUNC(SUMIF(N940:N949, N939, H940:H949),0)</f>
        <v>28121</v>
      </c>
      <c r="I950" s="184"/>
      <c r="J950" s="178">
        <f>TRUNC(SUMIF(N940:N949, N939, J940:J949),0)</f>
        <v>0</v>
      </c>
      <c r="K950" s="184"/>
      <c r="L950" s="178">
        <f>F950+H950+J950</f>
        <v>43118</v>
      </c>
      <c r="M950" s="172" t="s">
        <v>145</v>
      </c>
      <c r="N950" s="78" t="s">
        <v>342</v>
      </c>
      <c r="O950" s="78" t="s">
        <v>342</v>
      </c>
      <c r="P950" s="78" t="s">
        <v>145</v>
      </c>
      <c r="Q950" s="78" t="s">
        <v>145</v>
      </c>
      <c r="R950" s="78" t="s">
        <v>145</v>
      </c>
      <c r="AV950" s="78" t="s">
        <v>145</v>
      </c>
      <c r="AW950" s="78" t="s">
        <v>145</v>
      </c>
      <c r="AX950" s="78" t="s">
        <v>145</v>
      </c>
      <c r="AY950" s="78" t="s">
        <v>145</v>
      </c>
      <c r="AZ950" s="78" t="s">
        <v>145</v>
      </c>
    </row>
    <row r="951" spans="1:52" ht="30" customHeight="1">
      <c r="A951" s="173"/>
      <c r="B951" s="173"/>
      <c r="C951" s="173"/>
      <c r="D951" s="173"/>
      <c r="E951" s="184"/>
      <c r="F951" s="178"/>
      <c r="G951" s="184"/>
      <c r="H951" s="178"/>
      <c r="I951" s="184"/>
      <c r="J951" s="178"/>
      <c r="K951" s="184"/>
      <c r="L951" s="178"/>
      <c r="M951" s="173"/>
    </row>
    <row r="952" spans="1:52" ht="30" customHeight="1">
      <c r="A952" s="179" t="s">
        <v>5190</v>
      </c>
      <c r="B952" s="180"/>
      <c r="C952" s="180"/>
      <c r="D952" s="180"/>
      <c r="E952" s="181"/>
      <c r="F952" s="182"/>
      <c r="G952" s="181"/>
      <c r="H952" s="182"/>
      <c r="I952" s="181"/>
      <c r="J952" s="182"/>
      <c r="K952" s="181"/>
      <c r="L952" s="182"/>
      <c r="M952" s="183"/>
      <c r="N952" s="78" t="s">
        <v>3846</v>
      </c>
    </row>
    <row r="953" spans="1:52" ht="30" customHeight="1">
      <c r="A953" s="172" t="s">
        <v>1717</v>
      </c>
      <c r="B953" s="172" t="s">
        <v>1514</v>
      </c>
      <c r="C953" s="172" t="s">
        <v>1515</v>
      </c>
      <c r="D953" s="173">
        <v>6.0000000000000001E-3</v>
      </c>
      <c r="E953" s="184">
        <f>단가대비표!O365</f>
        <v>0</v>
      </c>
      <c r="F953" s="178">
        <f>TRUNC(E953*D953,1)</f>
        <v>0</v>
      </c>
      <c r="G953" s="184">
        <f>단가대비표!P365</f>
        <v>253409</v>
      </c>
      <c r="H953" s="178">
        <f>TRUNC(G953*D953,1)</f>
        <v>1520.4</v>
      </c>
      <c r="I953" s="184">
        <f>단가대비표!V365</f>
        <v>0</v>
      </c>
      <c r="J953" s="178">
        <f>TRUNC(I953*D953,1)</f>
        <v>0</v>
      </c>
      <c r="K953" s="184">
        <f t="shared" ref="K953:L955" si="149">TRUNC(E953+G953+I953,1)</f>
        <v>253409</v>
      </c>
      <c r="L953" s="178">
        <f t="shared" si="149"/>
        <v>1520.4</v>
      </c>
      <c r="M953" s="172" t="s">
        <v>145</v>
      </c>
      <c r="N953" s="78" t="s">
        <v>3846</v>
      </c>
      <c r="O953" s="78" t="s">
        <v>4626</v>
      </c>
      <c r="P953" s="78" t="s">
        <v>332</v>
      </c>
      <c r="Q953" s="78" t="s">
        <v>332</v>
      </c>
      <c r="R953" s="78" t="s">
        <v>331</v>
      </c>
      <c r="V953">
        <v>1</v>
      </c>
      <c r="AV953" s="78" t="s">
        <v>145</v>
      </c>
      <c r="AW953" s="78" t="s">
        <v>5191</v>
      </c>
      <c r="AX953" s="78" t="s">
        <v>145</v>
      </c>
      <c r="AY953" s="78" t="s">
        <v>145</v>
      </c>
      <c r="AZ953" s="78" t="s">
        <v>145</v>
      </c>
    </row>
    <row r="954" spans="1:52" ht="30" customHeight="1">
      <c r="A954" s="172" t="s">
        <v>1516</v>
      </c>
      <c r="B954" s="172" t="s">
        <v>1514</v>
      </c>
      <c r="C954" s="172" t="s">
        <v>1515</v>
      </c>
      <c r="D954" s="173">
        <v>1E-3</v>
      </c>
      <c r="E954" s="184">
        <f>단가대비표!O345</f>
        <v>0</v>
      </c>
      <c r="F954" s="178">
        <f>TRUNC(E954*D954,1)</f>
        <v>0</v>
      </c>
      <c r="G954" s="184">
        <f>단가대비표!P345</f>
        <v>169804</v>
      </c>
      <c r="H954" s="178">
        <f>TRUNC(G954*D954,1)</f>
        <v>169.8</v>
      </c>
      <c r="I954" s="184">
        <f>단가대비표!V345</f>
        <v>0</v>
      </c>
      <c r="J954" s="178">
        <f>TRUNC(I954*D954,1)</f>
        <v>0</v>
      </c>
      <c r="K954" s="184">
        <f t="shared" si="149"/>
        <v>169804</v>
      </c>
      <c r="L954" s="178">
        <f t="shared" si="149"/>
        <v>169.8</v>
      </c>
      <c r="M954" s="172" t="s">
        <v>145</v>
      </c>
      <c r="N954" s="78" t="s">
        <v>3846</v>
      </c>
      <c r="O954" s="78" t="s">
        <v>4472</v>
      </c>
      <c r="P954" s="78" t="s">
        <v>332</v>
      </c>
      <c r="Q954" s="78" t="s">
        <v>332</v>
      </c>
      <c r="R954" s="78" t="s">
        <v>331</v>
      </c>
      <c r="V954">
        <v>1</v>
      </c>
      <c r="AV954" s="78" t="s">
        <v>145</v>
      </c>
      <c r="AW954" s="78" t="s">
        <v>5192</v>
      </c>
      <c r="AX954" s="78" t="s">
        <v>145</v>
      </c>
      <c r="AY954" s="78" t="s">
        <v>145</v>
      </c>
      <c r="AZ954" s="78" t="s">
        <v>145</v>
      </c>
    </row>
    <row r="955" spans="1:52" ht="30" customHeight="1">
      <c r="A955" s="172" t="s">
        <v>1718</v>
      </c>
      <c r="B955" s="172" t="s">
        <v>1673</v>
      </c>
      <c r="C955" s="172" t="s">
        <v>1096</v>
      </c>
      <c r="D955" s="173">
        <v>1</v>
      </c>
      <c r="E955" s="184">
        <f>TRUNC(SUMIF(V953:V955, RIGHTB(O955, 1), H953:H955)*U955, 2)</f>
        <v>50.7</v>
      </c>
      <c r="F955" s="178">
        <f>TRUNC(E955*D955,1)</f>
        <v>50.7</v>
      </c>
      <c r="G955" s="184">
        <v>0</v>
      </c>
      <c r="H955" s="178">
        <f>TRUNC(G955*D955,1)</f>
        <v>0</v>
      </c>
      <c r="I955" s="184">
        <v>0</v>
      </c>
      <c r="J955" s="178">
        <f>TRUNC(I955*D955,1)</f>
        <v>0</v>
      </c>
      <c r="K955" s="184">
        <f t="shared" si="149"/>
        <v>50.7</v>
      </c>
      <c r="L955" s="178">
        <f t="shared" si="149"/>
        <v>50.7</v>
      </c>
      <c r="M955" s="172" t="s">
        <v>145</v>
      </c>
      <c r="N955" s="78" t="s">
        <v>3846</v>
      </c>
      <c r="O955" s="78" t="s">
        <v>4186</v>
      </c>
      <c r="P955" s="78" t="s">
        <v>332</v>
      </c>
      <c r="Q955" s="78" t="s">
        <v>332</v>
      </c>
      <c r="R955" s="78" t="s">
        <v>332</v>
      </c>
      <c r="S955">
        <v>1</v>
      </c>
      <c r="T955">
        <v>0</v>
      </c>
      <c r="U955">
        <v>0.03</v>
      </c>
      <c r="AV955" s="78" t="s">
        <v>145</v>
      </c>
      <c r="AW955" s="78" t="s">
        <v>5193</v>
      </c>
      <c r="AX955" s="78" t="s">
        <v>145</v>
      </c>
      <c r="AY955" s="78" t="s">
        <v>145</v>
      </c>
      <c r="AZ955" s="78" t="s">
        <v>145</v>
      </c>
    </row>
    <row r="956" spans="1:52" ht="30" customHeight="1">
      <c r="A956" s="172" t="s">
        <v>1494</v>
      </c>
      <c r="B956" s="172" t="s">
        <v>145</v>
      </c>
      <c r="C956" s="172" t="s">
        <v>145</v>
      </c>
      <c r="D956" s="173"/>
      <c r="E956" s="184"/>
      <c r="F956" s="178">
        <f>TRUNC(SUMIF(N953:N955, N952, F953:F955),0)</f>
        <v>50</v>
      </c>
      <c r="G956" s="184"/>
      <c r="H956" s="178">
        <f>TRUNC(SUMIF(N953:N955, N952, H953:H955),0)</f>
        <v>1690</v>
      </c>
      <c r="I956" s="184"/>
      <c r="J956" s="178">
        <f>TRUNC(SUMIF(N953:N955, N952, J953:J955),0)</f>
        <v>0</v>
      </c>
      <c r="K956" s="184"/>
      <c r="L956" s="178">
        <f>F956+H956+J956</f>
        <v>1740</v>
      </c>
      <c r="M956" s="172" t="s">
        <v>145</v>
      </c>
      <c r="N956" s="78" t="s">
        <v>342</v>
      </c>
      <c r="O956" s="78" t="s">
        <v>342</v>
      </c>
      <c r="P956" s="78" t="s">
        <v>145</v>
      </c>
      <c r="Q956" s="78" t="s">
        <v>145</v>
      </c>
      <c r="R956" s="78" t="s">
        <v>145</v>
      </c>
      <c r="AV956" s="78" t="s">
        <v>145</v>
      </c>
      <c r="AW956" s="78" t="s">
        <v>145</v>
      </c>
      <c r="AX956" s="78" t="s">
        <v>145</v>
      </c>
      <c r="AY956" s="78" t="s">
        <v>145</v>
      </c>
      <c r="AZ956" s="78" t="s">
        <v>145</v>
      </c>
    </row>
    <row r="957" spans="1:52" ht="30" customHeight="1">
      <c r="A957" s="173"/>
      <c r="B957" s="173"/>
      <c r="C957" s="173"/>
      <c r="D957" s="173"/>
      <c r="E957" s="184"/>
      <c r="F957" s="178"/>
      <c r="G957" s="184"/>
      <c r="H957" s="178"/>
      <c r="I957" s="184"/>
      <c r="J957" s="178"/>
      <c r="K957" s="184"/>
      <c r="L957" s="178"/>
      <c r="M957" s="173"/>
    </row>
    <row r="958" spans="1:52" ht="30" customHeight="1">
      <c r="A958" s="179" t="s">
        <v>5194</v>
      </c>
      <c r="B958" s="180"/>
      <c r="C958" s="180"/>
      <c r="D958" s="180"/>
      <c r="E958" s="181"/>
      <c r="F958" s="182"/>
      <c r="G958" s="181"/>
      <c r="H958" s="182"/>
      <c r="I958" s="181"/>
      <c r="J958" s="182"/>
      <c r="K958" s="181"/>
      <c r="L958" s="182"/>
      <c r="M958" s="183"/>
      <c r="N958" s="78" t="s">
        <v>3848</v>
      </c>
    </row>
    <row r="959" spans="1:52" ht="30" customHeight="1">
      <c r="A959" s="172" t="s">
        <v>3129</v>
      </c>
      <c r="B959" s="172" t="s">
        <v>3130</v>
      </c>
      <c r="C959" s="172" t="s">
        <v>358</v>
      </c>
      <c r="D959" s="173">
        <v>1</v>
      </c>
      <c r="E959" s="184">
        <f>단가대비표!O408</f>
        <v>71600</v>
      </c>
      <c r="F959" s="178">
        <f>TRUNC(E959*D959,1)</f>
        <v>71600</v>
      </c>
      <c r="G959" s="184">
        <f>단가대비표!P408</f>
        <v>0</v>
      </c>
      <c r="H959" s="178">
        <f>TRUNC(G959*D959,1)</f>
        <v>0</v>
      </c>
      <c r="I959" s="184">
        <f>단가대비표!V408</f>
        <v>0</v>
      </c>
      <c r="J959" s="178">
        <f>TRUNC(I959*D959,1)</f>
        <v>0</v>
      </c>
      <c r="K959" s="184">
        <f>TRUNC(E959+G959+I959,1)</f>
        <v>71600</v>
      </c>
      <c r="L959" s="178">
        <f>TRUNC(F959+H959+J959,1)</f>
        <v>71600</v>
      </c>
      <c r="M959" s="172" t="s">
        <v>145</v>
      </c>
      <c r="N959" s="78" t="s">
        <v>3848</v>
      </c>
      <c r="O959" s="78" t="s">
        <v>5195</v>
      </c>
      <c r="P959" s="78" t="s">
        <v>332</v>
      </c>
      <c r="Q959" s="78" t="s">
        <v>332</v>
      </c>
      <c r="R959" s="78" t="s">
        <v>331</v>
      </c>
      <c r="AV959" s="78" t="s">
        <v>145</v>
      </c>
      <c r="AW959" s="78" t="s">
        <v>5196</v>
      </c>
      <c r="AX959" s="78" t="s">
        <v>145</v>
      </c>
      <c r="AY959" s="78" t="s">
        <v>145</v>
      </c>
      <c r="AZ959" s="78" t="s">
        <v>145</v>
      </c>
    </row>
    <row r="960" spans="1:52" ht="30" customHeight="1">
      <c r="A960" s="172" t="s">
        <v>1398</v>
      </c>
      <c r="B960" s="172" t="s">
        <v>1411</v>
      </c>
      <c r="C960" s="172" t="s">
        <v>358</v>
      </c>
      <c r="D960" s="173">
        <v>1</v>
      </c>
      <c r="E960" s="184">
        <f>일위대가목록!E397</f>
        <v>55055</v>
      </c>
      <c r="F960" s="178">
        <f>TRUNC(E960*D960,1)</f>
        <v>55055</v>
      </c>
      <c r="G960" s="184">
        <f>일위대가목록!F397</f>
        <v>8091</v>
      </c>
      <c r="H960" s="178">
        <f>TRUNC(G960*D960,1)</f>
        <v>8091</v>
      </c>
      <c r="I960" s="184">
        <f>일위대가목록!G397</f>
        <v>0</v>
      </c>
      <c r="J960" s="178">
        <f>TRUNC(I960*D960,1)</f>
        <v>0</v>
      </c>
      <c r="K960" s="184">
        <f>TRUNC(E960+G960+I960,1)</f>
        <v>63146</v>
      </c>
      <c r="L960" s="178">
        <f>TRUNC(F960+H960+J960,1)</f>
        <v>63146</v>
      </c>
      <c r="M960" s="172" t="s">
        <v>1408</v>
      </c>
      <c r="N960" s="78" t="s">
        <v>3848</v>
      </c>
      <c r="O960" s="78" t="s">
        <v>4390</v>
      </c>
      <c r="P960" s="78" t="s">
        <v>331</v>
      </c>
      <c r="Q960" s="78" t="s">
        <v>332</v>
      </c>
      <c r="R960" s="78" t="s">
        <v>332</v>
      </c>
      <c r="AV960" s="78" t="s">
        <v>145</v>
      </c>
      <c r="AW960" s="78" t="s">
        <v>5197</v>
      </c>
      <c r="AX960" s="78" t="s">
        <v>145</v>
      </c>
      <c r="AY960" s="78" t="s">
        <v>145</v>
      </c>
      <c r="AZ960" s="78" t="s">
        <v>145</v>
      </c>
    </row>
    <row r="961" spans="1:52" ht="30" customHeight="1">
      <c r="A961" s="172" t="s">
        <v>1494</v>
      </c>
      <c r="B961" s="172" t="s">
        <v>145</v>
      </c>
      <c r="C961" s="172" t="s">
        <v>145</v>
      </c>
      <c r="D961" s="173"/>
      <c r="E961" s="184"/>
      <c r="F961" s="178">
        <f>TRUNC(SUMIF(N959:N960, N958, F959:F960),0)</f>
        <v>126655</v>
      </c>
      <c r="G961" s="184"/>
      <c r="H961" s="178">
        <f>TRUNC(SUMIF(N959:N960, N958, H959:H960),0)</f>
        <v>8091</v>
      </c>
      <c r="I961" s="184"/>
      <c r="J961" s="178">
        <f>TRUNC(SUMIF(N959:N960, N958, J959:J960),0)</f>
        <v>0</v>
      </c>
      <c r="K961" s="184"/>
      <c r="L961" s="178">
        <f>F961+H961+J961</f>
        <v>134746</v>
      </c>
      <c r="M961" s="172" t="s">
        <v>145</v>
      </c>
      <c r="N961" s="78" t="s">
        <v>342</v>
      </c>
      <c r="O961" s="78" t="s">
        <v>342</v>
      </c>
      <c r="P961" s="78" t="s">
        <v>145</v>
      </c>
      <c r="Q961" s="78" t="s">
        <v>145</v>
      </c>
      <c r="R961" s="78" t="s">
        <v>145</v>
      </c>
      <c r="AV961" s="78" t="s">
        <v>145</v>
      </c>
      <c r="AW961" s="78" t="s">
        <v>145</v>
      </c>
      <c r="AX961" s="78" t="s">
        <v>145</v>
      </c>
      <c r="AY961" s="78" t="s">
        <v>145</v>
      </c>
      <c r="AZ961" s="78" t="s">
        <v>145</v>
      </c>
    </row>
    <row r="962" spans="1:52" ht="30" customHeight="1">
      <c r="A962" s="173"/>
      <c r="B962" s="173"/>
      <c r="C962" s="173"/>
      <c r="D962" s="173"/>
      <c r="E962" s="184"/>
      <c r="F962" s="178"/>
      <c r="G962" s="184"/>
      <c r="H962" s="178"/>
      <c r="I962" s="184"/>
      <c r="J962" s="178"/>
      <c r="K962" s="184"/>
      <c r="L962" s="178"/>
      <c r="M962" s="173"/>
    </row>
    <row r="963" spans="1:52" ht="30" customHeight="1">
      <c r="A963" s="179" t="s">
        <v>5198</v>
      </c>
      <c r="B963" s="180"/>
      <c r="C963" s="180"/>
      <c r="D963" s="180"/>
      <c r="E963" s="181"/>
      <c r="F963" s="182"/>
      <c r="G963" s="181"/>
      <c r="H963" s="182"/>
      <c r="I963" s="181"/>
      <c r="J963" s="182"/>
      <c r="K963" s="181"/>
      <c r="L963" s="182"/>
      <c r="M963" s="183"/>
      <c r="N963" s="78" t="s">
        <v>3850</v>
      </c>
    </row>
    <row r="964" spans="1:52" ht="30" customHeight="1">
      <c r="A964" s="172" t="s">
        <v>3129</v>
      </c>
      <c r="B964" s="172" t="s">
        <v>3130</v>
      </c>
      <c r="C964" s="172" t="s">
        <v>358</v>
      </c>
      <c r="D964" s="173">
        <v>1</v>
      </c>
      <c r="E964" s="184">
        <f>단가대비표!O408</f>
        <v>71600</v>
      </c>
      <c r="F964" s="178">
        <f>TRUNC(E964*D964,1)</f>
        <v>71600</v>
      </c>
      <c r="G964" s="184">
        <f>단가대비표!P408</f>
        <v>0</v>
      </c>
      <c r="H964" s="178">
        <f>TRUNC(G964*D964,1)</f>
        <v>0</v>
      </c>
      <c r="I964" s="184">
        <f>단가대비표!V408</f>
        <v>0</v>
      </c>
      <c r="J964" s="178">
        <f>TRUNC(I964*D964,1)</f>
        <v>0</v>
      </c>
      <c r="K964" s="184">
        <f t="shared" ref="K964:L967" si="150">TRUNC(E964+G964+I964,1)</f>
        <v>71600</v>
      </c>
      <c r="L964" s="178">
        <f t="shared" si="150"/>
        <v>71600</v>
      </c>
      <c r="M964" s="172" t="s">
        <v>145</v>
      </c>
      <c r="N964" s="78" t="s">
        <v>3850</v>
      </c>
      <c r="O964" s="78" t="s">
        <v>5195</v>
      </c>
      <c r="P964" s="78" t="s">
        <v>332</v>
      </c>
      <c r="Q964" s="78" t="s">
        <v>332</v>
      </c>
      <c r="R964" s="78" t="s">
        <v>331</v>
      </c>
      <c r="AV964" s="78" t="s">
        <v>145</v>
      </c>
      <c r="AW964" s="78" t="s">
        <v>5199</v>
      </c>
      <c r="AX964" s="78" t="s">
        <v>145</v>
      </c>
      <c r="AY964" s="78" t="s">
        <v>145</v>
      </c>
      <c r="AZ964" s="78" t="s">
        <v>145</v>
      </c>
    </row>
    <row r="965" spans="1:52" ht="30" customHeight="1">
      <c r="A965" s="172" t="s">
        <v>1398</v>
      </c>
      <c r="B965" s="172" t="s">
        <v>1411</v>
      </c>
      <c r="C965" s="172" t="s">
        <v>358</v>
      </c>
      <c r="D965" s="173">
        <v>1</v>
      </c>
      <c r="E965" s="184">
        <f>일위대가목록!E397</f>
        <v>55055</v>
      </c>
      <c r="F965" s="178">
        <f>TRUNC(E965*D965,1)</f>
        <v>55055</v>
      </c>
      <c r="G965" s="184">
        <f>일위대가목록!F397</f>
        <v>8091</v>
      </c>
      <c r="H965" s="178">
        <f>TRUNC(G965*D965,1)</f>
        <v>8091</v>
      </c>
      <c r="I965" s="184">
        <f>일위대가목록!G397</f>
        <v>0</v>
      </c>
      <c r="J965" s="178">
        <f>TRUNC(I965*D965,1)</f>
        <v>0</v>
      </c>
      <c r="K965" s="184">
        <f t="shared" si="150"/>
        <v>63146</v>
      </c>
      <c r="L965" s="178">
        <f t="shared" si="150"/>
        <v>63146</v>
      </c>
      <c r="M965" s="172" t="s">
        <v>1408</v>
      </c>
      <c r="N965" s="78" t="s">
        <v>3850</v>
      </c>
      <c r="O965" s="78" t="s">
        <v>4390</v>
      </c>
      <c r="P965" s="78" t="s">
        <v>331</v>
      </c>
      <c r="Q965" s="78" t="s">
        <v>332</v>
      </c>
      <c r="R965" s="78" t="s">
        <v>332</v>
      </c>
      <c r="AV965" s="78" t="s">
        <v>145</v>
      </c>
      <c r="AW965" s="78" t="s">
        <v>5200</v>
      </c>
      <c r="AX965" s="78" t="s">
        <v>145</v>
      </c>
      <c r="AY965" s="78" t="s">
        <v>145</v>
      </c>
      <c r="AZ965" s="78" t="s">
        <v>145</v>
      </c>
    </row>
    <row r="966" spans="1:52" ht="30" customHeight="1">
      <c r="A966" s="172" t="s">
        <v>1403</v>
      </c>
      <c r="B966" s="172" t="s">
        <v>145</v>
      </c>
      <c r="C966" s="172" t="s">
        <v>358</v>
      </c>
      <c r="D966" s="173">
        <v>1</v>
      </c>
      <c r="E966" s="184">
        <f>일위대가목록!E399</f>
        <v>6791</v>
      </c>
      <c r="F966" s="178">
        <f>TRUNC(E966*D966,1)</f>
        <v>6791</v>
      </c>
      <c r="G966" s="184">
        <f>일위대가목록!F399</f>
        <v>24944</v>
      </c>
      <c r="H966" s="178">
        <f>TRUNC(G966*D966,1)</f>
        <v>24944</v>
      </c>
      <c r="I966" s="184">
        <f>일위대가목록!G399</f>
        <v>249</v>
      </c>
      <c r="J966" s="178">
        <f>TRUNC(I966*D966,1)</f>
        <v>249</v>
      </c>
      <c r="K966" s="184">
        <f t="shared" si="150"/>
        <v>31984</v>
      </c>
      <c r="L966" s="178">
        <f t="shared" si="150"/>
        <v>31984</v>
      </c>
      <c r="M966" s="172" t="s">
        <v>1412</v>
      </c>
      <c r="N966" s="78" t="s">
        <v>3850</v>
      </c>
      <c r="O966" s="78" t="s">
        <v>4392</v>
      </c>
      <c r="P966" s="78" t="s">
        <v>331</v>
      </c>
      <c r="Q966" s="78" t="s">
        <v>332</v>
      </c>
      <c r="R966" s="78" t="s">
        <v>332</v>
      </c>
      <c r="AV966" s="78" t="s">
        <v>145</v>
      </c>
      <c r="AW966" s="78" t="s">
        <v>5201</v>
      </c>
      <c r="AX966" s="78" t="s">
        <v>145</v>
      </c>
      <c r="AY966" s="78" t="s">
        <v>145</v>
      </c>
      <c r="AZ966" s="78" t="s">
        <v>145</v>
      </c>
    </row>
    <row r="967" spans="1:52" ht="30" customHeight="1">
      <c r="A967" s="172" t="s">
        <v>3131</v>
      </c>
      <c r="B967" s="172" t="s">
        <v>145</v>
      </c>
      <c r="C967" s="172" t="s">
        <v>358</v>
      </c>
      <c r="D967" s="173">
        <v>1</v>
      </c>
      <c r="E967" s="184">
        <f>단가대비표!O407</f>
        <v>15200</v>
      </c>
      <c r="F967" s="178">
        <f>TRUNC(E967*D967,1)</f>
        <v>15200</v>
      </c>
      <c r="G967" s="184">
        <f>단가대비표!P407</f>
        <v>0</v>
      </c>
      <c r="H967" s="178">
        <f>TRUNC(G967*D967,1)</f>
        <v>0</v>
      </c>
      <c r="I967" s="184">
        <f>단가대비표!V407</f>
        <v>0</v>
      </c>
      <c r="J967" s="178">
        <f>TRUNC(I967*D967,1)</f>
        <v>0</v>
      </c>
      <c r="K967" s="184">
        <f t="shared" si="150"/>
        <v>15200</v>
      </c>
      <c r="L967" s="178">
        <f t="shared" si="150"/>
        <v>15200</v>
      </c>
      <c r="M967" s="172" t="s">
        <v>145</v>
      </c>
      <c r="N967" s="78" t="s">
        <v>3850</v>
      </c>
      <c r="O967" s="78" t="s">
        <v>5202</v>
      </c>
      <c r="P967" s="78" t="s">
        <v>332</v>
      </c>
      <c r="Q967" s="78" t="s">
        <v>332</v>
      </c>
      <c r="R967" s="78" t="s">
        <v>331</v>
      </c>
      <c r="AV967" s="78" t="s">
        <v>145</v>
      </c>
      <c r="AW967" s="78" t="s">
        <v>5203</v>
      </c>
      <c r="AX967" s="78" t="s">
        <v>145</v>
      </c>
      <c r="AY967" s="78" t="s">
        <v>145</v>
      </c>
      <c r="AZ967" s="78" t="s">
        <v>145</v>
      </c>
    </row>
    <row r="968" spans="1:52" ht="30" customHeight="1">
      <c r="A968" s="172" t="s">
        <v>1494</v>
      </c>
      <c r="B968" s="172" t="s">
        <v>145</v>
      </c>
      <c r="C968" s="172" t="s">
        <v>145</v>
      </c>
      <c r="D968" s="173"/>
      <c r="E968" s="184"/>
      <c r="F968" s="178">
        <f>TRUNC(SUMIF(N964:N967, N963, F964:F967),0)</f>
        <v>148646</v>
      </c>
      <c r="G968" s="184"/>
      <c r="H968" s="178">
        <f>TRUNC(SUMIF(N964:N967, N963, H964:H967),0)</f>
        <v>33035</v>
      </c>
      <c r="I968" s="184"/>
      <c r="J968" s="178">
        <f>TRUNC(SUMIF(N964:N967, N963, J964:J967),0)</f>
        <v>249</v>
      </c>
      <c r="K968" s="184"/>
      <c r="L968" s="178">
        <f>F968+H968+J968</f>
        <v>181930</v>
      </c>
      <c r="M968" s="172" t="s">
        <v>145</v>
      </c>
      <c r="N968" s="78" t="s">
        <v>342</v>
      </c>
      <c r="O968" s="78" t="s">
        <v>342</v>
      </c>
      <c r="P968" s="78" t="s">
        <v>145</v>
      </c>
      <c r="Q968" s="78" t="s">
        <v>145</v>
      </c>
      <c r="R968" s="78" t="s">
        <v>145</v>
      </c>
      <c r="AV968" s="78" t="s">
        <v>145</v>
      </c>
      <c r="AW968" s="78" t="s">
        <v>145</v>
      </c>
      <c r="AX968" s="78" t="s">
        <v>145</v>
      </c>
      <c r="AY968" s="78" t="s">
        <v>145</v>
      </c>
      <c r="AZ968" s="78" t="s">
        <v>145</v>
      </c>
    </row>
    <row r="969" spans="1:52" ht="30" customHeight="1">
      <c r="A969" s="173"/>
      <c r="B969" s="173"/>
      <c r="C969" s="173"/>
      <c r="D969" s="173"/>
      <c r="E969" s="184"/>
      <c r="F969" s="178"/>
      <c r="G969" s="184"/>
      <c r="H969" s="178"/>
      <c r="I969" s="184"/>
      <c r="J969" s="178"/>
      <c r="K969" s="184"/>
      <c r="L969" s="178"/>
      <c r="M969" s="173"/>
    </row>
    <row r="970" spans="1:52" ht="30" customHeight="1">
      <c r="A970" s="179" t="s">
        <v>5204</v>
      </c>
      <c r="B970" s="180"/>
      <c r="C970" s="180"/>
      <c r="D970" s="180"/>
      <c r="E970" s="181"/>
      <c r="F970" s="182"/>
      <c r="G970" s="181"/>
      <c r="H970" s="182"/>
      <c r="I970" s="181"/>
      <c r="J970" s="182"/>
      <c r="K970" s="181"/>
      <c r="L970" s="182"/>
      <c r="M970" s="183"/>
      <c r="N970" s="78" t="s">
        <v>3852</v>
      </c>
    </row>
    <row r="971" spans="1:52" ht="30" customHeight="1">
      <c r="A971" s="172" t="s">
        <v>3129</v>
      </c>
      <c r="B971" s="172" t="s">
        <v>3130</v>
      </c>
      <c r="C971" s="172" t="s">
        <v>358</v>
      </c>
      <c r="D971" s="173">
        <v>1</v>
      </c>
      <c r="E971" s="184">
        <f>단가대비표!O408</f>
        <v>71600</v>
      </c>
      <c r="F971" s="178">
        <f>TRUNC(E971*D971,1)</f>
        <v>71600</v>
      </c>
      <c r="G971" s="184">
        <f>단가대비표!P408</f>
        <v>0</v>
      </c>
      <c r="H971" s="178">
        <f>TRUNC(G971*D971,1)</f>
        <v>0</v>
      </c>
      <c r="I971" s="184">
        <f>단가대비표!V408</f>
        <v>0</v>
      </c>
      <c r="J971" s="178">
        <f>TRUNC(I971*D971,1)</f>
        <v>0</v>
      </c>
      <c r="K971" s="184">
        <f>TRUNC(E971+G971+I971,1)</f>
        <v>71600</v>
      </c>
      <c r="L971" s="178">
        <f>TRUNC(F971+H971+J971,1)</f>
        <v>71600</v>
      </c>
      <c r="M971" s="172" t="s">
        <v>145</v>
      </c>
      <c r="N971" s="78" t="s">
        <v>3852</v>
      </c>
      <c r="O971" s="78" t="s">
        <v>5195</v>
      </c>
      <c r="P971" s="78" t="s">
        <v>332</v>
      </c>
      <c r="Q971" s="78" t="s">
        <v>332</v>
      </c>
      <c r="R971" s="78" t="s">
        <v>331</v>
      </c>
      <c r="AV971" s="78" t="s">
        <v>145</v>
      </c>
      <c r="AW971" s="78" t="s">
        <v>5205</v>
      </c>
      <c r="AX971" s="78" t="s">
        <v>145</v>
      </c>
      <c r="AY971" s="78" t="s">
        <v>145</v>
      </c>
      <c r="AZ971" s="78" t="s">
        <v>145</v>
      </c>
    </row>
    <row r="972" spans="1:52" ht="30" customHeight="1">
      <c r="A972" s="172" t="s">
        <v>1398</v>
      </c>
      <c r="B972" s="172" t="s">
        <v>1409</v>
      </c>
      <c r="C972" s="172" t="s">
        <v>358</v>
      </c>
      <c r="D972" s="173">
        <v>1</v>
      </c>
      <c r="E972" s="184">
        <f>일위대가목록!E402</f>
        <v>63525</v>
      </c>
      <c r="F972" s="178">
        <f>TRUNC(E972*D972,1)</f>
        <v>63525</v>
      </c>
      <c r="G972" s="184">
        <f>일위대가목록!F402</f>
        <v>8091</v>
      </c>
      <c r="H972" s="178">
        <f>TRUNC(G972*D972,1)</f>
        <v>8091</v>
      </c>
      <c r="I972" s="184">
        <f>일위대가목록!G402</f>
        <v>0</v>
      </c>
      <c r="J972" s="178">
        <f>TRUNC(I972*D972,1)</f>
        <v>0</v>
      </c>
      <c r="K972" s="184">
        <f>TRUNC(E972+G972+I972,1)</f>
        <v>71616</v>
      </c>
      <c r="L972" s="178">
        <f>TRUNC(F972+H972+J972,1)</f>
        <v>71616</v>
      </c>
      <c r="M972" s="172" t="s">
        <v>1419</v>
      </c>
      <c r="N972" s="78" t="s">
        <v>3852</v>
      </c>
      <c r="O972" s="78" t="s">
        <v>4395</v>
      </c>
      <c r="P972" s="78" t="s">
        <v>331</v>
      </c>
      <c r="Q972" s="78" t="s">
        <v>332</v>
      </c>
      <c r="R972" s="78" t="s">
        <v>332</v>
      </c>
      <c r="AV972" s="78" t="s">
        <v>145</v>
      </c>
      <c r="AW972" s="78" t="s">
        <v>5206</v>
      </c>
      <c r="AX972" s="78" t="s">
        <v>145</v>
      </c>
      <c r="AY972" s="78" t="s">
        <v>145</v>
      </c>
      <c r="AZ972" s="78" t="s">
        <v>145</v>
      </c>
    </row>
    <row r="973" spans="1:52" ht="30" customHeight="1">
      <c r="A973" s="172" t="s">
        <v>1494</v>
      </c>
      <c r="B973" s="172" t="s">
        <v>145</v>
      </c>
      <c r="C973" s="172" t="s">
        <v>145</v>
      </c>
      <c r="D973" s="173"/>
      <c r="E973" s="184"/>
      <c r="F973" s="178">
        <f>TRUNC(SUMIF(N971:N972, N970, F971:F972),0)</f>
        <v>135125</v>
      </c>
      <c r="G973" s="184"/>
      <c r="H973" s="178">
        <f>TRUNC(SUMIF(N971:N972, N970, H971:H972),0)</f>
        <v>8091</v>
      </c>
      <c r="I973" s="184"/>
      <c r="J973" s="178">
        <f>TRUNC(SUMIF(N971:N972, N970, J971:J972),0)</f>
        <v>0</v>
      </c>
      <c r="K973" s="184"/>
      <c r="L973" s="178">
        <f>F973+H973+J973</f>
        <v>143216</v>
      </c>
      <c r="M973" s="172" t="s">
        <v>145</v>
      </c>
      <c r="N973" s="78" t="s">
        <v>342</v>
      </c>
      <c r="O973" s="78" t="s">
        <v>342</v>
      </c>
      <c r="P973" s="78" t="s">
        <v>145</v>
      </c>
      <c r="Q973" s="78" t="s">
        <v>145</v>
      </c>
      <c r="R973" s="78" t="s">
        <v>145</v>
      </c>
      <c r="AV973" s="78" t="s">
        <v>145</v>
      </c>
      <c r="AW973" s="78" t="s">
        <v>145</v>
      </c>
      <c r="AX973" s="78" t="s">
        <v>145</v>
      </c>
      <c r="AY973" s="78" t="s">
        <v>145</v>
      </c>
      <c r="AZ973" s="78" t="s">
        <v>145</v>
      </c>
    </row>
    <row r="974" spans="1:52" ht="30" customHeight="1">
      <c r="A974" s="173"/>
      <c r="B974" s="173"/>
      <c r="C974" s="173"/>
      <c r="D974" s="173"/>
      <c r="E974" s="184"/>
      <c r="F974" s="178"/>
      <c r="G974" s="184"/>
      <c r="H974" s="178"/>
      <c r="I974" s="184"/>
      <c r="J974" s="178"/>
      <c r="K974" s="184"/>
      <c r="L974" s="178"/>
      <c r="M974" s="173"/>
    </row>
    <row r="975" spans="1:52" ht="30" customHeight="1">
      <c r="A975" s="179" t="s">
        <v>5207</v>
      </c>
      <c r="B975" s="180"/>
      <c r="C975" s="180"/>
      <c r="D975" s="180"/>
      <c r="E975" s="181"/>
      <c r="F975" s="182"/>
      <c r="G975" s="181"/>
      <c r="H975" s="182"/>
      <c r="I975" s="181"/>
      <c r="J975" s="182"/>
      <c r="K975" s="181"/>
      <c r="L975" s="182"/>
      <c r="M975" s="183"/>
      <c r="N975" s="78" t="s">
        <v>3854</v>
      </c>
    </row>
    <row r="976" spans="1:52" ht="30" customHeight="1">
      <c r="A976" s="172" t="s">
        <v>3129</v>
      </c>
      <c r="B976" s="172" t="s">
        <v>3130</v>
      </c>
      <c r="C976" s="172" t="s">
        <v>358</v>
      </c>
      <c r="D976" s="173">
        <v>1</v>
      </c>
      <c r="E976" s="184">
        <f>단가대비표!O408</f>
        <v>71600</v>
      </c>
      <c r="F976" s="178">
        <f>TRUNC(E976*D976,1)</f>
        <v>71600</v>
      </c>
      <c r="G976" s="184">
        <f>단가대비표!P408</f>
        <v>0</v>
      </c>
      <c r="H976" s="178">
        <f>TRUNC(G976*D976,1)</f>
        <v>0</v>
      </c>
      <c r="I976" s="184">
        <f>단가대비표!V408</f>
        <v>0</v>
      </c>
      <c r="J976" s="178">
        <f>TRUNC(I976*D976,1)</f>
        <v>0</v>
      </c>
      <c r="K976" s="184">
        <f t="shared" ref="K976:L978" si="151">TRUNC(E976+G976+I976,1)</f>
        <v>71600</v>
      </c>
      <c r="L976" s="178">
        <f t="shared" si="151"/>
        <v>71600</v>
      </c>
      <c r="M976" s="172" t="s">
        <v>145</v>
      </c>
      <c r="N976" s="78" t="s">
        <v>3854</v>
      </c>
      <c r="O976" s="78" t="s">
        <v>5195</v>
      </c>
      <c r="P976" s="78" t="s">
        <v>332</v>
      </c>
      <c r="Q976" s="78" t="s">
        <v>332</v>
      </c>
      <c r="R976" s="78" t="s">
        <v>331</v>
      </c>
      <c r="AV976" s="78" t="s">
        <v>145</v>
      </c>
      <c r="AW976" s="78" t="s">
        <v>5208</v>
      </c>
      <c r="AX976" s="78" t="s">
        <v>145</v>
      </c>
      <c r="AY976" s="78" t="s">
        <v>145</v>
      </c>
      <c r="AZ976" s="78" t="s">
        <v>145</v>
      </c>
    </row>
    <row r="977" spans="1:52" ht="30" customHeight="1">
      <c r="A977" s="172" t="s">
        <v>1398</v>
      </c>
      <c r="B977" s="172" t="s">
        <v>1409</v>
      </c>
      <c r="C977" s="172" t="s">
        <v>358</v>
      </c>
      <c r="D977" s="173">
        <v>1</v>
      </c>
      <c r="E977" s="184">
        <f>일위대가목록!E402</f>
        <v>63525</v>
      </c>
      <c r="F977" s="178">
        <f>TRUNC(E977*D977,1)</f>
        <v>63525</v>
      </c>
      <c r="G977" s="184">
        <f>일위대가목록!F402</f>
        <v>8091</v>
      </c>
      <c r="H977" s="178">
        <f>TRUNC(G977*D977,1)</f>
        <v>8091</v>
      </c>
      <c r="I977" s="184">
        <f>일위대가목록!G402</f>
        <v>0</v>
      </c>
      <c r="J977" s="178">
        <f>TRUNC(I977*D977,1)</f>
        <v>0</v>
      </c>
      <c r="K977" s="184">
        <f t="shared" si="151"/>
        <v>71616</v>
      </c>
      <c r="L977" s="178">
        <f t="shared" si="151"/>
        <v>71616</v>
      </c>
      <c r="M977" s="172" t="s">
        <v>1419</v>
      </c>
      <c r="N977" s="78" t="s">
        <v>3854</v>
      </c>
      <c r="O977" s="78" t="s">
        <v>4395</v>
      </c>
      <c r="P977" s="78" t="s">
        <v>331</v>
      </c>
      <c r="Q977" s="78" t="s">
        <v>332</v>
      </c>
      <c r="R977" s="78" t="s">
        <v>332</v>
      </c>
      <c r="AV977" s="78" t="s">
        <v>145</v>
      </c>
      <c r="AW977" s="78" t="s">
        <v>5209</v>
      </c>
      <c r="AX977" s="78" t="s">
        <v>145</v>
      </c>
      <c r="AY977" s="78" t="s">
        <v>145</v>
      </c>
      <c r="AZ977" s="78" t="s">
        <v>145</v>
      </c>
    </row>
    <row r="978" spans="1:52" ht="30" customHeight="1">
      <c r="A978" s="172" t="s">
        <v>3131</v>
      </c>
      <c r="B978" s="172" t="s">
        <v>145</v>
      </c>
      <c r="C978" s="172" t="s">
        <v>358</v>
      </c>
      <c r="D978" s="173">
        <v>1</v>
      </c>
      <c r="E978" s="184">
        <f>단가대비표!O407</f>
        <v>15200</v>
      </c>
      <c r="F978" s="178">
        <f>TRUNC(E978*D978,1)</f>
        <v>15200</v>
      </c>
      <c r="G978" s="184">
        <f>단가대비표!P407</f>
        <v>0</v>
      </c>
      <c r="H978" s="178">
        <f>TRUNC(G978*D978,1)</f>
        <v>0</v>
      </c>
      <c r="I978" s="184">
        <f>단가대비표!V407</f>
        <v>0</v>
      </c>
      <c r="J978" s="178">
        <f>TRUNC(I978*D978,1)</f>
        <v>0</v>
      </c>
      <c r="K978" s="184">
        <f t="shared" si="151"/>
        <v>15200</v>
      </c>
      <c r="L978" s="178">
        <f t="shared" si="151"/>
        <v>15200</v>
      </c>
      <c r="M978" s="172" t="s">
        <v>145</v>
      </c>
      <c r="N978" s="78" t="s">
        <v>3854</v>
      </c>
      <c r="O978" s="78" t="s">
        <v>5202</v>
      </c>
      <c r="P978" s="78" t="s">
        <v>332</v>
      </c>
      <c r="Q978" s="78" t="s">
        <v>332</v>
      </c>
      <c r="R978" s="78" t="s">
        <v>331</v>
      </c>
      <c r="AV978" s="78" t="s">
        <v>145</v>
      </c>
      <c r="AW978" s="78" t="s">
        <v>5210</v>
      </c>
      <c r="AX978" s="78" t="s">
        <v>145</v>
      </c>
      <c r="AY978" s="78" t="s">
        <v>145</v>
      </c>
      <c r="AZ978" s="78" t="s">
        <v>145</v>
      </c>
    </row>
    <row r="979" spans="1:52" ht="30" customHeight="1">
      <c r="A979" s="172" t="s">
        <v>1494</v>
      </c>
      <c r="B979" s="172" t="s">
        <v>145</v>
      </c>
      <c r="C979" s="172" t="s">
        <v>145</v>
      </c>
      <c r="D979" s="173"/>
      <c r="E979" s="184"/>
      <c r="F979" s="178">
        <f>TRUNC(SUMIF(N976:N978, N975, F976:F978),0)</f>
        <v>150325</v>
      </c>
      <c r="G979" s="184"/>
      <c r="H979" s="178">
        <f>TRUNC(SUMIF(N976:N978, N975, H976:H978),0)</f>
        <v>8091</v>
      </c>
      <c r="I979" s="184"/>
      <c r="J979" s="178">
        <f>TRUNC(SUMIF(N976:N978, N975, J976:J978),0)</f>
        <v>0</v>
      </c>
      <c r="K979" s="184"/>
      <c r="L979" s="178">
        <f>F979+H979+J979</f>
        <v>158416</v>
      </c>
      <c r="M979" s="172" t="s">
        <v>145</v>
      </c>
      <c r="N979" s="78" t="s">
        <v>342</v>
      </c>
      <c r="O979" s="78" t="s">
        <v>342</v>
      </c>
      <c r="P979" s="78" t="s">
        <v>145</v>
      </c>
      <c r="Q979" s="78" t="s">
        <v>145</v>
      </c>
      <c r="R979" s="78" t="s">
        <v>145</v>
      </c>
      <c r="AV979" s="78" t="s">
        <v>145</v>
      </c>
      <c r="AW979" s="78" t="s">
        <v>145</v>
      </c>
      <c r="AX979" s="78" t="s">
        <v>145</v>
      </c>
      <c r="AY979" s="78" t="s">
        <v>145</v>
      </c>
      <c r="AZ979" s="78" t="s">
        <v>145</v>
      </c>
    </row>
    <row r="980" spans="1:52" ht="30" customHeight="1">
      <c r="A980" s="173"/>
      <c r="B980" s="173"/>
      <c r="C980" s="173"/>
      <c r="D980" s="173"/>
      <c r="E980" s="184"/>
      <c r="F980" s="178"/>
      <c r="G980" s="184"/>
      <c r="H980" s="178"/>
      <c r="I980" s="184"/>
      <c r="J980" s="178"/>
      <c r="K980" s="184"/>
      <c r="L980" s="178"/>
      <c r="M980" s="173"/>
    </row>
    <row r="981" spans="1:52" ht="30" customHeight="1">
      <c r="A981" s="179" t="s">
        <v>5211</v>
      </c>
      <c r="B981" s="180"/>
      <c r="C981" s="180"/>
      <c r="D981" s="180"/>
      <c r="E981" s="181"/>
      <c r="F981" s="182"/>
      <c r="G981" s="181"/>
      <c r="H981" s="182"/>
      <c r="I981" s="181"/>
      <c r="J981" s="182"/>
      <c r="K981" s="181"/>
      <c r="L981" s="182"/>
      <c r="M981" s="183"/>
      <c r="N981" s="78" t="s">
        <v>3856</v>
      </c>
    </row>
    <row r="982" spans="1:52" ht="30" customHeight="1">
      <c r="A982" s="172" t="s">
        <v>3129</v>
      </c>
      <c r="B982" s="172" t="s">
        <v>3130</v>
      </c>
      <c r="C982" s="172" t="s">
        <v>358</v>
      </c>
      <c r="D982" s="173">
        <v>1</v>
      </c>
      <c r="E982" s="184">
        <f>단가대비표!O408</f>
        <v>71600</v>
      </c>
      <c r="F982" s="178">
        <f>TRUNC(E982*D982,1)</f>
        <v>71600</v>
      </c>
      <c r="G982" s="184">
        <f>단가대비표!P408</f>
        <v>0</v>
      </c>
      <c r="H982" s="178">
        <f>TRUNC(G982*D982,1)</f>
        <v>0</v>
      </c>
      <c r="I982" s="184">
        <f>단가대비표!V408</f>
        <v>0</v>
      </c>
      <c r="J982" s="178">
        <f>TRUNC(I982*D982,1)</f>
        <v>0</v>
      </c>
      <c r="K982" s="184">
        <f>TRUNC(E982+G982+I982,1)</f>
        <v>71600</v>
      </c>
      <c r="L982" s="178">
        <f>TRUNC(F982+H982+J982,1)</f>
        <v>71600</v>
      </c>
      <c r="M982" s="172" t="s">
        <v>145</v>
      </c>
      <c r="N982" s="78" t="s">
        <v>3856</v>
      </c>
      <c r="O982" s="78" t="s">
        <v>5195</v>
      </c>
      <c r="P982" s="78" t="s">
        <v>332</v>
      </c>
      <c r="Q982" s="78" t="s">
        <v>332</v>
      </c>
      <c r="R982" s="78" t="s">
        <v>331</v>
      </c>
      <c r="AV982" s="78" t="s">
        <v>145</v>
      </c>
      <c r="AW982" s="78" t="s">
        <v>5212</v>
      </c>
      <c r="AX982" s="78" t="s">
        <v>145</v>
      </c>
      <c r="AY982" s="78" t="s">
        <v>145</v>
      </c>
      <c r="AZ982" s="78" t="s">
        <v>145</v>
      </c>
    </row>
    <row r="983" spans="1:52" ht="30" customHeight="1">
      <c r="A983" s="172" t="s">
        <v>1494</v>
      </c>
      <c r="B983" s="172" t="s">
        <v>145</v>
      </c>
      <c r="C983" s="172" t="s">
        <v>145</v>
      </c>
      <c r="D983" s="173"/>
      <c r="E983" s="184"/>
      <c r="F983" s="178">
        <f>TRUNC(SUMIF(N982:N982, N981, F982:F982),0)</f>
        <v>71600</v>
      </c>
      <c r="G983" s="184"/>
      <c r="H983" s="178">
        <f>TRUNC(SUMIF(N982:N982, N981, H982:H982),0)</f>
        <v>0</v>
      </c>
      <c r="I983" s="184"/>
      <c r="J983" s="178">
        <f>TRUNC(SUMIF(N982:N982, N981, J982:J982),0)</f>
        <v>0</v>
      </c>
      <c r="K983" s="184"/>
      <c r="L983" s="178">
        <f>F983+H983+J983</f>
        <v>71600</v>
      </c>
      <c r="M983" s="172" t="s">
        <v>145</v>
      </c>
      <c r="N983" s="78" t="s">
        <v>342</v>
      </c>
      <c r="O983" s="78" t="s">
        <v>342</v>
      </c>
      <c r="P983" s="78" t="s">
        <v>145</v>
      </c>
      <c r="Q983" s="78" t="s">
        <v>145</v>
      </c>
      <c r="R983" s="78" t="s">
        <v>145</v>
      </c>
      <c r="AV983" s="78" t="s">
        <v>145</v>
      </c>
      <c r="AW983" s="78" t="s">
        <v>145</v>
      </c>
      <c r="AX983" s="78" t="s">
        <v>145</v>
      </c>
      <c r="AY983" s="78" t="s">
        <v>145</v>
      </c>
      <c r="AZ983" s="78" t="s">
        <v>145</v>
      </c>
    </row>
    <row r="984" spans="1:52" ht="30" customHeight="1">
      <c r="A984" s="173"/>
      <c r="B984" s="173"/>
      <c r="C984" s="173"/>
      <c r="D984" s="173"/>
      <c r="E984" s="184"/>
      <c r="F984" s="178"/>
      <c r="G984" s="184"/>
      <c r="H984" s="178"/>
      <c r="I984" s="184"/>
      <c r="J984" s="178"/>
      <c r="K984" s="184"/>
      <c r="L984" s="178"/>
      <c r="M984" s="173"/>
    </row>
    <row r="985" spans="1:52" ht="30" customHeight="1">
      <c r="A985" s="179" t="s">
        <v>5213</v>
      </c>
      <c r="B985" s="180"/>
      <c r="C985" s="180"/>
      <c r="D985" s="180"/>
      <c r="E985" s="181"/>
      <c r="F985" s="182"/>
      <c r="G985" s="181"/>
      <c r="H985" s="182"/>
      <c r="I985" s="181"/>
      <c r="J985" s="182"/>
      <c r="K985" s="181"/>
      <c r="L985" s="182"/>
      <c r="M985" s="183"/>
      <c r="N985" s="78" t="s">
        <v>3858</v>
      </c>
    </row>
    <row r="986" spans="1:52" ht="30" customHeight="1">
      <c r="A986" s="172" t="s">
        <v>3129</v>
      </c>
      <c r="B986" s="172" t="s">
        <v>3130</v>
      </c>
      <c r="C986" s="172" t="s">
        <v>358</v>
      </c>
      <c r="D986" s="173">
        <v>1</v>
      </c>
      <c r="E986" s="184">
        <f>단가대비표!O408</f>
        <v>71600</v>
      </c>
      <c r="F986" s="178">
        <f>TRUNC(E986*D986,1)</f>
        <v>71600</v>
      </c>
      <c r="G986" s="184">
        <f>단가대비표!P408</f>
        <v>0</v>
      </c>
      <c r="H986" s="178">
        <f>TRUNC(G986*D986,1)</f>
        <v>0</v>
      </c>
      <c r="I986" s="184">
        <f>단가대비표!V408</f>
        <v>0</v>
      </c>
      <c r="J986" s="178">
        <f>TRUNC(I986*D986,1)</f>
        <v>0</v>
      </c>
      <c r="K986" s="184">
        <f>TRUNC(E986+G986+I986,1)</f>
        <v>71600</v>
      </c>
      <c r="L986" s="178">
        <f>TRUNC(F986+H986+J986,1)</f>
        <v>71600</v>
      </c>
      <c r="M986" s="172" t="s">
        <v>145</v>
      </c>
      <c r="N986" s="78" t="s">
        <v>3858</v>
      </c>
      <c r="O986" s="78" t="s">
        <v>5195</v>
      </c>
      <c r="P986" s="78" t="s">
        <v>332</v>
      </c>
      <c r="Q986" s="78" t="s">
        <v>332</v>
      </c>
      <c r="R986" s="78" t="s">
        <v>331</v>
      </c>
      <c r="AV986" s="78" t="s">
        <v>145</v>
      </c>
      <c r="AW986" s="78" t="s">
        <v>5214</v>
      </c>
      <c r="AX986" s="78" t="s">
        <v>145</v>
      </c>
      <c r="AY986" s="78" t="s">
        <v>145</v>
      </c>
      <c r="AZ986" s="78" t="s">
        <v>145</v>
      </c>
    </row>
    <row r="987" spans="1:52" ht="30" customHeight="1">
      <c r="A987" s="172" t="s">
        <v>1398</v>
      </c>
      <c r="B987" s="172" t="s">
        <v>1411</v>
      </c>
      <c r="C987" s="172" t="s">
        <v>358</v>
      </c>
      <c r="D987" s="173">
        <v>1</v>
      </c>
      <c r="E987" s="184">
        <f>일위대가목록!E397</f>
        <v>55055</v>
      </c>
      <c r="F987" s="178">
        <f>TRUNC(E987*D987,1)</f>
        <v>55055</v>
      </c>
      <c r="G987" s="184">
        <f>일위대가목록!F397</f>
        <v>8091</v>
      </c>
      <c r="H987" s="178">
        <f>TRUNC(G987*D987,1)</f>
        <v>8091</v>
      </c>
      <c r="I987" s="184">
        <f>일위대가목록!G397</f>
        <v>0</v>
      </c>
      <c r="J987" s="178">
        <f>TRUNC(I987*D987,1)</f>
        <v>0</v>
      </c>
      <c r="K987" s="184">
        <f>TRUNC(E987+G987+I987,1)</f>
        <v>63146</v>
      </c>
      <c r="L987" s="178">
        <f>TRUNC(F987+H987+J987,1)</f>
        <v>63146</v>
      </c>
      <c r="M987" s="172" t="s">
        <v>1408</v>
      </c>
      <c r="N987" s="78" t="s">
        <v>3858</v>
      </c>
      <c r="O987" s="78" t="s">
        <v>4390</v>
      </c>
      <c r="P987" s="78" t="s">
        <v>331</v>
      </c>
      <c r="Q987" s="78" t="s">
        <v>332</v>
      </c>
      <c r="R987" s="78" t="s">
        <v>332</v>
      </c>
      <c r="AV987" s="78" t="s">
        <v>145</v>
      </c>
      <c r="AW987" s="78" t="s">
        <v>5215</v>
      </c>
      <c r="AX987" s="78" t="s">
        <v>145</v>
      </c>
      <c r="AY987" s="78" t="s">
        <v>145</v>
      </c>
      <c r="AZ987" s="78" t="s">
        <v>145</v>
      </c>
    </row>
    <row r="988" spans="1:52" ht="30" customHeight="1">
      <c r="A988" s="172" t="s">
        <v>1494</v>
      </c>
      <c r="B988" s="172" t="s">
        <v>145</v>
      </c>
      <c r="C988" s="172" t="s">
        <v>145</v>
      </c>
      <c r="D988" s="173"/>
      <c r="E988" s="184"/>
      <c r="F988" s="178">
        <f>TRUNC(SUMIF(N986:N987, N985, F986:F987),0)</f>
        <v>126655</v>
      </c>
      <c r="G988" s="184"/>
      <c r="H988" s="178">
        <f>TRUNC(SUMIF(N986:N987, N985, H986:H987),0)</f>
        <v>8091</v>
      </c>
      <c r="I988" s="184"/>
      <c r="J988" s="178">
        <f>TRUNC(SUMIF(N986:N987, N985, J986:J987),0)</f>
        <v>0</v>
      </c>
      <c r="K988" s="184"/>
      <c r="L988" s="178">
        <f>F988+H988+J988</f>
        <v>134746</v>
      </c>
      <c r="M988" s="172" t="s">
        <v>145</v>
      </c>
      <c r="N988" s="78" t="s">
        <v>342</v>
      </c>
      <c r="O988" s="78" t="s">
        <v>342</v>
      </c>
      <c r="P988" s="78" t="s">
        <v>145</v>
      </c>
      <c r="Q988" s="78" t="s">
        <v>145</v>
      </c>
      <c r="R988" s="78" t="s">
        <v>145</v>
      </c>
      <c r="AV988" s="78" t="s">
        <v>145</v>
      </c>
      <c r="AW988" s="78" t="s">
        <v>145</v>
      </c>
      <c r="AX988" s="78" t="s">
        <v>145</v>
      </c>
      <c r="AY988" s="78" t="s">
        <v>145</v>
      </c>
      <c r="AZ988" s="78" t="s">
        <v>145</v>
      </c>
    </row>
    <row r="989" spans="1:52" ht="30" customHeight="1">
      <c r="A989" s="173"/>
      <c r="B989" s="173"/>
      <c r="C989" s="173"/>
      <c r="D989" s="173"/>
      <c r="E989" s="184"/>
      <c r="F989" s="178"/>
      <c r="G989" s="184"/>
      <c r="H989" s="178"/>
      <c r="I989" s="184"/>
      <c r="J989" s="178"/>
      <c r="K989" s="184"/>
      <c r="L989" s="178"/>
      <c r="M989" s="173"/>
    </row>
    <row r="990" spans="1:52" ht="30" customHeight="1">
      <c r="A990" s="179" t="s">
        <v>5216</v>
      </c>
      <c r="B990" s="180"/>
      <c r="C990" s="180"/>
      <c r="D990" s="180"/>
      <c r="E990" s="181"/>
      <c r="F990" s="182"/>
      <c r="G990" s="181"/>
      <c r="H990" s="182"/>
      <c r="I990" s="181"/>
      <c r="J990" s="182"/>
      <c r="K990" s="181"/>
      <c r="L990" s="182"/>
      <c r="M990" s="183"/>
      <c r="N990" s="78" t="s">
        <v>3860</v>
      </c>
    </row>
    <row r="991" spans="1:52" ht="30" customHeight="1">
      <c r="A991" s="172" t="s">
        <v>1719</v>
      </c>
      <c r="B991" s="172" t="s">
        <v>1720</v>
      </c>
      <c r="C991" s="172" t="s">
        <v>1606</v>
      </c>
      <c r="D991" s="173">
        <v>1.05</v>
      </c>
      <c r="E991" s="184">
        <f>단가대비표!O420</f>
        <v>27000</v>
      </c>
      <c r="F991" s="178">
        <f t="shared" ref="F991:F1000" si="152">TRUNC(E991*D991,1)</f>
        <v>28350</v>
      </c>
      <c r="G991" s="184">
        <f>단가대비표!P420</f>
        <v>0</v>
      </c>
      <c r="H991" s="178">
        <f t="shared" ref="H991:H1000" si="153">TRUNC(G991*D991,1)</f>
        <v>0</v>
      </c>
      <c r="I991" s="184">
        <f>단가대비표!V420</f>
        <v>0</v>
      </c>
      <c r="J991" s="178">
        <f t="shared" ref="J991:J1000" si="154">TRUNC(I991*D991,1)</f>
        <v>0</v>
      </c>
      <c r="K991" s="184">
        <f t="shared" ref="K991:L1000" si="155">TRUNC(E991+G991+I991,1)</f>
        <v>27000</v>
      </c>
      <c r="L991" s="178">
        <f t="shared" si="155"/>
        <v>28350</v>
      </c>
      <c r="M991" s="172" t="s">
        <v>145</v>
      </c>
      <c r="N991" s="78" t="s">
        <v>3860</v>
      </c>
      <c r="O991" s="78" t="s">
        <v>5217</v>
      </c>
      <c r="P991" s="78" t="s">
        <v>332</v>
      </c>
      <c r="Q991" s="78" t="s">
        <v>332</v>
      </c>
      <c r="R991" s="78" t="s">
        <v>331</v>
      </c>
      <c r="AV991" s="78" t="s">
        <v>145</v>
      </c>
      <c r="AW991" s="78" t="s">
        <v>5218</v>
      </c>
      <c r="AX991" s="78" t="s">
        <v>145</v>
      </c>
      <c r="AY991" s="78" t="s">
        <v>145</v>
      </c>
      <c r="AZ991" s="78" t="s">
        <v>145</v>
      </c>
    </row>
    <row r="992" spans="1:52" ht="30" customHeight="1">
      <c r="A992" s="172" t="s">
        <v>1721</v>
      </c>
      <c r="B992" s="172" t="s">
        <v>1722</v>
      </c>
      <c r="C992" s="172" t="s">
        <v>1723</v>
      </c>
      <c r="D992" s="173">
        <v>0.7</v>
      </c>
      <c r="E992" s="184">
        <f>단가대비표!O421</f>
        <v>3300</v>
      </c>
      <c r="F992" s="178">
        <f t="shared" si="152"/>
        <v>2310</v>
      </c>
      <c r="G992" s="184">
        <f>단가대비표!P421</f>
        <v>0</v>
      </c>
      <c r="H992" s="178">
        <f t="shared" si="153"/>
        <v>0</v>
      </c>
      <c r="I992" s="184">
        <f>단가대비표!V421</f>
        <v>0</v>
      </c>
      <c r="J992" s="178">
        <f t="shared" si="154"/>
        <v>0</v>
      </c>
      <c r="K992" s="184">
        <f t="shared" si="155"/>
        <v>3300</v>
      </c>
      <c r="L992" s="178">
        <f t="shared" si="155"/>
        <v>2310</v>
      </c>
      <c r="M992" s="172" t="s">
        <v>145</v>
      </c>
      <c r="N992" s="78" t="s">
        <v>3860</v>
      </c>
      <c r="O992" s="78" t="s">
        <v>5219</v>
      </c>
      <c r="P992" s="78" t="s">
        <v>332</v>
      </c>
      <c r="Q992" s="78" t="s">
        <v>332</v>
      </c>
      <c r="R992" s="78" t="s">
        <v>331</v>
      </c>
      <c r="AV992" s="78" t="s">
        <v>145</v>
      </c>
      <c r="AW992" s="78" t="s">
        <v>5220</v>
      </c>
      <c r="AX992" s="78" t="s">
        <v>145</v>
      </c>
      <c r="AY992" s="78" t="s">
        <v>145</v>
      </c>
      <c r="AZ992" s="78" t="s">
        <v>145</v>
      </c>
    </row>
    <row r="993" spans="1:52" ht="30" customHeight="1">
      <c r="A993" s="172" t="s">
        <v>1724</v>
      </c>
      <c r="B993" s="172" t="s">
        <v>1725</v>
      </c>
      <c r="C993" s="172" t="s">
        <v>898</v>
      </c>
      <c r="D993" s="173">
        <v>2.1</v>
      </c>
      <c r="E993" s="184">
        <f>단가대비표!O422</f>
        <v>1300</v>
      </c>
      <c r="F993" s="178">
        <f t="shared" si="152"/>
        <v>2730</v>
      </c>
      <c r="G993" s="184">
        <f>단가대비표!P422</f>
        <v>0</v>
      </c>
      <c r="H993" s="178">
        <f t="shared" si="153"/>
        <v>0</v>
      </c>
      <c r="I993" s="184">
        <f>단가대비표!V422</f>
        <v>0</v>
      </c>
      <c r="J993" s="178">
        <f t="shared" si="154"/>
        <v>0</v>
      </c>
      <c r="K993" s="184">
        <f t="shared" si="155"/>
        <v>1300</v>
      </c>
      <c r="L993" s="178">
        <f t="shared" si="155"/>
        <v>2730</v>
      </c>
      <c r="M993" s="172" t="s">
        <v>145</v>
      </c>
      <c r="N993" s="78" t="s">
        <v>3860</v>
      </c>
      <c r="O993" s="78" t="s">
        <v>5221</v>
      </c>
      <c r="P993" s="78" t="s">
        <v>332</v>
      </c>
      <c r="Q993" s="78" t="s">
        <v>332</v>
      </c>
      <c r="R993" s="78" t="s">
        <v>331</v>
      </c>
      <c r="AV993" s="78" t="s">
        <v>145</v>
      </c>
      <c r="AW993" s="78" t="s">
        <v>5222</v>
      </c>
      <c r="AX993" s="78" t="s">
        <v>145</v>
      </c>
      <c r="AY993" s="78" t="s">
        <v>145</v>
      </c>
      <c r="AZ993" s="78" t="s">
        <v>145</v>
      </c>
    </row>
    <row r="994" spans="1:52" ht="30" customHeight="1">
      <c r="A994" s="172" t="s">
        <v>1726</v>
      </c>
      <c r="B994" s="172" t="s">
        <v>1725</v>
      </c>
      <c r="C994" s="172" t="s">
        <v>1723</v>
      </c>
      <c r="D994" s="173">
        <v>7.8</v>
      </c>
      <c r="E994" s="184">
        <f>단가대비표!O423</f>
        <v>1800</v>
      </c>
      <c r="F994" s="178">
        <f t="shared" si="152"/>
        <v>14040</v>
      </c>
      <c r="G994" s="184">
        <f>단가대비표!P423</f>
        <v>0</v>
      </c>
      <c r="H994" s="178">
        <f t="shared" si="153"/>
        <v>0</v>
      </c>
      <c r="I994" s="184">
        <f>단가대비표!V423</f>
        <v>0</v>
      </c>
      <c r="J994" s="178">
        <f t="shared" si="154"/>
        <v>0</v>
      </c>
      <c r="K994" s="184">
        <f t="shared" si="155"/>
        <v>1800</v>
      </c>
      <c r="L994" s="178">
        <f t="shared" si="155"/>
        <v>14040</v>
      </c>
      <c r="M994" s="172" t="s">
        <v>145</v>
      </c>
      <c r="N994" s="78" t="s">
        <v>3860</v>
      </c>
      <c r="O994" s="78" t="s">
        <v>5223</v>
      </c>
      <c r="P994" s="78" t="s">
        <v>332</v>
      </c>
      <c r="Q994" s="78" t="s">
        <v>332</v>
      </c>
      <c r="R994" s="78" t="s">
        <v>331</v>
      </c>
      <c r="AV994" s="78" t="s">
        <v>145</v>
      </c>
      <c r="AW994" s="78" t="s">
        <v>5224</v>
      </c>
      <c r="AX994" s="78" t="s">
        <v>145</v>
      </c>
      <c r="AY994" s="78" t="s">
        <v>145</v>
      </c>
      <c r="AZ994" s="78" t="s">
        <v>145</v>
      </c>
    </row>
    <row r="995" spans="1:52" ht="30" customHeight="1">
      <c r="A995" s="172" t="s">
        <v>1727</v>
      </c>
      <c r="B995" s="172" t="s">
        <v>1728</v>
      </c>
      <c r="C995" s="172" t="s">
        <v>537</v>
      </c>
      <c r="D995" s="173">
        <v>25</v>
      </c>
      <c r="E995" s="184">
        <f>단가대비표!O424</f>
        <v>80</v>
      </c>
      <c r="F995" s="178">
        <f t="shared" si="152"/>
        <v>2000</v>
      </c>
      <c r="G995" s="184">
        <f>단가대비표!P424</f>
        <v>0</v>
      </c>
      <c r="H995" s="178">
        <f t="shared" si="153"/>
        <v>0</v>
      </c>
      <c r="I995" s="184">
        <f>단가대비표!V424</f>
        <v>0</v>
      </c>
      <c r="J995" s="178">
        <f t="shared" si="154"/>
        <v>0</v>
      </c>
      <c r="K995" s="184">
        <f t="shared" si="155"/>
        <v>80</v>
      </c>
      <c r="L995" s="178">
        <f t="shared" si="155"/>
        <v>2000</v>
      </c>
      <c r="M995" s="172" t="s">
        <v>145</v>
      </c>
      <c r="N995" s="78" t="s">
        <v>3860</v>
      </c>
      <c r="O995" s="78" t="s">
        <v>5225</v>
      </c>
      <c r="P995" s="78" t="s">
        <v>332</v>
      </c>
      <c r="Q995" s="78" t="s">
        <v>332</v>
      </c>
      <c r="R995" s="78" t="s">
        <v>331</v>
      </c>
      <c r="AV995" s="78" t="s">
        <v>145</v>
      </c>
      <c r="AW995" s="78" t="s">
        <v>5226</v>
      </c>
      <c r="AX995" s="78" t="s">
        <v>145</v>
      </c>
      <c r="AY995" s="78" t="s">
        <v>145</v>
      </c>
      <c r="AZ995" s="78" t="s">
        <v>145</v>
      </c>
    </row>
    <row r="996" spans="1:52" ht="30" customHeight="1">
      <c r="A996" s="172" t="s">
        <v>1729</v>
      </c>
      <c r="B996" s="172" t="s">
        <v>1730</v>
      </c>
      <c r="C996" s="172" t="s">
        <v>1606</v>
      </c>
      <c r="D996" s="173">
        <v>1.1499999999999999</v>
      </c>
      <c r="E996" s="184">
        <f>단가대비표!O425</f>
        <v>2200</v>
      </c>
      <c r="F996" s="178">
        <f t="shared" si="152"/>
        <v>2530</v>
      </c>
      <c r="G996" s="184">
        <f>단가대비표!P425</f>
        <v>0</v>
      </c>
      <c r="H996" s="178">
        <f t="shared" si="153"/>
        <v>0</v>
      </c>
      <c r="I996" s="184">
        <f>단가대비표!V425</f>
        <v>0</v>
      </c>
      <c r="J996" s="178">
        <f t="shared" si="154"/>
        <v>0</v>
      </c>
      <c r="K996" s="184">
        <f t="shared" si="155"/>
        <v>2200</v>
      </c>
      <c r="L996" s="178">
        <f t="shared" si="155"/>
        <v>2530</v>
      </c>
      <c r="M996" s="172" t="s">
        <v>145</v>
      </c>
      <c r="N996" s="78" t="s">
        <v>3860</v>
      </c>
      <c r="O996" s="78" t="s">
        <v>5227</v>
      </c>
      <c r="P996" s="78" t="s">
        <v>332</v>
      </c>
      <c r="Q996" s="78" t="s">
        <v>332</v>
      </c>
      <c r="R996" s="78" t="s">
        <v>331</v>
      </c>
      <c r="AV996" s="78" t="s">
        <v>145</v>
      </c>
      <c r="AW996" s="78" t="s">
        <v>5228</v>
      </c>
      <c r="AX996" s="78" t="s">
        <v>145</v>
      </c>
      <c r="AY996" s="78" t="s">
        <v>145</v>
      </c>
      <c r="AZ996" s="78" t="s">
        <v>145</v>
      </c>
    </row>
    <row r="997" spans="1:52" ht="30" customHeight="1">
      <c r="A997" s="172" t="s">
        <v>1731</v>
      </c>
      <c r="B997" s="172" t="s">
        <v>1732</v>
      </c>
      <c r="C997" s="172" t="s">
        <v>1723</v>
      </c>
      <c r="D997" s="173">
        <v>0.15</v>
      </c>
      <c r="E997" s="184">
        <f>단가대비표!O426</f>
        <v>8500</v>
      </c>
      <c r="F997" s="178">
        <f t="shared" si="152"/>
        <v>1275</v>
      </c>
      <c r="G997" s="184">
        <f>단가대비표!P426</f>
        <v>0</v>
      </c>
      <c r="H997" s="178">
        <f t="shared" si="153"/>
        <v>0</v>
      </c>
      <c r="I997" s="184">
        <f>단가대비표!V426</f>
        <v>0</v>
      </c>
      <c r="J997" s="178">
        <f t="shared" si="154"/>
        <v>0</v>
      </c>
      <c r="K997" s="184">
        <f t="shared" si="155"/>
        <v>8500</v>
      </c>
      <c r="L997" s="178">
        <f t="shared" si="155"/>
        <v>1275</v>
      </c>
      <c r="M997" s="172" t="s">
        <v>145</v>
      </c>
      <c r="N997" s="78" t="s">
        <v>3860</v>
      </c>
      <c r="O997" s="78" t="s">
        <v>5229</v>
      </c>
      <c r="P997" s="78" t="s">
        <v>332</v>
      </c>
      <c r="Q997" s="78" t="s">
        <v>332</v>
      </c>
      <c r="R997" s="78" t="s">
        <v>331</v>
      </c>
      <c r="AV997" s="78" t="s">
        <v>145</v>
      </c>
      <c r="AW997" s="78" t="s">
        <v>5230</v>
      </c>
      <c r="AX997" s="78" t="s">
        <v>145</v>
      </c>
      <c r="AY997" s="78" t="s">
        <v>145</v>
      </c>
      <c r="AZ997" s="78" t="s">
        <v>145</v>
      </c>
    </row>
    <row r="998" spans="1:52" ht="30" customHeight="1">
      <c r="A998" s="172" t="s">
        <v>1672</v>
      </c>
      <c r="B998" s="172" t="s">
        <v>1514</v>
      </c>
      <c r="C998" s="172" t="s">
        <v>1515</v>
      </c>
      <c r="D998" s="173">
        <v>7.0000000000000007E-2</v>
      </c>
      <c r="E998" s="184">
        <f>단가대비표!O366</f>
        <v>0</v>
      </c>
      <c r="F998" s="178">
        <f t="shared" si="152"/>
        <v>0</v>
      </c>
      <c r="G998" s="184">
        <f>단가대비표!P366</f>
        <v>252249</v>
      </c>
      <c r="H998" s="178">
        <f t="shared" si="153"/>
        <v>17657.400000000001</v>
      </c>
      <c r="I998" s="184">
        <f>단가대비표!V366</f>
        <v>0</v>
      </c>
      <c r="J998" s="178">
        <f t="shared" si="154"/>
        <v>0</v>
      </c>
      <c r="K998" s="184">
        <f t="shared" si="155"/>
        <v>252249</v>
      </c>
      <c r="L998" s="178">
        <f t="shared" si="155"/>
        <v>17657.400000000001</v>
      </c>
      <c r="M998" s="172" t="s">
        <v>145</v>
      </c>
      <c r="N998" s="78" t="s">
        <v>3860</v>
      </c>
      <c r="O998" s="78" t="s">
        <v>4926</v>
      </c>
      <c r="P998" s="78" t="s">
        <v>332</v>
      </c>
      <c r="Q998" s="78" t="s">
        <v>332</v>
      </c>
      <c r="R998" s="78" t="s">
        <v>331</v>
      </c>
      <c r="AV998" s="78" t="s">
        <v>145</v>
      </c>
      <c r="AW998" s="78" t="s">
        <v>5231</v>
      </c>
      <c r="AX998" s="78" t="s">
        <v>145</v>
      </c>
      <c r="AY998" s="78" t="s">
        <v>145</v>
      </c>
      <c r="AZ998" s="78" t="s">
        <v>145</v>
      </c>
    </row>
    <row r="999" spans="1:52" ht="30" customHeight="1">
      <c r="A999" s="172" t="s">
        <v>1683</v>
      </c>
      <c r="B999" s="172" t="s">
        <v>1514</v>
      </c>
      <c r="C999" s="172" t="s">
        <v>1515</v>
      </c>
      <c r="D999" s="173">
        <v>0.13</v>
      </c>
      <c r="E999" s="184">
        <f>단가대비표!O363</f>
        <v>0</v>
      </c>
      <c r="F999" s="178">
        <f t="shared" si="152"/>
        <v>0</v>
      </c>
      <c r="G999" s="184">
        <f>단가대비표!P363</f>
        <v>272354</v>
      </c>
      <c r="H999" s="178">
        <f t="shared" si="153"/>
        <v>35406</v>
      </c>
      <c r="I999" s="184">
        <f>단가대비표!V363</f>
        <v>0</v>
      </c>
      <c r="J999" s="178">
        <f t="shared" si="154"/>
        <v>0</v>
      </c>
      <c r="K999" s="184">
        <f t="shared" si="155"/>
        <v>272354</v>
      </c>
      <c r="L999" s="178">
        <f t="shared" si="155"/>
        <v>35406</v>
      </c>
      <c r="M999" s="172" t="s">
        <v>145</v>
      </c>
      <c r="N999" s="78" t="s">
        <v>3860</v>
      </c>
      <c r="O999" s="78" t="s">
        <v>5015</v>
      </c>
      <c r="P999" s="78" t="s">
        <v>332</v>
      </c>
      <c r="Q999" s="78" t="s">
        <v>332</v>
      </c>
      <c r="R999" s="78" t="s">
        <v>331</v>
      </c>
      <c r="AV999" s="78" t="s">
        <v>145</v>
      </c>
      <c r="AW999" s="78" t="s">
        <v>5232</v>
      </c>
      <c r="AX999" s="78" t="s">
        <v>145</v>
      </c>
      <c r="AY999" s="78" t="s">
        <v>145</v>
      </c>
      <c r="AZ999" s="78" t="s">
        <v>145</v>
      </c>
    </row>
    <row r="1000" spans="1:52" ht="30" customHeight="1">
      <c r="A1000" s="172" t="s">
        <v>1278</v>
      </c>
      <c r="B1000" s="172" t="s">
        <v>1413</v>
      </c>
      <c r="C1000" s="172" t="s">
        <v>338</v>
      </c>
      <c r="D1000" s="173">
        <v>1.8180000000000001</v>
      </c>
      <c r="E1000" s="184">
        <f>일위대가목록!E403</f>
        <v>4399</v>
      </c>
      <c r="F1000" s="178">
        <f t="shared" si="152"/>
        <v>7997.3</v>
      </c>
      <c r="G1000" s="184">
        <f>일위대가목록!F403</f>
        <v>11562</v>
      </c>
      <c r="H1000" s="178">
        <f t="shared" si="153"/>
        <v>21019.7</v>
      </c>
      <c r="I1000" s="184">
        <f>일위대가목록!G403</f>
        <v>532</v>
      </c>
      <c r="J1000" s="178">
        <f t="shared" si="154"/>
        <v>967.1</v>
      </c>
      <c r="K1000" s="184">
        <f t="shared" si="155"/>
        <v>16493</v>
      </c>
      <c r="L1000" s="178">
        <f t="shared" si="155"/>
        <v>29984.1</v>
      </c>
      <c r="M1000" s="172" t="s">
        <v>1421</v>
      </c>
      <c r="N1000" s="78" t="s">
        <v>3860</v>
      </c>
      <c r="O1000" s="78" t="s">
        <v>4396</v>
      </c>
      <c r="P1000" s="78" t="s">
        <v>331</v>
      </c>
      <c r="Q1000" s="78" t="s">
        <v>332</v>
      </c>
      <c r="R1000" s="78" t="s">
        <v>332</v>
      </c>
      <c r="AV1000" s="78" t="s">
        <v>145</v>
      </c>
      <c r="AW1000" s="78" t="s">
        <v>5233</v>
      </c>
      <c r="AX1000" s="78" t="s">
        <v>145</v>
      </c>
      <c r="AY1000" s="78" t="s">
        <v>145</v>
      </c>
      <c r="AZ1000" s="78" t="s">
        <v>145</v>
      </c>
    </row>
    <row r="1001" spans="1:52" ht="30" customHeight="1">
      <c r="A1001" s="172" t="s">
        <v>1494</v>
      </c>
      <c r="B1001" s="172" t="s">
        <v>145</v>
      </c>
      <c r="C1001" s="172" t="s">
        <v>145</v>
      </c>
      <c r="D1001" s="173"/>
      <c r="E1001" s="184"/>
      <c r="F1001" s="178">
        <f>TRUNC(SUMIF(N991:N1000, N990, F991:F1000),0)</f>
        <v>61232</v>
      </c>
      <c r="G1001" s="184"/>
      <c r="H1001" s="178">
        <f>TRUNC(SUMIF(N991:N1000, N990, H991:H1000),0)</f>
        <v>74083</v>
      </c>
      <c r="I1001" s="184"/>
      <c r="J1001" s="178">
        <f>TRUNC(SUMIF(N991:N1000, N990, J991:J1000),0)</f>
        <v>967</v>
      </c>
      <c r="K1001" s="184"/>
      <c r="L1001" s="178">
        <f>F1001+H1001+J1001</f>
        <v>136282</v>
      </c>
      <c r="M1001" s="172" t="s">
        <v>145</v>
      </c>
      <c r="N1001" s="78" t="s">
        <v>342</v>
      </c>
      <c r="O1001" s="78" t="s">
        <v>342</v>
      </c>
      <c r="P1001" s="78" t="s">
        <v>145</v>
      </c>
      <c r="Q1001" s="78" t="s">
        <v>145</v>
      </c>
      <c r="R1001" s="78" t="s">
        <v>145</v>
      </c>
      <c r="AV1001" s="78" t="s">
        <v>145</v>
      </c>
      <c r="AW1001" s="78" t="s">
        <v>145</v>
      </c>
      <c r="AX1001" s="78" t="s">
        <v>145</v>
      </c>
      <c r="AY1001" s="78" t="s">
        <v>145</v>
      </c>
      <c r="AZ1001" s="78" t="s">
        <v>145</v>
      </c>
    </row>
    <row r="1002" spans="1:52" ht="30" customHeight="1">
      <c r="A1002" s="173"/>
      <c r="B1002" s="173"/>
      <c r="C1002" s="173"/>
      <c r="D1002" s="173"/>
      <c r="E1002" s="184"/>
      <c r="F1002" s="178"/>
      <c r="G1002" s="184"/>
      <c r="H1002" s="178"/>
      <c r="I1002" s="184"/>
      <c r="J1002" s="178"/>
      <c r="K1002" s="184"/>
      <c r="L1002" s="178"/>
      <c r="M1002" s="173"/>
    </row>
    <row r="1003" spans="1:52" ht="30" customHeight="1">
      <c r="A1003" s="179" t="s">
        <v>5234</v>
      </c>
      <c r="B1003" s="180"/>
      <c r="C1003" s="180"/>
      <c r="D1003" s="180"/>
      <c r="E1003" s="181"/>
      <c r="F1003" s="182"/>
      <c r="G1003" s="181"/>
      <c r="H1003" s="182"/>
      <c r="I1003" s="181"/>
      <c r="J1003" s="182"/>
      <c r="K1003" s="181"/>
      <c r="L1003" s="182"/>
      <c r="M1003" s="183"/>
      <c r="N1003" s="78" t="s">
        <v>3862</v>
      </c>
    </row>
    <row r="1004" spans="1:52" ht="30" customHeight="1">
      <c r="A1004" s="172" t="s">
        <v>1733</v>
      </c>
      <c r="B1004" s="172" t="s">
        <v>1734</v>
      </c>
      <c r="C1004" s="172" t="s">
        <v>1606</v>
      </c>
      <c r="D1004" s="173">
        <v>1.05</v>
      </c>
      <c r="E1004" s="184">
        <f>단가대비표!O427</f>
        <v>25000</v>
      </c>
      <c r="F1004" s="178">
        <f t="shared" ref="F1004:F1013" si="156">TRUNC(E1004*D1004,1)</f>
        <v>26250</v>
      </c>
      <c r="G1004" s="184">
        <f>단가대비표!P427</f>
        <v>0</v>
      </c>
      <c r="H1004" s="178">
        <f t="shared" ref="H1004:H1013" si="157">TRUNC(G1004*D1004,1)</f>
        <v>0</v>
      </c>
      <c r="I1004" s="184">
        <f>단가대비표!V427</f>
        <v>0</v>
      </c>
      <c r="J1004" s="178">
        <f t="shared" ref="J1004:J1013" si="158">TRUNC(I1004*D1004,1)</f>
        <v>0</v>
      </c>
      <c r="K1004" s="184">
        <f t="shared" ref="K1004:L1013" si="159">TRUNC(E1004+G1004+I1004,1)</f>
        <v>25000</v>
      </c>
      <c r="L1004" s="178">
        <f t="shared" si="159"/>
        <v>26250</v>
      </c>
      <c r="M1004" s="172" t="s">
        <v>145</v>
      </c>
      <c r="N1004" s="78" t="s">
        <v>3862</v>
      </c>
      <c r="O1004" s="78" t="s">
        <v>5235</v>
      </c>
      <c r="P1004" s="78" t="s">
        <v>332</v>
      </c>
      <c r="Q1004" s="78" t="s">
        <v>332</v>
      </c>
      <c r="R1004" s="78" t="s">
        <v>331</v>
      </c>
      <c r="AV1004" s="78" t="s">
        <v>145</v>
      </c>
      <c r="AW1004" s="78" t="s">
        <v>5236</v>
      </c>
      <c r="AX1004" s="78" t="s">
        <v>145</v>
      </c>
      <c r="AY1004" s="78" t="s">
        <v>145</v>
      </c>
      <c r="AZ1004" s="78" t="s">
        <v>145</v>
      </c>
    </row>
    <row r="1005" spans="1:52" ht="30" customHeight="1">
      <c r="A1005" s="172" t="s">
        <v>1721</v>
      </c>
      <c r="B1005" s="172" t="s">
        <v>1722</v>
      </c>
      <c r="C1005" s="172" t="s">
        <v>1723</v>
      </c>
      <c r="D1005" s="173">
        <v>0.7</v>
      </c>
      <c r="E1005" s="184">
        <f>단가대비표!O428</f>
        <v>3300</v>
      </c>
      <c r="F1005" s="178">
        <f t="shared" si="156"/>
        <v>2310</v>
      </c>
      <c r="G1005" s="184">
        <f>단가대비표!P428</f>
        <v>0</v>
      </c>
      <c r="H1005" s="178">
        <f t="shared" si="157"/>
        <v>0</v>
      </c>
      <c r="I1005" s="184">
        <f>단가대비표!V428</f>
        <v>0</v>
      </c>
      <c r="J1005" s="178">
        <f t="shared" si="158"/>
        <v>0</v>
      </c>
      <c r="K1005" s="184">
        <f t="shared" si="159"/>
        <v>3300</v>
      </c>
      <c r="L1005" s="178">
        <f t="shared" si="159"/>
        <v>2310</v>
      </c>
      <c r="M1005" s="172" t="s">
        <v>145</v>
      </c>
      <c r="N1005" s="78" t="s">
        <v>3862</v>
      </c>
      <c r="O1005" s="78" t="s">
        <v>5237</v>
      </c>
      <c r="P1005" s="78" t="s">
        <v>332</v>
      </c>
      <c r="Q1005" s="78" t="s">
        <v>332</v>
      </c>
      <c r="R1005" s="78" t="s">
        <v>331</v>
      </c>
      <c r="AV1005" s="78" t="s">
        <v>145</v>
      </c>
      <c r="AW1005" s="78" t="s">
        <v>5238</v>
      </c>
      <c r="AX1005" s="78" t="s">
        <v>145</v>
      </c>
      <c r="AY1005" s="78" t="s">
        <v>145</v>
      </c>
      <c r="AZ1005" s="78" t="s">
        <v>145</v>
      </c>
    </row>
    <row r="1006" spans="1:52" ht="30" customHeight="1">
      <c r="A1006" s="172" t="s">
        <v>1724</v>
      </c>
      <c r="B1006" s="172" t="s">
        <v>1725</v>
      </c>
      <c r="C1006" s="172" t="s">
        <v>898</v>
      </c>
      <c r="D1006" s="173">
        <v>2.1</v>
      </c>
      <c r="E1006" s="184">
        <f>단가대비표!O429</f>
        <v>1300</v>
      </c>
      <c r="F1006" s="178">
        <f t="shared" si="156"/>
        <v>2730</v>
      </c>
      <c r="G1006" s="184">
        <f>단가대비표!P429</f>
        <v>0</v>
      </c>
      <c r="H1006" s="178">
        <f t="shared" si="157"/>
        <v>0</v>
      </c>
      <c r="I1006" s="184">
        <f>단가대비표!V429</f>
        <v>0</v>
      </c>
      <c r="J1006" s="178">
        <f t="shared" si="158"/>
        <v>0</v>
      </c>
      <c r="K1006" s="184">
        <f t="shared" si="159"/>
        <v>1300</v>
      </c>
      <c r="L1006" s="178">
        <f t="shared" si="159"/>
        <v>2730</v>
      </c>
      <c r="M1006" s="172" t="s">
        <v>145</v>
      </c>
      <c r="N1006" s="78" t="s">
        <v>3862</v>
      </c>
      <c r="O1006" s="78" t="s">
        <v>5239</v>
      </c>
      <c r="P1006" s="78" t="s">
        <v>332</v>
      </c>
      <c r="Q1006" s="78" t="s">
        <v>332</v>
      </c>
      <c r="R1006" s="78" t="s">
        <v>331</v>
      </c>
      <c r="AV1006" s="78" t="s">
        <v>145</v>
      </c>
      <c r="AW1006" s="78" t="s">
        <v>5240</v>
      </c>
      <c r="AX1006" s="78" t="s">
        <v>145</v>
      </c>
      <c r="AY1006" s="78" t="s">
        <v>145</v>
      </c>
      <c r="AZ1006" s="78" t="s">
        <v>145</v>
      </c>
    </row>
    <row r="1007" spans="1:52" ht="30" customHeight="1">
      <c r="A1007" s="172" t="s">
        <v>1726</v>
      </c>
      <c r="B1007" s="172" t="s">
        <v>1725</v>
      </c>
      <c r="C1007" s="172" t="s">
        <v>1723</v>
      </c>
      <c r="D1007" s="173">
        <v>7.8</v>
      </c>
      <c r="E1007" s="184">
        <f>단가대비표!O430</f>
        <v>1800</v>
      </c>
      <c r="F1007" s="178">
        <f t="shared" si="156"/>
        <v>14040</v>
      </c>
      <c r="G1007" s="184">
        <f>단가대비표!P430</f>
        <v>0</v>
      </c>
      <c r="H1007" s="178">
        <f t="shared" si="157"/>
        <v>0</v>
      </c>
      <c r="I1007" s="184">
        <f>단가대비표!V430</f>
        <v>0</v>
      </c>
      <c r="J1007" s="178">
        <f t="shared" si="158"/>
        <v>0</v>
      </c>
      <c r="K1007" s="184">
        <f t="shared" si="159"/>
        <v>1800</v>
      </c>
      <c r="L1007" s="178">
        <f t="shared" si="159"/>
        <v>14040</v>
      </c>
      <c r="M1007" s="172" t="s">
        <v>145</v>
      </c>
      <c r="N1007" s="78" t="s">
        <v>3862</v>
      </c>
      <c r="O1007" s="78" t="s">
        <v>5241</v>
      </c>
      <c r="P1007" s="78" t="s">
        <v>332</v>
      </c>
      <c r="Q1007" s="78" t="s">
        <v>332</v>
      </c>
      <c r="R1007" s="78" t="s">
        <v>331</v>
      </c>
      <c r="AV1007" s="78" t="s">
        <v>145</v>
      </c>
      <c r="AW1007" s="78" t="s">
        <v>5242</v>
      </c>
      <c r="AX1007" s="78" t="s">
        <v>145</v>
      </c>
      <c r="AY1007" s="78" t="s">
        <v>145</v>
      </c>
      <c r="AZ1007" s="78" t="s">
        <v>145</v>
      </c>
    </row>
    <row r="1008" spans="1:52" ht="30" customHeight="1">
      <c r="A1008" s="172" t="s">
        <v>1727</v>
      </c>
      <c r="B1008" s="172" t="s">
        <v>1728</v>
      </c>
      <c r="C1008" s="172" t="s">
        <v>537</v>
      </c>
      <c r="D1008" s="173">
        <v>25</v>
      </c>
      <c r="E1008" s="184">
        <f>단가대비표!O431</f>
        <v>80</v>
      </c>
      <c r="F1008" s="178">
        <f t="shared" si="156"/>
        <v>2000</v>
      </c>
      <c r="G1008" s="184">
        <f>단가대비표!P431</f>
        <v>0</v>
      </c>
      <c r="H1008" s="178">
        <f t="shared" si="157"/>
        <v>0</v>
      </c>
      <c r="I1008" s="184">
        <f>단가대비표!V431</f>
        <v>0</v>
      </c>
      <c r="J1008" s="178">
        <f t="shared" si="158"/>
        <v>0</v>
      </c>
      <c r="K1008" s="184">
        <f t="shared" si="159"/>
        <v>80</v>
      </c>
      <c r="L1008" s="178">
        <f t="shared" si="159"/>
        <v>2000</v>
      </c>
      <c r="M1008" s="172" t="s">
        <v>145</v>
      </c>
      <c r="N1008" s="78" t="s">
        <v>3862</v>
      </c>
      <c r="O1008" s="78" t="s">
        <v>5243</v>
      </c>
      <c r="P1008" s="78" t="s">
        <v>332</v>
      </c>
      <c r="Q1008" s="78" t="s">
        <v>332</v>
      </c>
      <c r="R1008" s="78" t="s">
        <v>331</v>
      </c>
      <c r="AV1008" s="78" t="s">
        <v>145</v>
      </c>
      <c r="AW1008" s="78" t="s">
        <v>5244</v>
      </c>
      <c r="AX1008" s="78" t="s">
        <v>145</v>
      </c>
      <c r="AY1008" s="78" t="s">
        <v>145</v>
      </c>
      <c r="AZ1008" s="78" t="s">
        <v>145</v>
      </c>
    </row>
    <row r="1009" spans="1:52" ht="30" customHeight="1">
      <c r="A1009" s="172" t="s">
        <v>1729</v>
      </c>
      <c r="B1009" s="172" t="s">
        <v>1730</v>
      </c>
      <c r="C1009" s="172" t="s">
        <v>1606</v>
      </c>
      <c r="D1009" s="173">
        <v>1.1499999999999999</v>
      </c>
      <c r="E1009" s="184">
        <f>단가대비표!O432</f>
        <v>2200</v>
      </c>
      <c r="F1009" s="178">
        <f t="shared" si="156"/>
        <v>2530</v>
      </c>
      <c r="G1009" s="184">
        <f>단가대비표!P432</f>
        <v>0</v>
      </c>
      <c r="H1009" s="178">
        <f t="shared" si="157"/>
        <v>0</v>
      </c>
      <c r="I1009" s="184">
        <f>단가대비표!V432</f>
        <v>0</v>
      </c>
      <c r="J1009" s="178">
        <f t="shared" si="158"/>
        <v>0</v>
      </c>
      <c r="K1009" s="184">
        <f t="shared" si="159"/>
        <v>2200</v>
      </c>
      <c r="L1009" s="178">
        <f t="shared" si="159"/>
        <v>2530</v>
      </c>
      <c r="M1009" s="172" t="s">
        <v>145</v>
      </c>
      <c r="N1009" s="78" t="s">
        <v>3862</v>
      </c>
      <c r="O1009" s="78" t="s">
        <v>5245</v>
      </c>
      <c r="P1009" s="78" t="s">
        <v>332</v>
      </c>
      <c r="Q1009" s="78" t="s">
        <v>332</v>
      </c>
      <c r="R1009" s="78" t="s">
        <v>331</v>
      </c>
      <c r="AV1009" s="78" t="s">
        <v>145</v>
      </c>
      <c r="AW1009" s="78" t="s">
        <v>5246</v>
      </c>
      <c r="AX1009" s="78" t="s">
        <v>145</v>
      </c>
      <c r="AY1009" s="78" t="s">
        <v>145</v>
      </c>
      <c r="AZ1009" s="78" t="s">
        <v>145</v>
      </c>
    </row>
    <row r="1010" spans="1:52" ht="30" customHeight="1">
      <c r="A1010" s="172" t="s">
        <v>1731</v>
      </c>
      <c r="B1010" s="172" t="s">
        <v>1732</v>
      </c>
      <c r="C1010" s="172" t="s">
        <v>1723</v>
      </c>
      <c r="D1010" s="173">
        <v>0.15</v>
      </c>
      <c r="E1010" s="184">
        <f>단가대비표!O433</f>
        <v>8500</v>
      </c>
      <c r="F1010" s="178">
        <f t="shared" si="156"/>
        <v>1275</v>
      </c>
      <c r="G1010" s="184">
        <f>단가대비표!P433</f>
        <v>0</v>
      </c>
      <c r="H1010" s="178">
        <f t="shared" si="157"/>
        <v>0</v>
      </c>
      <c r="I1010" s="184">
        <f>단가대비표!V433</f>
        <v>0</v>
      </c>
      <c r="J1010" s="178">
        <f t="shared" si="158"/>
        <v>0</v>
      </c>
      <c r="K1010" s="184">
        <f t="shared" si="159"/>
        <v>8500</v>
      </c>
      <c r="L1010" s="178">
        <f t="shared" si="159"/>
        <v>1275</v>
      </c>
      <c r="M1010" s="172" t="s">
        <v>145</v>
      </c>
      <c r="N1010" s="78" t="s">
        <v>3862</v>
      </c>
      <c r="O1010" s="78" t="s">
        <v>5247</v>
      </c>
      <c r="P1010" s="78" t="s">
        <v>332</v>
      </c>
      <c r="Q1010" s="78" t="s">
        <v>332</v>
      </c>
      <c r="R1010" s="78" t="s">
        <v>331</v>
      </c>
      <c r="AV1010" s="78" t="s">
        <v>145</v>
      </c>
      <c r="AW1010" s="78" t="s">
        <v>5248</v>
      </c>
      <c r="AX1010" s="78" t="s">
        <v>145</v>
      </c>
      <c r="AY1010" s="78" t="s">
        <v>145</v>
      </c>
      <c r="AZ1010" s="78" t="s">
        <v>145</v>
      </c>
    </row>
    <row r="1011" spans="1:52" ht="30" customHeight="1">
      <c r="A1011" s="172" t="s">
        <v>1672</v>
      </c>
      <c r="B1011" s="172" t="s">
        <v>1514</v>
      </c>
      <c r="C1011" s="172" t="s">
        <v>1515</v>
      </c>
      <c r="D1011" s="173">
        <v>7.0000000000000007E-2</v>
      </c>
      <c r="E1011" s="184">
        <f>단가대비표!O366</f>
        <v>0</v>
      </c>
      <c r="F1011" s="178">
        <f t="shared" si="156"/>
        <v>0</v>
      </c>
      <c r="G1011" s="184">
        <f>단가대비표!P366</f>
        <v>252249</v>
      </c>
      <c r="H1011" s="178">
        <f t="shared" si="157"/>
        <v>17657.400000000001</v>
      </c>
      <c r="I1011" s="184">
        <f>단가대비표!V366</f>
        <v>0</v>
      </c>
      <c r="J1011" s="178">
        <f t="shared" si="158"/>
        <v>0</v>
      </c>
      <c r="K1011" s="184">
        <f t="shared" si="159"/>
        <v>252249</v>
      </c>
      <c r="L1011" s="178">
        <f t="shared" si="159"/>
        <v>17657.400000000001</v>
      </c>
      <c r="M1011" s="172" t="s">
        <v>145</v>
      </c>
      <c r="N1011" s="78" t="s">
        <v>3862</v>
      </c>
      <c r="O1011" s="78" t="s">
        <v>4926</v>
      </c>
      <c r="P1011" s="78" t="s">
        <v>332</v>
      </c>
      <c r="Q1011" s="78" t="s">
        <v>332</v>
      </c>
      <c r="R1011" s="78" t="s">
        <v>331</v>
      </c>
      <c r="AV1011" s="78" t="s">
        <v>145</v>
      </c>
      <c r="AW1011" s="78" t="s">
        <v>5249</v>
      </c>
      <c r="AX1011" s="78" t="s">
        <v>145</v>
      </c>
      <c r="AY1011" s="78" t="s">
        <v>145</v>
      </c>
      <c r="AZ1011" s="78" t="s">
        <v>145</v>
      </c>
    </row>
    <row r="1012" spans="1:52" ht="30" customHeight="1">
      <c r="A1012" s="172" t="s">
        <v>1683</v>
      </c>
      <c r="B1012" s="172" t="s">
        <v>1514</v>
      </c>
      <c r="C1012" s="172" t="s">
        <v>1515</v>
      </c>
      <c r="D1012" s="173">
        <v>0.13</v>
      </c>
      <c r="E1012" s="184">
        <f>단가대비표!O363</f>
        <v>0</v>
      </c>
      <c r="F1012" s="178">
        <f t="shared" si="156"/>
        <v>0</v>
      </c>
      <c r="G1012" s="184">
        <f>단가대비표!P363</f>
        <v>272354</v>
      </c>
      <c r="H1012" s="178">
        <f t="shared" si="157"/>
        <v>35406</v>
      </c>
      <c r="I1012" s="184">
        <f>단가대비표!V363</f>
        <v>0</v>
      </c>
      <c r="J1012" s="178">
        <f t="shared" si="158"/>
        <v>0</v>
      </c>
      <c r="K1012" s="184">
        <f t="shared" si="159"/>
        <v>272354</v>
      </c>
      <c r="L1012" s="178">
        <f t="shared" si="159"/>
        <v>35406</v>
      </c>
      <c r="M1012" s="172" t="s">
        <v>145</v>
      </c>
      <c r="N1012" s="78" t="s">
        <v>3862</v>
      </c>
      <c r="O1012" s="78" t="s">
        <v>5015</v>
      </c>
      <c r="P1012" s="78" t="s">
        <v>332</v>
      </c>
      <c r="Q1012" s="78" t="s">
        <v>332</v>
      </c>
      <c r="R1012" s="78" t="s">
        <v>331</v>
      </c>
      <c r="AV1012" s="78" t="s">
        <v>145</v>
      </c>
      <c r="AW1012" s="78" t="s">
        <v>5250</v>
      </c>
      <c r="AX1012" s="78" t="s">
        <v>145</v>
      </c>
      <c r="AY1012" s="78" t="s">
        <v>145</v>
      </c>
      <c r="AZ1012" s="78" t="s">
        <v>145</v>
      </c>
    </row>
    <row r="1013" spans="1:52" ht="30" customHeight="1">
      <c r="A1013" s="172" t="s">
        <v>1278</v>
      </c>
      <c r="B1013" s="172" t="s">
        <v>1413</v>
      </c>
      <c r="C1013" s="172" t="s">
        <v>338</v>
      </c>
      <c r="D1013" s="173">
        <v>4</v>
      </c>
      <c r="E1013" s="184">
        <f>일위대가목록!E403</f>
        <v>4399</v>
      </c>
      <c r="F1013" s="178">
        <f t="shared" si="156"/>
        <v>17596</v>
      </c>
      <c r="G1013" s="184">
        <f>일위대가목록!F403</f>
        <v>11562</v>
      </c>
      <c r="H1013" s="178">
        <f t="shared" si="157"/>
        <v>46248</v>
      </c>
      <c r="I1013" s="184">
        <f>일위대가목록!G403</f>
        <v>532</v>
      </c>
      <c r="J1013" s="178">
        <f t="shared" si="158"/>
        <v>2128</v>
      </c>
      <c r="K1013" s="184">
        <f t="shared" si="159"/>
        <v>16493</v>
      </c>
      <c r="L1013" s="178">
        <f t="shared" si="159"/>
        <v>65972</v>
      </c>
      <c r="M1013" s="172" t="s">
        <v>1421</v>
      </c>
      <c r="N1013" s="78" t="s">
        <v>3862</v>
      </c>
      <c r="O1013" s="78" t="s">
        <v>4396</v>
      </c>
      <c r="P1013" s="78" t="s">
        <v>331</v>
      </c>
      <c r="Q1013" s="78" t="s">
        <v>332</v>
      </c>
      <c r="R1013" s="78" t="s">
        <v>332</v>
      </c>
      <c r="AV1013" s="78" t="s">
        <v>145</v>
      </c>
      <c r="AW1013" s="78" t="s">
        <v>5251</v>
      </c>
      <c r="AX1013" s="78" t="s">
        <v>145</v>
      </c>
      <c r="AY1013" s="78" t="s">
        <v>145</v>
      </c>
      <c r="AZ1013" s="78" t="s">
        <v>145</v>
      </c>
    </row>
    <row r="1014" spans="1:52" ht="30" customHeight="1">
      <c r="A1014" s="172" t="s">
        <v>1494</v>
      </c>
      <c r="B1014" s="172" t="s">
        <v>145</v>
      </c>
      <c r="C1014" s="172" t="s">
        <v>145</v>
      </c>
      <c r="D1014" s="173"/>
      <c r="E1014" s="184"/>
      <c r="F1014" s="178">
        <f>TRUNC(SUMIF(N1004:N1013, N1003, F1004:F1013),0)</f>
        <v>68731</v>
      </c>
      <c r="G1014" s="184"/>
      <c r="H1014" s="178">
        <f>TRUNC(SUMIF(N1004:N1013, N1003, H1004:H1013),0)</f>
        <v>99311</v>
      </c>
      <c r="I1014" s="184"/>
      <c r="J1014" s="178">
        <f>TRUNC(SUMIF(N1004:N1013, N1003, J1004:J1013),0)</f>
        <v>2128</v>
      </c>
      <c r="K1014" s="184"/>
      <c r="L1014" s="178">
        <f>F1014+H1014+J1014</f>
        <v>170170</v>
      </c>
      <c r="M1014" s="172" t="s">
        <v>145</v>
      </c>
      <c r="N1014" s="78" t="s">
        <v>342</v>
      </c>
      <c r="O1014" s="78" t="s">
        <v>342</v>
      </c>
      <c r="P1014" s="78" t="s">
        <v>145</v>
      </c>
      <c r="Q1014" s="78" t="s">
        <v>145</v>
      </c>
      <c r="R1014" s="78" t="s">
        <v>145</v>
      </c>
      <c r="AV1014" s="78" t="s">
        <v>145</v>
      </c>
      <c r="AW1014" s="78" t="s">
        <v>145</v>
      </c>
      <c r="AX1014" s="78" t="s">
        <v>145</v>
      </c>
      <c r="AY1014" s="78" t="s">
        <v>145</v>
      </c>
      <c r="AZ1014" s="78" t="s">
        <v>145</v>
      </c>
    </row>
    <row r="1015" spans="1:52" ht="30" customHeight="1">
      <c r="A1015" s="173"/>
      <c r="B1015" s="173"/>
      <c r="C1015" s="173"/>
      <c r="D1015" s="173"/>
      <c r="E1015" s="184"/>
      <c r="F1015" s="178"/>
      <c r="G1015" s="184"/>
      <c r="H1015" s="178"/>
      <c r="I1015" s="184"/>
      <c r="J1015" s="178"/>
      <c r="K1015" s="184"/>
      <c r="L1015" s="178"/>
      <c r="M1015" s="173"/>
    </row>
    <row r="1016" spans="1:52" ht="30" customHeight="1">
      <c r="A1016" s="179" t="s">
        <v>5252</v>
      </c>
      <c r="B1016" s="180"/>
      <c r="C1016" s="180"/>
      <c r="D1016" s="180"/>
      <c r="E1016" s="181"/>
      <c r="F1016" s="182"/>
      <c r="G1016" s="181"/>
      <c r="H1016" s="182"/>
      <c r="I1016" s="181"/>
      <c r="J1016" s="182"/>
      <c r="K1016" s="181"/>
      <c r="L1016" s="182"/>
      <c r="M1016" s="183"/>
      <c r="N1016" s="78" t="s">
        <v>3864</v>
      </c>
    </row>
    <row r="1017" spans="1:52" ht="30" customHeight="1">
      <c r="A1017" s="172" t="s">
        <v>776</v>
      </c>
      <c r="B1017" s="172" t="s">
        <v>1415</v>
      </c>
      <c r="C1017" s="172" t="s">
        <v>358</v>
      </c>
      <c r="D1017" s="173">
        <v>1</v>
      </c>
      <c r="E1017" s="184">
        <f>일위대가목록!E405</f>
        <v>0</v>
      </c>
      <c r="F1017" s="178">
        <f>TRUNC(E1017*D1017,1)</f>
        <v>0</v>
      </c>
      <c r="G1017" s="184">
        <f>일위대가목록!F405</f>
        <v>14834</v>
      </c>
      <c r="H1017" s="178">
        <f>TRUNC(G1017*D1017,1)</f>
        <v>14834</v>
      </c>
      <c r="I1017" s="184">
        <f>일위대가목록!G405</f>
        <v>445</v>
      </c>
      <c r="J1017" s="178">
        <f>TRUNC(I1017*D1017,1)</f>
        <v>445</v>
      </c>
      <c r="K1017" s="184">
        <f>TRUNC(E1017+G1017+I1017,1)</f>
        <v>15279</v>
      </c>
      <c r="L1017" s="178">
        <f>TRUNC(F1017+H1017+J1017,1)</f>
        <v>15279</v>
      </c>
      <c r="M1017" s="172" t="s">
        <v>1427</v>
      </c>
      <c r="N1017" s="78" t="s">
        <v>3864</v>
      </c>
      <c r="O1017" s="78" t="s">
        <v>4398</v>
      </c>
      <c r="P1017" s="78" t="s">
        <v>331</v>
      </c>
      <c r="Q1017" s="78" t="s">
        <v>332</v>
      </c>
      <c r="R1017" s="78" t="s">
        <v>332</v>
      </c>
      <c r="AV1017" s="78" t="s">
        <v>145</v>
      </c>
      <c r="AW1017" s="78" t="s">
        <v>5253</v>
      </c>
      <c r="AX1017" s="78" t="s">
        <v>145</v>
      </c>
      <c r="AY1017" s="78" t="s">
        <v>145</v>
      </c>
      <c r="AZ1017" s="78" t="s">
        <v>145</v>
      </c>
    </row>
    <row r="1018" spans="1:52" ht="30" customHeight="1">
      <c r="A1018" s="172" t="s">
        <v>1735</v>
      </c>
      <c r="B1018" s="172" t="s">
        <v>1736</v>
      </c>
      <c r="C1018" s="172" t="s">
        <v>358</v>
      </c>
      <c r="D1018" s="173">
        <v>1.05</v>
      </c>
      <c r="E1018" s="184">
        <f>단가대비표!O190</f>
        <v>28634</v>
      </c>
      <c r="F1018" s="178">
        <f>TRUNC(E1018*D1018,1)</f>
        <v>30065.7</v>
      </c>
      <c r="G1018" s="184">
        <f>단가대비표!P190</f>
        <v>0</v>
      </c>
      <c r="H1018" s="178">
        <f>TRUNC(G1018*D1018,1)</f>
        <v>0</v>
      </c>
      <c r="I1018" s="184">
        <f>단가대비표!V190</f>
        <v>0</v>
      </c>
      <c r="J1018" s="178">
        <f>TRUNC(I1018*D1018,1)</f>
        <v>0</v>
      </c>
      <c r="K1018" s="184">
        <f>TRUNC(E1018+G1018+I1018,1)</f>
        <v>28634</v>
      </c>
      <c r="L1018" s="178">
        <f>TRUNC(F1018+H1018+J1018,1)</f>
        <v>30065.7</v>
      </c>
      <c r="M1018" s="172" t="s">
        <v>145</v>
      </c>
      <c r="N1018" s="78" t="s">
        <v>3864</v>
      </c>
      <c r="O1018" s="78" t="s">
        <v>5254</v>
      </c>
      <c r="P1018" s="78" t="s">
        <v>332</v>
      </c>
      <c r="Q1018" s="78" t="s">
        <v>332</v>
      </c>
      <c r="R1018" s="78" t="s">
        <v>331</v>
      </c>
      <c r="AV1018" s="78" t="s">
        <v>145</v>
      </c>
      <c r="AW1018" s="78" t="s">
        <v>5255</v>
      </c>
      <c r="AX1018" s="78" t="s">
        <v>145</v>
      </c>
      <c r="AY1018" s="78" t="s">
        <v>145</v>
      </c>
      <c r="AZ1018" s="78" t="s">
        <v>145</v>
      </c>
    </row>
    <row r="1019" spans="1:52" ht="30" customHeight="1">
      <c r="A1019" s="172" t="s">
        <v>1494</v>
      </c>
      <c r="B1019" s="172" t="s">
        <v>145</v>
      </c>
      <c r="C1019" s="172" t="s">
        <v>145</v>
      </c>
      <c r="D1019" s="173"/>
      <c r="E1019" s="184"/>
      <c r="F1019" s="178">
        <f>TRUNC(SUMIF(N1017:N1018, N1016, F1017:F1018),0)</f>
        <v>30065</v>
      </c>
      <c r="G1019" s="184"/>
      <c r="H1019" s="178">
        <f>TRUNC(SUMIF(N1017:N1018, N1016, H1017:H1018),0)</f>
        <v>14834</v>
      </c>
      <c r="I1019" s="184"/>
      <c r="J1019" s="178">
        <f>TRUNC(SUMIF(N1017:N1018, N1016, J1017:J1018),0)</f>
        <v>445</v>
      </c>
      <c r="K1019" s="184"/>
      <c r="L1019" s="178">
        <f>F1019+H1019+J1019</f>
        <v>45344</v>
      </c>
      <c r="M1019" s="172" t="s">
        <v>145</v>
      </c>
      <c r="N1019" s="78" t="s">
        <v>342</v>
      </c>
      <c r="O1019" s="78" t="s">
        <v>342</v>
      </c>
      <c r="P1019" s="78" t="s">
        <v>145</v>
      </c>
      <c r="Q1019" s="78" t="s">
        <v>145</v>
      </c>
      <c r="R1019" s="78" t="s">
        <v>145</v>
      </c>
      <c r="AV1019" s="78" t="s">
        <v>145</v>
      </c>
      <c r="AW1019" s="78" t="s">
        <v>145</v>
      </c>
      <c r="AX1019" s="78" t="s">
        <v>145</v>
      </c>
      <c r="AY1019" s="78" t="s">
        <v>145</v>
      </c>
      <c r="AZ1019" s="78" t="s">
        <v>145</v>
      </c>
    </row>
    <row r="1020" spans="1:52" ht="30" customHeight="1">
      <c r="A1020" s="173"/>
      <c r="B1020" s="173"/>
      <c r="C1020" s="173"/>
      <c r="D1020" s="173"/>
      <c r="E1020" s="184"/>
      <c r="F1020" s="178"/>
      <c r="G1020" s="184"/>
      <c r="H1020" s="178"/>
      <c r="I1020" s="184"/>
      <c r="J1020" s="178"/>
      <c r="K1020" s="184"/>
      <c r="L1020" s="178"/>
      <c r="M1020" s="173"/>
    </row>
    <row r="1021" spans="1:52" ht="30" customHeight="1">
      <c r="A1021" s="179" t="s">
        <v>5256</v>
      </c>
      <c r="B1021" s="180"/>
      <c r="C1021" s="180"/>
      <c r="D1021" s="180"/>
      <c r="E1021" s="181"/>
      <c r="F1021" s="182"/>
      <c r="G1021" s="181"/>
      <c r="H1021" s="182"/>
      <c r="I1021" s="181"/>
      <c r="J1021" s="182"/>
      <c r="K1021" s="181"/>
      <c r="L1021" s="182"/>
      <c r="M1021" s="183"/>
      <c r="N1021" s="78" t="s">
        <v>3866</v>
      </c>
    </row>
    <row r="1022" spans="1:52" ht="30" customHeight="1">
      <c r="A1022" s="172" t="s">
        <v>1417</v>
      </c>
      <c r="B1022" s="172" t="s">
        <v>1418</v>
      </c>
      <c r="C1022" s="172" t="s">
        <v>358</v>
      </c>
      <c r="D1022" s="173">
        <v>0.12</v>
      </c>
      <c r="E1022" s="184">
        <f>일위대가목록!E406</f>
        <v>4956</v>
      </c>
      <c r="F1022" s="178">
        <f>TRUNC(E1022*D1022,1)</f>
        <v>594.70000000000005</v>
      </c>
      <c r="G1022" s="184">
        <f>일위대가목록!F406</f>
        <v>6742</v>
      </c>
      <c r="H1022" s="178">
        <f>TRUNC(G1022*D1022,1)</f>
        <v>809</v>
      </c>
      <c r="I1022" s="184">
        <f>일위대가목록!G406</f>
        <v>0</v>
      </c>
      <c r="J1022" s="178">
        <f>TRUNC(I1022*D1022,1)</f>
        <v>0</v>
      </c>
      <c r="K1022" s="184">
        <f t="shared" ref="K1022:L1025" si="160">TRUNC(E1022+G1022+I1022,1)</f>
        <v>11698</v>
      </c>
      <c r="L1022" s="178">
        <f t="shared" si="160"/>
        <v>1403.7</v>
      </c>
      <c r="M1022" s="172" t="s">
        <v>1428</v>
      </c>
      <c r="N1022" s="78" t="s">
        <v>3866</v>
      </c>
      <c r="O1022" s="78" t="s">
        <v>4399</v>
      </c>
      <c r="P1022" s="78" t="s">
        <v>331</v>
      </c>
      <c r="Q1022" s="78" t="s">
        <v>332</v>
      </c>
      <c r="R1022" s="78" t="s">
        <v>332</v>
      </c>
      <c r="AV1022" s="78" t="s">
        <v>145</v>
      </c>
      <c r="AW1022" s="78" t="s">
        <v>5257</v>
      </c>
      <c r="AX1022" s="78" t="s">
        <v>145</v>
      </c>
      <c r="AY1022" s="78" t="s">
        <v>145</v>
      </c>
      <c r="AZ1022" s="78" t="s">
        <v>145</v>
      </c>
    </row>
    <row r="1023" spans="1:52" ht="30" customHeight="1">
      <c r="A1023" s="172" t="s">
        <v>1296</v>
      </c>
      <c r="B1023" s="172" t="s">
        <v>1420</v>
      </c>
      <c r="C1023" s="172" t="s">
        <v>358</v>
      </c>
      <c r="D1023" s="173">
        <v>0.34</v>
      </c>
      <c r="E1023" s="184">
        <f>일위대가목록!E407</f>
        <v>14107</v>
      </c>
      <c r="F1023" s="178">
        <f>TRUNC(E1023*D1023,1)</f>
        <v>4796.3</v>
      </c>
      <c r="G1023" s="184">
        <f>일위대가목록!F407</f>
        <v>66090</v>
      </c>
      <c r="H1023" s="178">
        <f>TRUNC(G1023*D1023,1)</f>
        <v>22470.6</v>
      </c>
      <c r="I1023" s="184">
        <f>일위대가목록!G407</f>
        <v>3303</v>
      </c>
      <c r="J1023" s="178">
        <f>TRUNC(I1023*D1023,1)</f>
        <v>1123</v>
      </c>
      <c r="K1023" s="184">
        <f t="shared" si="160"/>
        <v>83500</v>
      </c>
      <c r="L1023" s="178">
        <f t="shared" si="160"/>
        <v>28389.9</v>
      </c>
      <c r="M1023" s="172" t="s">
        <v>1430</v>
      </c>
      <c r="N1023" s="78" t="s">
        <v>3866</v>
      </c>
      <c r="O1023" s="78" t="s">
        <v>4400</v>
      </c>
      <c r="P1023" s="78" t="s">
        <v>331</v>
      </c>
      <c r="Q1023" s="78" t="s">
        <v>332</v>
      </c>
      <c r="R1023" s="78" t="s">
        <v>332</v>
      </c>
      <c r="AV1023" s="78" t="s">
        <v>145</v>
      </c>
      <c r="AW1023" s="78" t="s">
        <v>5258</v>
      </c>
      <c r="AX1023" s="78" t="s">
        <v>145</v>
      </c>
      <c r="AY1023" s="78" t="s">
        <v>145</v>
      </c>
      <c r="AZ1023" s="78" t="s">
        <v>145</v>
      </c>
    </row>
    <row r="1024" spans="1:52" ht="30" customHeight="1">
      <c r="A1024" s="172" t="s">
        <v>1342</v>
      </c>
      <c r="B1024" s="172" t="s">
        <v>1343</v>
      </c>
      <c r="C1024" s="172" t="s">
        <v>358</v>
      </c>
      <c r="D1024" s="173">
        <v>0.68</v>
      </c>
      <c r="E1024" s="184">
        <f>일위대가목록!E43</f>
        <v>1253</v>
      </c>
      <c r="F1024" s="178">
        <f>TRUNC(E1024*D1024,1)</f>
        <v>852</v>
      </c>
      <c r="G1024" s="184">
        <f>일위대가목록!F43</f>
        <v>2340</v>
      </c>
      <c r="H1024" s="178">
        <f>TRUNC(G1024*D1024,1)</f>
        <v>1591.2</v>
      </c>
      <c r="I1024" s="184">
        <f>일위대가목록!G43</f>
        <v>0</v>
      </c>
      <c r="J1024" s="178">
        <f>TRUNC(I1024*D1024,1)</f>
        <v>0</v>
      </c>
      <c r="K1024" s="184">
        <f t="shared" si="160"/>
        <v>3593</v>
      </c>
      <c r="L1024" s="178">
        <f t="shared" si="160"/>
        <v>2443.1999999999998</v>
      </c>
      <c r="M1024" s="172" t="s">
        <v>476</v>
      </c>
      <c r="N1024" s="78" t="s">
        <v>3866</v>
      </c>
      <c r="O1024" s="78" t="s">
        <v>3574</v>
      </c>
      <c r="P1024" s="78" t="s">
        <v>331</v>
      </c>
      <c r="Q1024" s="78" t="s">
        <v>332</v>
      </c>
      <c r="R1024" s="78" t="s">
        <v>332</v>
      </c>
      <c r="AV1024" s="78" t="s">
        <v>145</v>
      </c>
      <c r="AW1024" s="78" t="s">
        <v>5259</v>
      </c>
      <c r="AX1024" s="78" t="s">
        <v>145</v>
      </c>
      <c r="AY1024" s="78" t="s">
        <v>145</v>
      </c>
      <c r="AZ1024" s="78" t="s">
        <v>145</v>
      </c>
    </row>
    <row r="1025" spans="1:52" ht="30" customHeight="1">
      <c r="A1025" s="172" t="s">
        <v>1422</v>
      </c>
      <c r="B1025" s="172" t="s">
        <v>1423</v>
      </c>
      <c r="C1025" s="172" t="s">
        <v>358</v>
      </c>
      <c r="D1025" s="173">
        <v>0.34</v>
      </c>
      <c r="E1025" s="184">
        <f>일위대가목록!E408</f>
        <v>1823</v>
      </c>
      <c r="F1025" s="178">
        <f>TRUNC(E1025*D1025,1)</f>
        <v>619.79999999999995</v>
      </c>
      <c r="G1025" s="184">
        <f>일위대가목록!F408</f>
        <v>3245</v>
      </c>
      <c r="H1025" s="178">
        <f>TRUNC(G1025*D1025,1)</f>
        <v>1103.3</v>
      </c>
      <c r="I1025" s="184">
        <f>일위대가목록!G408</f>
        <v>0</v>
      </c>
      <c r="J1025" s="178">
        <f>TRUNC(I1025*D1025,1)</f>
        <v>0</v>
      </c>
      <c r="K1025" s="184">
        <f t="shared" si="160"/>
        <v>5068</v>
      </c>
      <c r="L1025" s="178">
        <f t="shared" si="160"/>
        <v>1723.1</v>
      </c>
      <c r="M1025" s="172" t="s">
        <v>1431</v>
      </c>
      <c r="N1025" s="78" t="s">
        <v>3866</v>
      </c>
      <c r="O1025" s="78" t="s">
        <v>4401</v>
      </c>
      <c r="P1025" s="78" t="s">
        <v>331</v>
      </c>
      <c r="Q1025" s="78" t="s">
        <v>332</v>
      </c>
      <c r="R1025" s="78" t="s">
        <v>332</v>
      </c>
      <c r="AV1025" s="78" t="s">
        <v>145</v>
      </c>
      <c r="AW1025" s="78" t="s">
        <v>5260</v>
      </c>
      <c r="AX1025" s="78" t="s">
        <v>145</v>
      </c>
      <c r="AY1025" s="78" t="s">
        <v>145</v>
      </c>
      <c r="AZ1025" s="78" t="s">
        <v>145</v>
      </c>
    </row>
    <row r="1026" spans="1:52" ht="30" customHeight="1">
      <c r="A1026" s="172" t="s">
        <v>1494</v>
      </c>
      <c r="B1026" s="172" t="s">
        <v>145</v>
      </c>
      <c r="C1026" s="172" t="s">
        <v>145</v>
      </c>
      <c r="D1026" s="173"/>
      <c r="E1026" s="184"/>
      <c r="F1026" s="178">
        <f>TRUNC(SUMIF(N1022:N1025, N1021, F1022:F1025),0)</f>
        <v>6862</v>
      </c>
      <c r="G1026" s="184"/>
      <c r="H1026" s="178">
        <f>TRUNC(SUMIF(N1022:N1025, N1021, H1022:H1025),0)</f>
        <v>25974</v>
      </c>
      <c r="I1026" s="184"/>
      <c r="J1026" s="178">
        <f>TRUNC(SUMIF(N1022:N1025, N1021, J1022:J1025),0)</f>
        <v>1123</v>
      </c>
      <c r="K1026" s="184"/>
      <c r="L1026" s="178">
        <f>F1026+H1026+J1026</f>
        <v>33959</v>
      </c>
      <c r="M1026" s="172" t="s">
        <v>145</v>
      </c>
      <c r="N1026" s="78" t="s">
        <v>342</v>
      </c>
      <c r="O1026" s="78" t="s">
        <v>342</v>
      </c>
      <c r="P1026" s="78" t="s">
        <v>145</v>
      </c>
      <c r="Q1026" s="78" t="s">
        <v>145</v>
      </c>
      <c r="R1026" s="78" t="s">
        <v>145</v>
      </c>
      <c r="AV1026" s="78" t="s">
        <v>145</v>
      </c>
      <c r="AW1026" s="78" t="s">
        <v>145</v>
      </c>
      <c r="AX1026" s="78" t="s">
        <v>145</v>
      </c>
      <c r="AY1026" s="78" t="s">
        <v>145</v>
      </c>
      <c r="AZ1026" s="78" t="s">
        <v>145</v>
      </c>
    </row>
    <row r="1027" spans="1:52" ht="30" customHeight="1">
      <c r="A1027" s="173"/>
      <c r="B1027" s="173"/>
      <c r="C1027" s="173"/>
      <c r="D1027" s="173"/>
      <c r="E1027" s="184"/>
      <c r="F1027" s="178"/>
      <c r="G1027" s="184"/>
      <c r="H1027" s="178"/>
      <c r="I1027" s="184"/>
      <c r="J1027" s="178"/>
      <c r="K1027" s="184"/>
      <c r="L1027" s="178"/>
      <c r="M1027" s="173"/>
    </row>
    <row r="1028" spans="1:52" ht="30" customHeight="1">
      <c r="A1028" s="179" t="s">
        <v>5261</v>
      </c>
      <c r="B1028" s="180"/>
      <c r="C1028" s="180"/>
      <c r="D1028" s="180"/>
      <c r="E1028" s="181"/>
      <c r="F1028" s="182"/>
      <c r="G1028" s="181"/>
      <c r="H1028" s="182"/>
      <c r="I1028" s="181"/>
      <c r="J1028" s="182"/>
      <c r="K1028" s="181"/>
      <c r="L1028" s="182"/>
      <c r="M1028" s="183"/>
      <c r="N1028" s="78" t="s">
        <v>3868</v>
      </c>
    </row>
    <row r="1029" spans="1:52" ht="30" customHeight="1">
      <c r="A1029" s="172" t="s">
        <v>1398</v>
      </c>
      <c r="B1029" s="172" t="s">
        <v>1411</v>
      </c>
      <c r="C1029" s="172" t="s">
        <v>358</v>
      </c>
      <c r="D1029" s="173">
        <v>1</v>
      </c>
      <c r="E1029" s="184">
        <f>일위대가목록!E397</f>
        <v>55055</v>
      </c>
      <c r="F1029" s="178">
        <f>TRUNC(E1029*D1029,1)</f>
        <v>55055</v>
      </c>
      <c r="G1029" s="184">
        <f>일위대가목록!F397</f>
        <v>8091</v>
      </c>
      <c r="H1029" s="178">
        <f>TRUNC(G1029*D1029,1)</f>
        <v>8091</v>
      </c>
      <c r="I1029" s="184">
        <f>일위대가목록!G397</f>
        <v>0</v>
      </c>
      <c r="J1029" s="178">
        <f>TRUNC(I1029*D1029,1)</f>
        <v>0</v>
      </c>
      <c r="K1029" s="184">
        <f t="shared" ref="K1029:L1032" si="161">TRUNC(E1029+G1029+I1029,1)</f>
        <v>63146</v>
      </c>
      <c r="L1029" s="178">
        <f t="shared" si="161"/>
        <v>63146</v>
      </c>
      <c r="M1029" s="172" t="s">
        <v>1408</v>
      </c>
      <c r="N1029" s="78" t="s">
        <v>3868</v>
      </c>
      <c r="O1029" s="78" t="s">
        <v>4390</v>
      </c>
      <c r="P1029" s="78" t="s">
        <v>331</v>
      </c>
      <c r="Q1029" s="78" t="s">
        <v>332</v>
      </c>
      <c r="R1029" s="78" t="s">
        <v>332</v>
      </c>
      <c r="AV1029" s="78" t="s">
        <v>145</v>
      </c>
      <c r="AW1029" s="78" t="s">
        <v>5262</v>
      </c>
      <c r="AX1029" s="78" t="s">
        <v>145</v>
      </c>
      <c r="AY1029" s="78" t="s">
        <v>145</v>
      </c>
      <c r="AZ1029" s="78" t="s">
        <v>145</v>
      </c>
    </row>
    <row r="1030" spans="1:52" ht="30" customHeight="1">
      <c r="A1030" s="172" t="s">
        <v>1296</v>
      </c>
      <c r="B1030" s="172" t="s">
        <v>1429</v>
      </c>
      <c r="C1030" s="172" t="s">
        <v>358</v>
      </c>
      <c r="D1030" s="173">
        <v>1</v>
      </c>
      <c r="E1030" s="184">
        <f>일위대가목록!E410</f>
        <v>10474</v>
      </c>
      <c r="F1030" s="178">
        <f>TRUNC(E1030*D1030,1)</f>
        <v>10474</v>
      </c>
      <c r="G1030" s="184">
        <f>일위대가목록!F410</f>
        <v>49568</v>
      </c>
      <c r="H1030" s="178">
        <f>TRUNC(G1030*D1030,1)</f>
        <v>49568</v>
      </c>
      <c r="I1030" s="184">
        <f>일위대가목록!G410</f>
        <v>2477</v>
      </c>
      <c r="J1030" s="178">
        <f>TRUNC(I1030*D1030,1)</f>
        <v>2477</v>
      </c>
      <c r="K1030" s="184">
        <f t="shared" si="161"/>
        <v>62519</v>
      </c>
      <c r="L1030" s="178">
        <f t="shared" si="161"/>
        <v>62519</v>
      </c>
      <c r="M1030" s="172" t="s">
        <v>1436</v>
      </c>
      <c r="N1030" s="78" t="s">
        <v>3868</v>
      </c>
      <c r="O1030" s="78" t="s">
        <v>4403</v>
      </c>
      <c r="P1030" s="78" t="s">
        <v>331</v>
      </c>
      <c r="Q1030" s="78" t="s">
        <v>332</v>
      </c>
      <c r="R1030" s="78" t="s">
        <v>332</v>
      </c>
      <c r="AV1030" s="78" t="s">
        <v>145</v>
      </c>
      <c r="AW1030" s="78" t="s">
        <v>5263</v>
      </c>
      <c r="AX1030" s="78" t="s">
        <v>145</v>
      </c>
      <c r="AY1030" s="78" t="s">
        <v>145</v>
      </c>
      <c r="AZ1030" s="78" t="s">
        <v>145</v>
      </c>
    </row>
    <row r="1031" spans="1:52" ht="30" customHeight="1">
      <c r="A1031" s="172" t="s">
        <v>1342</v>
      </c>
      <c r="B1031" s="172" t="s">
        <v>1343</v>
      </c>
      <c r="C1031" s="172" t="s">
        <v>358</v>
      </c>
      <c r="D1031" s="173">
        <v>2</v>
      </c>
      <c r="E1031" s="184">
        <f>일위대가목록!E43</f>
        <v>1253</v>
      </c>
      <c r="F1031" s="178">
        <f>TRUNC(E1031*D1031,1)</f>
        <v>2506</v>
      </c>
      <c r="G1031" s="184">
        <f>일위대가목록!F43</f>
        <v>2340</v>
      </c>
      <c r="H1031" s="178">
        <f>TRUNC(G1031*D1031,1)</f>
        <v>4680</v>
      </c>
      <c r="I1031" s="184">
        <f>일위대가목록!G43</f>
        <v>0</v>
      </c>
      <c r="J1031" s="178">
        <f>TRUNC(I1031*D1031,1)</f>
        <v>0</v>
      </c>
      <c r="K1031" s="184">
        <f t="shared" si="161"/>
        <v>3593</v>
      </c>
      <c r="L1031" s="178">
        <f t="shared" si="161"/>
        <v>7186</v>
      </c>
      <c r="M1031" s="172" t="s">
        <v>476</v>
      </c>
      <c r="N1031" s="78" t="s">
        <v>3868</v>
      </c>
      <c r="O1031" s="78" t="s">
        <v>3574</v>
      </c>
      <c r="P1031" s="78" t="s">
        <v>331</v>
      </c>
      <c r="Q1031" s="78" t="s">
        <v>332</v>
      </c>
      <c r="R1031" s="78" t="s">
        <v>332</v>
      </c>
      <c r="AV1031" s="78" t="s">
        <v>145</v>
      </c>
      <c r="AW1031" s="78" t="s">
        <v>5264</v>
      </c>
      <c r="AX1031" s="78" t="s">
        <v>145</v>
      </c>
      <c r="AY1031" s="78" t="s">
        <v>145</v>
      </c>
      <c r="AZ1031" s="78" t="s">
        <v>145</v>
      </c>
    </row>
    <row r="1032" spans="1:52" ht="30" customHeight="1">
      <c r="A1032" s="172" t="s">
        <v>1422</v>
      </c>
      <c r="B1032" s="172" t="s">
        <v>1423</v>
      </c>
      <c r="C1032" s="172" t="s">
        <v>358</v>
      </c>
      <c r="D1032" s="173">
        <v>1</v>
      </c>
      <c r="E1032" s="184">
        <f>일위대가목록!E408</f>
        <v>1823</v>
      </c>
      <c r="F1032" s="178">
        <f>TRUNC(E1032*D1032,1)</f>
        <v>1823</v>
      </c>
      <c r="G1032" s="184">
        <f>일위대가목록!F408</f>
        <v>3245</v>
      </c>
      <c r="H1032" s="178">
        <f>TRUNC(G1032*D1032,1)</f>
        <v>3245</v>
      </c>
      <c r="I1032" s="184">
        <f>일위대가목록!G408</f>
        <v>0</v>
      </c>
      <c r="J1032" s="178">
        <f>TRUNC(I1032*D1032,1)</f>
        <v>0</v>
      </c>
      <c r="K1032" s="184">
        <f t="shared" si="161"/>
        <v>5068</v>
      </c>
      <c r="L1032" s="178">
        <f t="shared" si="161"/>
        <v>5068</v>
      </c>
      <c r="M1032" s="172" t="s">
        <v>1431</v>
      </c>
      <c r="N1032" s="78" t="s">
        <v>3868</v>
      </c>
      <c r="O1032" s="78" t="s">
        <v>4401</v>
      </c>
      <c r="P1032" s="78" t="s">
        <v>331</v>
      </c>
      <c r="Q1032" s="78" t="s">
        <v>332</v>
      </c>
      <c r="R1032" s="78" t="s">
        <v>332</v>
      </c>
      <c r="AV1032" s="78" t="s">
        <v>145</v>
      </c>
      <c r="AW1032" s="78" t="s">
        <v>5265</v>
      </c>
      <c r="AX1032" s="78" t="s">
        <v>145</v>
      </c>
      <c r="AY1032" s="78" t="s">
        <v>145</v>
      </c>
      <c r="AZ1032" s="78" t="s">
        <v>145</v>
      </c>
    </row>
    <row r="1033" spans="1:52" ht="30" customHeight="1">
      <c r="A1033" s="172" t="s">
        <v>1494</v>
      </c>
      <c r="B1033" s="172" t="s">
        <v>145</v>
      </c>
      <c r="C1033" s="172" t="s">
        <v>145</v>
      </c>
      <c r="D1033" s="173"/>
      <c r="E1033" s="184"/>
      <c r="F1033" s="178">
        <f>TRUNC(SUMIF(N1029:N1032, N1028, F1029:F1032),0)</f>
        <v>69858</v>
      </c>
      <c r="G1033" s="184"/>
      <c r="H1033" s="178">
        <f>TRUNC(SUMIF(N1029:N1032, N1028, H1029:H1032),0)</f>
        <v>65584</v>
      </c>
      <c r="I1033" s="184"/>
      <c r="J1033" s="178">
        <f>TRUNC(SUMIF(N1029:N1032, N1028, J1029:J1032),0)</f>
        <v>2477</v>
      </c>
      <c r="K1033" s="184"/>
      <c r="L1033" s="178">
        <f>F1033+H1033+J1033</f>
        <v>137919</v>
      </c>
      <c r="M1033" s="172" t="s">
        <v>145</v>
      </c>
      <c r="N1033" s="78" t="s">
        <v>342</v>
      </c>
      <c r="O1033" s="78" t="s">
        <v>342</v>
      </c>
      <c r="P1033" s="78" t="s">
        <v>145</v>
      </c>
      <c r="Q1033" s="78" t="s">
        <v>145</v>
      </c>
      <c r="R1033" s="78" t="s">
        <v>145</v>
      </c>
      <c r="AV1033" s="78" t="s">
        <v>145</v>
      </c>
      <c r="AW1033" s="78" t="s">
        <v>145</v>
      </c>
      <c r="AX1033" s="78" t="s">
        <v>145</v>
      </c>
      <c r="AY1033" s="78" t="s">
        <v>145</v>
      </c>
      <c r="AZ1033" s="78" t="s">
        <v>145</v>
      </c>
    </row>
    <row r="1034" spans="1:52" ht="30" customHeight="1">
      <c r="A1034" s="173"/>
      <c r="B1034" s="173"/>
      <c r="C1034" s="173"/>
      <c r="D1034" s="173"/>
      <c r="E1034" s="184"/>
      <c r="F1034" s="178"/>
      <c r="G1034" s="184"/>
      <c r="H1034" s="178"/>
      <c r="I1034" s="184"/>
      <c r="J1034" s="178"/>
      <c r="K1034" s="184"/>
      <c r="L1034" s="178"/>
      <c r="M1034" s="173"/>
    </row>
    <row r="1035" spans="1:52" ht="30" customHeight="1">
      <c r="A1035" s="179" t="s">
        <v>5266</v>
      </c>
      <c r="B1035" s="180"/>
      <c r="C1035" s="180"/>
      <c r="D1035" s="180"/>
      <c r="E1035" s="181"/>
      <c r="F1035" s="182"/>
      <c r="G1035" s="181"/>
      <c r="H1035" s="182"/>
      <c r="I1035" s="181"/>
      <c r="J1035" s="182"/>
      <c r="K1035" s="181"/>
      <c r="L1035" s="182"/>
      <c r="M1035" s="183"/>
      <c r="N1035" s="78" t="s">
        <v>3870</v>
      </c>
    </row>
    <row r="1036" spans="1:52" ht="30" customHeight="1">
      <c r="A1036" s="172" t="s">
        <v>1737</v>
      </c>
      <c r="B1036" s="172" t="s">
        <v>785</v>
      </c>
      <c r="C1036" s="172" t="s">
        <v>358</v>
      </c>
      <c r="D1036" s="173">
        <v>1.05</v>
      </c>
      <c r="E1036" s="184">
        <f>단가대비표!O213</f>
        <v>7946</v>
      </c>
      <c r="F1036" s="178">
        <f>TRUNC(E1036*D1036,1)</f>
        <v>8343.2999999999993</v>
      </c>
      <c r="G1036" s="184">
        <f>단가대비표!P213</f>
        <v>0</v>
      </c>
      <c r="H1036" s="178">
        <f>TRUNC(G1036*D1036,1)</f>
        <v>0</v>
      </c>
      <c r="I1036" s="184">
        <f>단가대비표!V213</f>
        <v>0</v>
      </c>
      <c r="J1036" s="178">
        <f>TRUNC(I1036*D1036,1)</f>
        <v>0</v>
      </c>
      <c r="K1036" s="184">
        <f>TRUNC(E1036+G1036+I1036,1)</f>
        <v>7946</v>
      </c>
      <c r="L1036" s="178">
        <f>TRUNC(F1036+H1036+J1036,1)</f>
        <v>8343.2999999999993</v>
      </c>
      <c r="M1036" s="172" t="s">
        <v>145</v>
      </c>
      <c r="N1036" s="78" t="s">
        <v>3870</v>
      </c>
      <c r="O1036" s="78" t="s">
        <v>5267</v>
      </c>
      <c r="P1036" s="78" t="s">
        <v>332</v>
      </c>
      <c r="Q1036" s="78" t="s">
        <v>332</v>
      </c>
      <c r="R1036" s="78" t="s">
        <v>331</v>
      </c>
      <c r="AV1036" s="78" t="s">
        <v>145</v>
      </c>
      <c r="AW1036" s="78" t="s">
        <v>5268</v>
      </c>
      <c r="AX1036" s="78" t="s">
        <v>145</v>
      </c>
      <c r="AY1036" s="78" t="s">
        <v>145</v>
      </c>
      <c r="AZ1036" s="78" t="s">
        <v>145</v>
      </c>
    </row>
    <row r="1037" spans="1:52" ht="30" customHeight="1">
      <c r="A1037" s="172" t="s">
        <v>1432</v>
      </c>
      <c r="B1037" s="172" t="s">
        <v>1433</v>
      </c>
      <c r="C1037" s="172" t="s">
        <v>358</v>
      </c>
      <c r="D1037" s="173">
        <v>1</v>
      </c>
      <c r="E1037" s="184">
        <f>일위대가목록!E411</f>
        <v>928</v>
      </c>
      <c r="F1037" s="178">
        <f>TRUNC(E1037*D1037,1)</f>
        <v>928</v>
      </c>
      <c r="G1037" s="184">
        <f>일위대가목록!F411</f>
        <v>16857</v>
      </c>
      <c r="H1037" s="178">
        <f>TRUNC(G1037*D1037,1)</f>
        <v>16857</v>
      </c>
      <c r="I1037" s="184">
        <f>일위대가목록!G411</f>
        <v>0</v>
      </c>
      <c r="J1037" s="178">
        <f>TRUNC(I1037*D1037,1)</f>
        <v>0</v>
      </c>
      <c r="K1037" s="184">
        <f>TRUNC(E1037+G1037+I1037,1)</f>
        <v>17785</v>
      </c>
      <c r="L1037" s="178">
        <f>TRUNC(F1037+H1037+J1037,1)</f>
        <v>17785</v>
      </c>
      <c r="M1037" s="172" t="s">
        <v>1437</v>
      </c>
      <c r="N1037" s="78" t="s">
        <v>3870</v>
      </c>
      <c r="O1037" s="78" t="s">
        <v>4404</v>
      </c>
      <c r="P1037" s="78" t="s">
        <v>331</v>
      </c>
      <c r="Q1037" s="78" t="s">
        <v>332</v>
      </c>
      <c r="R1037" s="78" t="s">
        <v>332</v>
      </c>
      <c r="AV1037" s="78" t="s">
        <v>145</v>
      </c>
      <c r="AW1037" s="78" t="s">
        <v>5269</v>
      </c>
      <c r="AX1037" s="78" t="s">
        <v>145</v>
      </c>
      <c r="AY1037" s="78" t="s">
        <v>145</v>
      </c>
      <c r="AZ1037" s="78" t="s">
        <v>145</v>
      </c>
    </row>
    <row r="1038" spans="1:52" ht="30" customHeight="1">
      <c r="A1038" s="172" t="s">
        <v>1494</v>
      </c>
      <c r="B1038" s="172" t="s">
        <v>145</v>
      </c>
      <c r="C1038" s="172" t="s">
        <v>145</v>
      </c>
      <c r="D1038" s="173"/>
      <c r="E1038" s="184"/>
      <c r="F1038" s="178">
        <f>TRUNC(SUMIF(N1036:N1037, N1035, F1036:F1037),0)</f>
        <v>9271</v>
      </c>
      <c r="G1038" s="184"/>
      <c r="H1038" s="178">
        <f>TRUNC(SUMIF(N1036:N1037, N1035, H1036:H1037),0)</f>
        <v>16857</v>
      </c>
      <c r="I1038" s="184"/>
      <c r="J1038" s="178">
        <f>TRUNC(SUMIF(N1036:N1037, N1035, J1036:J1037),0)</f>
        <v>0</v>
      </c>
      <c r="K1038" s="184"/>
      <c r="L1038" s="178">
        <f>F1038+H1038+J1038</f>
        <v>26128</v>
      </c>
      <c r="M1038" s="172" t="s">
        <v>145</v>
      </c>
      <c r="N1038" s="78" t="s">
        <v>342</v>
      </c>
      <c r="O1038" s="78" t="s">
        <v>342</v>
      </c>
      <c r="P1038" s="78" t="s">
        <v>145</v>
      </c>
      <c r="Q1038" s="78" t="s">
        <v>145</v>
      </c>
      <c r="R1038" s="78" t="s">
        <v>145</v>
      </c>
      <c r="AV1038" s="78" t="s">
        <v>145</v>
      </c>
      <c r="AW1038" s="78" t="s">
        <v>145</v>
      </c>
      <c r="AX1038" s="78" t="s">
        <v>145</v>
      </c>
      <c r="AY1038" s="78" t="s">
        <v>145</v>
      </c>
      <c r="AZ1038" s="78" t="s">
        <v>145</v>
      </c>
    </row>
    <row r="1039" spans="1:52" ht="30" customHeight="1">
      <c r="A1039" s="173"/>
      <c r="B1039" s="173"/>
      <c r="C1039" s="173"/>
      <c r="D1039" s="173"/>
      <c r="E1039" s="184"/>
      <c r="F1039" s="178"/>
      <c r="G1039" s="184"/>
      <c r="H1039" s="178"/>
      <c r="I1039" s="184"/>
      <c r="J1039" s="178"/>
      <c r="K1039" s="184"/>
      <c r="L1039" s="178"/>
      <c r="M1039" s="173"/>
    </row>
    <row r="1040" spans="1:52" ht="30" customHeight="1">
      <c r="A1040" s="179" t="s">
        <v>5270</v>
      </c>
      <c r="B1040" s="180"/>
      <c r="C1040" s="180"/>
      <c r="D1040" s="180"/>
      <c r="E1040" s="181"/>
      <c r="F1040" s="182"/>
      <c r="G1040" s="181"/>
      <c r="H1040" s="182"/>
      <c r="I1040" s="181"/>
      <c r="J1040" s="182"/>
      <c r="K1040" s="181"/>
      <c r="L1040" s="182"/>
      <c r="M1040" s="183"/>
      <c r="N1040" s="78" t="s">
        <v>3872</v>
      </c>
    </row>
    <row r="1041" spans="1:52" ht="30" customHeight="1">
      <c r="A1041" s="172" t="s">
        <v>1738</v>
      </c>
      <c r="B1041" s="172" t="s">
        <v>1739</v>
      </c>
      <c r="C1041" s="172" t="s">
        <v>358</v>
      </c>
      <c r="D1041" s="173">
        <v>2.1</v>
      </c>
      <c r="E1041" s="184">
        <f>단가대비표!O188</f>
        <v>7361.11</v>
      </c>
      <c r="F1041" s="178">
        <f t="shared" ref="F1041:F1054" si="162">TRUNC(E1041*D1041,1)</f>
        <v>15458.3</v>
      </c>
      <c r="G1041" s="184">
        <f>단가대비표!P188</f>
        <v>0</v>
      </c>
      <c r="H1041" s="178">
        <f t="shared" ref="H1041:H1054" si="163">TRUNC(G1041*D1041,1)</f>
        <v>0</v>
      </c>
      <c r="I1041" s="184">
        <f>단가대비표!V188</f>
        <v>0</v>
      </c>
      <c r="J1041" s="178">
        <f t="shared" ref="J1041:J1054" si="164">TRUNC(I1041*D1041,1)</f>
        <v>0</v>
      </c>
      <c r="K1041" s="184">
        <f t="shared" ref="K1041:L1054" si="165">TRUNC(E1041+G1041+I1041,1)</f>
        <v>7361.1</v>
      </c>
      <c r="L1041" s="178">
        <f t="shared" si="165"/>
        <v>15458.3</v>
      </c>
      <c r="M1041" s="172" t="s">
        <v>145</v>
      </c>
      <c r="N1041" s="78" t="s">
        <v>3872</v>
      </c>
      <c r="O1041" s="78" t="s">
        <v>5271</v>
      </c>
      <c r="P1041" s="78" t="s">
        <v>332</v>
      </c>
      <c r="Q1041" s="78" t="s">
        <v>332</v>
      </c>
      <c r="R1041" s="78" t="s">
        <v>331</v>
      </c>
      <c r="AV1041" s="78" t="s">
        <v>145</v>
      </c>
      <c r="AW1041" s="78" t="s">
        <v>5272</v>
      </c>
      <c r="AX1041" s="78" t="s">
        <v>145</v>
      </c>
      <c r="AY1041" s="78" t="s">
        <v>145</v>
      </c>
      <c r="AZ1041" s="78" t="s">
        <v>145</v>
      </c>
    </row>
    <row r="1042" spans="1:52" ht="30" customHeight="1">
      <c r="A1042" s="172" t="s">
        <v>1740</v>
      </c>
      <c r="B1042" s="172" t="s">
        <v>1741</v>
      </c>
      <c r="C1042" s="172" t="s">
        <v>338</v>
      </c>
      <c r="D1042" s="173">
        <v>1.1000000000000001</v>
      </c>
      <c r="E1042" s="184">
        <f>단가대비표!O208</f>
        <v>2430</v>
      </c>
      <c r="F1042" s="178">
        <f t="shared" si="162"/>
        <v>2673</v>
      </c>
      <c r="G1042" s="184">
        <f>단가대비표!P208</f>
        <v>0</v>
      </c>
      <c r="H1042" s="178">
        <f t="shared" si="163"/>
        <v>0</v>
      </c>
      <c r="I1042" s="184">
        <f>단가대비표!V208</f>
        <v>0</v>
      </c>
      <c r="J1042" s="178">
        <f t="shared" si="164"/>
        <v>0</v>
      </c>
      <c r="K1042" s="184">
        <f t="shared" si="165"/>
        <v>2430</v>
      </c>
      <c r="L1042" s="178">
        <f t="shared" si="165"/>
        <v>2673</v>
      </c>
      <c r="M1042" s="172" t="s">
        <v>145</v>
      </c>
      <c r="N1042" s="78" t="s">
        <v>3872</v>
      </c>
      <c r="O1042" s="78" t="s">
        <v>5273</v>
      </c>
      <c r="P1042" s="78" t="s">
        <v>332</v>
      </c>
      <c r="Q1042" s="78" t="s">
        <v>332</v>
      </c>
      <c r="R1042" s="78" t="s">
        <v>331</v>
      </c>
      <c r="AV1042" s="78" t="s">
        <v>145</v>
      </c>
      <c r="AW1042" s="78" t="s">
        <v>5274</v>
      </c>
      <c r="AX1042" s="78" t="s">
        <v>145</v>
      </c>
      <c r="AY1042" s="78" t="s">
        <v>145</v>
      </c>
      <c r="AZ1042" s="78" t="s">
        <v>145</v>
      </c>
    </row>
    <row r="1043" spans="1:52" ht="30" customHeight="1">
      <c r="A1043" s="172" t="s">
        <v>1742</v>
      </c>
      <c r="B1043" s="172" t="s">
        <v>1743</v>
      </c>
      <c r="C1043" s="172" t="s">
        <v>338</v>
      </c>
      <c r="D1043" s="173">
        <v>2.7</v>
      </c>
      <c r="E1043" s="184">
        <f>단가대비표!O210</f>
        <v>2940</v>
      </c>
      <c r="F1043" s="178">
        <f t="shared" si="162"/>
        <v>7938</v>
      </c>
      <c r="G1043" s="184">
        <f>단가대비표!P210</f>
        <v>0</v>
      </c>
      <c r="H1043" s="178">
        <f t="shared" si="163"/>
        <v>0</v>
      </c>
      <c r="I1043" s="184">
        <f>단가대비표!V210</f>
        <v>0</v>
      </c>
      <c r="J1043" s="178">
        <f t="shared" si="164"/>
        <v>0</v>
      </c>
      <c r="K1043" s="184">
        <f t="shared" si="165"/>
        <v>2940</v>
      </c>
      <c r="L1043" s="178">
        <f t="shared" si="165"/>
        <v>7938</v>
      </c>
      <c r="M1043" s="172" t="s">
        <v>145</v>
      </c>
      <c r="N1043" s="78" t="s">
        <v>3872</v>
      </c>
      <c r="O1043" s="78" t="s">
        <v>5275</v>
      </c>
      <c r="P1043" s="78" t="s">
        <v>332</v>
      </c>
      <c r="Q1043" s="78" t="s">
        <v>332</v>
      </c>
      <c r="R1043" s="78" t="s">
        <v>331</v>
      </c>
      <c r="AV1043" s="78" t="s">
        <v>145</v>
      </c>
      <c r="AW1043" s="78" t="s">
        <v>5276</v>
      </c>
      <c r="AX1043" s="78" t="s">
        <v>145</v>
      </c>
      <c r="AY1043" s="78" t="s">
        <v>145</v>
      </c>
      <c r="AZ1043" s="78" t="s">
        <v>145</v>
      </c>
    </row>
    <row r="1044" spans="1:52" ht="30" customHeight="1">
      <c r="A1044" s="172" t="s">
        <v>1744</v>
      </c>
      <c r="B1044" s="172" t="s">
        <v>1745</v>
      </c>
      <c r="C1044" s="172" t="s">
        <v>338</v>
      </c>
      <c r="D1044" s="173">
        <v>0.7</v>
      </c>
      <c r="E1044" s="184">
        <f>단가대비표!O205</f>
        <v>1760</v>
      </c>
      <c r="F1044" s="178">
        <f t="shared" si="162"/>
        <v>1232</v>
      </c>
      <c r="G1044" s="184">
        <f>단가대비표!P205</f>
        <v>0</v>
      </c>
      <c r="H1044" s="178">
        <f t="shared" si="163"/>
        <v>0</v>
      </c>
      <c r="I1044" s="184">
        <f>단가대비표!V205</f>
        <v>0</v>
      </c>
      <c r="J1044" s="178">
        <f t="shared" si="164"/>
        <v>0</v>
      </c>
      <c r="K1044" s="184">
        <f t="shared" si="165"/>
        <v>1760</v>
      </c>
      <c r="L1044" s="178">
        <f t="shared" si="165"/>
        <v>1232</v>
      </c>
      <c r="M1044" s="172" t="s">
        <v>145</v>
      </c>
      <c r="N1044" s="78" t="s">
        <v>3872</v>
      </c>
      <c r="O1044" s="78" t="s">
        <v>5277</v>
      </c>
      <c r="P1044" s="78" t="s">
        <v>332</v>
      </c>
      <c r="Q1044" s="78" t="s">
        <v>332</v>
      </c>
      <c r="R1044" s="78" t="s">
        <v>331</v>
      </c>
      <c r="AV1044" s="78" t="s">
        <v>145</v>
      </c>
      <c r="AW1044" s="78" t="s">
        <v>5278</v>
      </c>
      <c r="AX1044" s="78" t="s">
        <v>145</v>
      </c>
      <c r="AY1044" s="78" t="s">
        <v>145</v>
      </c>
      <c r="AZ1044" s="78" t="s">
        <v>145</v>
      </c>
    </row>
    <row r="1045" spans="1:52" ht="30" customHeight="1">
      <c r="A1045" s="172" t="s">
        <v>1746</v>
      </c>
      <c r="B1045" s="172" t="s">
        <v>1747</v>
      </c>
      <c r="C1045" s="172" t="s">
        <v>458</v>
      </c>
      <c r="D1045" s="173">
        <v>3</v>
      </c>
      <c r="E1045" s="184">
        <f>단가대비표!O206</f>
        <v>275</v>
      </c>
      <c r="F1045" s="178">
        <f t="shared" si="162"/>
        <v>825</v>
      </c>
      <c r="G1045" s="184">
        <f>단가대비표!P206</f>
        <v>0</v>
      </c>
      <c r="H1045" s="178">
        <f t="shared" si="163"/>
        <v>0</v>
      </c>
      <c r="I1045" s="184">
        <f>단가대비표!V206</f>
        <v>0</v>
      </c>
      <c r="J1045" s="178">
        <f t="shared" si="164"/>
        <v>0</v>
      </c>
      <c r="K1045" s="184">
        <f t="shared" si="165"/>
        <v>275</v>
      </c>
      <c r="L1045" s="178">
        <f t="shared" si="165"/>
        <v>825</v>
      </c>
      <c r="M1045" s="172" t="s">
        <v>145</v>
      </c>
      <c r="N1045" s="78" t="s">
        <v>3872</v>
      </c>
      <c r="O1045" s="78" t="s">
        <v>5279</v>
      </c>
      <c r="P1045" s="78" t="s">
        <v>332</v>
      </c>
      <c r="Q1045" s="78" t="s">
        <v>332</v>
      </c>
      <c r="R1045" s="78" t="s">
        <v>331</v>
      </c>
      <c r="AV1045" s="78" t="s">
        <v>145</v>
      </c>
      <c r="AW1045" s="78" t="s">
        <v>5280</v>
      </c>
      <c r="AX1045" s="78" t="s">
        <v>145</v>
      </c>
      <c r="AY1045" s="78" t="s">
        <v>145</v>
      </c>
      <c r="AZ1045" s="78" t="s">
        <v>145</v>
      </c>
    </row>
    <row r="1046" spans="1:52" ht="30" customHeight="1">
      <c r="A1046" s="172" t="s">
        <v>1748</v>
      </c>
      <c r="B1046" s="172" t="s">
        <v>1749</v>
      </c>
      <c r="C1046" s="172" t="s">
        <v>458</v>
      </c>
      <c r="D1046" s="173">
        <v>4</v>
      </c>
      <c r="E1046" s="184">
        <f>단가대비표!O276</f>
        <v>7.2</v>
      </c>
      <c r="F1046" s="178">
        <f t="shared" si="162"/>
        <v>28.8</v>
      </c>
      <c r="G1046" s="184">
        <f>단가대비표!P276</f>
        <v>0</v>
      </c>
      <c r="H1046" s="178">
        <f t="shared" si="163"/>
        <v>0</v>
      </c>
      <c r="I1046" s="184">
        <f>단가대비표!V276</f>
        <v>0</v>
      </c>
      <c r="J1046" s="178">
        <f t="shared" si="164"/>
        <v>0</v>
      </c>
      <c r="K1046" s="184">
        <f t="shared" si="165"/>
        <v>7.2</v>
      </c>
      <c r="L1046" s="178">
        <f t="shared" si="165"/>
        <v>28.8</v>
      </c>
      <c r="M1046" s="172" t="s">
        <v>145</v>
      </c>
      <c r="N1046" s="78" t="s">
        <v>3872</v>
      </c>
      <c r="O1046" s="78" t="s">
        <v>5281</v>
      </c>
      <c r="P1046" s="78" t="s">
        <v>332</v>
      </c>
      <c r="Q1046" s="78" t="s">
        <v>332</v>
      </c>
      <c r="R1046" s="78" t="s">
        <v>331</v>
      </c>
      <c r="AV1046" s="78" t="s">
        <v>145</v>
      </c>
      <c r="AW1046" s="78" t="s">
        <v>5282</v>
      </c>
      <c r="AX1046" s="78" t="s">
        <v>145</v>
      </c>
      <c r="AY1046" s="78" t="s">
        <v>145</v>
      </c>
      <c r="AZ1046" s="78" t="s">
        <v>145</v>
      </c>
    </row>
    <row r="1047" spans="1:52" ht="30" customHeight="1">
      <c r="A1047" s="172" t="s">
        <v>1750</v>
      </c>
      <c r="B1047" s="172" t="s">
        <v>1751</v>
      </c>
      <c r="C1047" s="172" t="s">
        <v>458</v>
      </c>
      <c r="D1047" s="173">
        <v>10</v>
      </c>
      <c r="E1047" s="184">
        <f>단가대비표!O274</f>
        <v>10.1</v>
      </c>
      <c r="F1047" s="178">
        <f t="shared" si="162"/>
        <v>101</v>
      </c>
      <c r="G1047" s="184">
        <f>단가대비표!P274</f>
        <v>0</v>
      </c>
      <c r="H1047" s="178">
        <f t="shared" si="163"/>
        <v>0</v>
      </c>
      <c r="I1047" s="184">
        <f>단가대비표!V274</f>
        <v>0</v>
      </c>
      <c r="J1047" s="178">
        <f t="shared" si="164"/>
        <v>0</v>
      </c>
      <c r="K1047" s="184">
        <f t="shared" si="165"/>
        <v>10.1</v>
      </c>
      <c r="L1047" s="178">
        <f t="shared" si="165"/>
        <v>101</v>
      </c>
      <c r="M1047" s="172" t="s">
        <v>145</v>
      </c>
      <c r="N1047" s="78" t="s">
        <v>3872</v>
      </c>
      <c r="O1047" s="78" t="s">
        <v>5283</v>
      </c>
      <c r="P1047" s="78" t="s">
        <v>332</v>
      </c>
      <c r="Q1047" s="78" t="s">
        <v>332</v>
      </c>
      <c r="R1047" s="78" t="s">
        <v>331</v>
      </c>
      <c r="AV1047" s="78" t="s">
        <v>145</v>
      </c>
      <c r="AW1047" s="78" t="s">
        <v>5284</v>
      </c>
      <c r="AX1047" s="78" t="s">
        <v>145</v>
      </c>
      <c r="AY1047" s="78" t="s">
        <v>145</v>
      </c>
      <c r="AZ1047" s="78" t="s">
        <v>145</v>
      </c>
    </row>
    <row r="1048" spans="1:52" ht="30" customHeight="1">
      <c r="A1048" s="172" t="s">
        <v>1750</v>
      </c>
      <c r="B1048" s="172" t="s">
        <v>1752</v>
      </c>
      <c r="C1048" s="172" t="s">
        <v>458</v>
      </c>
      <c r="D1048" s="173">
        <v>20</v>
      </c>
      <c r="E1048" s="184">
        <f>단가대비표!O275</f>
        <v>13.7</v>
      </c>
      <c r="F1048" s="178">
        <f t="shared" si="162"/>
        <v>274</v>
      </c>
      <c r="G1048" s="184">
        <f>단가대비표!P275</f>
        <v>0</v>
      </c>
      <c r="H1048" s="178">
        <f t="shared" si="163"/>
        <v>0</v>
      </c>
      <c r="I1048" s="184">
        <f>단가대비표!V275</f>
        <v>0</v>
      </c>
      <c r="J1048" s="178">
        <f t="shared" si="164"/>
        <v>0</v>
      </c>
      <c r="K1048" s="184">
        <f t="shared" si="165"/>
        <v>13.7</v>
      </c>
      <c r="L1048" s="178">
        <f t="shared" si="165"/>
        <v>274</v>
      </c>
      <c r="M1048" s="172" t="s">
        <v>145</v>
      </c>
      <c r="N1048" s="78" t="s">
        <v>3872</v>
      </c>
      <c r="O1048" s="78" t="s">
        <v>5285</v>
      </c>
      <c r="P1048" s="78" t="s">
        <v>332</v>
      </c>
      <c r="Q1048" s="78" t="s">
        <v>332</v>
      </c>
      <c r="R1048" s="78" t="s">
        <v>331</v>
      </c>
      <c r="AV1048" s="78" t="s">
        <v>145</v>
      </c>
      <c r="AW1048" s="78" t="s">
        <v>5286</v>
      </c>
      <c r="AX1048" s="78" t="s">
        <v>145</v>
      </c>
      <c r="AY1048" s="78" t="s">
        <v>145</v>
      </c>
      <c r="AZ1048" s="78" t="s">
        <v>145</v>
      </c>
    </row>
    <row r="1049" spans="1:52" ht="30" customHeight="1">
      <c r="A1049" s="172" t="s">
        <v>1753</v>
      </c>
      <c r="B1049" s="172" t="s">
        <v>1754</v>
      </c>
      <c r="C1049" s="172" t="s">
        <v>338</v>
      </c>
      <c r="D1049" s="173">
        <v>2.6</v>
      </c>
      <c r="E1049" s="184">
        <f>단가대비표!O149</f>
        <v>200</v>
      </c>
      <c r="F1049" s="178">
        <f t="shared" si="162"/>
        <v>520</v>
      </c>
      <c r="G1049" s="184">
        <f>단가대비표!P149</f>
        <v>0</v>
      </c>
      <c r="H1049" s="178">
        <f t="shared" si="163"/>
        <v>0</v>
      </c>
      <c r="I1049" s="184">
        <f>단가대비표!V149</f>
        <v>0</v>
      </c>
      <c r="J1049" s="178">
        <f t="shared" si="164"/>
        <v>0</v>
      </c>
      <c r="K1049" s="184">
        <f t="shared" si="165"/>
        <v>200</v>
      </c>
      <c r="L1049" s="178">
        <f t="shared" si="165"/>
        <v>520</v>
      </c>
      <c r="M1049" s="172" t="s">
        <v>145</v>
      </c>
      <c r="N1049" s="78" t="s">
        <v>3872</v>
      </c>
      <c r="O1049" s="78" t="s">
        <v>5287</v>
      </c>
      <c r="P1049" s="78" t="s">
        <v>332</v>
      </c>
      <c r="Q1049" s="78" t="s">
        <v>332</v>
      </c>
      <c r="R1049" s="78" t="s">
        <v>331</v>
      </c>
      <c r="AV1049" s="78" t="s">
        <v>145</v>
      </c>
      <c r="AW1049" s="78" t="s">
        <v>5288</v>
      </c>
      <c r="AX1049" s="78" t="s">
        <v>145</v>
      </c>
      <c r="AY1049" s="78" t="s">
        <v>145</v>
      </c>
      <c r="AZ1049" s="78" t="s">
        <v>145</v>
      </c>
    </row>
    <row r="1050" spans="1:52" ht="30" customHeight="1">
      <c r="A1050" s="172" t="s">
        <v>1755</v>
      </c>
      <c r="B1050" s="172" t="s">
        <v>1756</v>
      </c>
      <c r="C1050" s="172" t="s">
        <v>1273</v>
      </c>
      <c r="D1050" s="173">
        <v>0.6</v>
      </c>
      <c r="E1050" s="184">
        <f>단가대비표!O301</f>
        <v>2019.35</v>
      </c>
      <c r="F1050" s="178">
        <f t="shared" si="162"/>
        <v>1211.5999999999999</v>
      </c>
      <c r="G1050" s="184">
        <f>단가대비표!P301</f>
        <v>0</v>
      </c>
      <c r="H1050" s="178">
        <f t="shared" si="163"/>
        <v>0</v>
      </c>
      <c r="I1050" s="184">
        <f>단가대비표!V301</f>
        <v>0</v>
      </c>
      <c r="J1050" s="178">
        <f t="shared" si="164"/>
        <v>0</v>
      </c>
      <c r="K1050" s="184">
        <f t="shared" si="165"/>
        <v>2019.3</v>
      </c>
      <c r="L1050" s="178">
        <f t="shared" si="165"/>
        <v>1211.5999999999999</v>
      </c>
      <c r="M1050" s="172" t="s">
        <v>1757</v>
      </c>
      <c r="N1050" s="78" t="s">
        <v>3872</v>
      </c>
      <c r="O1050" s="78" t="s">
        <v>5289</v>
      </c>
      <c r="P1050" s="78" t="s">
        <v>332</v>
      </c>
      <c r="Q1050" s="78" t="s">
        <v>332</v>
      </c>
      <c r="R1050" s="78" t="s">
        <v>331</v>
      </c>
      <c r="AV1050" s="78" t="s">
        <v>145</v>
      </c>
      <c r="AW1050" s="78" t="s">
        <v>5290</v>
      </c>
      <c r="AX1050" s="78" t="s">
        <v>145</v>
      </c>
      <c r="AY1050" s="78" t="s">
        <v>145</v>
      </c>
      <c r="AZ1050" s="78" t="s">
        <v>145</v>
      </c>
    </row>
    <row r="1051" spans="1:52" ht="30" customHeight="1">
      <c r="A1051" s="172" t="s">
        <v>1758</v>
      </c>
      <c r="B1051" s="172" t="s">
        <v>1514</v>
      </c>
      <c r="C1051" s="172" t="s">
        <v>1515</v>
      </c>
      <c r="D1051" s="173">
        <v>3.3000000000000002E-2</v>
      </c>
      <c r="E1051" s="184">
        <f>단가대비표!O351</f>
        <v>0</v>
      </c>
      <c r="F1051" s="178">
        <f t="shared" si="162"/>
        <v>0</v>
      </c>
      <c r="G1051" s="184">
        <f>단가대비표!P351</f>
        <v>237754</v>
      </c>
      <c r="H1051" s="178">
        <f t="shared" si="163"/>
        <v>7845.8</v>
      </c>
      <c r="I1051" s="184">
        <f>단가대비표!V351</f>
        <v>0</v>
      </c>
      <c r="J1051" s="178">
        <f t="shared" si="164"/>
        <v>0</v>
      </c>
      <c r="K1051" s="184">
        <f t="shared" si="165"/>
        <v>237754</v>
      </c>
      <c r="L1051" s="178">
        <f t="shared" si="165"/>
        <v>7845.8</v>
      </c>
      <c r="M1051" s="172" t="s">
        <v>145</v>
      </c>
      <c r="N1051" s="78" t="s">
        <v>3872</v>
      </c>
      <c r="O1051" s="78" t="s">
        <v>5291</v>
      </c>
      <c r="P1051" s="78" t="s">
        <v>332</v>
      </c>
      <c r="Q1051" s="78" t="s">
        <v>332</v>
      </c>
      <c r="R1051" s="78" t="s">
        <v>331</v>
      </c>
      <c r="V1051">
        <v>1</v>
      </c>
      <c r="AV1051" s="78" t="s">
        <v>145</v>
      </c>
      <c r="AW1051" s="78" t="s">
        <v>5292</v>
      </c>
      <c r="AX1051" s="78" t="s">
        <v>145</v>
      </c>
      <c r="AY1051" s="78" t="s">
        <v>145</v>
      </c>
      <c r="AZ1051" s="78" t="s">
        <v>145</v>
      </c>
    </row>
    <row r="1052" spans="1:52" ht="30" customHeight="1">
      <c r="A1052" s="172" t="s">
        <v>1672</v>
      </c>
      <c r="B1052" s="172" t="s">
        <v>1514</v>
      </c>
      <c r="C1052" s="172" t="s">
        <v>1515</v>
      </c>
      <c r="D1052" s="173">
        <v>4.5999999999999999E-2</v>
      </c>
      <c r="E1052" s="184">
        <f>단가대비표!O366</f>
        <v>0</v>
      </c>
      <c r="F1052" s="178">
        <f t="shared" si="162"/>
        <v>0</v>
      </c>
      <c r="G1052" s="184">
        <f>단가대비표!P366</f>
        <v>252249</v>
      </c>
      <c r="H1052" s="178">
        <f t="shared" si="163"/>
        <v>11603.4</v>
      </c>
      <c r="I1052" s="184">
        <f>단가대비표!V366</f>
        <v>0</v>
      </c>
      <c r="J1052" s="178">
        <f t="shared" si="164"/>
        <v>0</v>
      </c>
      <c r="K1052" s="184">
        <f t="shared" si="165"/>
        <v>252249</v>
      </c>
      <c r="L1052" s="178">
        <f t="shared" si="165"/>
        <v>11603.4</v>
      </c>
      <c r="M1052" s="172" t="s">
        <v>145</v>
      </c>
      <c r="N1052" s="78" t="s">
        <v>3872</v>
      </c>
      <c r="O1052" s="78" t="s">
        <v>4926</v>
      </c>
      <c r="P1052" s="78" t="s">
        <v>332</v>
      </c>
      <c r="Q1052" s="78" t="s">
        <v>332</v>
      </c>
      <c r="R1052" s="78" t="s">
        <v>331</v>
      </c>
      <c r="V1052">
        <v>1</v>
      </c>
      <c r="AV1052" s="78" t="s">
        <v>145</v>
      </c>
      <c r="AW1052" s="78" t="s">
        <v>5293</v>
      </c>
      <c r="AX1052" s="78" t="s">
        <v>145</v>
      </c>
      <c r="AY1052" s="78" t="s">
        <v>145</v>
      </c>
      <c r="AZ1052" s="78" t="s">
        <v>145</v>
      </c>
    </row>
    <row r="1053" spans="1:52" ht="30" customHeight="1">
      <c r="A1053" s="172" t="s">
        <v>1516</v>
      </c>
      <c r="B1053" s="172" t="s">
        <v>1514</v>
      </c>
      <c r="C1053" s="172" t="s">
        <v>1515</v>
      </c>
      <c r="D1053" s="173">
        <v>2.4500000000000001E-2</v>
      </c>
      <c r="E1053" s="184">
        <f>단가대비표!O345</f>
        <v>0</v>
      </c>
      <c r="F1053" s="178">
        <f t="shared" si="162"/>
        <v>0</v>
      </c>
      <c r="G1053" s="184">
        <f>단가대비표!P345</f>
        <v>169804</v>
      </c>
      <c r="H1053" s="178">
        <f t="shared" si="163"/>
        <v>4160.1000000000004</v>
      </c>
      <c r="I1053" s="184">
        <f>단가대비표!V345</f>
        <v>0</v>
      </c>
      <c r="J1053" s="178">
        <f t="shared" si="164"/>
        <v>0</v>
      </c>
      <c r="K1053" s="184">
        <f t="shared" si="165"/>
        <v>169804</v>
      </c>
      <c r="L1053" s="178">
        <f t="shared" si="165"/>
        <v>4160.1000000000004</v>
      </c>
      <c r="M1053" s="172" t="s">
        <v>145</v>
      </c>
      <c r="N1053" s="78" t="s">
        <v>3872</v>
      </c>
      <c r="O1053" s="78" t="s">
        <v>4472</v>
      </c>
      <c r="P1053" s="78" t="s">
        <v>332</v>
      </c>
      <c r="Q1053" s="78" t="s">
        <v>332</v>
      </c>
      <c r="R1053" s="78" t="s">
        <v>331</v>
      </c>
      <c r="V1053">
        <v>1</v>
      </c>
      <c r="AV1053" s="78" t="s">
        <v>145</v>
      </c>
      <c r="AW1053" s="78" t="s">
        <v>5294</v>
      </c>
      <c r="AX1053" s="78" t="s">
        <v>145</v>
      </c>
      <c r="AY1053" s="78" t="s">
        <v>145</v>
      </c>
      <c r="AZ1053" s="78" t="s">
        <v>145</v>
      </c>
    </row>
    <row r="1054" spans="1:52" ht="30" customHeight="1">
      <c r="A1054" s="172" t="s">
        <v>1580</v>
      </c>
      <c r="B1054" s="172" t="s">
        <v>1673</v>
      </c>
      <c r="C1054" s="172" t="s">
        <v>1096</v>
      </c>
      <c r="D1054" s="173">
        <v>1</v>
      </c>
      <c r="E1054" s="184">
        <f>TRUNC(SUMIF(V1041:V1054, RIGHTB(O1054, 1), H1041:H1054)*U1054, 2)</f>
        <v>708.27</v>
      </c>
      <c r="F1054" s="178">
        <f t="shared" si="162"/>
        <v>708.2</v>
      </c>
      <c r="G1054" s="184">
        <v>0</v>
      </c>
      <c r="H1054" s="178">
        <f t="shared" si="163"/>
        <v>0</v>
      </c>
      <c r="I1054" s="184">
        <v>0</v>
      </c>
      <c r="J1054" s="178">
        <f t="shared" si="164"/>
        <v>0</v>
      </c>
      <c r="K1054" s="184">
        <f t="shared" si="165"/>
        <v>708.2</v>
      </c>
      <c r="L1054" s="178">
        <f t="shared" si="165"/>
        <v>708.2</v>
      </c>
      <c r="M1054" s="172" t="s">
        <v>145</v>
      </c>
      <c r="N1054" s="78" t="s">
        <v>3872</v>
      </c>
      <c r="O1054" s="78" t="s">
        <v>4186</v>
      </c>
      <c r="P1054" s="78" t="s">
        <v>332</v>
      </c>
      <c r="Q1054" s="78" t="s">
        <v>332</v>
      </c>
      <c r="R1054" s="78" t="s">
        <v>332</v>
      </c>
      <c r="S1054">
        <v>1</v>
      </c>
      <c r="T1054">
        <v>0</v>
      </c>
      <c r="U1054">
        <v>0.03</v>
      </c>
      <c r="AV1054" s="78" t="s">
        <v>145</v>
      </c>
      <c r="AW1054" s="78" t="s">
        <v>5295</v>
      </c>
      <c r="AX1054" s="78" t="s">
        <v>145</v>
      </c>
      <c r="AY1054" s="78" t="s">
        <v>145</v>
      </c>
      <c r="AZ1054" s="78" t="s">
        <v>145</v>
      </c>
    </row>
    <row r="1055" spans="1:52" ht="30" customHeight="1">
      <c r="A1055" s="172" t="s">
        <v>1494</v>
      </c>
      <c r="B1055" s="172" t="s">
        <v>145</v>
      </c>
      <c r="C1055" s="172" t="s">
        <v>145</v>
      </c>
      <c r="D1055" s="173"/>
      <c r="E1055" s="184"/>
      <c r="F1055" s="178">
        <f>TRUNC(SUMIF(N1041:N1054, N1040, F1041:F1054),0)</f>
        <v>30969</v>
      </c>
      <c r="G1055" s="184"/>
      <c r="H1055" s="178">
        <f>TRUNC(SUMIF(N1041:N1054, N1040, H1041:H1054),0)</f>
        <v>23609</v>
      </c>
      <c r="I1055" s="184"/>
      <c r="J1055" s="178">
        <f>TRUNC(SUMIF(N1041:N1054, N1040, J1041:J1054),0)</f>
        <v>0</v>
      </c>
      <c r="K1055" s="184"/>
      <c r="L1055" s="178">
        <f>F1055+H1055+J1055</f>
        <v>54578</v>
      </c>
      <c r="M1055" s="172" t="s">
        <v>145</v>
      </c>
      <c r="N1055" s="78" t="s">
        <v>342</v>
      </c>
      <c r="O1055" s="78" t="s">
        <v>342</v>
      </c>
      <c r="P1055" s="78" t="s">
        <v>145</v>
      </c>
      <c r="Q1055" s="78" t="s">
        <v>145</v>
      </c>
      <c r="R1055" s="78" t="s">
        <v>145</v>
      </c>
      <c r="AV1055" s="78" t="s">
        <v>145</v>
      </c>
      <c r="AW1055" s="78" t="s">
        <v>145</v>
      </c>
      <c r="AX1055" s="78" t="s">
        <v>145</v>
      </c>
      <c r="AY1055" s="78" t="s">
        <v>145</v>
      </c>
      <c r="AZ1055" s="78" t="s">
        <v>145</v>
      </c>
    </row>
    <row r="1056" spans="1:52" ht="30" customHeight="1">
      <c r="A1056" s="173"/>
      <c r="B1056" s="173"/>
      <c r="C1056" s="173"/>
      <c r="D1056" s="173"/>
      <c r="E1056" s="184"/>
      <c r="F1056" s="178"/>
      <c r="G1056" s="184"/>
      <c r="H1056" s="178"/>
      <c r="I1056" s="184"/>
      <c r="J1056" s="178"/>
      <c r="K1056" s="184"/>
      <c r="L1056" s="178"/>
      <c r="M1056" s="173"/>
    </row>
    <row r="1057" spans="1:52" ht="30" customHeight="1">
      <c r="A1057" s="179" t="s">
        <v>5296</v>
      </c>
      <c r="B1057" s="180"/>
      <c r="C1057" s="180"/>
      <c r="D1057" s="180"/>
      <c r="E1057" s="181"/>
      <c r="F1057" s="182"/>
      <c r="G1057" s="181"/>
      <c r="H1057" s="182"/>
      <c r="I1057" s="181"/>
      <c r="J1057" s="182"/>
      <c r="K1057" s="181"/>
      <c r="L1057" s="182"/>
      <c r="M1057" s="183"/>
      <c r="N1057" s="78" t="s">
        <v>3874</v>
      </c>
    </row>
    <row r="1058" spans="1:52" ht="30" customHeight="1">
      <c r="A1058" s="172" t="s">
        <v>1738</v>
      </c>
      <c r="B1058" s="172" t="s">
        <v>1759</v>
      </c>
      <c r="C1058" s="172" t="s">
        <v>358</v>
      </c>
      <c r="D1058" s="173">
        <v>2.1</v>
      </c>
      <c r="E1058" s="184">
        <f>단가대비표!O187</f>
        <v>3891</v>
      </c>
      <c r="F1058" s="178">
        <f t="shared" ref="F1058:F1071" si="166">TRUNC(E1058*D1058,1)</f>
        <v>8171.1</v>
      </c>
      <c r="G1058" s="184">
        <f>단가대비표!P187</f>
        <v>0</v>
      </c>
      <c r="H1058" s="178">
        <f t="shared" ref="H1058:H1071" si="167">TRUNC(G1058*D1058,1)</f>
        <v>0</v>
      </c>
      <c r="I1058" s="184">
        <f>단가대비표!V187</f>
        <v>0</v>
      </c>
      <c r="J1058" s="178">
        <f t="shared" ref="J1058:J1071" si="168">TRUNC(I1058*D1058,1)</f>
        <v>0</v>
      </c>
      <c r="K1058" s="184">
        <f t="shared" ref="K1058:L1071" si="169">TRUNC(E1058+G1058+I1058,1)</f>
        <v>3891</v>
      </c>
      <c r="L1058" s="178">
        <f t="shared" si="169"/>
        <v>8171.1</v>
      </c>
      <c r="M1058" s="172" t="s">
        <v>145</v>
      </c>
      <c r="N1058" s="78" t="s">
        <v>3874</v>
      </c>
      <c r="O1058" s="78" t="s">
        <v>5297</v>
      </c>
      <c r="P1058" s="78" t="s">
        <v>332</v>
      </c>
      <c r="Q1058" s="78" t="s">
        <v>332</v>
      </c>
      <c r="R1058" s="78" t="s">
        <v>331</v>
      </c>
      <c r="AV1058" s="78" t="s">
        <v>145</v>
      </c>
      <c r="AW1058" s="78" t="s">
        <v>5298</v>
      </c>
      <c r="AX1058" s="78" t="s">
        <v>145</v>
      </c>
      <c r="AY1058" s="78" t="s">
        <v>145</v>
      </c>
      <c r="AZ1058" s="78" t="s">
        <v>145</v>
      </c>
    </row>
    <row r="1059" spans="1:52" ht="30" customHeight="1">
      <c r="A1059" s="172" t="s">
        <v>1740</v>
      </c>
      <c r="B1059" s="172" t="s">
        <v>1741</v>
      </c>
      <c r="C1059" s="172" t="s">
        <v>338</v>
      </c>
      <c r="D1059" s="173">
        <v>1.1000000000000001</v>
      </c>
      <c r="E1059" s="184">
        <f>단가대비표!O208</f>
        <v>2430</v>
      </c>
      <c r="F1059" s="178">
        <f t="shared" si="166"/>
        <v>2673</v>
      </c>
      <c r="G1059" s="184">
        <f>단가대비표!P208</f>
        <v>0</v>
      </c>
      <c r="H1059" s="178">
        <f t="shared" si="167"/>
        <v>0</v>
      </c>
      <c r="I1059" s="184">
        <f>단가대비표!V208</f>
        <v>0</v>
      </c>
      <c r="J1059" s="178">
        <f t="shared" si="168"/>
        <v>0</v>
      </c>
      <c r="K1059" s="184">
        <f t="shared" si="169"/>
        <v>2430</v>
      </c>
      <c r="L1059" s="178">
        <f t="shared" si="169"/>
        <v>2673</v>
      </c>
      <c r="M1059" s="172" t="s">
        <v>145</v>
      </c>
      <c r="N1059" s="78" t="s">
        <v>3874</v>
      </c>
      <c r="O1059" s="78" t="s">
        <v>5273</v>
      </c>
      <c r="P1059" s="78" t="s">
        <v>332</v>
      </c>
      <c r="Q1059" s="78" t="s">
        <v>332</v>
      </c>
      <c r="R1059" s="78" t="s">
        <v>331</v>
      </c>
      <c r="AV1059" s="78" t="s">
        <v>145</v>
      </c>
      <c r="AW1059" s="78" t="s">
        <v>5299</v>
      </c>
      <c r="AX1059" s="78" t="s">
        <v>145</v>
      </c>
      <c r="AY1059" s="78" t="s">
        <v>145</v>
      </c>
      <c r="AZ1059" s="78" t="s">
        <v>145</v>
      </c>
    </row>
    <row r="1060" spans="1:52" ht="30" customHeight="1">
      <c r="A1060" s="172" t="s">
        <v>1742</v>
      </c>
      <c r="B1060" s="172" t="s">
        <v>1743</v>
      </c>
      <c r="C1060" s="172" t="s">
        <v>338</v>
      </c>
      <c r="D1060" s="173">
        <v>2.7</v>
      </c>
      <c r="E1060" s="184">
        <f>단가대비표!O210</f>
        <v>2940</v>
      </c>
      <c r="F1060" s="178">
        <f t="shared" si="166"/>
        <v>7938</v>
      </c>
      <c r="G1060" s="184">
        <f>단가대비표!P210</f>
        <v>0</v>
      </c>
      <c r="H1060" s="178">
        <f t="shared" si="167"/>
        <v>0</v>
      </c>
      <c r="I1060" s="184">
        <f>단가대비표!V210</f>
        <v>0</v>
      </c>
      <c r="J1060" s="178">
        <f t="shared" si="168"/>
        <v>0</v>
      </c>
      <c r="K1060" s="184">
        <f t="shared" si="169"/>
        <v>2940</v>
      </c>
      <c r="L1060" s="178">
        <f t="shared" si="169"/>
        <v>7938</v>
      </c>
      <c r="M1060" s="172" t="s">
        <v>145</v>
      </c>
      <c r="N1060" s="78" t="s">
        <v>3874</v>
      </c>
      <c r="O1060" s="78" t="s">
        <v>5275</v>
      </c>
      <c r="P1060" s="78" t="s">
        <v>332</v>
      </c>
      <c r="Q1060" s="78" t="s">
        <v>332</v>
      </c>
      <c r="R1060" s="78" t="s">
        <v>331</v>
      </c>
      <c r="AV1060" s="78" t="s">
        <v>145</v>
      </c>
      <c r="AW1060" s="78" t="s">
        <v>5300</v>
      </c>
      <c r="AX1060" s="78" t="s">
        <v>145</v>
      </c>
      <c r="AY1060" s="78" t="s">
        <v>145</v>
      </c>
      <c r="AZ1060" s="78" t="s">
        <v>145</v>
      </c>
    </row>
    <row r="1061" spans="1:52" ht="30" customHeight="1">
      <c r="A1061" s="172" t="s">
        <v>1744</v>
      </c>
      <c r="B1061" s="172" t="s">
        <v>1745</v>
      </c>
      <c r="C1061" s="172" t="s">
        <v>338</v>
      </c>
      <c r="D1061" s="173">
        <v>0.7</v>
      </c>
      <c r="E1061" s="184">
        <f>단가대비표!O205</f>
        <v>1760</v>
      </c>
      <c r="F1061" s="178">
        <f t="shared" si="166"/>
        <v>1232</v>
      </c>
      <c r="G1061" s="184">
        <f>단가대비표!P205</f>
        <v>0</v>
      </c>
      <c r="H1061" s="178">
        <f t="shared" si="167"/>
        <v>0</v>
      </c>
      <c r="I1061" s="184">
        <f>단가대비표!V205</f>
        <v>0</v>
      </c>
      <c r="J1061" s="178">
        <f t="shared" si="168"/>
        <v>0</v>
      </c>
      <c r="K1061" s="184">
        <f t="shared" si="169"/>
        <v>1760</v>
      </c>
      <c r="L1061" s="178">
        <f t="shared" si="169"/>
        <v>1232</v>
      </c>
      <c r="M1061" s="172" t="s">
        <v>145</v>
      </c>
      <c r="N1061" s="78" t="s">
        <v>3874</v>
      </c>
      <c r="O1061" s="78" t="s">
        <v>5277</v>
      </c>
      <c r="P1061" s="78" t="s">
        <v>332</v>
      </c>
      <c r="Q1061" s="78" t="s">
        <v>332</v>
      </c>
      <c r="R1061" s="78" t="s">
        <v>331</v>
      </c>
      <c r="AV1061" s="78" t="s">
        <v>145</v>
      </c>
      <c r="AW1061" s="78" t="s">
        <v>5301</v>
      </c>
      <c r="AX1061" s="78" t="s">
        <v>145</v>
      </c>
      <c r="AY1061" s="78" t="s">
        <v>145</v>
      </c>
      <c r="AZ1061" s="78" t="s">
        <v>145</v>
      </c>
    </row>
    <row r="1062" spans="1:52" ht="30" customHeight="1">
      <c r="A1062" s="172" t="s">
        <v>1746</v>
      </c>
      <c r="B1062" s="172" t="s">
        <v>1747</v>
      </c>
      <c r="C1062" s="172" t="s">
        <v>458</v>
      </c>
      <c r="D1062" s="173">
        <v>3</v>
      </c>
      <c r="E1062" s="184">
        <f>단가대비표!O206</f>
        <v>275</v>
      </c>
      <c r="F1062" s="178">
        <f t="shared" si="166"/>
        <v>825</v>
      </c>
      <c r="G1062" s="184">
        <f>단가대비표!P206</f>
        <v>0</v>
      </c>
      <c r="H1062" s="178">
        <f t="shared" si="167"/>
        <v>0</v>
      </c>
      <c r="I1062" s="184">
        <f>단가대비표!V206</f>
        <v>0</v>
      </c>
      <c r="J1062" s="178">
        <f t="shared" si="168"/>
        <v>0</v>
      </c>
      <c r="K1062" s="184">
        <f t="shared" si="169"/>
        <v>275</v>
      </c>
      <c r="L1062" s="178">
        <f t="shared" si="169"/>
        <v>825</v>
      </c>
      <c r="M1062" s="172" t="s">
        <v>145</v>
      </c>
      <c r="N1062" s="78" t="s">
        <v>3874</v>
      </c>
      <c r="O1062" s="78" t="s">
        <v>5279</v>
      </c>
      <c r="P1062" s="78" t="s">
        <v>332</v>
      </c>
      <c r="Q1062" s="78" t="s">
        <v>332</v>
      </c>
      <c r="R1062" s="78" t="s">
        <v>331</v>
      </c>
      <c r="AV1062" s="78" t="s">
        <v>145</v>
      </c>
      <c r="AW1062" s="78" t="s">
        <v>5302</v>
      </c>
      <c r="AX1062" s="78" t="s">
        <v>145</v>
      </c>
      <c r="AY1062" s="78" t="s">
        <v>145</v>
      </c>
      <c r="AZ1062" s="78" t="s">
        <v>145</v>
      </c>
    </row>
    <row r="1063" spans="1:52" ht="30" customHeight="1">
      <c r="A1063" s="172" t="s">
        <v>1748</v>
      </c>
      <c r="B1063" s="172" t="s">
        <v>1749</v>
      </c>
      <c r="C1063" s="172" t="s">
        <v>458</v>
      </c>
      <c r="D1063" s="173">
        <v>4</v>
      </c>
      <c r="E1063" s="184">
        <f>단가대비표!O276</f>
        <v>7.2</v>
      </c>
      <c r="F1063" s="178">
        <f t="shared" si="166"/>
        <v>28.8</v>
      </c>
      <c r="G1063" s="184">
        <f>단가대비표!P276</f>
        <v>0</v>
      </c>
      <c r="H1063" s="178">
        <f t="shared" si="167"/>
        <v>0</v>
      </c>
      <c r="I1063" s="184">
        <f>단가대비표!V276</f>
        <v>0</v>
      </c>
      <c r="J1063" s="178">
        <f t="shared" si="168"/>
        <v>0</v>
      </c>
      <c r="K1063" s="184">
        <f t="shared" si="169"/>
        <v>7.2</v>
      </c>
      <c r="L1063" s="178">
        <f t="shared" si="169"/>
        <v>28.8</v>
      </c>
      <c r="M1063" s="172" t="s">
        <v>145</v>
      </c>
      <c r="N1063" s="78" t="s">
        <v>3874</v>
      </c>
      <c r="O1063" s="78" t="s">
        <v>5281</v>
      </c>
      <c r="P1063" s="78" t="s">
        <v>332</v>
      </c>
      <c r="Q1063" s="78" t="s">
        <v>332</v>
      </c>
      <c r="R1063" s="78" t="s">
        <v>331</v>
      </c>
      <c r="AV1063" s="78" t="s">
        <v>145</v>
      </c>
      <c r="AW1063" s="78" t="s">
        <v>5303</v>
      </c>
      <c r="AX1063" s="78" t="s">
        <v>145</v>
      </c>
      <c r="AY1063" s="78" t="s">
        <v>145</v>
      </c>
      <c r="AZ1063" s="78" t="s">
        <v>145</v>
      </c>
    </row>
    <row r="1064" spans="1:52" ht="30" customHeight="1">
      <c r="A1064" s="172" t="s">
        <v>1750</v>
      </c>
      <c r="B1064" s="172" t="s">
        <v>1751</v>
      </c>
      <c r="C1064" s="172" t="s">
        <v>458</v>
      </c>
      <c r="D1064" s="173">
        <v>20</v>
      </c>
      <c r="E1064" s="184">
        <f>단가대비표!O274</f>
        <v>10.1</v>
      </c>
      <c r="F1064" s="178">
        <f t="shared" si="166"/>
        <v>202</v>
      </c>
      <c r="G1064" s="184">
        <f>단가대비표!P274</f>
        <v>0</v>
      </c>
      <c r="H1064" s="178">
        <f t="shared" si="167"/>
        <v>0</v>
      </c>
      <c r="I1064" s="184">
        <f>단가대비표!V274</f>
        <v>0</v>
      </c>
      <c r="J1064" s="178">
        <f t="shared" si="168"/>
        <v>0</v>
      </c>
      <c r="K1064" s="184">
        <f t="shared" si="169"/>
        <v>10.1</v>
      </c>
      <c r="L1064" s="178">
        <f t="shared" si="169"/>
        <v>202</v>
      </c>
      <c r="M1064" s="172" t="s">
        <v>145</v>
      </c>
      <c r="N1064" s="78" t="s">
        <v>3874</v>
      </c>
      <c r="O1064" s="78" t="s">
        <v>5283</v>
      </c>
      <c r="P1064" s="78" t="s">
        <v>332</v>
      </c>
      <c r="Q1064" s="78" t="s">
        <v>332</v>
      </c>
      <c r="R1064" s="78" t="s">
        <v>331</v>
      </c>
      <c r="AV1064" s="78" t="s">
        <v>145</v>
      </c>
      <c r="AW1064" s="78" t="s">
        <v>5304</v>
      </c>
      <c r="AX1064" s="78" t="s">
        <v>145</v>
      </c>
      <c r="AY1064" s="78" t="s">
        <v>145</v>
      </c>
      <c r="AZ1064" s="78" t="s">
        <v>145</v>
      </c>
    </row>
    <row r="1065" spans="1:52" ht="30" customHeight="1">
      <c r="A1065" s="172" t="s">
        <v>1750</v>
      </c>
      <c r="B1065" s="172" t="s">
        <v>1752</v>
      </c>
      <c r="C1065" s="172" t="s">
        <v>458</v>
      </c>
      <c r="D1065" s="173">
        <v>40</v>
      </c>
      <c r="E1065" s="184">
        <f>단가대비표!O275</f>
        <v>13.7</v>
      </c>
      <c r="F1065" s="178">
        <f t="shared" si="166"/>
        <v>548</v>
      </c>
      <c r="G1065" s="184">
        <f>단가대비표!P275</f>
        <v>0</v>
      </c>
      <c r="H1065" s="178">
        <f t="shared" si="167"/>
        <v>0</v>
      </c>
      <c r="I1065" s="184">
        <f>단가대비표!V275</f>
        <v>0</v>
      </c>
      <c r="J1065" s="178">
        <f t="shared" si="168"/>
        <v>0</v>
      </c>
      <c r="K1065" s="184">
        <f t="shared" si="169"/>
        <v>13.7</v>
      </c>
      <c r="L1065" s="178">
        <f t="shared" si="169"/>
        <v>548</v>
      </c>
      <c r="M1065" s="172" t="s">
        <v>145</v>
      </c>
      <c r="N1065" s="78" t="s">
        <v>3874</v>
      </c>
      <c r="O1065" s="78" t="s">
        <v>5285</v>
      </c>
      <c r="P1065" s="78" t="s">
        <v>332</v>
      </c>
      <c r="Q1065" s="78" t="s">
        <v>332</v>
      </c>
      <c r="R1065" s="78" t="s">
        <v>331</v>
      </c>
      <c r="AV1065" s="78" t="s">
        <v>145</v>
      </c>
      <c r="AW1065" s="78" t="s">
        <v>5305</v>
      </c>
      <c r="AX1065" s="78" t="s">
        <v>145</v>
      </c>
      <c r="AY1065" s="78" t="s">
        <v>145</v>
      </c>
      <c r="AZ1065" s="78" t="s">
        <v>145</v>
      </c>
    </row>
    <row r="1066" spans="1:52" ht="30" customHeight="1">
      <c r="A1066" s="172" t="s">
        <v>1753</v>
      </c>
      <c r="B1066" s="172" t="s">
        <v>1754</v>
      </c>
      <c r="C1066" s="172" t="s">
        <v>338</v>
      </c>
      <c r="D1066" s="173">
        <v>2.6</v>
      </c>
      <c r="E1066" s="184">
        <f>단가대비표!O149</f>
        <v>200</v>
      </c>
      <c r="F1066" s="178">
        <f t="shared" si="166"/>
        <v>520</v>
      </c>
      <c r="G1066" s="184">
        <f>단가대비표!P149</f>
        <v>0</v>
      </c>
      <c r="H1066" s="178">
        <f t="shared" si="167"/>
        <v>0</v>
      </c>
      <c r="I1066" s="184">
        <f>단가대비표!V149</f>
        <v>0</v>
      </c>
      <c r="J1066" s="178">
        <f t="shared" si="168"/>
        <v>0</v>
      </c>
      <c r="K1066" s="184">
        <f t="shared" si="169"/>
        <v>200</v>
      </c>
      <c r="L1066" s="178">
        <f t="shared" si="169"/>
        <v>520</v>
      </c>
      <c r="M1066" s="172" t="s">
        <v>145</v>
      </c>
      <c r="N1066" s="78" t="s">
        <v>3874</v>
      </c>
      <c r="O1066" s="78" t="s">
        <v>5287</v>
      </c>
      <c r="P1066" s="78" t="s">
        <v>332</v>
      </c>
      <c r="Q1066" s="78" t="s">
        <v>332</v>
      </c>
      <c r="R1066" s="78" t="s">
        <v>331</v>
      </c>
      <c r="AV1066" s="78" t="s">
        <v>145</v>
      </c>
      <c r="AW1066" s="78" t="s">
        <v>5306</v>
      </c>
      <c r="AX1066" s="78" t="s">
        <v>145</v>
      </c>
      <c r="AY1066" s="78" t="s">
        <v>145</v>
      </c>
      <c r="AZ1066" s="78" t="s">
        <v>145</v>
      </c>
    </row>
    <row r="1067" spans="1:52" ht="30" customHeight="1">
      <c r="A1067" s="172" t="s">
        <v>1755</v>
      </c>
      <c r="B1067" s="172" t="s">
        <v>1756</v>
      </c>
      <c r="C1067" s="172" t="s">
        <v>1273</v>
      </c>
      <c r="D1067" s="173">
        <v>0.6</v>
      </c>
      <c r="E1067" s="184">
        <f>단가대비표!O301</f>
        <v>2019.35</v>
      </c>
      <c r="F1067" s="178">
        <f t="shared" si="166"/>
        <v>1211.5999999999999</v>
      </c>
      <c r="G1067" s="184">
        <f>단가대비표!P301</f>
        <v>0</v>
      </c>
      <c r="H1067" s="178">
        <f t="shared" si="167"/>
        <v>0</v>
      </c>
      <c r="I1067" s="184">
        <f>단가대비표!V301</f>
        <v>0</v>
      </c>
      <c r="J1067" s="178">
        <f t="shared" si="168"/>
        <v>0</v>
      </c>
      <c r="K1067" s="184">
        <f t="shared" si="169"/>
        <v>2019.3</v>
      </c>
      <c r="L1067" s="178">
        <f t="shared" si="169"/>
        <v>1211.5999999999999</v>
      </c>
      <c r="M1067" s="172" t="s">
        <v>1757</v>
      </c>
      <c r="N1067" s="78" t="s">
        <v>3874</v>
      </c>
      <c r="O1067" s="78" t="s">
        <v>5289</v>
      </c>
      <c r="P1067" s="78" t="s">
        <v>332</v>
      </c>
      <c r="Q1067" s="78" t="s">
        <v>332</v>
      </c>
      <c r="R1067" s="78" t="s">
        <v>331</v>
      </c>
      <c r="AV1067" s="78" t="s">
        <v>145</v>
      </c>
      <c r="AW1067" s="78" t="s">
        <v>5307</v>
      </c>
      <c r="AX1067" s="78" t="s">
        <v>145</v>
      </c>
      <c r="AY1067" s="78" t="s">
        <v>145</v>
      </c>
      <c r="AZ1067" s="78" t="s">
        <v>145</v>
      </c>
    </row>
    <row r="1068" spans="1:52" ht="30" customHeight="1">
      <c r="A1068" s="172" t="s">
        <v>1758</v>
      </c>
      <c r="B1068" s="172" t="s">
        <v>1514</v>
      </c>
      <c r="C1068" s="172" t="s">
        <v>1515</v>
      </c>
      <c r="D1068" s="173">
        <v>3.3000000000000002E-2</v>
      </c>
      <c r="E1068" s="184">
        <f>단가대비표!O351</f>
        <v>0</v>
      </c>
      <c r="F1068" s="178">
        <f t="shared" si="166"/>
        <v>0</v>
      </c>
      <c r="G1068" s="184">
        <f>단가대비표!P351</f>
        <v>237754</v>
      </c>
      <c r="H1068" s="178">
        <f t="shared" si="167"/>
        <v>7845.8</v>
      </c>
      <c r="I1068" s="184">
        <f>단가대비표!V351</f>
        <v>0</v>
      </c>
      <c r="J1068" s="178">
        <f t="shared" si="168"/>
        <v>0</v>
      </c>
      <c r="K1068" s="184">
        <f t="shared" si="169"/>
        <v>237754</v>
      </c>
      <c r="L1068" s="178">
        <f t="shared" si="169"/>
        <v>7845.8</v>
      </c>
      <c r="M1068" s="172" t="s">
        <v>145</v>
      </c>
      <c r="N1068" s="78" t="s">
        <v>3874</v>
      </c>
      <c r="O1068" s="78" t="s">
        <v>5291</v>
      </c>
      <c r="P1068" s="78" t="s">
        <v>332</v>
      </c>
      <c r="Q1068" s="78" t="s">
        <v>332</v>
      </c>
      <c r="R1068" s="78" t="s">
        <v>331</v>
      </c>
      <c r="V1068">
        <v>1</v>
      </c>
      <c r="AV1068" s="78" t="s">
        <v>145</v>
      </c>
      <c r="AW1068" s="78" t="s">
        <v>5308</v>
      </c>
      <c r="AX1068" s="78" t="s">
        <v>145</v>
      </c>
      <c r="AY1068" s="78" t="s">
        <v>145</v>
      </c>
      <c r="AZ1068" s="78" t="s">
        <v>145</v>
      </c>
    </row>
    <row r="1069" spans="1:52" ht="30" customHeight="1">
      <c r="A1069" s="172" t="s">
        <v>1672</v>
      </c>
      <c r="B1069" s="172" t="s">
        <v>1514</v>
      </c>
      <c r="C1069" s="172" t="s">
        <v>1515</v>
      </c>
      <c r="D1069" s="173">
        <v>4.5999999999999999E-2</v>
      </c>
      <c r="E1069" s="184">
        <f>단가대비표!O366</f>
        <v>0</v>
      </c>
      <c r="F1069" s="178">
        <f t="shared" si="166"/>
        <v>0</v>
      </c>
      <c r="G1069" s="184">
        <f>단가대비표!P366</f>
        <v>252249</v>
      </c>
      <c r="H1069" s="178">
        <f t="shared" si="167"/>
        <v>11603.4</v>
      </c>
      <c r="I1069" s="184">
        <f>단가대비표!V366</f>
        <v>0</v>
      </c>
      <c r="J1069" s="178">
        <f t="shared" si="168"/>
        <v>0</v>
      </c>
      <c r="K1069" s="184">
        <f t="shared" si="169"/>
        <v>252249</v>
      </c>
      <c r="L1069" s="178">
        <f t="shared" si="169"/>
        <v>11603.4</v>
      </c>
      <c r="M1069" s="172" t="s">
        <v>145</v>
      </c>
      <c r="N1069" s="78" t="s">
        <v>3874</v>
      </c>
      <c r="O1069" s="78" t="s">
        <v>4926</v>
      </c>
      <c r="P1069" s="78" t="s">
        <v>332</v>
      </c>
      <c r="Q1069" s="78" t="s">
        <v>332</v>
      </c>
      <c r="R1069" s="78" t="s">
        <v>331</v>
      </c>
      <c r="V1069">
        <v>1</v>
      </c>
      <c r="AV1069" s="78" t="s">
        <v>145</v>
      </c>
      <c r="AW1069" s="78" t="s">
        <v>5309</v>
      </c>
      <c r="AX1069" s="78" t="s">
        <v>145</v>
      </c>
      <c r="AY1069" s="78" t="s">
        <v>145</v>
      </c>
      <c r="AZ1069" s="78" t="s">
        <v>145</v>
      </c>
    </row>
    <row r="1070" spans="1:52" ht="30" customHeight="1">
      <c r="A1070" s="172" t="s">
        <v>1516</v>
      </c>
      <c r="B1070" s="172" t="s">
        <v>1514</v>
      </c>
      <c r="C1070" s="172" t="s">
        <v>1515</v>
      </c>
      <c r="D1070" s="173">
        <v>2.4500000000000001E-2</v>
      </c>
      <c r="E1070" s="184">
        <f>단가대비표!O345</f>
        <v>0</v>
      </c>
      <c r="F1070" s="178">
        <f t="shared" si="166"/>
        <v>0</v>
      </c>
      <c r="G1070" s="184">
        <f>단가대비표!P345</f>
        <v>169804</v>
      </c>
      <c r="H1070" s="178">
        <f t="shared" si="167"/>
        <v>4160.1000000000004</v>
      </c>
      <c r="I1070" s="184">
        <f>단가대비표!V345</f>
        <v>0</v>
      </c>
      <c r="J1070" s="178">
        <f t="shared" si="168"/>
        <v>0</v>
      </c>
      <c r="K1070" s="184">
        <f t="shared" si="169"/>
        <v>169804</v>
      </c>
      <c r="L1070" s="178">
        <f t="shared" si="169"/>
        <v>4160.1000000000004</v>
      </c>
      <c r="M1070" s="172" t="s">
        <v>145</v>
      </c>
      <c r="N1070" s="78" t="s">
        <v>3874</v>
      </c>
      <c r="O1070" s="78" t="s">
        <v>4472</v>
      </c>
      <c r="P1070" s="78" t="s">
        <v>332</v>
      </c>
      <c r="Q1070" s="78" t="s">
        <v>332</v>
      </c>
      <c r="R1070" s="78" t="s">
        <v>331</v>
      </c>
      <c r="V1070">
        <v>1</v>
      </c>
      <c r="AV1070" s="78" t="s">
        <v>145</v>
      </c>
      <c r="AW1070" s="78" t="s">
        <v>5310</v>
      </c>
      <c r="AX1070" s="78" t="s">
        <v>145</v>
      </c>
      <c r="AY1070" s="78" t="s">
        <v>145</v>
      </c>
      <c r="AZ1070" s="78" t="s">
        <v>145</v>
      </c>
    </row>
    <row r="1071" spans="1:52" ht="30" customHeight="1">
      <c r="A1071" s="172" t="s">
        <v>1580</v>
      </c>
      <c r="B1071" s="172" t="s">
        <v>1673</v>
      </c>
      <c r="C1071" s="172" t="s">
        <v>1096</v>
      </c>
      <c r="D1071" s="173">
        <v>1</v>
      </c>
      <c r="E1071" s="184">
        <f>TRUNC(SUMIF(V1058:V1071, RIGHTB(O1071, 1), H1058:H1071)*U1071, 2)</f>
        <v>708.27</v>
      </c>
      <c r="F1071" s="178">
        <f t="shared" si="166"/>
        <v>708.2</v>
      </c>
      <c r="G1071" s="184">
        <v>0</v>
      </c>
      <c r="H1071" s="178">
        <f t="shared" si="167"/>
        <v>0</v>
      </c>
      <c r="I1071" s="184">
        <v>0</v>
      </c>
      <c r="J1071" s="178">
        <f t="shared" si="168"/>
        <v>0</v>
      </c>
      <c r="K1071" s="184">
        <f t="shared" si="169"/>
        <v>708.2</v>
      </c>
      <c r="L1071" s="178">
        <f t="shared" si="169"/>
        <v>708.2</v>
      </c>
      <c r="M1071" s="172" t="s">
        <v>145</v>
      </c>
      <c r="N1071" s="78" t="s">
        <v>3874</v>
      </c>
      <c r="O1071" s="78" t="s">
        <v>4186</v>
      </c>
      <c r="P1071" s="78" t="s">
        <v>332</v>
      </c>
      <c r="Q1071" s="78" t="s">
        <v>332</v>
      </c>
      <c r="R1071" s="78" t="s">
        <v>332</v>
      </c>
      <c r="S1071">
        <v>1</v>
      </c>
      <c r="T1071">
        <v>0</v>
      </c>
      <c r="U1071">
        <v>0.03</v>
      </c>
      <c r="AV1071" s="78" t="s">
        <v>145</v>
      </c>
      <c r="AW1071" s="78" t="s">
        <v>5311</v>
      </c>
      <c r="AX1071" s="78" t="s">
        <v>145</v>
      </c>
      <c r="AY1071" s="78" t="s">
        <v>145</v>
      </c>
      <c r="AZ1071" s="78" t="s">
        <v>145</v>
      </c>
    </row>
    <row r="1072" spans="1:52" ht="30" customHeight="1">
      <c r="A1072" s="172" t="s">
        <v>1494</v>
      </c>
      <c r="B1072" s="172" t="s">
        <v>145</v>
      </c>
      <c r="C1072" s="172" t="s">
        <v>145</v>
      </c>
      <c r="D1072" s="173"/>
      <c r="E1072" s="184"/>
      <c r="F1072" s="178">
        <f>TRUNC(SUMIF(N1058:N1071, N1057, F1058:F1071),0)</f>
        <v>24057</v>
      </c>
      <c r="G1072" s="184"/>
      <c r="H1072" s="178">
        <f>TRUNC(SUMIF(N1058:N1071, N1057, H1058:H1071),0)</f>
        <v>23609</v>
      </c>
      <c r="I1072" s="184"/>
      <c r="J1072" s="178">
        <f>TRUNC(SUMIF(N1058:N1071, N1057, J1058:J1071),0)</f>
        <v>0</v>
      </c>
      <c r="K1072" s="184"/>
      <c r="L1072" s="178">
        <f>F1072+H1072+J1072</f>
        <v>47666</v>
      </c>
      <c r="M1072" s="172" t="s">
        <v>145</v>
      </c>
      <c r="N1072" s="78" t="s">
        <v>342</v>
      </c>
      <c r="O1072" s="78" t="s">
        <v>342</v>
      </c>
      <c r="P1072" s="78" t="s">
        <v>145</v>
      </c>
      <c r="Q1072" s="78" t="s">
        <v>145</v>
      </c>
      <c r="R1072" s="78" t="s">
        <v>145</v>
      </c>
      <c r="AV1072" s="78" t="s">
        <v>145</v>
      </c>
      <c r="AW1072" s="78" t="s">
        <v>145</v>
      </c>
      <c r="AX1072" s="78" t="s">
        <v>145</v>
      </c>
      <c r="AY1072" s="78" t="s">
        <v>145</v>
      </c>
      <c r="AZ1072" s="78" t="s">
        <v>145</v>
      </c>
    </row>
    <row r="1073" spans="1:52" ht="30" customHeight="1">
      <c r="A1073" s="173"/>
      <c r="B1073" s="173"/>
      <c r="C1073" s="173"/>
      <c r="D1073" s="173"/>
      <c r="E1073" s="184"/>
      <c r="F1073" s="178"/>
      <c r="G1073" s="184"/>
      <c r="H1073" s="178"/>
      <c r="I1073" s="184"/>
      <c r="J1073" s="178"/>
      <c r="K1073" s="184"/>
      <c r="L1073" s="178"/>
      <c r="M1073" s="173"/>
    </row>
    <row r="1074" spans="1:52" ht="30" customHeight="1">
      <c r="A1074" s="179" t="s">
        <v>5312</v>
      </c>
      <c r="B1074" s="180"/>
      <c r="C1074" s="180"/>
      <c r="D1074" s="180"/>
      <c r="E1074" s="181"/>
      <c r="F1074" s="182"/>
      <c r="G1074" s="181"/>
      <c r="H1074" s="182"/>
      <c r="I1074" s="181"/>
      <c r="J1074" s="182"/>
      <c r="K1074" s="181"/>
      <c r="L1074" s="182"/>
      <c r="M1074" s="183"/>
      <c r="N1074" s="78" t="s">
        <v>3876</v>
      </c>
    </row>
    <row r="1075" spans="1:52" ht="30" customHeight="1">
      <c r="A1075" s="172" t="s">
        <v>1738</v>
      </c>
      <c r="B1075" s="172" t="s">
        <v>1759</v>
      </c>
      <c r="C1075" s="172" t="s">
        <v>358</v>
      </c>
      <c r="D1075" s="173">
        <v>4.2</v>
      </c>
      <c r="E1075" s="184">
        <f>단가대비표!O187</f>
        <v>3891</v>
      </c>
      <c r="F1075" s="178">
        <f t="shared" ref="F1075:F1088" si="170">TRUNC(E1075*D1075,1)</f>
        <v>16342.2</v>
      </c>
      <c r="G1075" s="184">
        <f>단가대비표!P187</f>
        <v>0</v>
      </c>
      <c r="H1075" s="178">
        <f t="shared" ref="H1075:H1088" si="171">TRUNC(G1075*D1075,1)</f>
        <v>0</v>
      </c>
      <c r="I1075" s="184">
        <f>단가대비표!V187</f>
        <v>0</v>
      </c>
      <c r="J1075" s="178">
        <f t="shared" ref="J1075:J1088" si="172">TRUNC(I1075*D1075,1)</f>
        <v>0</v>
      </c>
      <c r="K1075" s="184">
        <f t="shared" ref="K1075:L1088" si="173">TRUNC(E1075+G1075+I1075,1)</f>
        <v>3891</v>
      </c>
      <c r="L1075" s="178">
        <f t="shared" si="173"/>
        <v>16342.2</v>
      </c>
      <c r="M1075" s="172" t="s">
        <v>145</v>
      </c>
      <c r="N1075" s="78" t="s">
        <v>3876</v>
      </c>
      <c r="O1075" s="78" t="s">
        <v>5297</v>
      </c>
      <c r="P1075" s="78" t="s">
        <v>332</v>
      </c>
      <c r="Q1075" s="78" t="s">
        <v>332</v>
      </c>
      <c r="R1075" s="78" t="s">
        <v>331</v>
      </c>
      <c r="AV1075" s="78" t="s">
        <v>145</v>
      </c>
      <c r="AW1075" s="78" t="s">
        <v>5313</v>
      </c>
      <c r="AX1075" s="78" t="s">
        <v>145</v>
      </c>
      <c r="AY1075" s="78" t="s">
        <v>145</v>
      </c>
      <c r="AZ1075" s="78" t="s">
        <v>145</v>
      </c>
    </row>
    <row r="1076" spans="1:52" ht="30" customHeight="1">
      <c r="A1076" s="172" t="s">
        <v>1740</v>
      </c>
      <c r="B1076" s="172" t="s">
        <v>1760</v>
      </c>
      <c r="C1076" s="172" t="s">
        <v>338</v>
      </c>
      <c r="D1076" s="173">
        <v>1.1000000000000001</v>
      </c>
      <c r="E1076" s="184">
        <f>단가대비표!O209</f>
        <v>3340</v>
      </c>
      <c r="F1076" s="178">
        <f t="shared" si="170"/>
        <v>3674</v>
      </c>
      <c r="G1076" s="184">
        <f>단가대비표!P209</f>
        <v>0</v>
      </c>
      <c r="H1076" s="178">
        <f t="shared" si="171"/>
        <v>0</v>
      </c>
      <c r="I1076" s="184">
        <f>단가대비표!V209</f>
        <v>0</v>
      </c>
      <c r="J1076" s="178">
        <f t="shared" si="172"/>
        <v>0</v>
      </c>
      <c r="K1076" s="184">
        <f t="shared" si="173"/>
        <v>3340</v>
      </c>
      <c r="L1076" s="178">
        <f t="shared" si="173"/>
        <v>3674</v>
      </c>
      <c r="M1076" s="172" t="s">
        <v>145</v>
      </c>
      <c r="N1076" s="78" t="s">
        <v>3876</v>
      </c>
      <c r="O1076" s="78" t="s">
        <v>5314</v>
      </c>
      <c r="P1076" s="78" t="s">
        <v>332</v>
      </c>
      <c r="Q1076" s="78" t="s">
        <v>332</v>
      </c>
      <c r="R1076" s="78" t="s">
        <v>331</v>
      </c>
      <c r="AV1076" s="78" t="s">
        <v>145</v>
      </c>
      <c r="AW1076" s="78" t="s">
        <v>5315</v>
      </c>
      <c r="AX1076" s="78" t="s">
        <v>145</v>
      </c>
      <c r="AY1076" s="78" t="s">
        <v>145</v>
      </c>
      <c r="AZ1076" s="78" t="s">
        <v>145</v>
      </c>
    </row>
    <row r="1077" spans="1:52" ht="30" customHeight="1">
      <c r="A1077" s="172" t="s">
        <v>1742</v>
      </c>
      <c r="B1077" s="172" t="s">
        <v>1761</v>
      </c>
      <c r="C1077" s="172" t="s">
        <v>338</v>
      </c>
      <c r="D1077" s="173">
        <v>2.7</v>
      </c>
      <c r="E1077" s="184">
        <f>단가대비표!O211</f>
        <v>3930</v>
      </c>
      <c r="F1077" s="178">
        <f t="shared" si="170"/>
        <v>10611</v>
      </c>
      <c r="G1077" s="184">
        <f>단가대비표!P211</f>
        <v>0</v>
      </c>
      <c r="H1077" s="178">
        <f t="shared" si="171"/>
        <v>0</v>
      </c>
      <c r="I1077" s="184">
        <f>단가대비표!V211</f>
        <v>0</v>
      </c>
      <c r="J1077" s="178">
        <f t="shared" si="172"/>
        <v>0</v>
      </c>
      <c r="K1077" s="184">
        <f t="shared" si="173"/>
        <v>3930</v>
      </c>
      <c r="L1077" s="178">
        <f t="shared" si="173"/>
        <v>10611</v>
      </c>
      <c r="M1077" s="172" t="s">
        <v>145</v>
      </c>
      <c r="N1077" s="78" t="s">
        <v>3876</v>
      </c>
      <c r="O1077" s="78" t="s">
        <v>5316</v>
      </c>
      <c r="P1077" s="78" t="s">
        <v>332</v>
      </c>
      <c r="Q1077" s="78" t="s">
        <v>332</v>
      </c>
      <c r="R1077" s="78" t="s">
        <v>331</v>
      </c>
      <c r="AV1077" s="78" t="s">
        <v>145</v>
      </c>
      <c r="AW1077" s="78" t="s">
        <v>5317</v>
      </c>
      <c r="AX1077" s="78" t="s">
        <v>145</v>
      </c>
      <c r="AY1077" s="78" t="s">
        <v>145</v>
      </c>
      <c r="AZ1077" s="78" t="s">
        <v>145</v>
      </c>
    </row>
    <row r="1078" spans="1:52" ht="30" customHeight="1">
      <c r="A1078" s="172" t="s">
        <v>1744</v>
      </c>
      <c r="B1078" s="172" t="s">
        <v>1745</v>
      </c>
      <c r="C1078" s="172" t="s">
        <v>338</v>
      </c>
      <c r="D1078" s="173">
        <v>0.7</v>
      </c>
      <c r="E1078" s="184">
        <f>단가대비표!O205</f>
        <v>1760</v>
      </c>
      <c r="F1078" s="178">
        <f t="shared" si="170"/>
        <v>1232</v>
      </c>
      <c r="G1078" s="184">
        <f>단가대비표!P205</f>
        <v>0</v>
      </c>
      <c r="H1078" s="178">
        <f t="shared" si="171"/>
        <v>0</v>
      </c>
      <c r="I1078" s="184">
        <f>단가대비표!V205</f>
        <v>0</v>
      </c>
      <c r="J1078" s="178">
        <f t="shared" si="172"/>
        <v>0</v>
      </c>
      <c r="K1078" s="184">
        <f t="shared" si="173"/>
        <v>1760</v>
      </c>
      <c r="L1078" s="178">
        <f t="shared" si="173"/>
        <v>1232</v>
      </c>
      <c r="M1078" s="172" t="s">
        <v>145</v>
      </c>
      <c r="N1078" s="78" t="s">
        <v>3876</v>
      </c>
      <c r="O1078" s="78" t="s">
        <v>5277</v>
      </c>
      <c r="P1078" s="78" t="s">
        <v>332</v>
      </c>
      <c r="Q1078" s="78" t="s">
        <v>332</v>
      </c>
      <c r="R1078" s="78" t="s">
        <v>331</v>
      </c>
      <c r="AV1078" s="78" t="s">
        <v>145</v>
      </c>
      <c r="AW1078" s="78" t="s">
        <v>5318</v>
      </c>
      <c r="AX1078" s="78" t="s">
        <v>145</v>
      </c>
      <c r="AY1078" s="78" t="s">
        <v>145</v>
      </c>
      <c r="AZ1078" s="78" t="s">
        <v>145</v>
      </c>
    </row>
    <row r="1079" spans="1:52" ht="30" customHeight="1">
      <c r="A1079" s="172" t="s">
        <v>1746</v>
      </c>
      <c r="B1079" s="172" t="s">
        <v>1747</v>
      </c>
      <c r="C1079" s="172" t="s">
        <v>458</v>
      </c>
      <c r="D1079" s="173">
        <v>3</v>
      </c>
      <c r="E1079" s="184">
        <f>단가대비표!O206</f>
        <v>275</v>
      </c>
      <c r="F1079" s="178">
        <f t="shared" si="170"/>
        <v>825</v>
      </c>
      <c r="G1079" s="184">
        <f>단가대비표!P206</f>
        <v>0</v>
      </c>
      <c r="H1079" s="178">
        <f t="shared" si="171"/>
        <v>0</v>
      </c>
      <c r="I1079" s="184">
        <f>단가대비표!V206</f>
        <v>0</v>
      </c>
      <c r="J1079" s="178">
        <f t="shared" si="172"/>
        <v>0</v>
      </c>
      <c r="K1079" s="184">
        <f t="shared" si="173"/>
        <v>275</v>
      </c>
      <c r="L1079" s="178">
        <f t="shared" si="173"/>
        <v>825</v>
      </c>
      <c r="M1079" s="172" t="s">
        <v>145</v>
      </c>
      <c r="N1079" s="78" t="s">
        <v>3876</v>
      </c>
      <c r="O1079" s="78" t="s">
        <v>5279</v>
      </c>
      <c r="P1079" s="78" t="s">
        <v>332</v>
      </c>
      <c r="Q1079" s="78" t="s">
        <v>332</v>
      </c>
      <c r="R1079" s="78" t="s">
        <v>331</v>
      </c>
      <c r="AV1079" s="78" t="s">
        <v>145</v>
      </c>
      <c r="AW1079" s="78" t="s">
        <v>5319</v>
      </c>
      <c r="AX1079" s="78" t="s">
        <v>145</v>
      </c>
      <c r="AY1079" s="78" t="s">
        <v>145</v>
      </c>
      <c r="AZ1079" s="78" t="s">
        <v>145</v>
      </c>
    </row>
    <row r="1080" spans="1:52" ht="30" customHeight="1">
      <c r="A1080" s="172" t="s">
        <v>1748</v>
      </c>
      <c r="B1080" s="172" t="s">
        <v>1749</v>
      </c>
      <c r="C1080" s="172" t="s">
        <v>458</v>
      </c>
      <c r="D1080" s="173">
        <v>4</v>
      </c>
      <c r="E1080" s="184">
        <f>단가대비표!O276</f>
        <v>7.2</v>
      </c>
      <c r="F1080" s="178">
        <f t="shared" si="170"/>
        <v>28.8</v>
      </c>
      <c r="G1080" s="184">
        <f>단가대비표!P276</f>
        <v>0</v>
      </c>
      <c r="H1080" s="178">
        <f t="shared" si="171"/>
        <v>0</v>
      </c>
      <c r="I1080" s="184">
        <f>단가대비표!V276</f>
        <v>0</v>
      </c>
      <c r="J1080" s="178">
        <f t="shared" si="172"/>
        <v>0</v>
      </c>
      <c r="K1080" s="184">
        <f t="shared" si="173"/>
        <v>7.2</v>
      </c>
      <c r="L1080" s="178">
        <f t="shared" si="173"/>
        <v>28.8</v>
      </c>
      <c r="M1080" s="172" t="s">
        <v>145</v>
      </c>
      <c r="N1080" s="78" t="s">
        <v>3876</v>
      </c>
      <c r="O1080" s="78" t="s">
        <v>5281</v>
      </c>
      <c r="P1080" s="78" t="s">
        <v>332</v>
      </c>
      <c r="Q1080" s="78" t="s">
        <v>332</v>
      </c>
      <c r="R1080" s="78" t="s">
        <v>331</v>
      </c>
      <c r="AV1080" s="78" t="s">
        <v>145</v>
      </c>
      <c r="AW1080" s="78" t="s">
        <v>5320</v>
      </c>
      <c r="AX1080" s="78" t="s">
        <v>145</v>
      </c>
      <c r="AY1080" s="78" t="s">
        <v>145</v>
      </c>
      <c r="AZ1080" s="78" t="s">
        <v>145</v>
      </c>
    </row>
    <row r="1081" spans="1:52" ht="30" customHeight="1">
      <c r="A1081" s="172" t="s">
        <v>1750</v>
      </c>
      <c r="B1081" s="172" t="s">
        <v>1751</v>
      </c>
      <c r="C1081" s="172" t="s">
        <v>458</v>
      </c>
      <c r="D1081" s="173">
        <v>20</v>
      </c>
      <c r="E1081" s="184">
        <f>단가대비표!O274</f>
        <v>10.1</v>
      </c>
      <c r="F1081" s="178">
        <f t="shared" si="170"/>
        <v>202</v>
      </c>
      <c r="G1081" s="184">
        <f>단가대비표!P274</f>
        <v>0</v>
      </c>
      <c r="H1081" s="178">
        <f t="shared" si="171"/>
        <v>0</v>
      </c>
      <c r="I1081" s="184">
        <f>단가대비표!V274</f>
        <v>0</v>
      </c>
      <c r="J1081" s="178">
        <f t="shared" si="172"/>
        <v>0</v>
      </c>
      <c r="K1081" s="184">
        <f t="shared" si="173"/>
        <v>10.1</v>
      </c>
      <c r="L1081" s="178">
        <f t="shared" si="173"/>
        <v>202</v>
      </c>
      <c r="M1081" s="172" t="s">
        <v>145</v>
      </c>
      <c r="N1081" s="78" t="s">
        <v>3876</v>
      </c>
      <c r="O1081" s="78" t="s">
        <v>5283</v>
      </c>
      <c r="P1081" s="78" t="s">
        <v>332</v>
      </c>
      <c r="Q1081" s="78" t="s">
        <v>332</v>
      </c>
      <c r="R1081" s="78" t="s">
        <v>331</v>
      </c>
      <c r="AV1081" s="78" t="s">
        <v>145</v>
      </c>
      <c r="AW1081" s="78" t="s">
        <v>5321</v>
      </c>
      <c r="AX1081" s="78" t="s">
        <v>145</v>
      </c>
      <c r="AY1081" s="78" t="s">
        <v>145</v>
      </c>
      <c r="AZ1081" s="78" t="s">
        <v>145</v>
      </c>
    </row>
    <row r="1082" spans="1:52" ht="30" customHeight="1">
      <c r="A1082" s="172" t="s">
        <v>1750</v>
      </c>
      <c r="B1082" s="172" t="s">
        <v>1752</v>
      </c>
      <c r="C1082" s="172" t="s">
        <v>458</v>
      </c>
      <c r="D1082" s="173">
        <v>40</v>
      </c>
      <c r="E1082" s="184">
        <f>단가대비표!O275</f>
        <v>13.7</v>
      </c>
      <c r="F1082" s="178">
        <f t="shared" si="170"/>
        <v>548</v>
      </c>
      <c r="G1082" s="184">
        <f>단가대비표!P275</f>
        <v>0</v>
      </c>
      <c r="H1082" s="178">
        <f t="shared" si="171"/>
        <v>0</v>
      </c>
      <c r="I1082" s="184">
        <f>단가대비표!V275</f>
        <v>0</v>
      </c>
      <c r="J1082" s="178">
        <f t="shared" si="172"/>
        <v>0</v>
      </c>
      <c r="K1082" s="184">
        <f t="shared" si="173"/>
        <v>13.7</v>
      </c>
      <c r="L1082" s="178">
        <f t="shared" si="173"/>
        <v>548</v>
      </c>
      <c r="M1082" s="172" t="s">
        <v>145</v>
      </c>
      <c r="N1082" s="78" t="s">
        <v>3876</v>
      </c>
      <c r="O1082" s="78" t="s">
        <v>5285</v>
      </c>
      <c r="P1082" s="78" t="s">
        <v>332</v>
      </c>
      <c r="Q1082" s="78" t="s">
        <v>332</v>
      </c>
      <c r="R1082" s="78" t="s">
        <v>331</v>
      </c>
      <c r="AV1082" s="78" t="s">
        <v>145</v>
      </c>
      <c r="AW1082" s="78" t="s">
        <v>5322</v>
      </c>
      <c r="AX1082" s="78" t="s">
        <v>145</v>
      </c>
      <c r="AY1082" s="78" t="s">
        <v>145</v>
      </c>
      <c r="AZ1082" s="78" t="s">
        <v>145</v>
      </c>
    </row>
    <row r="1083" spans="1:52" ht="30" customHeight="1">
      <c r="A1083" s="172" t="s">
        <v>1753</v>
      </c>
      <c r="B1083" s="172" t="s">
        <v>1754</v>
      </c>
      <c r="C1083" s="172" t="s">
        <v>338</v>
      </c>
      <c r="D1083" s="173">
        <v>2.6</v>
      </c>
      <c r="E1083" s="184">
        <f>단가대비표!O149</f>
        <v>200</v>
      </c>
      <c r="F1083" s="178">
        <f t="shared" si="170"/>
        <v>520</v>
      </c>
      <c r="G1083" s="184">
        <f>단가대비표!P149</f>
        <v>0</v>
      </c>
      <c r="H1083" s="178">
        <f t="shared" si="171"/>
        <v>0</v>
      </c>
      <c r="I1083" s="184">
        <f>단가대비표!V149</f>
        <v>0</v>
      </c>
      <c r="J1083" s="178">
        <f t="shared" si="172"/>
        <v>0</v>
      </c>
      <c r="K1083" s="184">
        <f t="shared" si="173"/>
        <v>200</v>
      </c>
      <c r="L1083" s="178">
        <f t="shared" si="173"/>
        <v>520</v>
      </c>
      <c r="M1083" s="172" t="s">
        <v>145</v>
      </c>
      <c r="N1083" s="78" t="s">
        <v>3876</v>
      </c>
      <c r="O1083" s="78" t="s">
        <v>5287</v>
      </c>
      <c r="P1083" s="78" t="s">
        <v>332</v>
      </c>
      <c r="Q1083" s="78" t="s">
        <v>332</v>
      </c>
      <c r="R1083" s="78" t="s">
        <v>331</v>
      </c>
      <c r="AV1083" s="78" t="s">
        <v>145</v>
      </c>
      <c r="AW1083" s="78" t="s">
        <v>5323</v>
      </c>
      <c r="AX1083" s="78" t="s">
        <v>145</v>
      </c>
      <c r="AY1083" s="78" t="s">
        <v>145</v>
      </c>
      <c r="AZ1083" s="78" t="s">
        <v>145</v>
      </c>
    </row>
    <row r="1084" spans="1:52" ht="30" customHeight="1">
      <c r="A1084" s="172" t="s">
        <v>1755</v>
      </c>
      <c r="B1084" s="172" t="s">
        <v>1756</v>
      </c>
      <c r="C1084" s="172" t="s">
        <v>1273</v>
      </c>
      <c r="D1084" s="173">
        <v>0.6</v>
      </c>
      <c r="E1084" s="184">
        <f>단가대비표!O301</f>
        <v>2019.35</v>
      </c>
      <c r="F1084" s="178">
        <f t="shared" si="170"/>
        <v>1211.5999999999999</v>
      </c>
      <c r="G1084" s="184">
        <f>단가대비표!P301</f>
        <v>0</v>
      </c>
      <c r="H1084" s="178">
        <f t="shared" si="171"/>
        <v>0</v>
      </c>
      <c r="I1084" s="184">
        <f>단가대비표!V301</f>
        <v>0</v>
      </c>
      <c r="J1084" s="178">
        <f t="shared" si="172"/>
        <v>0</v>
      </c>
      <c r="K1084" s="184">
        <f t="shared" si="173"/>
        <v>2019.3</v>
      </c>
      <c r="L1084" s="178">
        <f t="shared" si="173"/>
        <v>1211.5999999999999</v>
      </c>
      <c r="M1084" s="172" t="s">
        <v>1757</v>
      </c>
      <c r="N1084" s="78" t="s">
        <v>3876</v>
      </c>
      <c r="O1084" s="78" t="s">
        <v>5289</v>
      </c>
      <c r="P1084" s="78" t="s">
        <v>332</v>
      </c>
      <c r="Q1084" s="78" t="s">
        <v>332</v>
      </c>
      <c r="R1084" s="78" t="s">
        <v>331</v>
      </c>
      <c r="AV1084" s="78" t="s">
        <v>145</v>
      </c>
      <c r="AW1084" s="78" t="s">
        <v>5324</v>
      </c>
      <c r="AX1084" s="78" t="s">
        <v>145</v>
      </c>
      <c r="AY1084" s="78" t="s">
        <v>145</v>
      </c>
      <c r="AZ1084" s="78" t="s">
        <v>145</v>
      </c>
    </row>
    <row r="1085" spans="1:52" ht="30" customHeight="1">
      <c r="A1085" s="172" t="s">
        <v>1758</v>
      </c>
      <c r="B1085" s="172" t="s">
        <v>1514</v>
      </c>
      <c r="C1085" s="172" t="s">
        <v>1515</v>
      </c>
      <c r="D1085" s="173">
        <v>3.3000000000000002E-2</v>
      </c>
      <c r="E1085" s="184">
        <f>단가대비표!O351</f>
        <v>0</v>
      </c>
      <c r="F1085" s="178">
        <f t="shared" si="170"/>
        <v>0</v>
      </c>
      <c r="G1085" s="184">
        <f>단가대비표!P351</f>
        <v>237754</v>
      </c>
      <c r="H1085" s="178">
        <f t="shared" si="171"/>
        <v>7845.8</v>
      </c>
      <c r="I1085" s="184">
        <f>단가대비표!V351</f>
        <v>0</v>
      </c>
      <c r="J1085" s="178">
        <f t="shared" si="172"/>
        <v>0</v>
      </c>
      <c r="K1085" s="184">
        <f t="shared" si="173"/>
        <v>237754</v>
      </c>
      <c r="L1085" s="178">
        <f t="shared" si="173"/>
        <v>7845.8</v>
      </c>
      <c r="M1085" s="172" t="s">
        <v>145</v>
      </c>
      <c r="N1085" s="78" t="s">
        <v>3876</v>
      </c>
      <c r="O1085" s="78" t="s">
        <v>5291</v>
      </c>
      <c r="P1085" s="78" t="s">
        <v>332</v>
      </c>
      <c r="Q1085" s="78" t="s">
        <v>332</v>
      </c>
      <c r="R1085" s="78" t="s">
        <v>331</v>
      </c>
      <c r="V1085">
        <v>1</v>
      </c>
      <c r="AV1085" s="78" t="s">
        <v>145</v>
      </c>
      <c r="AW1085" s="78" t="s">
        <v>5325</v>
      </c>
      <c r="AX1085" s="78" t="s">
        <v>145</v>
      </c>
      <c r="AY1085" s="78" t="s">
        <v>145</v>
      </c>
      <c r="AZ1085" s="78" t="s">
        <v>145</v>
      </c>
    </row>
    <row r="1086" spans="1:52" ht="30" customHeight="1">
      <c r="A1086" s="172" t="s">
        <v>1672</v>
      </c>
      <c r="B1086" s="172" t="s">
        <v>1514</v>
      </c>
      <c r="C1086" s="172" t="s">
        <v>1515</v>
      </c>
      <c r="D1086" s="173">
        <v>9.1999999999999998E-2</v>
      </c>
      <c r="E1086" s="184">
        <f>단가대비표!O366</f>
        <v>0</v>
      </c>
      <c r="F1086" s="178">
        <f t="shared" si="170"/>
        <v>0</v>
      </c>
      <c r="G1086" s="184">
        <f>단가대비표!P366</f>
        <v>252249</v>
      </c>
      <c r="H1086" s="178">
        <f t="shared" si="171"/>
        <v>23206.9</v>
      </c>
      <c r="I1086" s="184">
        <f>단가대비표!V366</f>
        <v>0</v>
      </c>
      <c r="J1086" s="178">
        <f t="shared" si="172"/>
        <v>0</v>
      </c>
      <c r="K1086" s="184">
        <f t="shared" si="173"/>
        <v>252249</v>
      </c>
      <c r="L1086" s="178">
        <f t="shared" si="173"/>
        <v>23206.9</v>
      </c>
      <c r="M1086" s="172" t="s">
        <v>145</v>
      </c>
      <c r="N1086" s="78" t="s">
        <v>3876</v>
      </c>
      <c r="O1086" s="78" t="s">
        <v>4926</v>
      </c>
      <c r="P1086" s="78" t="s">
        <v>332</v>
      </c>
      <c r="Q1086" s="78" t="s">
        <v>332</v>
      </c>
      <c r="R1086" s="78" t="s">
        <v>331</v>
      </c>
      <c r="V1086">
        <v>1</v>
      </c>
      <c r="AV1086" s="78" t="s">
        <v>145</v>
      </c>
      <c r="AW1086" s="78" t="s">
        <v>5326</v>
      </c>
      <c r="AX1086" s="78" t="s">
        <v>145</v>
      </c>
      <c r="AY1086" s="78" t="s">
        <v>145</v>
      </c>
      <c r="AZ1086" s="78" t="s">
        <v>145</v>
      </c>
    </row>
    <row r="1087" spans="1:52" ht="30" customHeight="1">
      <c r="A1087" s="172" t="s">
        <v>1516</v>
      </c>
      <c r="B1087" s="172" t="s">
        <v>1514</v>
      </c>
      <c r="C1087" s="172" t="s">
        <v>1515</v>
      </c>
      <c r="D1087" s="173">
        <v>4.9000000000000002E-2</v>
      </c>
      <c r="E1087" s="184">
        <f>단가대비표!O345</f>
        <v>0</v>
      </c>
      <c r="F1087" s="178">
        <f t="shared" si="170"/>
        <v>0</v>
      </c>
      <c r="G1087" s="184">
        <f>단가대비표!P345</f>
        <v>169804</v>
      </c>
      <c r="H1087" s="178">
        <f t="shared" si="171"/>
        <v>8320.2999999999993</v>
      </c>
      <c r="I1087" s="184">
        <f>단가대비표!V345</f>
        <v>0</v>
      </c>
      <c r="J1087" s="178">
        <f t="shared" si="172"/>
        <v>0</v>
      </c>
      <c r="K1087" s="184">
        <f t="shared" si="173"/>
        <v>169804</v>
      </c>
      <c r="L1087" s="178">
        <f t="shared" si="173"/>
        <v>8320.2999999999993</v>
      </c>
      <c r="M1087" s="172" t="s">
        <v>145</v>
      </c>
      <c r="N1087" s="78" t="s">
        <v>3876</v>
      </c>
      <c r="O1087" s="78" t="s">
        <v>4472</v>
      </c>
      <c r="P1087" s="78" t="s">
        <v>332</v>
      </c>
      <c r="Q1087" s="78" t="s">
        <v>332</v>
      </c>
      <c r="R1087" s="78" t="s">
        <v>331</v>
      </c>
      <c r="V1087">
        <v>1</v>
      </c>
      <c r="AV1087" s="78" t="s">
        <v>145</v>
      </c>
      <c r="AW1087" s="78" t="s">
        <v>5327</v>
      </c>
      <c r="AX1087" s="78" t="s">
        <v>145</v>
      </c>
      <c r="AY1087" s="78" t="s">
        <v>145</v>
      </c>
      <c r="AZ1087" s="78" t="s">
        <v>145</v>
      </c>
    </row>
    <row r="1088" spans="1:52" ht="30" customHeight="1">
      <c r="A1088" s="172" t="s">
        <v>1580</v>
      </c>
      <c r="B1088" s="172" t="s">
        <v>1673</v>
      </c>
      <c r="C1088" s="172" t="s">
        <v>1096</v>
      </c>
      <c r="D1088" s="173">
        <v>1</v>
      </c>
      <c r="E1088" s="184">
        <f>TRUNC(SUMIF(V1075:V1088, RIGHTB(O1088, 1), H1075:H1088)*U1088, 2)</f>
        <v>1181.19</v>
      </c>
      <c r="F1088" s="178">
        <f t="shared" si="170"/>
        <v>1181.0999999999999</v>
      </c>
      <c r="G1088" s="184">
        <v>0</v>
      </c>
      <c r="H1088" s="178">
        <f t="shared" si="171"/>
        <v>0</v>
      </c>
      <c r="I1088" s="184">
        <v>0</v>
      </c>
      <c r="J1088" s="178">
        <f t="shared" si="172"/>
        <v>0</v>
      </c>
      <c r="K1088" s="184">
        <f t="shared" si="173"/>
        <v>1181.0999999999999</v>
      </c>
      <c r="L1088" s="178">
        <f t="shared" si="173"/>
        <v>1181.0999999999999</v>
      </c>
      <c r="M1088" s="172" t="s">
        <v>145</v>
      </c>
      <c r="N1088" s="78" t="s">
        <v>3876</v>
      </c>
      <c r="O1088" s="78" t="s">
        <v>4186</v>
      </c>
      <c r="P1088" s="78" t="s">
        <v>332</v>
      </c>
      <c r="Q1088" s="78" t="s">
        <v>332</v>
      </c>
      <c r="R1088" s="78" t="s">
        <v>332</v>
      </c>
      <c r="S1088">
        <v>1</v>
      </c>
      <c r="T1088">
        <v>0</v>
      </c>
      <c r="U1088">
        <v>0.03</v>
      </c>
      <c r="AV1088" s="78" t="s">
        <v>145</v>
      </c>
      <c r="AW1088" s="78" t="s">
        <v>5328</v>
      </c>
      <c r="AX1088" s="78" t="s">
        <v>145</v>
      </c>
      <c r="AY1088" s="78" t="s">
        <v>145</v>
      </c>
      <c r="AZ1088" s="78" t="s">
        <v>145</v>
      </c>
    </row>
    <row r="1089" spans="1:52" ht="30" customHeight="1">
      <c r="A1089" s="172" t="s">
        <v>1494</v>
      </c>
      <c r="B1089" s="172" t="s">
        <v>145</v>
      </c>
      <c r="C1089" s="172" t="s">
        <v>145</v>
      </c>
      <c r="D1089" s="173"/>
      <c r="E1089" s="184"/>
      <c r="F1089" s="178">
        <f>TRUNC(SUMIF(N1075:N1088, N1074, F1075:F1088),0)</f>
        <v>36375</v>
      </c>
      <c r="G1089" s="184"/>
      <c r="H1089" s="178">
        <f>TRUNC(SUMIF(N1075:N1088, N1074, H1075:H1088),0)</f>
        <v>39373</v>
      </c>
      <c r="I1089" s="184"/>
      <c r="J1089" s="178">
        <f>TRUNC(SUMIF(N1075:N1088, N1074, J1075:J1088),0)</f>
        <v>0</v>
      </c>
      <c r="K1089" s="184"/>
      <c r="L1089" s="178">
        <f>F1089+H1089+J1089</f>
        <v>75748</v>
      </c>
      <c r="M1089" s="172" t="s">
        <v>145</v>
      </c>
      <c r="N1089" s="78" t="s">
        <v>342</v>
      </c>
      <c r="O1089" s="78" t="s">
        <v>342</v>
      </c>
      <c r="P1089" s="78" t="s">
        <v>145</v>
      </c>
      <c r="Q1089" s="78" t="s">
        <v>145</v>
      </c>
      <c r="R1089" s="78" t="s">
        <v>145</v>
      </c>
      <c r="AV1089" s="78" t="s">
        <v>145</v>
      </c>
      <c r="AW1089" s="78" t="s">
        <v>145</v>
      </c>
      <c r="AX1089" s="78" t="s">
        <v>145</v>
      </c>
      <c r="AY1089" s="78" t="s">
        <v>145</v>
      </c>
      <c r="AZ1089" s="78" t="s">
        <v>145</v>
      </c>
    </row>
    <row r="1090" spans="1:52" ht="30" customHeight="1">
      <c r="A1090" s="173"/>
      <c r="B1090" s="173"/>
      <c r="C1090" s="173"/>
      <c r="D1090" s="173"/>
      <c r="E1090" s="184"/>
      <c r="F1090" s="178"/>
      <c r="G1090" s="184"/>
      <c r="H1090" s="178"/>
      <c r="I1090" s="184"/>
      <c r="J1090" s="178"/>
      <c r="K1090" s="184"/>
      <c r="L1090" s="178"/>
      <c r="M1090" s="173"/>
    </row>
    <row r="1091" spans="1:52" ht="30" customHeight="1">
      <c r="A1091" s="179" t="s">
        <v>5329</v>
      </c>
      <c r="B1091" s="180"/>
      <c r="C1091" s="180"/>
      <c r="D1091" s="180"/>
      <c r="E1091" s="181"/>
      <c r="F1091" s="182"/>
      <c r="G1091" s="181"/>
      <c r="H1091" s="182"/>
      <c r="I1091" s="181"/>
      <c r="J1091" s="182"/>
      <c r="K1091" s="181"/>
      <c r="L1091" s="182"/>
      <c r="M1091" s="183"/>
      <c r="N1091" s="78" t="s">
        <v>3878</v>
      </c>
    </row>
    <row r="1092" spans="1:52" ht="30" customHeight="1">
      <c r="A1092" s="172" t="s">
        <v>1435</v>
      </c>
      <c r="B1092" s="172" t="s">
        <v>145</v>
      </c>
      <c r="C1092" s="172" t="s">
        <v>358</v>
      </c>
      <c r="D1092" s="173">
        <v>1</v>
      </c>
      <c r="E1092" s="184">
        <f>일위대가목록!E412</f>
        <v>0</v>
      </c>
      <c r="F1092" s="178">
        <f>TRUNC(E1092*D1092,1)</f>
        <v>0</v>
      </c>
      <c r="G1092" s="184">
        <f>일위대가목록!F412</f>
        <v>14834</v>
      </c>
      <c r="H1092" s="178">
        <f>TRUNC(G1092*D1092,1)</f>
        <v>14834</v>
      </c>
      <c r="I1092" s="184">
        <f>일위대가목록!G412</f>
        <v>445</v>
      </c>
      <c r="J1092" s="178">
        <f>TRUNC(I1092*D1092,1)</f>
        <v>445</v>
      </c>
      <c r="K1092" s="184">
        <f>TRUNC(E1092+G1092+I1092,1)</f>
        <v>15279</v>
      </c>
      <c r="L1092" s="178">
        <f>TRUNC(F1092+H1092+J1092,1)</f>
        <v>15279</v>
      </c>
      <c r="M1092" s="172" t="s">
        <v>1439</v>
      </c>
      <c r="N1092" s="78" t="s">
        <v>3878</v>
      </c>
      <c r="O1092" s="78" t="s">
        <v>4405</v>
      </c>
      <c r="P1092" s="78" t="s">
        <v>331</v>
      </c>
      <c r="Q1092" s="78" t="s">
        <v>332</v>
      </c>
      <c r="R1092" s="78" t="s">
        <v>332</v>
      </c>
      <c r="AV1092" s="78" t="s">
        <v>145</v>
      </c>
      <c r="AW1092" s="78" t="s">
        <v>5330</v>
      </c>
      <c r="AX1092" s="78" t="s">
        <v>145</v>
      </c>
      <c r="AY1092" s="78" t="s">
        <v>145</v>
      </c>
      <c r="AZ1092" s="78" t="s">
        <v>145</v>
      </c>
    </row>
    <row r="1093" spans="1:52" ht="30" customHeight="1">
      <c r="A1093" s="172" t="s">
        <v>1762</v>
      </c>
      <c r="B1093" s="172" t="s">
        <v>1763</v>
      </c>
      <c r="C1093" s="172" t="s">
        <v>358</v>
      </c>
      <c r="D1093" s="173">
        <v>1.05</v>
      </c>
      <c r="E1093" s="184">
        <f>단가대비표!O189</f>
        <v>9419</v>
      </c>
      <c r="F1093" s="178">
        <f>TRUNC(E1093*D1093,1)</f>
        <v>9889.9</v>
      </c>
      <c r="G1093" s="184">
        <f>단가대비표!P189</f>
        <v>0</v>
      </c>
      <c r="H1093" s="178">
        <f>TRUNC(G1093*D1093,1)</f>
        <v>0</v>
      </c>
      <c r="I1093" s="184">
        <f>단가대비표!V189</f>
        <v>0</v>
      </c>
      <c r="J1093" s="178">
        <f>TRUNC(I1093*D1093,1)</f>
        <v>0</v>
      </c>
      <c r="K1093" s="184">
        <f>TRUNC(E1093+G1093+I1093,1)</f>
        <v>9419</v>
      </c>
      <c r="L1093" s="178">
        <f>TRUNC(F1093+H1093+J1093,1)</f>
        <v>9889.9</v>
      </c>
      <c r="M1093" s="172" t="s">
        <v>145</v>
      </c>
      <c r="N1093" s="78" t="s">
        <v>3878</v>
      </c>
      <c r="O1093" s="78" t="s">
        <v>5331</v>
      </c>
      <c r="P1093" s="78" t="s">
        <v>332</v>
      </c>
      <c r="Q1093" s="78" t="s">
        <v>332</v>
      </c>
      <c r="R1093" s="78" t="s">
        <v>331</v>
      </c>
      <c r="AV1093" s="78" t="s">
        <v>145</v>
      </c>
      <c r="AW1093" s="78" t="s">
        <v>5332</v>
      </c>
      <c r="AX1093" s="78" t="s">
        <v>145</v>
      </c>
      <c r="AY1093" s="78" t="s">
        <v>145</v>
      </c>
      <c r="AZ1093" s="78" t="s">
        <v>145</v>
      </c>
    </row>
    <row r="1094" spans="1:52" ht="30" customHeight="1">
      <c r="A1094" s="172" t="s">
        <v>1494</v>
      </c>
      <c r="B1094" s="172" t="s">
        <v>145</v>
      </c>
      <c r="C1094" s="172" t="s">
        <v>145</v>
      </c>
      <c r="D1094" s="173"/>
      <c r="E1094" s="184"/>
      <c r="F1094" s="178">
        <f>TRUNC(SUMIF(N1092:N1093, N1091, F1092:F1093),0)</f>
        <v>9889</v>
      </c>
      <c r="G1094" s="184"/>
      <c r="H1094" s="178">
        <f>TRUNC(SUMIF(N1092:N1093, N1091, H1092:H1093),0)</f>
        <v>14834</v>
      </c>
      <c r="I1094" s="184"/>
      <c r="J1094" s="178">
        <f>TRUNC(SUMIF(N1092:N1093, N1091, J1092:J1093),0)</f>
        <v>445</v>
      </c>
      <c r="K1094" s="184"/>
      <c r="L1094" s="178">
        <f>F1094+H1094+J1094</f>
        <v>25168</v>
      </c>
      <c r="M1094" s="172" t="s">
        <v>145</v>
      </c>
      <c r="N1094" s="78" t="s">
        <v>342</v>
      </c>
      <c r="O1094" s="78" t="s">
        <v>342</v>
      </c>
      <c r="P1094" s="78" t="s">
        <v>145</v>
      </c>
      <c r="Q1094" s="78" t="s">
        <v>145</v>
      </c>
      <c r="R1094" s="78" t="s">
        <v>145</v>
      </c>
      <c r="AV1094" s="78" t="s">
        <v>145</v>
      </c>
      <c r="AW1094" s="78" t="s">
        <v>145</v>
      </c>
      <c r="AX1094" s="78" t="s">
        <v>145</v>
      </c>
      <c r="AY1094" s="78" t="s">
        <v>145</v>
      </c>
      <c r="AZ1094" s="78" t="s">
        <v>145</v>
      </c>
    </row>
    <row r="1095" spans="1:52" ht="30" customHeight="1">
      <c r="A1095" s="173"/>
      <c r="B1095" s="173"/>
      <c r="C1095" s="173"/>
      <c r="D1095" s="173"/>
      <c r="E1095" s="184"/>
      <c r="F1095" s="178"/>
      <c r="G1095" s="184"/>
      <c r="H1095" s="178"/>
      <c r="I1095" s="184"/>
      <c r="J1095" s="178"/>
      <c r="K1095" s="184"/>
      <c r="L1095" s="178"/>
      <c r="M1095" s="173"/>
    </row>
    <row r="1096" spans="1:52" ht="30" customHeight="1">
      <c r="A1096" s="179" t="s">
        <v>5333</v>
      </c>
      <c r="B1096" s="180"/>
      <c r="C1096" s="180"/>
      <c r="D1096" s="180"/>
      <c r="E1096" s="181"/>
      <c r="F1096" s="182"/>
      <c r="G1096" s="181"/>
      <c r="H1096" s="182"/>
      <c r="I1096" s="181"/>
      <c r="J1096" s="182"/>
      <c r="K1096" s="181"/>
      <c r="L1096" s="182"/>
      <c r="M1096" s="183"/>
      <c r="N1096" s="78" t="s">
        <v>3880</v>
      </c>
    </row>
    <row r="1097" spans="1:52" ht="30" customHeight="1">
      <c r="A1097" s="172" t="s">
        <v>1569</v>
      </c>
      <c r="B1097" s="172" t="s">
        <v>1764</v>
      </c>
      <c r="C1097" s="172" t="s">
        <v>358</v>
      </c>
      <c r="D1097" s="173">
        <v>1.1000000000000001</v>
      </c>
      <c r="E1097" s="184">
        <f>단가대비표!O160</f>
        <v>7827</v>
      </c>
      <c r="F1097" s="178">
        <f>TRUNC(E1097*D1097,1)</f>
        <v>8609.7000000000007</v>
      </c>
      <c r="G1097" s="184">
        <f>단가대비표!P160</f>
        <v>0</v>
      </c>
      <c r="H1097" s="178">
        <f>TRUNC(G1097*D1097,1)</f>
        <v>0</v>
      </c>
      <c r="I1097" s="184">
        <f>단가대비표!V160</f>
        <v>0</v>
      </c>
      <c r="J1097" s="178">
        <f>TRUNC(I1097*D1097,1)</f>
        <v>0</v>
      </c>
      <c r="K1097" s="184">
        <f t="shared" ref="K1097:L1099" si="174">TRUNC(E1097+G1097+I1097,1)</f>
        <v>7827</v>
      </c>
      <c r="L1097" s="178">
        <f t="shared" si="174"/>
        <v>8609.7000000000007</v>
      </c>
      <c r="M1097" s="172" t="s">
        <v>145</v>
      </c>
      <c r="N1097" s="78" t="s">
        <v>3880</v>
      </c>
      <c r="O1097" s="78" t="s">
        <v>5334</v>
      </c>
      <c r="P1097" s="78" t="s">
        <v>332</v>
      </c>
      <c r="Q1097" s="78" t="s">
        <v>332</v>
      </c>
      <c r="R1097" s="78" t="s">
        <v>331</v>
      </c>
      <c r="AV1097" s="78" t="s">
        <v>145</v>
      </c>
      <c r="AW1097" s="78" t="s">
        <v>5335</v>
      </c>
      <c r="AX1097" s="78" t="s">
        <v>145</v>
      </c>
      <c r="AY1097" s="78" t="s">
        <v>145</v>
      </c>
      <c r="AZ1097" s="78" t="s">
        <v>145</v>
      </c>
    </row>
    <row r="1098" spans="1:52" ht="30" customHeight="1">
      <c r="A1098" s="172" t="s">
        <v>1708</v>
      </c>
      <c r="B1098" s="172" t="s">
        <v>1765</v>
      </c>
      <c r="C1098" s="172" t="s">
        <v>1273</v>
      </c>
      <c r="D1098" s="173">
        <v>0.3</v>
      </c>
      <c r="E1098" s="184">
        <f>단가대비표!O297</f>
        <v>2732</v>
      </c>
      <c r="F1098" s="178">
        <f>TRUNC(E1098*D1098,1)</f>
        <v>819.6</v>
      </c>
      <c r="G1098" s="184">
        <f>단가대비표!P297</f>
        <v>0</v>
      </c>
      <c r="H1098" s="178">
        <f>TRUNC(G1098*D1098,1)</f>
        <v>0</v>
      </c>
      <c r="I1098" s="184">
        <f>단가대비표!V297</f>
        <v>0</v>
      </c>
      <c r="J1098" s="178">
        <f>TRUNC(I1098*D1098,1)</f>
        <v>0</v>
      </c>
      <c r="K1098" s="184">
        <f t="shared" si="174"/>
        <v>2732</v>
      </c>
      <c r="L1098" s="178">
        <f t="shared" si="174"/>
        <v>819.6</v>
      </c>
      <c r="M1098" s="172" t="s">
        <v>145</v>
      </c>
      <c r="N1098" s="78" t="s">
        <v>3880</v>
      </c>
      <c r="O1098" s="78" t="s">
        <v>5336</v>
      </c>
      <c r="P1098" s="78" t="s">
        <v>332</v>
      </c>
      <c r="Q1098" s="78" t="s">
        <v>332</v>
      </c>
      <c r="R1098" s="78" t="s">
        <v>331</v>
      </c>
      <c r="AV1098" s="78" t="s">
        <v>145</v>
      </c>
      <c r="AW1098" s="78" t="s">
        <v>5337</v>
      </c>
      <c r="AX1098" s="78" t="s">
        <v>145</v>
      </c>
      <c r="AY1098" s="78" t="s">
        <v>145</v>
      </c>
      <c r="AZ1098" s="78" t="s">
        <v>145</v>
      </c>
    </row>
    <row r="1099" spans="1:52" ht="30" customHeight="1">
      <c r="A1099" s="172" t="s">
        <v>1188</v>
      </c>
      <c r="B1099" s="172" t="s">
        <v>1438</v>
      </c>
      <c r="C1099" s="172" t="s">
        <v>358</v>
      </c>
      <c r="D1099" s="173">
        <v>1</v>
      </c>
      <c r="E1099" s="184">
        <f>일위대가목록!E413</f>
        <v>0</v>
      </c>
      <c r="F1099" s="178">
        <f>TRUNC(E1099*D1099,1)</f>
        <v>0</v>
      </c>
      <c r="G1099" s="184">
        <f>일위대가목록!F413</f>
        <v>14412</v>
      </c>
      <c r="H1099" s="178">
        <f>TRUNC(G1099*D1099,1)</f>
        <v>14412</v>
      </c>
      <c r="I1099" s="184">
        <f>일위대가목록!G413</f>
        <v>0</v>
      </c>
      <c r="J1099" s="178">
        <f>TRUNC(I1099*D1099,1)</f>
        <v>0</v>
      </c>
      <c r="K1099" s="184">
        <f t="shared" si="174"/>
        <v>14412</v>
      </c>
      <c r="L1099" s="178">
        <f t="shared" si="174"/>
        <v>14412</v>
      </c>
      <c r="M1099" s="172" t="s">
        <v>1441</v>
      </c>
      <c r="N1099" s="78" t="s">
        <v>3880</v>
      </c>
      <c r="O1099" s="78" t="s">
        <v>4406</v>
      </c>
      <c r="P1099" s="78" t="s">
        <v>331</v>
      </c>
      <c r="Q1099" s="78" t="s">
        <v>332</v>
      </c>
      <c r="R1099" s="78" t="s">
        <v>332</v>
      </c>
      <c r="AV1099" s="78" t="s">
        <v>145</v>
      </c>
      <c r="AW1099" s="78" t="s">
        <v>5338</v>
      </c>
      <c r="AX1099" s="78" t="s">
        <v>145</v>
      </c>
      <c r="AY1099" s="78" t="s">
        <v>145</v>
      </c>
      <c r="AZ1099" s="78" t="s">
        <v>145</v>
      </c>
    </row>
    <row r="1100" spans="1:52" ht="30" customHeight="1">
      <c r="A1100" s="172" t="s">
        <v>1494</v>
      </c>
      <c r="B1100" s="172" t="s">
        <v>145</v>
      </c>
      <c r="C1100" s="172" t="s">
        <v>145</v>
      </c>
      <c r="D1100" s="173"/>
      <c r="E1100" s="184"/>
      <c r="F1100" s="178">
        <f>TRUNC(SUMIF(N1097:N1099, N1096, F1097:F1099),0)</f>
        <v>9429</v>
      </c>
      <c r="G1100" s="184"/>
      <c r="H1100" s="178">
        <f>TRUNC(SUMIF(N1097:N1099, N1096, H1097:H1099),0)</f>
        <v>14412</v>
      </c>
      <c r="I1100" s="184"/>
      <c r="J1100" s="178">
        <f>TRUNC(SUMIF(N1097:N1099, N1096, J1097:J1099),0)</f>
        <v>0</v>
      </c>
      <c r="K1100" s="184"/>
      <c r="L1100" s="178">
        <f>F1100+H1100+J1100</f>
        <v>23841</v>
      </c>
      <c r="M1100" s="172" t="s">
        <v>145</v>
      </c>
      <c r="N1100" s="78" t="s">
        <v>342</v>
      </c>
      <c r="O1100" s="78" t="s">
        <v>342</v>
      </c>
      <c r="P1100" s="78" t="s">
        <v>145</v>
      </c>
      <c r="Q1100" s="78" t="s">
        <v>145</v>
      </c>
      <c r="R1100" s="78" t="s">
        <v>145</v>
      </c>
      <c r="AV1100" s="78" t="s">
        <v>145</v>
      </c>
      <c r="AW1100" s="78" t="s">
        <v>145</v>
      </c>
      <c r="AX1100" s="78" t="s">
        <v>145</v>
      </c>
      <c r="AY1100" s="78" t="s">
        <v>145</v>
      </c>
      <c r="AZ1100" s="78" t="s">
        <v>145</v>
      </c>
    </row>
    <row r="1101" spans="1:52" ht="30" customHeight="1">
      <c r="A1101" s="173"/>
      <c r="B1101" s="173"/>
      <c r="C1101" s="173"/>
      <c r="D1101" s="173"/>
      <c r="E1101" s="184"/>
      <c r="F1101" s="178"/>
      <c r="G1101" s="184"/>
      <c r="H1101" s="178"/>
      <c r="I1101" s="184"/>
      <c r="J1101" s="178"/>
      <c r="K1101" s="184"/>
      <c r="L1101" s="178"/>
      <c r="M1101" s="173"/>
    </row>
    <row r="1102" spans="1:52" ht="30" customHeight="1">
      <c r="A1102" s="179" t="s">
        <v>5339</v>
      </c>
      <c r="B1102" s="180"/>
      <c r="C1102" s="180"/>
      <c r="D1102" s="180"/>
      <c r="E1102" s="181"/>
      <c r="F1102" s="182"/>
      <c r="G1102" s="181"/>
      <c r="H1102" s="182"/>
      <c r="I1102" s="181"/>
      <c r="J1102" s="182"/>
      <c r="K1102" s="181"/>
      <c r="L1102" s="182"/>
      <c r="M1102" s="183"/>
      <c r="N1102" s="78" t="s">
        <v>3882</v>
      </c>
    </row>
    <row r="1103" spans="1:52" ht="30" customHeight="1">
      <c r="A1103" s="172" t="s">
        <v>1569</v>
      </c>
      <c r="B1103" s="172" t="s">
        <v>1766</v>
      </c>
      <c r="C1103" s="172" t="s">
        <v>358</v>
      </c>
      <c r="D1103" s="173">
        <v>1.1000000000000001</v>
      </c>
      <c r="E1103" s="184">
        <f>단가대비표!O163</f>
        <v>45432.09</v>
      </c>
      <c r="F1103" s="178">
        <f>TRUNC(E1103*D1103,1)</f>
        <v>49975.199999999997</v>
      </c>
      <c r="G1103" s="184">
        <f>단가대비표!P163</f>
        <v>0</v>
      </c>
      <c r="H1103" s="178">
        <f>TRUNC(G1103*D1103,1)</f>
        <v>0</v>
      </c>
      <c r="I1103" s="184">
        <f>단가대비표!V163</f>
        <v>0</v>
      </c>
      <c r="J1103" s="178">
        <f>TRUNC(I1103*D1103,1)</f>
        <v>0</v>
      </c>
      <c r="K1103" s="184">
        <f t="shared" ref="K1103:L1105" si="175">TRUNC(E1103+G1103+I1103,1)</f>
        <v>45432</v>
      </c>
      <c r="L1103" s="178">
        <f t="shared" si="175"/>
        <v>49975.199999999997</v>
      </c>
      <c r="M1103" s="172" t="s">
        <v>145</v>
      </c>
      <c r="N1103" s="78" t="s">
        <v>3882</v>
      </c>
      <c r="O1103" s="78" t="s">
        <v>5340</v>
      </c>
      <c r="P1103" s="78" t="s">
        <v>332</v>
      </c>
      <c r="Q1103" s="78" t="s">
        <v>332</v>
      </c>
      <c r="R1103" s="78" t="s">
        <v>331</v>
      </c>
      <c r="AV1103" s="78" t="s">
        <v>145</v>
      </c>
      <c r="AW1103" s="78" t="s">
        <v>5341</v>
      </c>
      <c r="AX1103" s="78" t="s">
        <v>145</v>
      </c>
      <c r="AY1103" s="78" t="s">
        <v>145</v>
      </c>
      <c r="AZ1103" s="78" t="s">
        <v>145</v>
      </c>
    </row>
    <row r="1104" spans="1:52" ht="30" customHeight="1">
      <c r="A1104" s="172" t="s">
        <v>1569</v>
      </c>
      <c r="B1104" s="172" t="s">
        <v>1767</v>
      </c>
      <c r="C1104" s="172" t="s">
        <v>358</v>
      </c>
      <c r="D1104" s="173">
        <v>1.1000000000000001</v>
      </c>
      <c r="E1104" s="184">
        <f>단가대비표!O164</f>
        <v>47407.4</v>
      </c>
      <c r="F1104" s="178">
        <f>TRUNC(E1104*D1104,1)</f>
        <v>52148.1</v>
      </c>
      <c r="G1104" s="184">
        <f>단가대비표!P164</f>
        <v>0</v>
      </c>
      <c r="H1104" s="178">
        <f>TRUNC(G1104*D1104,1)</f>
        <v>0</v>
      </c>
      <c r="I1104" s="184">
        <f>단가대비표!V164</f>
        <v>0</v>
      </c>
      <c r="J1104" s="178">
        <f>TRUNC(I1104*D1104,1)</f>
        <v>0</v>
      </c>
      <c r="K1104" s="184">
        <f t="shared" si="175"/>
        <v>47407.4</v>
      </c>
      <c r="L1104" s="178">
        <f t="shared" si="175"/>
        <v>52148.1</v>
      </c>
      <c r="M1104" s="172" t="s">
        <v>145</v>
      </c>
      <c r="N1104" s="78" t="s">
        <v>3882</v>
      </c>
      <c r="O1104" s="78" t="s">
        <v>5342</v>
      </c>
      <c r="P1104" s="78" t="s">
        <v>332</v>
      </c>
      <c r="Q1104" s="78" t="s">
        <v>332</v>
      </c>
      <c r="R1104" s="78" t="s">
        <v>331</v>
      </c>
      <c r="AV1104" s="78" t="s">
        <v>145</v>
      </c>
      <c r="AW1104" s="78" t="s">
        <v>5343</v>
      </c>
      <c r="AX1104" s="78" t="s">
        <v>145</v>
      </c>
      <c r="AY1104" s="78" t="s">
        <v>145</v>
      </c>
      <c r="AZ1104" s="78" t="s">
        <v>145</v>
      </c>
    </row>
    <row r="1105" spans="1:52" ht="30" customHeight="1">
      <c r="A1105" s="172" t="s">
        <v>1425</v>
      </c>
      <c r="B1105" s="172" t="s">
        <v>1440</v>
      </c>
      <c r="C1105" s="172" t="s">
        <v>358</v>
      </c>
      <c r="D1105" s="173">
        <v>2</v>
      </c>
      <c r="E1105" s="184">
        <f>일위대가목록!E414</f>
        <v>0</v>
      </c>
      <c r="F1105" s="178">
        <f>TRUNC(E1105*D1105,1)</f>
        <v>0</v>
      </c>
      <c r="G1105" s="184">
        <f>일위대가목록!F414</f>
        <v>8513</v>
      </c>
      <c r="H1105" s="178">
        <f>TRUNC(G1105*D1105,1)</f>
        <v>17026</v>
      </c>
      <c r="I1105" s="184">
        <f>일위대가목록!G414</f>
        <v>0</v>
      </c>
      <c r="J1105" s="178">
        <f>TRUNC(I1105*D1105,1)</f>
        <v>0</v>
      </c>
      <c r="K1105" s="184">
        <f t="shared" si="175"/>
        <v>8513</v>
      </c>
      <c r="L1105" s="178">
        <f t="shared" si="175"/>
        <v>17026</v>
      </c>
      <c r="M1105" s="172" t="s">
        <v>1444</v>
      </c>
      <c r="N1105" s="78" t="s">
        <v>3882</v>
      </c>
      <c r="O1105" s="78" t="s">
        <v>4407</v>
      </c>
      <c r="P1105" s="78" t="s">
        <v>331</v>
      </c>
      <c r="Q1105" s="78" t="s">
        <v>332</v>
      </c>
      <c r="R1105" s="78" t="s">
        <v>332</v>
      </c>
      <c r="AV1105" s="78" t="s">
        <v>145</v>
      </c>
      <c r="AW1105" s="78" t="s">
        <v>5344</v>
      </c>
      <c r="AX1105" s="78" t="s">
        <v>145</v>
      </c>
      <c r="AY1105" s="78" t="s">
        <v>145</v>
      </c>
      <c r="AZ1105" s="78" t="s">
        <v>145</v>
      </c>
    </row>
    <row r="1106" spans="1:52" ht="30" customHeight="1">
      <c r="A1106" s="172" t="s">
        <v>1494</v>
      </c>
      <c r="B1106" s="172" t="s">
        <v>145</v>
      </c>
      <c r="C1106" s="172" t="s">
        <v>145</v>
      </c>
      <c r="D1106" s="173"/>
      <c r="E1106" s="184"/>
      <c r="F1106" s="178">
        <f>TRUNC(SUMIF(N1103:N1105, N1102, F1103:F1105),0)</f>
        <v>102123</v>
      </c>
      <c r="G1106" s="184"/>
      <c r="H1106" s="178">
        <f>TRUNC(SUMIF(N1103:N1105, N1102, H1103:H1105),0)</f>
        <v>17026</v>
      </c>
      <c r="I1106" s="184"/>
      <c r="J1106" s="178">
        <f>TRUNC(SUMIF(N1103:N1105, N1102, J1103:J1105),0)</f>
        <v>0</v>
      </c>
      <c r="K1106" s="184"/>
      <c r="L1106" s="178">
        <f>F1106+H1106+J1106</f>
        <v>119149</v>
      </c>
      <c r="M1106" s="172" t="s">
        <v>145</v>
      </c>
      <c r="N1106" s="78" t="s">
        <v>342</v>
      </c>
      <c r="O1106" s="78" t="s">
        <v>342</v>
      </c>
      <c r="P1106" s="78" t="s">
        <v>145</v>
      </c>
      <c r="Q1106" s="78" t="s">
        <v>145</v>
      </c>
      <c r="R1106" s="78" t="s">
        <v>145</v>
      </c>
      <c r="AV1106" s="78" t="s">
        <v>145</v>
      </c>
      <c r="AW1106" s="78" t="s">
        <v>145</v>
      </c>
      <c r="AX1106" s="78" t="s">
        <v>145</v>
      </c>
      <c r="AY1106" s="78" t="s">
        <v>145</v>
      </c>
      <c r="AZ1106" s="78" t="s">
        <v>145</v>
      </c>
    </row>
    <row r="1107" spans="1:52" ht="30" customHeight="1">
      <c r="A1107" s="173"/>
      <c r="B1107" s="173"/>
      <c r="C1107" s="173"/>
      <c r="D1107" s="173"/>
      <c r="E1107" s="184"/>
      <c r="F1107" s="178"/>
      <c r="G1107" s="184"/>
      <c r="H1107" s="178"/>
      <c r="I1107" s="184"/>
      <c r="J1107" s="178"/>
      <c r="K1107" s="184"/>
      <c r="L1107" s="178"/>
      <c r="M1107" s="173"/>
    </row>
    <row r="1108" spans="1:52" ht="30" customHeight="1">
      <c r="A1108" s="179" t="s">
        <v>5345</v>
      </c>
      <c r="B1108" s="180"/>
      <c r="C1108" s="180"/>
      <c r="D1108" s="180"/>
      <c r="E1108" s="181"/>
      <c r="F1108" s="182"/>
      <c r="G1108" s="181"/>
      <c r="H1108" s="182"/>
      <c r="I1108" s="181"/>
      <c r="J1108" s="182"/>
      <c r="K1108" s="181"/>
      <c r="L1108" s="182"/>
      <c r="M1108" s="183"/>
      <c r="N1108" s="78" t="s">
        <v>3884</v>
      </c>
    </row>
    <row r="1109" spans="1:52" ht="30" customHeight="1">
      <c r="A1109" s="172" t="s">
        <v>1569</v>
      </c>
      <c r="B1109" s="172" t="s">
        <v>1570</v>
      </c>
      <c r="C1109" s="172" t="s">
        <v>358</v>
      </c>
      <c r="D1109" s="173">
        <v>2.2000000000000002</v>
      </c>
      <c r="E1109" s="184">
        <f>단가대비표!O161</f>
        <v>15648</v>
      </c>
      <c r="F1109" s="178">
        <f>TRUNC(E1109*D1109,1)</f>
        <v>34425.599999999999</v>
      </c>
      <c r="G1109" s="184">
        <f>단가대비표!P161</f>
        <v>0</v>
      </c>
      <c r="H1109" s="178">
        <f>TRUNC(G1109*D1109,1)</f>
        <v>0</v>
      </c>
      <c r="I1109" s="184">
        <f>단가대비표!V161</f>
        <v>0</v>
      </c>
      <c r="J1109" s="178">
        <f>TRUNC(I1109*D1109,1)</f>
        <v>0</v>
      </c>
      <c r="K1109" s="184">
        <f>TRUNC(E1109+G1109+I1109,1)</f>
        <v>15648</v>
      </c>
      <c r="L1109" s="178">
        <f>TRUNC(F1109+H1109+J1109,1)</f>
        <v>34425.599999999999</v>
      </c>
      <c r="M1109" s="172" t="s">
        <v>145</v>
      </c>
      <c r="N1109" s="78" t="s">
        <v>3884</v>
      </c>
      <c r="O1109" s="78" t="s">
        <v>4541</v>
      </c>
      <c r="P1109" s="78" t="s">
        <v>332</v>
      </c>
      <c r="Q1109" s="78" t="s">
        <v>332</v>
      </c>
      <c r="R1109" s="78" t="s">
        <v>331</v>
      </c>
      <c r="AV1109" s="78" t="s">
        <v>145</v>
      </c>
      <c r="AW1109" s="78" t="s">
        <v>5346</v>
      </c>
      <c r="AX1109" s="78" t="s">
        <v>145</v>
      </c>
      <c r="AY1109" s="78" t="s">
        <v>145</v>
      </c>
      <c r="AZ1109" s="78" t="s">
        <v>145</v>
      </c>
    </row>
    <row r="1110" spans="1:52" ht="30" customHeight="1">
      <c r="A1110" s="172" t="s">
        <v>1442</v>
      </c>
      <c r="B1110" s="172" t="s">
        <v>1443</v>
      </c>
      <c r="C1110" s="172" t="s">
        <v>358</v>
      </c>
      <c r="D1110" s="173">
        <v>1</v>
      </c>
      <c r="E1110" s="184">
        <f>일위대가목록!E415</f>
        <v>0</v>
      </c>
      <c r="F1110" s="178">
        <f>TRUNC(E1110*D1110,1)</f>
        <v>0</v>
      </c>
      <c r="G1110" s="184">
        <f>일위대가목록!F415</f>
        <v>10366</v>
      </c>
      <c r="H1110" s="178">
        <f>TRUNC(G1110*D1110,1)</f>
        <v>10366</v>
      </c>
      <c r="I1110" s="184">
        <f>일위대가목록!G415</f>
        <v>207</v>
      </c>
      <c r="J1110" s="178">
        <f>TRUNC(I1110*D1110,1)</f>
        <v>207</v>
      </c>
      <c r="K1110" s="184">
        <f>TRUNC(E1110+G1110+I1110,1)</f>
        <v>10573</v>
      </c>
      <c r="L1110" s="178">
        <f>TRUNC(F1110+H1110+J1110,1)</f>
        <v>10573</v>
      </c>
      <c r="M1110" s="172" t="s">
        <v>1447</v>
      </c>
      <c r="N1110" s="78" t="s">
        <v>3884</v>
      </c>
      <c r="O1110" s="78" t="s">
        <v>4408</v>
      </c>
      <c r="P1110" s="78" t="s">
        <v>331</v>
      </c>
      <c r="Q1110" s="78" t="s">
        <v>332</v>
      </c>
      <c r="R1110" s="78" t="s">
        <v>332</v>
      </c>
      <c r="AV1110" s="78" t="s">
        <v>145</v>
      </c>
      <c r="AW1110" s="78" t="s">
        <v>5347</v>
      </c>
      <c r="AX1110" s="78" t="s">
        <v>145</v>
      </c>
      <c r="AY1110" s="78" t="s">
        <v>145</v>
      </c>
      <c r="AZ1110" s="78" t="s">
        <v>145</v>
      </c>
    </row>
    <row r="1111" spans="1:52" ht="30" customHeight="1">
      <c r="A1111" s="172" t="s">
        <v>1494</v>
      </c>
      <c r="B1111" s="172" t="s">
        <v>145</v>
      </c>
      <c r="C1111" s="172" t="s">
        <v>145</v>
      </c>
      <c r="D1111" s="173"/>
      <c r="E1111" s="184"/>
      <c r="F1111" s="178">
        <f>TRUNC(SUMIF(N1109:N1110, N1108, F1109:F1110),0)</f>
        <v>34425</v>
      </c>
      <c r="G1111" s="184"/>
      <c r="H1111" s="178">
        <f>TRUNC(SUMIF(N1109:N1110, N1108, H1109:H1110),0)</f>
        <v>10366</v>
      </c>
      <c r="I1111" s="184"/>
      <c r="J1111" s="178">
        <f>TRUNC(SUMIF(N1109:N1110, N1108, J1109:J1110),0)</f>
        <v>207</v>
      </c>
      <c r="K1111" s="184"/>
      <c r="L1111" s="178">
        <f>F1111+H1111+J1111</f>
        <v>44998</v>
      </c>
      <c r="M1111" s="172" t="s">
        <v>145</v>
      </c>
      <c r="N1111" s="78" t="s">
        <v>342</v>
      </c>
      <c r="O1111" s="78" t="s">
        <v>342</v>
      </c>
      <c r="P1111" s="78" t="s">
        <v>145</v>
      </c>
      <c r="Q1111" s="78" t="s">
        <v>145</v>
      </c>
      <c r="R1111" s="78" t="s">
        <v>145</v>
      </c>
      <c r="AV1111" s="78" t="s">
        <v>145</v>
      </c>
      <c r="AW1111" s="78" t="s">
        <v>145</v>
      </c>
      <c r="AX1111" s="78" t="s">
        <v>145</v>
      </c>
      <c r="AY1111" s="78" t="s">
        <v>145</v>
      </c>
      <c r="AZ1111" s="78" t="s">
        <v>145</v>
      </c>
    </row>
    <row r="1112" spans="1:52" ht="30" customHeight="1">
      <c r="A1112" s="173"/>
      <c r="B1112" s="173"/>
      <c r="C1112" s="173"/>
      <c r="D1112" s="173"/>
      <c r="E1112" s="184"/>
      <c r="F1112" s="178"/>
      <c r="G1112" s="184"/>
      <c r="H1112" s="178"/>
      <c r="I1112" s="184"/>
      <c r="J1112" s="178"/>
      <c r="K1112" s="184"/>
      <c r="L1112" s="178"/>
      <c r="M1112" s="173"/>
    </row>
    <row r="1113" spans="1:52" ht="30" customHeight="1">
      <c r="A1113" s="179" t="s">
        <v>5348</v>
      </c>
      <c r="B1113" s="180"/>
      <c r="C1113" s="180"/>
      <c r="D1113" s="180"/>
      <c r="E1113" s="181"/>
      <c r="F1113" s="182"/>
      <c r="G1113" s="181"/>
      <c r="H1113" s="182"/>
      <c r="I1113" s="181"/>
      <c r="J1113" s="182"/>
      <c r="K1113" s="181"/>
      <c r="L1113" s="182"/>
      <c r="M1113" s="183"/>
      <c r="N1113" s="78" t="s">
        <v>3886</v>
      </c>
    </row>
    <row r="1114" spans="1:52" ht="30" customHeight="1">
      <c r="A1114" s="172" t="s">
        <v>1768</v>
      </c>
      <c r="B1114" s="172" t="s">
        <v>1769</v>
      </c>
      <c r="C1114" s="172" t="s">
        <v>358</v>
      </c>
      <c r="D1114" s="173">
        <v>1.05</v>
      </c>
      <c r="E1114" s="184">
        <f>단가대비표!O162</f>
        <v>46200</v>
      </c>
      <c r="F1114" s="178">
        <f>TRUNC(E1114*D1114,1)</f>
        <v>48510</v>
      </c>
      <c r="G1114" s="184">
        <f>단가대비표!P162</f>
        <v>0</v>
      </c>
      <c r="H1114" s="178">
        <f>TRUNC(G1114*D1114,1)</f>
        <v>0</v>
      </c>
      <c r="I1114" s="184">
        <f>단가대비표!V162</f>
        <v>0</v>
      </c>
      <c r="J1114" s="178">
        <f>TRUNC(I1114*D1114,1)</f>
        <v>0</v>
      </c>
      <c r="K1114" s="184">
        <f>TRUNC(E1114+G1114+I1114,1)</f>
        <v>46200</v>
      </c>
      <c r="L1114" s="178">
        <f>TRUNC(F1114+H1114+J1114,1)</f>
        <v>48510</v>
      </c>
      <c r="M1114" s="172" t="s">
        <v>145</v>
      </c>
      <c r="N1114" s="78" t="s">
        <v>3886</v>
      </c>
      <c r="O1114" s="78" t="s">
        <v>5349</v>
      </c>
      <c r="P1114" s="78" t="s">
        <v>332</v>
      </c>
      <c r="Q1114" s="78" t="s">
        <v>332</v>
      </c>
      <c r="R1114" s="78" t="s">
        <v>331</v>
      </c>
      <c r="AV1114" s="78" t="s">
        <v>145</v>
      </c>
      <c r="AW1114" s="78" t="s">
        <v>5350</v>
      </c>
      <c r="AX1114" s="78" t="s">
        <v>145</v>
      </c>
      <c r="AY1114" s="78" t="s">
        <v>145</v>
      </c>
      <c r="AZ1114" s="78" t="s">
        <v>145</v>
      </c>
    </row>
    <row r="1115" spans="1:52" ht="30" customHeight="1">
      <c r="A1115" s="172" t="s">
        <v>1442</v>
      </c>
      <c r="B1115" s="172" t="s">
        <v>1443</v>
      </c>
      <c r="C1115" s="172" t="s">
        <v>358</v>
      </c>
      <c r="D1115" s="173">
        <v>1</v>
      </c>
      <c r="E1115" s="184">
        <f>일위대가목록!E415</f>
        <v>0</v>
      </c>
      <c r="F1115" s="178">
        <f>TRUNC(E1115*D1115,1)</f>
        <v>0</v>
      </c>
      <c r="G1115" s="184">
        <f>일위대가목록!F415</f>
        <v>10366</v>
      </c>
      <c r="H1115" s="178">
        <f>TRUNC(G1115*D1115,1)</f>
        <v>10366</v>
      </c>
      <c r="I1115" s="184">
        <f>일위대가목록!G415</f>
        <v>207</v>
      </c>
      <c r="J1115" s="178">
        <f>TRUNC(I1115*D1115,1)</f>
        <v>207</v>
      </c>
      <c r="K1115" s="184">
        <f>TRUNC(E1115+G1115+I1115,1)</f>
        <v>10573</v>
      </c>
      <c r="L1115" s="178">
        <f>TRUNC(F1115+H1115+J1115,1)</f>
        <v>10573</v>
      </c>
      <c r="M1115" s="172" t="s">
        <v>1447</v>
      </c>
      <c r="N1115" s="78" t="s">
        <v>3886</v>
      </c>
      <c r="O1115" s="78" t="s">
        <v>4408</v>
      </c>
      <c r="P1115" s="78" t="s">
        <v>331</v>
      </c>
      <c r="Q1115" s="78" t="s">
        <v>332</v>
      </c>
      <c r="R1115" s="78" t="s">
        <v>332</v>
      </c>
      <c r="AV1115" s="78" t="s">
        <v>145</v>
      </c>
      <c r="AW1115" s="78" t="s">
        <v>5351</v>
      </c>
      <c r="AX1115" s="78" t="s">
        <v>145</v>
      </c>
      <c r="AY1115" s="78" t="s">
        <v>145</v>
      </c>
      <c r="AZ1115" s="78" t="s">
        <v>145</v>
      </c>
    </row>
    <row r="1116" spans="1:52" ht="30" customHeight="1">
      <c r="A1116" s="172" t="s">
        <v>1494</v>
      </c>
      <c r="B1116" s="172" t="s">
        <v>145</v>
      </c>
      <c r="C1116" s="172" t="s">
        <v>145</v>
      </c>
      <c r="D1116" s="173"/>
      <c r="E1116" s="184"/>
      <c r="F1116" s="178">
        <f>TRUNC(SUMIF(N1114:N1115, N1113, F1114:F1115),0)</f>
        <v>48510</v>
      </c>
      <c r="G1116" s="184"/>
      <c r="H1116" s="178">
        <f>TRUNC(SUMIF(N1114:N1115, N1113, H1114:H1115),0)</f>
        <v>10366</v>
      </c>
      <c r="I1116" s="184"/>
      <c r="J1116" s="178">
        <f>TRUNC(SUMIF(N1114:N1115, N1113, J1114:J1115),0)</f>
        <v>207</v>
      </c>
      <c r="K1116" s="184"/>
      <c r="L1116" s="178">
        <f>F1116+H1116+J1116</f>
        <v>59083</v>
      </c>
      <c r="M1116" s="172" t="s">
        <v>145</v>
      </c>
      <c r="N1116" s="78" t="s">
        <v>342</v>
      </c>
      <c r="O1116" s="78" t="s">
        <v>342</v>
      </c>
      <c r="P1116" s="78" t="s">
        <v>145</v>
      </c>
      <c r="Q1116" s="78" t="s">
        <v>145</v>
      </c>
      <c r="R1116" s="78" t="s">
        <v>145</v>
      </c>
      <c r="AV1116" s="78" t="s">
        <v>145</v>
      </c>
      <c r="AW1116" s="78" t="s">
        <v>145</v>
      </c>
      <c r="AX1116" s="78" t="s">
        <v>145</v>
      </c>
      <c r="AY1116" s="78" t="s">
        <v>145</v>
      </c>
      <c r="AZ1116" s="78" t="s">
        <v>145</v>
      </c>
    </row>
    <row r="1117" spans="1:52" ht="30" customHeight="1">
      <c r="A1117" s="173"/>
      <c r="B1117" s="173"/>
      <c r="C1117" s="173"/>
      <c r="D1117" s="173"/>
      <c r="E1117" s="184"/>
      <c r="F1117" s="178"/>
      <c r="G1117" s="184"/>
      <c r="H1117" s="178"/>
      <c r="I1117" s="184"/>
      <c r="J1117" s="178"/>
      <c r="K1117" s="184"/>
      <c r="L1117" s="178"/>
      <c r="M1117" s="173"/>
    </row>
    <row r="1118" spans="1:52" ht="30" customHeight="1">
      <c r="A1118" s="179" t="s">
        <v>5352</v>
      </c>
      <c r="B1118" s="180"/>
      <c r="C1118" s="180"/>
      <c r="D1118" s="180"/>
      <c r="E1118" s="181"/>
      <c r="F1118" s="182"/>
      <c r="G1118" s="181"/>
      <c r="H1118" s="182"/>
      <c r="I1118" s="181"/>
      <c r="J1118" s="182"/>
      <c r="K1118" s="181"/>
      <c r="L1118" s="182"/>
      <c r="M1118" s="183"/>
      <c r="N1118" s="78" t="s">
        <v>3888</v>
      </c>
    </row>
    <row r="1119" spans="1:52" ht="30" customHeight="1">
      <c r="A1119" s="172" t="s">
        <v>1569</v>
      </c>
      <c r="B1119" s="172" t="s">
        <v>1570</v>
      </c>
      <c r="C1119" s="172" t="s">
        <v>358</v>
      </c>
      <c r="D1119" s="173">
        <v>1.05</v>
      </c>
      <c r="E1119" s="184">
        <f>단가대비표!O161</f>
        <v>15648</v>
      </c>
      <c r="F1119" s="178">
        <f>TRUNC(E1119*D1119,1)</f>
        <v>16430.400000000001</v>
      </c>
      <c r="G1119" s="184">
        <f>단가대비표!P161</f>
        <v>0</v>
      </c>
      <c r="H1119" s="178">
        <f>TRUNC(G1119*D1119,1)</f>
        <v>0</v>
      </c>
      <c r="I1119" s="184">
        <f>단가대비표!V161</f>
        <v>0</v>
      </c>
      <c r="J1119" s="178">
        <f>TRUNC(I1119*D1119,1)</f>
        <v>0</v>
      </c>
      <c r="K1119" s="184">
        <f>TRUNC(E1119+G1119+I1119,1)</f>
        <v>15648</v>
      </c>
      <c r="L1119" s="178">
        <f>TRUNC(F1119+H1119+J1119,1)</f>
        <v>16430.400000000001</v>
      </c>
      <c r="M1119" s="172" t="s">
        <v>145</v>
      </c>
      <c r="N1119" s="78" t="s">
        <v>3888</v>
      </c>
      <c r="O1119" s="78" t="s">
        <v>4541</v>
      </c>
      <c r="P1119" s="78" t="s">
        <v>332</v>
      </c>
      <c r="Q1119" s="78" t="s">
        <v>332</v>
      </c>
      <c r="R1119" s="78" t="s">
        <v>331</v>
      </c>
      <c r="AV1119" s="78" t="s">
        <v>145</v>
      </c>
      <c r="AW1119" s="78" t="s">
        <v>5353</v>
      </c>
      <c r="AX1119" s="78" t="s">
        <v>145</v>
      </c>
      <c r="AY1119" s="78" t="s">
        <v>145</v>
      </c>
      <c r="AZ1119" s="78" t="s">
        <v>145</v>
      </c>
    </row>
    <row r="1120" spans="1:52" ht="30" customHeight="1">
      <c r="A1120" s="172" t="s">
        <v>1445</v>
      </c>
      <c r="B1120" s="172" t="s">
        <v>1446</v>
      </c>
      <c r="C1120" s="172" t="s">
        <v>358</v>
      </c>
      <c r="D1120" s="173">
        <v>1</v>
      </c>
      <c r="E1120" s="184">
        <f>일위대가목록!E416</f>
        <v>0</v>
      </c>
      <c r="F1120" s="178">
        <f>TRUNC(E1120*D1120,1)</f>
        <v>0</v>
      </c>
      <c r="G1120" s="184">
        <f>일위대가목록!F416</f>
        <v>3059</v>
      </c>
      <c r="H1120" s="178">
        <f>TRUNC(G1120*D1120,1)</f>
        <v>3059</v>
      </c>
      <c r="I1120" s="184">
        <f>일위대가목록!G416</f>
        <v>0</v>
      </c>
      <c r="J1120" s="178">
        <f>TRUNC(I1120*D1120,1)</f>
        <v>0</v>
      </c>
      <c r="K1120" s="184">
        <f>TRUNC(E1120+G1120+I1120,1)</f>
        <v>3059</v>
      </c>
      <c r="L1120" s="178">
        <f>TRUNC(F1120+H1120+J1120,1)</f>
        <v>3059</v>
      </c>
      <c r="M1120" s="172" t="s">
        <v>1449</v>
      </c>
      <c r="N1120" s="78" t="s">
        <v>3888</v>
      </c>
      <c r="O1120" s="78" t="s">
        <v>4409</v>
      </c>
      <c r="P1120" s="78" t="s">
        <v>331</v>
      </c>
      <c r="Q1120" s="78" t="s">
        <v>332</v>
      </c>
      <c r="R1120" s="78" t="s">
        <v>332</v>
      </c>
      <c r="AV1120" s="78" t="s">
        <v>145</v>
      </c>
      <c r="AW1120" s="78" t="s">
        <v>5354</v>
      </c>
      <c r="AX1120" s="78" t="s">
        <v>145</v>
      </c>
      <c r="AY1120" s="78" t="s">
        <v>145</v>
      </c>
      <c r="AZ1120" s="78" t="s">
        <v>145</v>
      </c>
    </row>
    <row r="1121" spans="1:52" ht="30" customHeight="1">
      <c r="A1121" s="172" t="s">
        <v>1494</v>
      </c>
      <c r="B1121" s="172" t="s">
        <v>145</v>
      </c>
      <c r="C1121" s="172" t="s">
        <v>145</v>
      </c>
      <c r="D1121" s="173"/>
      <c r="E1121" s="184"/>
      <c r="F1121" s="178">
        <f>TRUNC(SUMIF(N1119:N1120, N1118, F1119:F1120),0)</f>
        <v>16430</v>
      </c>
      <c r="G1121" s="184"/>
      <c r="H1121" s="178">
        <f>TRUNC(SUMIF(N1119:N1120, N1118, H1119:H1120),0)</f>
        <v>3059</v>
      </c>
      <c r="I1121" s="184"/>
      <c r="J1121" s="178">
        <f>TRUNC(SUMIF(N1119:N1120, N1118, J1119:J1120),0)</f>
        <v>0</v>
      </c>
      <c r="K1121" s="184"/>
      <c r="L1121" s="178">
        <f>F1121+H1121+J1121</f>
        <v>19489</v>
      </c>
      <c r="M1121" s="172" t="s">
        <v>145</v>
      </c>
      <c r="N1121" s="78" t="s">
        <v>342</v>
      </c>
      <c r="O1121" s="78" t="s">
        <v>342</v>
      </c>
      <c r="P1121" s="78" t="s">
        <v>145</v>
      </c>
      <c r="Q1121" s="78" t="s">
        <v>145</v>
      </c>
      <c r="R1121" s="78" t="s">
        <v>145</v>
      </c>
      <c r="AV1121" s="78" t="s">
        <v>145</v>
      </c>
      <c r="AW1121" s="78" t="s">
        <v>145</v>
      </c>
      <c r="AX1121" s="78" t="s">
        <v>145</v>
      </c>
      <c r="AY1121" s="78" t="s">
        <v>145</v>
      </c>
      <c r="AZ1121" s="78" t="s">
        <v>145</v>
      </c>
    </row>
    <row r="1122" spans="1:52" ht="30" customHeight="1">
      <c r="A1122" s="173"/>
      <c r="B1122" s="173"/>
      <c r="C1122" s="173"/>
      <c r="D1122" s="173"/>
      <c r="E1122" s="184"/>
      <c r="F1122" s="178"/>
      <c r="G1122" s="184"/>
      <c r="H1122" s="178"/>
      <c r="I1122" s="184"/>
      <c r="J1122" s="178"/>
      <c r="K1122" s="184"/>
      <c r="L1122" s="178"/>
      <c r="M1122" s="173"/>
    </row>
    <row r="1123" spans="1:52" ht="30" customHeight="1">
      <c r="A1123" s="179" t="s">
        <v>5355</v>
      </c>
      <c r="B1123" s="180"/>
      <c r="C1123" s="180"/>
      <c r="D1123" s="180"/>
      <c r="E1123" s="181"/>
      <c r="F1123" s="182"/>
      <c r="G1123" s="181"/>
      <c r="H1123" s="182"/>
      <c r="I1123" s="181"/>
      <c r="J1123" s="182"/>
      <c r="K1123" s="181"/>
      <c r="L1123" s="182"/>
      <c r="M1123" s="183"/>
      <c r="N1123" s="78" t="s">
        <v>3890</v>
      </c>
    </row>
    <row r="1124" spans="1:52" ht="30" customHeight="1">
      <c r="A1124" s="172" t="s">
        <v>1572</v>
      </c>
      <c r="B1124" s="172" t="s">
        <v>1573</v>
      </c>
      <c r="C1124" s="172" t="s">
        <v>358</v>
      </c>
      <c r="D1124" s="173">
        <v>2.2999999999999998</v>
      </c>
      <c r="E1124" s="184">
        <f>단가대비표!O56</f>
        <v>183.91</v>
      </c>
      <c r="F1124" s="178">
        <f>TRUNC(E1124*D1124,1)</f>
        <v>422.9</v>
      </c>
      <c r="G1124" s="184">
        <f>단가대비표!P56</f>
        <v>0</v>
      </c>
      <c r="H1124" s="178">
        <f>TRUNC(G1124*D1124,1)</f>
        <v>0</v>
      </c>
      <c r="I1124" s="184">
        <f>단가대비표!V56</f>
        <v>0</v>
      </c>
      <c r="J1124" s="178">
        <f>TRUNC(I1124*D1124,1)</f>
        <v>0</v>
      </c>
      <c r="K1124" s="184">
        <f>TRUNC(E1124+G1124+I1124,1)</f>
        <v>183.9</v>
      </c>
      <c r="L1124" s="178">
        <f>TRUNC(F1124+H1124+J1124,1)</f>
        <v>422.9</v>
      </c>
      <c r="M1124" s="172" t="s">
        <v>145</v>
      </c>
      <c r="N1124" s="78" t="s">
        <v>3890</v>
      </c>
      <c r="O1124" s="78" t="s">
        <v>4544</v>
      </c>
      <c r="P1124" s="78" t="s">
        <v>332</v>
      </c>
      <c r="Q1124" s="78" t="s">
        <v>332</v>
      </c>
      <c r="R1124" s="78" t="s">
        <v>331</v>
      </c>
      <c r="AV1124" s="78" t="s">
        <v>145</v>
      </c>
      <c r="AW1124" s="78" t="s">
        <v>5356</v>
      </c>
      <c r="AX1124" s="78" t="s">
        <v>145</v>
      </c>
      <c r="AY1124" s="78" t="s">
        <v>145</v>
      </c>
      <c r="AZ1124" s="78" t="s">
        <v>145</v>
      </c>
    </row>
    <row r="1125" spans="1:52" ht="30" customHeight="1">
      <c r="A1125" s="172" t="s">
        <v>1191</v>
      </c>
      <c r="B1125" s="172" t="s">
        <v>499</v>
      </c>
      <c r="C1125" s="172" t="s">
        <v>358</v>
      </c>
      <c r="D1125" s="173">
        <v>1</v>
      </c>
      <c r="E1125" s="184">
        <f>일위대가목록!E302</f>
        <v>0</v>
      </c>
      <c r="F1125" s="178">
        <f>TRUNC(E1125*D1125,1)</f>
        <v>0</v>
      </c>
      <c r="G1125" s="184">
        <f>일위대가목록!F302</f>
        <v>1431</v>
      </c>
      <c r="H1125" s="178">
        <f>TRUNC(G1125*D1125,1)</f>
        <v>1431</v>
      </c>
      <c r="I1125" s="184">
        <f>일위대가목록!G302</f>
        <v>0</v>
      </c>
      <c r="J1125" s="178">
        <f>TRUNC(I1125*D1125,1)</f>
        <v>0</v>
      </c>
      <c r="K1125" s="184">
        <f>TRUNC(E1125+G1125+I1125,1)</f>
        <v>1431</v>
      </c>
      <c r="L1125" s="178">
        <f>TRUNC(F1125+H1125+J1125,1)</f>
        <v>1431</v>
      </c>
      <c r="M1125" s="172" t="s">
        <v>1194</v>
      </c>
      <c r="N1125" s="78" t="s">
        <v>3890</v>
      </c>
      <c r="O1125" s="78" t="s">
        <v>4285</v>
      </c>
      <c r="P1125" s="78" t="s">
        <v>331</v>
      </c>
      <c r="Q1125" s="78" t="s">
        <v>332</v>
      </c>
      <c r="R1125" s="78" t="s">
        <v>332</v>
      </c>
      <c r="AV1125" s="78" t="s">
        <v>145</v>
      </c>
      <c r="AW1125" s="78" t="s">
        <v>5357</v>
      </c>
      <c r="AX1125" s="78" t="s">
        <v>145</v>
      </c>
      <c r="AY1125" s="78" t="s">
        <v>145</v>
      </c>
      <c r="AZ1125" s="78" t="s">
        <v>145</v>
      </c>
    </row>
    <row r="1126" spans="1:52" ht="30" customHeight="1">
      <c r="A1126" s="172" t="s">
        <v>1494</v>
      </c>
      <c r="B1126" s="172" t="s">
        <v>145</v>
      </c>
      <c r="C1126" s="172" t="s">
        <v>145</v>
      </c>
      <c r="D1126" s="173"/>
      <c r="E1126" s="184"/>
      <c r="F1126" s="178">
        <f>TRUNC(SUMIF(N1124:N1125, N1123, F1124:F1125),0)</f>
        <v>422</v>
      </c>
      <c r="G1126" s="184"/>
      <c r="H1126" s="178">
        <f>TRUNC(SUMIF(N1124:N1125, N1123, H1124:H1125),0)</f>
        <v>1431</v>
      </c>
      <c r="I1126" s="184"/>
      <c r="J1126" s="178">
        <f>TRUNC(SUMIF(N1124:N1125, N1123, J1124:J1125),0)</f>
        <v>0</v>
      </c>
      <c r="K1126" s="184"/>
      <c r="L1126" s="178">
        <f>F1126+H1126+J1126</f>
        <v>1853</v>
      </c>
      <c r="M1126" s="172" t="s">
        <v>145</v>
      </c>
      <c r="N1126" s="78" t="s">
        <v>342</v>
      </c>
      <c r="O1126" s="78" t="s">
        <v>342</v>
      </c>
      <c r="P1126" s="78" t="s">
        <v>145</v>
      </c>
      <c r="Q1126" s="78" t="s">
        <v>145</v>
      </c>
      <c r="R1126" s="78" t="s">
        <v>145</v>
      </c>
      <c r="AV1126" s="78" t="s">
        <v>145</v>
      </c>
      <c r="AW1126" s="78" t="s">
        <v>145</v>
      </c>
      <c r="AX1126" s="78" t="s">
        <v>145</v>
      </c>
      <c r="AY1126" s="78" t="s">
        <v>145</v>
      </c>
      <c r="AZ1126" s="78" t="s">
        <v>145</v>
      </c>
    </row>
    <row r="1127" spans="1:52" ht="30" customHeight="1">
      <c r="A1127" s="173"/>
      <c r="B1127" s="173"/>
      <c r="C1127" s="173"/>
      <c r="D1127" s="173"/>
      <c r="E1127" s="184"/>
      <c r="F1127" s="178"/>
      <c r="G1127" s="184"/>
      <c r="H1127" s="178"/>
      <c r="I1127" s="184"/>
      <c r="J1127" s="178"/>
      <c r="K1127" s="184"/>
      <c r="L1127" s="178"/>
      <c r="M1127" s="173"/>
    </row>
    <row r="1128" spans="1:52" ht="30" customHeight="1">
      <c r="A1128" s="179" t="s">
        <v>5358</v>
      </c>
      <c r="B1128" s="180"/>
      <c r="C1128" s="180"/>
      <c r="D1128" s="180"/>
      <c r="E1128" s="181"/>
      <c r="F1128" s="182"/>
      <c r="G1128" s="181"/>
      <c r="H1128" s="182"/>
      <c r="I1128" s="181"/>
      <c r="J1128" s="182"/>
      <c r="K1128" s="181"/>
      <c r="L1128" s="182"/>
      <c r="M1128" s="183"/>
      <c r="N1128" s="78" t="s">
        <v>3898</v>
      </c>
    </row>
    <row r="1129" spans="1:52" ht="30" customHeight="1">
      <c r="A1129" s="172" t="s">
        <v>1770</v>
      </c>
      <c r="B1129" s="172" t="s">
        <v>1771</v>
      </c>
      <c r="C1129" s="172" t="s">
        <v>381</v>
      </c>
      <c r="D1129" s="173">
        <v>7.0000000000000007E-2</v>
      </c>
      <c r="E1129" s="184">
        <f>단가대비표!O40</f>
        <v>34000</v>
      </c>
      <c r="F1129" s="178">
        <f>TRUNC(E1129*D1129,1)</f>
        <v>2380</v>
      </c>
      <c r="G1129" s="184">
        <f>단가대비표!P40</f>
        <v>0</v>
      </c>
      <c r="H1129" s="178">
        <f>TRUNC(G1129*D1129,1)</f>
        <v>0</v>
      </c>
      <c r="I1129" s="184">
        <f>단가대비표!V40</f>
        <v>0</v>
      </c>
      <c r="J1129" s="178">
        <f>TRUNC(I1129*D1129,1)</f>
        <v>0</v>
      </c>
      <c r="K1129" s="184">
        <f>TRUNC(E1129+G1129+I1129,1)</f>
        <v>34000</v>
      </c>
      <c r="L1129" s="178">
        <f>TRUNC(F1129+H1129+J1129,1)</f>
        <v>2380</v>
      </c>
      <c r="M1129" s="172" t="s">
        <v>145</v>
      </c>
      <c r="N1129" s="78" t="s">
        <v>3898</v>
      </c>
      <c r="O1129" s="78" t="s">
        <v>5359</v>
      </c>
      <c r="P1129" s="78" t="s">
        <v>332</v>
      </c>
      <c r="Q1129" s="78" t="s">
        <v>332</v>
      </c>
      <c r="R1129" s="78" t="s">
        <v>331</v>
      </c>
      <c r="AV1129" s="78" t="s">
        <v>145</v>
      </c>
      <c r="AW1129" s="78" t="s">
        <v>5360</v>
      </c>
      <c r="AX1129" s="78" t="s">
        <v>145</v>
      </c>
      <c r="AY1129" s="78" t="s">
        <v>145</v>
      </c>
      <c r="AZ1129" s="78" t="s">
        <v>145</v>
      </c>
    </row>
    <row r="1130" spans="1:52" ht="30" customHeight="1">
      <c r="A1130" s="172" t="s">
        <v>395</v>
      </c>
      <c r="B1130" s="172" t="s">
        <v>396</v>
      </c>
      <c r="C1130" s="172" t="s">
        <v>381</v>
      </c>
      <c r="D1130" s="173">
        <v>0.05</v>
      </c>
      <c r="E1130" s="184">
        <f>일위대가목록!E25</f>
        <v>1048</v>
      </c>
      <c r="F1130" s="178">
        <f>TRUNC(E1130*D1130,1)</f>
        <v>52.4</v>
      </c>
      <c r="G1130" s="184">
        <f>일위대가목록!F25</f>
        <v>9384</v>
      </c>
      <c r="H1130" s="178">
        <f>TRUNC(G1130*D1130,1)</f>
        <v>469.2</v>
      </c>
      <c r="I1130" s="184">
        <f>일위대가목록!G25</f>
        <v>1361</v>
      </c>
      <c r="J1130" s="178">
        <f>TRUNC(I1130*D1130,1)</f>
        <v>68</v>
      </c>
      <c r="K1130" s="184">
        <f>TRUNC(E1130+G1130+I1130,1)</f>
        <v>11793</v>
      </c>
      <c r="L1130" s="178">
        <f>TRUNC(F1130+H1130+J1130,1)</f>
        <v>589.6</v>
      </c>
      <c r="M1130" s="172" t="s">
        <v>397</v>
      </c>
      <c r="N1130" s="78" t="s">
        <v>3898</v>
      </c>
      <c r="O1130" s="78" t="s">
        <v>3415</v>
      </c>
      <c r="P1130" s="78" t="s">
        <v>331</v>
      </c>
      <c r="Q1130" s="78" t="s">
        <v>332</v>
      </c>
      <c r="R1130" s="78" t="s">
        <v>332</v>
      </c>
      <c r="AV1130" s="78" t="s">
        <v>145</v>
      </c>
      <c r="AW1130" s="78" t="s">
        <v>5361</v>
      </c>
      <c r="AX1130" s="78" t="s">
        <v>145</v>
      </c>
      <c r="AY1130" s="78" t="s">
        <v>145</v>
      </c>
      <c r="AZ1130" s="78" t="s">
        <v>145</v>
      </c>
    </row>
    <row r="1131" spans="1:52" ht="30" customHeight="1">
      <c r="A1131" s="172" t="s">
        <v>1494</v>
      </c>
      <c r="B1131" s="172" t="s">
        <v>145</v>
      </c>
      <c r="C1131" s="172" t="s">
        <v>145</v>
      </c>
      <c r="D1131" s="173"/>
      <c r="E1131" s="184"/>
      <c r="F1131" s="178">
        <f>TRUNC(SUMIF(N1129:N1130, N1128, F1129:F1130),0)</f>
        <v>2432</v>
      </c>
      <c r="G1131" s="184"/>
      <c r="H1131" s="178">
        <f>TRUNC(SUMIF(N1129:N1130, N1128, H1129:H1130),0)</f>
        <v>469</v>
      </c>
      <c r="I1131" s="184"/>
      <c r="J1131" s="178">
        <f>TRUNC(SUMIF(N1129:N1130, N1128, J1129:J1130),0)</f>
        <v>68</v>
      </c>
      <c r="K1131" s="184"/>
      <c r="L1131" s="178">
        <f>F1131+H1131+J1131</f>
        <v>2969</v>
      </c>
      <c r="M1131" s="172" t="s">
        <v>145</v>
      </c>
      <c r="N1131" s="78" t="s">
        <v>342</v>
      </c>
      <c r="O1131" s="78" t="s">
        <v>342</v>
      </c>
      <c r="P1131" s="78" t="s">
        <v>145</v>
      </c>
      <c r="Q1131" s="78" t="s">
        <v>145</v>
      </c>
      <c r="R1131" s="78" t="s">
        <v>145</v>
      </c>
      <c r="AV1131" s="78" t="s">
        <v>145</v>
      </c>
      <c r="AW1131" s="78" t="s">
        <v>145</v>
      </c>
      <c r="AX1131" s="78" t="s">
        <v>145</v>
      </c>
      <c r="AY1131" s="78" t="s">
        <v>145</v>
      </c>
      <c r="AZ1131" s="78" t="s">
        <v>145</v>
      </c>
    </row>
    <row r="1132" spans="1:52" ht="30" customHeight="1">
      <c r="A1132" s="173"/>
      <c r="B1132" s="173"/>
      <c r="C1132" s="173"/>
      <c r="D1132" s="173"/>
      <c r="E1132" s="184"/>
      <c r="F1132" s="178"/>
      <c r="G1132" s="184"/>
      <c r="H1132" s="178"/>
      <c r="I1132" s="184"/>
      <c r="J1132" s="178"/>
      <c r="K1132" s="184"/>
      <c r="L1132" s="178"/>
      <c r="M1132" s="173"/>
    </row>
    <row r="1133" spans="1:52" ht="30" customHeight="1">
      <c r="A1133" s="179" t="s">
        <v>5362</v>
      </c>
      <c r="B1133" s="180"/>
      <c r="C1133" s="180"/>
      <c r="D1133" s="180"/>
      <c r="E1133" s="181"/>
      <c r="F1133" s="182"/>
      <c r="G1133" s="181"/>
      <c r="H1133" s="182"/>
      <c r="I1133" s="181"/>
      <c r="J1133" s="182"/>
      <c r="K1133" s="181"/>
      <c r="L1133" s="182"/>
      <c r="M1133" s="183"/>
      <c r="N1133" s="78" t="s">
        <v>3900</v>
      </c>
    </row>
    <row r="1134" spans="1:52" ht="30" customHeight="1">
      <c r="A1134" s="172" t="s">
        <v>1770</v>
      </c>
      <c r="B1134" s="172" t="s">
        <v>1771</v>
      </c>
      <c r="C1134" s="172" t="s">
        <v>381</v>
      </c>
      <c r="D1134" s="173">
        <v>9.8000000000000004E-2</v>
      </c>
      <c r="E1134" s="184">
        <f>단가대비표!O40</f>
        <v>34000</v>
      </c>
      <c r="F1134" s="178">
        <f>TRUNC(E1134*D1134,1)</f>
        <v>3332</v>
      </c>
      <c r="G1134" s="184">
        <f>단가대비표!P40</f>
        <v>0</v>
      </c>
      <c r="H1134" s="178">
        <f>TRUNC(G1134*D1134,1)</f>
        <v>0</v>
      </c>
      <c r="I1134" s="184">
        <f>단가대비표!V40</f>
        <v>0</v>
      </c>
      <c r="J1134" s="178">
        <f>TRUNC(I1134*D1134,1)</f>
        <v>0</v>
      </c>
      <c r="K1134" s="184">
        <f>TRUNC(E1134+G1134+I1134,1)</f>
        <v>34000</v>
      </c>
      <c r="L1134" s="178">
        <f>TRUNC(F1134+H1134+J1134,1)</f>
        <v>3332</v>
      </c>
      <c r="M1134" s="172" t="s">
        <v>145</v>
      </c>
      <c r="N1134" s="78" t="s">
        <v>3900</v>
      </c>
      <c r="O1134" s="78" t="s">
        <v>5359</v>
      </c>
      <c r="P1134" s="78" t="s">
        <v>332</v>
      </c>
      <c r="Q1134" s="78" t="s">
        <v>332</v>
      </c>
      <c r="R1134" s="78" t="s">
        <v>331</v>
      </c>
      <c r="AV1134" s="78" t="s">
        <v>145</v>
      </c>
      <c r="AW1134" s="78" t="s">
        <v>5363</v>
      </c>
      <c r="AX1134" s="78" t="s">
        <v>145</v>
      </c>
      <c r="AY1134" s="78" t="s">
        <v>145</v>
      </c>
      <c r="AZ1134" s="78" t="s">
        <v>145</v>
      </c>
    </row>
    <row r="1135" spans="1:52" ht="30" customHeight="1">
      <c r="A1135" s="172" t="s">
        <v>395</v>
      </c>
      <c r="B1135" s="172" t="s">
        <v>396</v>
      </c>
      <c r="C1135" s="172" t="s">
        <v>381</v>
      </c>
      <c r="D1135" s="173">
        <v>7.0000000000000007E-2</v>
      </c>
      <c r="E1135" s="184">
        <f>일위대가목록!E25</f>
        <v>1048</v>
      </c>
      <c r="F1135" s="178">
        <f>TRUNC(E1135*D1135,1)</f>
        <v>73.3</v>
      </c>
      <c r="G1135" s="184">
        <f>일위대가목록!F25</f>
        <v>9384</v>
      </c>
      <c r="H1135" s="178">
        <f>TRUNC(G1135*D1135,1)</f>
        <v>656.8</v>
      </c>
      <c r="I1135" s="184">
        <f>일위대가목록!G25</f>
        <v>1361</v>
      </c>
      <c r="J1135" s="178">
        <f>TRUNC(I1135*D1135,1)</f>
        <v>95.2</v>
      </c>
      <c r="K1135" s="184">
        <f>TRUNC(E1135+G1135+I1135,1)</f>
        <v>11793</v>
      </c>
      <c r="L1135" s="178">
        <f>TRUNC(F1135+H1135+J1135,1)</f>
        <v>825.3</v>
      </c>
      <c r="M1135" s="172" t="s">
        <v>397</v>
      </c>
      <c r="N1135" s="78" t="s">
        <v>3900</v>
      </c>
      <c r="O1135" s="78" t="s">
        <v>3415</v>
      </c>
      <c r="P1135" s="78" t="s">
        <v>331</v>
      </c>
      <c r="Q1135" s="78" t="s">
        <v>332</v>
      </c>
      <c r="R1135" s="78" t="s">
        <v>332</v>
      </c>
      <c r="AV1135" s="78" t="s">
        <v>145</v>
      </c>
      <c r="AW1135" s="78" t="s">
        <v>5364</v>
      </c>
      <c r="AX1135" s="78" t="s">
        <v>145</v>
      </c>
      <c r="AY1135" s="78" t="s">
        <v>145</v>
      </c>
      <c r="AZ1135" s="78" t="s">
        <v>145</v>
      </c>
    </row>
    <row r="1136" spans="1:52" ht="30" customHeight="1">
      <c r="A1136" s="172" t="s">
        <v>1494</v>
      </c>
      <c r="B1136" s="172" t="s">
        <v>145</v>
      </c>
      <c r="C1136" s="172" t="s">
        <v>145</v>
      </c>
      <c r="D1136" s="173"/>
      <c r="E1136" s="184"/>
      <c r="F1136" s="178">
        <f>TRUNC(SUMIF(N1134:N1135, N1133, F1134:F1135),0)</f>
        <v>3405</v>
      </c>
      <c r="G1136" s="184"/>
      <c r="H1136" s="178">
        <f>TRUNC(SUMIF(N1134:N1135, N1133, H1134:H1135),0)</f>
        <v>656</v>
      </c>
      <c r="I1136" s="184"/>
      <c r="J1136" s="178">
        <f>TRUNC(SUMIF(N1134:N1135, N1133, J1134:J1135),0)</f>
        <v>95</v>
      </c>
      <c r="K1136" s="184"/>
      <c r="L1136" s="178">
        <f>F1136+H1136+J1136</f>
        <v>4156</v>
      </c>
      <c r="M1136" s="172" t="s">
        <v>145</v>
      </c>
      <c r="N1136" s="78" t="s">
        <v>342</v>
      </c>
      <c r="O1136" s="78" t="s">
        <v>342</v>
      </c>
      <c r="P1136" s="78" t="s">
        <v>145</v>
      </c>
      <c r="Q1136" s="78" t="s">
        <v>145</v>
      </c>
      <c r="R1136" s="78" t="s">
        <v>145</v>
      </c>
      <c r="AV1136" s="78" t="s">
        <v>145</v>
      </c>
      <c r="AW1136" s="78" t="s">
        <v>145</v>
      </c>
      <c r="AX1136" s="78" t="s">
        <v>145</v>
      </c>
      <c r="AY1136" s="78" t="s">
        <v>145</v>
      </c>
      <c r="AZ1136" s="78" t="s">
        <v>145</v>
      </c>
    </row>
    <row r="1137" spans="1:52" ht="30" customHeight="1">
      <c r="A1137" s="173"/>
      <c r="B1137" s="173"/>
      <c r="C1137" s="173"/>
      <c r="D1137" s="173"/>
      <c r="E1137" s="184"/>
      <c r="F1137" s="178"/>
      <c r="G1137" s="184"/>
      <c r="H1137" s="178"/>
      <c r="I1137" s="184"/>
      <c r="J1137" s="178"/>
      <c r="K1137" s="184"/>
      <c r="L1137" s="178"/>
      <c r="M1137" s="173"/>
    </row>
    <row r="1138" spans="1:52" ht="30" customHeight="1">
      <c r="A1138" s="179" t="s">
        <v>5365</v>
      </c>
      <c r="B1138" s="180"/>
      <c r="C1138" s="180"/>
      <c r="D1138" s="180"/>
      <c r="E1138" s="181"/>
      <c r="F1138" s="182"/>
      <c r="G1138" s="181"/>
      <c r="H1138" s="182"/>
      <c r="I1138" s="181"/>
      <c r="J1138" s="182"/>
      <c r="K1138" s="181"/>
      <c r="L1138" s="182"/>
      <c r="M1138" s="183"/>
      <c r="N1138" s="78" t="s">
        <v>3902</v>
      </c>
    </row>
    <row r="1139" spans="1:52" ht="30" customHeight="1">
      <c r="A1139" s="172" t="s">
        <v>1770</v>
      </c>
      <c r="B1139" s="172" t="s">
        <v>1771</v>
      </c>
      <c r="C1139" s="172" t="s">
        <v>381</v>
      </c>
      <c r="D1139" s="173">
        <v>0.14000000000000001</v>
      </c>
      <c r="E1139" s="184">
        <f>단가대비표!O40</f>
        <v>34000</v>
      </c>
      <c r="F1139" s="178">
        <f>TRUNC(E1139*D1139,1)</f>
        <v>4760</v>
      </c>
      <c r="G1139" s="184">
        <f>단가대비표!P40</f>
        <v>0</v>
      </c>
      <c r="H1139" s="178">
        <f>TRUNC(G1139*D1139,1)</f>
        <v>0</v>
      </c>
      <c r="I1139" s="184">
        <f>단가대비표!V40</f>
        <v>0</v>
      </c>
      <c r="J1139" s="178">
        <f>TRUNC(I1139*D1139,1)</f>
        <v>0</v>
      </c>
      <c r="K1139" s="184">
        <f>TRUNC(E1139+G1139+I1139,1)</f>
        <v>34000</v>
      </c>
      <c r="L1139" s="178">
        <f>TRUNC(F1139+H1139+J1139,1)</f>
        <v>4760</v>
      </c>
      <c r="M1139" s="172" t="s">
        <v>145</v>
      </c>
      <c r="N1139" s="78" t="s">
        <v>3902</v>
      </c>
      <c r="O1139" s="78" t="s">
        <v>5359</v>
      </c>
      <c r="P1139" s="78" t="s">
        <v>332</v>
      </c>
      <c r="Q1139" s="78" t="s">
        <v>332</v>
      </c>
      <c r="R1139" s="78" t="s">
        <v>331</v>
      </c>
      <c r="AV1139" s="78" t="s">
        <v>145</v>
      </c>
      <c r="AW1139" s="78" t="s">
        <v>5366</v>
      </c>
      <c r="AX1139" s="78" t="s">
        <v>145</v>
      </c>
      <c r="AY1139" s="78" t="s">
        <v>145</v>
      </c>
      <c r="AZ1139" s="78" t="s">
        <v>145</v>
      </c>
    </row>
    <row r="1140" spans="1:52" ht="30" customHeight="1">
      <c r="A1140" s="172" t="s">
        <v>395</v>
      </c>
      <c r="B1140" s="172" t="s">
        <v>396</v>
      </c>
      <c r="C1140" s="172" t="s">
        <v>381</v>
      </c>
      <c r="D1140" s="173">
        <v>0.1</v>
      </c>
      <c r="E1140" s="184">
        <f>일위대가목록!E25</f>
        <v>1048</v>
      </c>
      <c r="F1140" s="178">
        <f>TRUNC(E1140*D1140,1)</f>
        <v>104.8</v>
      </c>
      <c r="G1140" s="184">
        <f>일위대가목록!F25</f>
        <v>9384</v>
      </c>
      <c r="H1140" s="178">
        <f>TRUNC(G1140*D1140,1)</f>
        <v>938.4</v>
      </c>
      <c r="I1140" s="184">
        <f>일위대가목록!G25</f>
        <v>1361</v>
      </c>
      <c r="J1140" s="178">
        <f>TRUNC(I1140*D1140,1)</f>
        <v>136.1</v>
      </c>
      <c r="K1140" s="184">
        <f>TRUNC(E1140+G1140+I1140,1)</f>
        <v>11793</v>
      </c>
      <c r="L1140" s="178">
        <f>TRUNC(F1140+H1140+J1140,1)</f>
        <v>1179.3</v>
      </c>
      <c r="M1140" s="172" t="s">
        <v>397</v>
      </c>
      <c r="N1140" s="78" t="s">
        <v>3902</v>
      </c>
      <c r="O1140" s="78" t="s">
        <v>3415</v>
      </c>
      <c r="P1140" s="78" t="s">
        <v>331</v>
      </c>
      <c r="Q1140" s="78" t="s">
        <v>332</v>
      </c>
      <c r="R1140" s="78" t="s">
        <v>332</v>
      </c>
      <c r="AV1140" s="78" t="s">
        <v>145</v>
      </c>
      <c r="AW1140" s="78" t="s">
        <v>5367</v>
      </c>
      <c r="AX1140" s="78" t="s">
        <v>145</v>
      </c>
      <c r="AY1140" s="78" t="s">
        <v>145</v>
      </c>
      <c r="AZ1140" s="78" t="s">
        <v>145</v>
      </c>
    </row>
    <row r="1141" spans="1:52" ht="30" customHeight="1">
      <c r="A1141" s="172" t="s">
        <v>1494</v>
      </c>
      <c r="B1141" s="172" t="s">
        <v>145</v>
      </c>
      <c r="C1141" s="172" t="s">
        <v>145</v>
      </c>
      <c r="D1141" s="173"/>
      <c r="E1141" s="184"/>
      <c r="F1141" s="178">
        <f>TRUNC(SUMIF(N1139:N1140, N1138, F1139:F1140),0)</f>
        <v>4864</v>
      </c>
      <c r="G1141" s="184"/>
      <c r="H1141" s="178">
        <f>TRUNC(SUMIF(N1139:N1140, N1138, H1139:H1140),0)</f>
        <v>938</v>
      </c>
      <c r="I1141" s="184"/>
      <c r="J1141" s="178">
        <f>TRUNC(SUMIF(N1139:N1140, N1138, J1139:J1140),0)</f>
        <v>136</v>
      </c>
      <c r="K1141" s="184"/>
      <c r="L1141" s="178">
        <f>F1141+H1141+J1141</f>
        <v>5938</v>
      </c>
      <c r="M1141" s="172" t="s">
        <v>145</v>
      </c>
      <c r="N1141" s="78" t="s">
        <v>342</v>
      </c>
      <c r="O1141" s="78" t="s">
        <v>342</v>
      </c>
      <c r="P1141" s="78" t="s">
        <v>145</v>
      </c>
      <c r="Q1141" s="78" t="s">
        <v>145</v>
      </c>
      <c r="R1141" s="78" t="s">
        <v>145</v>
      </c>
      <c r="AV1141" s="78" t="s">
        <v>145</v>
      </c>
      <c r="AW1141" s="78" t="s">
        <v>145</v>
      </c>
      <c r="AX1141" s="78" t="s">
        <v>145</v>
      </c>
      <c r="AY1141" s="78" t="s">
        <v>145</v>
      </c>
      <c r="AZ1141" s="78" t="s">
        <v>145</v>
      </c>
    </row>
    <row r="1142" spans="1:52" ht="30" customHeight="1">
      <c r="A1142" s="173"/>
      <c r="B1142" s="173"/>
      <c r="C1142" s="173"/>
      <c r="D1142" s="173"/>
      <c r="E1142" s="184"/>
      <c r="F1142" s="178"/>
      <c r="G1142" s="184"/>
      <c r="H1142" s="178"/>
      <c r="I1142" s="184"/>
      <c r="J1142" s="178"/>
      <c r="K1142" s="184"/>
      <c r="L1142" s="178"/>
      <c r="M1142" s="173"/>
    </row>
    <row r="1143" spans="1:52" ht="30" customHeight="1">
      <c r="A1143" s="179" t="s">
        <v>5368</v>
      </c>
      <c r="B1143" s="180"/>
      <c r="C1143" s="180"/>
      <c r="D1143" s="180"/>
      <c r="E1143" s="181"/>
      <c r="F1143" s="182"/>
      <c r="G1143" s="181"/>
      <c r="H1143" s="182"/>
      <c r="I1143" s="181"/>
      <c r="J1143" s="182"/>
      <c r="K1143" s="181"/>
      <c r="L1143" s="182"/>
      <c r="M1143" s="183"/>
      <c r="N1143" s="78" t="s">
        <v>3904</v>
      </c>
    </row>
    <row r="1144" spans="1:52" ht="30" customHeight="1">
      <c r="A1144" s="172" t="s">
        <v>1772</v>
      </c>
      <c r="B1144" s="172" t="s">
        <v>1773</v>
      </c>
      <c r="C1144" s="172" t="s">
        <v>537</v>
      </c>
      <c r="D1144" s="173">
        <v>1.03</v>
      </c>
      <c r="E1144" s="184">
        <f>단가대비표!O152</f>
        <v>10000</v>
      </c>
      <c r="F1144" s="178">
        <f>TRUNC(E1144*D1144,1)</f>
        <v>10300</v>
      </c>
      <c r="G1144" s="184">
        <f>단가대비표!P152</f>
        <v>0</v>
      </c>
      <c r="H1144" s="178">
        <f>TRUNC(G1144*D1144,1)</f>
        <v>0</v>
      </c>
      <c r="I1144" s="184">
        <f>단가대비표!V152</f>
        <v>0</v>
      </c>
      <c r="J1144" s="178">
        <f>TRUNC(I1144*D1144,1)</f>
        <v>0</v>
      </c>
      <c r="K1144" s="184">
        <f t="shared" ref="K1144:L1146" si="176">TRUNC(E1144+G1144+I1144,1)</f>
        <v>10000</v>
      </c>
      <c r="L1144" s="178">
        <f t="shared" si="176"/>
        <v>10300</v>
      </c>
      <c r="M1144" s="172" t="s">
        <v>145</v>
      </c>
      <c r="N1144" s="78" t="s">
        <v>3904</v>
      </c>
      <c r="O1144" s="78" t="s">
        <v>5369</v>
      </c>
      <c r="P1144" s="78" t="s">
        <v>332</v>
      </c>
      <c r="Q1144" s="78" t="s">
        <v>332</v>
      </c>
      <c r="R1144" s="78" t="s">
        <v>331</v>
      </c>
      <c r="AV1144" s="78" t="s">
        <v>145</v>
      </c>
      <c r="AW1144" s="78" t="s">
        <v>5370</v>
      </c>
      <c r="AX1144" s="78" t="s">
        <v>145</v>
      </c>
      <c r="AY1144" s="78" t="s">
        <v>145</v>
      </c>
      <c r="AZ1144" s="78" t="s">
        <v>145</v>
      </c>
    </row>
    <row r="1145" spans="1:52" ht="30" customHeight="1">
      <c r="A1145" s="172" t="s">
        <v>1774</v>
      </c>
      <c r="B1145" s="172" t="s">
        <v>1514</v>
      </c>
      <c r="C1145" s="172" t="s">
        <v>1515</v>
      </c>
      <c r="D1145" s="173">
        <v>3.5999999999999997E-2</v>
      </c>
      <c r="E1145" s="184">
        <f>단가대비표!O364</f>
        <v>0</v>
      </c>
      <c r="F1145" s="178">
        <f>TRUNC(E1145*D1145,1)</f>
        <v>0</v>
      </c>
      <c r="G1145" s="184">
        <f>단가대비표!P364</f>
        <v>284337</v>
      </c>
      <c r="H1145" s="178">
        <f>TRUNC(G1145*D1145,1)</f>
        <v>10236.1</v>
      </c>
      <c r="I1145" s="184">
        <f>단가대비표!V364</f>
        <v>0</v>
      </c>
      <c r="J1145" s="178">
        <f>TRUNC(I1145*D1145,1)</f>
        <v>0</v>
      </c>
      <c r="K1145" s="184">
        <f t="shared" si="176"/>
        <v>284337</v>
      </c>
      <c r="L1145" s="178">
        <f t="shared" si="176"/>
        <v>10236.1</v>
      </c>
      <c r="M1145" s="172" t="s">
        <v>145</v>
      </c>
      <c r="N1145" s="78" t="s">
        <v>3904</v>
      </c>
      <c r="O1145" s="78" t="s">
        <v>5371</v>
      </c>
      <c r="P1145" s="78" t="s">
        <v>332</v>
      </c>
      <c r="Q1145" s="78" t="s">
        <v>332</v>
      </c>
      <c r="R1145" s="78" t="s">
        <v>331</v>
      </c>
      <c r="AV1145" s="78" t="s">
        <v>145</v>
      </c>
      <c r="AW1145" s="78" t="s">
        <v>5372</v>
      </c>
      <c r="AX1145" s="78" t="s">
        <v>145</v>
      </c>
      <c r="AY1145" s="78" t="s">
        <v>145</v>
      </c>
      <c r="AZ1145" s="78" t="s">
        <v>145</v>
      </c>
    </row>
    <row r="1146" spans="1:52" ht="30" customHeight="1">
      <c r="A1146" s="172" t="s">
        <v>1516</v>
      </c>
      <c r="B1146" s="172" t="s">
        <v>1514</v>
      </c>
      <c r="C1146" s="172" t="s">
        <v>1515</v>
      </c>
      <c r="D1146" s="173">
        <v>1.26E-2</v>
      </c>
      <c r="E1146" s="184">
        <f>단가대비표!O345</f>
        <v>0</v>
      </c>
      <c r="F1146" s="178">
        <f>TRUNC(E1146*D1146,1)</f>
        <v>0</v>
      </c>
      <c r="G1146" s="184">
        <f>단가대비표!P345</f>
        <v>169804</v>
      </c>
      <c r="H1146" s="178">
        <f>TRUNC(G1146*D1146,1)</f>
        <v>2139.5</v>
      </c>
      <c r="I1146" s="184">
        <f>단가대비표!V345</f>
        <v>0</v>
      </c>
      <c r="J1146" s="178">
        <f>TRUNC(I1146*D1146,1)</f>
        <v>0</v>
      </c>
      <c r="K1146" s="184">
        <f t="shared" si="176"/>
        <v>169804</v>
      </c>
      <c r="L1146" s="178">
        <f t="shared" si="176"/>
        <v>2139.5</v>
      </c>
      <c r="M1146" s="172" t="s">
        <v>145</v>
      </c>
      <c r="N1146" s="78" t="s">
        <v>3904</v>
      </c>
      <c r="O1146" s="78" t="s">
        <v>4472</v>
      </c>
      <c r="P1146" s="78" t="s">
        <v>332</v>
      </c>
      <c r="Q1146" s="78" t="s">
        <v>332</v>
      </c>
      <c r="R1146" s="78" t="s">
        <v>331</v>
      </c>
      <c r="AV1146" s="78" t="s">
        <v>145</v>
      </c>
      <c r="AW1146" s="78" t="s">
        <v>5373</v>
      </c>
      <c r="AX1146" s="78" t="s">
        <v>145</v>
      </c>
      <c r="AY1146" s="78" t="s">
        <v>145</v>
      </c>
      <c r="AZ1146" s="78" t="s">
        <v>145</v>
      </c>
    </row>
    <row r="1147" spans="1:52" ht="30" customHeight="1">
      <c r="A1147" s="172" t="s">
        <v>1494</v>
      </c>
      <c r="B1147" s="172" t="s">
        <v>145</v>
      </c>
      <c r="C1147" s="172" t="s">
        <v>145</v>
      </c>
      <c r="D1147" s="173"/>
      <c r="E1147" s="184"/>
      <c r="F1147" s="178">
        <f>TRUNC(SUMIF(N1144:N1146, N1143, F1144:F1146),0)</f>
        <v>10300</v>
      </c>
      <c r="G1147" s="184"/>
      <c r="H1147" s="178">
        <f>TRUNC(SUMIF(N1144:N1146, N1143, H1144:H1146),0)</f>
        <v>12375</v>
      </c>
      <c r="I1147" s="184"/>
      <c r="J1147" s="178">
        <f>TRUNC(SUMIF(N1144:N1146, N1143, J1144:J1146),0)</f>
        <v>0</v>
      </c>
      <c r="K1147" s="184"/>
      <c r="L1147" s="178">
        <f>F1147+H1147+J1147</f>
        <v>22675</v>
      </c>
      <c r="M1147" s="172" t="s">
        <v>145</v>
      </c>
      <c r="N1147" s="78" t="s">
        <v>342</v>
      </c>
      <c r="O1147" s="78" t="s">
        <v>342</v>
      </c>
      <c r="P1147" s="78" t="s">
        <v>145</v>
      </c>
      <c r="Q1147" s="78" t="s">
        <v>145</v>
      </c>
      <c r="R1147" s="78" t="s">
        <v>145</v>
      </c>
      <c r="AV1147" s="78" t="s">
        <v>145</v>
      </c>
      <c r="AW1147" s="78" t="s">
        <v>145</v>
      </c>
      <c r="AX1147" s="78" t="s">
        <v>145</v>
      </c>
      <c r="AY1147" s="78" t="s">
        <v>145</v>
      </c>
      <c r="AZ1147" s="78" t="s">
        <v>145</v>
      </c>
    </row>
    <row r="1148" spans="1:52" ht="30" customHeight="1">
      <c r="A1148" s="173"/>
      <c r="B1148" s="173"/>
      <c r="C1148" s="173"/>
      <c r="D1148" s="173"/>
      <c r="E1148" s="184"/>
      <c r="F1148" s="178"/>
      <c r="G1148" s="184"/>
      <c r="H1148" s="178"/>
      <c r="I1148" s="184"/>
      <c r="J1148" s="178"/>
      <c r="K1148" s="184"/>
      <c r="L1148" s="178"/>
      <c r="M1148" s="173"/>
    </row>
    <row r="1149" spans="1:52" ht="30" customHeight="1">
      <c r="A1149" s="179" t="s">
        <v>5374</v>
      </c>
      <c r="B1149" s="180"/>
      <c r="C1149" s="180"/>
      <c r="D1149" s="180"/>
      <c r="E1149" s="181"/>
      <c r="F1149" s="182"/>
      <c r="G1149" s="181"/>
      <c r="H1149" s="182"/>
      <c r="I1149" s="181"/>
      <c r="J1149" s="182"/>
      <c r="K1149" s="181"/>
      <c r="L1149" s="182"/>
      <c r="M1149" s="183"/>
      <c r="N1149" s="78" t="s">
        <v>3906</v>
      </c>
    </row>
    <row r="1150" spans="1:52" ht="30" customHeight="1">
      <c r="A1150" s="172" t="s">
        <v>828</v>
      </c>
      <c r="B1150" s="172" t="s">
        <v>829</v>
      </c>
      <c r="C1150" s="172" t="s">
        <v>537</v>
      </c>
      <c r="D1150" s="173">
        <v>1</v>
      </c>
      <c r="E1150" s="184">
        <f>단가대비표!O285</f>
        <v>30000</v>
      </c>
      <c r="F1150" s="178">
        <f>TRUNC(E1150*D1150,1)</f>
        <v>30000</v>
      </c>
      <c r="G1150" s="184">
        <f>단가대비표!P285</f>
        <v>0</v>
      </c>
      <c r="H1150" s="178">
        <f>TRUNC(G1150*D1150,1)</f>
        <v>0</v>
      </c>
      <c r="I1150" s="184">
        <f>단가대비표!V285</f>
        <v>0</v>
      </c>
      <c r="J1150" s="178">
        <f>TRUNC(I1150*D1150,1)</f>
        <v>0</v>
      </c>
      <c r="K1150" s="184">
        <f>TRUNC(E1150+G1150+I1150,1)</f>
        <v>30000</v>
      </c>
      <c r="L1150" s="178">
        <f>TRUNC(F1150+H1150+J1150,1)</f>
        <v>30000</v>
      </c>
      <c r="M1150" s="172" t="s">
        <v>145</v>
      </c>
      <c r="N1150" s="78" t="s">
        <v>3906</v>
      </c>
      <c r="O1150" s="78" t="s">
        <v>5375</v>
      </c>
      <c r="P1150" s="78" t="s">
        <v>332</v>
      </c>
      <c r="Q1150" s="78" t="s">
        <v>332</v>
      </c>
      <c r="R1150" s="78" t="s">
        <v>331</v>
      </c>
      <c r="AV1150" s="78" t="s">
        <v>145</v>
      </c>
      <c r="AW1150" s="78" t="s">
        <v>5376</v>
      </c>
      <c r="AX1150" s="78" t="s">
        <v>145</v>
      </c>
      <c r="AY1150" s="78" t="s">
        <v>145</v>
      </c>
      <c r="AZ1150" s="78" t="s">
        <v>145</v>
      </c>
    </row>
    <row r="1151" spans="1:52" ht="30" customHeight="1">
      <c r="A1151" s="172" t="s">
        <v>1494</v>
      </c>
      <c r="B1151" s="172" t="s">
        <v>145</v>
      </c>
      <c r="C1151" s="172" t="s">
        <v>145</v>
      </c>
      <c r="D1151" s="173"/>
      <c r="E1151" s="184"/>
      <c r="F1151" s="178">
        <f>TRUNC(SUMIF(N1150:N1150, N1149, F1150:F1150),0)</f>
        <v>30000</v>
      </c>
      <c r="G1151" s="184"/>
      <c r="H1151" s="178">
        <f>TRUNC(SUMIF(N1150:N1150, N1149, H1150:H1150),0)</f>
        <v>0</v>
      </c>
      <c r="I1151" s="184"/>
      <c r="J1151" s="178">
        <f>TRUNC(SUMIF(N1150:N1150, N1149, J1150:J1150),0)</f>
        <v>0</v>
      </c>
      <c r="K1151" s="184"/>
      <c r="L1151" s="178">
        <f>F1151+H1151+J1151</f>
        <v>30000</v>
      </c>
      <c r="M1151" s="172" t="s">
        <v>145</v>
      </c>
      <c r="N1151" s="78" t="s">
        <v>342</v>
      </c>
      <c r="O1151" s="78" t="s">
        <v>342</v>
      </c>
      <c r="P1151" s="78" t="s">
        <v>145</v>
      </c>
      <c r="Q1151" s="78" t="s">
        <v>145</v>
      </c>
      <c r="R1151" s="78" t="s">
        <v>145</v>
      </c>
      <c r="AV1151" s="78" t="s">
        <v>145</v>
      </c>
      <c r="AW1151" s="78" t="s">
        <v>145</v>
      </c>
      <c r="AX1151" s="78" t="s">
        <v>145</v>
      </c>
      <c r="AY1151" s="78" t="s">
        <v>145</v>
      </c>
      <c r="AZ1151" s="78" t="s">
        <v>145</v>
      </c>
    </row>
    <row r="1152" spans="1:52" ht="30" customHeight="1">
      <c r="A1152" s="173"/>
      <c r="B1152" s="173"/>
      <c r="C1152" s="173"/>
      <c r="D1152" s="173"/>
      <c r="E1152" s="184"/>
      <c r="F1152" s="178"/>
      <c r="G1152" s="184"/>
      <c r="H1152" s="178"/>
      <c r="I1152" s="184"/>
      <c r="J1152" s="178"/>
      <c r="K1152" s="184"/>
      <c r="L1152" s="178"/>
      <c r="M1152" s="173"/>
    </row>
    <row r="1153" spans="1:52" ht="30" customHeight="1">
      <c r="A1153" s="179" t="s">
        <v>5377</v>
      </c>
      <c r="B1153" s="180"/>
      <c r="C1153" s="180"/>
      <c r="D1153" s="180"/>
      <c r="E1153" s="181"/>
      <c r="F1153" s="182"/>
      <c r="G1153" s="181"/>
      <c r="H1153" s="182"/>
      <c r="I1153" s="181"/>
      <c r="J1153" s="182"/>
      <c r="K1153" s="181"/>
      <c r="L1153" s="182"/>
      <c r="M1153" s="183"/>
      <c r="N1153" s="78" t="s">
        <v>3908</v>
      </c>
    </row>
    <row r="1154" spans="1:52" ht="30" customHeight="1">
      <c r="A1154" s="172" t="s">
        <v>831</v>
      </c>
      <c r="B1154" s="172" t="s">
        <v>832</v>
      </c>
      <c r="C1154" s="172" t="s">
        <v>537</v>
      </c>
      <c r="D1154" s="173">
        <v>1</v>
      </c>
      <c r="E1154" s="184">
        <f>단가대비표!O185</f>
        <v>20000</v>
      </c>
      <c r="F1154" s="178">
        <f>TRUNC(E1154*D1154,1)</f>
        <v>20000</v>
      </c>
      <c r="G1154" s="184">
        <f>단가대비표!P185</f>
        <v>0</v>
      </c>
      <c r="H1154" s="178">
        <f>TRUNC(G1154*D1154,1)</f>
        <v>0</v>
      </c>
      <c r="I1154" s="184">
        <f>단가대비표!V185</f>
        <v>0</v>
      </c>
      <c r="J1154" s="178">
        <f>TRUNC(I1154*D1154,1)</f>
        <v>0</v>
      </c>
      <c r="K1154" s="184">
        <f>TRUNC(E1154+G1154+I1154,1)</f>
        <v>20000</v>
      </c>
      <c r="L1154" s="178">
        <f>TRUNC(F1154+H1154+J1154,1)</f>
        <v>20000</v>
      </c>
      <c r="M1154" s="172" t="s">
        <v>145</v>
      </c>
      <c r="N1154" s="78" t="s">
        <v>3908</v>
      </c>
      <c r="O1154" s="78" t="s">
        <v>5378</v>
      </c>
      <c r="P1154" s="78" t="s">
        <v>332</v>
      </c>
      <c r="Q1154" s="78" t="s">
        <v>332</v>
      </c>
      <c r="R1154" s="78" t="s">
        <v>331</v>
      </c>
      <c r="AV1154" s="78" t="s">
        <v>145</v>
      </c>
      <c r="AW1154" s="78" t="s">
        <v>5379</v>
      </c>
      <c r="AX1154" s="78" t="s">
        <v>145</v>
      </c>
      <c r="AY1154" s="78" t="s">
        <v>145</v>
      </c>
      <c r="AZ1154" s="78" t="s">
        <v>145</v>
      </c>
    </row>
    <row r="1155" spans="1:52" ht="30" customHeight="1">
      <c r="A1155" s="172" t="s">
        <v>1516</v>
      </c>
      <c r="B1155" s="172" t="s">
        <v>1514</v>
      </c>
      <c r="C1155" s="172" t="s">
        <v>1515</v>
      </c>
      <c r="D1155" s="173">
        <v>0.05</v>
      </c>
      <c r="E1155" s="184">
        <f>단가대비표!O345</f>
        <v>0</v>
      </c>
      <c r="F1155" s="178">
        <f>TRUNC(E1155*D1155,1)</f>
        <v>0</v>
      </c>
      <c r="G1155" s="184">
        <f>단가대비표!P345</f>
        <v>169804</v>
      </c>
      <c r="H1155" s="178">
        <f>TRUNC(G1155*D1155,1)</f>
        <v>8490.2000000000007</v>
      </c>
      <c r="I1155" s="184">
        <f>단가대비표!V345</f>
        <v>0</v>
      </c>
      <c r="J1155" s="178">
        <f>TRUNC(I1155*D1155,1)</f>
        <v>0</v>
      </c>
      <c r="K1155" s="184">
        <f>TRUNC(E1155+G1155+I1155,1)</f>
        <v>169804</v>
      </c>
      <c r="L1155" s="178">
        <f>TRUNC(F1155+H1155+J1155,1)</f>
        <v>8490.2000000000007</v>
      </c>
      <c r="M1155" s="172" t="s">
        <v>145</v>
      </c>
      <c r="N1155" s="78" t="s">
        <v>3908</v>
      </c>
      <c r="O1155" s="78" t="s">
        <v>4472</v>
      </c>
      <c r="P1155" s="78" t="s">
        <v>332</v>
      </c>
      <c r="Q1155" s="78" t="s">
        <v>332</v>
      </c>
      <c r="R1155" s="78" t="s">
        <v>331</v>
      </c>
      <c r="AV1155" s="78" t="s">
        <v>145</v>
      </c>
      <c r="AW1155" s="78" t="s">
        <v>5380</v>
      </c>
      <c r="AX1155" s="78" t="s">
        <v>145</v>
      </c>
      <c r="AY1155" s="78" t="s">
        <v>145</v>
      </c>
      <c r="AZ1155" s="78" t="s">
        <v>145</v>
      </c>
    </row>
    <row r="1156" spans="1:52" ht="30" customHeight="1">
      <c r="A1156" s="172" t="s">
        <v>1494</v>
      </c>
      <c r="B1156" s="172" t="s">
        <v>145</v>
      </c>
      <c r="C1156" s="172" t="s">
        <v>145</v>
      </c>
      <c r="D1156" s="173"/>
      <c r="E1156" s="184"/>
      <c r="F1156" s="178">
        <f>TRUNC(SUMIF(N1154:N1155, N1153, F1154:F1155),0)</f>
        <v>20000</v>
      </c>
      <c r="G1156" s="184"/>
      <c r="H1156" s="178">
        <f>TRUNC(SUMIF(N1154:N1155, N1153, H1154:H1155),0)</f>
        <v>8490</v>
      </c>
      <c r="I1156" s="184"/>
      <c r="J1156" s="178">
        <f>TRUNC(SUMIF(N1154:N1155, N1153, J1154:J1155),0)</f>
        <v>0</v>
      </c>
      <c r="K1156" s="184"/>
      <c r="L1156" s="178">
        <f>F1156+H1156+J1156</f>
        <v>28490</v>
      </c>
      <c r="M1156" s="172" t="s">
        <v>145</v>
      </c>
      <c r="N1156" s="78" t="s">
        <v>342</v>
      </c>
      <c r="O1156" s="78" t="s">
        <v>342</v>
      </c>
      <c r="P1156" s="78" t="s">
        <v>145</v>
      </c>
      <c r="Q1156" s="78" t="s">
        <v>145</v>
      </c>
      <c r="R1156" s="78" t="s">
        <v>145</v>
      </c>
      <c r="AV1156" s="78" t="s">
        <v>145</v>
      </c>
      <c r="AW1156" s="78" t="s">
        <v>145</v>
      </c>
      <c r="AX1156" s="78" t="s">
        <v>145</v>
      </c>
      <c r="AY1156" s="78" t="s">
        <v>145</v>
      </c>
      <c r="AZ1156" s="78" t="s">
        <v>145</v>
      </c>
    </row>
    <row r="1157" spans="1:52" ht="30" customHeight="1">
      <c r="A1157" s="173"/>
      <c r="B1157" s="173"/>
      <c r="C1157" s="173"/>
      <c r="D1157" s="173"/>
      <c r="E1157" s="184"/>
      <c r="F1157" s="178"/>
      <c r="G1157" s="184"/>
      <c r="H1157" s="178"/>
      <c r="I1157" s="184"/>
      <c r="J1157" s="178"/>
      <c r="K1157" s="184"/>
      <c r="L1157" s="178"/>
      <c r="M1157" s="173"/>
    </row>
    <row r="1158" spans="1:52" ht="30" customHeight="1">
      <c r="A1158" s="179" t="s">
        <v>5381</v>
      </c>
      <c r="B1158" s="180"/>
      <c r="C1158" s="180"/>
      <c r="D1158" s="180"/>
      <c r="E1158" s="181"/>
      <c r="F1158" s="182"/>
      <c r="G1158" s="181"/>
      <c r="H1158" s="182"/>
      <c r="I1158" s="181"/>
      <c r="J1158" s="182"/>
      <c r="K1158" s="181"/>
      <c r="L1158" s="182"/>
      <c r="M1158" s="183"/>
      <c r="N1158" s="78" t="s">
        <v>3921</v>
      </c>
    </row>
    <row r="1159" spans="1:52" ht="30" customHeight="1">
      <c r="A1159" s="172" t="s">
        <v>1672</v>
      </c>
      <c r="B1159" s="172" t="s">
        <v>1514</v>
      </c>
      <c r="C1159" s="172" t="s">
        <v>1515</v>
      </c>
      <c r="D1159" s="173">
        <v>3.7999999999999999E-2</v>
      </c>
      <c r="E1159" s="184">
        <f>단가대비표!O366</f>
        <v>0</v>
      </c>
      <c r="F1159" s="178">
        <f>TRUNC(E1159*D1159,1)</f>
        <v>0</v>
      </c>
      <c r="G1159" s="184">
        <f>단가대비표!P366</f>
        <v>252249</v>
      </c>
      <c r="H1159" s="178">
        <f>TRUNC(G1159*D1159,1)</f>
        <v>9585.4</v>
      </c>
      <c r="I1159" s="184">
        <f>단가대비표!V366</f>
        <v>0</v>
      </c>
      <c r="J1159" s="178">
        <f>TRUNC(I1159*D1159,1)</f>
        <v>0</v>
      </c>
      <c r="K1159" s="184">
        <f t="shared" ref="K1159:L1162" si="177">TRUNC(E1159+G1159+I1159,1)</f>
        <v>252249</v>
      </c>
      <c r="L1159" s="178">
        <f t="shared" si="177"/>
        <v>9585.4</v>
      </c>
      <c r="M1159" s="172" t="s">
        <v>145</v>
      </c>
      <c r="N1159" s="78" t="s">
        <v>3921</v>
      </c>
      <c r="O1159" s="78" t="s">
        <v>4926</v>
      </c>
      <c r="P1159" s="78" t="s">
        <v>332</v>
      </c>
      <c r="Q1159" s="78" t="s">
        <v>332</v>
      </c>
      <c r="R1159" s="78" t="s">
        <v>331</v>
      </c>
      <c r="V1159">
        <v>1</v>
      </c>
      <c r="AV1159" s="78" t="s">
        <v>145</v>
      </c>
      <c r="AW1159" s="78" t="s">
        <v>5382</v>
      </c>
      <c r="AX1159" s="78" t="s">
        <v>145</v>
      </c>
      <c r="AY1159" s="78" t="s">
        <v>145</v>
      </c>
      <c r="AZ1159" s="78" t="s">
        <v>145</v>
      </c>
    </row>
    <row r="1160" spans="1:52" ht="30" customHeight="1">
      <c r="A1160" s="172" t="s">
        <v>1516</v>
      </c>
      <c r="B1160" s="172" t="s">
        <v>1514</v>
      </c>
      <c r="C1160" s="172" t="s">
        <v>1515</v>
      </c>
      <c r="D1160" s="173">
        <v>1.2999999999999999E-2</v>
      </c>
      <c r="E1160" s="184">
        <f>단가대비표!O345</f>
        <v>0</v>
      </c>
      <c r="F1160" s="178">
        <f>TRUNC(E1160*D1160,1)</f>
        <v>0</v>
      </c>
      <c r="G1160" s="184">
        <f>단가대비표!P345</f>
        <v>169804</v>
      </c>
      <c r="H1160" s="178">
        <f>TRUNC(G1160*D1160,1)</f>
        <v>2207.4</v>
      </c>
      <c r="I1160" s="184">
        <f>단가대비표!V345</f>
        <v>0</v>
      </c>
      <c r="J1160" s="178">
        <f>TRUNC(I1160*D1160,1)</f>
        <v>0</v>
      </c>
      <c r="K1160" s="184">
        <f t="shared" si="177"/>
        <v>169804</v>
      </c>
      <c r="L1160" s="178">
        <f t="shared" si="177"/>
        <v>2207.4</v>
      </c>
      <c r="M1160" s="172" t="s">
        <v>145</v>
      </c>
      <c r="N1160" s="78" t="s">
        <v>3921</v>
      </c>
      <c r="O1160" s="78" t="s">
        <v>4472</v>
      </c>
      <c r="P1160" s="78" t="s">
        <v>332</v>
      </c>
      <c r="Q1160" s="78" t="s">
        <v>332</v>
      </c>
      <c r="R1160" s="78" t="s">
        <v>331</v>
      </c>
      <c r="V1160">
        <v>1</v>
      </c>
      <c r="AV1160" s="78" t="s">
        <v>145</v>
      </c>
      <c r="AW1160" s="78" t="s">
        <v>5383</v>
      </c>
      <c r="AX1160" s="78" t="s">
        <v>145</v>
      </c>
      <c r="AY1160" s="78" t="s">
        <v>145</v>
      </c>
      <c r="AZ1160" s="78" t="s">
        <v>145</v>
      </c>
    </row>
    <row r="1161" spans="1:52" ht="30" customHeight="1">
      <c r="A1161" s="172" t="s">
        <v>1580</v>
      </c>
      <c r="B1161" s="172" t="s">
        <v>1596</v>
      </c>
      <c r="C1161" s="172" t="s">
        <v>1096</v>
      </c>
      <c r="D1161" s="173">
        <v>1</v>
      </c>
      <c r="E1161" s="184">
        <v>0</v>
      </c>
      <c r="F1161" s="178">
        <f>TRUNC(E1161*D1161,1)</f>
        <v>0</v>
      </c>
      <c r="G1161" s="184">
        <v>0</v>
      </c>
      <c r="H1161" s="178">
        <f>TRUNC(G1161*D1161,1)</f>
        <v>0</v>
      </c>
      <c r="I1161" s="184">
        <f>TRUNC(SUMIF(V1159:V1162, RIGHTB(O1161, 1), H1159:H1162)*U1161, 2)</f>
        <v>235.85</v>
      </c>
      <c r="J1161" s="178">
        <f>TRUNC(I1161*D1161,1)</f>
        <v>235.8</v>
      </c>
      <c r="K1161" s="184">
        <f t="shared" si="177"/>
        <v>235.8</v>
      </c>
      <c r="L1161" s="178">
        <f t="shared" si="177"/>
        <v>235.8</v>
      </c>
      <c r="M1161" s="172" t="s">
        <v>145</v>
      </c>
      <c r="N1161" s="78" t="s">
        <v>3921</v>
      </c>
      <c r="O1161" s="78" t="s">
        <v>4186</v>
      </c>
      <c r="P1161" s="78" t="s">
        <v>332</v>
      </c>
      <c r="Q1161" s="78" t="s">
        <v>332</v>
      </c>
      <c r="R1161" s="78" t="s">
        <v>332</v>
      </c>
      <c r="S1161">
        <v>1</v>
      </c>
      <c r="T1161">
        <v>2</v>
      </c>
      <c r="U1161">
        <v>0.02</v>
      </c>
      <c r="AV1161" s="78" t="s">
        <v>145</v>
      </c>
      <c r="AW1161" s="78" t="s">
        <v>5384</v>
      </c>
      <c r="AX1161" s="78" t="s">
        <v>145</v>
      </c>
      <c r="AY1161" s="78" t="s">
        <v>145</v>
      </c>
      <c r="AZ1161" s="78" t="s">
        <v>145</v>
      </c>
    </row>
    <row r="1162" spans="1:52" ht="30" customHeight="1">
      <c r="A1162" s="172" t="s">
        <v>1141</v>
      </c>
      <c r="B1162" s="172" t="s">
        <v>1448</v>
      </c>
      <c r="C1162" s="172" t="s">
        <v>1143</v>
      </c>
      <c r="D1162" s="173">
        <v>0.1</v>
      </c>
      <c r="E1162" s="184">
        <f>일위대가목록!E417</f>
        <v>10358</v>
      </c>
      <c r="F1162" s="178">
        <f>TRUNC(E1162*D1162,1)</f>
        <v>1035.8</v>
      </c>
      <c r="G1162" s="184">
        <f>일위대가목록!F417</f>
        <v>57077</v>
      </c>
      <c r="H1162" s="178">
        <f>TRUNC(G1162*D1162,1)</f>
        <v>5707.7</v>
      </c>
      <c r="I1162" s="184">
        <f>일위대가목록!G417</f>
        <v>52687</v>
      </c>
      <c r="J1162" s="178">
        <f>TRUNC(I1162*D1162,1)</f>
        <v>5268.7</v>
      </c>
      <c r="K1162" s="184">
        <f t="shared" si="177"/>
        <v>120122</v>
      </c>
      <c r="L1162" s="178">
        <f t="shared" si="177"/>
        <v>12012.2</v>
      </c>
      <c r="M1162" s="172" t="s">
        <v>1451</v>
      </c>
      <c r="N1162" s="78" t="s">
        <v>3921</v>
      </c>
      <c r="O1162" s="78" t="s">
        <v>4410</v>
      </c>
      <c r="P1162" s="78" t="s">
        <v>331</v>
      </c>
      <c r="Q1162" s="78" t="s">
        <v>332</v>
      </c>
      <c r="R1162" s="78" t="s">
        <v>332</v>
      </c>
      <c r="AV1162" s="78" t="s">
        <v>145</v>
      </c>
      <c r="AW1162" s="78" t="s">
        <v>5385</v>
      </c>
      <c r="AX1162" s="78" t="s">
        <v>145</v>
      </c>
      <c r="AY1162" s="78" t="s">
        <v>145</v>
      </c>
      <c r="AZ1162" s="78" t="s">
        <v>145</v>
      </c>
    </row>
    <row r="1163" spans="1:52" ht="30" customHeight="1">
      <c r="A1163" s="172" t="s">
        <v>1494</v>
      </c>
      <c r="B1163" s="172" t="s">
        <v>145</v>
      </c>
      <c r="C1163" s="172" t="s">
        <v>145</v>
      </c>
      <c r="D1163" s="173"/>
      <c r="E1163" s="184"/>
      <c r="F1163" s="178">
        <f>TRUNC(SUMIF(N1159:N1162, N1158, F1159:F1162),0)</f>
        <v>1035</v>
      </c>
      <c r="G1163" s="184"/>
      <c r="H1163" s="178">
        <f>TRUNC(SUMIF(N1159:N1162, N1158, H1159:H1162),0)</f>
        <v>17500</v>
      </c>
      <c r="I1163" s="184"/>
      <c r="J1163" s="178">
        <f>TRUNC(SUMIF(N1159:N1162, N1158, J1159:J1162),0)</f>
        <v>5504</v>
      </c>
      <c r="K1163" s="184"/>
      <c r="L1163" s="178">
        <f>F1163+H1163+J1163</f>
        <v>24039</v>
      </c>
      <c r="M1163" s="172" t="s">
        <v>145</v>
      </c>
      <c r="N1163" s="78" t="s">
        <v>342</v>
      </c>
      <c r="O1163" s="78" t="s">
        <v>342</v>
      </c>
      <c r="P1163" s="78" t="s">
        <v>145</v>
      </c>
      <c r="Q1163" s="78" t="s">
        <v>145</v>
      </c>
      <c r="R1163" s="78" t="s">
        <v>145</v>
      </c>
      <c r="AV1163" s="78" t="s">
        <v>145</v>
      </c>
      <c r="AW1163" s="78" t="s">
        <v>145</v>
      </c>
      <c r="AX1163" s="78" t="s">
        <v>145</v>
      </c>
      <c r="AY1163" s="78" t="s">
        <v>145</v>
      </c>
      <c r="AZ1163" s="78" t="s">
        <v>145</v>
      </c>
    </row>
    <row r="1164" spans="1:52" ht="30" customHeight="1">
      <c r="A1164" s="173"/>
      <c r="B1164" s="173"/>
      <c r="C1164" s="173"/>
      <c r="D1164" s="173"/>
      <c r="E1164" s="184"/>
      <c r="F1164" s="178"/>
      <c r="G1164" s="184"/>
      <c r="H1164" s="178"/>
      <c r="I1164" s="184"/>
      <c r="J1164" s="178"/>
      <c r="K1164" s="184"/>
      <c r="L1164" s="178"/>
      <c r="M1164" s="173"/>
    </row>
    <row r="1165" spans="1:52" ht="30" customHeight="1">
      <c r="A1165" s="179" t="s">
        <v>5386</v>
      </c>
      <c r="B1165" s="180"/>
      <c r="C1165" s="180"/>
      <c r="D1165" s="180"/>
      <c r="E1165" s="181"/>
      <c r="F1165" s="182"/>
      <c r="G1165" s="181"/>
      <c r="H1165" s="182"/>
      <c r="I1165" s="181"/>
      <c r="J1165" s="182"/>
      <c r="K1165" s="181"/>
      <c r="L1165" s="182"/>
      <c r="M1165" s="183"/>
      <c r="N1165" s="78" t="s">
        <v>3924</v>
      </c>
    </row>
    <row r="1166" spans="1:52" ht="30" customHeight="1">
      <c r="A1166" s="172" t="s">
        <v>1672</v>
      </c>
      <c r="B1166" s="172" t="s">
        <v>1514</v>
      </c>
      <c r="C1166" s="172" t="s">
        <v>1515</v>
      </c>
      <c r="D1166" s="173">
        <v>3.7999999999999999E-2</v>
      </c>
      <c r="E1166" s="184">
        <f>단가대비표!O366</f>
        <v>0</v>
      </c>
      <c r="F1166" s="178">
        <f>TRUNC(E1166*D1166,1)</f>
        <v>0</v>
      </c>
      <c r="G1166" s="184">
        <f>단가대비표!P366</f>
        <v>252249</v>
      </c>
      <c r="H1166" s="178">
        <f>TRUNC(G1166*D1166,1)</f>
        <v>9585.4</v>
      </c>
      <c r="I1166" s="184">
        <f>단가대비표!V366</f>
        <v>0</v>
      </c>
      <c r="J1166" s="178">
        <f>TRUNC(I1166*D1166,1)</f>
        <v>0</v>
      </c>
      <c r="K1166" s="184">
        <f t="shared" ref="K1166:L1169" si="178">TRUNC(E1166+G1166+I1166,1)</f>
        <v>252249</v>
      </c>
      <c r="L1166" s="178">
        <f t="shared" si="178"/>
        <v>9585.4</v>
      </c>
      <c r="M1166" s="172" t="s">
        <v>145</v>
      </c>
      <c r="N1166" s="78" t="s">
        <v>3924</v>
      </c>
      <c r="O1166" s="78" t="s">
        <v>4926</v>
      </c>
      <c r="P1166" s="78" t="s">
        <v>332</v>
      </c>
      <c r="Q1166" s="78" t="s">
        <v>332</v>
      </c>
      <c r="R1166" s="78" t="s">
        <v>331</v>
      </c>
      <c r="V1166">
        <v>1</v>
      </c>
      <c r="AV1166" s="78" t="s">
        <v>145</v>
      </c>
      <c r="AW1166" s="78" t="s">
        <v>5387</v>
      </c>
      <c r="AX1166" s="78" t="s">
        <v>145</v>
      </c>
      <c r="AY1166" s="78" t="s">
        <v>145</v>
      </c>
      <c r="AZ1166" s="78" t="s">
        <v>145</v>
      </c>
    </row>
    <row r="1167" spans="1:52" ht="30" customHeight="1">
      <c r="A1167" s="172" t="s">
        <v>1516</v>
      </c>
      <c r="B1167" s="172" t="s">
        <v>1514</v>
      </c>
      <c r="C1167" s="172" t="s">
        <v>1515</v>
      </c>
      <c r="D1167" s="173">
        <v>1.2999999999999999E-2</v>
      </c>
      <c r="E1167" s="184">
        <f>단가대비표!O345</f>
        <v>0</v>
      </c>
      <c r="F1167" s="178">
        <f>TRUNC(E1167*D1167,1)</f>
        <v>0</v>
      </c>
      <c r="G1167" s="184">
        <f>단가대비표!P345</f>
        <v>169804</v>
      </c>
      <c r="H1167" s="178">
        <f>TRUNC(G1167*D1167,1)</f>
        <v>2207.4</v>
      </c>
      <c r="I1167" s="184">
        <f>단가대비표!V345</f>
        <v>0</v>
      </c>
      <c r="J1167" s="178">
        <f>TRUNC(I1167*D1167,1)</f>
        <v>0</v>
      </c>
      <c r="K1167" s="184">
        <f t="shared" si="178"/>
        <v>169804</v>
      </c>
      <c r="L1167" s="178">
        <f t="shared" si="178"/>
        <v>2207.4</v>
      </c>
      <c r="M1167" s="172" t="s">
        <v>145</v>
      </c>
      <c r="N1167" s="78" t="s">
        <v>3924</v>
      </c>
      <c r="O1167" s="78" t="s">
        <v>4472</v>
      </c>
      <c r="P1167" s="78" t="s">
        <v>332</v>
      </c>
      <c r="Q1167" s="78" t="s">
        <v>332</v>
      </c>
      <c r="R1167" s="78" t="s">
        <v>331</v>
      </c>
      <c r="V1167">
        <v>1</v>
      </c>
      <c r="AV1167" s="78" t="s">
        <v>145</v>
      </c>
      <c r="AW1167" s="78" t="s">
        <v>5388</v>
      </c>
      <c r="AX1167" s="78" t="s">
        <v>145</v>
      </c>
      <c r="AY1167" s="78" t="s">
        <v>145</v>
      </c>
      <c r="AZ1167" s="78" t="s">
        <v>145</v>
      </c>
    </row>
    <row r="1168" spans="1:52" ht="30" customHeight="1">
      <c r="A1168" s="172" t="s">
        <v>1580</v>
      </c>
      <c r="B1168" s="172" t="s">
        <v>1596</v>
      </c>
      <c r="C1168" s="172" t="s">
        <v>1096</v>
      </c>
      <c r="D1168" s="173">
        <v>1</v>
      </c>
      <c r="E1168" s="184">
        <v>0</v>
      </c>
      <c r="F1168" s="178">
        <f>TRUNC(E1168*D1168,1)</f>
        <v>0</v>
      </c>
      <c r="G1168" s="184">
        <v>0</v>
      </c>
      <c r="H1168" s="178">
        <f>TRUNC(G1168*D1168,1)</f>
        <v>0</v>
      </c>
      <c r="I1168" s="184">
        <f>TRUNC(SUMIF(V1166:V1169, RIGHTB(O1168, 1), H1166:H1169)*U1168, 2)</f>
        <v>235.85</v>
      </c>
      <c r="J1168" s="178">
        <f>TRUNC(I1168*D1168,1)</f>
        <v>235.8</v>
      </c>
      <c r="K1168" s="184">
        <f t="shared" si="178"/>
        <v>235.8</v>
      </c>
      <c r="L1168" s="178">
        <f t="shared" si="178"/>
        <v>235.8</v>
      </c>
      <c r="M1168" s="172" t="s">
        <v>145</v>
      </c>
      <c r="N1168" s="78" t="s">
        <v>3924</v>
      </c>
      <c r="O1168" s="78" t="s">
        <v>4186</v>
      </c>
      <c r="P1168" s="78" t="s">
        <v>332</v>
      </c>
      <c r="Q1168" s="78" t="s">
        <v>332</v>
      </c>
      <c r="R1168" s="78" t="s">
        <v>332</v>
      </c>
      <c r="S1168">
        <v>1</v>
      </c>
      <c r="T1168">
        <v>2</v>
      </c>
      <c r="U1168">
        <v>0.02</v>
      </c>
      <c r="AV1168" s="78" t="s">
        <v>145</v>
      </c>
      <c r="AW1168" s="78" t="s">
        <v>5389</v>
      </c>
      <c r="AX1168" s="78" t="s">
        <v>145</v>
      </c>
      <c r="AY1168" s="78" t="s">
        <v>145</v>
      </c>
      <c r="AZ1168" s="78" t="s">
        <v>145</v>
      </c>
    </row>
    <row r="1169" spans="1:52" ht="30" customHeight="1">
      <c r="A1169" s="172" t="s">
        <v>1141</v>
      </c>
      <c r="B1169" s="172" t="s">
        <v>1448</v>
      </c>
      <c r="C1169" s="172" t="s">
        <v>1143</v>
      </c>
      <c r="D1169" s="173">
        <v>0.1</v>
      </c>
      <c r="E1169" s="184">
        <f>일위대가목록!E417</f>
        <v>10358</v>
      </c>
      <c r="F1169" s="178">
        <f>TRUNC(E1169*D1169,1)</f>
        <v>1035.8</v>
      </c>
      <c r="G1169" s="184">
        <f>일위대가목록!F417</f>
        <v>57077</v>
      </c>
      <c r="H1169" s="178">
        <f>TRUNC(G1169*D1169,1)</f>
        <v>5707.7</v>
      </c>
      <c r="I1169" s="184">
        <f>일위대가목록!G417</f>
        <v>52687</v>
      </c>
      <c r="J1169" s="178">
        <f>TRUNC(I1169*D1169,1)</f>
        <v>5268.7</v>
      </c>
      <c r="K1169" s="184">
        <f t="shared" si="178"/>
        <v>120122</v>
      </c>
      <c r="L1169" s="178">
        <f t="shared" si="178"/>
        <v>12012.2</v>
      </c>
      <c r="M1169" s="172" t="s">
        <v>1451</v>
      </c>
      <c r="N1169" s="78" t="s">
        <v>3924</v>
      </c>
      <c r="O1169" s="78" t="s">
        <v>4410</v>
      </c>
      <c r="P1169" s="78" t="s">
        <v>331</v>
      </c>
      <c r="Q1169" s="78" t="s">
        <v>332</v>
      </c>
      <c r="R1169" s="78" t="s">
        <v>332</v>
      </c>
      <c r="AV1169" s="78" t="s">
        <v>145</v>
      </c>
      <c r="AW1169" s="78" t="s">
        <v>5390</v>
      </c>
      <c r="AX1169" s="78" t="s">
        <v>145</v>
      </c>
      <c r="AY1169" s="78" t="s">
        <v>145</v>
      </c>
      <c r="AZ1169" s="78" t="s">
        <v>145</v>
      </c>
    </row>
    <row r="1170" spans="1:52" ht="30" customHeight="1">
      <c r="A1170" s="172" t="s">
        <v>1494</v>
      </c>
      <c r="B1170" s="172" t="s">
        <v>145</v>
      </c>
      <c r="C1170" s="172" t="s">
        <v>145</v>
      </c>
      <c r="D1170" s="173"/>
      <c r="E1170" s="184"/>
      <c r="F1170" s="178">
        <f>TRUNC(SUMIF(N1166:N1169, N1165, F1166:F1169),0)</f>
        <v>1035</v>
      </c>
      <c r="G1170" s="184"/>
      <c r="H1170" s="178">
        <f>TRUNC(SUMIF(N1166:N1169, N1165, H1166:H1169),0)</f>
        <v>17500</v>
      </c>
      <c r="I1170" s="184"/>
      <c r="J1170" s="178">
        <f>TRUNC(SUMIF(N1166:N1169, N1165, J1166:J1169),0)</f>
        <v>5504</v>
      </c>
      <c r="K1170" s="184"/>
      <c r="L1170" s="178">
        <f>F1170+H1170+J1170</f>
        <v>24039</v>
      </c>
      <c r="M1170" s="172" t="s">
        <v>145</v>
      </c>
      <c r="N1170" s="78" t="s">
        <v>342</v>
      </c>
      <c r="O1170" s="78" t="s">
        <v>342</v>
      </c>
      <c r="P1170" s="78" t="s">
        <v>145</v>
      </c>
      <c r="Q1170" s="78" t="s">
        <v>145</v>
      </c>
      <c r="R1170" s="78" t="s">
        <v>145</v>
      </c>
      <c r="AV1170" s="78" t="s">
        <v>145</v>
      </c>
      <c r="AW1170" s="78" t="s">
        <v>145</v>
      </c>
      <c r="AX1170" s="78" t="s">
        <v>145</v>
      </c>
      <c r="AY1170" s="78" t="s">
        <v>145</v>
      </c>
      <c r="AZ1170" s="78" t="s">
        <v>145</v>
      </c>
    </row>
    <row r="1171" spans="1:52" ht="30" customHeight="1">
      <c r="A1171" s="173"/>
      <c r="B1171" s="173"/>
      <c r="C1171" s="173"/>
      <c r="D1171" s="173"/>
      <c r="E1171" s="184"/>
      <c r="F1171" s="178"/>
      <c r="G1171" s="184"/>
      <c r="H1171" s="178"/>
      <c r="I1171" s="184"/>
      <c r="J1171" s="178"/>
      <c r="K1171" s="184"/>
      <c r="L1171" s="178"/>
      <c r="M1171" s="173"/>
    </row>
    <row r="1172" spans="1:52" ht="30" customHeight="1">
      <c r="A1172" s="179" t="s">
        <v>3235</v>
      </c>
      <c r="B1172" s="180"/>
      <c r="C1172" s="180"/>
      <c r="D1172" s="180"/>
      <c r="E1172" s="181"/>
      <c r="F1172" s="182"/>
      <c r="G1172" s="181"/>
      <c r="H1172" s="182"/>
      <c r="I1172" s="181"/>
      <c r="J1172" s="182"/>
      <c r="K1172" s="181"/>
      <c r="L1172" s="182"/>
      <c r="M1172" s="183"/>
      <c r="N1172" s="78" t="s">
        <v>3926</v>
      </c>
    </row>
    <row r="1173" spans="1:52" ht="30" customHeight="1">
      <c r="A1173" s="172" t="s">
        <v>1672</v>
      </c>
      <c r="B1173" s="172" t="s">
        <v>1514</v>
      </c>
      <c r="C1173" s="172" t="s">
        <v>1515</v>
      </c>
      <c r="D1173" s="173">
        <v>0.1</v>
      </c>
      <c r="E1173" s="184">
        <f>단가대비표!O366</f>
        <v>0</v>
      </c>
      <c r="F1173" s="178">
        <f>TRUNC(E1173*D1173,1)</f>
        <v>0</v>
      </c>
      <c r="G1173" s="184">
        <f>단가대비표!P366</f>
        <v>252249</v>
      </c>
      <c r="H1173" s="178">
        <f>TRUNC(G1173*D1173,1)</f>
        <v>25224.9</v>
      </c>
      <c r="I1173" s="184">
        <f>단가대비표!V366</f>
        <v>0</v>
      </c>
      <c r="J1173" s="178">
        <f>TRUNC(I1173*D1173,1)</f>
        <v>0</v>
      </c>
      <c r="K1173" s="184">
        <f t="shared" ref="K1173:L1175" si="179">TRUNC(E1173+G1173+I1173,1)</f>
        <v>252249</v>
      </c>
      <c r="L1173" s="178">
        <f t="shared" si="179"/>
        <v>25224.9</v>
      </c>
      <c r="M1173" s="172" t="s">
        <v>145</v>
      </c>
      <c r="N1173" s="78" t="s">
        <v>3926</v>
      </c>
      <c r="O1173" s="78" t="s">
        <v>4926</v>
      </c>
      <c r="P1173" s="78" t="s">
        <v>332</v>
      </c>
      <c r="Q1173" s="78" t="s">
        <v>332</v>
      </c>
      <c r="R1173" s="78" t="s">
        <v>331</v>
      </c>
      <c r="V1173">
        <v>1</v>
      </c>
      <c r="AV1173" s="78" t="s">
        <v>145</v>
      </c>
      <c r="AW1173" s="78" t="s">
        <v>5391</v>
      </c>
      <c r="AX1173" s="78" t="s">
        <v>145</v>
      </c>
      <c r="AY1173" s="78" t="s">
        <v>145</v>
      </c>
      <c r="AZ1173" s="78" t="s">
        <v>145</v>
      </c>
    </row>
    <row r="1174" spans="1:52" ht="30" customHeight="1">
      <c r="A1174" s="172" t="s">
        <v>1516</v>
      </c>
      <c r="B1174" s="172" t="s">
        <v>1514</v>
      </c>
      <c r="C1174" s="172" t="s">
        <v>1515</v>
      </c>
      <c r="D1174" s="173">
        <v>0.05</v>
      </c>
      <c r="E1174" s="184">
        <f>단가대비표!O345</f>
        <v>0</v>
      </c>
      <c r="F1174" s="178">
        <f>TRUNC(E1174*D1174,1)</f>
        <v>0</v>
      </c>
      <c r="G1174" s="184">
        <f>단가대비표!P345</f>
        <v>169804</v>
      </c>
      <c r="H1174" s="178">
        <f>TRUNC(G1174*D1174,1)</f>
        <v>8490.2000000000007</v>
      </c>
      <c r="I1174" s="184">
        <f>단가대비표!V345</f>
        <v>0</v>
      </c>
      <c r="J1174" s="178">
        <f>TRUNC(I1174*D1174,1)</f>
        <v>0</v>
      </c>
      <c r="K1174" s="184">
        <f t="shared" si="179"/>
        <v>169804</v>
      </c>
      <c r="L1174" s="178">
        <f t="shared" si="179"/>
        <v>8490.2000000000007</v>
      </c>
      <c r="M1174" s="172" t="s">
        <v>145</v>
      </c>
      <c r="N1174" s="78" t="s">
        <v>3926</v>
      </c>
      <c r="O1174" s="78" t="s">
        <v>4472</v>
      </c>
      <c r="P1174" s="78" t="s">
        <v>332</v>
      </c>
      <c r="Q1174" s="78" t="s">
        <v>332</v>
      </c>
      <c r="R1174" s="78" t="s">
        <v>331</v>
      </c>
      <c r="V1174">
        <v>1</v>
      </c>
      <c r="AV1174" s="78" t="s">
        <v>145</v>
      </c>
      <c r="AW1174" s="78" t="s">
        <v>5392</v>
      </c>
      <c r="AX1174" s="78" t="s">
        <v>145</v>
      </c>
      <c r="AY1174" s="78" t="s">
        <v>145</v>
      </c>
      <c r="AZ1174" s="78" t="s">
        <v>145</v>
      </c>
    </row>
    <row r="1175" spans="1:52" ht="30" customHeight="1">
      <c r="A1175" s="172" t="s">
        <v>1580</v>
      </c>
      <c r="B1175" s="172" t="s">
        <v>1596</v>
      </c>
      <c r="C1175" s="172" t="s">
        <v>1096</v>
      </c>
      <c r="D1175" s="173">
        <v>1</v>
      </c>
      <c r="E1175" s="184">
        <v>0</v>
      </c>
      <c r="F1175" s="178">
        <f>TRUNC(E1175*D1175,1)</f>
        <v>0</v>
      </c>
      <c r="G1175" s="184">
        <v>0</v>
      </c>
      <c r="H1175" s="178">
        <f>TRUNC(G1175*D1175,1)</f>
        <v>0</v>
      </c>
      <c r="I1175" s="184">
        <f>TRUNC(SUMIF(V1173:V1175, RIGHTB(O1175, 1), H1173:H1175)*U1175, 2)</f>
        <v>674.3</v>
      </c>
      <c r="J1175" s="178">
        <f>TRUNC(I1175*D1175,1)</f>
        <v>674.3</v>
      </c>
      <c r="K1175" s="184">
        <f t="shared" si="179"/>
        <v>674.3</v>
      </c>
      <c r="L1175" s="178">
        <f t="shared" si="179"/>
        <v>674.3</v>
      </c>
      <c r="M1175" s="172" t="s">
        <v>145</v>
      </c>
      <c r="N1175" s="78" t="s">
        <v>3926</v>
      </c>
      <c r="O1175" s="78" t="s">
        <v>4186</v>
      </c>
      <c r="P1175" s="78" t="s">
        <v>332</v>
      </c>
      <c r="Q1175" s="78" t="s">
        <v>332</v>
      </c>
      <c r="R1175" s="78" t="s">
        <v>332</v>
      </c>
      <c r="S1175">
        <v>1</v>
      </c>
      <c r="T1175">
        <v>2</v>
      </c>
      <c r="U1175">
        <v>0.02</v>
      </c>
      <c r="AV1175" s="78" t="s">
        <v>145</v>
      </c>
      <c r="AW1175" s="78" t="s">
        <v>5393</v>
      </c>
      <c r="AX1175" s="78" t="s">
        <v>145</v>
      </c>
      <c r="AY1175" s="78" t="s">
        <v>145</v>
      </c>
      <c r="AZ1175" s="78" t="s">
        <v>145</v>
      </c>
    </row>
    <row r="1176" spans="1:52" ht="30" customHeight="1">
      <c r="A1176" s="172" t="s">
        <v>1494</v>
      </c>
      <c r="B1176" s="172" t="s">
        <v>145</v>
      </c>
      <c r="C1176" s="172" t="s">
        <v>145</v>
      </c>
      <c r="D1176" s="173"/>
      <c r="E1176" s="184"/>
      <c r="F1176" s="178">
        <f>TRUNC(SUMIF(N1173:N1175, N1172, F1173:F1175),0)</f>
        <v>0</v>
      </c>
      <c r="G1176" s="184"/>
      <c r="H1176" s="178">
        <f>TRUNC(SUMIF(N1173:N1175, N1172, H1173:H1175),0)</f>
        <v>33715</v>
      </c>
      <c r="I1176" s="184"/>
      <c r="J1176" s="178">
        <f>TRUNC(SUMIF(N1173:N1175, N1172, J1173:J1175),0)</f>
        <v>674</v>
      </c>
      <c r="K1176" s="184"/>
      <c r="L1176" s="178">
        <f>F1176+H1176+J1176</f>
        <v>34389</v>
      </c>
      <c r="M1176" s="172" t="s">
        <v>145</v>
      </c>
      <c r="N1176" s="78" t="s">
        <v>342</v>
      </c>
      <c r="O1176" s="78" t="s">
        <v>342</v>
      </c>
      <c r="P1176" s="78" t="s">
        <v>145</v>
      </c>
      <c r="Q1176" s="78" t="s">
        <v>145</v>
      </c>
      <c r="R1176" s="78" t="s">
        <v>145</v>
      </c>
      <c r="AV1176" s="78" t="s">
        <v>145</v>
      </c>
      <c r="AW1176" s="78" t="s">
        <v>145</v>
      </c>
      <c r="AX1176" s="78" t="s">
        <v>145</v>
      </c>
      <c r="AY1176" s="78" t="s">
        <v>145</v>
      </c>
      <c r="AZ1176" s="78" t="s">
        <v>145</v>
      </c>
    </row>
    <row r="1177" spans="1:52" ht="30" customHeight="1">
      <c r="A1177" s="173"/>
      <c r="B1177" s="173"/>
      <c r="C1177" s="173"/>
      <c r="D1177" s="173"/>
      <c r="E1177" s="184"/>
      <c r="F1177" s="178"/>
      <c r="G1177" s="184"/>
      <c r="H1177" s="178"/>
      <c r="I1177" s="184"/>
      <c r="J1177" s="178"/>
      <c r="K1177" s="184"/>
      <c r="L1177" s="178"/>
      <c r="M1177" s="173"/>
    </row>
    <row r="1178" spans="1:52" ht="30" customHeight="1">
      <c r="A1178" s="179" t="s">
        <v>3236</v>
      </c>
      <c r="B1178" s="180"/>
      <c r="C1178" s="180"/>
      <c r="D1178" s="180"/>
      <c r="E1178" s="181"/>
      <c r="F1178" s="182"/>
      <c r="G1178" s="181"/>
      <c r="H1178" s="182"/>
      <c r="I1178" s="181"/>
      <c r="J1178" s="182"/>
      <c r="K1178" s="181"/>
      <c r="L1178" s="182"/>
      <c r="M1178" s="183"/>
      <c r="N1178" s="78" t="s">
        <v>3928</v>
      </c>
    </row>
    <row r="1179" spans="1:52" ht="30" customHeight="1">
      <c r="A1179" s="172" t="s">
        <v>3214</v>
      </c>
      <c r="B1179" s="172" t="s">
        <v>3225</v>
      </c>
      <c r="C1179" s="172" t="s">
        <v>358</v>
      </c>
      <c r="D1179" s="173">
        <v>1.03</v>
      </c>
      <c r="E1179" s="184">
        <f>단가대비표!O171</f>
        <v>0</v>
      </c>
      <c r="F1179" s="178">
        <f>TRUNC(E1179*D1179,1)</f>
        <v>0</v>
      </c>
      <c r="G1179" s="184">
        <f>단가대비표!P171</f>
        <v>0</v>
      </c>
      <c r="H1179" s="178">
        <f>TRUNC(G1179*D1179,1)</f>
        <v>0</v>
      </c>
      <c r="I1179" s="184">
        <f>단가대비표!V171</f>
        <v>0</v>
      </c>
      <c r="J1179" s="178">
        <f>TRUNC(I1179*D1179,1)</f>
        <v>0</v>
      </c>
      <c r="K1179" s="184">
        <f t="shared" ref="K1179:L1181" si="180">TRUNC(E1179+G1179+I1179,1)</f>
        <v>0</v>
      </c>
      <c r="L1179" s="178">
        <f t="shared" si="180"/>
        <v>0</v>
      </c>
      <c r="M1179" s="172" t="s">
        <v>145</v>
      </c>
      <c r="N1179" s="78" t="s">
        <v>3928</v>
      </c>
      <c r="O1179" s="78" t="s">
        <v>5394</v>
      </c>
      <c r="P1179" s="78" t="s">
        <v>332</v>
      </c>
      <c r="Q1179" s="78" t="s">
        <v>332</v>
      </c>
      <c r="R1179" s="78" t="s">
        <v>331</v>
      </c>
      <c r="AV1179" s="78" t="s">
        <v>145</v>
      </c>
      <c r="AW1179" s="78" t="s">
        <v>5395</v>
      </c>
      <c r="AX1179" s="78" t="s">
        <v>145</v>
      </c>
      <c r="AY1179" s="78" t="s">
        <v>145</v>
      </c>
      <c r="AZ1179" s="78" t="s">
        <v>145</v>
      </c>
    </row>
    <row r="1180" spans="1:52" ht="30" customHeight="1">
      <c r="A1180" s="172" t="s">
        <v>1450</v>
      </c>
      <c r="B1180" s="172" t="s">
        <v>836</v>
      </c>
      <c r="C1180" s="172" t="s">
        <v>358</v>
      </c>
      <c r="D1180" s="173">
        <v>1</v>
      </c>
      <c r="E1180" s="184">
        <f>일위대가목록!E418</f>
        <v>0</v>
      </c>
      <c r="F1180" s="178">
        <f>TRUNC(E1180*D1180,1)</f>
        <v>0</v>
      </c>
      <c r="G1180" s="184">
        <f>일위대가목록!F418</f>
        <v>33715</v>
      </c>
      <c r="H1180" s="178">
        <f>TRUNC(G1180*D1180,1)</f>
        <v>33715</v>
      </c>
      <c r="I1180" s="184">
        <f>일위대가목록!G418</f>
        <v>674</v>
      </c>
      <c r="J1180" s="178">
        <f>TRUNC(I1180*D1180,1)</f>
        <v>674</v>
      </c>
      <c r="K1180" s="184">
        <f t="shared" si="180"/>
        <v>34389</v>
      </c>
      <c r="L1180" s="178">
        <f t="shared" si="180"/>
        <v>34389</v>
      </c>
      <c r="M1180" s="172" t="s">
        <v>1453</v>
      </c>
      <c r="N1180" s="78" t="s">
        <v>3928</v>
      </c>
      <c r="O1180" s="78" t="s">
        <v>4411</v>
      </c>
      <c r="P1180" s="78" t="s">
        <v>331</v>
      </c>
      <c r="Q1180" s="78" t="s">
        <v>332</v>
      </c>
      <c r="R1180" s="78" t="s">
        <v>332</v>
      </c>
      <c r="AV1180" s="78" t="s">
        <v>145</v>
      </c>
      <c r="AW1180" s="78" t="s">
        <v>5396</v>
      </c>
      <c r="AX1180" s="78" t="s">
        <v>145</v>
      </c>
      <c r="AY1180" s="78" t="s">
        <v>145</v>
      </c>
      <c r="AZ1180" s="78" t="s">
        <v>145</v>
      </c>
    </row>
    <row r="1181" spans="1:52" ht="30" customHeight="1">
      <c r="A1181" s="172" t="s">
        <v>1278</v>
      </c>
      <c r="B1181" s="172" t="s">
        <v>1452</v>
      </c>
      <c r="C1181" s="172" t="s">
        <v>338</v>
      </c>
      <c r="D1181" s="173">
        <v>1</v>
      </c>
      <c r="E1181" s="184">
        <f>일위대가목록!E419</f>
        <v>9560</v>
      </c>
      <c r="F1181" s="178">
        <f>TRUNC(E1181*D1181,1)</f>
        <v>9560</v>
      </c>
      <c r="G1181" s="184">
        <f>일위대가목록!F419</f>
        <v>39288</v>
      </c>
      <c r="H1181" s="178">
        <f>TRUNC(G1181*D1181,1)</f>
        <v>39288</v>
      </c>
      <c r="I1181" s="184">
        <f>일위대가목록!G419</f>
        <v>1877</v>
      </c>
      <c r="J1181" s="178">
        <f>TRUNC(I1181*D1181,1)</f>
        <v>1877</v>
      </c>
      <c r="K1181" s="184">
        <f t="shared" si="180"/>
        <v>50725</v>
      </c>
      <c r="L1181" s="178">
        <f t="shared" si="180"/>
        <v>50725</v>
      </c>
      <c r="M1181" s="172" t="s">
        <v>1455</v>
      </c>
      <c r="N1181" s="78" t="s">
        <v>3928</v>
      </c>
      <c r="O1181" s="78" t="s">
        <v>4412</v>
      </c>
      <c r="P1181" s="78" t="s">
        <v>331</v>
      </c>
      <c r="Q1181" s="78" t="s">
        <v>332</v>
      </c>
      <c r="R1181" s="78" t="s">
        <v>332</v>
      </c>
      <c r="AV1181" s="78" t="s">
        <v>145</v>
      </c>
      <c r="AW1181" s="78" t="s">
        <v>5397</v>
      </c>
      <c r="AX1181" s="78" t="s">
        <v>145</v>
      </c>
      <c r="AY1181" s="78" t="s">
        <v>145</v>
      </c>
      <c r="AZ1181" s="78" t="s">
        <v>145</v>
      </c>
    </row>
    <row r="1182" spans="1:52" ht="30" customHeight="1">
      <c r="A1182" s="172" t="s">
        <v>1494</v>
      </c>
      <c r="B1182" s="172" t="s">
        <v>145</v>
      </c>
      <c r="C1182" s="172" t="s">
        <v>145</v>
      </c>
      <c r="D1182" s="173"/>
      <c r="E1182" s="184"/>
      <c r="F1182" s="178">
        <f>TRUNC(SUMIF(N1179:N1181, N1178, F1179:F1181),0)</f>
        <v>9560</v>
      </c>
      <c r="G1182" s="184"/>
      <c r="H1182" s="178">
        <f>TRUNC(SUMIF(N1179:N1181, N1178, H1179:H1181),0)</f>
        <v>73003</v>
      </c>
      <c r="I1182" s="184"/>
      <c r="J1182" s="178">
        <f>TRUNC(SUMIF(N1179:N1181, N1178, J1179:J1181),0)</f>
        <v>2551</v>
      </c>
      <c r="K1182" s="184"/>
      <c r="L1182" s="178">
        <f>F1182+H1182+J1182</f>
        <v>85114</v>
      </c>
      <c r="M1182" s="172" t="s">
        <v>145</v>
      </c>
      <c r="N1182" s="78" t="s">
        <v>342</v>
      </c>
      <c r="O1182" s="78" t="s">
        <v>342</v>
      </c>
      <c r="P1182" s="78" t="s">
        <v>145</v>
      </c>
      <c r="Q1182" s="78" t="s">
        <v>145</v>
      </c>
      <c r="R1182" s="78" t="s">
        <v>145</v>
      </c>
      <c r="AV1182" s="78" t="s">
        <v>145</v>
      </c>
      <c r="AW1182" s="78" t="s">
        <v>145</v>
      </c>
      <c r="AX1182" s="78" t="s">
        <v>145</v>
      </c>
      <c r="AY1182" s="78" t="s">
        <v>145</v>
      </c>
      <c r="AZ1182" s="78" t="s">
        <v>145</v>
      </c>
    </row>
    <row r="1183" spans="1:52" ht="30" customHeight="1">
      <c r="A1183" s="173"/>
      <c r="B1183" s="173"/>
      <c r="C1183" s="173"/>
      <c r="D1183" s="173"/>
      <c r="E1183" s="184"/>
      <c r="F1183" s="178"/>
      <c r="G1183" s="184"/>
      <c r="H1183" s="178"/>
      <c r="I1183" s="184"/>
      <c r="J1183" s="178"/>
      <c r="K1183" s="184"/>
      <c r="L1183" s="178"/>
      <c r="M1183" s="173"/>
    </row>
    <row r="1184" spans="1:52" ht="30" customHeight="1">
      <c r="A1184" s="179" t="s">
        <v>3237</v>
      </c>
      <c r="B1184" s="180"/>
      <c r="C1184" s="180"/>
      <c r="D1184" s="180"/>
      <c r="E1184" s="181"/>
      <c r="F1184" s="182"/>
      <c r="G1184" s="181"/>
      <c r="H1184" s="182"/>
      <c r="I1184" s="181"/>
      <c r="J1184" s="182"/>
      <c r="K1184" s="181"/>
      <c r="L1184" s="182"/>
      <c r="M1184" s="183"/>
      <c r="N1184" s="78" t="s">
        <v>3930</v>
      </c>
    </row>
    <row r="1185" spans="1:52" ht="30" customHeight="1">
      <c r="A1185" s="172" t="s">
        <v>1775</v>
      </c>
      <c r="B1185" s="172" t="s">
        <v>1776</v>
      </c>
      <c r="C1185" s="172" t="s">
        <v>458</v>
      </c>
      <c r="D1185" s="173">
        <v>1</v>
      </c>
      <c r="E1185" s="184">
        <f>단가대비표!O320</f>
        <v>31500</v>
      </c>
      <c r="F1185" s="178">
        <f t="shared" ref="F1185:F1191" si="181">TRUNC(E1185*D1185,1)</f>
        <v>31500</v>
      </c>
      <c r="G1185" s="184">
        <f>단가대비표!P320</f>
        <v>0</v>
      </c>
      <c r="H1185" s="178">
        <f t="shared" ref="H1185:H1191" si="182">TRUNC(G1185*D1185,1)</f>
        <v>0</v>
      </c>
      <c r="I1185" s="184">
        <f>단가대비표!V320</f>
        <v>0</v>
      </c>
      <c r="J1185" s="178">
        <f t="shared" ref="J1185:J1191" si="183">TRUNC(I1185*D1185,1)</f>
        <v>0</v>
      </c>
      <c r="K1185" s="184">
        <f t="shared" ref="K1185:L1191" si="184">TRUNC(E1185+G1185+I1185,1)</f>
        <v>31500</v>
      </c>
      <c r="L1185" s="178">
        <f t="shared" si="184"/>
        <v>31500</v>
      </c>
      <c r="M1185" s="172" t="s">
        <v>145</v>
      </c>
      <c r="N1185" s="78" t="s">
        <v>3930</v>
      </c>
      <c r="O1185" s="78" t="s">
        <v>5398</v>
      </c>
      <c r="P1185" s="78" t="s">
        <v>332</v>
      </c>
      <c r="Q1185" s="78" t="s">
        <v>332</v>
      </c>
      <c r="R1185" s="78" t="s">
        <v>331</v>
      </c>
      <c r="AV1185" s="78" t="s">
        <v>145</v>
      </c>
      <c r="AW1185" s="78" t="s">
        <v>5399</v>
      </c>
      <c r="AX1185" s="78" t="s">
        <v>145</v>
      </c>
      <c r="AY1185" s="78" t="s">
        <v>145</v>
      </c>
      <c r="AZ1185" s="78" t="s">
        <v>145</v>
      </c>
    </row>
    <row r="1186" spans="1:52" ht="30" customHeight="1">
      <c r="A1186" s="172" t="s">
        <v>379</v>
      </c>
      <c r="B1186" s="172" t="s">
        <v>1777</v>
      </c>
      <c r="C1186" s="172" t="s">
        <v>381</v>
      </c>
      <c r="D1186" s="173">
        <v>0.76600000000000001</v>
      </c>
      <c r="E1186" s="184">
        <f>중기단가목록!E12</f>
        <v>331</v>
      </c>
      <c r="F1186" s="178">
        <f t="shared" si="181"/>
        <v>253.5</v>
      </c>
      <c r="G1186" s="184">
        <f>중기단가목록!F12</f>
        <v>967</v>
      </c>
      <c r="H1186" s="178">
        <f t="shared" si="182"/>
        <v>740.7</v>
      </c>
      <c r="I1186" s="184">
        <f>중기단가목록!G12</f>
        <v>407</v>
      </c>
      <c r="J1186" s="178">
        <f t="shared" si="183"/>
        <v>311.7</v>
      </c>
      <c r="K1186" s="184">
        <f t="shared" si="184"/>
        <v>1705</v>
      </c>
      <c r="L1186" s="178">
        <f t="shared" si="184"/>
        <v>1305.9000000000001</v>
      </c>
      <c r="M1186" s="172" t="s">
        <v>2952</v>
      </c>
      <c r="N1186" s="78" t="s">
        <v>3930</v>
      </c>
      <c r="O1186" s="78" t="s">
        <v>5400</v>
      </c>
      <c r="P1186" s="78" t="s">
        <v>332</v>
      </c>
      <c r="Q1186" s="78" t="s">
        <v>331</v>
      </c>
      <c r="R1186" s="78" t="s">
        <v>332</v>
      </c>
      <c r="AV1186" s="78" t="s">
        <v>145</v>
      </c>
      <c r="AW1186" s="78" t="s">
        <v>5401</v>
      </c>
      <c r="AX1186" s="78" t="s">
        <v>145</v>
      </c>
      <c r="AY1186" s="78" t="s">
        <v>145</v>
      </c>
      <c r="AZ1186" s="78" t="s">
        <v>145</v>
      </c>
    </row>
    <row r="1187" spans="1:52" ht="30" customHeight="1">
      <c r="A1187" s="172" t="s">
        <v>386</v>
      </c>
      <c r="B1187" s="172" t="s">
        <v>1454</v>
      </c>
      <c r="C1187" s="172" t="s">
        <v>381</v>
      </c>
      <c r="D1187" s="173">
        <v>0.56799999999999995</v>
      </c>
      <c r="E1187" s="184">
        <f>일위대가목록!E420</f>
        <v>1238</v>
      </c>
      <c r="F1187" s="178">
        <f t="shared" si="181"/>
        <v>703.1</v>
      </c>
      <c r="G1187" s="184">
        <f>일위대가목록!F420</f>
        <v>8047</v>
      </c>
      <c r="H1187" s="178">
        <f t="shared" si="182"/>
        <v>4570.6000000000004</v>
      </c>
      <c r="I1187" s="184">
        <f>일위대가목록!G420</f>
        <v>1241</v>
      </c>
      <c r="J1187" s="178">
        <f t="shared" si="183"/>
        <v>704.8</v>
      </c>
      <c r="K1187" s="184">
        <f t="shared" si="184"/>
        <v>10526</v>
      </c>
      <c r="L1187" s="178">
        <f t="shared" si="184"/>
        <v>5978.5</v>
      </c>
      <c r="M1187" s="172" t="s">
        <v>1456</v>
      </c>
      <c r="N1187" s="78" t="s">
        <v>3930</v>
      </c>
      <c r="O1187" s="78" t="s">
        <v>4413</v>
      </c>
      <c r="P1187" s="78" t="s">
        <v>331</v>
      </c>
      <c r="Q1187" s="78" t="s">
        <v>332</v>
      </c>
      <c r="R1187" s="78" t="s">
        <v>332</v>
      </c>
      <c r="AV1187" s="78" t="s">
        <v>145</v>
      </c>
      <c r="AW1187" s="78" t="s">
        <v>5402</v>
      </c>
      <c r="AX1187" s="78" t="s">
        <v>145</v>
      </c>
      <c r="AY1187" s="78" t="s">
        <v>145</v>
      </c>
      <c r="AZ1187" s="78" t="s">
        <v>145</v>
      </c>
    </row>
    <row r="1188" spans="1:52" ht="30" customHeight="1">
      <c r="A1188" s="172" t="s">
        <v>1779</v>
      </c>
      <c r="B1188" s="172" t="s">
        <v>1780</v>
      </c>
      <c r="C1188" s="172" t="s">
        <v>381</v>
      </c>
      <c r="D1188" s="173">
        <v>0.19800000000000001</v>
      </c>
      <c r="E1188" s="184">
        <f>중기단가목록!E13</f>
        <v>3014</v>
      </c>
      <c r="F1188" s="178">
        <f t="shared" si="181"/>
        <v>596.70000000000005</v>
      </c>
      <c r="G1188" s="184">
        <f>중기단가목록!F13</f>
        <v>5683</v>
      </c>
      <c r="H1188" s="178">
        <f t="shared" si="182"/>
        <v>1125.2</v>
      </c>
      <c r="I1188" s="184">
        <f>중기단가목록!G13</f>
        <v>2061</v>
      </c>
      <c r="J1188" s="178">
        <f t="shared" si="183"/>
        <v>408</v>
      </c>
      <c r="K1188" s="184">
        <f t="shared" si="184"/>
        <v>10758</v>
      </c>
      <c r="L1188" s="178">
        <f t="shared" si="184"/>
        <v>2129.9</v>
      </c>
      <c r="M1188" s="172" t="s">
        <v>3132</v>
      </c>
      <c r="N1188" s="78" t="s">
        <v>3930</v>
      </c>
      <c r="O1188" s="78" t="s">
        <v>5403</v>
      </c>
      <c r="P1188" s="78" t="s">
        <v>332</v>
      </c>
      <c r="Q1188" s="78" t="s">
        <v>331</v>
      </c>
      <c r="R1188" s="78" t="s">
        <v>332</v>
      </c>
      <c r="AV1188" s="78" t="s">
        <v>145</v>
      </c>
      <c r="AW1188" s="78" t="s">
        <v>5404</v>
      </c>
      <c r="AX1188" s="78" t="s">
        <v>145</v>
      </c>
      <c r="AY1188" s="78" t="s">
        <v>145</v>
      </c>
      <c r="AZ1188" s="78" t="s">
        <v>145</v>
      </c>
    </row>
    <row r="1189" spans="1:52" ht="30" customHeight="1">
      <c r="A1189" s="172" t="s">
        <v>414</v>
      </c>
      <c r="B1189" s="172" t="s">
        <v>417</v>
      </c>
      <c r="C1189" s="172" t="s">
        <v>381</v>
      </c>
      <c r="D1189" s="173">
        <v>0.04</v>
      </c>
      <c r="E1189" s="184">
        <f>단가대비표!O137</f>
        <v>0</v>
      </c>
      <c r="F1189" s="178">
        <f t="shared" si="181"/>
        <v>0</v>
      </c>
      <c r="G1189" s="184">
        <f>단가대비표!P137</f>
        <v>0</v>
      </c>
      <c r="H1189" s="178">
        <f t="shared" si="182"/>
        <v>0</v>
      </c>
      <c r="I1189" s="184">
        <f>단가대비표!V137</f>
        <v>0</v>
      </c>
      <c r="J1189" s="178">
        <f t="shared" si="183"/>
        <v>0</v>
      </c>
      <c r="K1189" s="184">
        <f t="shared" si="184"/>
        <v>0</v>
      </c>
      <c r="L1189" s="178">
        <f t="shared" si="184"/>
        <v>0</v>
      </c>
      <c r="M1189" s="172" t="s">
        <v>1576</v>
      </c>
      <c r="N1189" s="78" t="s">
        <v>3930</v>
      </c>
      <c r="O1189" s="78" t="s">
        <v>3441</v>
      </c>
      <c r="P1189" s="78" t="s">
        <v>332</v>
      </c>
      <c r="Q1189" s="78" t="s">
        <v>332</v>
      </c>
      <c r="R1189" s="78" t="s">
        <v>331</v>
      </c>
      <c r="AV1189" s="78" t="s">
        <v>145</v>
      </c>
      <c r="AW1189" s="78" t="s">
        <v>5405</v>
      </c>
      <c r="AX1189" s="78" t="s">
        <v>145</v>
      </c>
      <c r="AY1189" s="78" t="s">
        <v>145</v>
      </c>
      <c r="AZ1189" s="78" t="s">
        <v>145</v>
      </c>
    </row>
    <row r="1190" spans="1:52" ht="30" customHeight="1">
      <c r="A1190" s="172" t="s">
        <v>1221</v>
      </c>
      <c r="B1190" s="172" t="s">
        <v>1222</v>
      </c>
      <c r="C1190" s="172" t="s">
        <v>381</v>
      </c>
      <c r="D1190" s="173">
        <v>1.6E-2</v>
      </c>
      <c r="E1190" s="184">
        <f>일위대가목록!E329</f>
        <v>0</v>
      </c>
      <c r="F1190" s="178">
        <f t="shared" si="181"/>
        <v>0</v>
      </c>
      <c r="G1190" s="184">
        <f>일위대가목록!F329</f>
        <v>112070</v>
      </c>
      <c r="H1190" s="178">
        <f t="shared" si="182"/>
        <v>1793.1</v>
      </c>
      <c r="I1190" s="184">
        <f>일위대가목록!G329</f>
        <v>0</v>
      </c>
      <c r="J1190" s="178">
        <f t="shared" si="183"/>
        <v>0</v>
      </c>
      <c r="K1190" s="184">
        <f t="shared" si="184"/>
        <v>112070</v>
      </c>
      <c r="L1190" s="178">
        <f t="shared" si="184"/>
        <v>1793.1</v>
      </c>
      <c r="M1190" s="172" t="s">
        <v>1258</v>
      </c>
      <c r="N1190" s="78" t="s">
        <v>3930</v>
      </c>
      <c r="O1190" s="78" t="s">
        <v>4322</v>
      </c>
      <c r="P1190" s="78" t="s">
        <v>331</v>
      </c>
      <c r="Q1190" s="78" t="s">
        <v>332</v>
      </c>
      <c r="R1190" s="78" t="s">
        <v>332</v>
      </c>
      <c r="AV1190" s="78" t="s">
        <v>145</v>
      </c>
      <c r="AW1190" s="78" t="s">
        <v>5406</v>
      </c>
      <c r="AX1190" s="78" t="s">
        <v>145</v>
      </c>
      <c r="AY1190" s="78" t="s">
        <v>145</v>
      </c>
      <c r="AZ1190" s="78" t="s">
        <v>145</v>
      </c>
    </row>
    <row r="1191" spans="1:52" ht="30" customHeight="1">
      <c r="A1191" s="172" t="s">
        <v>1516</v>
      </c>
      <c r="B1191" s="172" t="s">
        <v>1514</v>
      </c>
      <c r="C1191" s="172" t="s">
        <v>1515</v>
      </c>
      <c r="D1191" s="173">
        <v>0.2</v>
      </c>
      <c r="E1191" s="184">
        <f>단가대비표!O345</f>
        <v>0</v>
      </c>
      <c r="F1191" s="178">
        <f t="shared" si="181"/>
        <v>0</v>
      </c>
      <c r="G1191" s="184">
        <f>단가대비표!P345</f>
        <v>169804</v>
      </c>
      <c r="H1191" s="178">
        <f t="shared" si="182"/>
        <v>33960.800000000003</v>
      </c>
      <c r="I1191" s="184">
        <f>단가대비표!V345</f>
        <v>0</v>
      </c>
      <c r="J1191" s="178">
        <f t="shared" si="183"/>
        <v>0</v>
      </c>
      <c r="K1191" s="184">
        <f t="shared" si="184"/>
        <v>169804</v>
      </c>
      <c r="L1191" s="178">
        <f t="shared" si="184"/>
        <v>33960.800000000003</v>
      </c>
      <c r="M1191" s="172" t="s">
        <v>145</v>
      </c>
      <c r="N1191" s="78" t="s">
        <v>3930</v>
      </c>
      <c r="O1191" s="78" t="s">
        <v>4472</v>
      </c>
      <c r="P1191" s="78" t="s">
        <v>332</v>
      </c>
      <c r="Q1191" s="78" t="s">
        <v>332</v>
      </c>
      <c r="R1191" s="78" t="s">
        <v>331</v>
      </c>
      <c r="AV1191" s="78" t="s">
        <v>145</v>
      </c>
      <c r="AW1191" s="78" t="s">
        <v>5407</v>
      </c>
      <c r="AX1191" s="78" t="s">
        <v>145</v>
      </c>
      <c r="AY1191" s="78" t="s">
        <v>145</v>
      </c>
      <c r="AZ1191" s="78" t="s">
        <v>145</v>
      </c>
    </row>
    <row r="1192" spans="1:52" ht="30" customHeight="1">
      <c r="A1192" s="172" t="s">
        <v>1494</v>
      </c>
      <c r="B1192" s="172" t="s">
        <v>145</v>
      </c>
      <c r="C1192" s="172" t="s">
        <v>145</v>
      </c>
      <c r="D1192" s="173"/>
      <c r="E1192" s="184"/>
      <c r="F1192" s="178">
        <f>TRUNC(SUMIF(N1185:N1191, N1184, F1185:F1191),0)</f>
        <v>33053</v>
      </c>
      <c r="G1192" s="184"/>
      <c r="H1192" s="178">
        <f>TRUNC(SUMIF(N1185:N1191, N1184, H1185:H1191),0)</f>
        <v>42190</v>
      </c>
      <c r="I1192" s="184"/>
      <c r="J1192" s="178">
        <f>TRUNC(SUMIF(N1185:N1191, N1184, J1185:J1191),0)</f>
        <v>1424</v>
      </c>
      <c r="K1192" s="184"/>
      <c r="L1192" s="178">
        <f>F1192+H1192+J1192</f>
        <v>76667</v>
      </c>
      <c r="M1192" s="172" t="s">
        <v>145</v>
      </c>
      <c r="N1192" s="78" t="s">
        <v>342</v>
      </c>
      <c r="O1192" s="78" t="s">
        <v>342</v>
      </c>
      <c r="P1192" s="78" t="s">
        <v>145</v>
      </c>
      <c r="Q1192" s="78" t="s">
        <v>145</v>
      </c>
      <c r="R1192" s="78" t="s">
        <v>145</v>
      </c>
      <c r="AV1192" s="78" t="s">
        <v>145</v>
      </c>
      <c r="AW1192" s="78" t="s">
        <v>145</v>
      </c>
      <c r="AX1192" s="78" t="s">
        <v>145</v>
      </c>
      <c r="AY1192" s="78" t="s">
        <v>145</v>
      </c>
      <c r="AZ1192" s="78" t="s">
        <v>145</v>
      </c>
    </row>
    <row r="1193" spans="1:52" ht="30" customHeight="1">
      <c r="A1193" s="173"/>
      <c r="B1193" s="173"/>
      <c r="C1193" s="173"/>
      <c r="D1193" s="173"/>
      <c r="E1193" s="184"/>
      <c r="F1193" s="178"/>
      <c r="G1193" s="184"/>
      <c r="H1193" s="178"/>
      <c r="I1193" s="184"/>
      <c r="J1193" s="178"/>
      <c r="K1193" s="184"/>
      <c r="L1193" s="178"/>
      <c r="M1193" s="173"/>
    </row>
    <row r="1194" spans="1:52" ht="30" customHeight="1">
      <c r="A1194" s="179" t="s">
        <v>3238</v>
      </c>
      <c r="B1194" s="180"/>
      <c r="C1194" s="180"/>
      <c r="D1194" s="180"/>
      <c r="E1194" s="181"/>
      <c r="F1194" s="182"/>
      <c r="G1194" s="181"/>
      <c r="H1194" s="182"/>
      <c r="I1194" s="181"/>
      <c r="J1194" s="182"/>
      <c r="K1194" s="181"/>
      <c r="L1194" s="182"/>
      <c r="M1194" s="183"/>
      <c r="N1194" s="78" t="s">
        <v>3932</v>
      </c>
    </row>
    <row r="1195" spans="1:52" ht="30" customHeight="1">
      <c r="A1195" s="172" t="s">
        <v>1775</v>
      </c>
      <c r="B1195" s="172" t="s">
        <v>1776</v>
      </c>
      <c r="C1195" s="172" t="s">
        <v>458</v>
      </c>
      <c r="D1195" s="173">
        <v>1</v>
      </c>
      <c r="E1195" s="184">
        <f>단가대비표!O320</f>
        <v>31500</v>
      </c>
      <c r="F1195" s="178">
        <f t="shared" ref="F1195:F1201" si="185">TRUNC(E1195*D1195,1)</f>
        <v>31500</v>
      </c>
      <c r="G1195" s="184">
        <f>단가대비표!P320</f>
        <v>0</v>
      </c>
      <c r="H1195" s="178">
        <f t="shared" ref="H1195:H1201" si="186">TRUNC(G1195*D1195,1)</f>
        <v>0</v>
      </c>
      <c r="I1195" s="184">
        <f>단가대비표!V320</f>
        <v>0</v>
      </c>
      <c r="J1195" s="178">
        <f t="shared" ref="J1195:J1201" si="187">TRUNC(I1195*D1195,1)</f>
        <v>0</v>
      </c>
      <c r="K1195" s="184">
        <f t="shared" ref="K1195:L1201" si="188">TRUNC(E1195+G1195+I1195,1)</f>
        <v>31500</v>
      </c>
      <c r="L1195" s="178">
        <f t="shared" si="188"/>
        <v>31500</v>
      </c>
      <c r="M1195" s="172" t="s">
        <v>145</v>
      </c>
      <c r="N1195" s="78" t="s">
        <v>3932</v>
      </c>
      <c r="O1195" s="78" t="s">
        <v>5398</v>
      </c>
      <c r="P1195" s="78" t="s">
        <v>332</v>
      </c>
      <c r="Q1195" s="78" t="s">
        <v>332</v>
      </c>
      <c r="R1195" s="78" t="s">
        <v>331</v>
      </c>
      <c r="AV1195" s="78" t="s">
        <v>145</v>
      </c>
      <c r="AW1195" s="78" t="s">
        <v>5408</v>
      </c>
      <c r="AX1195" s="78" t="s">
        <v>145</v>
      </c>
      <c r="AY1195" s="78" t="s">
        <v>145</v>
      </c>
      <c r="AZ1195" s="78" t="s">
        <v>145</v>
      </c>
    </row>
    <row r="1196" spans="1:52" ht="30" customHeight="1">
      <c r="A1196" s="172" t="s">
        <v>379</v>
      </c>
      <c r="B1196" s="172" t="s">
        <v>1777</v>
      </c>
      <c r="C1196" s="172" t="s">
        <v>381</v>
      </c>
      <c r="D1196" s="173">
        <v>0.76600000000000001</v>
      </c>
      <c r="E1196" s="184">
        <f>중기단가목록!E12</f>
        <v>331</v>
      </c>
      <c r="F1196" s="178">
        <f t="shared" si="185"/>
        <v>253.5</v>
      </c>
      <c r="G1196" s="184">
        <f>중기단가목록!F12</f>
        <v>967</v>
      </c>
      <c r="H1196" s="178">
        <f t="shared" si="186"/>
        <v>740.7</v>
      </c>
      <c r="I1196" s="184">
        <f>중기단가목록!G12</f>
        <v>407</v>
      </c>
      <c r="J1196" s="178">
        <f t="shared" si="187"/>
        <v>311.7</v>
      </c>
      <c r="K1196" s="184">
        <f t="shared" si="188"/>
        <v>1705</v>
      </c>
      <c r="L1196" s="178">
        <f t="shared" si="188"/>
        <v>1305.9000000000001</v>
      </c>
      <c r="M1196" s="172" t="s">
        <v>2952</v>
      </c>
      <c r="N1196" s="78" t="s">
        <v>3932</v>
      </c>
      <c r="O1196" s="78" t="s">
        <v>5400</v>
      </c>
      <c r="P1196" s="78" t="s">
        <v>332</v>
      </c>
      <c r="Q1196" s="78" t="s">
        <v>331</v>
      </c>
      <c r="R1196" s="78" t="s">
        <v>332</v>
      </c>
      <c r="AV1196" s="78" t="s">
        <v>145</v>
      </c>
      <c r="AW1196" s="78" t="s">
        <v>5409</v>
      </c>
      <c r="AX1196" s="78" t="s">
        <v>145</v>
      </c>
      <c r="AY1196" s="78" t="s">
        <v>145</v>
      </c>
      <c r="AZ1196" s="78" t="s">
        <v>145</v>
      </c>
    </row>
    <row r="1197" spans="1:52" ht="30" customHeight="1">
      <c r="A1197" s="172" t="s">
        <v>386</v>
      </c>
      <c r="B1197" s="172" t="s">
        <v>1454</v>
      </c>
      <c r="C1197" s="172" t="s">
        <v>381</v>
      </c>
      <c r="D1197" s="173">
        <v>0.56799999999999995</v>
      </c>
      <c r="E1197" s="184">
        <f>일위대가목록!E420</f>
        <v>1238</v>
      </c>
      <c r="F1197" s="178">
        <f t="shared" si="185"/>
        <v>703.1</v>
      </c>
      <c r="G1197" s="184">
        <f>일위대가목록!F420</f>
        <v>8047</v>
      </c>
      <c r="H1197" s="178">
        <f t="shared" si="186"/>
        <v>4570.6000000000004</v>
      </c>
      <c r="I1197" s="184">
        <f>일위대가목록!G420</f>
        <v>1241</v>
      </c>
      <c r="J1197" s="178">
        <f t="shared" si="187"/>
        <v>704.8</v>
      </c>
      <c r="K1197" s="184">
        <f t="shared" si="188"/>
        <v>10526</v>
      </c>
      <c r="L1197" s="178">
        <f t="shared" si="188"/>
        <v>5978.5</v>
      </c>
      <c r="M1197" s="172" t="s">
        <v>1456</v>
      </c>
      <c r="N1197" s="78" t="s">
        <v>3932</v>
      </c>
      <c r="O1197" s="78" t="s">
        <v>4413</v>
      </c>
      <c r="P1197" s="78" t="s">
        <v>331</v>
      </c>
      <c r="Q1197" s="78" t="s">
        <v>332</v>
      </c>
      <c r="R1197" s="78" t="s">
        <v>332</v>
      </c>
      <c r="AV1197" s="78" t="s">
        <v>145</v>
      </c>
      <c r="AW1197" s="78" t="s">
        <v>5410</v>
      </c>
      <c r="AX1197" s="78" t="s">
        <v>145</v>
      </c>
      <c r="AY1197" s="78" t="s">
        <v>145</v>
      </c>
      <c r="AZ1197" s="78" t="s">
        <v>145</v>
      </c>
    </row>
    <row r="1198" spans="1:52" ht="30" customHeight="1">
      <c r="A1198" s="172" t="s">
        <v>1779</v>
      </c>
      <c r="B1198" s="172" t="s">
        <v>1780</v>
      </c>
      <c r="C1198" s="172" t="s">
        <v>381</v>
      </c>
      <c r="D1198" s="173">
        <v>0.19800000000000001</v>
      </c>
      <c r="E1198" s="184">
        <f>중기단가목록!E13</f>
        <v>3014</v>
      </c>
      <c r="F1198" s="178">
        <f t="shared" si="185"/>
        <v>596.70000000000005</v>
      </c>
      <c r="G1198" s="184">
        <f>중기단가목록!F13</f>
        <v>5683</v>
      </c>
      <c r="H1198" s="178">
        <f t="shared" si="186"/>
        <v>1125.2</v>
      </c>
      <c r="I1198" s="184">
        <f>중기단가목록!G13</f>
        <v>2061</v>
      </c>
      <c r="J1198" s="178">
        <f t="shared" si="187"/>
        <v>408</v>
      </c>
      <c r="K1198" s="184">
        <f t="shared" si="188"/>
        <v>10758</v>
      </c>
      <c r="L1198" s="178">
        <f t="shared" si="188"/>
        <v>2129.9</v>
      </c>
      <c r="M1198" s="172" t="s">
        <v>3132</v>
      </c>
      <c r="N1198" s="78" t="s">
        <v>3932</v>
      </c>
      <c r="O1198" s="78" t="s">
        <v>5403</v>
      </c>
      <c r="P1198" s="78" t="s">
        <v>332</v>
      </c>
      <c r="Q1198" s="78" t="s">
        <v>331</v>
      </c>
      <c r="R1198" s="78" t="s">
        <v>332</v>
      </c>
      <c r="AV1198" s="78" t="s">
        <v>145</v>
      </c>
      <c r="AW1198" s="78" t="s">
        <v>5411</v>
      </c>
      <c r="AX1198" s="78" t="s">
        <v>145</v>
      </c>
      <c r="AY1198" s="78" t="s">
        <v>145</v>
      </c>
      <c r="AZ1198" s="78" t="s">
        <v>145</v>
      </c>
    </row>
    <row r="1199" spans="1:52" ht="30" customHeight="1">
      <c r="A1199" s="172" t="s">
        <v>414</v>
      </c>
      <c r="B1199" s="172" t="s">
        <v>417</v>
      </c>
      <c r="C1199" s="172" t="s">
        <v>381</v>
      </c>
      <c r="D1199" s="173">
        <v>0.04</v>
      </c>
      <c r="E1199" s="184">
        <f>단가대비표!O137</f>
        <v>0</v>
      </c>
      <c r="F1199" s="178">
        <f t="shared" si="185"/>
        <v>0</v>
      </c>
      <c r="G1199" s="184">
        <f>단가대비표!P137</f>
        <v>0</v>
      </c>
      <c r="H1199" s="178">
        <f t="shared" si="186"/>
        <v>0</v>
      </c>
      <c r="I1199" s="184">
        <f>단가대비표!V137</f>
        <v>0</v>
      </c>
      <c r="J1199" s="178">
        <f t="shared" si="187"/>
        <v>0</v>
      </c>
      <c r="K1199" s="184">
        <f t="shared" si="188"/>
        <v>0</v>
      </c>
      <c r="L1199" s="178">
        <f t="shared" si="188"/>
        <v>0</v>
      </c>
      <c r="M1199" s="172" t="s">
        <v>1576</v>
      </c>
      <c r="N1199" s="78" t="s">
        <v>3932</v>
      </c>
      <c r="O1199" s="78" t="s">
        <v>3441</v>
      </c>
      <c r="P1199" s="78" t="s">
        <v>332</v>
      </c>
      <c r="Q1199" s="78" t="s">
        <v>332</v>
      </c>
      <c r="R1199" s="78" t="s">
        <v>331</v>
      </c>
      <c r="AV1199" s="78" t="s">
        <v>145</v>
      </c>
      <c r="AW1199" s="78" t="s">
        <v>5412</v>
      </c>
      <c r="AX1199" s="78" t="s">
        <v>145</v>
      </c>
      <c r="AY1199" s="78" t="s">
        <v>145</v>
      </c>
      <c r="AZ1199" s="78" t="s">
        <v>145</v>
      </c>
    </row>
    <row r="1200" spans="1:52" ht="30" customHeight="1">
      <c r="A1200" s="172" t="s">
        <v>1221</v>
      </c>
      <c r="B1200" s="172" t="s">
        <v>1222</v>
      </c>
      <c r="C1200" s="172" t="s">
        <v>381</v>
      </c>
      <c r="D1200" s="173">
        <v>1.6E-2</v>
      </c>
      <c r="E1200" s="184">
        <f>일위대가목록!E329</f>
        <v>0</v>
      </c>
      <c r="F1200" s="178">
        <f t="shared" si="185"/>
        <v>0</v>
      </c>
      <c r="G1200" s="184">
        <f>일위대가목록!F329</f>
        <v>112070</v>
      </c>
      <c r="H1200" s="178">
        <f t="shared" si="186"/>
        <v>1793.1</v>
      </c>
      <c r="I1200" s="184">
        <f>일위대가목록!G329</f>
        <v>0</v>
      </c>
      <c r="J1200" s="178">
        <f t="shared" si="187"/>
        <v>0</v>
      </c>
      <c r="K1200" s="184">
        <f t="shared" si="188"/>
        <v>112070</v>
      </c>
      <c r="L1200" s="178">
        <f t="shared" si="188"/>
        <v>1793.1</v>
      </c>
      <c r="M1200" s="172" t="s">
        <v>1258</v>
      </c>
      <c r="N1200" s="78" t="s">
        <v>3932</v>
      </c>
      <c r="O1200" s="78" t="s">
        <v>4322</v>
      </c>
      <c r="P1200" s="78" t="s">
        <v>331</v>
      </c>
      <c r="Q1200" s="78" t="s">
        <v>332</v>
      </c>
      <c r="R1200" s="78" t="s">
        <v>332</v>
      </c>
      <c r="AV1200" s="78" t="s">
        <v>145</v>
      </c>
      <c r="AW1200" s="78" t="s">
        <v>5413</v>
      </c>
      <c r="AX1200" s="78" t="s">
        <v>145</v>
      </c>
      <c r="AY1200" s="78" t="s">
        <v>145</v>
      </c>
      <c r="AZ1200" s="78" t="s">
        <v>145</v>
      </c>
    </row>
    <row r="1201" spans="1:52" ht="30" customHeight="1">
      <c r="A1201" s="172" t="s">
        <v>1516</v>
      </c>
      <c r="B1201" s="172" t="s">
        <v>1514</v>
      </c>
      <c r="C1201" s="172" t="s">
        <v>1515</v>
      </c>
      <c r="D1201" s="173">
        <v>0.2</v>
      </c>
      <c r="E1201" s="184">
        <f>단가대비표!O345</f>
        <v>0</v>
      </c>
      <c r="F1201" s="178">
        <f t="shared" si="185"/>
        <v>0</v>
      </c>
      <c r="G1201" s="184">
        <f>단가대비표!P345</f>
        <v>169804</v>
      </c>
      <c r="H1201" s="178">
        <f t="shared" si="186"/>
        <v>33960.800000000003</v>
      </c>
      <c r="I1201" s="184">
        <f>단가대비표!V345</f>
        <v>0</v>
      </c>
      <c r="J1201" s="178">
        <f t="shared" si="187"/>
        <v>0</v>
      </c>
      <c r="K1201" s="184">
        <f t="shared" si="188"/>
        <v>169804</v>
      </c>
      <c r="L1201" s="178">
        <f t="shared" si="188"/>
        <v>33960.800000000003</v>
      </c>
      <c r="M1201" s="172" t="s">
        <v>145</v>
      </c>
      <c r="N1201" s="78" t="s">
        <v>3932</v>
      </c>
      <c r="O1201" s="78" t="s">
        <v>4472</v>
      </c>
      <c r="P1201" s="78" t="s">
        <v>332</v>
      </c>
      <c r="Q1201" s="78" t="s">
        <v>332</v>
      </c>
      <c r="R1201" s="78" t="s">
        <v>331</v>
      </c>
      <c r="AV1201" s="78" t="s">
        <v>145</v>
      </c>
      <c r="AW1201" s="78" t="s">
        <v>5414</v>
      </c>
      <c r="AX1201" s="78" t="s">
        <v>145</v>
      </c>
      <c r="AY1201" s="78" t="s">
        <v>145</v>
      </c>
      <c r="AZ1201" s="78" t="s">
        <v>145</v>
      </c>
    </row>
    <row r="1202" spans="1:52" ht="30" customHeight="1">
      <c r="A1202" s="172" t="s">
        <v>1494</v>
      </c>
      <c r="B1202" s="172" t="s">
        <v>145</v>
      </c>
      <c r="C1202" s="172" t="s">
        <v>145</v>
      </c>
      <c r="D1202" s="173"/>
      <c r="E1202" s="184"/>
      <c r="F1202" s="178">
        <f>TRUNC(SUMIF(N1195:N1201, N1194, F1195:F1201),0)</f>
        <v>33053</v>
      </c>
      <c r="G1202" s="184"/>
      <c r="H1202" s="178">
        <f>TRUNC(SUMIF(N1195:N1201, N1194, H1195:H1201),0)</f>
        <v>42190</v>
      </c>
      <c r="I1202" s="184"/>
      <c r="J1202" s="178">
        <f>TRUNC(SUMIF(N1195:N1201, N1194, J1195:J1201),0)</f>
        <v>1424</v>
      </c>
      <c r="K1202" s="184"/>
      <c r="L1202" s="178">
        <f>F1202+H1202+J1202</f>
        <v>76667</v>
      </c>
      <c r="M1202" s="172" t="s">
        <v>145</v>
      </c>
      <c r="N1202" s="78" t="s">
        <v>342</v>
      </c>
      <c r="O1202" s="78" t="s">
        <v>342</v>
      </c>
      <c r="P1202" s="78" t="s">
        <v>145</v>
      </c>
      <c r="Q1202" s="78" t="s">
        <v>145</v>
      </c>
      <c r="R1202" s="78" t="s">
        <v>145</v>
      </c>
      <c r="AV1202" s="78" t="s">
        <v>145</v>
      </c>
      <c r="AW1202" s="78" t="s">
        <v>145</v>
      </c>
      <c r="AX1202" s="78" t="s">
        <v>145</v>
      </c>
      <c r="AY1202" s="78" t="s">
        <v>145</v>
      </c>
      <c r="AZ1202" s="78" t="s">
        <v>145</v>
      </c>
    </row>
    <row r="1203" spans="1:52" ht="30" customHeight="1">
      <c r="A1203" s="173"/>
      <c r="B1203" s="173"/>
      <c r="C1203" s="173"/>
      <c r="D1203" s="173"/>
      <c r="E1203" s="184"/>
      <c r="F1203" s="178"/>
      <c r="G1203" s="184"/>
      <c r="H1203" s="178"/>
      <c r="I1203" s="184"/>
      <c r="J1203" s="178"/>
      <c r="K1203" s="184"/>
      <c r="L1203" s="178"/>
      <c r="M1203" s="173"/>
    </row>
    <row r="1204" spans="1:52" ht="30" customHeight="1">
      <c r="A1204" s="179" t="s">
        <v>3239</v>
      </c>
      <c r="B1204" s="180"/>
      <c r="C1204" s="180"/>
      <c r="D1204" s="180"/>
      <c r="E1204" s="181"/>
      <c r="F1204" s="182"/>
      <c r="G1204" s="181"/>
      <c r="H1204" s="182"/>
      <c r="I1204" s="181"/>
      <c r="J1204" s="182"/>
      <c r="K1204" s="181"/>
      <c r="L1204" s="182"/>
      <c r="M1204" s="183"/>
      <c r="N1204" s="78" t="s">
        <v>3934</v>
      </c>
    </row>
    <row r="1205" spans="1:52" ht="30" customHeight="1">
      <c r="A1205" s="172" t="s">
        <v>1775</v>
      </c>
      <c r="B1205" s="172" t="s">
        <v>1776</v>
      </c>
      <c r="C1205" s="172" t="s">
        <v>458</v>
      </c>
      <c r="D1205" s="173">
        <v>1</v>
      </c>
      <c r="E1205" s="184">
        <f>단가대비표!O320</f>
        <v>31500</v>
      </c>
      <c r="F1205" s="178">
        <f t="shared" ref="F1205:F1211" si="189">TRUNC(E1205*D1205,1)</f>
        <v>31500</v>
      </c>
      <c r="G1205" s="184">
        <f>단가대비표!P320</f>
        <v>0</v>
      </c>
      <c r="H1205" s="178">
        <f t="shared" ref="H1205:H1211" si="190">TRUNC(G1205*D1205,1)</f>
        <v>0</v>
      </c>
      <c r="I1205" s="184">
        <f>단가대비표!V320</f>
        <v>0</v>
      </c>
      <c r="J1205" s="178">
        <f t="shared" ref="J1205:J1211" si="191">TRUNC(I1205*D1205,1)</f>
        <v>0</v>
      </c>
      <c r="K1205" s="184">
        <f t="shared" ref="K1205:L1211" si="192">TRUNC(E1205+G1205+I1205,1)</f>
        <v>31500</v>
      </c>
      <c r="L1205" s="178">
        <f t="shared" si="192"/>
        <v>31500</v>
      </c>
      <c r="M1205" s="172" t="s">
        <v>145</v>
      </c>
      <c r="N1205" s="78" t="s">
        <v>3934</v>
      </c>
      <c r="O1205" s="78" t="s">
        <v>5398</v>
      </c>
      <c r="P1205" s="78" t="s">
        <v>332</v>
      </c>
      <c r="Q1205" s="78" t="s">
        <v>332</v>
      </c>
      <c r="R1205" s="78" t="s">
        <v>331</v>
      </c>
      <c r="AV1205" s="78" t="s">
        <v>145</v>
      </c>
      <c r="AW1205" s="78" t="s">
        <v>5415</v>
      </c>
      <c r="AX1205" s="78" t="s">
        <v>145</v>
      </c>
      <c r="AY1205" s="78" t="s">
        <v>145</v>
      </c>
      <c r="AZ1205" s="78" t="s">
        <v>145</v>
      </c>
    </row>
    <row r="1206" spans="1:52" ht="30" customHeight="1">
      <c r="A1206" s="172" t="s">
        <v>379</v>
      </c>
      <c r="B1206" s="172" t="s">
        <v>1777</v>
      </c>
      <c r="C1206" s="172" t="s">
        <v>381</v>
      </c>
      <c r="D1206" s="173">
        <v>0.76600000000000001</v>
      </c>
      <c r="E1206" s="184">
        <f>중기단가목록!E12</f>
        <v>331</v>
      </c>
      <c r="F1206" s="178">
        <f t="shared" si="189"/>
        <v>253.5</v>
      </c>
      <c r="G1206" s="184">
        <f>중기단가목록!F12</f>
        <v>967</v>
      </c>
      <c r="H1206" s="178">
        <f t="shared" si="190"/>
        <v>740.7</v>
      </c>
      <c r="I1206" s="184">
        <f>중기단가목록!G12</f>
        <v>407</v>
      </c>
      <c r="J1206" s="178">
        <f t="shared" si="191"/>
        <v>311.7</v>
      </c>
      <c r="K1206" s="184">
        <f t="shared" si="192"/>
        <v>1705</v>
      </c>
      <c r="L1206" s="178">
        <f t="shared" si="192"/>
        <v>1305.9000000000001</v>
      </c>
      <c r="M1206" s="172" t="s">
        <v>2952</v>
      </c>
      <c r="N1206" s="78" t="s">
        <v>3934</v>
      </c>
      <c r="O1206" s="78" t="s">
        <v>5400</v>
      </c>
      <c r="P1206" s="78" t="s">
        <v>332</v>
      </c>
      <c r="Q1206" s="78" t="s">
        <v>331</v>
      </c>
      <c r="R1206" s="78" t="s">
        <v>332</v>
      </c>
      <c r="AV1206" s="78" t="s">
        <v>145</v>
      </c>
      <c r="AW1206" s="78" t="s">
        <v>5416</v>
      </c>
      <c r="AX1206" s="78" t="s">
        <v>145</v>
      </c>
      <c r="AY1206" s="78" t="s">
        <v>145</v>
      </c>
      <c r="AZ1206" s="78" t="s">
        <v>145</v>
      </c>
    </row>
    <row r="1207" spans="1:52" ht="30" customHeight="1">
      <c r="A1207" s="172" t="s">
        <v>386</v>
      </c>
      <c r="B1207" s="172" t="s">
        <v>1454</v>
      </c>
      <c r="C1207" s="172" t="s">
        <v>381</v>
      </c>
      <c r="D1207" s="173">
        <v>0.56799999999999995</v>
      </c>
      <c r="E1207" s="184">
        <f>일위대가목록!E420</f>
        <v>1238</v>
      </c>
      <c r="F1207" s="178">
        <f t="shared" si="189"/>
        <v>703.1</v>
      </c>
      <c r="G1207" s="184">
        <f>일위대가목록!F420</f>
        <v>8047</v>
      </c>
      <c r="H1207" s="178">
        <f t="shared" si="190"/>
        <v>4570.6000000000004</v>
      </c>
      <c r="I1207" s="184">
        <f>일위대가목록!G420</f>
        <v>1241</v>
      </c>
      <c r="J1207" s="178">
        <f t="shared" si="191"/>
        <v>704.8</v>
      </c>
      <c r="K1207" s="184">
        <f t="shared" si="192"/>
        <v>10526</v>
      </c>
      <c r="L1207" s="178">
        <f t="shared" si="192"/>
        <v>5978.5</v>
      </c>
      <c r="M1207" s="172" t="s">
        <v>1456</v>
      </c>
      <c r="N1207" s="78" t="s">
        <v>3934</v>
      </c>
      <c r="O1207" s="78" t="s">
        <v>4413</v>
      </c>
      <c r="P1207" s="78" t="s">
        <v>331</v>
      </c>
      <c r="Q1207" s="78" t="s">
        <v>332</v>
      </c>
      <c r="R1207" s="78" t="s">
        <v>332</v>
      </c>
      <c r="AV1207" s="78" t="s">
        <v>145</v>
      </c>
      <c r="AW1207" s="78" t="s">
        <v>5417</v>
      </c>
      <c r="AX1207" s="78" t="s">
        <v>145</v>
      </c>
      <c r="AY1207" s="78" t="s">
        <v>145</v>
      </c>
      <c r="AZ1207" s="78" t="s">
        <v>145</v>
      </c>
    </row>
    <row r="1208" spans="1:52" ht="30" customHeight="1">
      <c r="A1208" s="172" t="s">
        <v>1779</v>
      </c>
      <c r="B1208" s="172" t="s">
        <v>1780</v>
      </c>
      <c r="C1208" s="172" t="s">
        <v>381</v>
      </c>
      <c r="D1208" s="173">
        <v>0.19800000000000001</v>
      </c>
      <c r="E1208" s="184">
        <f>중기단가목록!E13</f>
        <v>3014</v>
      </c>
      <c r="F1208" s="178">
        <f t="shared" si="189"/>
        <v>596.70000000000005</v>
      </c>
      <c r="G1208" s="184">
        <f>중기단가목록!F13</f>
        <v>5683</v>
      </c>
      <c r="H1208" s="178">
        <f t="shared" si="190"/>
        <v>1125.2</v>
      </c>
      <c r="I1208" s="184">
        <f>중기단가목록!G13</f>
        <v>2061</v>
      </c>
      <c r="J1208" s="178">
        <f t="shared" si="191"/>
        <v>408</v>
      </c>
      <c r="K1208" s="184">
        <f t="shared" si="192"/>
        <v>10758</v>
      </c>
      <c r="L1208" s="178">
        <f t="shared" si="192"/>
        <v>2129.9</v>
      </c>
      <c r="M1208" s="172" t="s">
        <v>3132</v>
      </c>
      <c r="N1208" s="78" t="s">
        <v>3934</v>
      </c>
      <c r="O1208" s="78" t="s">
        <v>5403</v>
      </c>
      <c r="P1208" s="78" t="s">
        <v>332</v>
      </c>
      <c r="Q1208" s="78" t="s">
        <v>331</v>
      </c>
      <c r="R1208" s="78" t="s">
        <v>332</v>
      </c>
      <c r="AV1208" s="78" t="s">
        <v>145</v>
      </c>
      <c r="AW1208" s="78" t="s">
        <v>5418</v>
      </c>
      <c r="AX1208" s="78" t="s">
        <v>145</v>
      </c>
      <c r="AY1208" s="78" t="s">
        <v>145</v>
      </c>
      <c r="AZ1208" s="78" t="s">
        <v>145</v>
      </c>
    </row>
    <row r="1209" spans="1:52" ht="30" customHeight="1">
      <c r="A1209" s="172" t="s">
        <v>414</v>
      </c>
      <c r="B1209" s="172" t="s">
        <v>417</v>
      </c>
      <c r="C1209" s="172" t="s">
        <v>381</v>
      </c>
      <c r="D1209" s="173">
        <v>0.04</v>
      </c>
      <c r="E1209" s="184">
        <f>단가대비표!O137</f>
        <v>0</v>
      </c>
      <c r="F1209" s="178">
        <f t="shared" si="189"/>
        <v>0</v>
      </c>
      <c r="G1209" s="184">
        <f>단가대비표!P137</f>
        <v>0</v>
      </c>
      <c r="H1209" s="178">
        <f t="shared" si="190"/>
        <v>0</v>
      </c>
      <c r="I1209" s="184">
        <f>단가대비표!V137</f>
        <v>0</v>
      </c>
      <c r="J1209" s="178">
        <f t="shared" si="191"/>
        <v>0</v>
      </c>
      <c r="K1209" s="184">
        <f t="shared" si="192"/>
        <v>0</v>
      </c>
      <c r="L1209" s="178">
        <f t="shared" si="192"/>
        <v>0</v>
      </c>
      <c r="M1209" s="172" t="s">
        <v>1576</v>
      </c>
      <c r="N1209" s="78" t="s">
        <v>3934</v>
      </c>
      <c r="O1209" s="78" t="s">
        <v>3441</v>
      </c>
      <c r="P1209" s="78" t="s">
        <v>332</v>
      </c>
      <c r="Q1209" s="78" t="s">
        <v>332</v>
      </c>
      <c r="R1209" s="78" t="s">
        <v>331</v>
      </c>
      <c r="AV1209" s="78" t="s">
        <v>145</v>
      </c>
      <c r="AW1209" s="78" t="s">
        <v>5419</v>
      </c>
      <c r="AX1209" s="78" t="s">
        <v>145</v>
      </c>
      <c r="AY1209" s="78" t="s">
        <v>145</v>
      </c>
      <c r="AZ1209" s="78" t="s">
        <v>145</v>
      </c>
    </row>
    <row r="1210" spans="1:52" ht="30" customHeight="1">
      <c r="A1210" s="172" t="s">
        <v>1221</v>
      </c>
      <c r="B1210" s="172" t="s">
        <v>1222</v>
      </c>
      <c r="C1210" s="172" t="s">
        <v>381</v>
      </c>
      <c r="D1210" s="173">
        <v>1.6E-2</v>
      </c>
      <c r="E1210" s="184">
        <f>일위대가목록!E329</f>
        <v>0</v>
      </c>
      <c r="F1210" s="178">
        <f t="shared" si="189"/>
        <v>0</v>
      </c>
      <c r="G1210" s="184">
        <f>일위대가목록!F329</f>
        <v>112070</v>
      </c>
      <c r="H1210" s="178">
        <f t="shared" si="190"/>
        <v>1793.1</v>
      </c>
      <c r="I1210" s="184">
        <f>일위대가목록!G329</f>
        <v>0</v>
      </c>
      <c r="J1210" s="178">
        <f t="shared" si="191"/>
        <v>0</v>
      </c>
      <c r="K1210" s="184">
        <f t="shared" si="192"/>
        <v>112070</v>
      </c>
      <c r="L1210" s="178">
        <f t="shared" si="192"/>
        <v>1793.1</v>
      </c>
      <c r="M1210" s="172" t="s">
        <v>1258</v>
      </c>
      <c r="N1210" s="78" t="s">
        <v>3934</v>
      </c>
      <c r="O1210" s="78" t="s">
        <v>4322</v>
      </c>
      <c r="P1210" s="78" t="s">
        <v>331</v>
      </c>
      <c r="Q1210" s="78" t="s">
        <v>332</v>
      </c>
      <c r="R1210" s="78" t="s">
        <v>332</v>
      </c>
      <c r="AV1210" s="78" t="s">
        <v>145</v>
      </c>
      <c r="AW1210" s="78" t="s">
        <v>5420</v>
      </c>
      <c r="AX1210" s="78" t="s">
        <v>145</v>
      </c>
      <c r="AY1210" s="78" t="s">
        <v>145</v>
      </c>
      <c r="AZ1210" s="78" t="s">
        <v>145</v>
      </c>
    </row>
    <row r="1211" spans="1:52" ht="30" customHeight="1">
      <c r="A1211" s="172" t="s">
        <v>1516</v>
      </c>
      <c r="B1211" s="172" t="s">
        <v>1514</v>
      </c>
      <c r="C1211" s="172" t="s">
        <v>1515</v>
      </c>
      <c r="D1211" s="173">
        <v>0.2</v>
      </c>
      <c r="E1211" s="184">
        <f>단가대비표!O345</f>
        <v>0</v>
      </c>
      <c r="F1211" s="178">
        <f t="shared" si="189"/>
        <v>0</v>
      </c>
      <c r="G1211" s="184">
        <f>단가대비표!P345</f>
        <v>169804</v>
      </c>
      <c r="H1211" s="178">
        <f t="shared" si="190"/>
        <v>33960.800000000003</v>
      </c>
      <c r="I1211" s="184">
        <f>단가대비표!V345</f>
        <v>0</v>
      </c>
      <c r="J1211" s="178">
        <f t="shared" si="191"/>
        <v>0</v>
      </c>
      <c r="K1211" s="184">
        <f t="shared" si="192"/>
        <v>169804</v>
      </c>
      <c r="L1211" s="178">
        <f t="shared" si="192"/>
        <v>33960.800000000003</v>
      </c>
      <c r="M1211" s="172" t="s">
        <v>145</v>
      </c>
      <c r="N1211" s="78" t="s">
        <v>3934</v>
      </c>
      <c r="O1211" s="78" t="s">
        <v>4472</v>
      </c>
      <c r="P1211" s="78" t="s">
        <v>332</v>
      </c>
      <c r="Q1211" s="78" t="s">
        <v>332</v>
      </c>
      <c r="R1211" s="78" t="s">
        <v>331</v>
      </c>
      <c r="AV1211" s="78" t="s">
        <v>145</v>
      </c>
      <c r="AW1211" s="78" t="s">
        <v>5421</v>
      </c>
      <c r="AX1211" s="78" t="s">
        <v>145</v>
      </c>
      <c r="AY1211" s="78" t="s">
        <v>145</v>
      </c>
      <c r="AZ1211" s="78" t="s">
        <v>145</v>
      </c>
    </row>
    <row r="1212" spans="1:52" ht="30" customHeight="1">
      <c r="A1212" s="172" t="s">
        <v>1494</v>
      </c>
      <c r="B1212" s="172" t="s">
        <v>145</v>
      </c>
      <c r="C1212" s="172" t="s">
        <v>145</v>
      </c>
      <c r="D1212" s="173"/>
      <c r="E1212" s="184"/>
      <c r="F1212" s="178">
        <f>TRUNC(SUMIF(N1205:N1211, N1204, F1205:F1211),0)</f>
        <v>33053</v>
      </c>
      <c r="G1212" s="184"/>
      <c r="H1212" s="178">
        <f>TRUNC(SUMIF(N1205:N1211, N1204, H1205:H1211),0)</f>
        <v>42190</v>
      </c>
      <c r="I1212" s="184"/>
      <c r="J1212" s="178">
        <f>TRUNC(SUMIF(N1205:N1211, N1204, J1205:J1211),0)</f>
        <v>1424</v>
      </c>
      <c r="K1212" s="184"/>
      <c r="L1212" s="178">
        <f>F1212+H1212+J1212</f>
        <v>76667</v>
      </c>
      <c r="M1212" s="172" t="s">
        <v>145</v>
      </c>
      <c r="N1212" s="78" t="s">
        <v>342</v>
      </c>
      <c r="O1212" s="78" t="s">
        <v>342</v>
      </c>
      <c r="P1212" s="78" t="s">
        <v>145</v>
      </c>
      <c r="Q1212" s="78" t="s">
        <v>145</v>
      </c>
      <c r="R1212" s="78" t="s">
        <v>145</v>
      </c>
      <c r="AV1212" s="78" t="s">
        <v>145</v>
      </c>
      <c r="AW1212" s="78" t="s">
        <v>145</v>
      </c>
      <c r="AX1212" s="78" t="s">
        <v>145</v>
      </c>
      <c r="AY1212" s="78" t="s">
        <v>145</v>
      </c>
      <c r="AZ1212" s="78" t="s">
        <v>145</v>
      </c>
    </row>
    <row r="1213" spans="1:52" ht="30" customHeight="1">
      <c r="A1213" s="173"/>
      <c r="B1213" s="173"/>
      <c r="C1213" s="173"/>
      <c r="D1213" s="173"/>
      <c r="E1213" s="184"/>
      <c r="F1213" s="178"/>
      <c r="G1213" s="184"/>
      <c r="H1213" s="178"/>
      <c r="I1213" s="184"/>
      <c r="J1213" s="178"/>
      <c r="K1213" s="184"/>
      <c r="L1213" s="178"/>
      <c r="M1213" s="173"/>
    </row>
    <row r="1214" spans="1:52" ht="30" customHeight="1">
      <c r="A1214" s="179" t="s">
        <v>3240</v>
      </c>
      <c r="B1214" s="180"/>
      <c r="C1214" s="180"/>
      <c r="D1214" s="180"/>
      <c r="E1214" s="181"/>
      <c r="F1214" s="182"/>
      <c r="G1214" s="181"/>
      <c r="H1214" s="182"/>
      <c r="I1214" s="181"/>
      <c r="J1214" s="182"/>
      <c r="K1214" s="181"/>
      <c r="L1214" s="182"/>
      <c r="M1214" s="183"/>
      <c r="N1214" s="78" t="s">
        <v>3936</v>
      </c>
    </row>
    <row r="1215" spans="1:52" ht="30" customHeight="1">
      <c r="A1215" s="172" t="s">
        <v>379</v>
      </c>
      <c r="B1215" s="172" t="s">
        <v>1777</v>
      </c>
      <c r="C1215" s="172" t="s">
        <v>381</v>
      </c>
      <c r="D1215" s="173">
        <v>9.61</v>
      </c>
      <c r="E1215" s="184">
        <f>중기단가목록!E12</f>
        <v>331</v>
      </c>
      <c r="F1215" s="178">
        <f t="shared" ref="F1215:F1227" si="193">TRUNC(E1215*D1215,1)</f>
        <v>3180.9</v>
      </c>
      <c r="G1215" s="184">
        <f>중기단가목록!F12</f>
        <v>967</v>
      </c>
      <c r="H1215" s="178">
        <f t="shared" ref="H1215:H1227" si="194">TRUNC(G1215*D1215,1)</f>
        <v>9292.7999999999993</v>
      </c>
      <c r="I1215" s="184">
        <f>중기단가목록!G12</f>
        <v>407</v>
      </c>
      <c r="J1215" s="178">
        <f t="shared" ref="J1215:J1227" si="195">TRUNC(I1215*D1215,1)</f>
        <v>3911.2</v>
      </c>
      <c r="K1215" s="184">
        <f t="shared" ref="K1215:L1227" si="196">TRUNC(E1215+G1215+I1215,1)</f>
        <v>1705</v>
      </c>
      <c r="L1215" s="178">
        <f t="shared" si="196"/>
        <v>16384.900000000001</v>
      </c>
      <c r="M1215" s="172" t="s">
        <v>2952</v>
      </c>
      <c r="N1215" s="78" t="s">
        <v>3936</v>
      </c>
      <c r="O1215" s="78" t="s">
        <v>5400</v>
      </c>
      <c r="P1215" s="78" t="s">
        <v>332</v>
      </c>
      <c r="Q1215" s="78" t="s">
        <v>331</v>
      </c>
      <c r="R1215" s="78" t="s">
        <v>332</v>
      </c>
      <c r="AV1215" s="78" t="s">
        <v>145</v>
      </c>
      <c r="AW1215" s="78" t="s">
        <v>5422</v>
      </c>
      <c r="AX1215" s="78" t="s">
        <v>145</v>
      </c>
      <c r="AY1215" s="78" t="s">
        <v>145</v>
      </c>
      <c r="AZ1215" s="78" t="s">
        <v>145</v>
      </c>
    </row>
    <row r="1216" spans="1:52" ht="30" customHeight="1">
      <c r="A1216" s="172" t="s">
        <v>386</v>
      </c>
      <c r="B1216" s="172" t="s">
        <v>1454</v>
      </c>
      <c r="C1216" s="172" t="s">
        <v>381</v>
      </c>
      <c r="D1216" s="173">
        <v>7.27</v>
      </c>
      <c r="E1216" s="184">
        <f>일위대가목록!E420</f>
        <v>1238</v>
      </c>
      <c r="F1216" s="178">
        <f t="shared" si="193"/>
        <v>9000.2000000000007</v>
      </c>
      <c r="G1216" s="184">
        <f>일위대가목록!F420</f>
        <v>8047</v>
      </c>
      <c r="H1216" s="178">
        <f t="shared" si="194"/>
        <v>58501.599999999999</v>
      </c>
      <c r="I1216" s="184">
        <f>일위대가목록!G420</f>
        <v>1241</v>
      </c>
      <c r="J1216" s="178">
        <f t="shared" si="195"/>
        <v>9022</v>
      </c>
      <c r="K1216" s="184">
        <f t="shared" si="196"/>
        <v>10526</v>
      </c>
      <c r="L1216" s="178">
        <f t="shared" si="196"/>
        <v>76523.8</v>
      </c>
      <c r="M1216" s="172" t="s">
        <v>1456</v>
      </c>
      <c r="N1216" s="78" t="s">
        <v>3936</v>
      </c>
      <c r="O1216" s="78" t="s">
        <v>4413</v>
      </c>
      <c r="P1216" s="78" t="s">
        <v>331</v>
      </c>
      <c r="Q1216" s="78" t="s">
        <v>332</v>
      </c>
      <c r="R1216" s="78" t="s">
        <v>332</v>
      </c>
      <c r="AV1216" s="78" t="s">
        <v>145</v>
      </c>
      <c r="AW1216" s="78" t="s">
        <v>5423</v>
      </c>
      <c r="AX1216" s="78" t="s">
        <v>145</v>
      </c>
      <c r="AY1216" s="78" t="s">
        <v>145</v>
      </c>
      <c r="AZ1216" s="78" t="s">
        <v>145</v>
      </c>
    </row>
    <row r="1217" spans="1:52" ht="30" customHeight="1">
      <c r="A1217" s="172" t="s">
        <v>1782</v>
      </c>
      <c r="B1217" s="172" t="s">
        <v>1783</v>
      </c>
      <c r="C1217" s="172" t="s">
        <v>381</v>
      </c>
      <c r="D1217" s="173">
        <v>2.34</v>
      </c>
      <c r="E1217" s="184">
        <f>중기단가목록!E14</f>
        <v>535</v>
      </c>
      <c r="F1217" s="178">
        <f t="shared" si="193"/>
        <v>1251.9000000000001</v>
      </c>
      <c r="G1217" s="184">
        <f>중기단가목록!F14</f>
        <v>1010</v>
      </c>
      <c r="H1217" s="178">
        <f t="shared" si="194"/>
        <v>2363.4</v>
      </c>
      <c r="I1217" s="184">
        <f>중기단가목록!G14</f>
        <v>366</v>
      </c>
      <c r="J1217" s="178">
        <f t="shared" si="195"/>
        <v>856.4</v>
      </c>
      <c r="K1217" s="184">
        <f t="shared" si="196"/>
        <v>1911</v>
      </c>
      <c r="L1217" s="178">
        <f t="shared" si="196"/>
        <v>4471.7</v>
      </c>
      <c r="M1217" s="172" t="s">
        <v>3133</v>
      </c>
      <c r="N1217" s="78" t="s">
        <v>3936</v>
      </c>
      <c r="O1217" s="78" t="s">
        <v>5424</v>
      </c>
      <c r="P1217" s="78" t="s">
        <v>332</v>
      </c>
      <c r="Q1217" s="78" t="s">
        <v>331</v>
      </c>
      <c r="R1217" s="78" t="s">
        <v>332</v>
      </c>
      <c r="AV1217" s="78" t="s">
        <v>145</v>
      </c>
      <c r="AW1217" s="78" t="s">
        <v>5425</v>
      </c>
      <c r="AX1217" s="78" t="s">
        <v>145</v>
      </c>
      <c r="AY1217" s="78" t="s">
        <v>145</v>
      </c>
      <c r="AZ1217" s="78" t="s">
        <v>145</v>
      </c>
    </row>
    <row r="1218" spans="1:52" ht="30" customHeight="1">
      <c r="A1218" s="172" t="s">
        <v>426</v>
      </c>
      <c r="B1218" s="172" t="s">
        <v>428</v>
      </c>
      <c r="C1218" s="172" t="s">
        <v>401</v>
      </c>
      <c r="D1218" s="173">
        <v>9.0929999999999997E-2</v>
      </c>
      <c r="E1218" s="184">
        <f>단가대비표!O70</f>
        <v>0</v>
      </c>
      <c r="F1218" s="178">
        <f t="shared" si="193"/>
        <v>0</v>
      </c>
      <c r="G1218" s="184">
        <f>단가대비표!P70</f>
        <v>0</v>
      </c>
      <c r="H1218" s="178">
        <f t="shared" si="194"/>
        <v>0</v>
      </c>
      <c r="I1218" s="184">
        <f>단가대비표!V70</f>
        <v>0</v>
      </c>
      <c r="J1218" s="178">
        <f t="shared" si="195"/>
        <v>0</v>
      </c>
      <c r="K1218" s="184">
        <f t="shared" si="196"/>
        <v>0</v>
      </c>
      <c r="L1218" s="178">
        <f t="shared" si="196"/>
        <v>0</v>
      </c>
      <c r="M1218" s="172" t="s">
        <v>1576</v>
      </c>
      <c r="N1218" s="78" t="s">
        <v>3936</v>
      </c>
      <c r="O1218" s="78" t="s">
        <v>3451</v>
      </c>
      <c r="P1218" s="78" t="s">
        <v>332</v>
      </c>
      <c r="Q1218" s="78" t="s">
        <v>332</v>
      </c>
      <c r="R1218" s="78" t="s">
        <v>331</v>
      </c>
      <c r="AV1218" s="78" t="s">
        <v>145</v>
      </c>
      <c r="AW1218" s="78" t="s">
        <v>5426</v>
      </c>
      <c r="AX1218" s="78" t="s">
        <v>145</v>
      </c>
      <c r="AY1218" s="78" t="s">
        <v>145</v>
      </c>
      <c r="AZ1218" s="78" t="s">
        <v>145</v>
      </c>
    </row>
    <row r="1219" spans="1:52" ht="30" customHeight="1">
      <c r="A1219" s="172" t="s">
        <v>432</v>
      </c>
      <c r="B1219" s="172" t="s">
        <v>1458</v>
      </c>
      <c r="C1219" s="172" t="s">
        <v>401</v>
      </c>
      <c r="D1219" s="173">
        <v>8.6599999999999996E-2</v>
      </c>
      <c r="E1219" s="184">
        <f>일위대가목록!E423</f>
        <v>10770</v>
      </c>
      <c r="F1219" s="178">
        <f t="shared" si="193"/>
        <v>932.6</v>
      </c>
      <c r="G1219" s="184">
        <f>일위대가목록!F423</f>
        <v>1346961</v>
      </c>
      <c r="H1219" s="178">
        <f t="shared" si="194"/>
        <v>116646.8</v>
      </c>
      <c r="I1219" s="184">
        <f>일위대가목록!G423</f>
        <v>41940</v>
      </c>
      <c r="J1219" s="178">
        <f t="shared" si="195"/>
        <v>3632</v>
      </c>
      <c r="K1219" s="184">
        <f t="shared" si="196"/>
        <v>1399671</v>
      </c>
      <c r="L1219" s="178">
        <f t="shared" si="196"/>
        <v>121211.4</v>
      </c>
      <c r="M1219" s="172" t="s">
        <v>1461</v>
      </c>
      <c r="N1219" s="78" t="s">
        <v>3936</v>
      </c>
      <c r="O1219" s="78" t="s">
        <v>4416</v>
      </c>
      <c r="P1219" s="78" t="s">
        <v>331</v>
      </c>
      <c r="Q1219" s="78" t="s">
        <v>332</v>
      </c>
      <c r="R1219" s="78" t="s">
        <v>332</v>
      </c>
      <c r="AV1219" s="78" t="s">
        <v>145</v>
      </c>
      <c r="AW1219" s="78" t="s">
        <v>5427</v>
      </c>
      <c r="AX1219" s="78" t="s">
        <v>145</v>
      </c>
      <c r="AY1219" s="78" t="s">
        <v>145</v>
      </c>
      <c r="AZ1219" s="78" t="s">
        <v>145</v>
      </c>
    </row>
    <row r="1220" spans="1:52" ht="30" customHeight="1">
      <c r="A1220" s="172" t="s">
        <v>438</v>
      </c>
      <c r="B1220" s="172" t="s">
        <v>1460</v>
      </c>
      <c r="C1220" s="172" t="s">
        <v>358</v>
      </c>
      <c r="D1220" s="173">
        <v>0.36</v>
      </c>
      <c r="E1220" s="184">
        <f>일위대가목록!E424</f>
        <v>11373</v>
      </c>
      <c r="F1220" s="178">
        <f t="shared" si="193"/>
        <v>4094.2</v>
      </c>
      <c r="G1220" s="184">
        <f>일위대가목록!F424</f>
        <v>34075</v>
      </c>
      <c r="H1220" s="178">
        <f t="shared" si="194"/>
        <v>12267</v>
      </c>
      <c r="I1220" s="184">
        <f>일위대가목록!G424</f>
        <v>340</v>
      </c>
      <c r="J1220" s="178">
        <f t="shared" si="195"/>
        <v>122.4</v>
      </c>
      <c r="K1220" s="184">
        <f t="shared" si="196"/>
        <v>45788</v>
      </c>
      <c r="L1220" s="178">
        <f t="shared" si="196"/>
        <v>16483.599999999999</v>
      </c>
      <c r="M1220" s="172" t="s">
        <v>1464</v>
      </c>
      <c r="N1220" s="78" t="s">
        <v>3936</v>
      </c>
      <c r="O1220" s="78" t="s">
        <v>4417</v>
      </c>
      <c r="P1220" s="78" t="s">
        <v>331</v>
      </c>
      <c r="Q1220" s="78" t="s">
        <v>332</v>
      </c>
      <c r="R1220" s="78" t="s">
        <v>332</v>
      </c>
      <c r="AV1220" s="78" t="s">
        <v>145</v>
      </c>
      <c r="AW1220" s="78" t="s">
        <v>5428</v>
      </c>
      <c r="AX1220" s="78" t="s">
        <v>145</v>
      </c>
      <c r="AY1220" s="78" t="s">
        <v>145</v>
      </c>
      <c r="AZ1220" s="78" t="s">
        <v>145</v>
      </c>
    </row>
    <row r="1221" spans="1:52" ht="30" customHeight="1">
      <c r="A1221" s="172" t="s">
        <v>438</v>
      </c>
      <c r="B1221" s="172" t="s">
        <v>440</v>
      </c>
      <c r="C1221" s="172" t="s">
        <v>358</v>
      </c>
      <c r="D1221" s="173">
        <v>13.13</v>
      </c>
      <c r="E1221" s="184">
        <f>일위대가목록!E32</f>
        <v>12978</v>
      </c>
      <c r="F1221" s="178">
        <f t="shared" si="193"/>
        <v>170401.1</v>
      </c>
      <c r="G1221" s="184">
        <f>일위대가목록!F32</f>
        <v>37755</v>
      </c>
      <c r="H1221" s="178">
        <f t="shared" si="194"/>
        <v>495723.1</v>
      </c>
      <c r="I1221" s="184">
        <f>일위대가목록!G32</f>
        <v>377</v>
      </c>
      <c r="J1221" s="178">
        <f t="shared" si="195"/>
        <v>4950</v>
      </c>
      <c r="K1221" s="184">
        <f t="shared" si="196"/>
        <v>51110</v>
      </c>
      <c r="L1221" s="178">
        <f t="shared" si="196"/>
        <v>671074.19999999995</v>
      </c>
      <c r="M1221" s="172" t="s">
        <v>441</v>
      </c>
      <c r="N1221" s="78" t="s">
        <v>3936</v>
      </c>
      <c r="O1221" s="78" t="s">
        <v>3467</v>
      </c>
      <c r="P1221" s="78" t="s">
        <v>331</v>
      </c>
      <c r="Q1221" s="78" t="s">
        <v>332</v>
      </c>
      <c r="R1221" s="78" t="s">
        <v>332</v>
      </c>
      <c r="AV1221" s="78" t="s">
        <v>145</v>
      </c>
      <c r="AW1221" s="78" t="s">
        <v>5429</v>
      </c>
      <c r="AX1221" s="78" t="s">
        <v>145</v>
      </c>
      <c r="AY1221" s="78" t="s">
        <v>145</v>
      </c>
      <c r="AZ1221" s="78" t="s">
        <v>145</v>
      </c>
    </row>
    <row r="1222" spans="1:52" ht="30" customHeight="1">
      <c r="A1222" s="172" t="s">
        <v>414</v>
      </c>
      <c r="B1222" s="172" t="s">
        <v>1785</v>
      </c>
      <c r="C1222" s="172" t="s">
        <v>381</v>
      </c>
      <c r="D1222" s="173">
        <v>1.51</v>
      </c>
      <c r="E1222" s="184">
        <f>단가대비표!O135</f>
        <v>0</v>
      </c>
      <c r="F1222" s="178">
        <f t="shared" si="193"/>
        <v>0</v>
      </c>
      <c r="G1222" s="184">
        <f>단가대비표!P135</f>
        <v>0</v>
      </c>
      <c r="H1222" s="178">
        <f t="shared" si="194"/>
        <v>0</v>
      </c>
      <c r="I1222" s="184">
        <f>단가대비표!V135</f>
        <v>0</v>
      </c>
      <c r="J1222" s="178">
        <f t="shared" si="195"/>
        <v>0</v>
      </c>
      <c r="K1222" s="184">
        <f t="shared" si="196"/>
        <v>0</v>
      </c>
      <c r="L1222" s="178">
        <f t="shared" si="196"/>
        <v>0</v>
      </c>
      <c r="M1222" s="172" t="s">
        <v>1576</v>
      </c>
      <c r="N1222" s="78" t="s">
        <v>3936</v>
      </c>
      <c r="O1222" s="78" t="s">
        <v>5430</v>
      </c>
      <c r="P1222" s="78" t="s">
        <v>332</v>
      </c>
      <c r="Q1222" s="78" t="s">
        <v>332</v>
      </c>
      <c r="R1222" s="78" t="s">
        <v>331</v>
      </c>
      <c r="AV1222" s="78" t="s">
        <v>145</v>
      </c>
      <c r="AW1222" s="78" t="s">
        <v>5431</v>
      </c>
      <c r="AX1222" s="78" t="s">
        <v>145</v>
      </c>
      <c r="AY1222" s="78" t="s">
        <v>145</v>
      </c>
      <c r="AZ1222" s="78" t="s">
        <v>145</v>
      </c>
    </row>
    <row r="1223" spans="1:52" ht="30" customHeight="1">
      <c r="A1223" s="172" t="s">
        <v>414</v>
      </c>
      <c r="B1223" s="172" t="s">
        <v>417</v>
      </c>
      <c r="C1223" s="172" t="s">
        <v>381</v>
      </c>
      <c r="D1223" s="173">
        <v>0.13700000000000001</v>
      </c>
      <c r="E1223" s="184">
        <f>단가대비표!O137</f>
        <v>0</v>
      </c>
      <c r="F1223" s="178">
        <f t="shared" si="193"/>
        <v>0</v>
      </c>
      <c r="G1223" s="184">
        <f>단가대비표!P137</f>
        <v>0</v>
      </c>
      <c r="H1223" s="178">
        <f t="shared" si="194"/>
        <v>0</v>
      </c>
      <c r="I1223" s="184">
        <f>단가대비표!V137</f>
        <v>0</v>
      </c>
      <c r="J1223" s="178">
        <f t="shared" si="195"/>
        <v>0</v>
      </c>
      <c r="K1223" s="184">
        <f t="shared" si="196"/>
        <v>0</v>
      </c>
      <c r="L1223" s="178">
        <f t="shared" si="196"/>
        <v>0</v>
      </c>
      <c r="M1223" s="172" t="s">
        <v>1576</v>
      </c>
      <c r="N1223" s="78" t="s">
        <v>3936</v>
      </c>
      <c r="O1223" s="78" t="s">
        <v>3441</v>
      </c>
      <c r="P1223" s="78" t="s">
        <v>332</v>
      </c>
      <c r="Q1223" s="78" t="s">
        <v>332</v>
      </c>
      <c r="R1223" s="78" t="s">
        <v>331</v>
      </c>
      <c r="AV1223" s="78" t="s">
        <v>145</v>
      </c>
      <c r="AW1223" s="78" t="s">
        <v>5432</v>
      </c>
      <c r="AX1223" s="78" t="s">
        <v>145</v>
      </c>
      <c r="AY1223" s="78" t="s">
        <v>145</v>
      </c>
      <c r="AZ1223" s="78" t="s">
        <v>145</v>
      </c>
    </row>
    <row r="1224" spans="1:52" ht="30" customHeight="1">
      <c r="A1224" s="172" t="s">
        <v>1462</v>
      </c>
      <c r="B1224" s="172" t="s">
        <v>1463</v>
      </c>
      <c r="C1224" s="172" t="s">
        <v>381</v>
      </c>
      <c r="D1224" s="173">
        <v>1.4950000000000001</v>
      </c>
      <c r="E1224" s="184">
        <f>일위대가목록!E425</f>
        <v>2520</v>
      </c>
      <c r="F1224" s="178">
        <f t="shared" si="193"/>
        <v>3767.4</v>
      </c>
      <c r="G1224" s="184">
        <f>일위대가목록!F425</f>
        <v>22750</v>
      </c>
      <c r="H1224" s="178">
        <f t="shared" si="194"/>
        <v>34011.199999999997</v>
      </c>
      <c r="I1224" s="184">
        <f>일위대가목록!G425</f>
        <v>3670</v>
      </c>
      <c r="J1224" s="178">
        <f t="shared" si="195"/>
        <v>5486.6</v>
      </c>
      <c r="K1224" s="184">
        <f t="shared" si="196"/>
        <v>28940</v>
      </c>
      <c r="L1224" s="178">
        <f t="shared" si="196"/>
        <v>43265.2</v>
      </c>
      <c r="M1224" s="172" t="s">
        <v>1467</v>
      </c>
      <c r="N1224" s="78" t="s">
        <v>3936</v>
      </c>
      <c r="O1224" s="78" t="s">
        <v>4418</v>
      </c>
      <c r="P1224" s="78" t="s">
        <v>331</v>
      </c>
      <c r="Q1224" s="78" t="s">
        <v>332</v>
      </c>
      <c r="R1224" s="78" t="s">
        <v>332</v>
      </c>
      <c r="AV1224" s="78" t="s">
        <v>145</v>
      </c>
      <c r="AW1224" s="78" t="s">
        <v>5433</v>
      </c>
      <c r="AX1224" s="78" t="s">
        <v>145</v>
      </c>
      <c r="AY1224" s="78" t="s">
        <v>145</v>
      </c>
      <c r="AZ1224" s="78" t="s">
        <v>145</v>
      </c>
    </row>
    <row r="1225" spans="1:52" ht="30" customHeight="1">
      <c r="A1225" s="172" t="s">
        <v>1465</v>
      </c>
      <c r="B1225" s="172" t="s">
        <v>1466</v>
      </c>
      <c r="C1225" s="172" t="s">
        <v>381</v>
      </c>
      <c r="D1225" s="173">
        <v>0.13400000000000001</v>
      </c>
      <c r="E1225" s="184">
        <f>일위대가목록!E426</f>
        <v>0</v>
      </c>
      <c r="F1225" s="178">
        <f t="shared" si="193"/>
        <v>0</v>
      </c>
      <c r="G1225" s="184">
        <f>일위대가목록!F426</f>
        <v>56701</v>
      </c>
      <c r="H1225" s="178">
        <f t="shared" si="194"/>
        <v>7597.9</v>
      </c>
      <c r="I1225" s="184">
        <f>일위대가목록!G426</f>
        <v>1134</v>
      </c>
      <c r="J1225" s="178">
        <f t="shared" si="195"/>
        <v>151.9</v>
      </c>
      <c r="K1225" s="184">
        <f t="shared" si="196"/>
        <v>57835</v>
      </c>
      <c r="L1225" s="178">
        <f t="shared" si="196"/>
        <v>7749.8</v>
      </c>
      <c r="M1225" s="172" t="s">
        <v>1468</v>
      </c>
      <c r="N1225" s="78" t="s">
        <v>3936</v>
      </c>
      <c r="O1225" s="78" t="s">
        <v>4419</v>
      </c>
      <c r="P1225" s="78" t="s">
        <v>331</v>
      </c>
      <c r="Q1225" s="78" t="s">
        <v>332</v>
      </c>
      <c r="R1225" s="78" t="s">
        <v>332</v>
      </c>
      <c r="AV1225" s="78" t="s">
        <v>145</v>
      </c>
      <c r="AW1225" s="78" t="s">
        <v>5434</v>
      </c>
      <c r="AX1225" s="78" t="s">
        <v>145</v>
      </c>
      <c r="AY1225" s="78" t="s">
        <v>145</v>
      </c>
      <c r="AZ1225" s="78" t="s">
        <v>145</v>
      </c>
    </row>
    <row r="1226" spans="1:52" ht="30" customHeight="1">
      <c r="A1226" s="172" t="s">
        <v>918</v>
      </c>
      <c r="B1226" s="172" t="s">
        <v>919</v>
      </c>
      <c r="C1226" s="172" t="s">
        <v>1273</v>
      </c>
      <c r="D1226" s="173">
        <v>-3.0310000000000001</v>
      </c>
      <c r="E1226" s="184">
        <f>단가대비표!O49</f>
        <v>275</v>
      </c>
      <c r="F1226" s="178">
        <f t="shared" si="193"/>
        <v>-833.5</v>
      </c>
      <c r="G1226" s="184">
        <f>단가대비표!P49</f>
        <v>0</v>
      </c>
      <c r="H1226" s="178">
        <f t="shared" si="194"/>
        <v>0</v>
      </c>
      <c r="I1226" s="184">
        <f>단가대비표!V49</f>
        <v>0</v>
      </c>
      <c r="J1226" s="178">
        <f t="shared" si="195"/>
        <v>0</v>
      </c>
      <c r="K1226" s="184">
        <f t="shared" si="196"/>
        <v>275</v>
      </c>
      <c r="L1226" s="178">
        <f t="shared" si="196"/>
        <v>-833.5</v>
      </c>
      <c r="M1226" s="172" t="s">
        <v>920</v>
      </c>
      <c r="N1226" s="78" t="s">
        <v>3936</v>
      </c>
      <c r="O1226" s="78" t="s">
        <v>4641</v>
      </c>
      <c r="P1226" s="78" t="s">
        <v>332</v>
      </c>
      <c r="Q1226" s="78" t="s">
        <v>332</v>
      </c>
      <c r="R1226" s="78" t="s">
        <v>331</v>
      </c>
      <c r="AV1226" s="78" t="s">
        <v>145</v>
      </c>
      <c r="AW1226" s="78" t="s">
        <v>5435</v>
      </c>
      <c r="AX1226" s="78" t="s">
        <v>145</v>
      </c>
      <c r="AY1226" s="78" t="s">
        <v>145</v>
      </c>
      <c r="AZ1226" s="78" t="s">
        <v>145</v>
      </c>
    </row>
    <row r="1227" spans="1:52" ht="30" customHeight="1">
      <c r="A1227" s="172" t="s">
        <v>1786</v>
      </c>
      <c r="B1227" s="172" t="s">
        <v>1787</v>
      </c>
      <c r="C1227" s="172" t="s">
        <v>680</v>
      </c>
      <c r="D1227" s="173">
        <v>1</v>
      </c>
      <c r="E1227" s="184">
        <f>단가대비표!O148</f>
        <v>125000</v>
      </c>
      <c r="F1227" s="178">
        <f t="shared" si="193"/>
        <v>125000</v>
      </c>
      <c r="G1227" s="184">
        <f>단가대비표!P148</f>
        <v>0</v>
      </c>
      <c r="H1227" s="178">
        <f t="shared" si="194"/>
        <v>0</v>
      </c>
      <c r="I1227" s="184">
        <f>단가대비표!V148</f>
        <v>0</v>
      </c>
      <c r="J1227" s="178">
        <f t="shared" si="195"/>
        <v>0</v>
      </c>
      <c r="K1227" s="184">
        <f t="shared" si="196"/>
        <v>125000</v>
      </c>
      <c r="L1227" s="178">
        <f t="shared" si="196"/>
        <v>125000</v>
      </c>
      <c r="M1227" s="172" t="s">
        <v>1647</v>
      </c>
      <c r="N1227" s="78" t="s">
        <v>3936</v>
      </c>
      <c r="O1227" s="78" t="s">
        <v>5436</v>
      </c>
      <c r="P1227" s="78" t="s">
        <v>332</v>
      </c>
      <c r="Q1227" s="78" t="s">
        <v>332</v>
      </c>
      <c r="R1227" s="78" t="s">
        <v>331</v>
      </c>
      <c r="AV1227" s="78" t="s">
        <v>145</v>
      </c>
      <c r="AW1227" s="78" t="s">
        <v>5437</v>
      </c>
      <c r="AX1227" s="78" t="s">
        <v>145</v>
      </c>
      <c r="AY1227" s="78" t="s">
        <v>145</v>
      </c>
      <c r="AZ1227" s="78" t="s">
        <v>145</v>
      </c>
    </row>
    <row r="1228" spans="1:52" ht="30" customHeight="1">
      <c r="A1228" s="172" t="s">
        <v>1494</v>
      </c>
      <c r="B1228" s="172" t="s">
        <v>145</v>
      </c>
      <c r="C1228" s="172" t="s">
        <v>145</v>
      </c>
      <c r="D1228" s="173"/>
      <c r="E1228" s="184"/>
      <c r="F1228" s="178">
        <f>TRUNC(SUMIF(N1215:N1227, N1214, F1215:F1227),0)</f>
        <v>316794</v>
      </c>
      <c r="G1228" s="184"/>
      <c r="H1228" s="178">
        <f>TRUNC(SUMIF(N1215:N1227, N1214, H1215:H1227),0)</f>
        <v>736403</v>
      </c>
      <c r="I1228" s="184"/>
      <c r="J1228" s="178">
        <f>TRUNC(SUMIF(N1215:N1227, N1214, J1215:J1227),0)</f>
        <v>28132</v>
      </c>
      <c r="K1228" s="184"/>
      <c r="L1228" s="178">
        <f>F1228+H1228+J1228</f>
        <v>1081329</v>
      </c>
      <c r="M1228" s="172" t="s">
        <v>145</v>
      </c>
      <c r="N1228" s="78" t="s">
        <v>342</v>
      </c>
      <c r="O1228" s="78" t="s">
        <v>342</v>
      </c>
      <c r="P1228" s="78" t="s">
        <v>145</v>
      </c>
      <c r="Q1228" s="78" t="s">
        <v>145</v>
      </c>
      <c r="R1228" s="78" t="s">
        <v>145</v>
      </c>
      <c r="AV1228" s="78" t="s">
        <v>145</v>
      </c>
      <c r="AW1228" s="78" t="s">
        <v>145</v>
      </c>
      <c r="AX1228" s="78" t="s">
        <v>145</v>
      </c>
      <c r="AY1228" s="78" t="s">
        <v>145</v>
      </c>
      <c r="AZ1228" s="78" t="s">
        <v>145</v>
      </c>
    </row>
    <row r="1229" spans="1:52" ht="30" customHeight="1">
      <c r="A1229" s="173"/>
      <c r="B1229" s="173"/>
      <c r="C1229" s="173"/>
      <c r="D1229" s="173"/>
      <c r="E1229" s="184"/>
      <c r="F1229" s="178"/>
      <c r="G1229" s="184"/>
      <c r="H1229" s="178"/>
      <c r="I1229" s="184"/>
      <c r="J1229" s="178"/>
      <c r="K1229" s="184"/>
      <c r="L1229" s="178"/>
      <c r="M1229" s="173"/>
    </row>
    <row r="1230" spans="1:52" ht="30" customHeight="1">
      <c r="A1230" s="179" t="s">
        <v>3241</v>
      </c>
      <c r="B1230" s="180"/>
      <c r="C1230" s="180"/>
      <c r="D1230" s="180"/>
      <c r="E1230" s="181"/>
      <c r="F1230" s="182"/>
      <c r="G1230" s="181"/>
      <c r="H1230" s="182"/>
      <c r="I1230" s="181"/>
      <c r="J1230" s="182"/>
      <c r="K1230" s="181"/>
      <c r="L1230" s="182"/>
      <c r="M1230" s="183"/>
      <c r="N1230" s="78" t="s">
        <v>3938</v>
      </c>
    </row>
    <row r="1231" spans="1:52" ht="30" customHeight="1">
      <c r="A1231" s="172" t="s">
        <v>379</v>
      </c>
      <c r="B1231" s="172" t="s">
        <v>1777</v>
      </c>
      <c r="C1231" s="172" t="s">
        <v>381</v>
      </c>
      <c r="D1231" s="173">
        <v>0.57379999999999998</v>
      </c>
      <c r="E1231" s="184">
        <f>중기단가목록!E12</f>
        <v>331</v>
      </c>
      <c r="F1231" s="178">
        <f t="shared" ref="F1231:F1236" si="197">TRUNC(E1231*D1231,1)</f>
        <v>189.9</v>
      </c>
      <c r="G1231" s="184">
        <f>중기단가목록!F12</f>
        <v>967</v>
      </c>
      <c r="H1231" s="178">
        <f t="shared" ref="H1231:H1236" si="198">TRUNC(G1231*D1231,1)</f>
        <v>554.79999999999995</v>
      </c>
      <c r="I1231" s="184">
        <f>중기단가목록!G12</f>
        <v>407</v>
      </c>
      <c r="J1231" s="178">
        <f t="shared" ref="J1231:J1236" si="199">TRUNC(I1231*D1231,1)</f>
        <v>233.5</v>
      </c>
      <c r="K1231" s="184">
        <f t="shared" ref="K1231:L1236" si="200">TRUNC(E1231+G1231+I1231,1)</f>
        <v>1705</v>
      </c>
      <c r="L1231" s="178">
        <f t="shared" si="200"/>
        <v>978.2</v>
      </c>
      <c r="M1231" s="172" t="s">
        <v>2952</v>
      </c>
      <c r="N1231" s="78" t="s">
        <v>3938</v>
      </c>
      <c r="O1231" s="78" t="s">
        <v>5400</v>
      </c>
      <c r="P1231" s="78" t="s">
        <v>332</v>
      </c>
      <c r="Q1231" s="78" t="s">
        <v>331</v>
      </c>
      <c r="R1231" s="78" t="s">
        <v>332</v>
      </c>
      <c r="AV1231" s="78" t="s">
        <v>145</v>
      </c>
      <c r="AW1231" s="78" t="s">
        <v>5438</v>
      </c>
      <c r="AX1231" s="78" t="s">
        <v>145</v>
      </c>
      <c r="AY1231" s="78" t="s">
        <v>145</v>
      </c>
      <c r="AZ1231" s="78" t="s">
        <v>145</v>
      </c>
    </row>
    <row r="1232" spans="1:52" ht="30" customHeight="1">
      <c r="A1232" s="172" t="s">
        <v>386</v>
      </c>
      <c r="B1232" s="172" t="s">
        <v>1454</v>
      </c>
      <c r="C1232" s="172" t="s">
        <v>381</v>
      </c>
      <c r="D1232" s="173">
        <v>0.54239999999999999</v>
      </c>
      <c r="E1232" s="184">
        <f>일위대가목록!E420</f>
        <v>1238</v>
      </c>
      <c r="F1232" s="178">
        <f t="shared" si="197"/>
        <v>671.4</v>
      </c>
      <c r="G1232" s="184">
        <f>일위대가목록!F420</f>
        <v>8047</v>
      </c>
      <c r="H1232" s="178">
        <f t="shared" si="198"/>
        <v>4364.6000000000004</v>
      </c>
      <c r="I1232" s="184">
        <f>일위대가목록!G420</f>
        <v>1241</v>
      </c>
      <c r="J1232" s="178">
        <f t="shared" si="199"/>
        <v>673.1</v>
      </c>
      <c r="K1232" s="184">
        <f t="shared" si="200"/>
        <v>10526</v>
      </c>
      <c r="L1232" s="178">
        <f t="shared" si="200"/>
        <v>5709.1</v>
      </c>
      <c r="M1232" s="172" t="s">
        <v>1456</v>
      </c>
      <c r="N1232" s="78" t="s">
        <v>3938</v>
      </c>
      <c r="O1232" s="78" t="s">
        <v>4413</v>
      </c>
      <c r="P1232" s="78" t="s">
        <v>331</v>
      </c>
      <c r="Q1232" s="78" t="s">
        <v>332</v>
      </c>
      <c r="R1232" s="78" t="s">
        <v>332</v>
      </c>
      <c r="AV1232" s="78" t="s">
        <v>145</v>
      </c>
      <c r="AW1232" s="78" t="s">
        <v>5439</v>
      </c>
      <c r="AX1232" s="78" t="s">
        <v>145</v>
      </c>
      <c r="AY1232" s="78" t="s">
        <v>145</v>
      </c>
      <c r="AZ1232" s="78" t="s">
        <v>145</v>
      </c>
    </row>
    <row r="1233" spans="1:52" ht="30" customHeight="1">
      <c r="A1233" s="172" t="s">
        <v>1779</v>
      </c>
      <c r="B1233" s="172" t="s">
        <v>1780</v>
      </c>
      <c r="C1233" s="172" t="s">
        <v>381</v>
      </c>
      <c r="D1233" s="173">
        <v>3.1399999999999997E-2</v>
      </c>
      <c r="E1233" s="184">
        <f>중기단가목록!E13</f>
        <v>3014</v>
      </c>
      <c r="F1233" s="178">
        <f t="shared" si="197"/>
        <v>94.6</v>
      </c>
      <c r="G1233" s="184">
        <f>중기단가목록!F13</f>
        <v>5683</v>
      </c>
      <c r="H1233" s="178">
        <f t="shared" si="198"/>
        <v>178.4</v>
      </c>
      <c r="I1233" s="184">
        <f>중기단가목록!G13</f>
        <v>2061</v>
      </c>
      <c r="J1233" s="178">
        <f t="shared" si="199"/>
        <v>64.7</v>
      </c>
      <c r="K1233" s="184">
        <f t="shared" si="200"/>
        <v>10758</v>
      </c>
      <c r="L1233" s="178">
        <f t="shared" si="200"/>
        <v>337.7</v>
      </c>
      <c r="M1233" s="172" t="s">
        <v>3132</v>
      </c>
      <c r="N1233" s="78" t="s">
        <v>3938</v>
      </c>
      <c r="O1233" s="78" t="s">
        <v>5403</v>
      </c>
      <c r="P1233" s="78" t="s">
        <v>332</v>
      </c>
      <c r="Q1233" s="78" t="s">
        <v>331</v>
      </c>
      <c r="R1233" s="78" t="s">
        <v>332</v>
      </c>
      <c r="AV1233" s="78" t="s">
        <v>145</v>
      </c>
      <c r="AW1233" s="78" t="s">
        <v>5440</v>
      </c>
      <c r="AX1233" s="78" t="s">
        <v>145</v>
      </c>
      <c r="AY1233" s="78" t="s">
        <v>145</v>
      </c>
      <c r="AZ1233" s="78" t="s">
        <v>145</v>
      </c>
    </row>
    <row r="1234" spans="1:52" ht="30" customHeight="1">
      <c r="A1234" s="172" t="s">
        <v>1788</v>
      </c>
      <c r="B1234" s="172" t="s">
        <v>1789</v>
      </c>
      <c r="C1234" s="172" t="s">
        <v>898</v>
      </c>
      <c r="D1234" s="173">
        <v>1.05</v>
      </c>
      <c r="E1234" s="184">
        <f>단가대비표!O328</f>
        <v>14580</v>
      </c>
      <c r="F1234" s="178">
        <f t="shared" si="197"/>
        <v>15309</v>
      </c>
      <c r="G1234" s="184">
        <f>단가대비표!P328</f>
        <v>0</v>
      </c>
      <c r="H1234" s="178">
        <f t="shared" si="198"/>
        <v>0</v>
      </c>
      <c r="I1234" s="184">
        <f>단가대비표!V328</f>
        <v>0</v>
      </c>
      <c r="J1234" s="178">
        <f t="shared" si="199"/>
        <v>0</v>
      </c>
      <c r="K1234" s="184">
        <f t="shared" si="200"/>
        <v>14580</v>
      </c>
      <c r="L1234" s="178">
        <f t="shared" si="200"/>
        <v>15309</v>
      </c>
      <c r="M1234" s="172" t="s">
        <v>145</v>
      </c>
      <c r="N1234" s="78" t="s">
        <v>3938</v>
      </c>
      <c r="O1234" s="78" t="s">
        <v>5441</v>
      </c>
      <c r="P1234" s="78" t="s">
        <v>332</v>
      </c>
      <c r="Q1234" s="78" t="s">
        <v>332</v>
      </c>
      <c r="R1234" s="78" t="s">
        <v>331</v>
      </c>
      <c r="AV1234" s="78" t="s">
        <v>145</v>
      </c>
      <c r="AW1234" s="78" t="s">
        <v>5442</v>
      </c>
      <c r="AX1234" s="78" t="s">
        <v>145</v>
      </c>
      <c r="AY1234" s="78" t="s">
        <v>145</v>
      </c>
      <c r="AZ1234" s="78" t="s">
        <v>145</v>
      </c>
    </row>
    <row r="1235" spans="1:52" ht="30" customHeight="1">
      <c r="A1235" s="172" t="s">
        <v>1790</v>
      </c>
      <c r="B1235" s="172" t="s">
        <v>1514</v>
      </c>
      <c r="C1235" s="172" t="s">
        <v>1515</v>
      </c>
      <c r="D1235" s="173">
        <v>5.8999999999999997E-2</v>
      </c>
      <c r="E1235" s="184">
        <f>단가대비표!O370</f>
        <v>0</v>
      </c>
      <c r="F1235" s="178">
        <f t="shared" si="197"/>
        <v>0</v>
      </c>
      <c r="G1235" s="184">
        <f>단가대비표!P370</f>
        <v>238145</v>
      </c>
      <c r="H1235" s="178">
        <f t="shared" si="198"/>
        <v>14050.5</v>
      </c>
      <c r="I1235" s="184">
        <f>단가대비표!V370</f>
        <v>0</v>
      </c>
      <c r="J1235" s="178">
        <f t="shared" si="199"/>
        <v>0</v>
      </c>
      <c r="K1235" s="184">
        <f t="shared" si="200"/>
        <v>238145</v>
      </c>
      <c r="L1235" s="178">
        <f t="shared" si="200"/>
        <v>14050.5</v>
      </c>
      <c r="M1235" s="172" t="s">
        <v>145</v>
      </c>
      <c r="N1235" s="78" t="s">
        <v>3938</v>
      </c>
      <c r="O1235" s="78" t="s">
        <v>5443</v>
      </c>
      <c r="P1235" s="78" t="s">
        <v>332</v>
      </c>
      <c r="Q1235" s="78" t="s">
        <v>332</v>
      </c>
      <c r="R1235" s="78" t="s">
        <v>331</v>
      </c>
      <c r="AV1235" s="78" t="s">
        <v>145</v>
      </c>
      <c r="AW1235" s="78" t="s">
        <v>5444</v>
      </c>
      <c r="AX1235" s="78" t="s">
        <v>145</v>
      </c>
      <c r="AY1235" s="78" t="s">
        <v>145</v>
      </c>
      <c r="AZ1235" s="78" t="s">
        <v>145</v>
      </c>
    </row>
    <row r="1236" spans="1:52" ht="30" customHeight="1">
      <c r="A1236" s="172" t="s">
        <v>1516</v>
      </c>
      <c r="B1236" s="172" t="s">
        <v>1514</v>
      </c>
      <c r="C1236" s="172" t="s">
        <v>1515</v>
      </c>
      <c r="D1236" s="173">
        <v>2.9700000000000001E-2</v>
      </c>
      <c r="E1236" s="184">
        <f>단가대비표!O345</f>
        <v>0</v>
      </c>
      <c r="F1236" s="178">
        <f t="shared" si="197"/>
        <v>0</v>
      </c>
      <c r="G1236" s="184">
        <f>단가대비표!P345</f>
        <v>169804</v>
      </c>
      <c r="H1236" s="178">
        <f t="shared" si="198"/>
        <v>5043.1000000000004</v>
      </c>
      <c r="I1236" s="184">
        <f>단가대비표!V345</f>
        <v>0</v>
      </c>
      <c r="J1236" s="178">
        <f t="shared" si="199"/>
        <v>0</v>
      </c>
      <c r="K1236" s="184">
        <f t="shared" si="200"/>
        <v>169804</v>
      </c>
      <c r="L1236" s="178">
        <f t="shared" si="200"/>
        <v>5043.1000000000004</v>
      </c>
      <c r="M1236" s="172" t="s">
        <v>145</v>
      </c>
      <c r="N1236" s="78" t="s">
        <v>3938</v>
      </c>
      <c r="O1236" s="78" t="s">
        <v>4472</v>
      </c>
      <c r="P1236" s="78" t="s">
        <v>332</v>
      </c>
      <c r="Q1236" s="78" t="s">
        <v>332</v>
      </c>
      <c r="R1236" s="78" t="s">
        <v>331</v>
      </c>
      <c r="AV1236" s="78" t="s">
        <v>145</v>
      </c>
      <c r="AW1236" s="78" t="s">
        <v>5445</v>
      </c>
      <c r="AX1236" s="78" t="s">
        <v>145</v>
      </c>
      <c r="AY1236" s="78" t="s">
        <v>145</v>
      </c>
      <c r="AZ1236" s="78" t="s">
        <v>145</v>
      </c>
    </row>
    <row r="1237" spans="1:52" ht="30" customHeight="1">
      <c r="A1237" s="172" t="s">
        <v>1494</v>
      </c>
      <c r="B1237" s="172" t="s">
        <v>145</v>
      </c>
      <c r="C1237" s="172" t="s">
        <v>145</v>
      </c>
      <c r="D1237" s="173"/>
      <c r="E1237" s="184"/>
      <c r="F1237" s="178">
        <f>TRUNC(SUMIF(N1231:N1236, N1230, F1231:F1236),0)</f>
        <v>16264</v>
      </c>
      <c r="G1237" s="184"/>
      <c r="H1237" s="178">
        <f>TRUNC(SUMIF(N1231:N1236, N1230, H1231:H1236),0)</f>
        <v>24191</v>
      </c>
      <c r="I1237" s="184"/>
      <c r="J1237" s="178">
        <f>TRUNC(SUMIF(N1231:N1236, N1230, J1231:J1236),0)</f>
        <v>971</v>
      </c>
      <c r="K1237" s="184"/>
      <c r="L1237" s="178">
        <f>F1237+H1237+J1237</f>
        <v>41426</v>
      </c>
      <c r="M1237" s="172" t="s">
        <v>145</v>
      </c>
      <c r="N1237" s="78" t="s">
        <v>342</v>
      </c>
      <c r="O1237" s="78" t="s">
        <v>342</v>
      </c>
      <c r="P1237" s="78" t="s">
        <v>145</v>
      </c>
      <c r="Q1237" s="78" t="s">
        <v>145</v>
      </c>
      <c r="R1237" s="78" t="s">
        <v>145</v>
      </c>
      <c r="AV1237" s="78" t="s">
        <v>145</v>
      </c>
      <c r="AW1237" s="78" t="s">
        <v>145</v>
      </c>
      <c r="AX1237" s="78" t="s">
        <v>145</v>
      </c>
      <c r="AY1237" s="78" t="s">
        <v>145</v>
      </c>
      <c r="AZ1237" s="78" t="s">
        <v>145</v>
      </c>
    </row>
    <row r="1238" spans="1:52" ht="30" customHeight="1">
      <c r="A1238" s="173"/>
      <c r="B1238" s="173"/>
      <c r="C1238" s="173"/>
      <c r="D1238" s="173"/>
      <c r="E1238" s="184"/>
      <c r="F1238" s="178"/>
      <c r="G1238" s="184"/>
      <c r="H1238" s="178"/>
      <c r="I1238" s="184"/>
      <c r="J1238" s="178"/>
      <c r="K1238" s="184"/>
      <c r="L1238" s="178"/>
      <c r="M1238" s="173"/>
    </row>
    <row r="1239" spans="1:52" ht="30" customHeight="1">
      <c r="A1239" s="179" t="s">
        <v>3242</v>
      </c>
      <c r="B1239" s="180"/>
      <c r="C1239" s="180"/>
      <c r="D1239" s="180"/>
      <c r="E1239" s="181"/>
      <c r="F1239" s="182"/>
      <c r="G1239" s="181"/>
      <c r="H1239" s="182"/>
      <c r="I1239" s="181"/>
      <c r="J1239" s="182"/>
      <c r="K1239" s="181"/>
      <c r="L1239" s="182"/>
      <c r="M1239" s="183"/>
      <c r="N1239" s="78" t="s">
        <v>3940</v>
      </c>
    </row>
    <row r="1240" spans="1:52" ht="30" customHeight="1">
      <c r="A1240" s="172" t="s">
        <v>379</v>
      </c>
      <c r="B1240" s="172" t="s">
        <v>1777</v>
      </c>
      <c r="C1240" s="172" t="s">
        <v>381</v>
      </c>
      <c r="D1240" s="173">
        <v>0.57379999999999998</v>
      </c>
      <c r="E1240" s="184">
        <f>중기단가목록!E12</f>
        <v>331</v>
      </c>
      <c r="F1240" s="178">
        <f t="shared" ref="F1240:F1245" si="201">TRUNC(E1240*D1240,1)</f>
        <v>189.9</v>
      </c>
      <c r="G1240" s="184">
        <f>중기단가목록!F12</f>
        <v>967</v>
      </c>
      <c r="H1240" s="178">
        <f t="shared" ref="H1240:H1245" si="202">TRUNC(G1240*D1240,1)</f>
        <v>554.79999999999995</v>
      </c>
      <c r="I1240" s="184">
        <f>중기단가목록!G12</f>
        <v>407</v>
      </c>
      <c r="J1240" s="178">
        <f t="shared" ref="J1240:J1245" si="203">TRUNC(I1240*D1240,1)</f>
        <v>233.5</v>
      </c>
      <c r="K1240" s="184">
        <f t="shared" ref="K1240:L1245" si="204">TRUNC(E1240+G1240+I1240,1)</f>
        <v>1705</v>
      </c>
      <c r="L1240" s="178">
        <f t="shared" si="204"/>
        <v>978.2</v>
      </c>
      <c r="M1240" s="172" t="s">
        <v>2952</v>
      </c>
      <c r="N1240" s="78" t="s">
        <v>3940</v>
      </c>
      <c r="O1240" s="78" t="s">
        <v>5400</v>
      </c>
      <c r="P1240" s="78" t="s">
        <v>332</v>
      </c>
      <c r="Q1240" s="78" t="s">
        <v>331</v>
      </c>
      <c r="R1240" s="78" t="s">
        <v>332</v>
      </c>
      <c r="AV1240" s="78" t="s">
        <v>145</v>
      </c>
      <c r="AW1240" s="78" t="s">
        <v>5446</v>
      </c>
      <c r="AX1240" s="78" t="s">
        <v>145</v>
      </c>
      <c r="AY1240" s="78" t="s">
        <v>145</v>
      </c>
      <c r="AZ1240" s="78" t="s">
        <v>145</v>
      </c>
    </row>
    <row r="1241" spans="1:52" ht="30" customHeight="1">
      <c r="A1241" s="172" t="s">
        <v>386</v>
      </c>
      <c r="B1241" s="172" t="s">
        <v>1454</v>
      </c>
      <c r="C1241" s="172" t="s">
        <v>381</v>
      </c>
      <c r="D1241" s="173">
        <v>0.54239999999999999</v>
      </c>
      <c r="E1241" s="184">
        <f>일위대가목록!E420</f>
        <v>1238</v>
      </c>
      <c r="F1241" s="178">
        <f t="shared" si="201"/>
        <v>671.4</v>
      </c>
      <c r="G1241" s="184">
        <f>일위대가목록!F420</f>
        <v>8047</v>
      </c>
      <c r="H1241" s="178">
        <f t="shared" si="202"/>
        <v>4364.6000000000004</v>
      </c>
      <c r="I1241" s="184">
        <f>일위대가목록!G420</f>
        <v>1241</v>
      </c>
      <c r="J1241" s="178">
        <f t="shared" si="203"/>
        <v>673.1</v>
      </c>
      <c r="K1241" s="184">
        <f t="shared" si="204"/>
        <v>10526</v>
      </c>
      <c r="L1241" s="178">
        <f t="shared" si="204"/>
        <v>5709.1</v>
      </c>
      <c r="M1241" s="172" t="s">
        <v>1456</v>
      </c>
      <c r="N1241" s="78" t="s">
        <v>3940</v>
      </c>
      <c r="O1241" s="78" t="s">
        <v>4413</v>
      </c>
      <c r="P1241" s="78" t="s">
        <v>331</v>
      </c>
      <c r="Q1241" s="78" t="s">
        <v>332</v>
      </c>
      <c r="R1241" s="78" t="s">
        <v>332</v>
      </c>
      <c r="AV1241" s="78" t="s">
        <v>145</v>
      </c>
      <c r="AW1241" s="78" t="s">
        <v>5447</v>
      </c>
      <c r="AX1241" s="78" t="s">
        <v>145</v>
      </c>
      <c r="AY1241" s="78" t="s">
        <v>145</v>
      </c>
      <c r="AZ1241" s="78" t="s">
        <v>145</v>
      </c>
    </row>
    <row r="1242" spans="1:52" ht="30" customHeight="1">
      <c r="A1242" s="172" t="s">
        <v>1779</v>
      </c>
      <c r="B1242" s="172" t="s">
        <v>1780</v>
      </c>
      <c r="C1242" s="172" t="s">
        <v>381</v>
      </c>
      <c r="D1242" s="173">
        <v>3.1399999999999997E-2</v>
      </c>
      <c r="E1242" s="184">
        <f>중기단가목록!E13</f>
        <v>3014</v>
      </c>
      <c r="F1242" s="178">
        <f t="shared" si="201"/>
        <v>94.6</v>
      </c>
      <c r="G1242" s="184">
        <f>중기단가목록!F13</f>
        <v>5683</v>
      </c>
      <c r="H1242" s="178">
        <f t="shared" si="202"/>
        <v>178.4</v>
      </c>
      <c r="I1242" s="184">
        <f>중기단가목록!G13</f>
        <v>2061</v>
      </c>
      <c r="J1242" s="178">
        <f t="shared" si="203"/>
        <v>64.7</v>
      </c>
      <c r="K1242" s="184">
        <f t="shared" si="204"/>
        <v>10758</v>
      </c>
      <c r="L1242" s="178">
        <f t="shared" si="204"/>
        <v>337.7</v>
      </c>
      <c r="M1242" s="172" t="s">
        <v>3132</v>
      </c>
      <c r="N1242" s="78" t="s">
        <v>3940</v>
      </c>
      <c r="O1242" s="78" t="s">
        <v>5403</v>
      </c>
      <c r="P1242" s="78" t="s">
        <v>332</v>
      </c>
      <c r="Q1242" s="78" t="s">
        <v>331</v>
      </c>
      <c r="R1242" s="78" t="s">
        <v>332</v>
      </c>
      <c r="AV1242" s="78" t="s">
        <v>145</v>
      </c>
      <c r="AW1242" s="78" t="s">
        <v>5448</v>
      </c>
      <c r="AX1242" s="78" t="s">
        <v>145</v>
      </c>
      <c r="AY1242" s="78" t="s">
        <v>145</v>
      </c>
      <c r="AZ1242" s="78" t="s">
        <v>145</v>
      </c>
    </row>
    <row r="1243" spans="1:52" ht="30" customHeight="1">
      <c r="A1243" s="172" t="s">
        <v>1788</v>
      </c>
      <c r="B1243" s="172" t="s">
        <v>1789</v>
      </c>
      <c r="C1243" s="172" t="s">
        <v>898</v>
      </c>
      <c r="D1243" s="173">
        <v>1.05</v>
      </c>
      <c r="E1243" s="184">
        <f>단가대비표!O328</f>
        <v>14580</v>
      </c>
      <c r="F1243" s="178">
        <f t="shared" si="201"/>
        <v>15309</v>
      </c>
      <c r="G1243" s="184">
        <f>단가대비표!P328</f>
        <v>0</v>
      </c>
      <c r="H1243" s="178">
        <f t="shared" si="202"/>
        <v>0</v>
      </c>
      <c r="I1243" s="184">
        <f>단가대비표!V328</f>
        <v>0</v>
      </c>
      <c r="J1243" s="178">
        <f t="shared" si="203"/>
        <v>0</v>
      </c>
      <c r="K1243" s="184">
        <f t="shared" si="204"/>
        <v>14580</v>
      </c>
      <c r="L1243" s="178">
        <f t="shared" si="204"/>
        <v>15309</v>
      </c>
      <c r="M1243" s="172" t="s">
        <v>145</v>
      </c>
      <c r="N1243" s="78" t="s">
        <v>3940</v>
      </c>
      <c r="O1243" s="78" t="s">
        <v>5441</v>
      </c>
      <c r="P1243" s="78" t="s">
        <v>332</v>
      </c>
      <c r="Q1243" s="78" t="s">
        <v>332</v>
      </c>
      <c r="R1243" s="78" t="s">
        <v>331</v>
      </c>
      <c r="AV1243" s="78" t="s">
        <v>145</v>
      </c>
      <c r="AW1243" s="78" t="s">
        <v>5449</v>
      </c>
      <c r="AX1243" s="78" t="s">
        <v>145</v>
      </c>
      <c r="AY1243" s="78" t="s">
        <v>145</v>
      </c>
      <c r="AZ1243" s="78" t="s">
        <v>145</v>
      </c>
    </row>
    <row r="1244" spans="1:52" ht="30" customHeight="1">
      <c r="A1244" s="172" t="s">
        <v>1790</v>
      </c>
      <c r="B1244" s="172" t="s">
        <v>1514</v>
      </c>
      <c r="C1244" s="172" t="s">
        <v>1515</v>
      </c>
      <c r="D1244" s="173">
        <v>5.8999999999999997E-2</v>
      </c>
      <c r="E1244" s="184">
        <f>단가대비표!O370</f>
        <v>0</v>
      </c>
      <c r="F1244" s="178">
        <f t="shared" si="201"/>
        <v>0</v>
      </c>
      <c r="G1244" s="184">
        <f>단가대비표!P370</f>
        <v>238145</v>
      </c>
      <c r="H1244" s="178">
        <f t="shared" si="202"/>
        <v>14050.5</v>
      </c>
      <c r="I1244" s="184">
        <f>단가대비표!V370</f>
        <v>0</v>
      </c>
      <c r="J1244" s="178">
        <f t="shared" si="203"/>
        <v>0</v>
      </c>
      <c r="K1244" s="184">
        <f t="shared" si="204"/>
        <v>238145</v>
      </c>
      <c r="L1244" s="178">
        <f t="shared" si="204"/>
        <v>14050.5</v>
      </c>
      <c r="M1244" s="172" t="s">
        <v>145</v>
      </c>
      <c r="N1244" s="78" t="s">
        <v>3940</v>
      </c>
      <c r="O1244" s="78" t="s">
        <v>5443</v>
      </c>
      <c r="P1244" s="78" t="s">
        <v>332</v>
      </c>
      <c r="Q1244" s="78" t="s">
        <v>332</v>
      </c>
      <c r="R1244" s="78" t="s">
        <v>331</v>
      </c>
      <c r="AV1244" s="78" t="s">
        <v>145</v>
      </c>
      <c r="AW1244" s="78" t="s">
        <v>5450</v>
      </c>
      <c r="AX1244" s="78" t="s">
        <v>145</v>
      </c>
      <c r="AY1244" s="78" t="s">
        <v>145</v>
      </c>
      <c r="AZ1244" s="78" t="s">
        <v>145</v>
      </c>
    </row>
    <row r="1245" spans="1:52" ht="30" customHeight="1">
      <c r="A1245" s="172" t="s">
        <v>1516</v>
      </c>
      <c r="B1245" s="172" t="s">
        <v>1514</v>
      </c>
      <c r="C1245" s="172" t="s">
        <v>1515</v>
      </c>
      <c r="D1245" s="173">
        <v>2.9700000000000001E-2</v>
      </c>
      <c r="E1245" s="184">
        <f>단가대비표!O345</f>
        <v>0</v>
      </c>
      <c r="F1245" s="178">
        <f t="shared" si="201"/>
        <v>0</v>
      </c>
      <c r="G1245" s="184">
        <f>단가대비표!P345</f>
        <v>169804</v>
      </c>
      <c r="H1245" s="178">
        <f t="shared" si="202"/>
        <v>5043.1000000000004</v>
      </c>
      <c r="I1245" s="184">
        <f>단가대비표!V345</f>
        <v>0</v>
      </c>
      <c r="J1245" s="178">
        <f t="shared" si="203"/>
        <v>0</v>
      </c>
      <c r="K1245" s="184">
        <f t="shared" si="204"/>
        <v>169804</v>
      </c>
      <c r="L1245" s="178">
        <f t="shared" si="204"/>
        <v>5043.1000000000004</v>
      </c>
      <c r="M1245" s="172" t="s">
        <v>145</v>
      </c>
      <c r="N1245" s="78" t="s">
        <v>3940</v>
      </c>
      <c r="O1245" s="78" t="s">
        <v>4472</v>
      </c>
      <c r="P1245" s="78" t="s">
        <v>332</v>
      </c>
      <c r="Q1245" s="78" t="s">
        <v>332</v>
      </c>
      <c r="R1245" s="78" t="s">
        <v>331</v>
      </c>
      <c r="AV1245" s="78" t="s">
        <v>145</v>
      </c>
      <c r="AW1245" s="78" t="s">
        <v>5451</v>
      </c>
      <c r="AX1245" s="78" t="s">
        <v>145</v>
      </c>
      <c r="AY1245" s="78" t="s">
        <v>145</v>
      </c>
      <c r="AZ1245" s="78" t="s">
        <v>145</v>
      </c>
    </row>
    <row r="1246" spans="1:52" ht="30" customHeight="1">
      <c r="A1246" s="172" t="s">
        <v>1494</v>
      </c>
      <c r="B1246" s="172" t="s">
        <v>145</v>
      </c>
      <c r="C1246" s="172" t="s">
        <v>145</v>
      </c>
      <c r="D1246" s="173"/>
      <c r="E1246" s="184"/>
      <c r="F1246" s="178">
        <f>TRUNC(SUMIF(N1240:N1245, N1239, F1240:F1245),0)</f>
        <v>16264</v>
      </c>
      <c r="G1246" s="184"/>
      <c r="H1246" s="178">
        <f>TRUNC(SUMIF(N1240:N1245, N1239, H1240:H1245),0)</f>
        <v>24191</v>
      </c>
      <c r="I1246" s="184"/>
      <c r="J1246" s="178">
        <f>TRUNC(SUMIF(N1240:N1245, N1239, J1240:J1245),0)</f>
        <v>971</v>
      </c>
      <c r="K1246" s="184"/>
      <c r="L1246" s="178">
        <f>F1246+H1246+J1246</f>
        <v>41426</v>
      </c>
      <c r="M1246" s="172" t="s">
        <v>145</v>
      </c>
      <c r="N1246" s="78" t="s">
        <v>342</v>
      </c>
      <c r="O1246" s="78" t="s">
        <v>342</v>
      </c>
      <c r="P1246" s="78" t="s">
        <v>145</v>
      </c>
      <c r="Q1246" s="78" t="s">
        <v>145</v>
      </c>
      <c r="R1246" s="78" t="s">
        <v>145</v>
      </c>
      <c r="AV1246" s="78" t="s">
        <v>145</v>
      </c>
      <c r="AW1246" s="78" t="s">
        <v>145</v>
      </c>
      <c r="AX1246" s="78" t="s">
        <v>145</v>
      </c>
      <c r="AY1246" s="78" t="s">
        <v>145</v>
      </c>
      <c r="AZ1246" s="78" t="s">
        <v>145</v>
      </c>
    </row>
    <row r="1247" spans="1:52" ht="30" customHeight="1">
      <c r="A1247" s="173"/>
      <c r="B1247" s="173"/>
      <c r="C1247" s="173"/>
      <c r="D1247" s="173"/>
      <c r="E1247" s="184"/>
      <c r="F1247" s="178"/>
      <c r="G1247" s="184"/>
      <c r="H1247" s="178"/>
      <c r="I1247" s="184"/>
      <c r="J1247" s="178"/>
      <c r="K1247" s="184"/>
      <c r="L1247" s="178"/>
      <c r="M1247" s="173"/>
    </row>
    <row r="1248" spans="1:52" ht="30" customHeight="1">
      <c r="A1248" s="179" t="s">
        <v>3243</v>
      </c>
      <c r="B1248" s="180"/>
      <c r="C1248" s="180"/>
      <c r="D1248" s="180"/>
      <c r="E1248" s="181"/>
      <c r="F1248" s="182"/>
      <c r="G1248" s="181"/>
      <c r="H1248" s="182"/>
      <c r="I1248" s="181"/>
      <c r="J1248" s="182"/>
      <c r="K1248" s="181"/>
      <c r="L1248" s="182"/>
      <c r="M1248" s="183"/>
      <c r="N1248" s="78" t="s">
        <v>3942</v>
      </c>
    </row>
    <row r="1249" spans="1:52" ht="30" customHeight="1">
      <c r="A1249" s="172" t="s">
        <v>379</v>
      </c>
      <c r="B1249" s="172" t="s">
        <v>1777</v>
      </c>
      <c r="C1249" s="172" t="s">
        <v>381</v>
      </c>
      <c r="D1249" s="173">
        <v>0.57379999999999998</v>
      </c>
      <c r="E1249" s="184">
        <f>중기단가목록!E12</f>
        <v>331</v>
      </c>
      <c r="F1249" s="178">
        <f t="shared" ref="F1249:F1254" si="205">TRUNC(E1249*D1249,1)</f>
        <v>189.9</v>
      </c>
      <c r="G1249" s="184">
        <f>중기단가목록!F12</f>
        <v>967</v>
      </c>
      <c r="H1249" s="178">
        <f t="shared" ref="H1249:H1254" si="206">TRUNC(G1249*D1249,1)</f>
        <v>554.79999999999995</v>
      </c>
      <c r="I1249" s="184">
        <f>중기단가목록!G12</f>
        <v>407</v>
      </c>
      <c r="J1249" s="178">
        <f t="shared" ref="J1249:J1254" si="207">TRUNC(I1249*D1249,1)</f>
        <v>233.5</v>
      </c>
      <c r="K1249" s="184">
        <f t="shared" ref="K1249:L1254" si="208">TRUNC(E1249+G1249+I1249,1)</f>
        <v>1705</v>
      </c>
      <c r="L1249" s="178">
        <f t="shared" si="208"/>
        <v>978.2</v>
      </c>
      <c r="M1249" s="172" t="s">
        <v>2952</v>
      </c>
      <c r="N1249" s="78" t="s">
        <v>3942</v>
      </c>
      <c r="O1249" s="78" t="s">
        <v>5400</v>
      </c>
      <c r="P1249" s="78" t="s">
        <v>332</v>
      </c>
      <c r="Q1249" s="78" t="s">
        <v>331</v>
      </c>
      <c r="R1249" s="78" t="s">
        <v>332</v>
      </c>
      <c r="AV1249" s="78" t="s">
        <v>145</v>
      </c>
      <c r="AW1249" s="78" t="s">
        <v>5452</v>
      </c>
      <c r="AX1249" s="78" t="s">
        <v>145</v>
      </c>
      <c r="AY1249" s="78" t="s">
        <v>145</v>
      </c>
      <c r="AZ1249" s="78" t="s">
        <v>145</v>
      </c>
    </row>
    <row r="1250" spans="1:52" ht="30" customHeight="1">
      <c r="A1250" s="172" t="s">
        <v>386</v>
      </c>
      <c r="B1250" s="172" t="s">
        <v>1454</v>
      </c>
      <c r="C1250" s="172" t="s">
        <v>381</v>
      </c>
      <c r="D1250" s="173">
        <v>0.54239999999999999</v>
      </c>
      <c r="E1250" s="184">
        <f>일위대가목록!E420</f>
        <v>1238</v>
      </c>
      <c r="F1250" s="178">
        <f t="shared" si="205"/>
        <v>671.4</v>
      </c>
      <c r="G1250" s="184">
        <f>일위대가목록!F420</f>
        <v>8047</v>
      </c>
      <c r="H1250" s="178">
        <f t="shared" si="206"/>
        <v>4364.6000000000004</v>
      </c>
      <c r="I1250" s="184">
        <f>일위대가목록!G420</f>
        <v>1241</v>
      </c>
      <c r="J1250" s="178">
        <f t="shared" si="207"/>
        <v>673.1</v>
      </c>
      <c r="K1250" s="184">
        <f t="shared" si="208"/>
        <v>10526</v>
      </c>
      <c r="L1250" s="178">
        <f t="shared" si="208"/>
        <v>5709.1</v>
      </c>
      <c r="M1250" s="172" t="s">
        <v>1456</v>
      </c>
      <c r="N1250" s="78" t="s">
        <v>3942</v>
      </c>
      <c r="O1250" s="78" t="s">
        <v>4413</v>
      </c>
      <c r="P1250" s="78" t="s">
        <v>331</v>
      </c>
      <c r="Q1250" s="78" t="s">
        <v>332</v>
      </c>
      <c r="R1250" s="78" t="s">
        <v>332</v>
      </c>
      <c r="AV1250" s="78" t="s">
        <v>145</v>
      </c>
      <c r="AW1250" s="78" t="s">
        <v>5453</v>
      </c>
      <c r="AX1250" s="78" t="s">
        <v>145</v>
      </c>
      <c r="AY1250" s="78" t="s">
        <v>145</v>
      </c>
      <c r="AZ1250" s="78" t="s">
        <v>145</v>
      </c>
    </row>
    <row r="1251" spans="1:52" ht="30" customHeight="1">
      <c r="A1251" s="172" t="s">
        <v>1779</v>
      </c>
      <c r="B1251" s="172" t="s">
        <v>1780</v>
      </c>
      <c r="C1251" s="172" t="s">
        <v>381</v>
      </c>
      <c r="D1251" s="173">
        <v>3.1399999999999997E-2</v>
      </c>
      <c r="E1251" s="184">
        <f>중기단가목록!E13</f>
        <v>3014</v>
      </c>
      <c r="F1251" s="178">
        <f t="shared" si="205"/>
        <v>94.6</v>
      </c>
      <c r="G1251" s="184">
        <f>중기단가목록!F13</f>
        <v>5683</v>
      </c>
      <c r="H1251" s="178">
        <f t="shared" si="206"/>
        <v>178.4</v>
      </c>
      <c r="I1251" s="184">
        <f>중기단가목록!G13</f>
        <v>2061</v>
      </c>
      <c r="J1251" s="178">
        <f t="shared" si="207"/>
        <v>64.7</v>
      </c>
      <c r="K1251" s="184">
        <f t="shared" si="208"/>
        <v>10758</v>
      </c>
      <c r="L1251" s="178">
        <f t="shared" si="208"/>
        <v>337.7</v>
      </c>
      <c r="M1251" s="172" t="s">
        <v>3132</v>
      </c>
      <c r="N1251" s="78" t="s">
        <v>3942</v>
      </c>
      <c r="O1251" s="78" t="s">
        <v>5403</v>
      </c>
      <c r="P1251" s="78" t="s">
        <v>332</v>
      </c>
      <c r="Q1251" s="78" t="s">
        <v>331</v>
      </c>
      <c r="R1251" s="78" t="s">
        <v>332</v>
      </c>
      <c r="AV1251" s="78" t="s">
        <v>145</v>
      </c>
      <c r="AW1251" s="78" t="s">
        <v>5454</v>
      </c>
      <c r="AX1251" s="78" t="s">
        <v>145</v>
      </c>
      <c r="AY1251" s="78" t="s">
        <v>145</v>
      </c>
      <c r="AZ1251" s="78" t="s">
        <v>145</v>
      </c>
    </row>
    <row r="1252" spans="1:52" ht="30" customHeight="1">
      <c r="A1252" s="172" t="s">
        <v>1788</v>
      </c>
      <c r="B1252" s="172" t="s">
        <v>1789</v>
      </c>
      <c r="C1252" s="172" t="s">
        <v>898</v>
      </c>
      <c r="D1252" s="173">
        <v>1.05</v>
      </c>
      <c r="E1252" s="184">
        <f>단가대비표!O328</f>
        <v>14580</v>
      </c>
      <c r="F1252" s="178">
        <f t="shared" si="205"/>
        <v>15309</v>
      </c>
      <c r="G1252" s="184">
        <f>단가대비표!P328</f>
        <v>0</v>
      </c>
      <c r="H1252" s="178">
        <f t="shared" si="206"/>
        <v>0</v>
      </c>
      <c r="I1252" s="184">
        <f>단가대비표!V328</f>
        <v>0</v>
      </c>
      <c r="J1252" s="178">
        <f t="shared" si="207"/>
        <v>0</v>
      </c>
      <c r="K1252" s="184">
        <f t="shared" si="208"/>
        <v>14580</v>
      </c>
      <c r="L1252" s="178">
        <f t="shared" si="208"/>
        <v>15309</v>
      </c>
      <c r="M1252" s="172" t="s">
        <v>145</v>
      </c>
      <c r="N1252" s="78" t="s">
        <v>3942</v>
      </c>
      <c r="O1252" s="78" t="s">
        <v>5441</v>
      </c>
      <c r="P1252" s="78" t="s">
        <v>332</v>
      </c>
      <c r="Q1252" s="78" t="s">
        <v>332</v>
      </c>
      <c r="R1252" s="78" t="s">
        <v>331</v>
      </c>
      <c r="AV1252" s="78" t="s">
        <v>145</v>
      </c>
      <c r="AW1252" s="78" t="s">
        <v>5455</v>
      </c>
      <c r="AX1252" s="78" t="s">
        <v>145</v>
      </c>
      <c r="AY1252" s="78" t="s">
        <v>145</v>
      </c>
      <c r="AZ1252" s="78" t="s">
        <v>145</v>
      </c>
    </row>
    <row r="1253" spans="1:52" ht="30" customHeight="1">
      <c r="A1253" s="172" t="s">
        <v>1790</v>
      </c>
      <c r="B1253" s="172" t="s">
        <v>1514</v>
      </c>
      <c r="C1253" s="172" t="s">
        <v>1515</v>
      </c>
      <c r="D1253" s="173">
        <v>5.8999999999999997E-2</v>
      </c>
      <c r="E1253" s="184">
        <f>단가대비표!O370</f>
        <v>0</v>
      </c>
      <c r="F1253" s="178">
        <f t="shared" si="205"/>
        <v>0</v>
      </c>
      <c r="G1253" s="184">
        <f>단가대비표!P370</f>
        <v>238145</v>
      </c>
      <c r="H1253" s="178">
        <f t="shared" si="206"/>
        <v>14050.5</v>
      </c>
      <c r="I1253" s="184">
        <f>단가대비표!V370</f>
        <v>0</v>
      </c>
      <c r="J1253" s="178">
        <f t="shared" si="207"/>
        <v>0</v>
      </c>
      <c r="K1253" s="184">
        <f t="shared" si="208"/>
        <v>238145</v>
      </c>
      <c r="L1253" s="178">
        <f t="shared" si="208"/>
        <v>14050.5</v>
      </c>
      <c r="M1253" s="172" t="s">
        <v>145</v>
      </c>
      <c r="N1253" s="78" t="s">
        <v>3942</v>
      </c>
      <c r="O1253" s="78" t="s">
        <v>5443</v>
      </c>
      <c r="P1253" s="78" t="s">
        <v>332</v>
      </c>
      <c r="Q1253" s="78" t="s">
        <v>332</v>
      </c>
      <c r="R1253" s="78" t="s">
        <v>331</v>
      </c>
      <c r="AV1253" s="78" t="s">
        <v>145</v>
      </c>
      <c r="AW1253" s="78" t="s">
        <v>5456</v>
      </c>
      <c r="AX1253" s="78" t="s">
        <v>145</v>
      </c>
      <c r="AY1253" s="78" t="s">
        <v>145</v>
      </c>
      <c r="AZ1253" s="78" t="s">
        <v>145</v>
      </c>
    </row>
    <row r="1254" spans="1:52" ht="30" customHeight="1">
      <c r="A1254" s="172" t="s">
        <v>1516</v>
      </c>
      <c r="B1254" s="172" t="s">
        <v>1514</v>
      </c>
      <c r="C1254" s="172" t="s">
        <v>1515</v>
      </c>
      <c r="D1254" s="173">
        <v>2.9700000000000001E-2</v>
      </c>
      <c r="E1254" s="184">
        <f>단가대비표!O345</f>
        <v>0</v>
      </c>
      <c r="F1254" s="178">
        <f t="shared" si="205"/>
        <v>0</v>
      </c>
      <c r="G1254" s="184">
        <f>단가대비표!P345</f>
        <v>169804</v>
      </c>
      <c r="H1254" s="178">
        <f t="shared" si="206"/>
        <v>5043.1000000000004</v>
      </c>
      <c r="I1254" s="184">
        <f>단가대비표!V345</f>
        <v>0</v>
      </c>
      <c r="J1254" s="178">
        <f t="shared" si="207"/>
        <v>0</v>
      </c>
      <c r="K1254" s="184">
        <f t="shared" si="208"/>
        <v>169804</v>
      </c>
      <c r="L1254" s="178">
        <f t="shared" si="208"/>
        <v>5043.1000000000004</v>
      </c>
      <c r="M1254" s="172" t="s">
        <v>145</v>
      </c>
      <c r="N1254" s="78" t="s">
        <v>3942</v>
      </c>
      <c r="O1254" s="78" t="s">
        <v>4472</v>
      </c>
      <c r="P1254" s="78" t="s">
        <v>332</v>
      </c>
      <c r="Q1254" s="78" t="s">
        <v>332</v>
      </c>
      <c r="R1254" s="78" t="s">
        <v>331</v>
      </c>
      <c r="AV1254" s="78" t="s">
        <v>145</v>
      </c>
      <c r="AW1254" s="78" t="s">
        <v>5457</v>
      </c>
      <c r="AX1254" s="78" t="s">
        <v>145</v>
      </c>
      <c r="AY1254" s="78" t="s">
        <v>145</v>
      </c>
      <c r="AZ1254" s="78" t="s">
        <v>145</v>
      </c>
    </row>
    <row r="1255" spans="1:52" ht="30" customHeight="1">
      <c r="A1255" s="172" t="s">
        <v>1494</v>
      </c>
      <c r="B1255" s="172" t="s">
        <v>145</v>
      </c>
      <c r="C1255" s="172" t="s">
        <v>145</v>
      </c>
      <c r="D1255" s="173"/>
      <c r="E1255" s="184"/>
      <c r="F1255" s="178">
        <f>TRUNC(SUMIF(N1249:N1254, N1248, F1249:F1254),0)</f>
        <v>16264</v>
      </c>
      <c r="G1255" s="184"/>
      <c r="H1255" s="178">
        <f>TRUNC(SUMIF(N1249:N1254, N1248, H1249:H1254),0)</f>
        <v>24191</v>
      </c>
      <c r="I1255" s="184"/>
      <c r="J1255" s="178">
        <f>TRUNC(SUMIF(N1249:N1254, N1248, J1249:J1254),0)</f>
        <v>971</v>
      </c>
      <c r="K1255" s="184"/>
      <c r="L1255" s="178">
        <f>F1255+H1255+J1255</f>
        <v>41426</v>
      </c>
      <c r="M1255" s="172" t="s">
        <v>145</v>
      </c>
      <c r="N1255" s="78" t="s">
        <v>342</v>
      </c>
      <c r="O1255" s="78" t="s">
        <v>342</v>
      </c>
      <c r="P1255" s="78" t="s">
        <v>145</v>
      </c>
      <c r="Q1255" s="78" t="s">
        <v>145</v>
      </c>
      <c r="R1255" s="78" t="s">
        <v>145</v>
      </c>
      <c r="AV1255" s="78" t="s">
        <v>145</v>
      </c>
      <c r="AW1255" s="78" t="s">
        <v>145</v>
      </c>
      <c r="AX1255" s="78" t="s">
        <v>145</v>
      </c>
      <c r="AY1255" s="78" t="s">
        <v>145</v>
      </c>
      <c r="AZ1255" s="78" t="s">
        <v>145</v>
      </c>
    </row>
    <row r="1256" spans="1:52" ht="30" customHeight="1">
      <c r="A1256" s="173"/>
      <c r="B1256" s="173"/>
      <c r="C1256" s="173"/>
      <c r="D1256" s="173"/>
      <c r="E1256" s="184"/>
      <c r="F1256" s="178"/>
      <c r="G1256" s="184"/>
      <c r="H1256" s="178"/>
      <c r="I1256" s="184"/>
      <c r="J1256" s="178"/>
      <c r="K1256" s="184"/>
      <c r="L1256" s="178"/>
      <c r="M1256" s="173"/>
    </row>
    <row r="1257" spans="1:52" ht="30" customHeight="1">
      <c r="A1257" s="179" t="s">
        <v>3244</v>
      </c>
      <c r="B1257" s="180"/>
      <c r="C1257" s="180"/>
      <c r="D1257" s="180"/>
      <c r="E1257" s="181"/>
      <c r="F1257" s="182"/>
      <c r="G1257" s="181"/>
      <c r="H1257" s="182"/>
      <c r="I1257" s="181"/>
      <c r="J1257" s="182"/>
      <c r="K1257" s="181"/>
      <c r="L1257" s="182"/>
      <c r="M1257" s="183"/>
      <c r="N1257" s="78" t="s">
        <v>3968</v>
      </c>
    </row>
    <row r="1258" spans="1:52" ht="30" customHeight="1">
      <c r="A1258" s="172" t="s">
        <v>1791</v>
      </c>
      <c r="B1258" s="172" t="s">
        <v>1514</v>
      </c>
      <c r="C1258" s="172" t="s">
        <v>1515</v>
      </c>
      <c r="D1258" s="173">
        <v>2.4E-2</v>
      </c>
      <c r="E1258" s="184">
        <f>단가대비표!O369</f>
        <v>0</v>
      </c>
      <c r="F1258" s="178">
        <f>TRUNC(E1258*D1258,1)</f>
        <v>0</v>
      </c>
      <c r="G1258" s="184">
        <f>단가대비표!P369</f>
        <v>224132</v>
      </c>
      <c r="H1258" s="178">
        <f>TRUNC(G1258*D1258,1)</f>
        <v>5379.1</v>
      </c>
      <c r="I1258" s="184">
        <f>단가대비표!V369</f>
        <v>0</v>
      </c>
      <c r="J1258" s="178">
        <f>TRUNC(I1258*D1258,1)</f>
        <v>0</v>
      </c>
      <c r="K1258" s="184">
        <f>TRUNC(E1258+G1258+I1258,1)</f>
        <v>224132</v>
      </c>
      <c r="L1258" s="178">
        <f>TRUNC(F1258+H1258+J1258,1)</f>
        <v>5379.1</v>
      </c>
      <c r="M1258" s="172" t="s">
        <v>145</v>
      </c>
      <c r="N1258" s="78" t="s">
        <v>3968</v>
      </c>
      <c r="O1258" s="78" t="s">
        <v>5458</v>
      </c>
      <c r="P1258" s="78" t="s">
        <v>332</v>
      </c>
      <c r="Q1258" s="78" t="s">
        <v>332</v>
      </c>
      <c r="R1258" s="78" t="s">
        <v>331</v>
      </c>
      <c r="AV1258" s="78" t="s">
        <v>145</v>
      </c>
      <c r="AW1258" s="78" t="s">
        <v>5459</v>
      </c>
      <c r="AX1258" s="78" t="s">
        <v>145</v>
      </c>
      <c r="AY1258" s="78" t="s">
        <v>145</v>
      </c>
      <c r="AZ1258" s="78" t="s">
        <v>145</v>
      </c>
    </row>
    <row r="1259" spans="1:52" ht="30" customHeight="1">
      <c r="A1259" s="172" t="s">
        <v>1516</v>
      </c>
      <c r="B1259" s="172" t="s">
        <v>1514</v>
      </c>
      <c r="C1259" s="172" t="s">
        <v>1515</v>
      </c>
      <c r="D1259" s="173">
        <v>8.0000000000000002E-3</v>
      </c>
      <c r="E1259" s="184">
        <f>단가대비표!O345</f>
        <v>0</v>
      </c>
      <c r="F1259" s="178">
        <f>TRUNC(E1259*D1259,1)</f>
        <v>0</v>
      </c>
      <c r="G1259" s="184">
        <f>단가대비표!P345</f>
        <v>169804</v>
      </c>
      <c r="H1259" s="178">
        <f>TRUNC(G1259*D1259,1)</f>
        <v>1358.4</v>
      </c>
      <c r="I1259" s="184">
        <f>단가대비표!V345</f>
        <v>0</v>
      </c>
      <c r="J1259" s="178">
        <f>TRUNC(I1259*D1259,1)</f>
        <v>0</v>
      </c>
      <c r="K1259" s="184">
        <f>TRUNC(E1259+G1259+I1259,1)</f>
        <v>169804</v>
      </c>
      <c r="L1259" s="178">
        <f>TRUNC(F1259+H1259+J1259,1)</f>
        <v>1358.4</v>
      </c>
      <c r="M1259" s="172" t="s">
        <v>145</v>
      </c>
      <c r="N1259" s="78" t="s">
        <v>3968</v>
      </c>
      <c r="O1259" s="78" t="s">
        <v>4472</v>
      </c>
      <c r="P1259" s="78" t="s">
        <v>332</v>
      </c>
      <c r="Q1259" s="78" t="s">
        <v>332</v>
      </c>
      <c r="R1259" s="78" t="s">
        <v>331</v>
      </c>
      <c r="AV1259" s="78" t="s">
        <v>145</v>
      </c>
      <c r="AW1259" s="78" t="s">
        <v>5460</v>
      </c>
      <c r="AX1259" s="78" t="s">
        <v>145</v>
      </c>
      <c r="AY1259" s="78" t="s">
        <v>145</v>
      </c>
      <c r="AZ1259" s="78" t="s">
        <v>145</v>
      </c>
    </row>
    <row r="1260" spans="1:52" ht="30" customHeight="1">
      <c r="A1260" s="172" t="s">
        <v>1494</v>
      </c>
      <c r="B1260" s="172" t="s">
        <v>145</v>
      </c>
      <c r="C1260" s="172" t="s">
        <v>145</v>
      </c>
      <c r="D1260" s="173"/>
      <c r="E1260" s="184"/>
      <c r="F1260" s="178">
        <f>TRUNC(SUMIF(N1258:N1259, N1257, F1258:F1259),0)</f>
        <v>0</v>
      </c>
      <c r="G1260" s="184"/>
      <c r="H1260" s="178">
        <f>TRUNC(SUMIF(N1258:N1259, N1257, H1258:H1259),0)</f>
        <v>6737</v>
      </c>
      <c r="I1260" s="184"/>
      <c r="J1260" s="178">
        <f>TRUNC(SUMIF(N1258:N1259, N1257, J1258:J1259),0)</f>
        <v>0</v>
      </c>
      <c r="K1260" s="184"/>
      <c r="L1260" s="178">
        <f>F1260+H1260+J1260</f>
        <v>6737</v>
      </c>
      <c r="M1260" s="172" t="s">
        <v>145</v>
      </c>
      <c r="N1260" s="78" t="s">
        <v>342</v>
      </c>
      <c r="O1260" s="78" t="s">
        <v>342</v>
      </c>
      <c r="P1260" s="78" t="s">
        <v>145</v>
      </c>
      <c r="Q1260" s="78" t="s">
        <v>145</v>
      </c>
      <c r="R1260" s="78" t="s">
        <v>145</v>
      </c>
      <c r="AV1260" s="78" t="s">
        <v>145</v>
      </c>
      <c r="AW1260" s="78" t="s">
        <v>145</v>
      </c>
      <c r="AX1260" s="78" t="s">
        <v>145</v>
      </c>
      <c r="AY1260" s="78" t="s">
        <v>145</v>
      </c>
      <c r="AZ1260" s="78" t="s">
        <v>145</v>
      </c>
    </row>
    <row r="1261" spans="1:52" ht="30" customHeight="1">
      <c r="A1261" s="173"/>
      <c r="B1261" s="173"/>
      <c r="C1261" s="173"/>
      <c r="D1261" s="173"/>
      <c r="E1261" s="184"/>
      <c r="F1261" s="178"/>
      <c r="G1261" s="184"/>
      <c r="H1261" s="178"/>
      <c r="I1261" s="184"/>
      <c r="J1261" s="178"/>
      <c r="K1261" s="184"/>
      <c r="L1261" s="178"/>
      <c r="M1261" s="173"/>
    </row>
    <row r="1262" spans="1:52" ht="30" customHeight="1">
      <c r="A1262" s="179" t="s">
        <v>3245</v>
      </c>
      <c r="B1262" s="180"/>
      <c r="C1262" s="180"/>
      <c r="D1262" s="180"/>
      <c r="E1262" s="181"/>
      <c r="F1262" s="182"/>
      <c r="G1262" s="181"/>
      <c r="H1262" s="182"/>
      <c r="I1262" s="181"/>
      <c r="J1262" s="182"/>
      <c r="K1262" s="181"/>
      <c r="L1262" s="182"/>
      <c r="M1262" s="183"/>
      <c r="N1262" s="78" t="s">
        <v>3970</v>
      </c>
    </row>
    <row r="1263" spans="1:52" ht="30" customHeight="1">
      <c r="A1263" s="172" t="s">
        <v>1791</v>
      </c>
      <c r="B1263" s="172" t="s">
        <v>1514</v>
      </c>
      <c r="C1263" s="172" t="s">
        <v>1515</v>
      </c>
      <c r="D1263" s="173">
        <v>0.04</v>
      </c>
      <c r="E1263" s="184">
        <f>단가대비표!O369</f>
        <v>0</v>
      </c>
      <c r="F1263" s="178">
        <f>TRUNC(E1263*D1263,1)</f>
        <v>0</v>
      </c>
      <c r="G1263" s="184">
        <f>단가대비표!P369</f>
        <v>224132</v>
      </c>
      <c r="H1263" s="178">
        <f>TRUNC(G1263*D1263,1)</f>
        <v>8965.2000000000007</v>
      </c>
      <c r="I1263" s="184">
        <f>단가대비표!V369</f>
        <v>0</v>
      </c>
      <c r="J1263" s="178">
        <f>TRUNC(I1263*D1263,1)</f>
        <v>0</v>
      </c>
      <c r="K1263" s="184">
        <f>TRUNC(E1263+G1263+I1263,1)</f>
        <v>224132</v>
      </c>
      <c r="L1263" s="178">
        <f>TRUNC(F1263+H1263+J1263,1)</f>
        <v>8965.2000000000007</v>
      </c>
      <c r="M1263" s="172" t="s">
        <v>145</v>
      </c>
      <c r="N1263" s="78" t="s">
        <v>3970</v>
      </c>
      <c r="O1263" s="78" t="s">
        <v>5458</v>
      </c>
      <c r="P1263" s="78" t="s">
        <v>332</v>
      </c>
      <c r="Q1263" s="78" t="s">
        <v>332</v>
      </c>
      <c r="R1263" s="78" t="s">
        <v>331</v>
      </c>
      <c r="AV1263" s="78" t="s">
        <v>145</v>
      </c>
      <c r="AW1263" s="78" t="s">
        <v>5461</v>
      </c>
      <c r="AX1263" s="78" t="s">
        <v>145</v>
      </c>
      <c r="AY1263" s="78" t="s">
        <v>145</v>
      </c>
      <c r="AZ1263" s="78" t="s">
        <v>145</v>
      </c>
    </row>
    <row r="1264" spans="1:52" ht="30" customHeight="1">
      <c r="A1264" s="172" t="s">
        <v>1516</v>
      </c>
      <c r="B1264" s="172" t="s">
        <v>1514</v>
      </c>
      <c r="C1264" s="172" t="s">
        <v>1515</v>
      </c>
      <c r="D1264" s="173">
        <v>1.2999999999999999E-2</v>
      </c>
      <c r="E1264" s="184">
        <f>단가대비표!O345</f>
        <v>0</v>
      </c>
      <c r="F1264" s="178">
        <f>TRUNC(E1264*D1264,1)</f>
        <v>0</v>
      </c>
      <c r="G1264" s="184">
        <f>단가대비표!P345</f>
        <v>169804</v>
      </c>
      <c r="H1264" s="178">
        <f>TRUNC(G1264*D1264,1)</f>
        <v>2207.4</v>
      </c>
      <c r="I1264" s="184">
        <f>단가대비표!V345</f>
        <v>0</v>
      </c>
      <c r="J1264" s="178">
        <f>TRUNC(I1264*D1264,1)</f>
        <v>0</v>
      </c>
      <c r="K1264" s="184">
        <f>TRUNC(E1264+G1264+I1264,1)</f>
        <v>169804</v>
      </c>
      <c r="L1264" s="178">
        <f>TRUNC(F1264+H1264+J1264,1)</f>
        <v>2207.4</v>
      </c>
      <c r="M1264" s="172" t="s">
        <v>145</v>
      </c>
      <c r="N1264" s="78" t="s">
        <v>3970</v>
      </c>
      <c r="O1264" s="78" t="s">
        <v>4472</v>
      </c>
      <c r="P1264" s="78" t="s">
        <v>332</v>
      </c>
      <c r="Q1264" s="78" t="s">
        <v>332</v>
      </c>
      <c r="R1264" s="78" t="s">
        <v>331</v>
      </c>
      <c r="AV1264" s="78" t="s">
        <v>145</v>
      </c>
      <c r="AW1264" s="78" t="s">
        <v>5462</v>
      </c>
      <c r="AX1264" s="78" t="s">
        <v>145</v>
      </c>
      <c r="AY1264" s="78" t="s">
        <v>145</v>
      </c>
      <c r="AZ1264" s="78" t="s">
        <v>145</v>
      </c>
    </row>
    <row r="1265" spans="1:52" ht="30" customHeight="1">
      <c r="A1265" s="172" t="s">
        <v>1494</v>
      </c>
      <c r="B1265" s="172" t="s">
        <v>145</v>
      </c>
      <c r="C1265" s="172" t="s">
        <v>145</v>
      </c>
      <c r="D1265" s="173"/>
      <c r="E1265" s="184"/>
      <c r="F1265" s="178">
        <f>TRUNC(SUMIF(N1263:N1264, N1262, F1263:F1264),0)</f>
        <v>0</v>
      </c>
      <c r="G1265" s="184"/>
      <c r="H1265" s="178">
        <f>TRUNC(SUMIF(N1263:N1264, N1262, H1263:H1264),0)</f>
        <v>11172</v>
      </c>
      <c r="I1265" s="184"/>
      <c r="J1265" s="178">
        <f>TRUNC(SUMIF(N1263:N1264, N1262, J1263:J1264),0)</f>
        <v>0</v>
      </c>
      <c r="K1265" s="184"/>
      <c r="L1265" s="178">
        <f>F1265+H1265+J1265</f>
        <v>11172</v>
      </c>
      <c r="M1265" s="172" t="s">
        <v>145</v>
      </c>
      <c r="N1265" s="78" t="s">
        <v>342</v>
      </c>
      <c r="O1265" s="78" t="s">
        <v>342</v>
      </c>
      <c r="P1265" s="78" t="s">
        <v>145</v>
      </c>
      <c r="Q1265" s="78" t="s">
        <v>145</v>
      </c>
      <c r="R1265" s="78" t="s">
        <v>145</v>
      </c>
      <c r="AV1265" s="78" t="s">
        <v>145</v>
      </c>
      <c r="AW1265" s="78" t="s">
        <v>145</v>
      </c>
      <c r="AX1265" s="78" t="s">
        <v>145</v>
      </c>
      <c r="AY1265" s="78" t="s">
        <v>145</v>
      </c>
      <c r="AZ1265" s="78" t="s">
        <v>145</v>
      </c>
    </row>
    <row r="1266" spans="1:52" ht="30" customHeight="1">
      <c r="A1266" s="173"/>
      <c r="B1266" s="173"/>
      <c r="C1266" s="173"/>
      <c r="D1266" s="173"/>
      <c r="E1266" s="184"/>
      <c r="F1266" s="178"/>
      <c r="G1266" s="184"/>
      <c r="H1266" s="178"/>
      <c r="I1266" s="184"/>
      <c r="J1266" s="178"/>
      <c r="K1266" s="184"/>
      <c r="L1266" s="178"/>
      <c r="M1266" s="173"/>
    </row>
    <row r="1267" spans="1:52" ht="30" customHeight="1">
      <c r="A1267" s="179" t="s">
        <v>3246</v>
      </c>
      <c r="B1267" s="180"/>
      <c r="C1267" s="180"/>
      <c r="D1267" s="180"/>
      <c r="E1267" s="181"/>
      <c r="F1267" s="182"/>
      <c r="G1267" s="181"/>
      <c r="H1267" s="182"/>
      <c r="I1267" s="181"/>
      <c r="J1267" s="182"/>
      <c r="K1267" s="181"/>
      <c r="L1267" s="182"/>
      <c r="M1267" s="183"/>
      <c r="N1267" s="78" t="s">
        <v>3972</v>
      </c>
    </row>
    <row r="1268" spans="1:52" ht="30" customHeight="1">
      <c r="A1268" s="172" t="s">
        <v>1791</v>
      </c>
      <c r="B1268" s="172" t="s">
        <v>1514</v>
      </c>
      <c r="C1268" s="172" t="s">
        <v>1515</v>
      </c>
      <c r="D1268" s="173">
        <v>5.5E-2</v>
      </c>
      <c r="E1268" s="184">
        <f>단가대비표!O369</f>
        <v>0</v>
      </c>
      <c r="F1268" s="178">
        <f>TRUNC(E1268*D1268,1)</f>
        <v>0</v>
      </c>
      <c r="G1268" s="184">
        <f>단가대비표!P369</f>
        <v>224132</v>
      </c>
      <c r="H1268" s="178">
        <f>TRUNC(G1268*D1268,1)</f>
        <v>12327.2</v>
      </c>
      <c r="I1268" s="184">
        <f>단가대비표!V369</f>
        <v>0</v>
      </c>
      <c r="J1268" s="178">
        <f>TRUNC(I1268*D1268,1)</f>
        <v>0</v>
      </c>
      <c r="K1268" s="184">
        <f t="shared" ref="K1268:L1270" si="209">TRUNC(E1268+G1268+I1268,1)</f>
        <v>224132</v>
      </c>
      <c r="L1268" s="178">
        <f t="shared" si="209"/>
        <v>12327.2</v>
      </c>
      <c r="M1268" s="172" t="s">
        <v>145</v>
      </c>
      <c r="N1268" s="78" t="s">
        <v>3972</v>
      </c>
      <c r="O1268" s="78" t="s">
        <v>5458</v>
      </c>
      <c r="P1268" s="78" t="s">
        <v>332</v>
      </c>
      <c r="Q1268" s="78" t="s">
        <v>332</v>
      </c>
      <c r="R1268" s="78" t="s">
        <v>331</v>
      </c>
      <c r="AV1268" s="78" t="s">
        <v>145</v>
      </c>
      <c r="AW1268" s="78" t="s">
        <v>5463</v>
      </c>
      <c r="AX1268" s="78" t="s">
        <v>145</v>
      </c>
      <c r="AY1268" s="78" t="s">
        <v>145</v>
      </c>
      <c r="AZ1268" s="78" t="s">
        <v>145</v>
      </c>
    </row>
    <row r="1269" spans="1:52" ht="30" customHeight="1">
      <c r="A1269" s="172" t="s">
        <v>1516</v>
      </c>
      <c r="B1269" s="172" t="s">
        <v>1514</v>
      </c>
      <c r="C1269" s="172" t="s">
        <v>1515</v>
      </c>
      <c r="D1269" s="173">
        <v>1.7999999999999999E-2</v>
      </c>
      <c r="E1269" s="184">
        <f>단가대비표!O345</f>
        <v>0</v>
      </c>
      <c r="F1269" s="178">
        <f>TRUNC(E1269*D1269,1)</f>
        <v>0</v>
      </c>
      <c r="G1269" s="184">
        <f>단가대비표!P345</f>
        <v>169804</v>
      </c>
      <c r="H1269" s="178">
        <f>TRUNC(G1269*D1269,1)</f>
        <v>3056.4</v>
      </c>
      <c r="I1269" s="184">
        <f>단가대비표!V345</f>
        <v>0</v>
      </c>
      <c r="J1269" s="178">
        <f>TRUNC(I1269*D1269,1)</f>
        <v>0</v>
      </c>
      <c r="K1269" s="184">
        <f t="shared" si="209"/>
        <v>169804</v>
      </c>
      <c r="L1269" s="178">
        <f t="shared" si="209"/>
        <v>3056.4</v>
      </c>
      <c r="M1269" s="172" t="s">
        <v>145</v>
      </c>
      <c r="N1269" s="78" t="s">
        <v>3972</v>
      </c>
      <c r="O1269" s="78" t="s">
        <v>4472</v>
      </c>
      <c r="P1269" s="78" t="s">
        <v>332</v>
      </c>
      <c r="Q1269" s="78" t="s">
        <v>332</v>
      </c>
      <c r="R1269" s="78" t="s">
        <v>331</v>
      </c>
      <c r="AV1269" s="78" t="s">
        <v>145</v>
      </c>
      <c r="AW1269" s="78" t="s">
        <v>5464</v>
      </c>
      <c r="AX1269" s="78" t="s">
        <v>145</v>
      </c>
      <c r="AY1269" s="78" t="s">
        <v>145</v>
      </c>
      <c r="AZ1269" s="78" t="s">
        <v>145</v>
      </c>
    </row>
    <row r="1270" spans="1:52" ht="30" customHeight="1">
      <c r="A1270" s="172" t="s">
        <v>1170</v>
      </c>
      <c r="B1270" s="172" t="s">
        <v>1474</v>
      </c>
      <c r="C1270" s="172" t="s">
        <v>1143</v>
      </c>
      <c r="D1270" s="173">
        <v>0.14499999999999999</v>
      </c>
      <c r="E1270" s="184">
        <f>일위대가목록!E432</f>
        <v>16667</v>
      </c>
      <c r="F1270" s="178">
        <f>TRUNC(E1270*D1270,1)</f>
        <v>2416.6999999999998</v>
      </c>
      <c r="G1270" s="184">
        <f>일위대가목록!F432</f>
        <v>57077</v>
      </c>
      <c r="H1270" s="178">
        <f>TRUNC(G1270*D1270,1)</f>
        <v>8276.1</v>
      </c>
      <c r="I1270" s="184">
        <f>일위대가목록!G432</f>
        <v>17227</v>
      </c>
      <c r="J1270" s="178">
        <f>TRUNC(I1270*D1270,1)</f>
        <v>2497.9</v>
      </c>
      <c r="K1270" s="184">
        <f t="shared" si="209"/>
        <v>90971</v>
      </c>
      <c r="L1270" s="178">
        <f t="shared" si="209"/>
        <v>13190.7</v>
      </c>
      <c r="M1270" s="172" t="s">
        <v>4428</v>
      </c>
      <c r="N1270" s="78" t="s">
        <v>3972</v>
      </c>
      <c r="O1270" s="78" t="s">
        <v>4427</v>
      </c>
      <c r="P1270" s="78" t="s">
        <v>331</v>
      </c>
      <c r="Q1270" s="78" t="s">
        <v>332</v>
      </c>
      <c r="R1270" s="78" t="s">
        <v>332</v>
      </c>
      <c r="AV1270" s="78" t="s">
        <v>145</v>
      </c>
      <c r="AW1270" s="78" t="s">
        <v>5465</v>
      </c>
      <c r="AX1270" s="78" t="s">
        <v>145</v>
      </c>
      <c r="AY1270" s="78" t="s">
        <v>145</v>
      </c>
      <c r="AZ1270" s="78" t="s">
        <v>145</v>
      </c>
    </row>
    <row r="1271" spans="1:52" ht="30" customHeight="1">
      <c r="A1271" s="172" t="s">
        <v>1494</v>
      </c>
      <c r="B1271" s="172" t="s">
        <v>145</v>
      </c>
      <c r="C1271" s="172" t="s">
        <v>145</v>
      </c>
      <c r="D1271" s="173"/>
      <c r="E1271" s="184"/>
      <c r="F1271" s="178">
        <f>TRUNC(SUMIF(N1268:N1270, N1267, F1268:F1270),0)</f>
        <v>2416</v>
      </c>
      <c r="G1271" s="184"/>
      <c r="H1271" s="178">
        <f>TRUNC(SUMIF(N1268:N1270, N1267, H1268:H1270),0)</f>
        <v>23659</v>
      </c>
      <c r="I1271" s="184"/>
      <c r="J1271" s="178">
        <f>TRUNC(SUMIF(N1268:N1270, N1267, J1268:J1270),0)</f>
        <v>2497</v>
      </c>
      <c r="K1271" s="184"/>
      <c r="L1271" s="178">
        <f>F1271+H1271+J1271</f>
        <v>28572</v>
      </c>
      <c r="M1271" s="172" t="s">
        <v>145</v>
      </c>
      <c r="N1271" s="78" t="s">
        <v>342</v>
      </c>
      <c r="O1271" s="78" t="s">
        <v>342</v>
      </c>
      <c r="P1271" s="78" t="s">
        <v>145</v>
      </c>
      <c r="Q1271" s="78" t="s">
        <v>145</v>
      </c>
      <c r="R1271" s="78" t="s">
        <v>145</v>
      </c>
      <c r="AV1271" s="78" t="s">
        <v>145</v>
      </c>
      <c r="AW1271" s="78" t="s">
        <v>145</v>
      </c>
      <c r="AX1271" s="78" t="s">
        <v>145</v>
      </c>
      <c r="AY1271" s="78" t="s">
        <v>145</v>
      </c>
      <c r="AZ1271" s="78" t="s">
        <v>145</v>
      </c>
    </row>
    <row r="1272" spans="1:52" ht="30" customHeight="1">
      <c r="A1272" s="173"/>
      <c r="B1272" s="173"/>
      <c r="C1272" s="173"/>
      <c r="D1272" s="173"/>
      <c r="E1272" s="184"/>
      <c r="F1272" s="178"/>
      <c r="G1272" s="184"/>
      <c r="H1272" s="178"/>
      <c r="I1272" s="184"/>
      <c r="J1272" s="178"/>
      <c r="K1272" s="184"/>
      <c r="L1272" s="178"/>
      <c r="M1272" s="173"/>
    </row>
    <row r="1273" spans="1:52" ht="30" customHeight="1">
      <c r="A1273" s="179" t="s">
        <v>3247</v>
      </c>
      <c r="B1273" s="180"/>
      <c r="C1273" s="180"/>
      <c r="D1273" s="180"/>
      <c r="E1273" s="181"/>
      <c r="F1273" s="182"/>
      <c r="G1273" s="181"/>
      <c r="H1273" s="182"/>
      <c r="I1273" s="181"/>
      <c r="J1273" s="182"/>
      <c r="K1273" s="181"/>
      <c r="L1273" s="182"/>
      <c r="M1273" s="183"/>
      <c r="N1273" s="78" t="s">
        <v>3974</v>
      </c>
    </row>
    <row r="1274" spans="1:52" ht="30" customHeight="1">
      <c r="A1274" s="172" t="s">
        <v>1791</v>
      </c>
      <c r="B1274" s="172" t="s">
        <v>1514</v>
      </c>
      <c r="C1274" s="172" t="s">
        <v>1515</v>
      </c>
      <c r="D1274" s="173">
        <v>0.1</v>
      </c>
      <c r="E1274" s="184">
        <f>단가대비표!O369</f>
        <v>0</v>
      </c>
      <c r="F1274" s="178">
        <f>TRUNC(E1274*D1274,1)</f>
        <v>0</v>
      </c>
      <c r="G1274" s="184">
        <f>단가대비표!P369</f>
        <v>224132</v>
      </c>
      <c r="H1274" s="178">
        <f>TRUNC(G1274*D1274,1)</f>
        <v>22413.200000000001</v>
      </c>
      <c r="I1274" s="184">
        <f>단가대비표!V369</f>
        <v>0</v>
      </c>
      <c r="J1274" s="178">
        <f>TRUNC(I1274*D1274,1)</f>
        <v>0</v>
      </c>
      <c r="K1274" s="184">
        <f t="shared" ref="K1274:L1276" si="210">TRUNC(E1274+G1274+I1274,1)</f>
        <v>224132</v>
      </c>
      <c r="L1274" s="178">
        <f t="shared" si="210"/>
        <v>22413.200000000001</v>
      </c>
      <c r="M1274" s="172" t="s">
        <v>145</v>
      </c>
      <c r="N1274" s="78" t="s">
        <v>3974</v>
      </c>
      <c r="O1274" s="78" t="s">
        <v>5458</v>
      </c>
      <c r="P1274" s="78" t="s">
        <v>332</v>
      </c>
      <c r="Q1274" s="78" t="s">
        <v>332</v>
      </c>
      <c r="R1274" s="78" t="s">
        <v>331</v>
      </c>
      <c r="AV1274" s="78" t="s">
        <v>145</v>
      </c>
      <c r="AW1274" s="78" t="s">
        <v>5466</v>
      </c>
      <c r="AX1274" s="78" t="s">
        <v>145</v>
      </c>
      <c r="AY1274" s="78" t="s">
        <v>145</v>
      </c>
      <c r="AZ1274" s="78" t="s">
        <v>145</v>
      </c>
    </row>
    <row r="1275" spans="1:52" ht="30" customHeight="1">
      <c r="A1275" s="172" t="s">
        <v>1516</v>
      </c>
      <c r="B1275" s="172" t="s">
        <v>1514</v>
      </c>
      <c r="C1275" s="172" t="s">
        <v>1515</v>
      </c>
      <c r="D1275" s="173">
        <v>3.3000000000000002E-2</v>
      </c>
      <c r="E1275" s="184">
        <f>단가대비표!O345</f>
        <v>0</v>
      </c>
      <c r="F1275" s="178">
        <f>TRUNC(E1275*D1275,1)</f>
        <v>0</v>
      </c>
      <c r="G1275" s="184">
        <f>단가대비표!P345</f>
        <v>169804</v>
      </c>
      <c r="H1275" s="178">
        <f>TRUNC(G1275*D1275,1)</f>
        <v>5603.5</v>
      </c>
      <c r="I1275" s="184">
        <f>단가대비표!V345</f>
        <v>0</v>
      </c>
      <c r="J1275" s="178">
        <f>TRUNC(I1275*D1275,1)</f>
        <v>0</v>
      </c>
      <c r="K1275" s="184">
        <f t="shared" si="210"/>
        <v>169804</v>
      </c>
      <c r="L1275" s="178">
        <f t="shared" si="210"/>
        <v>5603.5</v>
      </c>
      <c r="M1275" s="172" t="s">
        <v>145</v>
      </c>
      <c r="N1275" s="78" t="s">
        <v>3974</v>
      </c>
      <c r="O1275" s="78" t="s">
        <v>4472</v>
      </c>
      <c r="P1275" s="78" t="s">
        <v>332</v>
      </c>
      <c r="Q1275" s="78" t="s">
        <v>332</v>
      </c>
      <c r="R1275" s="78" t="s">
        <v>331</v>
      </c>
      <c r="AV1275" s="78" t="s">
        <v>145</v>
      </c>
      <c r="AW1275" s="78" t="s">
        <v>5467</v>
      </c>
      <c r="AX1275" s="78" t="s">
        <v>145</v>
      </c>
      <c r="AY1275" s="78" t="s">
        <v>145</v>
      </c>
      <c r="AZ1275" s="78" t="s">
        <v>145</v>
      </c>
    </row>
    <row r="1276" spans="1:52" ht="30" customHeight="1">
      <c r="A1276" s="172" t="s">
        <v>1170</v>
      </c>
      <c r="B1276" s="172" t="s">
        <v>1474</v>
      </c>
      <c r="C1276" s="172" t="s">
        <v>1143</v>
      </c>
      <c r="D1276" s="173">
        <v>0.26700000000000002</v>
      </c>
      <c r="E1276" s="184">
        <f>일위대가목록!E432</f>
        <v>16667</v>
      </c>
      <c r="F1276" s="178">
        <f>TRUNC(E1276*D1276,1)</f>
        <v>4450</v>
      </c>
      <c r="G1276" s="184">
        <f>일위대가목록!F432</f>
        <v>57077</v>
      </c>
      <c r="H1276" s="178">
        <f>TRUNC(G1276*D1276,1)</f>
        <v>15239.5</v>
      </c>
      <c r="I1276" s="184">
        <f>일위대가목록!G432</f>
        <v>17227</v>
      </c>
      <c r="J1276" s="178">
        <f>TRUNC(I1276*D1276,1)</f>
        <v>4599.6000000000004</v>
      </c>
      <c r="K1276" s="184">
        <f t="shared" si="210"/>
        <v>90971</v>
      </c>
      <c r="L1276" s="178">
        <f t="shared" si="210"/>
        <v>24289.1</v>
      </c>
      <c r="M1276" s="172" t="s">
        <v>4428</v>
      </c>
      <c r="N1276" s="78" t="s">
        <v>3974</v>
      </c>
      <c r="O1276" s="78" t="s">
        <v>4427</v>
      </c>
      <c r="P1276" s="78" t="s">
        <v>331</v>
      </c>
      <c r="Q1276" s="78" t="s">
        <v>332</v>
      </c>
      <c r="R1276" s="78" t="s">
        <v>332</v>
      </c>
      <c r="AV1276" s="78" t="s">
        <v>145</v>
      </c>
      <c r="AW1276" s="78" t="s">
        <v>5468</v>
      </c>
      <c r="AX1276" s="78" t="s">
        <v>145</v>
      </c>
      <c r="AY1276" s="78" t="s">
        <v>145</v>
      </c>
      <c r="AZ1276" s="78" t="s">
        <v>145</v>
      </c>
    </row>
    <row r="1277" spans="1:52" ht="30" customHeight="1">
      <c r="A1277" s="172" t="s">
        <v>1494</v>
      </c>
      <c r="B1277" s="172" t="s">
        <v>145</v>
      </c>
      <c r="C1277" s="172" t="s">
        <v>145</v>
      </c>
      <c r="D1277" s="173"/>
      <c r="E1277" s="184"/>
      <c r="F1277" s="178">
        <f>TRUNC(SUMIF(N1274:N1276, N1273, F1274:F1276),0)</f>
        <v>4450</v>
      </c>
      <c r="G1277" s="184"/>
      <c r="H1277" s="178">
        <f>TRUNC(SUMIF(N1274:N1276, N1273, H1274:H1276),0)</f>
        <v>43256</v>
      </c>
      <c r="I1277" s="184"/>
      <c r="J1277" s="178">
        <f>TRUNC(SUMIF(N1274:N1276, N1273, J1274:J1276),0)</f>
        <v>4599</v>
      </c>
      <c r="K1277" s="184"/>
      <c r="L1277" s="178">
        <f>F1277+H1277+J1277</f>
        <v>52305</v>
      </c>
      <c r="M1277" s="172" t="s">
        <v>145</v>
      </c>
      <c r="N1277" s="78" t="s">
        <v>342</v>
      </c>
      <c r="O1277" s="78" t="s">
        <v>342</v>
      </c>
      <c r="P1277" s="78" t="s">
        <v>145</v>
      </c>
      <c r="Q1277" s="78" t="s">
        <v>145</v>
      </c>
      <c r="R1277" s="78" t="s">
        <v>145</v>
      </c>
      <c r="AV1277" s="78" t="s">
        <v>145</v>
      </c>
      <c r="AW1277" s="78" t="s">
        <v>145</v>
      </c>
      <c r="AX1277" s="78" t="s">
        <v>145</v>
      </c>
      <c r="AY1277" s="78" t="s">
        <v>145</v>
      </c>
      <c r="AZ1277" s="78" t="s">
        <v>145</v>
      </c>
    </row>
    <row r="1278" spans="1:52" ht="30" customHeight="1">
      <c r="A1278" s="173"/>
      <c r="B1278" s="173"/>
      <c r="C1278" s="173"/>
      <c r="D1278" s="173"/>
      <c r="E1278" s="184"/>
      <c r="F1278" s="178"/>
      <c r="G1278" s="184"/>
      <c r="H1278" s="178"/>
      <c r="I1278" s="184"/>
      <c r="J1278" s="178"/>
      <c r="K1278" s="184"/>
      <c r="L1278" s="178"/>
      <c r="M1278" s="173"/>
    </row>
    <row r="1279" spans="1:52" ht="30" customHeight="1">
      <c r="A1279" s="179" t="s">
        <v>3248</v>
      </c>
      <c r="B1279" s="180"/>
      <c r="C1279" s="180"/>
      <c r="D1279" s="180"/>
      <c r="E1279" s="181"/>
      <c r="F1279" s="182"/>
      <c r="G1279" s="181"/>
      <c r="H1279" s="182"/>
      <c r="I1279" s="181"/>
      <c r="J1279" s="182"/>
      <c r="K1279" s="181"/>
      <c r="L1279" s="182"/>
      <c r="M1279" s="183"/>
      <c r="N1279" s="78" t="s">
        <v>3976</v>
      </c>
    </row>
    <row r="1280" spans="1:52" ht="30" customHeight="1">
      <c r="A1280" s="172" t="s">
        <v>1791</v>
      </c>
      <c r="B1280" s="172" t="s">
        <v>1514</v>
      </c>
      <c r="C1280" s="172" t="s">
        <v>1515</v>
      </c>
      <c r="D1280" s="173">
        <v>0.13600000000000001</v>
      </c>
      <c r="E1280" s="184">
        <f>단가대비표!O369</f>
        <v>0</v>
      </c>
      <c r="F1280" s="178">
        <f>TRUNC(E1280*D1280,1)</f>
        <v>0</v>
      </c>
      <c r="G1280" s="184">
        <f>단가대비표!P369</f>
        <v>224132</v>
      </c>
      <c r="H1280" s="178">
        <f>TRUNC(G1280*D1280,1)</f>
        <v>30481.9</v>
      </c>
      <c r="I1280" s="184">
        <f>단가대비표!V369</f>
        <v>0</v>
      </c>
      <c r="J1280" s="178">
        <f>TRUNC(I1280*D1280,1)</f>
        <v>0</v>
      </c>
      <c r="K1280" s="184">
        <f t="shared" ref="K1280:L1282" si="211">TRUNC(E1280+G1280+I1280,1)</f>
        <v>224132</v>
      </c>
      <c r="L1280" s="178">
        <f t="shared" si="211"/>
        <v>30481.9</v>
      </c>
      <c r="M1280" s="172" t="s">
        <v>145</v>
      </c>
      <c r="N1280" s="78" t="s">
        <v>3976</v>
      </c>
      <c r="O1280" s="78" t="s">
        <v>5458</v>
      </c>
      <c r="P1280" s="78" t="s">
        <v>332</v>
      </c>
      <c r="Q1280" s="78" t="s">
        <v>332</v>
      </c>
      <c r="R1280" s="78" t="s">
        <v>331</v>
      </c>
      <c r="AV1280" s="78" t="s">
        <v>145</v>
      </c>
      <c r="AW1280" s="78" t="s">
        <v>5469</v>
      </c>
      <c r="AX1280" s="78" t="s">
        <v>145</v>
      </c>
      <c r="AY1280" s="78" t="s">
        <v>145</v>
      </c>
      <c r="AZ1280" s="78" t="s">
        <v>145</v>
      </c>
    </row>
    <row r="1281" spans="1:52" ht="30" customHeight="1">
      <c r="A1281" s="172" t="s">
        <v>1516</v>
      </c>
      <c r="B1281" s="172" t="s">
        <v>1514</v>
      </c>
      <c r="C1281" s="172" t="s">
        <v>1515</v>
      </c>
      <c r="D1281" s="173">
        <v>4.4999999999999998E-2</v>
      </c>
      <c r="E1281" s="184">
        <f>단가대비표!O345</f>
        <v>0</v>
      </c>
      <c r="F1281" s="178">
        <f>TRUNC(E1281*D1281,1)</f>
        <v>0</v>
      </c>
      <c r="G1281" s="184">
        <f>단가대비표!P345</f>
        <v>169804</v>
      </c>
      <c r="H1281" s="178">
        <f>TRUNC(G1281*D1281,1)</f>
        <v>7641.1</v>
      </c>
      <c r="I1281" s="184">
        <f>단가대비표!V345</f>
        <v>0</v>
      </c>
      <c r="J1281" s="178">
        <f>TRUNC(I1281*D1281,1)</f>
        <v>0</v>
      </c>
      <c r="K1281" s="184">
        <f t="shared" si="211"/>
        <v>169804</v>
      </c>
      <c r="L1281" s="178">
        <f t="shared" si="211"/>
        <v>7641.1</v>
      </c>
      <c r="M1281" s="172" t="s">
        <v>145</v>
      </c>
      <c r="N1281" s="78" t="s">
        <v>3976</v>
      </c>
      <c r="O1281" s="78" t="s">
        <v>4472</v>
      </c>
      <c r="P1281" s="78" t="s">
        <v>332</v>
      </c>
      <c r="Q1281" s="78" t="s">
        <v>332</v>
      </c>
      <c r="R1281" s="78" t="s">
        <v>331</v>
      </c>
      <c r="AV1281" s="78" t="s">
        <v>145</v>
      </c>
      <c r="AW1281" s="78" t="s">
        <v>5470</v>
      </c>
      <c r="AX1281" s="78" t="s">
        <v>145</v>
      </c>
      <c r="AY1281" s="78" t="s">
        <v>145</v>
      </c>
      <c r="AZ1281" s="78" t="s">
        <v>145</v>
      </c>
    </row>
    <row r="1282" spans="1:52" ht="30" customHeight="1">
      <c r="A1282" s="172" t="s">
        <v>1170</v>
      </c>
      <c r="B1282" s="172" t="s">
        <v>1474</v>
      </c>
      <c r="C1282" s="172" t="s">
        <v>1143</v>
      </c>
      <c r="D1282" s="173">
        <v>0.36399999999999999</v>
      </c>
      <c r="E1282" s="184">
        <f>일위대가목록!E432</f>
        <v>16667</v>
      </c>
      <c r="F1282" s="178">
        <f>TRUNC(E1282*D1282,1)</f>
        <v>6066.7</v>
      </c>
      <c r="G1282" s="184">
        <f>일위대가목록!F432</f>
        <v>57077</v>
      </c>
      <c r="H1282" s="178">
        <f>TRUNC(G1282*D1282,1)</f>
        <v>20776</v>
      </c>
      <c r="I1282" s="184">
        <f>일위대가목록!G432</f>
        <v>17227</v>
      </c>
      <c r="J1282" s="178">
        <f>TRUNC(I1282*D1282,1)</f>
        <v>6270.6</v>
      </c>
      <c r="K1282" s="184">
        <f t="shared" si="211"/>
        <v>90971</v>
      </c>
      <c r="L1282" s="178">
        <f t="shared" si="211"/>
        <v>33113.300000000003</v>
      </c>
      <c r="M1282" s="172" t="s">
        <v>4428</v>
      </c>
      <c r="N1282" s="78" t="s">
        <v>3976</v>
      </c>
      <c r="O1282" s="78" t="s">
        <v>4427</v>
      </c>
      <c r="P1282" s="78" t="s">
        <v>331</v>
      </c>
      <c r="Q1282" s="78" t="s">
        <v>332</v>
      </c>
      <c r="R1282" s="78" t="s">
        <v>332</v>
      </c>
      <c r="AV1282" s="78" t="s">
        <v>145</v>
      </c>
      <c r="AW1282" s="78" t="s">
        <v>5471</v>
      </c>
      <c r="AX1282" s="78" t="s">
        <v>145</v>
      </c>
      <c r="AY1282" s="78" t="s">
        <v>145</v>
      </c>
      <c r="AZ1282" s="78" t="s">
        <v>145</v>
      </c>
    </row>
    <row r="1283" spans="1:52" ht="30" customHeight="1">
      <c r="A1283" s="172" t="s">
        <v>1494</v>
      </c>
      <c r="B1283" s="172" t="s">
        <v>145</v>
      </c>
      <c r="C1283" s="172" t="s">
        <v>145</v>
      </c>
      <c r="D1283" s="173"/>
      <c r="E1283" s="184"/>
      <c r="F1283" s="178">
        <f>TRUNC(SUMIF(N1280:N1282, N1279, F1280:F1282),0)</f>
        <v>6066</v>
      </c>
      <c r="G1283" s="184"/>
      <c r="H1283" s="178">
        <f>TRUNC(SUMIF(N1280:N1282, N1279, H1280:H1282),0)</f>
        <v>58899</v>
      </c>
      <c r="I1283" s="184"/>
      <c r="J1283" s="178">
        <f>TRUNC(SUMIF(N1280:N1282, N1279, J1280:J1282),0)</f>
        <v>6270</v>
      </c>
      <c r="K1283" s="184"/>
      <c r="L1283" s="178">
        <f>F1283+H1283+J1283</f>
        <v>71235</v>
      </c>
      <c r="M1283" s="172" t="s">
        <v>145</v>
      </c>
      <c r="N1283" s="78" t="s">
        <v>342</v>
      </c>
      <c r="O1283" s="78" t="s">
        <v>342</v>
      </c>
      <c r="P1283" s="78" t="s">
        <v>145</v>
      </c>
      <c r="Q1283" s="78" t="s">
        <v>145</v>
      </c>
      <c r="R1283" s="78" t="s">
        <v>145</v>
      </c>
      <c r="AV1283" s="78" t="s">
        <v>145</v>
      </c>
      <c r="AW1283" s="78" t="s">
        <v>145</v>
      </c>
      <c r="AX1283" s="78" t="s">
        <v>145</v>
      </c>
      <c r="AY1283" s="78" t="s">
        <v>145</v>
      </c>
      <c r="AZ1283" s="78" t="s">
        <v>145</v>
      </c>
    </row>
    <row r="1284" spans="1:52" ht="30" customHeight="1">
      <c r="A1284" s="173"/>
      <c r="B1284" s="173"/>
      <c r="C1284" s="173"/>
      <c r="D1284" s="173"/>
      <c r="E1284" s="184"/>
      <c r="F1284" s="178"/>
      <c r="G1284" s="184"/>
      <c r="H1284" s="178"/>
      <c r="I1284" s="184"/>
      <c r="J1284" s="178"/>
      <c r="K1284" s="184"/>
      <c r="L1284" s="178"/>
      <c r="M1284" s="173"/>
    </row>
    <row r="1285" spans="1:52" ht="30" customHeight="1">
      <c r="A1285" s="179" t="s">
        <v>3249</v>
      </c>
      <c r="B1285" s="180"/>
      <c r="C1285" s="180"/>
      <c r="D1285" s="180"/>
      <c r="E1285" s="181"/>
      <c r="F1285" s="182"/>
      <c r="G1285" s="181"/>
      <c r="H1285" s="182"/>
      <c r="I1285" s="181"/>
      <c r="J1285" s="182"/>
      <c r="K1285" s="181"/>
      <c r="L1285" s="182"/>
      <c r="M1285" s="183"/>
      <c r="N1285" s="78" t="s">
        <v>3978</v>
      </c>
    </row>
    <row r="1286" spans="1:52" ht="30" customHeight="1">
      <c r="A1286" s="172" t="s">
        <v>1791</v>
      </c>
      <c r="B1286" s="172" t="s">
        <v>1514</v>
      </c>
      <c r="C1286" s="172" t="s">
        <v>1515</v>
      </c>
      <c r="D1286" s="173">
        <v>0.17599999999999999</v>
      </c>
      <c r="E1286" s="184">
        <f>단가대비표!O369</f>
        <v>0</v>
      </c>
      <c r="F1286" s="178">
        <f>TRUNC(E1286*D1286,1)</f>
        <v>0</v>
      </c>
      <c r="G1286" s="184">
        <f>단가대비표!P369</f>
        <v>224132</v>
      </c>
      <c r="H1286" s="178">
        <f>TRUNC(G1286*D1286,1)</f>
        <v>39447.199999999997</v>
      </c>
      <c r="I1286" s="184">
        <f>단가대비표!V369</f>
        <v>0</v>
      </c>
      <c r="J1286" s="178">
        <f>TRUNC(I1286*D1286,1)</f>
        <v>0</v>
      </c>
      <c r="K1286" s="184">
        <f t="shared" ref="K1286:L1288" si="212">TRUNC(E1286+G1286+I1286,1)</f>
        <v>224132</v>
      </c>
      <c r="L1286" s="178">
        <f t="shared" si="212"/>
        <v>39447.199999999997</v>
      </c>
      <c r="M1286" s="172" t="s">
        <v>145</v>
      </c>
      <c r="N1286" s="78" t="s">
        <v>3978</v>
      </c>
      <c r="O1286" s="78" t="s">
        <v>5458</v>
      </c>
      <c r="P1286" s="78" t="s">
        <v>332</v>
      </c>
      <c r="Q1286" s="78" t="s">
        <v>332</v>
      </c>
      <c r="R1286" s="78" t="s">
        <v>331</v>
      </c>
      <c r="AV1286" s="78" t="s">
        <v>145</v>
      </c>
      <c r="AW1286" s="78" t="s">
        <v>5472</v>
      </c>
      <c r="AX1286" s="78" t="s">
        <v>145</v>
      </c>
      <c r="AY1286" s="78" t="s">
        <v>145</v>
      </c>
      <c r="AZ1286" s="78" t="s">
        <v>145</v>
      </c>
    </row>
    <row r="1287" spans="1:52" ht="30" customHeight="1">
      <c r="A1287" s="172" t="s">
        <v>1516</v>
      </c>
      <c r="B1287" s="172" t="s">
        <v>1514</v>
      </c>
      <c r="C1287" s="172" t="s">
        <v>1515</v>
      </c>
      <c r="D1287" s="173">
        <v>5.8999999999999997E-2</v>
      </c>
      <c r="E1287" s="184">
        <f>단가대비표!O345</f>
        <v>0</v>
      </c>
      <c r="F1287" s="178">
        <f>TRUNC(E1287*D1287,1)</f>
        <v>0</v>
      </c>
      <c r="G1287" s="184">
        <f>단가대비표!P345</f>
        <v>169804</v>
      </c>
      <c r="H1287" s="178">
        <f>TRUNC(G1287*D1287,1)</f>
        <v>10018.4</v>
      </c>
      <c r="I1287" s="184">
        <f>단가대비표!V345</f>
        <v>0</v>
      </c>
      <c r="J1287" s="178">
        <f>TRUNC(I1287*D1287,1)</f>
        <v>0</v>
      </c>
      <c r="K1287" s="184">
        <f t="shared" si="212"/>
        <v>169804</v>
      </c>
      <c r="L1287" s="178">
        <f t="shared" si="212"/>
        <v>10018.4</v>
      </c>
      <c r="M1287" s="172" t="s">
        <v>145</v>
      </c>
      <c r="N1287" s="78" t="s">
        <v>3978</v>
      </c>
      <c r="O1287" s="78" t="s">
        <v>4472</v>
      </c>
      <c r="P1287" s="78" t="s">
        <v>332</v>
      </c>
      <c r="Q1287" s="78" t="s">
        <v>332</v>
      </c>
      <c r="R1287" s="78" t="s">
        <v>331</v>
      </c>
      <c r="AV1287" s="78" t="s">
        <v>145</v>
      </c>
      <c r="AW1287" s="78" t="s">
        <v>5473</v>
      </c>
      <c r="AX1287" s="78" t="s">
        <v>145</v>
      </c>
      <c r="AY1287" s="78" t="s">
        <v>145</v>
      </c>
      <c r="AZ1287" s="78" t="s">
        <v>145</v>
      </c>
    </row>
    <row r="1288" spans="1:52" ht="30" customHeight="1">
      <c r="A1288" s="172" t="s">
        <v>1170</v>
      </c>
      <c r="B1288" s="172" t="s">
        <v>1474</v>
      </c>
      <c r="C1288" s="172" t="s">
        <v>1143</v>
      </c>
      <c r="D1288" s="173">
        <v>0.47099999999999997</v>
      </c>
      <c r="E1288" s="184">
        <f>일위대가목록!E432</f>
        <v>16667</v>
      </c>
      <c r="F1288" s="178">
        <f>TRUNC(E1288*D1288,1)</f>
        <v>7850.1</v>
      </c>
      <c r="G1288" s="184">
        <f>일위대가목록!F432</f>
        <v>57077</v>
      </c>
      <c r="H1288" s="178">
        <f>TRUNC(G1288*D1288,1)</f>
        <v>26883.200000000001</v>
      </c>
      <c r="I1288" s="184">
        <f>일위대가목록!G432</f>
        <v>17227</v>
      </c>
      <c r="J1288" s="178">
        <f>TRUNC(I1288*D1288,1)</f>
        <v>8113.9</v>
      </c>
      <c r="K1288" s="184">
        <f t="shared" si="212"/>
        <v>90971</v>
      </c>
      <c r="L1288" s="178">
        <f t="shared" si="212"/>
        <v>42847.199999999997</v>
      </c>
      <c r="M1288" s="172" t="s">
        <v>4428</v>
      </c>
      <c r="N1288" s="78" t="s">
        <v>3978</v>
      </c>
      <c r="O1288" s="78" t="s">
        <v>4427</v>
      </c>
      <c r="P1288" s="78" t="s">
        <v>331</v>
      </c>
      <c r="Q1288" s="78" t="s">
        <v>332</v>
      </c>
      <c r="R1288" s="78" t="s">
        <v>332</v>
      </c>
      <c r="AV1288" s="78" t="s">
        <v>145</v>
      </c>
      <c r="AW1288" s="78" t="s">
        <v>5474</v>
      </c>
      <c r="AX1288" s="78" t="s">
        <v>145</v>
      </c>
      <c r="AY1288" s="78" t="s">
        <v>145</v>
      </c>
      <c r="AZ1288" s="78" t="s">
        <v>145</v>
      </c>
    </row>
    <row r="1289" spans="1:52" ht="30" customHeight="1">
      <c r="A1289" s="172" t="s">
        <v>1494</v>
      </c>
      <c r="B1289" s="172" t="s">
        <v>145</v>
      </c>
      <c r="C1289" s="172" t="s">
        <v>145</v>
      </c>
      <c r="D1289" s="173"/>
      <c r="E1289" s="184"/>
      <c r="F1289" s="178">
        <f>TRUNC(SUMIF(N1286:N1288, N1285, F1286:F1288),0)</f>
        <v>7850</v>
      </c>
      <c r="G1289" s="184"/>
      <c r="H1289" s="178">
        <f>TRUNC(SUMIF(N1286:N1288, N1285, H1286:H1288),0)</f>
        <v>76348</v>
      </c>
      <c r="I1289" s="184"/>
      <c r="J1289" s="178">
        <f>TRUNC(SUMIF(N1286:N1288, N1285, J1286:J1288),0)</f>
        <v>8113</v>
      </c>
      <c r="K1289" s="184"/>
      <c r="L1289" s="178">
        <f>F1289+H1289+J1289</f>
        <v>92311</v>
      </c>
      <c r="M1289" s="172" t="s">
        <v>145</v>
      </c>
      <c r="N1289" s="78" t="s">
        <v>342</v>
      </c>
      <c r="O1289" s="78" t="s">
        <v>342</v>
      </c>
      <c r="P1289" s="78" t="s">
        <v>145</v>
      </c>
      <c r="Q1289" s="78" t="s">
        <v>145</v>
      </c>
      <c r="R1289" s="78" t="s">
        <v>145</v>
      </c>
      <c r="AV1289" s="78" t="s">
        <v>145</v>
      </c>
      <c r="AW1289" s="78" t="s">
        <v>145</v>
      </c>
      <c r="AX1289" s="78" t="s">
        <v>145</v>
      </c>
      <c r="AY1289" s="78" t="s">
        <v>145</v>
      </c>
      <c r="AZ1289" s="78" t="s">
        <v>145</v>
      </c>
    </row>
    <row r="1290" spans="1:52" ht="30" customHeight="1">
      <c r="A1290" s="173"/>
      <c r="B1290" s="173"/>
      <c r="C1290" s="173"/>
      <c r="D1290" s="173"/>
      <c r="E1290" s="184"/>
      <c r="F1290" s="178"/>
      <c r="G1290" s="184"/>
      <c r="H1290" s="178"/>
      <c r="I1290" s="184"/>
      <c r="J1290" s="178"/>
      <c r="K1290" s="184"/>
      <c r="L1290" s="178"/>
      <c r="M1290" s="173"/>
    </row>
    <row r="1291" spans="1:52" ht="30" customHeight="1">
      <c r="A1291" s="179" t="s">
        <v>3250</v>
      </c>
      <c r="B1291" s="180"/>
      <c r="C1291" s="180"/>
      <c r="D1291" s="180"/>
      <c r="E1291" s="181"/>
      <c r="F1291" s="182"/>
      <c r="G1291" s="181"/>
      <c r="H1291" s="182"/>
      <c r="I1291" s="181"/>
      <c r="J1291" s="182"/>
      <c r="K1291" s="181"/>
      <c r="L1291" s="182"/>
      <c r="M1291" s="183"/>
      <c r="N1291" s="78" t="s">
        <v>3980</v>
      </c>
    </row>
    <row r="1292" spans="1:52" ht="30" customHeight="1">
      <c r="A1292" s="172" t="s">
        <v>1792</v>
      </c>
      <c r="B1292" s="172" t="s">
        <v>1514</v>
      </c>
      <c r="C1292" s="172" t="s">
        <v>1515</v>
      </c>
      <c r="D1292" s="173">
        <v>0.87</v>
      </c>
      <c r="E1292" s="184">
        <f>단가대비표!O356</f>
        <v>0</v>
      </c>
      <c r="F1292" s="178">
        <f>TRUNC(E1292*D1292,1)</f>
        <v>0</v>
      </c>
      <c r="G1292" s="184">
        <f>단가대비표!P356</f>
        <v>220081</v>
      </c>
      <c r="H1292" s="178">
        <f>TRUNC(G1292*D1292,1)</f>
        <v>191470.4</v>
      </c>
      <c r="I1292" s="184">
        <f>단가대비표!V356</f>
        <v>0</v>
      </c>
      <c r="J1292" s="178">
        <f>TRUNC(I1292*D1292,1)</f>
        <v>0</v>
      </c>
      <c r="K1292" s="184">
        <f t="shared" ref="K1292:L1295" si="213">TRUNC(E1292+G1292+I1292,1)</f>
        <v>220081</v>
      </c>
      <c r="L1292" s="178">
        <f t="shared" si="213"/>
        <v>191470.4</v>
      </c>
      <c r="M1292" s="172" t="s">
        <v>145</v>
      </c>
      <c r="N1292" s="78" t="s">
        <v>3980</v>
      </c>
      <c r="O1292" s="78" t="s">
        <v>5475</v>
      </c>
      <c r="P1292" s="78" t="s">
        <v>332</v>
      </c>
      <c r="Q1292" s="78" t="s">
        <v>332</v>
      </c>
      <c r="R1292" s="78" t="s">
        <v>331</v>
      </c>
      <c r="V1292">
        <v>1</v>
      </c>
      <c r="AV1292" s="78" t="s">
        <v>145</v>
      </c>
      <c r="AW1292" s="78" t="s">
        <v>5476</v>
      </c>
      <c r="AX1292" s="78" t="s">
        <v>145</v>
      </c>
      <c r="AY1292" s="78" t="s">
        <v>145</v>
      </c>
      <c r="AZ1292" s="78" t="s">
        <v>145</v>
      </c>
    </row>
    <row r="1293" spans="1:52" ht="30" customHeight="1">
      <c r="A1293" s="172" t="s">
        <v>1516</v>
      </c>
      <c r="B1293" s="172" t="s">
        <v>1514</v>
      </c>
      <c r="C1293" s="172" t="s">
        <v>1515</v>
      </c>
      <c r="D1293" s="173">
        <v>0.43</v>
      </c>
      <c r="E1293" s="184">
        <f>단가대비표!O345</f>
        <v>0</v>
      </c>
      <c r="F1293" s="178">
        <f>TRUNC(E1293*D1293,1)</f>
        <v>0</v>
      </c>
      <c r="G1293" s="184">
        <f>단가대비표!P345</f>
        <v>169804</v>
      </c>
      <c r="H1293" s="178">
        <f>TRUNC(G1293*D1293,1)</f>
        <v>73015.7</v>
      </c>
      <c r="I1293" s="184">
        <f>단가대비표!V345</f>
        <v>0</v>
      </c>
      <c r="J1293" s="178">
        <f>TRUNC(I1293*D1293,1)</f>
        <v>0</v>
      </c>
      <c r="K1293" s="184">
        <f t="shared" si="213"/>
        <v>169804</v>
      </c>
      <c r="L1293" s="178">
        <f t="shared" si="213"/>
        <v>73015.7</v>
      </c>
      <c r="M1293" s="172" t="s">
        <v>145</v>
      </c>
      <c r="N1293" s="78" t="s">
        <v>3980</v>
      </c>
      <c r="O1293" s="78" t="s">
        <v>4472</v>
      </c>
      <c r="P1293" s="78" t="s">
        <v>332</v>
      </c>
      <c r="Q1293" s="78" t="s">
        <v>332</v>
      </c>
      <c r="R1293" s="78" t="s">
        <v>331</v>
      </c>
      <c r="V1293">
        <v>1</v>
      </c>
      <c r="AV1293" s="78" t="s">
        <v>145</v>
      </c>
      <c r="AW1293" s="78" t="s">
        <v>5477</v>
      </c>
      <c r="AX1293" s="78" t="s">
        <v>145</v>
      </c>
      <c r="AY1293" s="78" t="s">
        <v>145</v>
      </c>
      <c r="AZ1293" s="78" t="s">
        <v>145</v>
      </c>
    </row>
    <row r="1294" spans="1:52" ht="30" customHeight="1">
      <c r="A1294" s="172" t="s">
        <v>1475</v>
      </c>
      <c r="B1294" s="172" t="s">
        <v>1476</v>
      </c>
      <c r="C1294" s="172" t="s">
        <v>1143</v>
      </c>
      <c r="D1294" s="173">
        <v>6.96</v>
      </c>
      <c r="E1294" s="184">
        <f>일위대가목록!E433</f>
        <v>0</v>
      </c>
      <c r="F1294" s="178">
        <f>TRUNC(E1294*D1294,1)</f>
        <v>0</v>
      </c>
      <c r="G1294" s="184">
        <f>일위대가목록!F433</f>
        <v>0</v>
      </c>
      <c r="H1294" s="178">
        <f>TRUNC(G1294*D1294,1)</f>
        <v>0</v>
      </c>
      <c r="I1294" s="184">
        <f>일위대가목록!G433</f>
        <v>333</v>
      </c>
      <c r="J1294" s="178">
        <f>TRUNC(I1294*D1294,1)</f>
        <v>2317.6</v>
      </c>
      <c r="K1294" s="184">
        <f t="shared" si="213"/>
        <v>333</v>
      </c>
      <c r="L1294" s="178">
        <f t="shared" si="213"/>
        <v>2317.6</v>
      </c>
      <c r="M1294" s="172" t="s">
        <v>4430</v>
      </c>
      <c r="N1294" s="78" t="s">
        <v>3980</v>
      </c>
      <c r="O1294" s="78" t="s">
        <v>4429</v>
      </c>
      <c r="P1294" s="78" t="s">
        <v>331</v>
      </c>
      <c r="Q1294" s="78" t="s">
        <v>332</v>
      </c>
      <c r="R1294" s="78" t="s">
        <v>332</v>
      </c>
      <c r="AV1294" s="78" t="s">
        <v>145</v>
      </c>
      <c r="AW1294" s="78" t="s">
        <v>5478</v>
      </c>
      <c r="AX1294" s="78" t="s">
        <v>145</v>
      </c>
      <c r="AY1294" s="78" t="s">
        <v>145</v>
      </c>
      <c r="AZ1294" s="78" t="s">
        <v>145</v>
      </c>
    </row>
    <row r="1295" spans="1:52" ht="30" customHeight="1">
      <c r="A1295" s="172" t="s">
        <v>1551</v>
      </c>
      <c r="B1295" s="172" t="s">
        <v>1793</v>
      </c>
      <c r="C1295" s="172" t="s">
        <v>1096</v>
      </c>
      <c r="D1295" s="173">
        <v>1</v>
      </c>
      <c r="E1295" s="184">
        <f>TRUNC(SUMIF(V1292:V1295, RIGHTB(O1295, 1), H1292:H1295)*U1295, 2)</f>
        <v>2644.86</v>
      </c>
      <c r="F1295" s="178">
        <f>TRUNC(E1295*D1295,1)</f>
        <v>2644.8</v>
      </c>
      <c r="G1295" s="184">
        <v>0</v>
      </c>
      <c r="H1295" s="178">
        <f>TRUNC(G1295*D1295,1)</f>
        <v>0</v>
      </c>
      <c r="I1295" s="184">
        <v>0</v>
      </c>
      <c r="J1295" s="178">
        <f>TRUNC(I1295*D1295,1)</f>
        <v>0</v>
      </c>
      <c r="K1295" s="184">
        <f t="shared" si="213"/>
        <v>2644.8</v>
      </c>
      <c r="L1295" s="178">
        <f t="shared" si="213"/>
        <v>2644.8</v>
      </c>
      <c r="M1295" s="172" t="s">
        <v>145</v>
      </c>
      <c r="N1295" s="78" t="s">
        <v>3980</v>
      </c>
      <c r="O1295" s="78" t="s">
        <v>4186</v>
      </c>
      <c r="P1295" s="78" t="s">
        <v>332</v>
      </c>
      <c r="Q1295" s="78" t="s">
        <v>332</v>
      </c>
      <c r="R1295" s="78" t="s">
        <v>332</v>
      </c>
      <c r="S1295">
        <v>1</v>
      </c>
      <c r="T1295">
        <v>0</v>
      </c>
      <c r="U1295">
        <v>0.01</v>
      </c>
      <c r="AV1295" s="78" t="s">
        <v>145</v>
      </c>
      <c r="AW1295" s="78" t="s">
        <v>5479</v>
      </c>
      <c r="AX1295" s="78" t="s">
        <v>145</v>
      </c>
      <c r="AY1295" s="78" t="s">
        <v>145</v>
      </c>
      <c r="AZ1295" s="78" t="s">
        <v>145</v>
      </c>
    </row>
    <row r="1296" spans="1:52" ht="30" customHeight="1">
      <c r="A1296" s="172" t="s">
        <v>1494</v>
      </c>
      <c r="B1296" s="172" t="s">
        <v>145</v>
      </c>
      <c r="C1296" s="172" t="s">
        <v>145</v>
      </c>
      <c r="D1296" s="173"/>
      <c r="E1296" s="184"/>
      <c r="F1296" s="178">
        <f>TRUNC(SUMIF(N1292:N1295, N1291, F1292:F1295),0)</f>
        <v>2644</v>
      </c>
      <c r="G1296" s="184"/>
      <c r="H1296" s="178">
        <f>TRUNC(SUMIF(N1292:N1295, N1291, H1292:H1295),0)</f>
        <v>264486</v>
      </c>
      <c r="I1296" s="184"/>
      <c r="J1296" s="178">
        <f>TRUNC(SUMIF(N1292:N1295, N1291, J1292:J1295),0)</f>
        <v>2317</v>
      </c>
      <c r="K1296" s="184"/>
      <c r="L1296" s="178">
        <f>F1296+H1296+J1296</f>
        <v>269447</v>
      </c>
      <c r="M1296" s="172" t="s">
        <v>145</v>
      </c>
      <c r="N1296" s="78" t="s">
        <v>342</v>
      </c>
      <c r="O1296" s="78" t="s">
        <v>342</v>
      </c>
      <c r="P1296" s="78" t="s">
        <v>145</v>
      </c>
      <c r="Q1296" s="78" t="s">
        <v>145</v>
      </c>
      <c r="R1296" s="78" t="s">
        <v>145</v>
      </c>
      <c r="AV1296" s="78" t="s">
        <v>145</v>
      </c>
      <c r="AW1296" s="78" t="s">
        <v>145</v>
      </c>
      <c r="AX1296" s="78" t="s">
        <v>145</v>
      </c>
      <c r="AY1296" s="78" t="s">
        <v>145</v>
      </c>
      <c r="AZ1296" s="78" t="s">
        <v>145</v>
      </c>
    </row>
    <row r="1297" spans="1:52" ht="30" customHeight="1">
      <c r="A1297" s="173"/>
      <c r="B1297" s="173"/>
      <c r="C1297" s="173"/>
      <c r="D1297" s="173"/>
      <c r="E1297" s="184"/>
      <c r="F1297" s="178"/>
      <c r="G1297" s="184"/>
      <c r="H1297" s="178"/>
      <c r="I1297" s="184"/>
      <c r="J1297" s="178"/>
      <c r="K1297" s="184"/>
      <c r="L1297" s="178"/>
      <c r="M1297" s="173"/>
    </row>
    <row r="1298" spans="1:52" ht="30" customHeight="1">
      <c r="A1298" s="179" t="s">
        <v>3251</v>
      </c>
      <c r="B1298" s="180"/>
      <c r="C1298" s="180"/>
      <c r="D1298" s="180"/>
      <c r="E1298" s="181"/>
      <c r="F1298" s="182"/>
      <c r="G1298" s="181"/>
      <c r="H1298" s="182"/>
      <c r="I1298" s="181"/>
      <c r="J1298" s="182"/>
      <c r="K1298" s="181"/>
      <c r="L1298" s="182"/>
      <c r="M1298" s="183"/>
      <c r="N1298" s="78" t="s">
        <v>3982</v>
      </c>
    </row>
    <row r="1299" spans="1:52" ht="30" customHeight="1">
      <c r="A1299" s="172" t="s">
        <v>1516</v>
      </c>
      <c r="B1299" s="172" t="s">
        <v>1514</v>
      </c>
      <c r="C1299" s="172" t="s">
        <v>1515</v>
      </c>
      <c r="D1299" s="173">
        <v>0.04</v>
      </c>
      <c r="E1299" s="184">
        <f>단가대비표!O345</f>
        <v>0</v>
      </c>
      <c r="F1299" s="178">
        <f>TRUNC(E1299*D1299,1)</f>
        <v>0</v>
      </c>
      <c r="G1299" s="184">
        <f>단가대비표!P345</f>
        <v>169804</v>
      </c>
      <c r="H1299" s="178">
        <f>TRUNC(G1299*D1299,1)</f>
        <v>6792.1</v>
      </c>
      <c r="I1299" s="184">
        <f>단가대비표!V345</f>
        <v>0</v>
      </c>
      <c r="J1299" s="178">
        <f>TRUNC(I1299*D1299,1)</f>
        <v>0</v>
      </c>
      <c r="K1299" s="184">
        <f>TRUNC(E1299+G1299+I1299,1)</f>
        <v>169804</v>
      </c>
      <c r="L1299" s="178">
        <f>TRUNC(F1299+H1299+J1299,1)</f>
        <v>6792.1</v>
      </c>
      <c r="M1299" s="172" t="s">
        <v>145</v>
      </c>
      <c r="N1299" s="78" t="s">
        <v>3982</v>
      </c>
      <c r="O1299" s="78" t="s">
        <v>4472</v>
      </c>
      <c r="P1299" s="78" t="s">
        <v>332</v>
      </c>
      <c r="Q1299" s="78" t="s">
        <v>332</v>
      </c>
      <c r="R1299" s="78" t="s">
        <v>331</v>
      </c>
      <c r="V1299">
        <v>1</v>
      </c>
      <c r="AV1299" s="78" t="s">
        <v>145</v>
      </c>
      <c r="AW1299" s="78" t="s">
        <v>5480</v>
      </c>
      <c r="AX1299" s="78" t="s">
        <v>145</v>
      </c>
      <c r="AY1299" s="78" t="s">
        <v>145</v>
      </c>
      <c r="AZ1299" s="78" t="s">
        <v>145</v>
      </c>
    </row>
    <row r="1300" spans="1:52" ht="30" customHeight="1">
      <c r="A1300" s="172" t="s">
        <v>1794</v>
      </c>
      <c r="B1300" s="172" t="s">
        <v>1793</v>
      </c>
      <c r="C1300" s="172" t="s">
        <v>1096</v>
      </c>
      <c r="D1300" s="173">
        <v>1</v>
      </c>
      <c r="E1300" s="184">
        <v>0</v>
      </c>
      <c r="F1300" s="178">
        <f>TRUNC(E1300*D1300,1)</f>
        <v>0</v>
      </c>
      <c r="G1300" s="184">
        <v>0</v>
      </c>
      <c r="H1300" s="178">
        <f>TRUNC(G1300*D1300,1)</f>
        <v>0</v>
      </c>
      <c r="I1300" s="184">
        <f>TRUNC(SUMIF(V1299:V1300, RIGHTB(O1300, 1), H1299:H1300)*U1300, 2)</f>
        <v>67.92</v>
      </c>
      <c r="J1300" s="178">
        <f>TRUNC(I1300*D1300,1)</f>
        <v>67.900000000000006</v>
      </c>
      <c r="K1300" s="184">
        <f>TRUNC(E1300+G1300+I1300,1)</f>
        <v>67.900000000000006</v>
      </c>
      <c r="L1300" s="178">
        <f>TRUNC(F1300+H1300+J1300,1)</f>
        <v>67.900000000000006</v>
      </c>
      <c r="M1300" s="172" t="s">
        <v>145</v>
      </c>
      <c r="N1300" s="78" t="s">
        <v>3982</v>
      </c>
      <c r="O1300" s="78" t="s">
        <v>4186</v>
      </c>
      <c r="P1300" s="78" t="s">
        <v>332</v>
      </c>
      <c r="Q1300" s="78" t="s">
        <v>332</v>
      </c>
      <c r="R1300" s="78" t="s">
        <v>332</v>
      </c>
      <c r="S1300">
        <v>1</v>
      </c>
      <c r="T1300">
        <v>2</v>
      </c>
      <c r="U1300">
        <v>0.01</v>
      </c>
      <c r="AV1300" s="78" t="s">
        <v>145</v>
      </c>
      <c r="AW1300" s="78" t="s">
        <v>5481</v>
      </c>
      <c r="AX1300" s="78" t="s">
        <v>145</v>
      </c>
      <c r="AY1300" s="78" t="s">
        <v>145</v>
      </c>
      <c r="AZ1300" s="78" t="s">
        <v>145</v>
      </c>
    </row>
    <row r="1301" spans="1:52" ht="30" customHeight="1">
      <c r="A1301" s="172" t="s">
        <v>1494</v>
      </c>
      <c r="B1301" s="172" t="s">
        <v>145</v>
      </c>
      <c r="C1301" s="172" t="s">
        <v>145</v>
      </c>
      <c r="D1301" s="173"/>
      <c r="E1301" s="184"/>
      <c r="F1301" s="178">
        <f>TRUNC(SUMIF(N1299:N1300, N1298, F1299:F1300),0)</f>
        <v>0</v>
      </c>
      <c r="G1301" s="184"/>
      <c r="H1301" s="178">
        <f>TRUNC(SUMIF(N1299:N1300, N1298, H1299:H1300),0)</f>
        <v>6792</v>
      </c>
      <c r="I1301" s="184"/>
      <c r="J1301" s="178">
        <f>TRUNC(SUMIF(N1299:N1300, N1298, J1299:J1300),0)</f>
        <v>67</v>
      </c>
      <c r="K1301" s="184"/>
      <c r="L1301" s="178">
        <f>F1301+H1301+J1301</f>
        <v>6859</v>
      </c>
      <c r="M1301" s="172" t="s">
        <v>145</v>
      </c>
      <c r="N1301" s="78" t="s">
        <v>342</v>
      </c>
      <c r="O1301" s="78" t="s">
        <v>342</v>
      </c>
      <c r="P1301" s="78" t="s">
        <v>145</v>
      </c>
      <c r="Q1301" s="78" t="s">
        <v>145</v>
      </c>
      <c r="R1301" s="78" t="s">
        <v>145</v>
      </c>
      <c r="AV1301" s="78" t="s">
        <v>145</v>
      </c>
      <c r="AW1301" s="78" t="s">
        <v>145</v>
      </c>
      <c r="AX1301" s="78" t="s">
        <v>145</v>
      </c>
      <c r="AY1301" s="78" t="s">
        <v>145</v>
      </c>
      <c r="AZ1301" s="78" t="s">
        <v>145</v>
      </c>
    </row>
    <row r="1302" spans="1:52" ht="30" customHeight="1">
      <c r="A1302" s="173"/>
      <c r="B1302" s="173"/>
      <c r="C1302" s="173"/>
      <c r="D1302" s="173"/>
      <c r="E1302" s="184"/>
      <c r="F1302" s="178"/>
      <c r="G1302" s="184"/>
      <c r="H1302" s="178"/>
      <c r="I1302" s="184"/>
      <c r="J1302" s="178"/>
      <c r="K1302" s="184"/>
      <c r="L1302" s="178"/>
      <c r="M1302" s="173"/>
    </row>
    <row r="1303" spans="1:52" ht="30" customHeight="1">
      <c r="A1303" s="179" t="s">
        <v>3252</v>
      </c>
      <c r="B1303" s="180"/>
      <c r="C1303" s="180"/>
      <c r="D1303" s="180"/>
      <c r="E1303" s="181"/>
      <c r="F1303" s="182"/>
      <c r="G1303" s="181"/>
      <c r="H1303" s="182"/>
      <c r="I1303" s="181"/>
      <c r="J1303" s="182"/>
      <c r="K1303" s="181"/>
      <c r="L1303" s="182"/>
      <c r="M1303" s="183"/>
      <c r="N1303" s="78" t="s">
        <v>4024</v>
      </c>
    </row>
    <row r="1304" spans="1:52" ht="30" customHeight="1">
      <c r="A1304" s="172" t="s">
        <v>1795</v>
      </c>
      <c r="B1304" s="172" t="s">
        <v>1514</v>
      </c>
      <c r="C1304" s="172" t="s">
        <v>1515</v>
      </c>
      <c r="D1304" s="173">
        <v>1</v>
      </c>
      <c r="E1304" s="184">
        <f>단가대비표!O375</f>
        <v>0</v>
      </c>
      <c r="F1304" s="178">
        <f t="shared" ref="F1304:F1310" si="214">TRUNC(E1304*D1304,1)</f>
        <v>0</v>
      </c>
      <c r="G1304" s="184">
        <f>단가대비표!P375</f>
        <v>200193</v>
      </c>
      <c r="H1304" s="178">
        <f t="shared" ref="H1304:H1310" si="215">TRUNC(G1304*D1304,1)</f>
        <v>200193</v>
      </c>
      <c r="I1304" s="184">
        <f>단가대비표!V375</f>
        <v>0</v>
      </c>
      <c r="J1304" s="178">
        <f t="shared" ref="J1304:J1310" si="216">TRUNC(I1304*D1304,1)</f>
        <v>0</v>
      </c>
      <c r="K1304" s="184">
        <f t="shared" ref="K1304:L1310" si="217">TRUNC(E1304+G1304+I1304,1)</f>
        <v>200193</v>
      </c>
      <c r="L1304" s="178">
        <f t="shared" si="217"/>
        <v>200193</v>
      </c>
      <c r="M1304" s="172" t="s">
        <v>1491</v>
      </c>
      <c r="N1304" s="78" t="s">
        <v>145</v>
      </c>
      <c r="O1304" s="78" t="s">
        <v>5482</v>
      </c>
      <c r="P1304" s="78" t="s">
        <v>332</v>
      </c>
      <c r="Q1304" s="78" t="s">
        <v>332</v>
      </c>
      <c r="R1304" s="78" t="s">
        <v>331</v>
      </c>
      <c r="V1304">
        <v>1</v>
      </c>
      <c r="AV1304" s="78" t="s">
        <v>145</v>
      </c>
      <c r="AW1304" s="78" t="s">
        <v>5483</v>
      </c>
      <c r="AX1304" s="78" t="s">
        <v>145</v>
      </c>
      <c r="AY1304" s="78" t="s">
        <v>1093</v>
      </c>
      <c r="AZ1304" s="78" t="s">
        <v>145</v>
      </c>
    </row>
    <row r="1305" spans="1:52" ht="30" customHeight="1">
      <c r="A1305" s="172" t="s">
        <v>1796</v>
      </c>
      <c r="B1305" s="172" t="s">
        <v>1514</v>
      </c>
      <c r="C1305" s="172" t="s">
        <v>1515</v>
      </c>
      <c r="D1305" s="173">
        <v>2</v>
      </c>
      <c r="E1305" s="184">
        <f>단가대비표!O376</f>
        <v>0</v>
      </c>
      <c r="F1305" s="178">
        <f t="shared" si="214"/>
        <v>0</v>
      </c>
      <c r="G1305" s="184">
        <f>단가대비표!P376</f>
        <v>193922</v>
      </c>
      <c r="H1305" s="178">
        <f t="shared" si="215"/>
        <v>387844</v>
      </c>
      <c r="I1305" s="184">
        <f>단가대비표!V376</f>
        <v>0</v>
      </c>
      <c r="J1305" s="178">
        <f t="shared" si="216"/>
        <v>0</v>
      </c>
      <c r="K1305" s="184">
        <f t="shared" si="217"/>
        <v>193922</v>
      </c>
      <c r="L1305" s="178">
        <f t="shared" si="217"/>
        <v>387844</v>
      </c>
      <c r="M1305" s="172" t="s">
        <v>1491</v>
      </c>
      <c r="N1305" s="78" t="s">
        <v>145</v>
      </c>
      <c r="O1305" s="78" t="s">
        <v>5484</v>
      </c>
      <c r="P1305" s="78" t="s">
        <v>332</v>
      </c>
      <c r="Q1305" s="78" t="s">
        <v>332</v>
      </c>
      <c r="R1305" s="78" t="s">
        <v>331</v>
      </c>
      <c r="V1305">
        <v>1</v>
      </c>
      <c r="AV1305" s="78" t="s">
        <v>145</v>
      </c>
      <c r="AW1305" s="78" t="s">
        <v>5485</v>
      </c>
      <c r="AX1305" s="78" t="s">
        <v>145</v>
      </c>
      <c r="AY1305" s="78" t="s">
        <v>1093</v>
      </c>
      <c r="AZ1305" s="78" t="s">
        <v>145</v>
      </c>
    </row>
    <row r="1306" spans="1:52" ht="30" customHeight="1">
      <c r="A1306" s="172" t="s">
        <v>1797</v>
      </c>
      <c r="B1306" s="172" t="s">
        <v>1514</v>
      </c>
      <c r="C1306" s="172" t="s">
        <v>1515</v>
      </c>
      <c r="D1306" s="173">
        <v>3</v>
      </c>
      <c r="E1306" s="184">
        <f>단가대비표!O377</f>
        <v>0</v>
      </c>
      <c r="F1306" s="178">
        <f t="shared" si="214"/>
        <v>0</v>
      </c>
      <c r="G1306" s="184">
        <f>단가대비표!P377</f>
        <v>172227</v>
      </c>
      <c r="H1306" s="178">
        <f t="shared" si="215"/>
        <v>516681</v>
      </c>
      <c r="I1306" s="184">
        <f>단가대비표!V377</f>
        <v>0</v>
      </c>
      <c r="J1306" s="178">
        <f t="shared" si="216"/>
        <v>0</v>
      </c>
      <c r="K1306" s="184">
        <f t="shared" si="217"/>
        <v>172227</v>
      </c>
      <c r="L1306" s="178">
        <f t="shared" si="217"/>
        <v>516681</v>
      </c>
      <c r="M1306" s="172" t="s">
        <v>1491</v>
      </c>
      <c r="N1306" s="78" t="s">
        <v>145</v>
      </c>
      <c r="O1306" s="78" t="s">
        <v>5486</v>
      </c>
      <c r="P1306" s="78" t="s">
        <v>332</v>
      </c>
      <c r="Q1306" s="78" t="s">
        <v>332</v>
      </c>
      <c r="R1306" s="78" t="s">
        <v>331</v>
      </c>
      <c r="V1306">
        <v>1</v>
      </c>
      <c r="AV1306" s="78" t="s">
        <v>145</v>
      </c>
      <c r="AW1306" s="78" t="s">
        <v>5487</v>
      </c>
      <c r="AX1306" s="78" t="s">
        <v>145</v>
      </c>
      <c r="AY1306" s="78" t="s">
        <v>1093</v>
      </c>
      <c r="AZ1306" s="78" t="s">
        <v>145</v>
      </c>
    </row>
    <row r="1307" spans="1:52" ht="30" customHeight="1">
      <c r="A1307" s="172" t="s">
        <v>1798</v>
      </c>
      <c r="B1307" s="172" t="s">
        <v>1514</v>
      </c>
      <c r="C1307" s="172" t="s">
        <v>1515</v>
      </c>
      <c r="D1307" s="173">
        <v>3</v>
      </c>
      <c r="E1307" s="184">
        <f>단가대비표!O378</f>
        <v>0</v>
      </c>
      <c r="F1307" s="178">
        <f t="shared" si="214"/>
        <v>0</v>
      </c>
      <c r="G1307" s="184">
        <f>단가대비표!P378</f>
        <v>144810</v>
      </c>
      <c r="H1307" s="178">
        <f t="shared" si="215"/>
        <v>434430</v>
      </c>
      <c r="I1307" s="184">
        <f>단가대비표!V378</f>
        <v>0</v>
      </c>
      <c r="J1307" s="178">
        <f t="shared" si="216"/>
        <v>0</v>
      </c>
      <c r="K1307" s="184">
        <f t="shared" si="217"/>
        <v>144810</v>
      </c>
      <c r="L1307" s="178">
        <f t="shared" si="217"/>
        <v>434430</v>
      </c>
      <c r="M1307" s="172" t="s">
        <v>1491</v>
      </c>
      <c r="N1307" s="78" t="s">
        <v>145</v>
      </c>
      <c r="O1307" s="78" t="s">
        <v>5488</v>
      </c>
      <c r="P1307" s="78" t="s">
        <v>332</v>
      </c>
      <c r="Q1307" s="78" t="s">
        <v>332</v>
      </c>
      <c r="R1307" s="78" t="s">
        <v>331</v>
      </c>
      <c r="V1307">
        <v>1</v>
      </c>
      <c r="AV1307" s="78" t="s">
        <v>145</v>
      </c>
      <c r="AW1307" s="78" t="s">
        <v>5489</v>
      </c>
      <c r="AX1307" s="78" t="s">
        <v>145</v>
      </c>
      <c r="AY1307" s="78" t="s">
        <v>1093</v>
      </c>
      <c r="AZ1307" s="78" t="s">
        <v>145</v>
      </c>
    </row>
    <row r="1308" spans="1:52" ht="30" customHeight="1">
      <c r="A1308" s="172" t="s">
        <v>1799</v>
      </c>
      <c r="B1308" s="172" t="s">
        <v>1800</v>
      </c>
      <c r="C1308" s="172" t="s">
        <v>1801</v>
      </c>
      <c r="D1308" s="173">
        <v>1052.5999999999999</v>
      </c>
      <c r="E1308" s="184">
        <f>단가대비표!O344</f>
        <v>0</v>
      </c>
      <c r="F1308" s="178">
        <f t="shared" si="214"/>
        <v>0</v>
      </c>
      <c r="G1308" s="184">
        <f>단가대비표!P344</f>
        <v>0</v>
      </c>
      <c r="H1308" s="178">
        <f t="shared" si="215"/>
        <v>0</v>
      </c>
      <c r="I1308" s="184">
        <f>단가대비표!V344</f>
        <v>111</v>
      </c>
      <c r="J1308" s="178">
        <f t="shared" si="216"/>
        <v>116838.6</v>
      </c>
      <c r="K1308" s="184">
        <f t="shared" si="217"/>
        <v>111</v>
      </c>
      <c r="L1308" s="178">
        <f t="shared" si="217"/>
        <v>116838.6</v>
      </c>
      <c r="M1308" s="172" t="s">
        <v>1491</v>
      </c>
      <c r="N1308" s="78" t="s">
        <v>145</v>
      </c>
      <c r="O1308" s="78" t="s">
        <v>5490</v>
      </c>
      <c r="P1308" s="78" t="s">
        <v>332</v>
      </c>
      <c r="Q1308" s="78" t="s">
        <v>332</v>
      </c>
      <c r="R1308" s="78" t="s">
        <v>331</v>
      </c>
      <c r="V1308">
        <v>1</v>
      </c>
      <c r="AV1308" s="78" t="s">
        <v>145</v>
      </c>
      <c r="AW1308" s="78" t="s">
        <v>5491</v>
      </c>
      <c r="AX1308" s="78" t="s">
        <v>145</v>
      </c>
      <c r="AY1308" s="78" t="s">
        <v>1093</v>
      </c>
      <c r="AZ1308" s="78" t="s">
        <v>145</v>
      </c>
    </row>
    <row r="1309" spans="1:52" ht="30" customHeight="1">
      <c r="A1309" s="172" t="s">
        <v>1558</v>
      </c>
      <c r="B1309" s="172" t="s">
        <v>1802</v>
      </c>
      <c r="C1309" s="172" t="s">
        <v>381</v>
      </c>
      <c r="D1309" s="173">
        <v>0.3</v>
      </c>
      <c r="E1309" s="184">
        <f>단가대비표!O343</f>
        <v>0</v>
      </c>
      <c r="F1309" s="178">
        <f t="shared" si="214"/>
        <v>0</v>
      </c>
      <c r="G1309" s="184">
        <f>단가대비표!P343</f>
        <v>0</v>
      </c>
      <c r="H1309" s="178">
        <f t="shared" si="215"/>
        <v>0</v>
      </c>
      <c r="I1309" s="184">
        <f>단가대비표!V343</f>
        <v>1753</v>
      </c>
      <c r="J1309" s="178">
        <f t="shared" si="216"/>
        <v>525.9</v>
      </c>
      <c r="K1309" s="184">
        <f t="shared" si="217"/>
        <v>1753</v>
      </c>
      <c r="L1309" s="178">
        <f t="shared" si="217"/>
        <v>525.9</v>
      </c>
      <c r="M1309" s="172" t="s">
        <v>1491</v>
      </c>
      <c r="N1309" s="78" t="s">
        <v>145</v>
      </c>
      <c r="O1309" s="78" t="s">
        <v>5492</v>
      </c>
      <c r="P1309" s="78" t="s">
        <v>332</v>
      </c>
      <c r="Q1309" s="78" t="s">
        <v>332</v>
      </c>
      <c r="R1309" s="78" t="s">
        <v>331</v>
      </c>
      <c r="V1309">
        <v>1</v>
      </c>
      <c r="AV1309" s="78" t="s">
        <v>145</v>
      </c>
      <c r="AW1309" s="78" t="s">
        <v>5493</v>
      </c>
      <c r="AX1309" s="78" t="s">
        <v>145</v>
      </c>
      <c r="AY1309" s="78" t="s">
        <v>1093</v>
      </c>
      <c r="AZ1309" s="78" t="s">
        <v>145</v>
      </c>
    </row>
    <row r="1310" spans="1:52" ht="30" customHeight="1">
      <c r="A1310" s="172" t="s">
        <v>1492</v>
      </c>
      <c r="B1310" s="172" t="s">
        <v>1493</v>
      </c>
      <c r="C1310" s="172" t="s">
        <v>1096</v>
      </c>
      <c r="D1310" s="173">
        <v>1</v>
      </c>
      <c r="E1310" s="184">
        <v>0</v>
      </c>
      <c r="F1310" s="178">
        <f t="shared" si="214"/>
        <v>0</v>
      </c>
      <c r="G1310" s="184">
        <v>0</v>
      </c>
      <c r="H1310" s="178">
        <f t="shared" si="215"/>
        <v>0</v>
      </c>
      <c r="I1310" s="184">
        <f>TRUNC(SUMIF(V1304:V1310, RIGHTB(O1310, 1), L1304:L1310)*U1310, 2)</f>
        <v>1656512.5</v>
      </c>
      <c r="J1310" s="178">
        <f t="shared" si="216"/>
        <v>1656512.5</v>
      </c>
      <c r="K1310" s="184">
        <f t="shared" si="217"/>
        <v>1656512.5</v>
      </c>
      <c r="L1310" s="178">
        <f t="shared" si="217"/>
        <v>1656512.5</v>
      </c>
      <c r="M1310" s="172" t="s">
        <v>145</v>
      </c>
      <c r="N1310" s="78" t="s">
        <v>4024</v>
      </c>
      <c r="O1310" s="78" t="s">
        <v>4186</v>
      </c>
      <c r="P1310" s="78" t="s">
        <v>332</v>
      </c>
      <c r="Q1310" s="78" t="s">
        <v>332</v>
      </c>
      <c r="R1310" s="78" t="s">
        <v>332</v>
      </c>
      <c r="S1310">
        <v>3</v>
      </c>
      <c r="T1310">
        <v>2</v>
      </c>
      <c r="U1310">
        <v>1</v>
      </c>
      <c r="AV1310" s="78" t="s">
        <v>145</v>
      </c>
      <c r="AW1310" s="78" t="s">
        <v>5494</v>
      </c>
      <c r="AX1310" s="78" t="s">
        <v>145</v>
      </c>
      <c r="AY1310" s="78" t="s">
        <v>145</v>
      </c>
      <c r="AZ1310" s="78" t="s">
        <v>145</v>
      </c>
    </row>
    <row r="1311" spans="1:52" ht="30" customHeight="1">
      <c r="A1311" s="172" t="s">
        <v>1494</v>
      </c>
      <c r="B1311" s="172" t="s">
        <v>145</v>
      </c>
      <c r="C1311" s="172" t="s">
        <v>145</v>
      </c>
      <c r="D1311" s="173"/>
      <c r="E1311" s="184"/>
      <c r="F1311" s="178">
        <f>TRUNC(SUMIF(N1304:N1310, N1303, F1304:F1310),0)</f>
        <v>0</v>
      </c>
      <c r="G1311" s="184"/>
      <c r="H1311" s="178">
        <f>TRUNC(SUMIF(N1304:N1310, N1303, H1304:H1310),0)</f>
        <v>0</v>
      </c>
      <c r="I1311" s="184"/>
      <c r="J1311" s="178">
        <f>TRUNC(SUMIF(N1304:N1310, N1303, J1304:J1310),0)</f>
        <v>1656512</v>
      </c>
      <c r="K1311" s="184"/>
      <c r="L1311" s="178">
        <f>F1311+H1311+J1311</f>
        <v>1656512</v>
      </c>
      <c r="M1311" s="172" t="s">
        <v>145</v>
      </c>
      <c r="N1311" s="78" t="s">
        <v>342</v>
      </c>
      <c r="O1311" s="78" t="s">
        <v>342</v>
      </c>
      <c r="P1311" s="78" t="s">
        <v>145</v>
      </c>
      <c r="Q1311" s="78" t="s">
        <v>145</v>
      </c>
      <c r="R1311" s="78" t="s">
        <v>145</v>
      </c>
      <c r="AV1311" s="78" t="s">
        <v>145</v>
      </c>
      <c r="AW1311" s="78" t="s">
        <v>145</v>
      </c>
      <c r="AX1311" s="78" t="s">
        <v>145</v>
      </c>
      <c r="AY1311" s="78" t="s">
        <v>145</v>
      </c>
      <c r="AZ1311" s="78" t="s">
        <v>145</v>
      </c>
    </row>
    <row r="1312" spans="1:52" ht="30" customHeight="1">
      <c r="A1312" s="173"/>
      <c r="B1312" s="173"/>
      <c r="C1312" s="173"/>
      <c r="D1312" s="173"/>
      <c r="E1312" s="184"/>
      <c r="F1312" s="178"/>
      <c r="G1312" s="184"/>
      <c r="H1312" s="178"/>
      <c r="I1312" s="184"/>
      <c r="J1312" s="178"/>
      <c r="K1312" s="184"/>
      <c r="L1312" s="178"/>
      <c r="M1312" s="173"/>
    </row>
    <row r="1313" spans="1:52" ht="30" customHeight="1">
      <c r="A1313" s="179" t="s">
        <v>3253</v>
      </c>
      <c r="B1313" s="180"/>
      <c r="C1313" s="180"/>
      <c r="D1313" s="180"/>
      <c r="E1313" s="181"/>
      <c r="F1313" s="182"/>
      <c r="G1313" s="181"/>
      <c r="H1313" s="182"/>
      <c r="I1313" s="181"/>
      <c r="J1313" s="182"/>
      <c r="K1313" s="181"/>
      <c r="L1313" s="182"/>
      <c r="M1313" s="183"/>
      <c r="N1313" s="78" t="s">
        <v>4026</v>
      </c>
    </row>
    <row r="1314" spans="1:52" ht="30" customHeight="1">
      <c r="A1314" s="172" t="s">
        <v>1797</v>
      </c>
      <c r="B1314" s="172" t="s">
        <v>1514</v>
      </c>
      <c r="C1314" s="172" t="s">
        <v>1515</v>
      </c>
      <c r="D1314" s="173">
        <v>0.1875</v>
      </c>
      <c r="E1314" s="184">
        <f>단가대비표!O377</f>
        <v>0</v>
      </c>
      <c r="F1314" s="178">
        <f>TRUNC(E1314*D1314,1)</f>
        <v>0</v>
      </c>
      <c r="G1314" s="184">
        <f>단가대비표!P377</f>
        <v>172227</v>
      </c>
      <c r="H1314" s="178">
        <f>TRUNC(G1314*D1314,1)</f>
        <v>32292.5</v>
      </c>
      <c r="I1314" s="184">
        <f>단가대비표!V377</f>
        <v>0</v>
      </c>
      <c r="J1314" s="178">
        <f>TRUNC(I1314*D1314,1)</f>
        <v>0</v>
      </c>
      <c r="K1314" s="184">
        <f t="shared" ref="K1314:L1318" si="218">TRUNC(E1314+G1314+I1314,1)</f>
        <v>172227</v>
      </c>
      <c r="L1314" s="178">
        <f t="shared" si="218"/>
        <v>32292.5</v>
      </c>
      <c r="M1314" s="172" t="s">
        <v>1491</v>
      </c>
      <c r="N1314" s="78" t="s">
        <v>145</v>
      </c>
      <c r="O1314" s="78" t="s">
        <v>5486</v>
      </c>
      <c r="P1314" s="78" t="s">
        <v>332</v>
      </c>
      <c r="Q1314" s="78" t="s">
        <v>332</v>
      </c>
      <c r="R1314" s="78" t="s">
        <v>331</v>
      </c>
      <c r="V1314">
        <v>1</v>
      </c>
      <c r="AV1314" s="78" t="s">
        <v>145</v>
      </c>
      <c r="AW1314" s="78" t="s">
        <v>5495</v>
      </c>
      <c r="AX1314" s="78" t="s">
        <v>145</v>
      </c>
      <c r="AY1314" s="78" t="s">
        <v>1093</v>
      </c>
      <c r="AZ1314" s="78" t="s">
        <v>145</v>
      </c>
    </row>
    <row r="1315" spans="1:52" ht="30" customHeight="1">
      <c r="A1315" s="172" t="s">
        <v>1798</v>
      </c>
      <c r="B1315" s="172" t="s">
        <v>1514</v>
      </c>
      <c r="C1315" s="172" t="s">
        <v>1515</v>
      </c>
      <c r="D1315" s="173">
        <v>0.1875</v>
      </c>
      <c r="E1315" s="184">
        <f>단가대비표!O378</f>
        <v>0</v>
      </c>
      <c r="F1315" s="178">
        <f>TRUNC(E1315*D1315,1)</f>
        <v>0</v>
      </c>
      <c r="G1315" s="184">
        <f>단가대비표!P378</f>
        <v>144810</v>
      </c>
      <c r="H1315" s="178">
        <f>TRUNC(G1315*D1315,1)</f>
        <v>27151.8</v>
      </c>
      <c r="I1315" s="184">
        <f>단가대비표!V378</f>
        <v>0</v>
      </c>
      <c r="J1315" s="178">
        <f>TRUNC(I1315*D1315,1)</f>
        <v>0</v>
      </c>
      <c r="K1315" s="184">
        <f t="shared" si="218"/>
        <v>144810</v>
      </c>
      <c r="L1315" s="178">
        <f t="shared" si="218"/>
        <v>27151.8</v>
      </c>
      <c r="M1315" s="172" t="s">
        <v>1491</v>
      </c>
      <c r="N1315" s="78" t="s">
        <v>145</v>
      </c>
      <c r="O1315" s="78" t="s">
        <v>5488</v>
      </c>
      <c r="P1315" s="78" t="s">
        <v>332</v>
      </c>
      <c r="Q1315" s="78" t="s">
        <v>332</v>
      </c>
      <c r="R1315" s="78" t="s">
        <v>331</v>
      </c>
      <c r="V1315">
        <v>1</v>
      </c>
      <c r="AV1315" s="78" t="s">
        <v>145</v>
      </c>
      <c r="AW1315" s="78" t="s">
        <v>5496</v>
      </c>
      <c r="AX1315" s="78" t="s">
        <v>145</v>
      </c>
      <c r="AY1315" s="78" t="s">
        <v>1093</v>
      </c>
      <c r="AZ1315" s="78" t="s">
        <v>145</v>
      </c>
    </row>
    <row r="1316" spans="1:52" ht="30" customHeight="1">
      <c r="A1316" s="172" t="s">
        <v>1799</v>
      </c>
      <c r="B1316" s="172" t="s">
        <v>1800</v>
      </c>
      <c r="C1316" s="172" t="s">
        <v>1801</v>
      </c>
      <c r="D1316" s="173">
        <v>60</v>
      </c>
      <c r="E1316" s="184">
        <f>단가대비표!O344</f>
        <v>0</v>
      </c>
      <c r="F1316" s="178">
        <f>TRUNC(E1316*D1316,1)</f>
        <v>0</v>
      </c>
      <c r="G1316" s="184">
        <f>단가대비표!P344</f>
        <v>0</v>
      </c>
      <c r="H1316" s="178">
        <f>TRUNC(G1316*D1316,1)</f>
        <v>0</v>
      </c>
      <c r="I1316" s="184">
        <f>단가대비표!V344</f>
        <v>111</v>
      </c>
      <c r="J1316" s="178">
        <f>TRUNC(I1316*D1316,1)</f>
        <v>6660</v>
      </c>
      <c r="K1316" s="184">
        <f t="shared" si="218"/>
        <v>111</v>
      </c>
      <c r="L1316" s="178">
        <f t="shared" si="218"/>
        <v>6660</v>
      </c>
      <c r="M1316" s="172" t="s">
        <v>1491</v>
      </c>
      <c r="N1316" s="78" t="s">
        <v>145</v>
      </c>
      <c r="O1316" s="78" t="s">
        <v>5490</v>
      </c>
      <c r="P1316" s="78" t="s">
        <v>332</v>
      </c>
      <c r="Q1316" s="78" t="s">
        <v>332</v>
      </c>
      <c r="R1316" s="78" t="s">
        <v>331</v>
      </c>
      <c r="V1316">
        <v>1</v>
      </c>
      <c r="AV1316" s="78" t="s">
        <v>145</v>
      </c>
      <c r="AW1316" s="78" t="s">
        <v>5497</v>
      </c>
      <c r="AX1316" s="78" t="s">
        <v>145</v>
      </c>
      <c r="AY1316" s="78" t="s">
        <v>1093</v>
      </c>
      <c r="AZ1316" s="78" t="s">
        <v>145</v>
      </c>
    </row>
    <row r="1317" spans="1:52" ht="30" customHeight="1">
      <c r="A1317" s="172" t="s">
        <v>1558</v>
      </c>
      <c r="B1317" s="172" t="s">
        <v>1802</v>
      </c>
      <c r="C1317" s="172" t="s">
        <v>381</v>
      </c>
      <c r="D1317" s="173">
        <v>0.1</v>
      </c>
      <c r="E1317" s="184">
        <f>단가대비표!O343</f>
        <v>0</v>
      </c>
      <c r="F1317" s="178">
        <f>TRUNC(E1317*D1317,1)</f>
        <v>0</v>
      </c>
      <c r="G1317" s="184">
        <f>단가대비표!P343</f>
        <v>0</v>
      </c>
      <c r="H1317" s="178">
        <f>TRUNC(G1317*D1317,1)</f>
        <v>0</v>
      </c>
      <c r="I1317" s="184">
        <f>단가대비표!V343</f>
        <v>1753</v>
      </c>
      <c r="J1317" s="178">
        <f>TRUNC(I1317*D1317,1)</f>
        <v>175.3</v>
      </c>
      <c r="K1317" s="184">
        <f t="shared" si="218"/>
        <v>1753</v>
      </c>
      <c r="L1317" s="178">
        <f t="shared" si="218"/>
        <v>175.3</v>
      </c>
      <c r="M1317" s="172" t="s">
        <v>1491</v>
      </c>
      <c r="N1317" s="78" t="s">
        <v>145</v>
      </c>
      <c r="O1317" s="78" t="s">
        <v>5492</v>
      </c>
      <c r="P1317" s="78" t="s">
        <v>332</v>
      </c>
      <c r="Q1317" s="78" t="s">
        <v>332</v>
      </c>
      <c r="R1317" s="78" t="s">
        <v>331</v>
      </c>
      <c r="V1317">
        <v>1</v>
      </c>
      <c r="AV1317" s="78" t="s">
        <v>145</v>
      </c>
      <c r="AW1317" s="78" t="s">
        <v>5498</v>
      </c>
      <c r="AX1317" s="78" t="s">
        <v>145</v>
      </c>
      <c r="AY1317" s="78" t="s">
        <v>1093</v>
      </c>
      <c r="AZ1317" s="78" t="s">
        <v>145</v>
      </c>
    </row>
    <row r="1318" spans="1:52" ht="30" customHeight="1">
      <c r="A1318" s="172" t="s">
        <v>1492</v>
      </c>
      <c r="B1318" s="172" t="s">
        <v>1493</v>
      </c>
      <c r="C1318" s="172" t="s">
        <v>1096</v>
      </c>
      <c r="D1318" s="173">
        <v>1</v>
      </c>
      <c r="E1318" s="184">
        <v>0</v>
      </c>
      <c r="F1318" s="178">
        <f>TRUNC(E1318*D1318,1)</f>
        <v>0</v>
      </c>
      <c r="G1318" s="184">
        <v>0</v>
      </c>
      <c r="H1318" s="178">
        <f>TRUNC(G1318*D1318,1)</f>
        <v>0</v>
      </c>
      <c r="I1318" s="184">
        <f>TRUNC(SUMIF(V1314:V1318, RIGHTB(O1318, 1), L1314:L1318)*U1318, 2)</f>
        <v>66279.600000000006</v>
      </c>
      <c r="J1318" s="178">
        <f>TRUNC(I1318*D1318,1)</f>
        <v>66279.600000000006</v>
      </c>
      <c r="K1318" s="184">
        <f t="shared" si="218"/>
        <v>66279.600000000006</v>
      </c>
      <c r="L1318" s="178">
        <f t="shared" si="218"/>
        <v>66279.600000000006</v>
      </c>
      <c r="M1318" s="172" t="s">
        <v>145</v>
      </c>
      <c r="N1318" s="78" t="s">
        <v>4026</v>
      </c>
      <c r="O1318" s="78" t="s">
        <v>4186</v>
      </c>
      <c r="P1318" s="78" t="s">
        <v>332</v>
      </c>
      <c r="Q1318" s="78" t="s">
        <v>332</v>
      </c>
      <c r="R1318" s="78" t="s">
        <v>332</v>
      </c>
      <c r="S1318">
        <v>3</v>
      </c>
      <c r="T1318">
        <v>2</v>
      </c>
      <c r="U1318">
        <v>1</v>
      </c>
      <c r="AV1318" s="78" t="s">
        <v>145</v>
      </c>
      <c r="AW1318" s="78" t="s">
        <v>5499</v>
      </c>
      <c r="AX1318" s="78" t="s">
        <v>145</v>
      </c>
      <c r="AY1318" s="78" t="s">
        <v>145</v>
      </c>
      <c r="AZ1318" s="78" t="s">
        <v>145</v>
      </c>
    </row>
    <row r="1319" spans="1:52" ht="30" customHeight="1">
      <c r="A1319" s="172" t="s">
        <v>1494</v>
      </c>
      <c r="B1319" s="172" t="s">
        <v>145</v>
      </c>
      <c r="C1319" s="172" t="s">
        <v>145</v>
      </c>
      <c r="D1319" s="173"/>
      <c r="E1319" s="184"/>
      <c r="F1319" s="178">
        <f>TRUNC(SUMIF(N1314:N1318, N1313, F1314:F1318),0)</f>
        <v>0</v>
      </c>
      <c r="G1319" s="184"/>
      <c r="H1319" s="178">
        <f>TRUNC(SUMIF(N1314:N1318, N1313, H1314:H1318),0)</f>
        <v>0</v>
      </c>
      <c r="I1319" s="184"/>
      <c r="J1319" s="178">
        <f>TRUNC(SUMIF(N1314:N1318, N1313, J1314:J1318),0)</f>
        <v>66279</v>
      </c>
      <c r="K1319" s="184"/>
      <c r="L1319" s="178">
        <f>F1319+H1319+J1319</f>
        <v>66279</v>
      </c>
      <c r="M1319" s="172" t="s">
        <v>145</v>
      </c>
      <c r="N1319" s="78" t="s">
        <v>342</v>
      </c>
      <c r="O1319" s="78" t="s">
        <v>342</v>
      </c>
      <c r="P1319" s="78" t="s">
        <v>145</v>
      </c>
      <c r="Q1319" s="78" t="s">
        <v>145</v>
      </c>
      <c r="R1319" s="78" t="s">
        <v>145</v>
      </c>
      <c r="AV1319" s="78" t="s">
        <v>145</v>
      </c>
      <c r="AW1319" s="78" t="s">
        <v>145</v>
      </c>
      <c r="AX1319" s="78" t="s">
        <v>145</v>
      </c>
      <c r="AY1319" s="78" t="s">
        <v>145</v>
      </c>
      <c r="AZ1319" s="78" t="s">
        <v>145</v>
      </c>
    </row>
    <row r="1320" spans="1:52" ht="30" customHeight="1">
      <c r="A1320" s="173"/>
      <c r="B1320" s="173"/>
      <c r="C1320" s="173"/>
      <c r="D1320" s="173"/>
      <c r="E1320" s="184"/>
      <c r="F1320" s="178"/>
      <c r="G1320" s="184"/>
      <c r="H1320" s="178"/>
      <c r="I1320" s="184"/>
      <c r="J1320" s="178"/>
      <c r="K1320" s="184"/>
      <c r="L1320" s="178"/>
      <c r="M1320" s="173"/>
    </row>
    <row r="1321" spans="1:52" ht="30" customHeight="1">
      <c r="A1321" s="179" t="s">
        <v>3254</v>
      </c>
      <c r="B1321" s="180"/>
      <c r="C1321" s="180"/>
      <c r="D1321" s="180"/>
      <c r="E1321" s="181"/>
      <c r="F1321" s="182"/>
      <c r="G1321" s="181"/>
      <c r="H1321" s="182"/>
      <c r="I1321" s="181"/>
      <c r="J1321" s="182"/>
      <c r="K1321" s="181"/>
      <c r="L1321" s="182"/>
      <c r="M1321" s="183"/>
      <c r="N1321" s="78" t="s">
        <v>4028</v>
      </c>
    </row>
    <row r="1322" spans="1:52" ht="30" customHeight="1">
      <c r="A1322" s="172" t="s">
        <v>1798</v>
      </c>
      <c r="B1322" s="172" t="s">
        <v>1514</v>
      </c>
      <c r="C1322" s="172" t="s">
        <v>1515</v>
      </c>
      <c r="D1322" s="173">
        <v>6.25E-2</v>
      </c>
      <c r="E1322" s="184">
        <f>단가대비표!O378</f>
        <v>0</v>
      </c>
      <c r="F1322" s="178">
        <f>TRUNC(E1322*D1322,1)</f>
        <v>0</v>
      </c>
      <c r="G1322" s="184">
        <f>단가대비표!P378</f>
        <v>144810</v>
      </c>
      <c r="H1322" s="178">
        <f>TRUNC(G1322*D1322,1)</f>
        <v>9050.6</v>
      </c>
      <c r="I1322" s="184">
        <f>단가대비표!V378</f>
        <v>0</v>
      </c>
      <c r="J1322" s="178">
        <f>TRUNC(I1322*D1322,1)</f>
        <v>0</v>
      </c>
      <c r="K1322" s="184">
        <f>TRUNC(E1322+G1322+I1322,1)</f>
        <v>144810</v>
      </c>
      <c r="L1322" s="178">
        <f>TRUNC(F1322+H1322+J1322,1)</f>
        <v>9050.6</v>
      </c>
      <c r="M1322" s="172" t="s">
        <v>1491</v>
      </c>
      <c r="N1322" s="78" t="s">
        <v>145</v>
      </c>
      <c r="O1322" s="78" t="s">
        <v>5488</v>
      </c>
      <c r="P1322" s="78" t="s">
        <v>332</v>
      </c>
      <c r="Q1322" s="78" t="s">
        <v>332</v>
      </c>
      <c r="R1322" s="78" t="s">
        <v>331</v>
      </c>
      <c r="V1322">
        <v>1</v>
      </c>
      <c r="AV1322" s="78" t="s">
        <v>145</v>
      </c>
      <c r="AW1322" s="78" t="s">
        <v>5500</v>
      </c>
      <c r="AX1322" s="78" t="s">
        <v>145</v>
      </c>
      <c r="AY1322" s="78" t="s">
        <v>1093</v>
      </c>
      <c r="AZ1322" s="78" t="s">
        <v>145</v>
      </c>
    </row>
    <row r="1323" spans="1:52" ht="30" customHeight="1">
      <c r="A1323" s="172" t="s">
        <v>1492</v>
      </c>
      <c r="B1323" s="172" t="s">
        <v>1493</v>
      </c>
      <c r="C1323" s="172" t="s">
        <v>1096</v>
      </c>
      <c r="D1323" s="173">
        <v>1</v>
      </c>
      <c r="E1323" s="184">
        <v>0</v>
      </c>
      <c r="F1323" s="178">
        <f>TRUNC(E1323*D1323,1)</f>
        <v>0</v>
      </c>
      <c r="G1323" s="184">
        <v>0</v>
      </c>
      <c r="H1323" s="178">
        <f>TRUNC(G1323*D1323,1)</f>
        <v>0</v>
      </c>
      <c r="I1323" s="184">
        <f>TRUNC(SUMIF(V1322:V1323, RIGHTB(O1323, 1), L1322:L1323)*U1323, 2)</f>
        <v>9050.6</v>
      </c>
      <c r="J1323" s="178">
        <f>TRUNC(I1323*D1323,1)</f>
        <v>9050.6</v>
      </c>
      <c r="K1323" s="184">
        <f>TRUNC(E1323+G1323+I1323,1)</f>
        <v>9050.6</v>
      </c>
      <c r="L1323" s="178">
        <f>TRUNC(F1323+H1323+J1323,1)</f>
        <v>9050.6</v>
      </c>
      <c r="M1323" s="172" t="s">
        <v>145</v>
      </c>
      <c r="N1323" s="78" t="s">
        <v>4028</v>
      </c>
      <c r="O1323" s="78" t="s">
        <v>4186</v>
      </c>
      <c r="P1323" s="78" t="s">
        <v>332</v>
      </c>
      <c r="Q1323" s="78" t="s">
        <v>332</v>
      </c>
      <c r="R1323" s="78" t="s">
        <v>332</v>
      </c>
      <c r="S1323">
        <v>3</v>
      </c>
      <c r="T1323">
        <v>2</v>
      </c>
      <c r="U1323">
        <v>1</v>
      </c>
      <c r="AV1323" s="78" t="s">
        <v>145</v>
      </c>
      <c r="AW1323" s="78" t="s">
        <v>5501</v>
      </c>
      <c r="AX1323" s="78" t="s">
        <v>145</v>
      </c>
      <c r="AY1323" s="78" t="s">
        <v>145</v>
      </c>
      <c r="AZ1323" s="78" t="s">
        <v>145</v>
      </c>
    </row>
    <row r="1324" spans="1:52" ht="30" customHeight="1">
      <c r="A1324" s="172" t="s">
        <v>1494</v>
      </c>
      <c r="B1324" s="172" t="s">
        <v>145</v>
      </c>
      <c r="C1324" s="172" t="s">
        <v>145</v>
      </c>
      <c r="D1324" s="173"/>
      <c r="E1324" s="184"/>
      <c r="F1324" s="178">
        <f>TRUNC(SUMIF(N1322:N1323, N1321, F1322:F1323),0)</f>
        <v>0</v>
      </c>
      <c r="G1324" s="184"/>
      <c r="H1324" s="178">
        <f>TRUNC(SUMIF(N1322:N1323, N1321, H1322:H1323),0)</f>
        <v>0</v>
      </c>
      <c r="I1324" s="184"/>
      <c r="J1324" s="178">
        <f>TRUNC(SUMIF(N1322:N1323, N1321, J1322:J1323),0)</f>
        <v>9050</v>
      </c>
      <c r="K1324" s="184"/>
      <c r="L1324" s="178">
        <f>F1324+H1324+J1324</f>
        <v>9050</v>
      </c>
      <c r="M1324" s="172" t="s">
        <v>145</v>
      </c>
      <c r="N1324" s="78" t="s">
        <v>342</v>
      </c>
      <c r="O1324" s="78" t="s">
        <v>342</v>
      </c>
      <c r="P1324" s="78" t="s">
        <v>145</v>
      </c>
      <c r="Q1324" s="78" t="s">
        <v>145</v>
      </c>
      <c r="R1324" s="78" t="s">
        <v>145</v>
      </c>
      <c r="AV1324" s="78" t="s">
        <v>145</v>
      </c>
      <c r="AW1324" s="78" t="s">
        <v>145</v>
      </c>
      <c r="AX1324" s="78" t="s">
        <v>145</v>
      </c>
      <c r="AY1324" s="78" t="s">
        <v>145</v>
      </c>
      <c r="AZ1324" s="78" t="s">
        <v>145</v>
      </c>
    </row>
    <row r="1325" spans="1:52" ht="30" customHeight="1">
      <c r="A1325" s="173"/>
      <c r="B1325" s="173"/>
      <c r="C1325" s="173"/>
      <c r="D1325" s="173"/>
      <c r="E1325" s="184"/>
      <c r="F1325" s="178"/>
      <c r="G1325" s="184"/>
      <c r="H1325" s="178"/>
      <c r="I1325" s="184"/>
      <c r="J1325" s="178"/>
      <c r="K1325" s="184"/>
      <c r="L1325" s="178"/>
      <c r="M1325" s="173"/>
    </row>
    <row r="1326" spans="1:52" ht="30" customHeight="1">
      <c r="A1326" s="179" t="s">
        <v>3255</v>
      </c>
      <c r="B1326" s="180"/>
      <c r="C1326" s="180"/>
      <c r="D1326" s="180"/>
      <c r="E1326" s="181"/>
      <c r="F1326" s="182"/>
      <c r="G1326" s="181"/>
      <c r="H1326" s="182"/>
      <c r="I1326" s="181"/>
      <c r="J1326" s="182"/>
      <c r="K1326" s="181"/>
      <c r="L1326" s="182"/>
      <c r="M1326" s="183"/>
      <c r="N1326" s="78" t="s">
        <v>4030</v>
      </c>
    </row>
    <row r="1327" spans="1:52" ht="30" customHeight="1">
      <c r="A1327" s="172" t="s">
        <v>1798</v>
      </c>
      <c r="B1327" s="172" t="s">
        <v>1514</v>
      </c>
      <c r="C1327" s="172" t="s">
        <v>1515</v>
      </c>
      <c r="D1327" s="173">
        <v>1.2500000000000001E-2</v>
      </c>
      <c r="E1327" s="184">
        <f>단가대비표!O378</f>
        <v>0</v>
      </c>
      <c r="F1327" s="178">
        <f>TRUNC(E1327*D1327,1)</f>
        <v>0</v>
      </c>
      <c r="G1327" s="184">
        <f>단가대비표!P378</f>
        <v>144810</v>
      </c>
      <c r="H1327" s="178">
        <f>TRUNC(G1327*D1327,1)</f>
        <v>1810.1</v>
      </c>
      <c r="I1327" s="184">
        <f>단가대비표!V378</f>
        <v>0</v>
      </c>
      <c r="J1327" s="178">
        <f>TRUNC(I1327*D1327,1)</f>
        <v>0</v>
      </c>
      <c r="K1327" s="184">
        <f t="shared" ref="K1327:L1329" si="219">TRUNC(E1327+G1327+I1327,1)</f>
        <v>144810</v>
      </c>
      <c r="L1327" s="178">
        <f t="shared" si="219"/>
        <v>1810.1</v>
      </c>
      <c r="M1327" s="172" t="s">
        <v>1491</v>
      </c>
      <c r="N1327" s="78" t="s">
        <v>145</v>
      </c>
      <c r="O1327" s="78" t="s">
        <v>5488</v>
      </c>
      <c r="P1327" s="78" t="s">
        <v>332</v>
      </c>
      <c r="Q1327" s="78" t="s">
        <v>332</v>
      </c>
      <c r="R1327" s="78" t="s">
        <v>331</v>
      </c>
      <c r="V1327">
        <v>1</v>
      </c>
      <c r="AV1327" s="78" t="s">
        <v>145</v>
      </c>
      <c r="AW1327" s="78" t="s">
        <v>5502</v>
      </c>
      <c r="AX1327" s="78" t="s">
        <v>145</v>
      </c>
      <c r="AY1327" s="78" t="s">
        <v>1093</v>
      </c>
      <c r="AZ1327" s="78" t="s">
        <v>145</v>
      </c>
    </row>
    <row r="1328" spans="1:52" ht="30" customHeight="1">
      <c r="A1328" s="172" t="s">
        <v>1558</v>
      </c>
      <c r="B1328" s="172" t="s">
        <v>1802</v>
      </c>
      <c r="C1328" s="172" t="s">
        <v>381</v>
      </c>
      <c r="D1328" s="173">
        <v>0.1</v>
      </c>
      <c r="E1328" s="184">
        <f>단가대비표!O343</f>
        <v>0</v>
      </c>
      <c r="F1328" s="178">
        <f>TRUNC(E1328*D1328,1)</f>
        <v>0</v>
      </c>
      <c r="G1328" s="184">
        <f>단가대비표!P343</f>
        <v>0</v>
      </c>
      <c r="H1328" s="178">
        <f>TRUNC(G1328*D1328,1)</f>
        <v>0</v>
      </c>
      <c r="I1328" s="184">
        <f>단가대비표!V343</f>
        <v>1753</v>
      </c>
      <c r="J1328" s="178">
        <f>TRUNC(I1328*D1328,1)</f>
        <v>175.3</v>
      </c>
      <c r="K1328" s="184">
        <f t="shared" si="219"/>
        <v>1753</v>
      </c>
      <c r="L1328" s="178">
        <f t="shared" si="219"/>
        <v>175.3</v>
      </c>
      <c r="M1328" s="172" t="s">
        <v>1491</v>
      </c>
      <c r="N1328" s="78" t="s">
        <v>145</v>
      </c>
      <c r="O1328" s="78" t="s">
        <v>5492</v>
      </c>
      <c r="P1328" s="78" t="s">
        <v>332</v>
      </c>
      <c r="Q1328" s="78" t="s">
        <v>332</v>
      </c>
      <c r="R1328" s="78" t="s">
        <v>331</v>
      </c>
      <c r="V1328">
        <v>1</v>
      </c>
      <c r="AV1328" s="78" t="s">
        <v>145</v>
      </c>
      <c r="AW1328" s="78" t="s">
        <v>5503</v>
      </c>
      <c r="AX1328" s="78" t="s">
        <v>145</v>
      </c>
      <c r="AY1328" s="78" t="s">
        <v>1093</v>
      </c>
      <c r="AZ1328" s="78" t="s">
        <v>145</v>
      </c>
    </row>
    <row r="1329" spans="1:52" ht="30" customHeight="1">
      <c r="A1329" s="172" t="s">
        <v>1492</v>
      </c>
      <c r="B1329" s="172" t="s">
        <v>1493</v>
      </c>
      <c r="C1329" s="172" t="s">
        <v>1096</v>
      </c>
      <c r="D1329" s="173">
        <v>1</v>
      </c>
      <c r="E1329" s="184">
        <v>0</v>
      </c>
      <c r="F1329" s="178">
        <f>TRUNC(E1329*D1329,1)</f>
        <v>0</v>
      </c>
      <c r="G1329" s="184">
        <v>0</v>
      </c>
      <c r="H1329" s="178">
        <f>TRUNC(G1329*D1329,1)</f>
        <v>0</v>
      </c>
      <c r="I1329" s="184">
        <f>TRUNC(SUMIF(V1327:V1329, RIGHTB(O1329, 1), L1327:L1329)*U1329, 2)</f>
        <v>1985.4</v>
      </c>
      <c r="J1329" s="178">
        <f>TRUNC(I1329*D1329,1)</f>
        <v>1985.4</v>
      </c>
      <c r="K1329" s="184">
        <f t="shared" si="219"/>
        <v>1985.4</v>
      </c>
      <c r="L1329" s="178">
        <f t="shared" si="219"/>
        <v>1985.4</v>
      </c>
      <c r="M1329" s="172" t="s">
        <v>145</v>
      </c>
      <c r="N1329" s="78" t="s">
        <v>4030</v>
      </c>
      <c r="O1329" s="78" t="s">
        <v>4186</v>
      </c>
      <c r="P1329" s="78" t="s">
        <v>332</v>
      </c>
      <c r="Q1329" s="78" t="s">
        <v>332</v>
      </c>
      <c r="R1329" s="78" t="s">
        <v>332</v>
      </c>
      <c r="S1329">
        <v>3</v>
      </c>
      <c r="T1329">
        <v>2</v>
      </c>
      <c r="U1329">
        <v>1</v>
      </c>
      <c r="AV1329" s="78" t="s">
        <v>145</v>
      </c>
      <c r="AW1329" s="78" t="s">
        <v>5504</v>
      </c>
      <c r="AX1329" s="78" t="s">
        <v>145</v>
      </c>
      <c r="AY1329" s="78" t="s">
        <v>145</v>
      </c>
      <c r="AZ1329" s="78" t="s">
        <v>145</v>
      </c>
    </row>
    <row r="1330" spans="1:52" ht="30" customHeight="1">
      <c r="A1330" s="172" t="s">
        <v>1494</v>
      </c>
      <c r="B1330" s="172" t="s">
        <v>145</v>
      </c>
      <c r="C1330" s="172" t="s">
        <v>145</v>
      </c>
      <c r="D1330" s="173"/>
      <c r="E1330" s="184"/>
      <c r="F1330" s="178">
        <f>TRUNC(SUMIF(N1327:N1329, N1326, F1327:F1329),0)</f>
        <v>0</v>
      </c>
      <c r="G1330" s="184"/>
      <c r="H1330" s="178">
        <f>TRUNC(SUMIF(N1327:N1329, N1326, H1327:H1329),0)</f>
        <v>0</v>
      </c>
      <c r="I1330" s="184"/>
      <c r="J1330" s="178">
        <f>TRUNC(SUMIF(N1327:N1329, N1326, J1327:J1329),0)</f>
        <v>1985</v>
      </c>
      <c r="K1330" s="184"/>
      <c r="L1330" s="178">
        <f>F1330+H1330+J1330</f>
        <v>1985</v>
      </c>
      <c r="M1330" s="172" t="s">
        <v>145</v>
      </c>
      <c r="N1330" s="78" t="s">
        <v>342</v>
      </c>
      <c r="O1330" s="78" t="s">
        <v>342</v>
      </c>
      <c r="P1330" s="78" t="s">
        <v>145</v>
      </c>
      <c r="Q1330" s="78" t="s">
        <v>145</v>
      </c>
      <c r="R1330" s="78" t="s">
        <v>145</v>
      </c>
      <c r="AV1330" s="78" t="s">
        <v>145</v>
      </c>
      <c r="AW1330" s="78" t="s">
        <v>145</v>
      </c>
      <c r="AX1330" s="78" t="s">
        <v>145</v>
      </c>
      <c r="AY1330" s="78" t="s">
        <v>145</v>
      </c>
      <c r="AZ1330" s="78" t="s">
        <v>145</v>
      </c>
    </row>
    <row r="1331" spans="1:52" ht="30" customHeight="1">
      <c r="A1331" s="173"/>
      <c r="B1331" s="173"/>
      <c r="C1331" s="173"/>
      <c r="D1331" s="173"/>
      <c r="E1331" s="184"/>
      <c r="F1331" s="178"/>
      <c r="G1331" s="184"/>
      <c r="H1331" s="178"/>
      <c r="I1331" s="184"/>
      <c r="J1331" s="178"/>
      <c r="K1331" s="184"/>
      <c r="L1331" s="178"/>
      <c r="M1331" s="173"/>
    </row>
    <row r="1332" spans="1:52" ht="30" customHeight="1">
      <c r="A1332" s="179" t="s">
        <v>3256</v>
      </c>
      <c r="B1332" s="180"/>
      <c r="C1332" s="180"/>
      <c r="D1332" s="180"/>
      <c r="E1332" s="181"/>
      <c r="F1332" s="182"/>
      <c r="G1332" s="181"/>
      <c r="H1332" s="182"/>
      <c r="I1332" s="181"/>
      <c r="J1332" s="182"/>
      <c r="K1332" s="181"/>
      <c r="L1332" s="182"/>
      <c r="M1332" s="183"/>
      <c r="N1332" s="78" t="s">
        <v>4032</v>
      </c>
    </row>
    <row r="1333" spans="1:52" ht="30" customHeight="1">
      <c r="A1333" s="172" t="s">
        <v>1797</v>
      </c>
      <c r="B1333" s="172" t="s">
        <v>1514</v>
      </c>
      <c r="C1333" s="172" t="s">
        <v>1515</v>
      </c>
      <c r="D1333" s="173">
        <v>3.7499999999999999E-2</v>
      </c>
      <c r="E1333" s="184">
        <f>단가대비표!O377</f>
        <v>0</v>
      </c>
      <c r="F1333" s="178">
        <f>TRUNC(E1333*D1333,1)</f>
        <v>0</v>
      </c>
      <c r="G1333" s="184">
        <f>단가대비표!P377</f>
        <v>172227</v>
      </c>
      <c r="H1333" s="178">
        <f>TRUNC(G1333*D1333,1)</f>
        <v>6458.5</v>
      </c>
      <c r="I1333" s="184">
        <f>단가대비표!V377</f>
        <v>0</v>
      </c>
      <c r="J1333" s="178">
        <f>TRUNC(I1333*D1333,1)</f>
        <v>0</v>
      </c>
      <c r="K1333" s="184">
        <f t="shared" ref="K1333:L1336" si="220">TRUNC(E1333+G1333+I1333,1)</f>
        <v>172227</v>
      </c>
      <c r="L1333" s="178">
        <f t="shared" si="220"/>
        <v>6458.5</v>
      </c>
      <c r="M1333" s="172" t="s">
        <v>1491</v>
      </c>
      <c r="N1333" s="78" t="s">
        <v>145</v>
      </c>
      <c r="O1333" s="78" t="s">
        <v>5486</v>
      </c>
      <c r="P1333" s="78" t="s">
        <v>332</v>
      </c>
      <c r="Q1333" s="78" t="s">
        <v>332</v>
      </c>
      <c r="R1333" s="78" t="s">
        <v>331</v>
      </c>
      <c r="V1333">
        <v>1</v>
      </c>
      <c r="AV1333" s="78" t="s">
        <v>145</v>
      </c>
      <c r="AW1333" s="78" t="s">
        <v>5505</v>
      </c>
      <c r="AX1333" s="78" t="s">
        <v>145</v>
      </c>
      <c r="AY1333" s="78" t="s">
        <v>1093</v>
      </c>
      <c r="AZ1333" s="78" t="s">
        <v>145</v>
      </c>
    </row>
    <row r="1334" spans="1:52" ht="30" customHeight="1">
      <c r="A1334" s="172" t="s">
        <v>1798</v>
      </c>
      <c r="B1334" s="172" t="s">
        <v>1514</v>
      </c>
      <c r="C1334" s="172" t="s">
        <v>1515</v>
      </c>
      <c r="D1334" s="173">
        <v>2.5000000000000001E-2</v>
      </c>
      <c r="E1334" s="184">
        <f>단가대비표!O378</f>
        <v>0</v>
      </c>
      <c r="F1334" s="178">
        <f>TRUNC(E1334*D1334,1)</f>
        <v>0</v>
      </c>
      <c r="G1334" s="184">
        <f>단가대비표!P378</f>
        <v>144810</v>
      </c>
      <c r="H1334" s="178">
        <f>TRUNC(G1334*D1334,1)</f>
        <v>3620.2</v>
      </c>
      <c r="I1334" s="184">
        <f>단가대비표!V378</f>
        <v>0</v>
      </c>
      <c r="J1334" s="178">
        <f>TRUNC(I1334*D1334,1)</f>
        <v>0</v>
      </c>
      <c r="K1334" s="184">
        <f t="shared" si="220"/>
        <v>144810</v>
      </c>
      <c r="L1334" s="178">
        <f t="shared" si="220"/>
        <v>3620.2</v>
      </c>
      <c r="M1334" s="172" t="s">
        <v>1491</v>
      </c>
      <c r="N1334" s="78" t="s">
        <v>145</v>
      </c>
      <c r="O1334" s="78" t="s">
        <v>5488</v>
      </c>
      <c r="P1334" s="78" t="s">
        <v>332</v>
      </c>
      <c r="Q1334" s="78" t="s">
        <v>332</v>
      </c>
      <c r="R1334" s="78" t="s">
        <v>331</v>
      </c>
      <c r="V1334">
        <v>1</v>
      </c>
      <c r="AV1334" s="78" t="s">
        <v>145</v>
      </c>
      <c r="AW1334" s="78" t="s">
        <v>5506</v>
      </c>
      <c r="AX1334" s="78" t="s">
        <v>145</v>
      </c>
      <c r="AY1334" s="78" t="s">
        <v>1093</v>
      </c>
      <c r="AZ1334" s="78" t="s">
        <v>145</v>
      </c>
    </row>
    <row r="1335" spans="1:52" ht="30" customHeight="1">
      <c r="A1335" s="172" t="s">
        <v>1558</v>
      </c>
      <c r="B1335" s="172" t="s">
        <v>1802</v>
      </c>
      <c r="C1335" s="172" t="s">
        <v>381</v>
      </c>
      <c r="D1335" s="173">
        <v>0.2</v>
      </c>
      <c r="E1335" s="184">
        <f>단가대비표!O343</f>
        <v>0</v>
      </c>
      <c r="F1335" s="178">
        <f>TRUNC(E1335*D1335,1)</f>
        <v>0</v>
      </c>
      <c r="G1335" s="184">
        <f>단가대비표!P343</f>
        <v>0</v>
      </c>
      <c r="H1335" s="178">
        <f>TRUNC(G1335*D1335,1)</f>
        <v>0</v>
      </c>
      <c r="I1335" s="184">
        <f>단가대비표!V343</f>
        <v>1753</v>
      </c>
      <c r="J1335" s="178">
        <f>TRUNC(I1335*D1335,1)</f>
        <v>350.6</v>
      </c>
      <c r="K1335" s="184">
        <f t="shared" si="220"/>
        <v>1753</v>
      </c>
      <c r="L1335" s="178">
        <f t="shared" si="220"/>
        <v>350.6</v>
      </c>
      <c r="M1335" s="172" t="s">
        <v>1491</v>
      </c>
      <c r="N1335" s="78" t="s">
        <v>145</v>
      </c>
      <c r="O1335" s="78" t="s">
        <v>5492</v>
      </c>
      <c r="P1335" s="78" t="s">
        <v>332</v>
      </c>
      <c r="Q1335" s="78" t="s">
        <v>332</v>
      </c>
      <c r="R1335" s="78" t="s">
        <v>331</v>
      </c>
      <c r="V1335">
        <v>1</v>
      </c>
      <c r="AV1335" s="78" t="s">
        <v>145</v>
      </c>
      <c r="AW1335" s="78" t="s">
        <v>5507</v>
      </c>
      <c r="AX1335" s="78" t="s">
        <v>145</v>
      </c>
      <c r="AY1335" s="78" t="s">
        <v>1093</v>
      </c>
      <c r="AZ1335" s="78" t="s">
        <v>145</v>
      </c>
    </row>
    <row r="1336" spans="1:52" ht="30" customHeight="1">
      <c r="A1336" s="172" t="s">
        <v>1492</v>
      </c>
      <c r="B1336" s="172" t="s">
        <v>1493</v>
      </c>
      <c r="C1336" s="172" t="s">
        <v>1096</v>
      </c>
      <c r="D1336" s="173">
        <v>1</v>
      </c>
      <c r="E1336" s="184">
        <v>0</v>
      </c>
      <c r="F1336" s="178">
        <f>TRUNC(E1336*D1336,1)</f>
        <v>0</v>
      </c>
      <c r="G1336" s="184">
        <v>0</v>
      </c>
      <c r="H1336" s="178">
        <f>TRUNC(G1336*D1336,1)</f>
        <v>0</v>
      </c>
      <c r="I1336" s="184">
        <f>TRUNC(SUMIF(V1333:V1336, RIGHTB(O1336, 1), L1333:L1336)*U1336, 2)</f>
        <v>10429.299999999999</v>
      </c>
      <c r="J1336" s="178">
        <f>TRUNC(I1336*D1336,1)</f>
        <v>10429.299999999999</v>
      </c>
      <c r="K1336" s="184">
        <f t="shared" si="220"/>
        <v>10429.299999999999</v>
      </c>
      <c r="L1336" s="178">
        <f t="shared" si="220"/>
        <v>10429.299999999999</v>
      </c>
      <c r="M1336" s="172" t="s">
        <v>145</v>
      </c>
      <c r="N1336" s="78" t="s">
        <v>4032</v>
      </c>
      <c r="O1336" s="78" t="s">
        <v>4186</v>
      </c>
      <c r="P1336" s="78" t="s">
        <v>332</v>
      </c>
      <c r="Q1336" s="78" t="s">
        <v>332</v>
      </c>
      <c r="R1336" s="78" t="s">
        <v>332</v>
      </c>
      <c r="S1336">
        <v>3</v>
      </c>
      <c r="T1336">
        <v>2</v>
      </c>
      <c r="U1336">
        <v>1</v>
      </c>
      <c r="AV1336" s="78" t="s">
        <v>145</v>
      </c>
      <c r="AW1336" s="78" t="s">
        <v>5508</v>
      </c>
      <c r="AX1336" s="78" t="s">
        <v>145</v>
      </c>
      <c r="AY1336" s="78" t="s">
        <v>145</v>
      </c>
      <c r="AZ1336" s="78" t="s">
        <v>145</v>
      </c>
    </row>
    <row r="1337" spans="1:52" ht="30" customHeight="1">
      <c r="A1337" s="172" t="s">
        <v>1494</v>
      </c>
      <c r="B1337" s="172" t="s">
        <v>145</v>
      </c>
      <c r="C1337" s="172" t="s">
        <v>145</v>
      </c>
      <c r="D1337" s="173"/>
      <c r="E1337" s="184"/>
      <c r="F1337" s="178">
        <f>TRUNC(SUMIF(N1333:N1336, N1332, F1333:F1336),0)</f>
        <v>0</v>
      </c>
      <c r="G1337" s="184"/>
      <c r="H1337" s="178">
        <f>TRUNC(SUMIF(N1333:N1336, N1332, H1333:H1336),0)</f>
        <v>0</v>
      </c>
      <c r="I1337" s="184"/>
      <c r="J1337" s="178">
        <f>TRUNC(SUMIF(N1333:N1336, N1332, J1333:J1336),0)</f>
        <v>10429</v>
      </c>
      <c r="K1337" s="184"/>
      <c r="L1337" s="178">
        <f>F1337+H1337+J1337</f>
        <v>10429</v>
      </c>
      <c r="M1337" s="172" t="s">
        <v>145</v>
      </c>
      <c r="N1337" s="78" t="s">
        <v>342</v>
      </c>
      <c r="O1337" s="78" t="s">
        <v>342</v>
      </c>
      <c r="P1337" s="78" t="s">
        <v>145</v>
      </c>
      <c r="Q1337" s="78" t="s">
        <v>145</v>
      </c>
      <c r="R1337" s="78" t="s">
        <v>145</v>
      </c>
      <c r="AV1337" s="78" t="s">
        <v>145</v>
      </c>
      <c r="AW1337" s="78" t="s">
        <v>145</v>
      </c>
      <c r="AX1337" s="78" t="s">
        <v>145</v>
      </c>
      <c r="AY1337" s="78" t="s">
        <v>145</v>
      </c>
      <c r="AZ1337" s="78" t="s">
        <v>145</v>
      </c>
    </row>
    <row r="1338" spans="1:52" ht="30" customHeight="1">
      <c r="A1338" s="173"/>
      <c r="B1338" s="173"/>
      <c r="C1338" s="173"/>
      <c r="D1338" s="173"/>
      <c r="E1338" s="184"/>
      <c r="F1338" s="178"/>
      <c r="G1338" s="184"/>
      <c r="H1338" s="178"/>
      <c r="I1338" s="184"/>
      <c r="J1338" s="178"/>
      <c r="K1338" s="184"/>
      <c r="L1338" s="178"/>
      <c r="M1338" s="173"/>
    </row>
    <row r="1339" spans="1:52" ht="30" customHeight="1">
      <c r="A1339" s="179" t="s">
        <v>3257</v>
      </c>
      <c r="B1339" s="180"/>
      <c r="C1339" s="180"/>
      <c r="D1339" s="180"/>
      <c r="E1339" s="181"/>
      <c r="F1339" s="182"/>
      <c r="G1339" s="181"/>
      <c r="H1339" s="182"/>
      <c r="I1339" s="181"/>
      <c r="J1339" s="182"/>
      <c r="K1339" s="181"/>
      <c r="L1339" s="182"/>
      <c r="M1339" s="183"/>
      <c r="N1339" s="78" t="s">
        <v>4034</v>
      </c>
    </row>
    <row r="1340" spans="1:52" ht="30" customHeight="1">
      <c r="A1340" s="172" t="s">
        <v>1797</v>
      </c>
      <c r="B1340" s="172" t="s">
        <v>1514</v>
      </c>
      <c r="C1340" s="172" t="s">
        <v>1515</v>
      </c>
      <c r="D1340" s="173">
        <v>6.25E-2</v>
      </c>
      <c r="E1340" s="184">
        <f>단가대비표!O377</f>
        <v>0</v>
      </c>
      <c r="F1340" s="178">
        <f>TRUNC(E1340*D1340,1)</f>
        <v>0</v>
      </c>
      <c r="G1340" s="184">
        <f>단가대비표!P377</f>
        <v>172227</v>
      </c>
      <c r="H1340" s="178">
        <f>TRUNC(G1340*D1340,1)</f>
        <v>10764.1</v>
      </c>
      <c r="I1340" s="184">
        <f>단가대비표!V377</f>
        <v>0</v>
      </c>
      <c r="J1340" s="178">
        <f>TRUNC(I1340*D1340,1)</f>
        <v>0</v>
      </c>
      <c r="K1340" s="184">
        <f t="shared" ref="K1340:L1342" si="221">TRUNC(E1340+G1340+I1340,1)</f>
        <v>172227</v>
      </c>
      <c r="L1340" s="178">
        <f t="shared" si="221"/>
        <v>10764.1</v>
      </c>
      <c r="M1340" s="172" t="s">
        <v>1491</v>
      </c>
      <c r="N1340" s="78" t="s">
        <v>145</v>
      </c>
      <c r="O1340" s="78" t="s">
        <v>5486</v>
      </c>
      <c r="P1340" s="78" t="s">
        <v>332</v>
      </c>
      <c r="Q1340" s="78" t="s">
        <v>332</v>
      </c>
      <c r="R1340" s="78" t="s">
        <v>331</v>
      </c>
      <c r="V1340">
        <v>1</v>
      </c>
      <c r="AV1340" s="78" t="s">
        <v>145</v>
      </c>
      <c r="AW1340" s="78" t="s">
        <v>5509</v>
      </c>
      <c r="AX1340" s="78" t="s">
        <v>145</v>
      </c>
      <c r="AY1340" s="78" t="s">
        <v>1093</v>
      </c>
      <c r="AZ1340" s="78" t="s">
        <v>145</v>
      </c>
    </row>
    <row r="1341" spans="1:52" ht="30" customHeight="1">
      <c r="A1341" s="172" t="s">
        <v>1558</v>
      </c>
      <c r="B1341" s="172" t="s">
        <v>1802</v>
      </c>
      <c r="C1341" s="172" t="s">
        <v>381</v>
      </c>
      <c r="D1341" s="173">
        <v>0.2</v>
      </c>
      <c r="E1341" s="184">
        <f>단가대비표!O343</f>
        <v>0</v>
      </c>
      <c r="F1341" s="178">
        <f>TRUNC(E1341*D1341,1)</f>
        <v>0</v>
      </c>
      <c r="G1341" s="184">
        <f>단가대비표!P343</f>
        <v>0</v>
      </c>
      <c r="H1341" s="178">
        <f>TRUNC(G1341*D1341,1)</f>
        <v>0</v>
      </c>
      <c r="I1341" s="184">
        <f>단가대비표!V343</f>
        <v>1753</v>
      </c>
      <c r="J1341" s="178">
        <f>TRUNC(I1341*D1341,1)</f>
        <v>350.6</v>
      </c>
      <c r="K1341" s="184">
        <f t="shared" si="221"/>
        <v>1753</v>
      </c>
      <c r="L1341" s="178">
        <f t="shared" si="221"/>
        <v>350.6</v>
      </c>
      <c r="M1341" s="172" t="s">
        <v>1491</v>
      </c>
      <c r="N1341" s="78" t="s">
        <v>145</v>
      </c>
      <c r="O1341" s="78" t="s">
        <v>5492</v>
      </c>
      <c r="P1341" s="78" t="s">
        <v>332</v>
      </c>
      <c r="Q1341" s="78" t="s">
        <v>332</v>
      </c>
      <c r="R1341" s="78" t="s">
        <v>331</v>
      </c>
      <c r="V1341">
        <v>1</v>
      </c>
      <c r="AV1341" s="78" t="s">
        <v>145</v>
      </c>
      <c r="AW1341" s="78" t="s">
        <v>5510</v>
      </c>
      <c r="AX1341" s="78" t="s">
        <v>145</v>
      </c>
      <c r="AY1341" s="78" t="s">
        <v>1093</v>
      </c>
      <c r="AZ1341" s="78" t="s">
        <v>145</v>
      </c>
    </row>
    <row r="1342" spans="1:52" ht="30" customHeight="1">
      <c r="A1342" s="172" t="s">
        <v>1492</v>
      </c>
      <c r="B1342" s="172" t="s">
        <v>1493</v>
      </c>
      <c r="C1342" s="172" t="s">
        <v>1096</v>
      </c>
      <c r="D1342" s="173">
        <v>1</v>
      </c>
      <c r="E1342" s="184">
        <v>0</v>
      </c>
      <c r="F1342" s="178">
        <f>TRUNC(E1342*D1342,1)</f>
        <v>0</v>
      </c>
      <c r="G1342" s="184">
        <v>0</v>
      </c>
      <c r="H1342" s="178">
        <f>TRUNC(G1342*D1342,1)</f>
        <v>0</v>
      </c>
      <c r="I1342" s="184">
        <f>TRUNC(SUMIF(V1340:V1342, RIGHTB(O1342, 1), L1340:L1342)*U1342, 2)</f>
        <v>11114.7</v>
      </c>
      <c r="J1342" s="178">
        <f>TRUNC(I1342*D1342,1)</f>
        <v>11114.7</v>
      </c>
      <c r="K1342" s="184">
        <f t="shared" si="221"/>
        <v>11114.7</v>
      </c>
      <c r="L1342" s="178">
        <f t="shared" si="221"/>
        <v>11114.7</v>
      </c>
      <c r="M1342" s="172" t="s">
        <v>145</v>
      </c>
      <c r="N1342" s="78" t="s">
        <v>4034</v>
      </c>
      <c r="O1342" s="78" t="s">
        <v>4186</v>
      </c>
      <c r="P1342" s="78" t="s">
        <v>332</v>
      </c>
      <c r="Q1342" s="78" t="s">
        <v>332</v>
      </c>
      <c r="R1342" s="78" t="s">
        <v>332</v>
      </c>
      <c r="S1342">
        <v>3</v>
      </c>
      <c r="T1342">
        <v>2</v>
      </c>
      <c r="U1342">
        <v>1</v>
      </c>
      <c r="AV1342" s="78" t="s">
        <v>145</v>
      </c>
      <c r="AW1342" s="78" t="s">
        <v>5511</v>
      </c>
      <c r="AX1342" s="78" t="s">
        <v>145</v>
      </c>
      <c r="AY1342" s="78" t="s">
        <v>145</v>
      </c>
      <c r="AZ1342" s="78" t="s">
        <v>145</v>
      </c>
    </row>
    <row r="1343" spans="1:52" ht="30" customHeight="1">
      <c r="A1343" s="172" t="s">
        <v>1494</v>
      </c>
      <c r="B1343" s="172" t="s">
        <v>145</v>
      </c>
      <c r="C1343" s="172" t="s">
        <v>145</v>
      </c>
      <c r="D1343" s="173"/>
      <c r="E1343" s="184"/>
      <c r="F1343" s="178">
        <f>TRUNC(SUMIF(N1340:N1342, N1339, F1340:F1342),0)</f>
        <v>0</v>
      </c>
      <c r="G1343" s="184"/>
      <c r="H1343" s="178">
        <f>TRUNC(SUMIF(N1340:N1342, N1339, H1340:H1342),0)</f>
        <v>0</v>
      </c>
      <c r="I1343" s="184"/>
      <c r="J1343" s="178">
        <f>TRUNC(SUMIF(N1340:N1342, N1339, J1340:J1342),0)</f>
        <v>11114</v>
      </c>
      <c r="K1343" s="184"/>
      <c r="L1343" s="178">
        <f>F1343+H1343+J1343</f>
        <v>11114</v>
      </c>
      <c r="M1343" s="172" t="s">
        <v>145</v>
      </c>
      <c r="N1343" s="78" t="s">
        <v>342</v>
      </c>
      <c r="O1343" s="78" t="s">
        <v>342</v>
      </c>
      <c r="P1343" s="78" t="s">
        <v>145</v>
      </c>
      <c r="Q1343" s="78" t="s">
        <v>145</v>
      </c>
      <c r="R1343" s="78" t="s">
        <v>145</v>
      </c>
      <c r="AV1343" s="78" t="s">
        <v>145</v>
      </c>
      <c r="AW1343" s="78" t="s">
        <v>145</v>
      </c>
      <c r="AX1343" s="78" t="s">
        <v>145</v>
      </c>
      <c r="AY1343" s="78" t="s">
        <v>145</v>
      </c>
      <c r="AZ1343" s="78" t="s">
        <v>145</v>
      </c>
    </row>
    <row r="1344" spans="1:52" ht="30" customHeight="1">
      <c r="A1344" s="173"/>
      <c r="B1344" s="173"/>
      <c r="C1344" s="173"/>
      <c r="D1344" s="173"/>
      <c r="E1344" s="184"/>
      <c r="F1344" s="178"/>
      <c r="G1344" s="184"/>
      <c r="H1344" s="178"/>
      <c r="I1344" s="184"/>
      <c r="J1344" s="178"/>
      <c r="K1344" s="184"/>
      <c r="L1344" s="178"/>
      <c r="M1344" s="173"/>
    </row>
    <row r="1345" spans="1:52" ht="30" customHeight="1">
      <c r="A1345" s="179" t="s">
        <v>3258</v>
      </c>
      <c r="B1345" s="180"/>
      <c r="C1345" s="180"/>
      <c r="D1345" s="180"/>
      <c r="E1345" s="181"/>
      <c r="F1345" s="182"/>
      <c r="G1345" s="181"/>
      <c r="H1345" s="182"/>
      <c r="I1345" s="181"/>
      <c r="J1345" s="182"/>
      <c r="K1345" s="181"/>
      <c r="L1345" s="182"/>
      <c r="M1345" s="183"/>
      <c r="N1345" s="78" t="s">
        <v>4036</v>
      </c>
    </row>
    <row r="1346" spans="1:52" ht="30" customHeight="1">
      <c r="A1346" s="172" t="s">
        <v>1797</v>
      </c>
      <c r="B1346" s="172" t="s">
        <v>1514</v>
      </c>
      <c r="C1346" s="172" t="s">
        <v>1515</v>
      </c>
      <c r="D1346" s="173">
        <v>2.5000000000000001E-2</v>
      </c>
      <c r="E1346" s="184">
        <f>단가대비표!O377</f>
        <v>0</v>
      </c>
      <c r="F1346" s="178">
        <f>TRUNC(E1346*D1346,1)</f>
        <v>0</v>
      </c>
      <c r="G1346" s="184">
        <f>단가대비표!P377</f>
        <v>172227</v>
      </c>
      <c r="H1346" s="178">
        <f>TRUNC(G1346*D1346,1)</f>
        <v>4305.6000000000004</v>
      </c>
      <c r="I1346" s="184">
        <f>단가대비표!V377</f>
        <v>0</v>
      </c>
      <c r="J1346" s="178">
        <f>TRUNC(I1346*D1346,1)</f>
        <v>0</v>
      </c>
      <c r="K1346" s="184">
        <f t="shared" ref="K1346:L1349" si="222">TRUNC(E1346+G1346+I1346,1)</f>
        <v>172227</v>
      </c>
      <c r="L1346" s="178">
        <f t="shared" si="222"/>
        <v>4305.6000000000004</v>
      </c>
      <c r="M1346" s="172" t="s">
        <v>1491</v>
      </c>
      <c r="N1346" s="78" t="s">
        <v>145</v>
      </c>
      <c r="O1346" s="78" t="s">
        <v>5486</v>
      </c>
      <c r="P1346" s="78" t="s">
        <v>332</v>
      </c>
      <c r="Q1346" s="78" t="s">
        <v>332</v>
      </c>
      <c r="R1346" s="78" t="s">
        <v>331</v>
      </c>
      <c r="V1346">
        <v>1</v>
      </c>
      <c r="AV1346" s="78" t="s">
        <v>145</v>
      </c>
      <c r="AW1346" s="78" t="s">
        <v>5512</v>
      </c>
      <c r="AX1346" s="78" t="s">
        <v>145</v>
      </c>
      <c r="AY1346" s="78" t="s">
        <v>1093</v>
      </c>
      <c r="AZ1346" s="78" t="s">
        <v>145</v>
      </c>
    </row>
    <row r="1347" spans="1:52" ht="30" customHeight="1">
      <c r="A1347" s="172" t="s">
        <v>1799</v>
      </c>
      <c r="B1347" s="172" t="s">
        <v>1800</v>
      </c>
      <c r="C1347" s="172" t="s">
        <v>1801</v>
      </c>
      <c r="D1347" s="173">
        <v>35</v>
      </c>
      <c r="E1347" s="184">
        <f>단가대비표!O344</f>
        <v>0</v>
      </c>
      <c r="F1347" s="178">
        <f>TRUNC(E1347*D1347,1)</f>
        <v>0</v>
      </c>
      <c r="G1347" s="184">
        <f>단가대비표!P344</f>
        <v>0</v>
      </c>
      <c r="H1347" s="178">
        <f>TRUNC(G1347*D1347,1)</f>
        <v>0</v>
      </c>
      <c r="I1347" s="184">
        <f>단가대비표!V344</f>
        <v>111</v>
      </c>
      <c r="J1347" s="178">
        <f>TRUNC(I1347*D1347,1)</f>
        <v>3885</v>
      </c>
      <c r="K1347" s="184">
        <f t="shared" si="222"/>
        <v>111</v>
      </c>
      <c r="L1347" s="178">
        <f t="shared" si="222"/>
        <v>3885</v>
      </c>
      <c r="M1347" s="172" t="s">
        <v>1491</v>
      </c>
      <c r="N1347" s="78" t="s">
        <v>145</v>
      </c>
      <c r="O1347" s="78" t="s">
        <v>5490</v>
      </c>
      <c r="P1347" s="78" t="s">
        <v>332</v>
      </c>
      <c r="Q1347" s="78" t="s">
        <v>332</v>
      </c>
      <c r="R1347" s="78" t="s">
        <v>331</v>
      </c>
      <c r="V1347">
        <v>1</v>
      </c>
      <c r="AV1347" s="78" t="s">
        <v>145</v>
      </c>
      <c r="AW1347" s="78" t="s">
        <v>5513</v>
      </c>
      <c r="AX1347" s="78" t="s">
        <v>145</v>
      </c>
      <c r="AY1347" s="78" t="s">
        <v>1093</v>
      </c>
      <c r="AZ1347" s="78" t="s">
        <v>145</v>
      </c>
    </row>
    <row r="1348" spans="1:52" ht="30" customHeight="1">
      <c r="A1348" s="172" t="s">
        <v>1558</v>
      </c>
      <c r="B1348" s="172" t="s">
        <v>1802</v>
      </c>
      <c r="C1348" s="172" t="s">
        <v>381</v>
      </c>
      <c r="D1348" s="173">
        <v>0.5</v>
      </c>
      <c r="E1348" s="184">
        <f>단가대비표!O343</f>
        <v>0</v>
      </c>
      <c r="F1348" s="178">
        <f>TRUNC(E1348*D1348,1)</f>
        <v>0</v>
      </c>
      <c r="G1348" s="184">
        <f>단가대비표!P343</f>
        <v>0</v>
      </c>
      <c r="H1348" s="178">
        <f>TRUNC(G1348*D1348,1)</f>
        <v>0</v>
      </c>
      <c r="I1348" s="184">
        <f>단가대비표!V343</f>
        <v>1753</v>
      </c>
      <c r="J1348" s="178">
        <f>TRUNC(I1348*D1348,1)</f>
        <v>876.5</v>
      </c>
      <c r="K1348" s="184">
        <f t="shared" si="222"/>
        <v>1753</v>
      </c>
      <c r="L1348" s="178">
        <f t="shared" si="222"/>
        <v>876.5</v>
      </c>
      <c r="M1348" s="172" t="s">
        <v>1491</v>
      </c>
      <c r="N1348" s="78" t="s">
        <v>145</v>
      </c>
      <c r="O1348" s="78" t="s">
        <v>5492</v>
      </c>
      <c r="P1348" s="78" t="s">
        <v>332</v>
      </c>
      <c r="Q1348" s="78" t="s">
        <v>332</v>
      </c>
      <c r="R1348" s="78" t="s">
        <v>331</v>
      </c>
      <c r="V1348">
        <v>1</v>
      </c>
      <c r="AV1348" s="78" t="s">
        <v>145</v>
      </c>
      <c r="AW1348" s="78" t="s">
        <v>5514</v>
      </c>
      <c r="AX1348" s="78" t="s">
        <v>145</v>
      </c>
      <c r="AY1348" s="78" t="s">
        <v>1093</v>
      </c>
      <c r="AZ1348" s="78" t="s">
        <v>145</v>
      </c>
    </row>
    <row r="1349" spans="1:52" ht="30" customHeight="1">
      <c r="A1349" s="172" t="s">
        <v>1492</v>
      </c>
      <c r="B1349" s="172" t="s">
        <v>1493</v>
      </c>
      <c r="C1349" s="172" t="s">
        <v>1096</v>
      </c>
      <c r="D1349" s="173">
        <v>1</v>
      </c>
      <c r="E1349" s="184">
        <v>0</v>
      </c>
      <c r="F1349" s="178">
        <f>TRUNC(E1349*D1349,1)</f>
        <v>0</v>
      </c>
      <c r="G1349" s="184">
        <v>0</v>
      </c>
      <c r="H1349" s="178">
        <f>TRUNC(G1349*D1349,1)</f>
        <v>0</v>
      </c>
      <c r="I1349" s="184">
        <f>TRUNC(SUMIF(V1346:V1349, RIGHTB(O1349, 1), L1346:L1349)*U1349, 2)</f>
        <v>9067.1</v>
      </c>
      <c r="J1349" s="178">
        <f>TRUNC(I1349*D1349,1)</f>
        <v>9067.1</v>
      </c>
      <c r="K1349" s="184">
        <f t="shared" si="222"/>
        <v>9067.1</v>
      </c>
      <c r="L1349" s="178">
        <f t="shared" si="222"/>
        <v>9067.1</v>
      </c>
      <c r="M1349" s="172" t="s">
        <v>145</v>
      </c>
      <c r="N1349" s="78" t="s">
        <v>4036</v>
      </c>
      <c r="O1349" s="78" t="s">
        <v>4186</v>
      </c>
      <c r="P1349" s="78" t="s">
        <v>332</v>
      </c>
      <c r="Q1349" s="78" t="s">
        <v>332</v>
      </c>
      <c r="R1349" s="78" t="s">
        <v>332</v>
      </c>
      <c r="S1349">
        <v>3</v>
      </c>
      <c r="T1349">
        <v>2</v>
      </c>
      <c r="U1349">
        <v>1</v>
      </c>
      <c r="AV1349" s="78" t="s">
        <v>145</v>
      </c>
      <c r="AW1349" s="78" t="s">
        <v>5515</v>
      </c>
      <c r="AX1349" s="78" t="s">
        <v>145</v>
      </c>
      <c r="AY1349" s="78" t="s">
        <v>145</v>
      </c>
      <c r="AZ1349" s="78" t="s">
        <v>145</v>
      </c>
    </row>
    <row r="1350" spans="1:52" ht="30" customHeight="1">
      <c r="A1350" s="172" t="s">
        <v>1494</v>
      </c>
      <c r="B1350" s="172" t="s">
        <v>145</v>
      </c>
      <c r="C1350" s="172" t="s">
        <v>145</v>
      </c>
      <c r="D1350" s="173"/>
      <c r="E1350" s="184"/>
      <c r="F1350" s="178">
        <f>TRUNC(SUMIF(N1346:N1349, N1345, F1346:F1349),0)</f>
        <v>0</v>
      </c>
      <c r="G1350" s="184"/>
      <c r="H1350" s="178">
        <f>TRUNC(SUMIF(N1346:N1349, N1345, H1346:H1349),0)</f>
        <v>0</v>
      </c>
      <c r="I1350" s="184"/>
      <c r="J1350" s="178">
        <f>TRUNC(SUMIF(N1346:N1349, N1345, J1346:J1349),0)</f>
        <v>9067</v>
      </c>
      <c r="K1350" s="184"/>
      <c r="L1350" s="178">
        <f>F1350+H1350+J1350</f>
        <v>9067</v>
      </c>
      <c r="M1350" s="172" t="s">
        <v>145</v>
      </c>
      <c r="N1350" s="78" t="s">
        <v>342</v>
      </c>
      <c r="O1350" s="78" t="s">
        <v>342</v>
      </c>
      <c r="P1350" s="78" t="s">
        <v>145</v>
      </c>
      <c r="Q1350" s="78" t="s">
        <v>145</v>
      </c>
      <c r="R1350" s="78" t="s">
        <v>145</v>
      </c>
      <c r="AV1350" s="78" t="s">
        <v>145</v>
      </c>
      <c r="AW1350" s="78" t="s">
        <v>145</v>
      </c>
      <c r="AX1350" s="78" t="s">
        <v>145</v>
      </c>
      <c r="AY1350" s="78" t="s">
        <v>145</v>
      </c>
      <c r="AZ1350" s="78" t="s">
        <v>145</v>
      </c>
    </row>
    <row r="1351" spans="1:52" ht="30" customHeight="1">
      <c r="A1351" s="173"/>
      <c r="B1351" s="173"/>
      <c r="C1351" s="173"/>
      <c r="D1351" s="173"/>
      <c r="E1351" s="184"/>
      <c r="F1351" s="178"/>
      <c r="G1351" s="184"/>
      <c r="H1351" s="178"/>
      <c r="I1351" s="184"/>
      <c r="J1351" s="178"/>
      <c r="K1351" s="184"/>
      <c r="L1351" s="178"/>
      <c r="M1351" s="173"/>
    </row>
    <row r="1352" spans="1:52" ht="30" customHeight="1">
      <c r="A1352" s="179" t="s">
        <v>3259</v>
      </c>
      <c r="B1352" s="180"/>
      <c r="C1352" s="180"/>
      <c r="D1352" s="180"/>
      <c r="E1352" s="181"/>
      <c r="F1352" s="182"/>
      <c r="G1352" s="181"/>
      <c r="H1352" s="182"/>
      <c r="I1352" s="181"/>
      <c r="J1352" s="182"/>
      <c r="K1352" s="181"/>
      <c r="L1352" s="182"/>
      <c r="M1352" s="183"/>
      <c r="N1352" s="78" t="s">
        <v>4038</v>
      </c>
    </row>
    <row r="1353" spans="1:52" ht="30" customHeight="1">
      <c r="A1353" s="172" t="s">
        <v>1798</v>
      </c>
      <c r="B1353" s="172" t="s">
        <v>1514</v>
      </c>
      <c r="C1353" s="172" t="s">
        <v>1515</v>
      </c>
      <c r="D1353" s="173">
        <v>2.5000000000000001E-2</v>
      </c>
      <c r="E1353" s="184">
        <f>단가대비표!O378</f>
        <v>0</v>
      </c>
      <c r="F1353" s="178">
        <f>TRUNC(E1353*D1353,1)</f>
        <v>0</v>
      </c>
      <c r="G1353" s="184">
        <f>단가대비표!P378</f>
        <v>144810</v>
      </c>
      <c r="H1353" s="178">
        <f>TRUNC(G1353*D1353,1)</f>
        <v>3620.2</v>
      </c>
      <c r="I1353" s="184">
        <f>단가대비표!V378</f>
        <v>0</v>
      </c>
      <c r="J1353" s="178">
        <f>TRUNC(I1353*D1353,1)</f>
        <v>0</v>
      </c>
      <c r="K1353" s="184">
        <f t="shared" ref="K1353:L1355" si="223">TRUNC(E1353+G1353+I1353,1)</f>
        <v>144810</v>
      </c>
      <c r="L1353" s="178">
        <f t="shared" si="223"/>
        <v>3620.2</v>
      </c>
      <c r="M1353" s="172" t="s">
        <v>1491</v>
      </c>
      <c r="N1353" s="78" t="s">
        <v>145</v>
      </c>
      <c r="O1353" s="78" t="s">
        <v>5488</v>
      </c>
      <c r="P1353" s="78" t="s">
        <v>332</v>
      </c>
      <c r="Q1353" s="78" t="s">
        <v>332</v>
      </c>
      <c r="R1353" s="78" t="s">
        <v>331</v>
      </c>
      <c r="V1353">
        <v>1</v>
      </c>
      <c r="AV1353" s="78" t="s">
        <v>145</v>
      </c>
      <c r="AW1353" s="78" t="s">
        <v>5516</v>
      </c>
      <c r="AX1353" s="78" t="s">
        <v>145</v>
      </c>
      <c r="AY1353" s="78" t="s">
        <v>1093</v>
      </c>
      <c r="AZ1353" s="78" t="s">
        <v>145</v>
      </c>
    </row>
    <row r="1354" spans="1:52" ht="30" customHeight="1">
      <c r="A1354" s="172" t="s">
        <v>1558</v>
      </c>
      <c r="B1354" s="172" t="s">
        <v>1802</v>
      </c>
      <c r="C1354" s="172" t="s">
        <v>381</v>
      </c>
      <c r="D1354" s="173">
        <v>0.1</v>
      </c>
      <c r="E1354" s="184">
        <f>단가대비표!O343</f>
        <v>0</v>
      </c>
      <c r="F1354" s="178">
        <f>TRUNC(E1354*D1354,1)</f>
        <v>0</v>
      </c>
      <c r="G1354" s="184">
        <f>단가대비표!P343</f>
        <v>0</v>
      </c>
      <c r="H1354" s="178">
        <f>TRUNC(G1354*D1354,1)</f>
        <v>0</v>
      </c>
      <c r="I1354" s="184">
        <f>단가대비표!V343</f>
        <v>1753</v>
      </c>
      <c r="J1354" s="178">
        <f>TRUNC(I1354*D1354,1)</f>
        <v>175.3</v>
      </c>
      <c r="K1354" s="184">
        <f t="shared" si="223"/>
        <v>1753</v>
      </c>
      <c r="L1354" s="178">
        <f t="shared" si="223"/>
        <v>175.3</v>
      </c>
      <c r="M1354" s="172" t="s">
        <v>1491</v>
      </c>
      <c r="N1354" s="78" t="s">
        <v>145</v>
      </c>
      <c r="O1354" s="78" t="s">
        <v>5492</v>
      </c>
      <c r="P1354" s="78" t="s">
        <v>332</v>
      </c>
      <c r="Q1354" s="78" t="s">
        <v>332</v>
      </c>
      <c r="R1354" s="78" t="s">
        <v>331</v>
      </c>
      <c r="V1354">
        <v>1</v>
      </c>
      <c r="AV1354" s="78" t="s">
        <v>145</v>
      </c>
      <c r="AW1354" s="78" t="s">
        <v>5517</v>
      </c>
      <c r="AX1354" s="78" t="s">
        <v>145</v>
      </c>
      <c r="AY1354" s="78" t="s">
        <v>1093</v>
      </c>
      <c r="AZ1354" s="78" t="s">
        <v>145</v>
      </c>
    </row>
    <row r="1355" spans="1:52" ht="30" customHeight="1">
      <c r="A1355" s="172" t="s">
        <v>1492</v>
      </c>
      <c r="B1355" s="172" t="s">
        <v>1493</v>
      </c>
      <c r="C1355" s="172" t="s">
        <v>1096</v>
      </c>
      <c r="D1355" s="173">
        <v>1</v>
      </c>
      <c r="E1355" s="184">
        <v>0</v>
      </c>
      <c r="F1355" s="178">
        <f>TRUNC(E1355*D1355,1)</f>
        <v>0</v>
      </c>
      <c r="G1355" s="184">
        <v>0</v>
      </c>
      <c r="H1355" s="178">
        <f>TRUNC(G1355*D1355,1)</f>
        <v>0</v>
      </c>
      <c r="I1355" s="184">
        <f>TRUNC(SUMIF(V1353:V1355, RIGHTB(O1355, 1), L1353:L1355)*U1355, 2)</f>
        <v>3795.5</v>
      </c>
      <c r="J1355" s="178">
        <f>TRUNC(I1355*D1355,1)</f>
        <v>3795.5</v>
      </c>
      <c r="K1355" s="184">
        <f t="shared" si="223"/>
        <v>3795.5</v>
      </c>
      <c r="L1355" s="178">
        <f t="shared" si="223"/>
        <v>3795.5</v>
      </c>
      <c r="M1355" s="172" t="s">
        <v>145</v>
      </c>
      <c r="N1355" s="78" t="s">
        <v>4038</v>
      </c>
      <c r="O1355" s="78" t="s">
        <v>4186</v>
      </c>
      <c r="P1355" s="78" t="s">
        <v>332</v>
      </c>
      <c r="Q1355" s="78" t="s">
        <v>332</v>
      </c>
      <c r="R1355" s="78" t="s">
        <v>332</v>
      </c>
      <c r="S1355">
        <v>3</v>
      </c>
      <c r="T1355">
        <v>2</v>
      </c>
      <c r="U1355">
        <v>1</v>
      </c>
      <c r="AV1355" s="78" t="s">
        <v>145</v>
      </c>
      <c r="AW1355" s="78" t="s">
        <v>5518</v>
      </c>
      <c r="AX1355" s="78" t="s">
        <v>145</v>
      </c>
      <c r="AY1355" s="78" t="s">
        <v>145</v>
      </c>
      <c r="AZ1355" s="78" t="s">
        <v>145</v>
      </c>
    </row>
    <row r="1356" spans="1:52" ht="30" customHeight="1">
      <c r="A1356" s="172" t="s">
        <v>1494</v>
      </c>
      <c r="B1356" s="172" t="s">
        <v>145</v>
      </c>
      <c r="C1356" s="172" t="s">
        <v>145</v>
      </c>
      <c r="D1356" s="173"/>
      <c r="E1356" s="184"/>
      <c r="F1356" s="178">
        <f>TRUNC(SUMIF(N1353:N1355, N1352, F1353:F1355),0)</f>
        <v>0</v>
      </c>
      <c r="G1356" s="184"/>
      <c r="H1356" s="178">
        <f>TRUNC(SUMIF(N1353:N1355, N1352, H1353:H1355),0)</f>
        <v>0</v>
      </c>
      <c r="I1356" s="184"/>
      <c r="J1356" s="178">
        <f>TRUNC(SUMIF(N1353:N1355, N1352, J1353:J1355),0)</f>
        <v>3795</v>
      </c>
      <c r="K1356" s="184"/>
      <c r="L1356" s="178">
        <f>F1356+H1356+J1356</f>
        <v>3795</v>
      </c>
      <c r="M1356" s="172" t="s">
        <v>145</v>
      </c>
      <c r="N1356" s="78" t="s">
        <v>342</v>
      </c>
      <c r="O1356" s="78" t="s">
        <v>342</v>
      </c>
      <c r="P1356" s="78" t="s">
        <v>145</v>
      </c>
      <c r="Q1356" s="78" t="s">
        <v>145</v>
      </c>
      <c r="R1356" s="78" t="s">
        <v>145</v>
      </c>
      <c r="AV1356" s="78" t="s">
        <v>145</v>
      </c>
      <c r="AW1356" s="78" t="s">
        <v>145</v>
      </c>
      <c r="AX1356" s="78" t="s">
        <v>145</v>
      </c>
      <c r="AY1356" s="78" t="s">
        <v>145</v>
      </c>
      <c r="AZ1356" s="78" t="s">
        <v>145</v>
      </c>
    </row>
    <row r="1357" spans="1:52" ht="30" customHeight="1">
      <c r="A1357" s="173"/>
      <c r="B1357" s="173"/>
      <c r="C1357" s="173"/>
      <c r="D1357" s="173"/>
      <c r="E1357" s="184"/>
      <c r="F1357" s="178"/>
      <c r="G1357" s="184"/>
      <c r="H1357" s="178"/>
      <c r="I1357" s="184"/>
      <c r="J1357" s="178"/>
      <c r="K1357" s="184"/>
      <c r="L1357" s="178"/>
      <c r="M1357" s="173"/>
    </row>
    <row r="1358" spans="1:52" ht="30" customHeight="1">
      <c r="A1358" s="179" t="s">
        <v>3260</v>
      </c>
      <c r="B1358" s="180"/>
      <c r="C1358" s="180"/>
      <c r="D1358" s="180"/>
      <c r="E1358" s="181"/>
      <c r="F1358" s="182"/>
      <c r="G1358" s="181"/>
      <c r="H1358" s="182"/>
      <c r="I1358" s="181"/>
      <c r="J1358" s="182"/>
      <c r="K1358" s="181"/>
      <c r="L1358" s="182"/>
      <c r="M1358" s="183"/>
      <c r="N1358" s="78" t="s">
        <v>4040</v>
      </c>
    </row>
    <row r="1359" spans="1:52" ht="30" customHeight="1">
      <c r="A1359" s="172" t="s">
        <v>1797</v>
      </c>
      <c r="B1359" s="172" t="s">
        <v>1514</v>
      </c>
      <c r="C1359" s="172" t="s">
        <v>1515</v>
      </c>
      <c r="D1359" s="173">
        <v>1.2500000000000001E-2</v>
      </c>
      <c r="E1359" s="184">
        <f>단가대비표!O377</f>
        <v>0</v>
      </c>
      <c r="F1359" s="178">
        <f>TRUNC(E1359*D1359,1)</f>
        <v>0</v>
      </c>
      <c r="G1359" s="184">
        <f>단가대비표!P377</f>
        <v>172227</v>
      </c>
      <c r="H1359" s="178">
        <f>TRUNC(G1359*D1359,1)</f>
        <v>2152.8000000000002</v>
      </c>
      <c r="I1359" s="184">
        <f>단가대비표!V377</f>
        <v>0</v>
      </c>
      <c r="J1359" s="178">
        <f>TRUNC(I1359*D1359,1)</f>
        <v>0</v>
      </c>
      <c r="K1359" s="184">
        <f t="shared" ref="K1359:L1362" si="224">TRUNC(E1359+G1359+I1359,1)</f>
        <v>172227</v>
      </c>
      <c r="L1359" s="178">
        <f t="shared" si="224"/>
        <v>2152.8000000000002</v>
      </c>
      <c r="M1359" s="172" t="s">
        <v>1491</v>
      </c>
      <c r="N1359" s="78" t="s">
        <v>145</v>
      </c>
      <c r="O1359" s="78" t="s">
        <v>5486</v>
      </c>
      <c r="P1359" s="78" t="s">
        <v>332</v>
      </c>
      <c r="Q1359" s="78" t="s">
        <v>332</v>
      </c>
      <c r="R1359" s="78" t="s">
        <v>331</v>
      </c>
      <c r="V1359">
        <v>1</v>
      </c>
      <c r="AV1359" s="78" t="s">
        <v>145</v>
      </c>
      <c r="AW1359" s="78" t="s">
        <v>5519</v>
      </c>
      <c r="AX1359" s="78" t="s">
        <v>145</v>
      </c>
      <c r="AY1359" s="78" t="s">
        <v>1093</v>
      </c>
      <c r="AZ1359" s="78" t="s">
        <v>145</v>
      </c>
    </row>
    <row r="1360" spans="1:52" ht="30" customHeight="1">
      <c r="A1360" s="172" t="s">
        <v>1798</v>
      </c>
      <c r="B1360" s="172" t="s">
        <v>1514</v>
      </c>
      <c r="C1360" s="172" t="s">
        <v>1515</v>
      </c>
      <c r="D1360" s="173">
        <v>2.5000000000000001E-2</v>
      </c>
      <c r="E1360" s="184">
        <f>단가대비표!O378</f>
        <v>0</v>
      </c>
      <c r="F1360" s="178">
        <f>TRUNC(E1360*D1360,1)</f>
        <v>0</v>
      </c>
      <c r="G1360" s="184">
        <f>단가대비표!P378</f>
        <v>144810</v>
      </c>
      <c r="H1360" s="178">
        <f>TRUNC(G1360*D1360,1)</f>
        <v>3620.2</v>
      </c>
      <c r="I1360" s="184">
        <f>단가대비표!V378</f>
        <v>0</v>
      </c>
      <c r="J1360" s="178">
        <f>TRUNC(I1360*D1360,1)</f>
        <v>0</v>
      </c>
      <c r="K1360" s="184">
        <f t="shared" si="224"/>
        <v>144810</v>
      </c>
      <c r="L1360" s="178">
        <f t="shared" si="224"/>
        <v>3620.2</v>
      </c>
      <c r="M1360" s="172" t="s">
        <v>1491</v>
      </c>
      <c r="N1360" s="78" t="s">
        <v>145</v>
      </c>
      <c r="O1360" s="78" t="s">
        <v>5488</v>
      </c>
      <c r="P1360" s="78" t="s">
        <v>332</v>
      </c>
      <c r="Q1360" s="78" t="s">
        <v>332</v>
      </c>
      <c r="R1360" s="78" t="s">
        <v>331</v>
      </c>
      <c r="V1360">
        <v>1</v>
      </c>
      <c r="AV1360" s="78" t="s">
        <v>145</v>
      </c>
      <c r="AW1360" s="78" t="s">
        <v>5520</v>
      </c>
      <c r="AX1360" s="78" t="s">
        <v>145</v>
      </c>
      <c r="AY1360" s="78" t="s">
        <v>1093</v>
      </c>
      <c r="AZ1360" s="78" t="s">
        <v>145</v>
      </c>
    </row>
    <row r="1361" spans="1:52" ht="30" customHeight="1">
      <c r="A1361" s="172" t="s">
        <v>1799</v>
      </c>
      <c r="B1361" s="172" t="s">
        <v>1800</v>
      </c>
      <c r="C1361" s="172" t="s">
        <v>1801</v>
      </c>
      <c r="D1361" s="173">
        <v>0.9</v>
      </c>
      <c r="E1361" s="184">
        <f>단가대비표!O344</f>
        <v>0</v>
      </c>
      <c r="F1361" s="178">
        <f>TRUNC(E1361*D1361,1)</f>
        <v>0</v>
      </c>
      <c r="G1361" s="184">
        <f>단가대비표!P344</f>
        <v>0</v>
      </c>
      <c r="H1361" s="178">
        <f>TRUNC(G1361*D1361,1)</f>
        <v>0</v>
      </c>
      <c r="I1361" s="184">
        <f>단가대비표!V344</f>
        <v>111</v>
      </c>
      <c r="J1361" s="178">
        <f>TRUNC(I1361*D1361,1)</f>
        <v>99.9</v>
      </c>
      <c r="K1361" s="184">
        <f t="shared" si="224"/>
        <v>111</v>
      </c>
      <c r="L1361" s="178">
        <f t="shared" si="224"/>
        <v>99.9</v>
      </c>
      <c r="M1361" s="172" t="s">
        <v>1491</v>
      </c>
      <c r="N1361" s="78" t="s">
        <v>145</v>
      </c>
      <c r="O1361" s="78" t="s">
        <v>5490</v>
      </c>
      <c r="P1361" s="78" t="s">
        <v>332</v>
      </c>
      <c r="Q1361" s="78" t="s">
        <v>332</v>
      </c>
      <c r="R1361" s="78" t="s">
        <v>331</v>
      </c>
      <c r="V1361">
        <v>1</v>
      </c>
      <c r="AV1361" s="78" t="s">
        <v>145</v>
      </c>
      <c r="AW1361" s="78" t="s">
        <v>5521</v>
      </c>
      <c r="AX1361" s="78" t="s">
        <v>145</v>
      </c>
      <c r="AY1361" s="78" t="s">
        <v>1093</v>
      </c>
      <c r="AZ1361" s="78" t="s">
        <v>145</v>
      </c>
    </row>
    <row r="1362" spans="1:52" ht="30" customHeight="1">
      <c r="A1362" s="172" t="s">
        <v>1492</v>
      </c>
      <c r="B1362" s="172" t="s">
        <v>1493</v>
      </c>
      <c r="C1362" s="172" t="s">
        <v>1096</v>
      </c>
      <c r="D1362" s="173">
        <v>1</v>
      </c>
      <c r="E1362" s="184">
        <v>0</v>
      </c>
      <c r="F1362" s="178">
        <f>TRUNC(E1362*D1362,1)</f>
        <v>0</v>
      </c>
      <c r="G1362" s="184">
        <v>0</v>
      </c>
      <c r="H1362" s="178">
        <f>TRUNC(G1362*D1362,1)</f>
        <v>0</v>
      </c>
      <c r="I1362" s="184">
        <f>TRUNC(SUMIF(V1359:V1362, RIGHTB(O1362, 1), L1359:L1362)*U1362, 2)</f>
        <v>5872.9</v>
      </c>
      <c r="J1362" s="178">
        <f>TRUNC(I1362*D1362,1)</f>
        <v>5872.9</v>
      </c>
      <c r="K1362" s="184">
        <f t="shared" si="224"/>
        <v>5872.9</v>
      </c>
      <c r="L1362" s="178">
        <f t="shared" si="224"/>
        <v>5872.9</v>
      </c>
      <c r="M1362" s="172" t="s">
        <v>145</v>
      </c>
      <c r="N1362" s="78" t="s">
        <v>4040</v>
      </c>
      <c r="O1362" s="78" t="s">
        <v>4186</v>
      </c>
      <c r="P1362" s="78" t="s">
        <v>332</v>
      </c>
      <c r="Q1362" s="78" t="s">
        <v>332</v>
      </c>
      <c r="R1362" s="78" t="s">
        <v>332</v>
      </c>
      <c r="S1362">
        <v>3</v>
      </c>
      <c r="T1362">
        <v>2</v>
      </c>
      <c r="U1362">
        <v>1</v>
      </c>
      <c r="AV1362" s="78" t="s">
        <v>145</v>
      </c>
      <c r="AW1362" s="78" t="s">
        <v>5522</v>
      </c>
      <c r="AX1362" s="78" t="s">
        <v>145</v>
      </c>
      <c r="AY1362" s="78" t="s">
        <v>145</v>
      </c>
      <c r="AZ1362" s="78" t="s">
        <v>145</v>
      </c>
    </row>
    <row r="1363" spans="1:52" ht="30" customHeight="1">
      <c r="A1363" s="172" t="s">
        <v>1494</v>
      </c>
      <c r="B1363" s="172" t="s">
        <v>145</v>
      </c>
      <c r="C1363" s="172" t="s">
        <v>145</v>
      </c>
      <c r="D1363" s="173"/>
      <c r="E1363" s="184"/>
      <c r="F1363" s="178">
        <f>TRUNC(SUMIF(N1359:N1362, N1358, F1359:F1362),0)</f>
        <v>0</v>
      </c>
      <c r="G1363" s="184"/>
      <c r="H1363" s="178">
        <f>TRUNC(SUMIF(N1359:N1362, N1358, H1359:H1362),0)</f>
        <v>0</v>
      </c>
      <c r="I1363" s="184"/>
      <c r="J1363" s="178">
        <f>TRUNC(SUMIF(N1359:N1362, N1358, J1359:J1362),0)</f>
        <v>5872</v>
      </c>
      <c r="K1363" s="184"/>
      <c r="L1363" s="178">
        <f>F1363+H1363+J1363</f>
        <v>5872</v>
      </c>
      <c r="M1363" s="172" t="s">
        <v>145</v>
      </c>
      <c r="N1363" s="78" t="s">
        <v>342</v>
      </c>
      <c r="O1363" s="78" t="s">
        <v>342</v>
      </c>
      <c r="P1363" s="78" t="s">
        <v>145</v>
      </c>
      <c r="Q1363" s="78" t="s">
        <v>145</v>
      </c>
      <c r="R1363" s="78" t="s">
        <v>145</v>
      </c>
      <c r="AV1363" s="78" t="s">
        <v>145</v>
      </c>
      <c r="AW1363" s="78" t="s">
        <v>145</v>
      </c>
      <c r="AX1363" s="78" t="s">
        <v>145</v>
      </c>
      <c r="AY1363" s="78" t="s">
        <v>145</v>
      </c>
      <c r="AZ1363" s="78" t="s">
        <v>145</v>
      </c>
    </row>
    <row r="1364" spans="1:52" ht="30" customHeight="1">
      <c r="A1364" s="173"/>
      <c r="B1364" s="173"/>
      <c r="C1364" s="173"/>
      <c r="D1364" s="173"/>
      <c r="E1364" s="184"/>
      <c r="F1364" s="178"/>
      <c r="G1364" s="184"/>
      <c r="H1364" s="178"/>
      <c r="I1364" s="184"/>
      <c r="J1364" s="178"/>
      <c r="K1364" s="184"/>
      <c r="L1364" s="178"/>
      <c r="M1364" s="173"/>
    </row>
    <row r="1365" spans="1:52" ht="30" customHeight="1">
      <c r="A1365" s="179" t="s">
        <v>3261</v>
      </c>
      <c r="B1365" s="180"/>
      <c r="C1365" s="180"/>
      <c r="D1365" s="180"/>
      <c r="E1365" s="181"/>
      <c r="F1365" s="182"/>
      <c r="G1365" s="181"/>
      <c r="H1365" s="182"/>
      <c r="I1365" s="181"/>
      <c r="J1365" s="182"/>
      <c r="K1365" s="181"/>
      <c r="L1365" s="182"/>
      <c r="M1365" s="183"/>
      <c r="N1365" s="78" t="s">
        <v>4042</v>
      </c>
    </row>
    <row r="1366" spans="1:52" ht="30" customHeight="1">
      <c r="A1366" s="172" t="s">
        <v>1797</v>
      </c>
      <c r="B1366" s="172" t="s">
        <v>1514</v>
      </c>
      <c r="C1366" s="172" t="s">
        <v>1515</v>
      </c>
      <c r="D1366" s="173">
        <v>0.125</v>
      </c>
      <c r="E1366" s="184">
        <f>단가대비표!O377</f>
        <v>0</v>
      </c>
      <c r="F1366" s="178">
        <f>TRUNC(E1366*D1366,1)</f>
        <v>0</v>
      </c>
      <c r="G1366" s="184">
        <f>단가대비표!P377</f>
        <v>172227</v>
      </c>
      <c r="H1366" s="178">
        <f>TRUNC(G1366*D1366,1)</f>
        <v>21528.3</v>
      </c>
      <c r="I1366" s="184">
        <f>단가대비표!V377</f>
        <v>0</v>
      </c>
      <c r="J1366" s="178">
        <f>TRUNC(I1366*D1366,1)</f>
        <v>0</v>
      </c>
      <c r="K1366" s="184">
        <f t="shared" ref="K1366:L1368" si="225">TRUNC(E1366+G1366+I1366,1)</f>
        <v>172227</v>
      </c>
      <c r="L1366" s="178">
        <f t="shared" si="225"/>
        <v>21528.3</v>
      </c>
      <c r="M1366" s="172" t="s">
        <v>1491</v>
      </c>
      <c r="N1366" s="78" t="s">
        <v>145</v>
      </c>
      <c r="O1366" s="78" t="s">
        <v>5486</v>
      </c>
      <c r="P1366" s="78" t="s">
        <v>332</v>
      </c>
      <c r="Q1366" s="78" t="s">
        <v>332</v>
      </c>
      <c r="R1366" s="78" t="s">
        <v>331</v>
      </c>
      <c r="V1366">
        <v>1</v>
      </c>
      <c r="AV1366" s="78" t="s">
        <v>145</v>
      </c>
      <c r="AW1366" s="78" t="s">
        <v>5523</v>
      </c>
      <c r="AX1366" s="78" t="s">
        <v>145</v>
      </c>
      <c r="AY1366" s="78" t="s">
        <v>1093</v>
      </c>
      <c r="AZ1366" s="78" t="s">
        <v>145</v>
      </c>
    </row>
    <row r="1367" spans="1:52" ht="30" customHeight="1">
      <c r="A1367" s="172" t="s">
        <v>1798</v>
      </c>
      <c r="B1367" s="172" t="s">
        <v>1514</v>
      </c>
      <c r="C1367" s="172" t="s">
        <v>1515</v>
      </c>
      <c r="D1367" s="173">
        <v>0.125</v>
      </c>
      <c r="E1367" s="184">
        <f>단가대비표!O378</f>
        <v>0</v>
      </c>
      <c r="F1367" s="178">
        <f>TRUNC(E1367*D1367,1)</f>
        <v>0</v>
      </c>
      <c r="G1367" s="184">
        <f>단가대비표!P378</f>
        <v>144810</v>
      </c>
      <c r="H1367" s="178">
        <f>TRUNC(G1367*D1367,1)</f>
        <v>18101.2</v>
      </c>
      <c r="I1367" s="184">
        <f>단가대비표!V378</f>
        <v>0</v>
      </c>
      <c r="J1367" s="178">
        <f>TRUNC(I1367*D1367,1)</f>
        <v>0</v>
      </c>
      <c r="K1367" s="184">
        <f t="shared" si="225"/>
        <v>144810</v>
      </c>
      <c r="L1367" s="178">
        <f t="shared" si="225"/>
        <v>18101.2</v>
      </c>
      <c r="M1367" s="172" t="s">
        <v>1491</v>
      </c>
      <c r="N1367" s="78" t="s">
        <v>145</v>
      </c>
      <c r="O1367" s="78" t="s">
        <v>5488</v>
      </c>
      <c r="P1367" s="78" t="s">
        <v>332</v>
      </c>
      <c r="Q1367" s="78" t="s">
        <v>332</v>
      </c>
      <c r="R1367" s="78" t="s">
        <v>331</v>
      </c>
      <c r="V1367">
        <v>1</v>
      </c>
      <c r="AV1367" s="78" t="s">
        <v>145</v>
      </c>
      <c r="AW1367" s="78" t="s">
        <v>5524</v>
      </c>
      <c r="AX1367" s="78" t="s">
        <v>145</v>
      </c>
      <c r="AY1367" s="78" t="s">
        <v>1093</v>
      </c>
      <c r="AZ1367" s="78" t="s">
        <v>145</v>
      </c>
    </row>
    <row r="1368" spans="1:52" ht="30" customHeight="1">
      <c r="A1368" s="172" t="s">
        <v>1492</v>
      </c>
      <c r="B1368" s="172" t="s">
        <v>1493</v>
      </c>
      <c r="C1368" s="172" t="s">
        <v>1096</v>
      </c>
      <c r="D1368" s="173">
        <v>1</v>
      </c>
      <c r="E1368" s="184">
        <v>0</v>
      </c>
      <c r="F1368" s="178">
        <f>TRUNC(E1368*D1368,1)</f>
        <v>0</v>
      </c>
      <c r="G1368" s="184">
        <v>0</v>
      </c>
      <c r="H1368" s="178">
        <f>TRUNC(G1368*D1368,1)</f>
        <v>0</v>
      </c>
      <c r="I1368" s="184">
        <f>TRUNC(SUMIF(V1366:V1368, RIGHTB(O1368, 1), L1366:L1368)*U1368, 2)</f>
        <v>39629.5</v>
      </c>
      <c r="J1368" s="178">
        <f>TRUNC(I1368*D1368,1)</f>
        <v>39629.5</v>
      </c>
      <c r="K1368" s="184">
        <f t="shared" si="225"/>
        <v>39629.5</v>
      </c>
      <c r="L1368" s="178">
        <f t="shared" si="225"/>
        <v>39629.5</v>
      </c>
      <c r="M1368" s="172" t="s">
        <v>145</v>
      </c>
      <c r="N1368" s="78" t="s">
        <v>4042</v>
      </c>
      <c r="O1368" s="78" t="s">
        <v>4186</v>
      </c>
      <c r="P1368" s="78" t="s">
        <v>332</v>
      </c>
      <c r="Q1368" s="78" t="s">
        <v>332</v>
      </c>
      <c r="R1368" s="78" t="s">
        <v>332</v>
      </c>
      <c r="S1368">
        <v>3</v>
      </c>
      <c r="T1368">
        <v>2</v>
      </c>
      <c r="U1368">
        <v>1</v>
      </c>
      <c r="AV1368" s="78" t="s">
        <v>145</v>
      </c>
      <c r="AW1368" s="78" t="s">
        <v>5525</v>
      </c>
      <c r="AX1368" s="78" t="s">
        <v>145</v>
      </c>
      <c r="AY1368" s="78" t="s">
        <v>145</v>
      </c>
      <c r="AZ1368" s="78" t="s">
        <v>145</v>
      </c>
    </row>
    <row r="1369" spans="1:52" ht="30" customHeight="1">
      <c r="A1369" s="172" t="s">
        <v>1494</v>
      </c>
      <c r="B1369" s="172" t="s">
        <v>145</v>
      </c>
      <c r="C1369" s="172" t="s">
        <v>145</v>
      </c>
      <c r="D1369" s="173"/>
      <c r="E1369" s="184"/>
      <c r="F1369" s="178">
        <f>TRUNC(SUMIF(N1366:N1368, N1365, F1366:F1368),0)</f>
        <v>0</v>
      </c>
      <c r="G1369" s="184"/>
      <c r="H1369" s="178">
        <f>TRUNC(SUMIF(N1366:N1368, N1365, H1366:H1368),0)</f>
        <v>0</v>
      </c>
      <c r="I1369" s="184"/>
      <c r="J1369" s="178">
        <f>TRUNC(SUMIF(N1366:N1368, N1365, J1366:J1368),0)</f>
        <v>39629</v>
      </c>
      <c r="K1369" s="184"/>
      <c r="L1369" s="178">
        <f>F1369+H1369+J1369</f>
        <v>39629</v>
      </c>
      <c r="M1369" s="172" t="s">
        <v>145</v>
      </c>
      <c r="N1369" s="78" t="s">
        <v>342</v>
      </c>
      <c r="O1369" s="78" t="s">
        <v>342</v>
      </c>
      <c r="P1369" s="78" t="s">
        <v>145</v>
      </c>
      <c r="Q1369" s="78" t="s">
        <v>145</v>
      </c>
      <c r="R1369" s="78" t="s">
        <v>145</v>
      </c>
      <c r="AV1369" s="78" t="s">
        <v>145</v>
      </c>
      <c r="AW1369" s="78" t="s">
        <v>145</v>
      </c>
      <c r="AX1369" s="78" t="s">
        <v>145</v>
      </c>
      <c r="AY1369" s="78" t="s">
        <v>145</v>
      </c>
      <c r="AZ1369" s="78" t="s">
        <v>145</v>
      </c>
    </row>
    <row r="1370" spans="1:52" ht="30" customHeight="1">
      <c r="A1370" s="173"/>
      <c r="B1370" s="173"/>
      <c r="C1370" s="173"/>
      <c r="D1370" s="173"/>
      <c r="E1370" s="184"/>
      <c r="F1370" s="178"/>
      <c r="G1370" s="184"/>
      <c r="H1370" s="178"/>
      <c r="I1370" s="184"/>
      <c r="J1370" s="178"/>
      <c r="K1370" s="184"/>
      <c r="L1370" s="178"/>
      <c r="M1370" s="173"/>
    </row>
    <row r="1371" spans="1:52" ht="30" customHeight="1">
      <c r="A1371" s="179" t="s">
        <v>3262</v>
      </c>
      <c r="B1371" s="180"/>
      <c r="C1371" s="180"/>
      <c r="D1371" s="180"/>
      <c r="E1371" s="181"/>
      <c r="F1371" s="182"/>
      <c r="G1371" s="181"/>
      <c r="H1371" s="182"/>
      <c r="I1371" s="181"/>
      <c r="J1371" s="182"/>
      <c r="K1371" s="181"/>
      <c r="L1371" s="182"/>
      <c r="M1371" s="183"/>
      <c r="N1371" s="78" t="s">
        <v>4044</v>
      </c>
    </row>
    <row r="1372" spans="1:52" ht="30" customHeight="1">
      <c r="A1372" s="172" t="s">
        <v>1796</v>
      </c>
      <c r="B1372" s="172" t="s">
        <v>1514</v>
      </c>
      <c r="C1372" s="172" t="s">
        <v>1515</v>
      </c>
      <c r="D1372" s="173">
        <v>1.2500000000000001E-2</v>
      </c>
      <c r="E1372" s="184">
        <f>단가대비표!O376</f>
        <v>0</v>
      </c>
      <c r="F1372" s="178">
        <f>TRUNC(E1372*D1372,1)</f>
        <v>0</v>
      </c>
      <c r="G1372" s="184">
        <f>단가대비표!P376</f>
        <v>193922</v>
      </c>
      <c r="H1372" s="178">
        <f>TRUNC(G1372*D1372,1)</f>
        <v>2424</v>
      </c>
      <c r="I1372" s="184">
        <f>단가대비표!V376</f>
        <v>0</v>
      </c>
      <c r="J1372" s="178">
        <f>TRUNC(I1372*D1372,1)</f>
        <v>0</v>
      </c>
      <c r="K1372" s="184">
        <f t="shared" ref="K1372:L1376" si="226">TRUNC(E1372+G1372+I1372,1)</f>
        <v>193922</v>
      </c>
      <c r="L1372" s="178">
        <f t="shared" si="226"/>
        <v>2424</v>
      </c>
      <c r="M1372" s="172" t="s">
        <v>1491</v>
      </c>
      <c r="N1372" s="78" t="s">
        <v>145</v>
      </c>
      <c r="O1372" s="78" t="s">
        <v>5484</v>
      </c>
      <c r="P1372" s="78" t="s">
        <v>332</v>
      </c>
      <c r="Q1372" s="78" t="s">
        <v>332</v>
      </c>
      <c r="R1372" s="78" t="s">
        <v>331</v>
      </c>
      <c r="V1372">
        <v>1</v>
      </c>
      <c r="AV1372" s="78" t="s">
        <v>145</v>
      </c>
      <c r="AW1372" s="78" t="s">
        <v>5526</v>
      </c>
      <c r="AX1372" s="78" t="s">
        <v>145</v>
      </c>
      <c r="AY1372" s="78" t="s">
        <v>1093</v>
      </c>
      <c r="AZ1372" s="78" t="s">
        <v>145</v>
      </c>
    </row>
    <row r="1373" spans="1:52" ht="30" customHeight="1">
      <c r="A1373" s="172" t="s">
        <v>1797</v>
      </c>
      <c r="B1373" s="172" t="s">
        <v>1514</v>
      </c>
      <c r="C1373" s="172" t="s">
        <v>1515</v>
      </c>
      <c r="D1373" s="173">
        <v>2.5000000000000001E-2</v>
      </c>
      <c r="E1373" s="184">
        <f>단가대비표!O377</f>
        <v>0</v>
      </c>
      <c r="F1373" s="178">
        <f>TRUNC(E1373*D1373,1)</f>
        <v>0</v>
      </c>
      <c r="G1373" s="184">
        <f>단가대비표!P377</f>
        <v>172227</v>
      </c>
      <c r="H1373" s="178">
        <f>TRUNC(G1373*D1373,1)</f>
        <v>4305.6000000000004</v>
      </c>
      <c r="I1373" s="184">
        <f>단가대비표!V377</f>
        <v>0</v>
      </c>
      <c r="J1373" s="178">
        <f>TRUNC(I1373*D1373,1)</f>
        <v>0</v>
      </c>
      <c r="K1373" s="184">
        <f t="shared" si="226"/>
        <v>172227</v>
      </c>
      <c r="L1373" s="178">
        <f t="shared" si="226"/>
        <v>4305.6000000000004</v>
      </c>
      <c r="M1373" s="172" t="s">
        <v>1491</v>
      </c>
      <c r="N1373" s="78" t="s">
        <v>145</v>
      </c>
      <c r="O1373" s="78" t="s">
        <v>5486</v>
      </c>
      <c r="P1373" s="78" t="s">
        <v>332</v>
      </c>
      <c r="Q1373" s="78" t="s">
        <v>332</v>
      </c>
      <c r="R1373" s="78" t="s">
        <v>331</v>
      </c>
      <c r="V1373">
        <v>1</v>
      </c>
      <c r="AV1373" s="78" t="s">
        <v>145</v>
      </c>
      <c r="AW1373" s="78" t="s">
        <v>5527</v>
      </c>
      <c r="AX1373" s="78" t="s">
        <v>145</v>
      </c>
      <c r="AY1373" s="78" t="s">
        <v>1093</v>
      </c>
      <c r="AZ1373" s="78" t="s">
        <v>145</v>
      </c>
    </row>
    <row r="1374" spans="1:52" ht="30" customHeight="1">
      <c r="A1374" s="172" t="s">
        <v>1798</v>
      </c>
      <c r="B1374" s="172" t="s">
        <v>1514</v>
      </c>
      <c r="C1374" s="172" t="s">
        <v>1515</v>
      </c>
      <c r="D1374" s="173">
        <v>0.05</v>
      </c>
      <c r="E1374" s="184">
        <f>단가대비표!O378</f>
        <v>0</v>
      </c>
      <c r="F1374" s="178">
        <f>TRUNC(E1374*D1374,1)</f>
        <v>0</v>
      </c>
      <c r="G1374" s="184">
        <f>단가대비표!P378</f>
        <v>144810</v>
      </c>
      <c r="H1374" s="178">
        <f>TRUNC(G1374*D1374,1)</f>
        <v>7240.5</v>
      </c>
      <c r="I1374" s="184">
        <f>단가대비표!V378</f>
        <v>0</v>
      </c>
      <c r="J1374" s="178">
        <f>TRUNC(I1374*D1374,1)</f>
        <v>0</v>
      </c>
      <c r="K1374" s="184">
        <f t="shared" si="226"/>
        <v>144810</v>
      </c>
      <c r="L1374" s="178">
        <f t="shared" si="226"/>
        <v>7240.5</v>
      </c>
      <c r="M1374" s="172" t="s">
        <v>1491</v>
      </c>
      <c r="N1374" s="78" t="s">
        <v>145</v>
      </c>
      <c r="O1374" s="78" t="s">
        <v>5488</v>
      </c>
      <c r="P1374" s="78" t="s">
        <v>332</v>
      </c>
      <c r="Q1374" s="78" t="s">
        <v>332</v>
      </c>
      <c r="R1374" s="78" t="s">
        <v>331</v>
      </c>
      <c r="V1374">
        <v>1</v>
      </c>
      <c r="AV1374" s="78" t="s">
        <v>145</v>
      </c>
      <c r="AW1374" s="78" t="s">
        <v>5528</v>
      </c>
      <c r="AX1374" s="78" t="s">
        <v>145</v>
      </c>
      <c r="AY1374" s="78" t="s">
        <v>1093</v>
      </c>
      <c r="AZ1374" s="78" t="s">
        <v>145</v>
      </c>
    </row>
    <row r="1375" spans="1:52" ht="30" customHeight="1">
      <c r="A1375" s="172" t="s">
        <v>1799</v>
      </c>
      <c r="B1375" s="172" t="s">
        <v>1800</v>
      </c>
      <c r="C1375" s="172" t="s">
        <v>1801</v>
      </c>
      <c r="D1375" s="173">
        <v>3.7</v>
      </c>
      <c r="E1375" s="184">
        <f>단가대비표!O344</f>
        <v>0</v>
      </c>
      <c r="F1375" s="178">
        <f>TRUNC(E1375*D1375,1)</f>
        <v>0</v>
      </c>
      <c r="G1375" s="184">
        <f>단가대비표!P344</f>
        <v>0</v>
      </c>
      <c r="H1375" s="178">
        <f>TRUNC(G1375*D1375,1)</f>
        <v>0</v>
      </c>
      <c r="I1375" s="184">
        <f>단가대비표!V344</f>
        <v>111</v>
      </c>
      <c r="J1375" s="178">
        <f>TRUNC(I1375*D1375,1)</f>
        <v>410.7</v>
      </c>
      <c r="K1375" s="184">
        <f t="shared" si="226"/>
        <v>111</v>
      </c>
      <c r="L1375" s="178">
        <f t="shared" si="226"/>
        <v>410.7</v>
      </c>
      <c r="M1375" s="172" t="s">
        <v>1491</v>
      </c>
      <c r="N1375" s="78" t="s">
        <v>145</v>
      </c>
      <c r="O1375" s="78" t="s">
        <v>5490</v>
      </c>
      <c r="P1375" s="78" t="s">
        <v>332</v>
      </c>
      <c r="Q1375" s="78" t="s">
        <v>332</v>
      </c>
      <c r="R1375" s="78" t="s">
        <v>331</v>
      </c>
      <c r="V1375">
        <v>1</v>
      </c>
      <c r="AV1375" s="78" t="s">
        <v>145</v>
      </c>
      <c r="AW1375" s="78" t="s">
        <v>5529</v>
      </c>
      <c r="AX1375" s="78" t="s">
        <v>145</v>
      </c>
      <c r="AY1375" s="78" t="s">
        <v>1093</v>
      </c>
      <c r="AZ1375" s="78" t="s">
        <v>145</v>
      </c>
    </row>
    <row r="1376" spans="1:52" ht="30" customHeight="1">
      <c r="A1376" s="172" t="s">
        <v>1492</v>
      </c>
      <c r="B1376" s="172" t="s">
        <v>1493</v>
      </c>
      <c r="C1376" s="172" t="s">
        <v>1096</v>
      </c>
      <c r="D1376" s="173">
        <v>1</v>
      </c>
      <c r="E1376" s="184">
        <v>0</v>
      </c>
      <c r="F1376" s="178">
        <f>TRUNC(E1376*D1376,1)</f>
        <v>0</v>
      </c>
      <c r="G1376" s="184">
        <v>0</v>
      </c>
      <c r="H1376" s="178">
        <f>TRUNC(G1376*D1376,1)</f>
        <v>0</v>
      </c>
      <c r="I1376" s="184">
        <f>TRUNC(SUMIF(V1372:V1376, RIGHTB(O1376, 1), L1372:L1376)*U1376, 2)</f>
        <v>14380.8</v>
      </c>
      <c r="J1376" s="178">
        <f>TRUNC(I1376*D1376,1)</f>
        <v>14380.8</v>
      </c>
      <c r="K1376" s="184">
        <f t="shared" si="226"/>
        <v>14380.8</v>
      </c>
      <c r="L1376" s="178">
        <f t="shared" si="226"/>
        <v>14380.8</v>
      </c>
      <c r="M1376" s="172" t="s">
        <v>145</v>
      </c>
      <c r="N1376" s="78" t="s">
        <v>4044</v>
      </c>
      <c r="O1376" s="78" t="s">
        <v>4186</v>
      </c>
      <c r="P1376" s="78" t="s">
        <v>332</v>
      </c>
      <c r="Q1376" s="78" t="s">
        <v>332</v>
      </c>
      <c r="R1376" s="78" t="s">
        <v>332</v>
      </c>
      <c r="S1376">
        <v>3</v>
      </c>
      <c r="T1376">
        <v>2</v>
      </c>
      <c r="U1376">
        <v>1</v>
      </c>
      <c r="AV1376" s="78" t="s">
        <v>145</v>
      </c>
      <c r="AW1376" s="78" t="s">
        <v>5530</v>
      </c>
      <c r="AX1376" s="78" t="s">
        <v>145</v>
      </c>
      <c r="AY1376" s="78" t="s">
        <v>145</v>
      </c>
      <c r="AZ1376" s="78" t="s">
        <v>145</v>
      </c>
    </row>
    <row r="1377" spans="1:52" ht="30" customHeight="1">
      <c r="A1377" s="172" t="s">
        <v>1494</v>
      </c>
      <c r="B1377" s="172" t="s">
        <v>145</v>
      </c>
      <c r="C1377" s="172" t="s">
        <v>145</v>
      </c>
      <c r="D1377" s="173"/>
      <c r="E1377" s="184"/>
      <c r="F1377" s="178">
        <f>TRUNC(SUMIF(N1372:N1376, N1371, F1372:F1376),0)</f>
        <v>0</v>
      </c>
      <c r="G1377" s="184"/>
      <c r="H1377" s="178">
        <f>TRUNC(SUMIF(N1372:N1376, N1371, H1372:H1376),0)</f>
        <v>0</v>
      </c>
      <c r="I1377" s="184"/>
      <c r="J1377" s="178">
        <f>TRUNC(SUMIF(N1372:N1376, N1371, J1372:J1376),0)</f>
        <v>14380</v>
      </c>
      <c r="K1377" s="184"/>
      <c r="L1377" s="178">
        <f>F1377+H1377+J1377</f>
        <v>14380</v>
      </c>
      <c r="M1377" s="172" t="s">
        <v>145</v>
      </c>
      <c r="N1377" s="78" t="s">
        <v>342</v>
      </c>
      <c r="O1377" s="78" t="s">
        <v>342</v>
      </c>
      <c r="P1377" s="78" t="s">
        <v>145</v>
      </c>
      <c r="Q1377" s="78" t="s">
        <v>145</v>
      </c>
      <c r="R1377" s="78" t="s">
        <v>145</v>
      </c>
      <c r="AV1377" s="78" t="s">
        <v>145</v>
      </c>
      <c r="AW1377" s="78" t="s">
        <v>145</v>
      </c>
      <c r="AX1377" s="78" t="s">
        <v>145</v>
      </c>
      <c r="AY1377" s="78" t="s">
        <v>145</v>
      </c>
      <c r="AZ1377" s="78" t="s">
        <v>145</v>
      </c>
    </row>
    <row r="1378" spans="1:52" ht="30" customHeight="1">
      <c r="A1378" s="173"/>
      <c r="B1378" s="173"/>
      <c r="C1378" s="173"/>
      <c r="D1378" s="173"/>
      <c r="E1378" s="184"/>
      <c r="F1378" s="178"/>
      <c r="G1378" s="184"/>
      <c r="H1378" s="178"/>
      <c r="I1378" s="184"/>
      <c r="J1378" s="178"/>
      <c r="K1378" s="184"/>
      <c r="L1378" s="178"/>
      <c r="M1378" s="173"/>
    </row>
    <row r="1379" spans="1:52" ht="30" customHeight="1">
      <c r="A1379" s="179" t="s">
        <v>3263</v>
      </c>
      <c r="B1379" s="180"/>
      <c r="C1379" s="180"/>
      <c r="D1379" s="180"/>
      <c r="E1379" s="181"/>
      <c r="F1379" s="182"/>
      <c r="G1379" s="181"/>
      <c r="H1379" s="182"/>
      <c r="I1379" s="181"/>
      <c r="J1379" s="182"/>
      <c r="K1379" s="181"/>
      <c r="L1379" s="182"/>
      <c r="M1379" s="183"/>
      <c r="N1379" s="78" t="s">
        <v>4046</v>
      </c>
    </row>
    <row r="1380" spans="1:52" ht="30" customHeight="1">
      <c r="A1380" s="172" t="s">
        <v>1796</v>
      </c>
      <c r="B1380" s="172" t="s">
        <v>1514</v>
      </c>
      <c r="C1380" s="172" t="s">
        <v>1515</v>
      </c>
      <c r="D1380" s="173">
        <v>2.5000000000000001E-2</v>
      </c>
      <c r="E1380" s="184">
        <f>단가대비표!O376</f>
        <v>0</v>
      </c>
      <c r="F1380" s="178">
        <f>TRUNC(E1380*D1380,1)</f>
        <v>0</v>
      </c>
      <c r="G1380" s="184">
        <f>단가대비표!P376</f>
        <v>193922</v>
      </c>
      <c r="H1380" s="178">
        <f>TRUNC(G1380*D1380,1)</f>
        <v>4848</v>
      </c>
      <c r="I1380" s="184">
        <f>단가대비표!V376</f>
        <v>0</v>
      </c>
      <c r="J1380" s="178">
        <f>TRUNC(I1380*D1380,1)</f>
        <v>0</v>
      </c>
      <c r="K1380" s="184">
        <f t="shared" ref="K1380:L1384" si="227">TRUNC(E1380+G1380+I1380,1)</f>
        <v>193922</v>
      </c>
      <c r="L1380" s="178">
        <f t="shared" si="227"/>
        <v>4848</v>
      </c>
      <c r="M1380" s="172" t="s">
        <v>1491</v>
      </c>
      <c r="N1380" s="78" t="s">
        <v>145</v>
      </c>
      <c r="O1380" s="78" t="s">
        <v>5484</v>
      </c>
      <c r="P1380" s="78" t="s">
        <v>332</v>
      </c>
      <c r="Q1380" s="78" t="s">
        <v>332</v>
      </c>
      <c r="R1380" s="78" t="s">
        <v>331</v>
      </c>
      <c r="V1380">
        <v>1</v>
      </c>
      <c r="AV1380" s="78" t="s">
        <v>145</v>
      </c>
      <c r="AW1380" s="78" t="s">
        <v>5531</v>
      </c>
      <c r="AX1380" s="78" t="s">
        <v>145</v>
      </c>
      <c r="AY1380" s="78" t="s">
        <v>1093</v>
      </c>
      <c r="AZ1380" s="78" t="s">
        <v>145</v>
      </c>
    </row>
    <row r="1381" spans="1:52" ht="30" customHeight="1">
      <c r="A1381" s="172" t="s">
        <v>1797</v>
      </c>
      <c r="B1381" s="172" t="s">
        <v>1514</v>
      </c>
      <c r="C1381" s="172" t="s">
        <v>1515</v>
      </c>
      <c r="D1381" s="173">
        <v>3.7499999999999999E-2</v>
      </c>
      <c r="E1381" s="184">
        <f>단가대비표!O377</f>
        <v>0</v>
      </c>
      <c r="F1381" s="178">
        <f>TRUNC(E1381*D1381,1)</f>
        <v>0</v>
      </c>
      <c r="G1381" s="184">
        <f>단가대비표!P377</f>
        <v>172227</v>
      </c>
      <c r="H1381" s="178">
        <f>TRUNC(G1381*D1381,1)</f>
        <v>6458.5</v>
      </c>
      <c r="I1381" s="184">
        <f>단가대비표!V377</f>
        <v>0</v>
      </c>
      <c r="J1381" s="178">
        <f>TRUNC(I1381*D1381,1)</f>
        <v>0</v>
      </c>
      <c r="K1381" s="184">
        <f t="shared" si="227"/>
        <v>172227</v>
      </c>
      <c r="L1381" s="178">
        <f t="shared" si="227"/>
        <v>6458.5</v>
      </c>
      <c r="M1381" s="172" t="s">
        <v>1491</v>
      </c>
      <c r="N1381" s="78" t="s">
        <v>145</v>
      </c>
      <c r="O1381" s="78" t="s">
        <v>5486</v>
      </c>
      <c r="P1381" s="78" t="s">
        <v>332</v>
      </c>
      <c r="Q1381" s="78" t="s">
        <v>332</v>
      </c>
      <c r="R1381" s="78" t="s">
        <v>331</v>
      </c>
      <c r="V1381">
        <v>1</v>
      </c>
      <c r="AV1381" s="78" t="s">
        <v>145</v>
      </c>
      <c r="AW1381" s="78" t="s">
        <v>5532</v>
      </c>
      <c r="AX1381" s="78" t="s">
        <v>145</v>
      </c>
      <c r="AY1381" s="78" t="s">
        <v>1093</v>
      </c>
      <c r="AZ1381" s="78" t="s">
        <v>145</v>
      </c>
    </row>
    <row r="1382" spans="1:52" ht="30" customHeight="1">
      <c r="A1382" s="172" t="s">
        <v>1798</v>
      </c>
      <c r="B1382" s="172" t="s">
        <v>1514</v>
      </c>
      <c r="C1382" s="172" t="s">
        <v>1515</v>
      </c>
      <c r="D1382" s="173">
        <v>3.7499999999999999E-2</v>
      </c>
      <c r="E1382" s="184">
        <f>단가대비표!O378</f>
        <v>0</v>
      </c>
      <c r="F1382" s="178">
        <f>TRUNC(E1382*D1382,1)</f>
        <v>0</v>
      </c>
      <c r="G1382" s="184">
        <f>단가대비표!P378</f>
        <v>144810</v>
      </c>
      <c r="H1382" s="178">
        <f>TRUNC(G1382*D1382,1)</f>
        <v>5430.3</v>
      </c>
      <c r="I1382" s="184">
        <f>단가대비표!V378</f>
        <v>0</v>
      </c>
      <c r="J1382" s="178">
        <f>TRUNC(I1382*D1382,1)</f>
        <v>0</v>
      </c>
      <c r="K1382" s="184">
        <f t="shared" si="227"/>
        <v>144810</v>
      </c>
      <c r="L1382" s="178">
        <f t="shared" si="227"/>
        <v>5430.3</v>
      </c>
      <c r="M1382" s="172" t="s">
        <v>1491</v>
      </c>
      <c r="N1382" s="78" t="s">
        <v>145</v>
      </c>
      <c r="O1382" s="78" t="s">
        <v>5488</v>
      </c>
      <c r="P1382" s="78" t="s">
        <v>332</v>
      </c>
      <c r="Q1382" s="78" t="s">
        <v>332</v>
      </c>
      <c r="R1382" s="78" t="s">
        <v>331</v>
      </c>
      <c r="V1382">
        <v>1</v>
      </c>
      <c r="AV1382" s="78" t="s">
        <v>145</v>
      </c>
      <c r="AW1382" s="78" t="s">
        <v>5533</v>
      </c>
      <c r="AX1382" s="78" t="s">
        <v>145</v>
      </c>
      <c r="AY1382" s="78" t="s">
        <v>1093</v>
      </c>
      <c r="AZ1382" s="78" t="s">
        <v>145</v>
      </c>
    </row>
    <row r="1383" spans="1:52" ht="30" customHeight="1">
      <c r="A1383" s="172" t="s">
        <v>1799</v>
      </c>
      <c r="B1383" s="172" t="s">
        <v>1800</v>
      </c>
      <c r="C1383" s="172" t="s">
        <v>1801</v>
      </c>
      <c r="D1383" s="173">
        <v>6.4</v>
      </c>
      <c r="E1383" s="184">
        <f>단가대비표!O344</f>
        <v>0</v>
      </c>
      <c r="F1383" s="178">
        <f>TRUNC(E1383*D1383,1)</f>
        <v>0</v>
      </c>
      <c r="G1383" s="184">
        <f>단가대비표!P344</f>
        <v>0</v>
      </c>
      <c r="H1383" s="178">
        <f>TRUNC(G1383*D1383,1)</f>
        <v>0</v>
      </c>
      <c r="I1383" s="184">
        <f>단가대비표!V344</f>
        <v>111</v>
      </c>
      <c r="J1383" s="178">
        <f>TRUNC(I1383*D1383,1)</f>
        <v>710.4</v>
      </c>
      <c r="K1383" s="184">
        <f t="shared" si="227"/>
        <v>111</v>
      </c>
      <c r="L1383" s="178">
        <f t="shared" si="227"/>
        <v>710.4</v>
      </c>
      <c r="M1383" s="172" t="s">
        <v>1491</v>
      </c>
      <c r="N1383" s="78" t="s">
        <v>145</v>
      </c>
      <c r="O1383" s="78" t="s">
        <v>5490</v>
      </c>
      <c r="P1383" s="78" t="s">
        <v>332</v>
      </c>
      <c r="Q1383" s="78" t="s">
        <v>332</v>
      </c>
      <c r="R1383" s="78" t="s">
        <v>331</v>
      </c>
      <c r="V1383">
        <v>1</v>
      </c>
      <c r="AV1383" s="78" t="s">
        <v>145</v>
      </c>
      <c r="AW1383" s="78" t="s">
        <v>5534</v>
      </c>
      <c r="AX1383" s="78" t="s">
        <v>145</v>
      </c>
      <c r="AY1383" s="78" t="s">
        <v>1093</v>
      </c>
      <c r="AZ1383" s="78" t="s">
        <v>145</v>
      </c>
    </row>
    <row r="1384" spans="1:52" ht="30" customHeight="1">
      <c r="A1384" s="172" t="s">
        <v>1492</v>
      </c>
      <c r="B1384" s="172" t="s">
        <v>1493</v>
      </c>
      <c r="C1384" s="172" t="s">
        <v>1096</v>
      </c>
      <c r="D1384" s="173">
        <v>1</v>
      </c>
      <c r="E1384" s="184">
        <v>0</v>
      </c>
      <c r="F1384" s="178">
        <f>TRUNC(E1384*D1384,1)</f>
        <v>0</v>
      </c>
      <c r="G1384" s="184">
        <v>0</v>
      </c>
      <c r="H1384" s="178">
        <f>TRUNC(G1384*D1384,1)</f>
        <v>0</v>
      </c>
      <c r="I1384" s="184">
        <f>TRUNC(SUMIF(V1380:V1384, RIGHTB(O1384, 1), L1380:L1384)*U1384, 2)</f>
        <v>17447.2</v>
      </c>
      <c r="J1384" s="178">
        <f>TRUNC(I1384*D1384,1)</f>
        <v>17447.2</v>
      </c>
      <c r="K1384" s="184">
        <f t="shared" si="227"/>
        <v>17447.2</v>
      </c>
      <c r="L1384" s="178">
        <f t="shared" si="227"/>
        <v>17447.2</v>
      </c>
      <c r="M1384" s="172" t="s">
        <v>145</v>
      </c>
      <c r="N1384" s="78" t="s">
        <v>4046</v>
      </c>
      <c r="O1384" s="78" t="s">
        <v>4186</v>
      </c>
      <c r="P1384" s="78" t="s">
        <v>332</v>
      </c>
      <c r="Q1384" s="78" t="s">
        <v>332</v>
      </c>
      <c r="R1384" s="78" t="s">
        <v>332</v>
      </c>
      <c r="S1384">
        <v>3</v>
      </c>
      <c r="T1384">
        <v>2</v>
      </c>
      <c r="U1384">
        <v>1</v>
      </c>
      <c r="AV1384" s="78" t="s">
        <v>145</v>
      </c>
      <c r="AW1384" s="78" t="s">
        <v>5535</v>
      </c>
      <c r="AX1384" s="78" t="s">
        <v>145</v>
      </c>
      <c r="AY1384" s="78" t="s">
        <v>145</v>
      </c>
      <c r="AZ1384" s="78" t="s">
        <v>145</v>
      </c>
    </row>
    <row r="1385" spans="1:52" ht="30" customHeight="1">
      <c r="A1385" s="172" t="s">
        <v>1494</v>
      </c>
      <c r="B1385" s="172" t="s">
        <v>145</v>
      </c>
      <c r="C1385" s="172" t="s">
        <v>145</v>
      </c>
      <c r="D1385" s="173"/>
      <c r="E1385" s="184"/>
      <c r="F1385" s="178">
        <f>TRUNC(SUMIF(N1380:N1384, N1379, F1380:F1384),0)</f>
        <v>0</v>
      </c>
      <c r="G1385" s="184"/>
      <c r="H1385" s="178">
        <f>TRUNC(SUMIF(N1380:N1384, N1379, H1380:H1384),0)</f>
        <v>0</v>
      </c>
      <c r="I1385" s="184"/>
      <c r="J1385" s="178">
        <f>TRUNC(SUMIF(N1380:N1384, N1379, J1380:J1384),0)</f>
        <v>17447</v>
      </c>
      <c r="K1385" s="184"/>
      <c r="L1385" s="178">
        <f>F1385+H1385+J1385</f>
        <v>17447</v>
      </c>
      <c r="M1385" s="172" t="s">
        <v>145</v>
      </c>
      <c r="N1385" s="78" t="s">
        <v>342</v>
      </c>
      <c r="O1385" s="78" t="s">
        <v>342</v>
      </c>
      <c r="P1385" s="78" t="s">
        <v>145</v>
      </c>
      <c r="Q1385" s="78" t="s">
        <v>145</v>
      </c>
      <c r="R1385" s="78" t="s">
        <v>145</v>
      </c>
      <c r="AV1385" s="78" t="s">
        <v>145</v>
      </c>
      <c r="AW1385" s="78" t="s">
        <v>145</v>
      </c>
      <c r="AX1385" s="78" t="s">
        <v>145</v>
      </c>
      <c r="AY1385" s="78" t="s">
        <v>145</v>
      </c>
      <c r="AZ1385" s="78" t="s">
        <v>145</v>
      </c>
    </row>
    <row r="1386" spans="1:52" ht="30" customHeight="1">
      <c r="A1386" s="173"/>
      <c r="B1386" s="173"/>
      <c r="C1386" s="173"/>
      <c r="D1386" s="173"/>
      <c r="E1386" s="184"/>
      <c r="F1386" s="178"/>
      <c r="G1386" s="184"/>
      <c r="H1386" s="178"/>
      <c r="I1386" s="184"/>
      <c r="J1386" s="178"/>
      <c r="K1386" s="184"/>
      <c r="L1386" s="178"/>
      <c r="M1386" s="173"/>
    </row>
    <row r="1387" spans="1:52" ht="30" customHeight="1">
      <c r="A1387" s="179" t="s">
        <v>3264</v>
      </c>
      <c r="B1387" s="180"/>
      <c r="C1387" s="180"/>
      <c r="D1387" s="180"/>
      <c r="E1387" s="181"/>
      <c r="F1387" s="182"/>
      <c r="G1387" s="181"/>
      <c r="H1387" s="182"/>
      <c r="I1387" s="181"/>
      <c r="J1387" s="182"/>
      <c r="K1387" s="181"/>
      <c r="L1387" s="182"/>
      <c r="M1387" s="183"/>
      <c r="N1387" s="78" t="s">
        <v>4048</v>
      </c>
    </row>
    <row r="1388" spans="1:52" ht="30" customHeight="1">
      <c r="A1388" s="172" t="s">
        <v>1796</v>
      </c>
      <c r="B1388" s="172" t="s">
        <v>1514</v>
      </c>
      <c r="C1388" s="172" t="s">
        <v>1515</v>
      </c>
      <c r="D1388" s="173">
        <v>2.5000000000000001E-2</v>
      </c>
      <c r="E1388" s="184">
        <f>단가대비표!O376</f>
        <v>0</v>
      </c>
      <c r="F1388" s="178">
        <f>TRUNC(E1388*D1388,1)</f>
        <v>0</v>
      </c>
      <c r="G1388" s="184">
        <f>단가대비표!P376</f>
        <v>193922</v>
      </c>
      <c r="H1388" s="178">
        <f>TRUNC(G1388*D1388,1)</f>
        <v>4848</v>
      </c>
      <c r="I1388" s="184">
        <f>단가대비표!V376</f>
        <v>0</v>
      </c>
      <c r="J1388" s="178">
        <f>TRUNC(I1388*D1388,1)</f>
        <v>0</v>
      </c>
      <c r="K1388" s="184">
        <f t="shared" ref="K1388:L1392" si="228">TRUNC(E1388+G1388+I1388,1)</f>
        <v>193922</v>
      </c>
      <c r="L1388" s="178">
        <f t="shared" si="228"/>
        <v>4848</v>
      </c>
      <c r="M1388" s="172" t="s">
        <v>1491</v>
      </c>
      <c r="N1388" s="78" t="s">
        <v>145</v>
      </c>
      <c r="O1388" s="78" t="s">
        <v>5484</v>
      </c>
      <c r="P1388" s="78" t="s">
        <v>332</v>
      </c>
      <c r="Q1388" s="78" t="s">
        <v>332</v>
      </c>
      <c r="R1388" s="78" t="s">
        <v>331</v>
      </c>
      <c r="V1388">
        <v>1</v>
      </c>
      <c r="AV1388" s="78" t="s">
        <v>145</v>
      </c>
      <c r="AW1388" s="78" t="s">
        <v>5536</v>
      </c>
      <c r="AX1388" s="78" t="s">
        <v>145</v>
      </c>
      <c r="AY1388" s="78" t="s">
        <v>1093</v>
      </c>
      <c r="AZ1388" s="78" t="s">
        <v>145</v>
      </c>
    </row>
    <row r="1389" spans="1:52" ht="30" customHeight="1">
      <c r="A1389" s="172" t="s">
        <v>1797</v>
      </c>
      <c r="B1389" s="172" t="s">
        <v>1514</v>
      </c>
      <c r="C1389" s="172" t="s">
        <v>1515</v>
      </c>
      <c r="D1389" s="173">
        <v>3.7499999999999999E-2</v>
      </c>
      <c r="E1389" s="184">
        <f>단가대비표!O377</f>
        <v>0</v>
      </c>
      <c r="F1389" s="178">
        <f>TRUNC(E1389*D1389,1)</f>
        <v>0</v>
      </c>
      <c r="G1389" s="184">
        <f>단가대비표!P377</f>
        <v>172227</v>
      </c>
      <c r="H1389" s="178">
        <f>TRUNC(G1389*D1389,1)</f>
        <v>6458.5</v>
      </c>
      <c r="I1389" s="184">
        <f>단가대비표!V377</f>
        <v>0</v>
      </c>
      <c r="J1389" s="178">
        <f>TRUNC(I1389*D1389,1)</f>
        <v>0</v>
      </c>
      <c r="K1389" s="184">
        <f t="shared" si="228"/>
        <v>172227</v>
      </c>
      <c r="L1389" s="178">
        <f t="shared" si="228"/>
        <v>6458.5</v>
      </c>
      <c r="M1389" s="172" t="s">
        <v>1491</v>
      </c>
      <c r="N1389" s="78" t="s">
        <v>145</v>
      </c>
      <c r="O1389" s="78" t="s">
        <v>5486</v>
      </c>
      <c r="P1389" s="78" t="s">
        <v>332</v>
      </c>
      <c r="Q1389" s="78" t="s">
        <v>332</v>
      </c>
      <c r="R1389" s="78" t="s">
        <v>331</v>
      </c>
      <c r="V1389">
        <v>1</v>
      </c>
      <c r="AV1389" s="78" t="s">
        <v>145</v>
      </c>
      <c r="AW1389" s="78" t="s">
        <v>5537</v>
      </c>
      <c r="AX1389" s="78" t="s">
        <v>145</v>
      </c>
      <c r="AY1389" s="78" t="s">
        <v>1093</v>
      </c>
      <c r="AZ1389" s="78" t="s">
        <v>145</v>
      </c>
    </row>
    <row r="1390" spans="1:52" ht="30" customHeight="1">
      <c r="A1390" s="172" t="s">
        <v>1798</v>
      </c>
      <c r="B1390" s="172" t="s">
        <v>1514</v>
      </c>
      <c r="C1390" s="172" t="s">
        <v>1515</v>
      </c>
      <c r="D1390" s="173">
        <v>3.7499999999999999E-2</v>
      </c>
      <c r="E1390" s="184">
        <f>단가대비표!O378</f>
        <v>0</v>
      </c>
      <c r="F1390" s="178">
        <f>TRUNC(E1390*D1390,1)</f>
        <v>0</v>
      </c>
      <c r="G1390" s="184">
        <f>단가대비표!P378</f>
        <v>144810</v>
      </c>
      <c r="H1390" s="178">
        <f>TRUNC(G1390*D1390,1)</f>
        <v>5430.3</v>
      </c>
      <c r="I1390" s="184">
        <f>단가대비표!V378</f>
        <v>0</v>
      </c>
      <c r="J1390" s="178">
        <f>TRUNC(I1390*D1390,1)</f>
        <v>0</v>
      </c>
      <c r="K1390" s="184">
        <f t="shared" si="228"/>
        <v>144810</v>
      </c>
      <c r="L1390" s="178">
        <f t="shared" si="228"/>
        <v>5430.3</v>
      </c>
      <c r="M1390" s="172" t="s">
        <v>1491</v>
      </c>
      <c r="N1390" s="78" t="s">
        <v>145</v>
      </c>
      <c r="O1390" s="78" t="s">
        <v>5488</v>
      </c>
      <c r="P1390" s="78" t="s">
        <v>332</v>
      </c>
      <c r="Q1390" s="78" t="s">
        <v>332</v>
      </c>
      <c r="R1390" s="78" t="s">
        <v>331</v>
      </c>
      <c r="V1390">
        <v>1</v>
      </c>
      <c r="AV1390" s="78" t="s">
        <v>145</v>
      </c>
      <c r="AW1390" s="78" t="s">
        <v>5538</v>
      </c>
      <c r="AX1390" s="78" t="s">
        <v>145</v>
      </c>
      <c r="AY1390" s="78" t="s">
        <v>1093</v>
      </c>
      <c r="AZ1390" s="78" t="s">
        <v>145</v>
      </c>
    </row>
    <row r="1391" spans="1:52" ht="30" customHeight="1">
      <c r="A1391" s="172" t="s">
        <v>1799</v>
      </c>
      <c r="B1391" s="172" t="s">
        <v>1800</v>
      </c>
      <c r="C1391" s="172" t="s">
        <v>1801</v>
      </c>
      <c r="D1391" s="173">
        <v>4.9000000000000004</v>
      </c>
      <c r="E1391" s="184">
        <f>단가대비표!O344</f>
        <v>0</v>
      </c>
      <c r="F1391" s="178">
        <f>TRUNC(E1391*D1391,1)</f>
        <v>0</v>
      </c>
      <c r="G1391" s="184">
        <f>단가대비표!P344</f>
        <v>0</v>
      </c>
      <c r="H1391" s="178">
        <f>TRUNC(G1391*D1391,1)</f>
        <v>0</v>
      </c>
      <c r="I1391" s="184">
        <f>단가대비표!V344</f>
        <v>111</v>
      </c>
      <c r="J1391" s="178">
        <f>TRUNC(I1391*D1391,1)</f>
        <v>543.9</v>
      </c>
      <c r="K1391" s="184">
        <f t="shared" si="228"/>
        <v>111</v>
      </c>
      <c r="L1391" s="178">
        <f t="shared" si="228"/>
        <v>543.9</v>
      </c>
      <c r="M1391" s="172" t="s">
        <v>1491</v>
      </c>
      <c r="N1391" s="78" t="s">
        <v>145</v>
      </c>
      <c r="O1391" s="78" t="s">
        <v>5490</v>
      </c>
      <c r="P1391" s="78" t="s">
        <v>332</v>
      </c>
      <c r="Q1391" s="78" t="s">
        <v>332</v>
      </c>
      <c r="R1391" s="78" t="s">
        <v>331</v>
      </c>
      <c r="V1391">
        <v>1</v>
      </c>
      <c r="AV1391" s="78" t="s">
        <v>145</v>
      </c>
      <c r="AW1391" s="78" t="s">
        <v>5539</v>
      </c>
      <c r="AX1391" s="78" t="s">
        <v>145</v>
      </c>
      <c r="AY1391" s="78" t="s">
        <v>1093</v>
      </c>
      <c r="AZ1391" s="78" t="s">
        <v>145</v>
      </c>
    </row>
    <row r="1392" spans="1:52" ht="30" customHeight="1">
      <c r="A1392" s="172" t="s">
        <v>1492</v>
      </c>
      <c r="B1392" s="172" t="s">
        <v>1493</v>
      </c>
      <c r="C1392" s="172" t="s">
        <v>1096</v>
      </c>
      <c r="D1392" s="173">
        <v>1</v>
      </c>
      <c r="E1392" s="184">
        <v>0</v>
      </c>
      <c r="F1392" s="178">
        <f>TRUNC(E1392*D1392,1)</f>
        <v>0</v>
      </c>
      <c r="G1392" s="184">
        <v>0</v>
      </c>
      <c r="H1392" s="178">
        <f>TRUNC(G1392*D1392,1)</f>
        <v>0</v>
      </c>
      <c r="I1392" s="184">
        <f>TRUNC(SUMIF(V1388:V1392, RIGHTB(O1392, 1), L1388:L1392)*U1392, 2)</f>
        <v>17280.7</v>
      </c>
      <c r="J1392" s="178">
        <f>TRUNC(I1392*D1392,1)</f>
        <v>17280.7</v>
      </c>
      <c r="K1392" s="184">
        <f t="shared" si="228"/>
        <v>17280.7</v>
      </c>
      <c r="L1392" s="178">
        <f t="shared" si="228"/>
        <v>17280.7</v>
      </c>
      <c r="M1392" s="172" t="s">
        <v>145</v>
      </c>
      <c r="N1392" s="78" t="s">
        <v>4048</v>
      </c>
      <c r="O1392" s="78" t="s">
        <v>4186</v>
      </c>
      <c r="P1392" s="78" t="s">
        <v>332</v>
      </c>
      <c r="Q1392" s="78" t="s">
        <v>332</v>
      </c>
      <c r="R1392" s="78" t="s">
        <v>332</v>
      </c>
      <c r="S1392">
        <v>3</v>
      </c>
      <c r="T1392">
        <v>2</v>
      </c>
      <c r="U1392">
        <v>1</v>
      </c>
      <c r="AV1392" s="78" t="s">
        <v>145</v>
      </c>
      <c r="AW1392" s="78" t="s">
        <v>5540</v>
      </c>
      <c r="AX1392" s="78" t="s">
        <v>145</v>
      </c>
      <c r="AY1392" s="78" t="s">
        <v>145</v>
      </c>
      <c r="AZ1392" s="78" t="s">
        <v>145</v>
      </c>
    </row>
    <row r="1393" spans="1:52" ht="30" customHeight="1">
      <c r="A1393" s="172" t="s">
        <v>1494</v>
      </c>
      <c r="B1393" s="172" t="s">
        <v>145</v>
      </c>
      <c r="C1393" s="172" t="s">
        <v>145</v>
      </c>
      <c r="D1393" s="173"/>
      <c r="E1393" s="184"/>
      <c r="F1393" s="178">
        <f>TRUNC(SUMIF(N1388:N1392, N1387, F1388:F1392),0)</f>
        <v>0</v>
      </c>
      <c r="G1393" s="184"/>
      <c r="H1393" s="178">
        <f>TRUNC(SUMIF(N1388:N1392, N1387, H1388:H1392),0)</f>
        <v>0</v>
      </c>
      <c r="I1393" s="184"/>
      <c r="J1393" s="178">
        <f>TRUNC(SUMIF(N1388:N1392, N1387, J1388:J1392),0)</f>
        <v>17280</v>
      </c>
      <c r="K1393" s="184"/>
      <c r="L1393" s="178">
        <f>F1393+H1393+J1393</f>
        <v>17280</v>
      </c>
      <c r="M1393" s="172" t="s">
        <v>145</v>
      </c>
      <c r="N1393" s="78" t="s">
        <v>342</v>
      </c>
      <c r="O1393" s="78" t="s">
        <v>342</v>
      </c>
      <c r="P1393" s="78" t="s">
        <v>145</v>
      </c>
      <c r="Q1393" s="78" t="s">
        <v>145</v>
      </c>
      <c r="R1393" s="78" t="s">
        <v>145</v>
      </c>
      <c r="AV1393" s="78" t="s">
        <v>145</v>
      </c>
      <c r="AW1393" s="78" t="s">
        <v>145</v>
      </c>
      <c r="AX1393" s="78" t="s">
        <v>145</v>
      </c>
      <c r="AY1393" s="78" t="s">
        <v>145</v>
      </c>
      <c r="AZ1393" s="78" t="s">
        <v>145</v>
      </c>
    </row>
    <row r="1394" spans="1:52" ht="30" customHeight="1">
      <c r="A1394" s="173"/>
      <c r="B1394" s="173"/>
      <c r="C1394" s="173"/>
      <c r="D1394" s="173"/>
      <c r="E1394" s="184"/>
      <c r="F1394" s="178"/>
      <c r="G1394" s="184"/>
      <c r="H1394" s="178"/>
      <c r="I1394" s="184"/>
      <c r="J1394" s="178"/>
      <c r="K1394" s="184"/>
      <c r="L1394" s="178"/>
      <c r="M1394" s="173"/>
    </row>
    <row r="1395" spans="1:52" ht="30" customHeight="1">
      <c r="A1395" s="179" t="s">
        <v>3265</v>
      </c>
      <c r="B1395" s="180"/>
      <c r="C1395" s="180"/>
      <c r="D1395" s="180"/>
      <c r="E1395" s="181"/>
      <c r="F1395" s="182"/>
      <c r="G1395" s="181"/>
      <c r="H1395" s="182"/>
      <c r="I1395" s="181"/>
      <c r="J1395" s="182"/>
      <c r="K1395" s="181"/>
      <c r="L1395" s="182"/>
      <c r="M1395" s="183"/>
      <c r="N1395" s="78" t="s">
        <v>4050</v>
      </c>
    </row>
    <row r="1396" spans="1:52" ht="30" customHeight="1">
      <c r="A1396" s="172" t="s">
        <v>1796</v>
      </c>
      <c r="B1396" s="172" t="s">
        <v>1514</v>
      </c>
      <c r="C1396" s="172" t="s">
        <v>1515</v>
      </c>
      <c r="D1396" s="173">
        <v>2.5000000000000001E-2</v>
      </c>
      <c r="E1396" s="184">
        <f>단가대비표!O376</f>
        <v>0</v>
      </c>
      <c r="F1396" s="178">
        <f>TRUNC(E1396*D1396,1)</f>
        <v>0</v>
      </c>
      <c r="G1396" s="184">
        <f>단가대비표!P376</f>
        <v>193922</v>
      </c>
      <c r="H1396" s="178">
        <f>TRUNC(G1396*D1396,1)</f>
        <v>4848</v>
      </c>
      <c r="I1396" s="184">
        <f>단가대비표!V376</f>
        <v>0</v>
      </c>
      <c r="J1396" s="178">
        <f>TRUNC(I1396*D1396,1)</f>
        <v>0</v>
      </c>
      <c r="K1396" s="184">
        <f t="shared" ref="K1396:L1400" si="229">TRUNC(E1396+G1396+I1396,1)</f>
        <v>193922</v>
      </c>
      <c r="L1396" s="178">
        <f t="shared" si="229"/>
        <v>4848</v>
      </c>
      <c r="M1396" s="172" t="s">
        <v>1491</v>
      </c>
      <c r="N1396" s="78" t="s">
        <v>145</v>
      </c>
      <c r="O1396" s="78" t="s">
        <v>5484</v>
      </c>
      <c r="P1396" s="78" t="s">
        <v>332</v>
      </c>
      <c r="Q1396" s="78" t="s">
        <v>332</v>
      </c>
      <c r="R1396" s="78" t="s">
        <v>331</v>
      </c>
      <c r="V1396">
        <v>1</v>
      </c>
      <c r="AV1396" s="78" t="s">
        <v>145</v>
      </c>
      <c r="AW1396" s="78" t="s">
        <v>5541</v>
      </c>
      <c r="AX1396" s="78" t="s">
        <v>145</v>
      </c>
      <c r="AY1396" s="78" t="s">
        <v>1093</v>
      </c>
      <c r="AZ1396" s="78" t="s">
        <v>145</v>
      </c>
    </row>
    <row r="1397" spans="1:52" ht="30" customHeight="1">
      <c r="A1397" s="172" t="s">
        <v>1797</v>
      </c>
      <c r="B1397" s="172" t="s">
        <v>1514</v>
      </c>
      <c r="C1397" s="172" t="s">
        <v>1515</v>
      </c>
      <c r="D1397" s="173">
        <v>3.7499999999999999E-2</v>
      </c>
      <c r="E1397" s="184">
        <f>단가대비표!O377</f>
        <v>0</v>
      </c>
      <c r="F1397" s="178">
        <f>TRUNC(E1397*D1397,1)</f>
        <v>0</v>
      </c>
      <c r="G1397" s="184">
        <f>단가대비표!P377</f>
        <v>172227</v>
      </c>
      <c r="H1397" s="178">
        <f>TRUNC(G1397*D1397,1)</f>
        <v>6458.5</v>
      </c>
      <c r="I1397" s="184">
        <f>단가대비표!V377</f>
        <v>0</v>
      </c>
      <c r="J1397" s="178">
        <f>TRUNC(I1397*D1397,1)</f>
        <v>0</v>
      </c>
      <c r="K1397" s="184">
        <f t="shared" si="229"/>
        <v>172227</v>
      </c>
      <c r="L1397" s="178">
        <f t="shared" si="229"/>
        <v>6458.5</v>
      </c>
      <c r="M1397" s="172" t="s">
        <v>1491</v>
      </c>
      <c r="N1397" s="78" t="s">
        <v>145</v>
      </c>
      <c r="O1397" s="78" t="s">
        <v>5486</v>
      </c>
      <c r="P1397" s="78" t="s">
        <v>332</v>
      </c>
      <c r="Q1397" s="78" t="s">
        <v>332</v>
      </c>
      <c r="R1397" s="78" t="s">
        <v>331</v>
      </c>
      <c r="V1397">
        <v>1</v>
      </c>
      <c r="AV1397" s="78" t="s">
        <v>145</v>
      </c>
      <c r="AW1397" s="78" t="s">
        <v>5542</v>
      </c>
      <c r="AX1397" s="78" t="s">
        <v>145</v>
      </c>
      <c r="AY1397" s="78" t="s">
        <v>1093</v>
      </c>
      <c r="AZ1397" s="78" t="s">
        <v>145</v>
      </c>
    </row>
    <row r="1398" spans="1:52" ht="30" customHeight="1">
      <c r="A1398" s="172" t="s">
        <v>1798</v>
      </c>
      <c r="B1398" s="172" t="s">
        <v>1514</v>
      </c>
      <c r="C1398" s="172" t="s">
        <v>1515</v>
      </c>
      <c r="D1398" s="173">
        <v>3.7499999999999999E-2</v>
      </c>
      <c r="E1398" s="184">
        <f>단가대비표!O378</f>
        <v>0</v>
      </c>
      <c r="F1398" s="178">
        <f>TRUNC(E1398*D1398,1)</f>
        <v>0</v>
      </c>
      <c r="G1398" s="184">
        <f>단가대비표!P378</f>
        <v>144810</v>
      </c>
      <c r="H1398" s="178">
        <f>TRUNC(G1398*D1398,1)</f>
        <v>5430.3</v>
      </c>
      <c r="I1398" s="184">
        <f>단가대비표!V378</f>
        <v>0</v>
      </c>
      <c r="J1398" s="178">
        <f>TRUNC(I1398*D1398,1)</f>
        <v>0</v>
      </c>
      <c r="K1398" s="184">
        <f t="shared" si="229"/>
        <v>144810</v>
      </c>
      <c r="L1398" s="178">
        <f t="shared" si="229"/>
        <v>5430.3</v>
      </c>
      <c r="M1398" s="172" t="s">
        <v>1491</v>
      </c>
      <c r="N1398" s="78" t="s">
        <v>145</v>
      </c>
      <c r="O1398" s="78" t="s">
        <v>5488</v>
      </c>
      <c r="P1398" s="78" t="s">
        <v>332</v>
      </c>
      <c r="Q1398" s="78" t="s">
        <v>332</v>
      </c>
      <c r="R1398" s="78" t="s">
        <v>331</v>
      </c>
      <c r="V1398">
        <v>1</v>
      </c>
      <c r="AV1398" s="78" t="s">
        <v>145</v>
      </c>
      <c r="AW1398" s="78" t="s">
        <v>5543</v>
      </c>
      <c r="AX1398" s="78" t="s">
        <v>145</v>
      </c>
      <c r="AY1398" s="78" t="s">
        <v>1093</v>
      </c>
      <c r="AZ1398" s="78" t="s">
        <v>145</v>
      </c>
    </row>
    <row r="1399" spans="1:52" ht="30" customHeight="1">
      <c r="A1399" s="172" t="s">
        <v>1799</v>
      </c>
      <c r="B1399" s="172" t="s">
        <v>1800</v>
      </c>
      <c r="C1399" s="172" t="s">
        <v>1801</v>
      </c>
      <c r="D1399" s="173">
        <v>6.4</v>
      </c>
      <c r="E1399" s="184">
        <f>단가대비표!O344</f>
        <v>0</v>
      </c>
      <c r="F1399" s="178">
        <f>TRUNC(E1399*D1399,1)</f>
        <v>0</v>
      </c>
      <c r="G1399" s="184">
        <f>단가대비표!P344</f>
        <v>0</v>
      </c>
      <c r="H1399" s="178">
        <f>TRUNC(G1399*D1399,1)</f>
        <v>0</v>
      </c>
      <c r="I1399" s="184">
        <f>단가대비표!V344</f>
        <v>111</v>
      </c>
      <c r="J1399" s="178">
        <f>TRUNC(I1399*D1399,1)</f>
        <v>710.4</v>
      </c>
      <c r="K1399" s="184">
        <f t="shared" si="229"/>
        <v>111</v>
      </c>
      <c r="L1399" s="178">
        <f t="shared" si="229"/>
        <v>710.4</v>
      </c>
      <c r="M1399" s="172" t="s">
        <v>1491</v>
      </c>
      <c r="N1399" s="78" t="s">
        <v>145</v>
      </c>
      <c r="O1399" s="78" t="s">
        <v>5490</v>
      </c>
      <c r="P1399" s="78" t="s">
        <v>332</v>
      </c>
      <c r="Q1399" s="78" t="s">
        <v>332</v>
      </c>
      <c r="R1399" s="78" t="s">
        <v>331</v>
      </c>
      <c r="V1399">
        <v>1</v>
      </c>
      <c r="AV1399" s="78" t="s">
        <v>145</v>
      </c>
      <c r="AW1399" s="78" t="s">
        <v>5544</v>
      </c>
      <c r="AX1399" s="78" t="s">
        <v>145</v>
      </c>
      <c r="AY1399" s="78" t="s">
        <v>1093</v>
      </c>
      <c r="AZ1399" s="78" t="s">
        <v>145</v>
      </c>
    </row>
    <row r="1400" spans="1:52" ht="30" customHeight="1">
      <c r="A1400" s="172" t="s">
        <v>1492</v>
      </c>
      <c r="B1400" s="172" t="s">
        <v>1493</v>
      </c>
      <c r="C1400" s="172" t="s">
        <v>1096</v>
      </c>
      <c r="D1400" s="173">
        <v>1</v>
      </c>
      <c r="E1400" s="184">
        <v>0</v>
      </c>
      <c r="F1400" s="178">
        <f>TRUNC(E1400*D1400,1)</f>
        <v>0</v>
      </c>
      <c r="G1400" s="184">
        <v>0</v>
      </c>
      <c r="H1400" s="178">
        <f>TRUNC(G1400*D1400,1)</f>
        <v>0</v>
      </c>
      <c r="I1400" s="184">
        <f>TRUNC(SUMIF(V1396:V1400, RIGHTB(O1400, 1), L1396:L1400)*U1400, 2)</f>
        <v>17447.2</v>
      </c>
      <c r="J1400" s="178">
        <f>TRUNC(I1400*D1400,1)</f>
        <v>17447.2</v>
      </c>
      <c r="K1400" s="184">
        <f t="shared" si="229"/>
        <v>17447.2</v>
      </c>
      <c r="L1400" s="178">
        <f t="shared" si="229"/>
        <v>17447.2</v>
      </c>
      <c r="M1400" s="172" t="s">
        <v>145</v>
      </c>
      <c r="N1400" s="78" t="s">
        <v>4050</v>
      </c>
      <c r="O1400" s="78" t="s">
        <v>4186</v>
      </c>
      <c r="P1400" s="78" t="s">
        <v>332</v>
      </c>
      <c r="Q1400" s="78" t="s">
        <v>332</v>
      </c>
      <c r="R1400" s="78" t="s">
        <v>332</v>
      </c>
      <c r="S1400">
        <v>3</v>
      </c>
      <c r="T1400">
        <v>2</v>
      </c>
      <c r="U1400">
        <v>1</v>
      </c>
      <c r="AV1400" s="78" t="s">
        <v>145</v>
      </c>
      <c r="AW1400" s="78" t="s">
        <v>5545</v>
      </c>
      <c r="AX1400" s="78" t="s">
        <v>145</v>
      </c>
      <c r="AY1400" s="78" t="s">
        <v>145</v>
      </c>
      <c r="AZ1400" s="78" t="s">
        <v>145</v>
      </c>
    </row>
    <row r="1401" spans="1:52" ht="30" customHeight="1">
      <c r="A1401" s="172" t="s">
        <v>1494</v>
      </c>
      <c r="B1401" s="172" t="s">
        <v>145</v>
      </c>
      <c r="C1401" s="172" t="s">
        <v>145</v>
      </c>
      <c r="D1401" s="173"/>
      <c r="E1401" s="184"/>
      <c r="F1401" s="178">
        <f>TRUNC(SUMIF(N1396:N1400, N1395, F1396:F1400),0)</f>
        <v>0</v>
      </c>
      <c r="G1401" s="184"/>
      <c r="H1401" s="178">
        <f>TRUNC(SUMIF(N1396:N1400, N1395, H1396:H1400),0)</f>
        <v>0</v>
      </c>
      <c r="I1401" s="184"/>
      <c r="J1401" s="178">
        <f>TRUNC(SUMIF(N1396:N1400, N1395, J1396:J1400),0)</f>
        <v>17447</v>
      </c>
      <c r="K1401" s="184"/>
      <c r="L1401" s="178">
        <f>F1401+H1401+J1401</f>
        <v>17447</v>
      </c>
      <c r="M1401" s="172" t="s">
        <v>145</v>
      </c>
      <c r="N1401" s="78" t="s">
        <v>342</v>
      </c>
      <c r="O1401" s="78" t="s">
        <v>342</v>
      </c>
      <c r="P1401" s="78" t="s">
        <v>145</v>
      </c>
      <c r="Q1401" s="78" t="s">
        <v>145</v>
      </c>
      <c r="R1401" s="78" t="s">
        <v>145</v>
      </c>
      <c r="AV1401" s="78" t="s">
        <v>145</v>
      </c>
      <c r="AW1401" s="78" t="s">
        <v>145</v>
      </c>
      <c r="AX1401" s="78" t="s">
        <v>145</v>
      </c>
      <c r="AY1401" s="78" t="s">
        <v>145</v>
      </c>
      <c r="AZ1401" s="78" t="s">
        <v>145</v>
      </c>
    </row>
    <row r="1402" spans="1:52" ht="30" customHeight="1">
      <c r="A1402" s="173"/>
      <c r="B1402" s="173"/>
      <c r="C1402" s="173"/>
      <c r="D1402" s="173"/>
      <c r="E1402" s="184"/>
      <c r="F1402" s="178"/>
      <c r="G1402" s="184"/>
      <c r="H1402" s="178"/>
      <c r="I1402" s="184"/>
      <c r="J1402" s="178"/>
      <c r="K1402" s="184"/>
      <c r="L1402" s="178"/>
      <c r="M1402" s="173"/>
    </row>
    <row r="1403" spans="1:52" ht="30" customHeight="1">
      <c r="A1403" s="179" t="s">
        <v>3266</v>
      </c>
      <c r="B1403" s="180"/>
      <c r="C1403" s="180"/>
      <c r="D1403" s="180"/>
      <c r="E1403" s="181"/>
      <c r="F1403" s="182"/>
      <c r="G1403" s="181"/>
      <c r="H1403" s="182"/>
      <c r="I1403" s="181"/>
      <c r="J1403" s="182"/>
      <c r="K1403" s="181"/>
      <c r="L1403" s="182"/>
      <c r="M1403" s="183"/>
      <c r="N1403" s="78" t="s">
        <v>4052</v>
      </c>
    </row>
    <row r="1404" spans="1:52" ht="30" customHeight="1">
      <c r="A1404" s="172" t="s">
        <v>1797</v>
      </c>
      <c r="B1404" s="172" t="s">
        <v>1514</v>
      </c>
      <c r="C1404" s="172" t="s">
        <v>1515</v>
      </c>
      <c r="D1404" s="173">
        <v>1.2500000000000001E-2</v>
      </c>
      <c r="E1404" s="184">
        <f>단가대비표!O377</f>
        <v>0</v>
      </c>
      <c r="F1404" s="178">
        <f>TRUNC(E1404*D1404,1)</f>
        <v>0</v>
      </c>
      <c r="G1404" s="184">
        <f>단가대비표!P377</f>
        <v>172227</v>
      </c>
      <c r="H1404" s="178">
        <f>TRUNC(G1404*D1404,1)</f>
        <v>2152.8000000000002</v>
      </c>
      <c r="I1404" s="184">
        <f>단가대비표!V377</f>
        <v>0</v>
      </c>
      <c r="J1404" s="178">
        <f>TRUNC(I1404*D1404,1)</f>
        <v>0</v>
      </c>
      <c r="K1404" s="184">
        <f t="shared" ref="K1404:L1407" si="230">TRUNC(E1404+G1404+I1404,1)</f>
        <v>172227</v>
      </c>
      <c r="L1404" s="178">
        <f t="shared" si="230"/>
        <v>2152.8000000000002</v>
      </c>
      <c r="M1404" s="172" t="s">
        <v>1491</v>
      </c>
      <c r="N1404" s="78" t="s">
        <v>145</v>
      </c>
      <c r="O1404" s="78" t="s">
        <v>5486</v>
      </c>
      <c r="P1404" s="78" t="s">
        <v>332</v>
      </c>
      <c r="Q1404" s="78" t="s">
        <v>332</v>
      </c>
      <c r="R1404" s="78" t="s">
        <v>331</v>
      </c>
      <c r="V1404">
        <v>1</v>
      </c>
      <c r="AV1404" s="78" t="s">
        <v>145</v>
      </c>
      <c r="AW1404" s="78" t="s">
        <v>5546</v>
      </c>
      <c r="AX1404" s="78" t="s">
        <v>145</v>
      </c>
      <c r="AY1404" s="78" t="s">
        <v>1093</v>
      </c>
      <c r="AZ1404" s="78" t="s">
        <v>145</v>
      </c>
    </row>
    <row r="1405" spans="1:52" ht="30" customHeight="1">
      <c r="A1405" s="172" t="s">
        <v>1798</v>
      </c>
      <c r="B1405" s="172" t="s">
        <v>1514</v>
      </c>
      <c r="C1405" s="172" t="s">
        <v>1515</v>
      </c>
      <c r="D1405" s="173">
        <v>1.2500000000000001E-2</v>
      </c>
      <c r="E1405" s="184">
        <f>단가대비표!O378</f>
        <v>0</v>
      </c>
      <c r="F1405" s="178">
        <f>TRUNC(E1405*D1405,1)</f>
        <v>0</v>
      </c>
      <c r="G1405" s="184">
        <f>단가대비표!P378</f>
        <v>144810</v>
      </c>
      <c r="H1405" s="178">
        <f>TRUNC(G1405*D1405,1)</f>
        <v>1810.1</v>
      </c>
      <c r="I1405" s="184">
        <f>단가대비표!V378</f>
        <v>0</v>
      </c>
      <c r="J1405" s="178">
        <f>TRUNC(I1405*D1405,1)</f>
        <v>0</v>
      </c>
      <c r="K1405" s="184">
        <f t="shared" si="230"/>
        <v>144810</v>
      </c>
      <c r="L1405" s="178">
        <f t="shared" si="230"/>
        <v>1810.1</v>
      </c>
      <c r="M1405" s="172" t="s">
        <v>1491</v>
      </c>
      <c r="N1405" s="78" t="s">
        <v>145</v>
      </c>
      <c r="O1405" s="78" t="s">
        <v>5488</v>
      </c>
      <c r="P1405" s="78" t="s">
        <v>332</v>
      </c>
      <c r="Q1405" s="78" t="s">
        <v>332</v>
      </c>
      <c r="R1405" s="78" t="s">
        <v>331</v>
      </c>
      <c r="V1405">
        <v>1</v>
      </c>
      <c r="AV1405" s="78" t="s">
        <v>145</v>
      </c>
      <c r="AW1405" s="78" t="s">
        <v>5547</v>
      </c>
      <c r="AX1405" s="78" t="s">
        <v>145</v>
      </c>
      <c r="AY1405" s="78" t="s">
        <v>1093</v>
      </c>
      <c r="AZ1405" s="78" t="s">
        <v>145</v>
      </c>
    </row>
    <row r="1406" spans="1:52" ht="30" customHeight="1">
      <c r="A1406" s="172" t="s">
        <v>1799</v>
      </c>
      <c r="B1406" s="172" t="s">
        <v>1800</v>
      </c>
      <c r="C1406" s="172" t="s">
        <v>1801</v>
      </c>
      <c r="D1406" s="173">
        <v>4.7</v>
      </c>
      <c r="E1406" s="184">
        <f>단가대비표!O344</f>
        <v>0</v>
      </c>
      <c r="F1406" s="178">
        <f>TRUNC(E1406*D1406,1)</f>
        <v>0</v>
      </c>
      <c r="G1406" s="184">
        <f>단가대비표!P344</f>
        <v>0</v>
      </c>
      <c r="H1406" s="178">
        <f>TRUNC(G1406*D1406,1)</f>
        <v>0</v>
      </c>
      <c r="I1406" s="184">
        <f>단가대비표!V344</f>
        <v>111</v>
      </c>
      <c r="J1406" s="178">
        <f>TRUNC(I1406*D1406,1)</f>
        <v>521.70000000000005</v>
      </c>
      <c r="K1406" s="184">
        <f t="shared" si="230"/>
        <v>111</v>
      </c>
      <c r="L1406" s="178">
        <f t="shared" si="230"/>
        <v>521.70000000000005</v>
      </c>
      <c r="M1406" s="172" t="s">
        <v>1491</v>
      </c>
      <c r="N1406" s="78" t="s">
        <v>145</v>
      </c>
      <c r="O1406" s="78" t="s">
        <v>5490</v>
      </c>
      <c r="P1406" s="78" t="s">
        <v>332</v>
      </c>
      <c r="Q1406" s="78" t="s">
        <v>332</v>
      </c>
      <c r="R1406" s="78" t="s">
        <v>331</v>
      </c>
      <c r="V1406">
        <v>1</v>
      </c>
      <c r="AV1406" s="78" t="s">
        <v>145</v>
      </c>
      <c r="AW1406" s="78" t="s">
        <v>5548</v>
      </c>
      <c r="AX1406" s="78" t="s">
        <v>145</v>
      </c>
      <c r="AY1406" s="78" t="s">
        <v>1093</v>
      </c>
      <c r="AZ1406" s="78" t="s">
        <v>145</v>
      </c>
    </row>
    <row r="1407" spans="1:52" ht="30" customHeight="1">
      <c r="A1407" s="172" t="s">
        <v>1492</v>
      </c>
      <c r="B1407" s="172" t="s">
        <v>1493</v>
      </c>
      <c r="C1407" s="172" t="s">
        <v>1096</v>
      </c>
      <c r="D1407" s="173">
        <v>1</v>
      </c>
      <c r="E1407" s="184">
        <v>0</v>
      </c>
      <c r="F1407" s="178">
        <f>TRUNC(E1407*D1407,1)</f>
        <v>0</v>
      </c>
      <c r="G1407" s="184">
        <v>0</v>
      </c>
      <c r="H1407" s="178">
        <f>TRUNC(G1407*D1407,1)</f>
        <v>0</v>
      </c>
      <c r="I1407" s="184">
        <f>TRUNC(SUMIF(V1404:V1407, RIGHTB(O1407, 1), L1404:L1407)*U1407, 2)</f>
        <v>4484.6000000000004</v>
      </c>
      <c r="J1407" s="178">
        <f>TRUNC(I1407*D1407,1)</f>
        <v>4484.6000000000004</v>
      </c>
      <c r="K1407" s="184">
        <f t="shared" si="230"/>
        <v>4484.6000000000004</v>
      </c>
      <c r="L1407" s="178">
        <f t="shared" si="230"/>
        <v>4484.6000000000004</v>
      </c>
      <c r="M1407" s="172" t="s">
        <v>145</v>
      </c>
      <c r="N1407" s="78" t="s">
        <v>4052</v>
      </c>
      <c r="O1407" s="78" t="s">
        <v>4186</v>
      </c>
      <c r="P1407" s="78" t="s">
        <v>332</v>
      </c>
      <c r="Q1407" s="78" t="s">
        <v>332</v>
      </c>
      <c r="R1407" s="78" t="s">
        <v>332</v>
      </c>
      <c r="S1407">
        <v>3</v>
      </c>
      <c r="T1407">
        <v>2</v>
      </c>
      <c r="U1407">
        <v>1</v>
      </c>
      <c r="AV1407" s="78" t="s">
        <v>145</v>
      </c>
      <c r="AW1407" s="78" t="s">
        <v>5549</v>
      </c>
      <c r="AX1407" s="78" t="s">
        <v>145</v>
      </c>
      <c r="AY1407" s="78" t="s">
        <v>145</v>
      </c>
      <c r="AZ1407" s="78" t="s">
        <v>145</v>
      </c>
    </row>
    <row r="1408" spans="1:52" ht="30" customHeight="1">
      <c r="A1408" s="172" t="s">
        <v>1494</v>
      </c>
      <c r="B1408" s="172" t="s">
        <v>145</v>
      </c>
      <c r="C1408" s="172" t="s">
        <v>145</v>
      </c>
      <c r="D1408" s="173"/>
      <c r="E1408" s="184"/>
      <c r="F1408" s="178">
        <f>TRUNC(SUMIF(N1404:N1407, N1403, F1404:F1407),0)</f>
        <v>0</v>
      </c>
      <c r="G1408" s="184"/>
      <c r="H1408" s="178">
        <f>TRUNC(SUMIF(N1404:N1407, N1403, H1404:H1407),0)</f>
        <v>0</v>
      </c>
      <c r="I1408" s="184"/>
      <c r="J1408" s="178">
        <f>TRUNC(SUMIF(N1404:N1407, N1403, J1404:J1407),0)</f>
        <v>4484</v>
      </c>
      <c r="K1408" s="184"/>
      <c r="L1408" s="178">
        <f>F1408+H1408+J1408</f>
        <v>4484</v>
      </c>
      <c r="M1408" s="172" t="s">
        <v>145</v>
      </c>
      <c r="N1408" s="78" t="s">
        <v>342</v>
      </c>
      <c r="O1408" s="78" t="s">
        <v>342</v>
      </c>
      <c r="P1408" s="78" t="s">
        <v>145</v>
      </c>
      <c r="Q1408" s="78" t="s">
        <v>145</v>
      </c>
      <c r="R1408" s="78" t="s">
        <v>145</v>
      </c>
      <c r="AV1408" s="78" t="s">
        <v>145</v>
      </c>
      <c r="AW1408" s="78" t="s">
        <v>145</v>
      </c>
      <c r="AX1408" s="78" t="s">
        <v>145</v>
      </c>
      <c r="AY1408" s="78" t="s">
        <v>145</v>
      </c>
      <c r="AZ1408" s="78" t="s">
        <v>145</v>
      </c>
    </row>
    <row r="1409" spans="1:52" ht="30" customHeight="1">
      <c r="A1409" s="173"/>
      <c r="B1409" s="173"/>
      <c r="C1409" s="173"/>
      <c r="D1409" s="173"/>
      <c r="E1409" s="184"/>
      <c r="F1409" s="178"/>
      <c r="G1409" s="184"/>
      <c r="H1409" s="178"/>
      <c r="I1409" s="184"/>
      <c r="J1409" s="178"/>
      <c r="K1409" s="184"/>
      <c r="L1409" s="178"/>
      <c r="M1409" s="173"/>
    </row>
    <row r="1410" spans="1:52" ht="30" customHeight="1">
      <c r="A1410" s="179" t="s">
        <v>3267</v>
      </c>
      <c r="B1410" s="180"/>
      <c r="C1410" s="180"/>
      <c r="D1410" s="180"/>
      <c r="E1410" s="181"/>
      <c r="F1410" s="182"/>
      <c r="G1410" s="181"/>
      <c r="H1410" s="182"/>
      <c r="I1410" s="181"/>
      <c r="J1410" s="182"/>
      <c r="K1410" s="181"/>
      <c r="L1410" s="182"/>
      <c r="M1410" s="183"/>
      <c r="N1410" s="78" t="s">
        <v>4054</v>
      </c>
    </row>
    <row r="1411" spans="1:52" ht="30" customHeight="1">
      <c r="A1411" s="172" t="s">
        <v>1798</v>
      </c>
      <c r="B1411" s="172" t="s">
        <v>1514</v>
      </c>
      <c r="C1411" s="172" t="s">
        <v>1515</v>
      </c>
      <c r="D1411" s="173">
        <v>1.2500000000000001E-2</v>
      </c>
      <c r="E1411" s="184">
        <f>단가대비표!O378</f>
        <v>0</v>
      </c>
      <c r="F1411" s="178">
        <f>TRUNC(E1411*D1411,1)</f>
        <v>0</v>
      </c>
      <c r="G1411" s="184">
        <f>단가대비표!P378</f>
        <v>144810</v>
      </c>
      <c r="H1411" s="178">
        <f>TRUNC(G1411*D1411,1)</f>
        <v>1810.1</v>
      </c>
      <c r="I1411" s="184">
        <f>단가대비표!V378</f>
        <v>0</v>
      </c>
      <c r="J1411" s="178">
        <f>TRUNC(I1411*D1411,1)</f>
        <v>0</v>
      </c>
      <c r="K1411" s="184">
        <f t="shared" ref="K1411:L1413" si="231">TRUNC(E1411+G1411+I1411,1)</f>
        <v>144810</v>
      </c>
      <c r="L1411" s="178">
        <f t="shared" si="231"/>
        <v>1810.1</v>
      </c>
      <c r="M1411" s="172" t="s">
        <v>1491</v>
      </c>
      <c r="N1411" s="78" t="s">
        <v>145</v>
      </c>
      <c r="O1411" s="78" t="s">
        <v>5488</v>
      </c>
      <c r="P1411" s="78" t="s">
        <v>332</v>
      </c>
      <c r="Q1411" s="78" t="s">
        <v>332</v>
      </c>
      <c r="R1411" s="78" t="s">
        <v>331</v>
      </c>
      <c r="V1411">
        <v>1</v>
      </c>
      <c r="AV1411" s="78" t="s">
        <v>145</v>
      </c>
      <c r="AW1411" s="78" t="s">
        <v>5550</v>
      </c>
      <c r="AX1411" s="78" t="s">
        <v>145</v>
      </c>
      <c r="AY1411" s="78" t="s">
        <v>1093</v>
      </c>
      <c r="AZ1411" s="78" t="s">
        <v>145</v>
      </c>
    </row>
    <row r="1412" spans="1:52" ht="30" customHeight="1">
      <c r="A1412" s="172" t="s">
        <v>1799</v>
      </c>
      <c r="B1412" s="172" t="s">
        <v>1800</v>
      </c>
      <c r="C1412" s="172" t="s">
        <v>1801</v>
      </c>
      <c r="D1412" s="173">
        <v>0.1</v>
      </c>
      <c r="E1412" s="184">
        <f>단가대비표!O344</f>
        <v>0</v>
      </c>
      <c r="F1412" s="178">
        <f>TRUNC(E1412*D1412,1)</f>
        <v>0</v>
      </c>
      <c r="G1412" s="184">
        <f>단가대비표!P344</f>
        <v>0</v>
      </c>
      <c r="H1412" s="178">
        <f>TRUNC(G1412*D1412,1)</f>
        <v>0</v>
      </c>
      <c r="I1412" s="184">
        <f>단가대비표!V344</f>
        <v>111</v>
      </c>
      <c r="J1412" s="178">
        <f>TRUNC(I1412*D1412,1)</f>
        <v>11.1</v>
      </c>
      <c r="K1412" s="184">
        <f t="shared" si="231"/>
        <v>111</v>
      </c>
      <c r="L1412" s="178">
        <f t="shared" si="231"/>
        <v>11.1</v>
      </c>
      <c r="M1412" s="172" t="s">
        <v>1491</v>
      </c>
      <c r="N1412" s="78" t="s">
        <v>145</v>
      </c>
      <c r="O1412" s="78" t="s">
        <v>5490</v>
      </c>
      <c r="P1412" s="78" t="s">
        <v>332</v>
      </c>
      <c r="Q1412" s="78" t="s">
        <v>332</v>
      </c>
      <c r="R1412" s="78" t="s">
        <v>331</v>
      </c>
      <c r="V1412">
        <v>1</v>
      </c>
      <c r="AV1412" s="78" t="s">
        <v>145</v>
      </c>
      <c r="AW1412" s="78" t="s">
        <v>5551</v>
      </c>
      <c r="AX1412" s="78" t="s">
        <v>145</v>
      </c>
      <c r="AY1412" s="78" t="s">
        <v>1093</v>
      </c>
      <c r="AZ1412" s="78" t="s">
        <v>145</v>
      </c>
    </row>
    <row r="1413" spans="1:52" ht="30" customHeight="1">
      <c r="A1413" s="172" t="s">
        <v>1492</v>
      </c>
      <c r="B1413" s="172" t="s">
        <v>1493</v>
      </c>
      <c r="C1413" s="172" t="s">
        <v>1096</v>
      </c>
      <c r="D1413" s="173">
        <v>1</v>
      </c>
      <c r="E1413" s="184">
        <v>0</v>
      </c>
      <c r="F1413" s="178">
        <f>TRUNC(E1413*D1413,1)</f>
        <v>0</v>
      </c>
      <c r="G1413" s="184">
        <v>0</v>
      </c>
      <c r="H1413" s="178">
        <f>TRUNC(G1413*D1413,1)</f>
        <v>0</v>
      </c>
      <c r="I1413" s="184">
        <f>TRUNC(SUMIF(V1411:V1413, RIGHTB(O1413, 1), L1411:L1413)*U1413, 2)</f>
        <v>1821.2</v>
      </c>
      <c r="J1413" s="178">
        <f>TRUNC(I1413*D1413,1)</f>
        <v>1821.2</v>
      </c>
      <c r="K1413" s="184">
        <f t="shared" si="231"/>
        <v>1821.2</v>
      </c>
      <c r="L1413" s="178">
        <f t="shared" si="231"/>
        <v>1821.2</v>
      </c>
      <c r="M1413" s="172" t="s">
        <v>145</v>
      </c>
      <c r="N1413" s="78" t="s">
        <v>4054</v>
      </c>
      <c r="O1413" s="78" t="s">
        <v>4186</v>
      </c>
      <c r="P1413" s="78" t="s">
        <v>332</v>
      </c>
      <c r="Q1413" s="78" t="s">
        <v>332</v>
      </c>
      <c r="R1413" s="78" t="s">
        <v>332</v>
      </c>
      <c r="S1413">
        <v>3</v>
      </c>
      <c r="T1413">
        <v>2</v>
      </c>
      <c r="U1413">
        <v>1</v>
      </c>
      <c r="AV1413" s="78" t="s">
        <v>145</v>
      </c>
      <c r="AW1413" s="78" t="s">
        <v>5552</v>
      </c>
      <c r="AX1413" s="78" t="s">
        <v>145</v>
      </c>
      <c r="AY1413" s="78" t="s">
        <v>145</v>
      </c>
      <c r="AZ1413" s="78" t="s">
        <v>145</v>
      </c>
    </row>
    <row r="1414" spans="1:52" ht="30" customHeight="1">
      <c r="A1414" s="172" t="s">
        <v>1494</v>
      </c>
      <c r="B1414" s="172" t="s">
        <v>145</v>
      </c>
      <c r="C1414" s="172" t="s">
        <v>145</v>
      </c>
      <c r="D1414" s="173"/>
      <c r="E1414" s="184"/>
      <c r="F1414" s="178">
        <f>TRUNC(SUMIF(N1411:N1413, N1410, F1411:F1413),0)</f>
        <v>0</v>
      </c>
      <c r="G1414" s="184"/>
      <c r="H1414" s="178">
        <f>TRUNC(SUMIF(N1411:N1413, N1410, H1411:H1413),0)</f>
        <v>0</v>
      </c>
      <c r="I1414" s="184"/>
      <c r="J1414" s="178">
        <f>TRUNC(SUMIF(N1411:N1413, N1410, J1411:J1413),0)</f>
        <v>1821</v>
      </c>
      <c r="K1414" s="184"/>
      <c r="L1414" s="178">
        <f>F1414+H1414+J1414</f>
        <v>1821</v>
      </c>
      <c r="M1414" s="172" t="s">
        <v>145</v>
      </c>
      <c r="N1414" s="78" t="s">
        <v>342</v>
      </c>
      <c r="O1414" s="78" t="s">
        <v>342</v>
      </c>
      <c r="P1414" s="78" t="s">
        <v>145</v>
      </c>
      <c r="Q1414" s="78" t="s">
        <v>145</v>
      </c>
      <c r="R1414" s="78" t="s">
        <v>145</v>
      </c>
      <c r="AV1414" s="78" t="s">
        <v>145</v>
      </c>
      <c r="AW1414" s="78" t="s">
        <v>145</v>
      </c>
      <c r="AX1414" s="78" t="s">
        <v>145</v>
      </c>
      <c r="AY1414" s="78" t="s">
        <v>145</v>
      </c>
      <c r="AZ1414" s="78" t="s">
        <v>145</v>
      </c>
    </row>
    <row r="1415" spans="1:52" ht="30" customHeight="1">
      <c r="A1415" s="173"/>
      <c r="B1415" s="173"/>
      <c r="C1415" s="173"/>
      <c r="D1415" s="173"/>
      <c r="E1415" s="184"/>
      <c r="F1415" s="178"/>
      <c r="G1415" s="184"/>
      <c r="H1415" s="178"/>
      <c r="I1415" s="184"/>
      <c r="J1415" s="178"/>
      <c r="K1415" s="184"/>
      <c r="L1415" s="178"/>
      <c r="M1415" s="173"/>
    </row>
    <row r="1416" spans="1:52" ht="30" customHeight="1">
      <c r="A1416" s="179" t="s">
        <v>3268</v>
      </c>
      <c r="B1416" s="180"/>
      <c r="C1416" s="180"/>
      <c r="D1416" s="180"/>
      <c r="E1416" s="181"/>
      <c r="F1416" s="182"/>
      <c r="G1416" s="181"/>
      <c r="H1416" s="182"/>
      <c r="I1416" s="181"/>
      <c r="J1416" s="182"/>
      <c r="K1416" s="181"/>
      <c r="L1416" s="182"/>
      <c r="M1416" s="183"/>
      <c r="N1416" s="78" t="s">
        <v>4056</v>
      </c>
    </row>
    <row r="1417" spans="1:52" ht="30" customHeight="1">
      <c r="A1417" s="172" t="s">
        <v>1797</v>
      </c>
      <c r="B1417" s="172" t="s">
        <v>1514</v>
      </c>
      <c r="C1417" s="172" t="s">
        <v>1515</v>
      </c>
      <c r="D1417" s="173">
        <v>6.25E-2</v>
      </c>
      <c r="E1417" s="184">
        <f>단가대비표!O377</f>
        <v>0</v>
      </c>
      <c r="F1417" s="178">
        <f>TRUNC(E1417*D1417,1)</f>
        <v>0</v>
      </c>
      <c r="G1417" s="184">
        <f>단가대비표!P377</f>
        <v>172227</v>
      </c>
      <c r="H1417" s="178">
        <f>TRUNC(G1417*D1417,1)</f>
        <v>10764.1</v>
      </c>
      <c r="I1417" s="184">
        <f>단가대비표!V377</f>
        <v>0</v>
      </c>
      <c r="J1417" s="178">
        <f>TRUNC(I1417*D1417,1)</f>
        <v>0</v>
      </c>
      <c r="K1417" s="184">
        <f t="shared" ref="K1417:L1420" si="232">TRUNC(E1417+G1417+I1417,1)</f>
        <v>172227</v>
      </c>
      <c r="L1417" s="178">
        <f t="shared" si="232"/>
        <v>10764.1</v>
      </c>
      <c r="M1417" s="172" t="s">
        <v>1491</v>
      </c>
      <c r="N1417" s="78" t="s">
        <v>145</v>
      </c>
      <c r="O1417" s="78" t="s">
        <v>5486</v>
      </c>
      <c r="P1417" s="78" t="s">
        <v>332</v>
      </c>
      <c r="Q1417" s="78" t="s">
        <v>332</v>
      </c>
      <c r="R1417" s="78" t="s">
        <v>331</v>
      </c>
      <c r="V1417">
        <v>1</v>
      </c>
      <c r="AV1417" s="78" t="s">
        <v>145</v>
      </c>
      <c r="AW1417" s="78" t="s">
        <v>5553</v>
      </c>
      <c r="AX1417" s="78" t="s">
        <v>145</v>
      </c>
      <c r="AY1417" s="78" t="s">
        <v>1093</v>
      </c>
      <c r="AZ1417" s="78" t="s">
        <v>145</v>
      </c>
    </row>
    <row r="1418" spans="1:52" ht="30" customHeight="1">
      <c r="A1418" s="172" t="s">
        <v>1798</v>
      </c>
      <c r="B1418" s="172" t="s">
        <v>1514</v>
      </c>
      <c r="C1418" s="172" t="s">
        <v>1515</v>
      </c>
      <c r="D1418" s="173">
        <v>0.15</v>
      </c>
      <c r="E1418" s="184">
        <f>단가대비표!O378</f>
        <v>0</v>
      </c>
      <c r="F1418" s="178">
        <f>TRUNC(E1418*D1418,1)</f>
        <v>0</v>
      </c>
      <c r="G1418" s="184">
        <f>단가대비표!P378</f>
        <v>144810</v>
      </c>
      <c r="H1418" s="178">
        <f>TRUNC(G1418*D1418,1)</f>
        <v>21721.5</v>
      </c>
      <c r="I1418" s="184">
        <f>단가대비표!V378</f>
        <v>0</v>
      </c>
      <c r="J1418" s="178">
        <f>TRUNC(I1418*D1418,1)</f>
        <v>0</v>
      </c>
      <c r="K1418" s="184">
        <f t="shared" si="232"/>
        <v>144810</v>
      </c>
      <c r="L1418" s="178">
        <f t="shared" si="232"/>
        <v>21721.5</v>
      </c>
      <c r="M1418" s="172" t="s">
        <v>1491</v>
      </c>
      <c r="N1418" s="78" t="s">
        <v>145</v>
      </c>
      <c r="O1418" s="78" t="s">
        <v>5488</v>
      </c>
      <c r="P1418" s="78" t="s">
        <v>332</v>
      </c>
      <c r="Q1418" s="78" t="s">
        <v>332</v>
      </c>
      <c r="R1418" s="78" t="s">
        <v>331</v>
      </c>
      <c r="V1418">
        <v>1</v>
      </c>
      <c r="AV1418" s="78" t="s">
        <v>145</v>
      </c>
      <c r="AW1418" s="78" t="s">
        <v>5554</v>
      </c>
      <c r="AX1418" s="78" t="s">
        <v>145</v>
      </c>
      <c r="AY1418" s="78" t="s">
        <v>1093</v>
      </c>
      <c r="AZ1418" s="78" t="s">
        <v>145</v>
      </c>
    </row>
    <row r="1419" spans="1:52" ht="30" customHeight="1">
      <c r="A1419" s="172" t="s">
        <v>1799</v>
      </c>
      <c r="B1419" s="172" t="s">
        <v>1800</v>
      </c>
      <c r="C1419" s="172" t="s">
        <v>1801</v>
      </c>
      <c r="D1419" s="173">
        <v>7</v>
      </c>
      <c r="E1419" s="184">
        <f>단가대비표!O344</f>
        <v>0</v>
      </c>
      <c r="F1419" s="178">
        <f>TRUNC(E1419*D1419,1)</f>
        <v>0</v>
      </c>
      <c r="G1419" s="184">
        <f>단가대비표!P344</f>
        <v>0</v>
      </c>
      <c r="H1419" s="178">
        <f>TRUNC(G1419*D1419,1)</f>
        <v>0</v>
      </c>
      <c r="I1419" s="184">
        <f>단가대비표!V344</f>
        <v>111</v>
      </c>
      <c r="J1419" s="178">
        <f>TRUNC(I1419*D1419,1)</f>
        <v>777</v>
      </c>
      <c r="K1419" s="184">
        <f t="shared" si="232"/>
        <v>111</v>
      </c>
      <c r="L1419" s="178">
        <f t="shared" si="232"/>
        <v>777</v>
      </c>
      <c r="M1419" s="172" t="s">
        <v>1491</v>
      </c>
      <c r="N1419" s="78" t="s">
        <v>145</v>
      </c>
      <c r="O1419" s="78" t="s">
        <v>5490</v>
      </c>
      <c r="P1419" s="78" t="s">
        <v>332</v>
      </c>
      <c r="Q1419" s="78" t="s">
        <v>332</v>
      </c>
      <c r="R1419" s="78" t="s">
        <v>331</v>
      </c>
      <c r="V1419">
        <v>1</v>
      </c>
      <c r="AV1419" s="78" t="s">
        <v>145</v>
      </c>
      <c r="AW1419" s="78" t="s">
        <v>5555</v>
      </c>
      <c r="AX1419" s="78" t="s">
        <v>145</v>
      </c>
      <c r="AY1419" s="78" t="s">
        <v>1093</v>
      </c>
      <c r="AZ1419" s="78" t="s">
        <v>145</v>
      </c>
    </row>
    <row r="1420" spans="1:52" ht="30" customHeight="1">
      <c r="A1420" s="172" t="s">
        <v>1492</v>
      </c>
      <c r="B1420" s="172" t="s">
        <v>1493</v>
      </c>
      <c r="C1420" s="172" t="s">
        <v>1096</v>
      </c>
      <c r="D1420" s="173">
        <v>1</v>
      </c>
      <c r="E1420" s="184">
        <v>0</v>
      </c>
      <c r="F1420" s="178">
        <f>TRUNC(E1420*D1420,1)</f>
        <v>0</v>
      </c>
      <c r="G1420" s="184">
        <v>0</v>
      </c>
      <c r="H1420" s="178">
        <f>TRUNC(G1420*D1420,1)</f>
        <v>0</v>
      </c>
      <c r="I1420" s="184">
        <f>TRUNC(SUMIF(V1417:V1420, RIGHTB(O1420, 1), L1417:L1420)*U1420, 2)</f>
        <v>33262.6</v>
      </c>
      <c r="J1420" s="178">
        <f>TRUNC(I1420*D1420,1)</f>
        <v>33262.6</v>
      </c>
      <c r="K1420" s="184">
        <f t="shared" si="232"/>
        <v>33262.6</v>
      </c>
      <c r="L1420" s="178">
        <f t="shared" si="232"/>
        <v>33262.6</v>
      </c>
      <c r="M1420" s="172" t="s">
        <v>145</v>
      </c>
      <c r="N1420" s="78" t="s">
        <v>4056</v>
      </c>
      <c r="O1420" s="78" t="s">
        <v>4186</v>
      </c>
      <c r="P1420" s="78" t="s">
        <v>332</v>
      </c>
      <c r="Q1420" s="78" t="s">
        <v>332</v>
      </c>
      <c r="R1420" s="78" t="s">
        <v>332</v>
      </c>
      <c r="S1420">
        <v>3</v>
      </c>
      <c r="T1420">
        <v>2</v>
      </c>
      <c r="U1420">
        <v>1</v>
      </c>
      <c r="AV1420" s="78" t="s">
        <v>145</v>
      </c>
      <c r="AW1420" s="78" t="s">
        <v>5556</v>
      </c>
      <c r="AX1420" s="78" t="s">
        <v>145</v>
      </c>
      <c r="AY1420" s="78" t="s">
        <v>145</v>
      </c>
      <c r="AZ1420" s="78" t="s">
        <v>145</v>
      </c>
    </row>
    <row r="1421" spans="1:52" ht="30" customHeight="1">
      <c r="A1421" s="172" t="s">
        <v>1494</v>
      </c>
      <c r="B1421" s="172" t="s">
        <v>145</v>
      </c>
      <c r="C1421" s="172" t="s">
        <v>145</v>
      </c>
      <c r="D1421" s="173"/>
      <c r="E1421" s="184"/>
      <c r="F1421" s="178">
        <f>TRUNC(SUMIF(N1417:N1420, N1416, F1417:F1420),0)</f>
        <v>0</v>
      </c>
      <c r="G1421" s="184"/>
      <c r="H1421" s="178">
        <f>TRUNC(SUMIF(N1417:N1420, N1416, H1417:H1420),0)</f>
        <v>0</v>
      </c>
      <c r="I1421" s="184"/>
      <c r="J1421" s="178">
        <f>TRUNC(SUMIF(N1417:N1420, N1416, J1417:J1420),0)</f>
        <v>33262</v>
      </c>
      <c r="K1421" s="184"/>
      <c r="L1421" s="178">
        <f>F1421+H1421+J1421</f>
        <v>33262</v>
      </c>
      <c r="M1421" s="172" t="s">
        <v>145</v>
      </c>
      <c r="N1421" s="78" t="s">
        <v>342</v>
      </c>
      <c r="O1421" s="78" t="s">
        <v>342</v>
      </c>
      <c r="P1421" s="78" t="s">
        <v>145</v>
      </c>
      <c r="Q1421" s="78" t="s">
        <v>145</v>
      </c>
      <c r="R1421" s="78" t="s">
        <v>145</v>
      </c>
      <c r="AV1421" s="78" t="s">
        <v>145</v>
      </c>
      <c r="AW1421" s="78" t="s">
        <v>145</v>
      </c>
      <c r="AX1421" s="78" t="s">
        <v>145</v>
      </c>
      <c r="AY1421" s="78" t="s">
        <v>145</v>
      </c>
      <c r="AZ1421" s="78" t="s">
        <v>145</v>
      </c>
    </row>
    <row r="1422" spans="1:52" ht="30" customHeight="1">
      <c r="A1422" s="173"/>
      <c r="B1422" s="173"/>
      <c r="C1422" s="173"/>
      <c r="D1422" s="173"/>
      <c r="E1422" s="184"/>
      <c r="F1422" s="178"/>
      <c r="G1422" s="184"/>
      <c r="H1422" s="178"/>
      <c r="I1422" s="184"/>
      <c r="J1422" s="178"/>
      <c r="K1422" s="184"/>
      <c r="L1422" s="178"/>
      <c r="M1422" s="173"/>
    </row>
    <row r="1423" spans="1:52" ht="30" customHeight="1">
      <c r="A1423" s="179" t="s">
        <v>3269</v>
      </c>
      <c r="B1423" s="180"/>
      <c r="C1423" s="180"/>
      <c r="D1423" s="180"/>
      <c r="E1423" s="181"/>
      <c r="F1423" s="182"/>
      <c r="G1423" s="181"/>
      <c r="H1423" s="182"/>
      <c r="I1423" s="181"/>
      <c r="J1423" s="182"/>
      <c r="K1423" s="181"/>
      <c r="L1423" s="182"/>
      <c r="M1423" s="183"/>
      <c r="N1423" s="78" t="s">
        <v>4058</v>
      </c>
    </row>
    <row r="1424" spans="1:52" ht="30" customHeight="1">
      <c r="A1424" s="172" t="s">
        <v>1797</v>
      </c>
      <c r="B1424" s="172" t="s">
        <v>1514</v>
      </c>
      <c r="C1424" s="172" t="s">
        <v>1515</v>
      </c>
      <c r="D1424" s="173">
        <v>6.25E-2</v>
      </c>
      <c r="E1424" s="184">
        <f>단가대비표!O377</f>
        <v>0</v>
      </c>
      <c r="F1424" s="178">
        <f>TRUNC(E1424*D1424,1)</f>
        <v>0</v>
      </c>
      <c r="G1424" s="184">
        <f>단가대비표!P377</f>
        <v>172227</v>
      </c>
      <c r="H1424" s="178">
        <f>TRUNC(G1424*D1424,1)</f>
        <v>10764.1</v>
      </c>
      <c r="I1424" s="184">
        <f>단가대비표!V377</f>
        <v>0</v>
      </c>
      <c r="J1424" s="178">
        <f>TRUNC(I1424*D1424,1)</f>
        <v>0</v>
      </c>
      <c r="K1424" s="184">
        <f t="shared" ref="K1424:L1427" si="233">TRUNC(E1424+G1424+I1424,1)</f>
        <v>172227</v>
      </c>
      <c r="L1424" s="178">
        <f t="shared" si="233"/>
        <v>10764.1</v>
      </c>
      <c r="M1424" s="172" t="s">
        <v>1491</v>
      </c>
      <c r="N1424" s="78" t="s">
        <v>145</v>
      </c>
      <c r="O1424" s="78" t="s">
        <v>5486</v>
      </c>
      <c r="P1424" s="78" t="s">
        <v>332</v>
      </c>
      <c r="Q1424" s="78" t="s">
        <v>332</v>
      </c>
      <c r="R1424" s="78" t="s">
        <v>331</v>
      </c>
      <c r="V1424">
        <v>1</v>
      </c>
      <c r="AV1424" s="78" t="s">
        <v>145</v>
      </c>
      <c r="AW1424" s="78" t="s">
        <v>5557</v>
      </c>
      <c r="AX1424" s="78" t="s">
        <v>145</v>
      </c>
      <c r="AY1424" s="78" t="s">
        <v>1093</v>
      </c>
      <c r="AZ1424" s="78" t="s">
        <v>145</v>
      </c>
    </row>
    <row r="1425" spans="1:52" ht="30" customHeight="1">
      <c r="A1425" s="172" t="s">
        <v>1798</v>
      </c>
      <c r="B1425" s="172" t="s">
        <v>1514</v>
      </c>
      <c r="C1425" s="172" t="s">
        <v>1515</v>
      </c>
      <c r="D1425" s="173">
        <v>0.15</v>
      </c>
      <c r="E1425" s="184">
        <f>단가대비표!O378</f>
        <v>0</v>
      </c>
      <c r="F1425" s="178">
        <f>TRUNC(E1425*D1425,1)</f>
        <v>0</v>
      </c>
      <c r="G1425" s="184">
        <f>단가대비표!P378</f>
        <v>144810</v>
      </c>
      <c r="H1425" s="178">
        <f>TRUNC(G1425*D1425,1)</f>
        <v>21721.5</v>
      </c>
      <c r="I1425" s="184">
        <f>단가대비표!V378</f>
        <v>0</v>
      </c>
      <c r="J1425" s="178">
        <f>TRUNC(I1425*D1425,1)</f>
        <v>0</v>
      </c>
      <c r="K1425" s="184">
        <f t="shared" si="233"/>
        <v>144810</v>
      </c>
      <c r="L1425" s="178">
        <f t="shared" si="233"/>
        <v>21721.5</v>
      </c>
      <c r="M1425" s="172" t="s">
        <v>1491</v>
      </c>
      <c r="N1425" s="78" t="s">
        <v>145</v>
      </c>
      <c r="O1425" s="78" t="s">
        <v>5488</v>
      </c>
      <c r="P1425" s="78" t="s">
        <v>332</v>
      </c>
      <c r="Q1425" s="78" t="s">
        <v>332</v>
      </c>
      <c r="R1425" s="78" t="s">
        <v>331</v>
      </c>
      <c r="V1425">
        <v>1</v>
      </c>
      <c r="AV1425" s="78" t="s">
        <v>145</v>
      </c>
      <c r="AW1425" s="78" t="s">
        <v>5558</v>
      </c>
      <c r="AX1425" s="78" t="s">
        <v>145</v>
      </c>
      <c r="AY1425" s="78" t="s">
        <v>1093</v>
      </c>
      <c r="AZ1425" s="78" t="s">
        <v>145</v>
      </c>
    </row>
    <row r="1426" spans="1:52" ht="30" customHeight="1">
      <c r="A1426" s="172" t="s">
        <v>1799</v>
      </c>
      <c r="B1426" s="172" t="s">
        <v>1800</v>
      </c>
      <c r="C1426" s="172" t="s">
        <v>1801</v>
      </c>
      <c r="D1426" s="173">
        <v>7</v>
      </c>
      <c r="E1426" s="184">
        <f>단가대비표!O344</f>
        <v>0</v>
      </c>
      <c r="F1426" s="178">
        <f>TRUNC(E1426*D1426,1)</f>
        <v>0</v>
      </c>
      <c r="G1426" s="184">
        <f>단가대비표!P344</f>
        <v>0</v>
      </c>
      <c r="H1426" s="178">
        <f>TRUNC(G1426*D1426,1)</f>
        <v>0</v>
      </c>
      <c r="I1426" s="184">
        <f>단가대비표!V344</f>
        <v>111</v>
      </c>
      <c r="J1426" s="178">
        <f>TRUNC(I1426*D1426,1)</f>
        <v>777</v>
      </c>
      <c r="K1426" s="184">
        <f t="shared" si="233"/>
        <v>111</v>
      </c>
      <c r="L1426" s="178">
        <f t="shared" si="233"/>
        <v>777</v>
      </c>
      <c r="M1426" s="172" t="s">
        <v>1491</v>
      </c>
      <c r="N1426" s="78" t="s">
        <v>145</v>
      </c>
      <c r="O1426" s="78" t="s">
        <v>5490</v>
      </c>
      <c r="P1426" s="78" t="s">
        <v>332</v>
      </c>
      <c r="Q1426" s="78" t="s">
        <v>332</v>
      </c>
      <c r="R1426" s="78" t="s">
        <v>331</v>
      </c>
      <c r="V1426">
        <v>1</v>
      </c>
      <c r="AV1426" s="78" t="s">
        <v>145</v>
      </c>
      <c r="AW1426" s="78" t="s">
        <v>5559</v>
      </c>
      <c r="AX1426" s="78" t="s">
        <v>145</v>
      </c>
      <c r="AY1426" s="78" t="s">
        <v>1093</v>
      </c>
      <c r="AZ1426" s="78" t="s">
        <v>145</v>
      </c>
    </row>
    <row r="1427" spans="1:52" ht="30" customHeight="1">
      <c r="A1427" s="172" t="s">
        <v>1492</v>
      </c>
      <c r="B1427" s="172" t="s">
        <v>1493</v>
      </c>
      <c r="C1427" s="172" t="s">
        <v>1096</v>
      </c>
      <c r="D1427" s="173">
        <v>1</v>
      </c>
      <c r="E1427" s="184">
        <v>0</v>
      </c>
      <c r="F1427" s="178">
        <f>TRUNC(E1427*D1427,1)</f>
        <v>0</v>
      </c>
      <c r="G1427" s="184">
        <v>0</v>
      </c>
      <c r="H1427" s="178">
        <f>TRUNC(G1427*D1427,1)</f>
        <v>0</v>
      </c>
      <c r="I1427" s="184">
        <f>TRUNC(SUMIF(V1424:V1427, RIGHTB(O1427, 1), L1424:L1427)*U1427, 2)</f>
        <v>33262.6</v>
      </c>
      <c r="J1427" s="178">
        <f>TRUNC(I1427*D1427,1)</f>
        <v>33262.6</v>
      </c>
      <c r="K1427" s="184">
        <f t="shared" si="233"/>
        <v>33262.6</v>
      </c>
      <c r="L1427" s="178">
        <f t="shared" si="233"/>
        <v>33262.6</v>
      </c>
      <c r="M1427" s="172" t="s">
        <v>145</v>
      </c>
      <c r="N1427" s="78" t="s">
        <v>4058</v>
      </c>
      <c r="O1427" s="78" t="s">
        <v>4186</v>
      </c>
      <c r="P1427" s="78" t="s">
        <v>332</v>
      </c>
      <c r="Q1427" s="78" t="s">
        <v>332</v>
      </c>
      <c r="R1427" s="78" t="s">
        <v>332</v>
      </c>
      <c r="S1427">
        <v>3</v>
      </c>
      <c r="T1427">
        <v>2</v>
      </c>
      <c r="U1427">
        <v>1</v>
      </c>
      <c r="AV1427" s="78" t="s">
        <v>145</v>
      </c>
      <c r="AW1427" s="78" t="s">
        <v>5560</v>
      </c>
      <c r="AX1427" s="78" t="s">
        <v>145</v>
      </c>
      <c r="AY1427" s="78" t="s">
        <v>145</v>
      </c>
      <c r="AZ1427" s="78" t="s">
        <v>145</v>
      </c>
    </row>
    <row r="1428" spans="1:52" ht="30" customHeight="1">
      <c r="A1428" s="172" t="s">
        <v>1494</v>
      </c>
      <c r="B1428" s="172" t="s">
        <v>145</v>
      </c>
      <c r="C1428" s="172" t="s">
        <v>145</v>
      </c>
      <c r="D1428" s="173"/>
      <c r="E1428" s="184"/>
      <c r="F1428" s="178">
        <f>TRUNC(SUMIF(N1424:N1427, N1423, F1424:F1427),0)</f>
        <v>0</v>
      </c>
      <c r="G1428" s="184"/>
      <c r="H1428" s="178">
        <f>TRUNC(SUMIF(N1424:N1427, N1423, H1424:H1427),0)</f>
        <v>0</v>
      </c>
      <c r="I1428" s="184"/>
      <c r="J1428" s="178">
        <f>TRUNC(SUMIF(N1424:N1427, N1423, J1424:J1427),0)</f>
        <v>33262</v>
      </c>
      <c r="K1428" s="184"/>
      <c r="L1428" s="178">
        <f>F1428+H1428+J1428</f>
        <v>33262</v>
      </c>
      <c r="M1428" s="172" t="s">
        <v>145</v>
      </c>
      <c r="N1428" s="78" t="s">
        <v>342</v>
      </c>
      <c r="O1428" s="78" t="s">
        <v>342</v>
      </c>
      <c r="P1428" s="78" t="s">
        <v>145</v>
      </c>
      <c r="Q1428" s="78" t="s">
        <v>145</v>
      </c>
      <c r="R1428" s="78" t="s">
        <v>145</v>
      </c>
      <c r="AV1428" s="78" t="s">
        <v>145</v>
      </c>
      <c r="AW1428" s="78" t="s">
        <v>145</v>
      </c>
      <c r="AX1428" s="78" t="s">
        <v>145</v>
      </c>
      <c r="AY1428" s="78" t="s">
        <v>145</v>
      </c>
      <c r="AZ1428" s="78" t="s">
        <v>145</v>
      </c>
    </row>
    <row r="1429" spans="1:52" ht="30" customHeight="1">
      <c r="A1429" s="173"/>
      <c r="B1429" s="173"/>
      <c r="C1429" s="173"/>
      <c r="D1429" s="173"/>
      <c r="E1429" s="184"/>
      <c r="F1429" s="178"/>
      <c r="G1429" s="184"/>
      <c r="H1429" s="178"/>
      <c r="I1429" s="184"/>
      <c r="J1429" s="178"/>
      <c r="K1429" s="184"/>
      <c r="L1429" s="178"/>
      <c r="M1429" s="173"/>
    </row>
    <row r="1430" spans="1:52" ht="30" customHeight="1">
      <c r="A1430" s="179" t="s">
        <v>3270</v>
      </c>
      <c r="B1430" s="180"/>
      <c r="C1430" s="180"/>
      <c r="D1430" s="180"/>
      <c r="E1430" s="181"/>
      <c r="F1430" s="182"/>
      <c r="G1430" s="181"/>
      <c r="H1430" s="182"/>
      <c r="I1430" s="181"/>
      <c r="J1430" s="182"/>
      <c r="K1430" s="181"/>
      <c r="L1430" s="182"/>
      <c r="M1430" s="183"/>
      <c r="N1430" s="78" t="s">
        <v>4060</v>
      </c>
    </row>
    <row r="1431" spans="1:52" ht="30" customHeight="1">
      <c r="A1431" s="172" t="s">
        <v>1797</v>
      </c>
      <c r="B1431" s="172" t="s">
        <v>1514</v>
      </c>
      <c r="C1431" s="172" t="s">
        <v>1515</v>
      </c>
      <c r="D1431" s="173">
        <v>0.1</v>
      </c>
      <c r="E1431" s="184">
        <f>단가대비표!O377</f>
        <v>0</v>
      </c>
      <c r="F1431" s="178">
        <f>TRUNC(E1431*D1431,1)</f>
        <v>0</v>
      </c>
      <c r="G1431" s="184">
        <f>단가대비표!P377</f>
        <v>172227</v>
      </c>
      <c r="H1431" s="178">
        <f>TRUNC(G1431*D1431,1)</f>
        <v>17222.7</v>
      </c>
      <c r="I1431" s="184">
        <f>단가대비표!V377</f>
        <v>0</v>
      </c>
      <c r="J1431" s="178">
        <f>TRUNC(I1431*D1431,1)</f>
        <v>0</v>
      </c>
      <c r="K1431" s="184">
        <f t="shared" ref="K1431:L1434" si="234">TRUNC(E1431+G1431+I1431,1)</f>
        <v>172227</v>
      </c>
      <c r="L1431" s="178">
        <f t="shared" si="234"/>
        <v>17222.7</v>
      </c>
      <c r="M1431" s="172" t="s">
        <v>1491</v>
      </c>
      <c r="N1431" s="78" t="s">
        <v>145</v>
      </c>
      <c r="O1431" s="78" t="s">
        <v>5486</v>
      </c>
      <c r="P1431" s="78" t="s">
        <v>332</v>
      </c>
      <c r="Q1431" s="78" t="s">
        <v>332</v>
      </c>
      <c r="R1431" s="78" t="s">
        <v>331</v>
      </c>
      <c r="V1431">
        <v>1</v>
      </c>
      <c r="AV1431" s="78" t="s">
        <v>145</v>
      </c>
      <c r="AW1431" s="78" t="s">
        <v>5561</v>
      </c>
      <c r="AX1431" s="78" t="s">
        <v>145</v>
      </c>
      <c r="AY1431" s="78" t="s">
        <v>1093</v>
      </c>
      <c r="AZ1431" s="78" t="s">
        <v>145</v>
      </c>
    </row>
    <row r="1432" spans="1:52" ht="30" customHeight="1">
      <c r="A1432" s="172" t="s">
        <v>1798</v>
      </c>
      <c r="B1432" s="172" t="s">
        <v>1514</v>
      </c>
      <c r="C1432" s="172" t="s">
        <v>1515</v>
      </c>
      <c r="D1432" s="173">
        <v>0.2</v>
      </c>
      <c r="E1432" s="184">
        <f>단가대비표!O378</f>
        <v>0</v>
      </c>
      <c r="F1432" s="178">
        <f>TRUNC(E1432*D1432,1)</f>
        <v>0</v>
      </c>
      <c r="G1432" s="184">
        <f>단가대비표!P378</f>
        <v>144810</v>
      </c>
      <c r="H1432" s="178">
        <f>TRUNC(G1432*D1432,1)</f>
        <v>28962</v>
      </c>
      <c r="I1432" s="184">
        <f>단가대비표!V378</f>
        <v>0</v>
      </c>
      <c r="J1432" s="178">
        <f>TRUNC(I1432*D1432,1)</f>
        <v>0</v>
      </c>
      <c r="K1432" s="184">
        <f t="shared" si="234"/>
        <v>144810</v>
      </c>
      <c r="L1432" s="178">
        <f t="shared" si="234"/>
        <v>28962</v>
      </c>
      <c r="M1432" s="172" t="s">
        <v>1491</v>
      </c>
      <c r="N1432" s="78" t="s">
        <v>145</v>
      </c>
      <c r="O1432" s="78" t="s">
        <v>5488</v>
      </c>
      <c r="P1432" s="78" t="s">
        <v>332</v>
      </c>
      <c r="Q1432" s="78" t="s">
        <v>332</v>
      </c>
      <c r="R1432" s="78" t="s">
        <v>331</v>
      </c>
      <c r="V1432">
        <v>1</v>
      </c>
      <c r="AV1432" s="78" t="s">
        <v>145</v>
      </c>
      <c r="AW1432" s="78" t="s">
        <v>5562</v>
      </c>
      <c r="AX1432" s="78" t="s">
        <v>145</v>
      </c>
      <c r="AY1432" s="78" t="s">
        <v>1093</v>
      </c>
      <c r="AZ1432" s="78" t="s">
        <v>145</v>
      </c>
    </row>
    <row r="1433" spans="1:52" ht="30" customHeight="1">
      <c r="A1433" s="172" t="s">
        <v>1799</v>
      </c>
      <c r="B1433" s="172" t="s">
        <v>1800</v>
      </c>
      <c r="C1433" s="172" t="s">
        <v>1801</v>
      </c>
      <c r="D1433" s="173">
        <v>7</v>
      </c>
      <c r="E1433" s="184">
        <f>단가대비표!O344</f>
        <v>0</v>
      </c>
      <c r="F1433" s="178">
        <f>TRUNC(E1433*D1433,1)</f>
        <v>0</v>
      </c>
      <c r="G1433" s="184">
        <f>단가대비표!P344</f>
        <v>0</v>
      </c>
      <c r="H1433" s="178">
        <f>TRUNC(G1433*D1433,1)</f>
        <v>0</v>
      </c>
      <c r="I1433" s="184">
        <f>단가대비표!V344</f>
        <v>111</v>
      </c>
      <c r="J1433" s="178">
        <f>TRUNC(I1433*D1433,1)</f>
        <v>777</v>
      </c>
      <c r="K1433" s="184">
        <f t="shared" si="234"/>
        <v>111</v>
      </c>
      <c r="L1433" s="178">
        <f t="shared" si="234"/>
        <v>777</v>
      </c>
      <c r="M1433" s="172" t="s">
        <v>1491</v>
      </c>
      <c r="N1433" s="78" t="s">
        <v>145</v>
      </c>
      <c r="O1433" s="78" t="s">
        <v>5490</v>
      </c>
      <c r="P1433" s="78" t="s">
        <v>332</v>
      </c>
      <c r="Q1433" s="78" t="s">
        <v>332</v>
      </c>
      <c r="R1433" s="78" t="s">
        <v>331</v>
      </c>
      <c r="V1433">
        <v>1</v>
      </c>
      <c r="AV1433" s="78" t="s">
        <v>145</v>
      </c>
      <c r="AW1433" s="78" t="s">
        <v>5563</v>
      </c>
      <c r="AX1433" s="78" t="s">
        <v>145</v>
      </c>
      <c r="AY1433" s="78" t="s">
        <v>1093</v>
      </c>
      <c r="AZ1433" s="78" t="s">
        <v>145</v>
      </c>
    </row>
    <row r="1434" spans="1:52" ht="30" customHeight="1">
      <c r="A1434" s="172" t="s">
        <v>1492</v>
      </c>
      <c r="B1434" s="172" t="s">
        <v>1493</v>
      </c>
      <c r="C1434" s="172" t="s">
        <v>1096</v>
      </c>
      <c r="D1434" s="173">
        <v>1</v>
      </c>
      <c r="E1434" s="184">
        <v>0</v>
      </c>
      <c r="F1434" s="178">
        <f>TRUNC(E1434*D1434,1)</f>
        <v>0</v>
      </c>
      <c r="G1434" s="184">
        <v>0</v>
      </c>
      <c r="H1434" s="178">
        <f>TRUNC(G1434*D1434,1)</f>
        <v>0</v>
      </c>
      <c r="I1434" s="184">
        <f>TRUNC(SUMIF(V1431:V1434, RIGHTB(O1434, 1), L1431:L1434)*U1434, 2)</f>
        <v>46961.7</v>
      </c>
      <c r="J1434" s="178">
        <f>TRUNC(I1434*D1434,1)</f>
        <v>46961.7</v>
      </c>
      <c r="K1434" s="184">
        <f t="shared" si="234"/>
        <v>46961.7</v>
      </c>
      <c r="L1434" s="178">
        <f t="shared" si="234"/>
        <v>46961.7</v>
      </c>
      <c r="M1434" s="172" t="s">
        <v>145</v>
      </c>
      <c r="N1434" s="78" t="s">
        <v>4060</v>
      </c>
      <c r="O1434" s="78" t="s">
        <v>4186</v>
      </c>
      <c r="P1434" s="78" t="s">
        <v>332</v>
      </c>
      <c r="Q1434" s="78" t="s">
        <v>332</v>
      </c>
      <c r="R1434" s="78" t="s">
        <v>332</v>
      </c>
      <c r="S1434">
        <v>3</v>
      </c>
      <c r="T1434">
        <v>2</v>
      </c>
      <c r="U1434">
        <v>1</v>
      </c>
      <c r="AV1434" s="78" t="s">
        <v>145</v>
      </c>
      <c r="AW1434" s="78" t="s">
        <v>5564</v>
      </c>
      <c r="AX1434" s="78" t="s">
        <v>145</v>
      </c>
      <c r="AY1434" s="78" t="s">
        <v>145</v>
      </c>
      <c r="AZ1434" s="78" t="s">
        <v>145</v>
      </c>
    </row>
    <row r="1435" spans="1:52" ht="30" customHeight="1">
      <c r="A1435" s="172" t="s">
        <v>1494</v>
      </c>
      <c r="B1435" s="172" t="s">
        <v>145</v>
      </c>
      <c r="C1435" s="172" t="s">
        <v>145</v>
      </c>
      <c r="D1435" s="173"/>
      <c r="E1435" s="184"/>
      <c r="F1435" s="178">
        <f>TRUNC(SUMIF(N1431:N1434, N1430, F1431:F1434),0)</f>
        <v>0</v>
      </c>
      <c r="G1435" s="184"/>
      <c r="H1435" s="178">
        <f>TRUNC(SUMIF(N1431:N1434, N1430, H1431:H1434),0)</f>
        <v>0</v>
      </c>
      <c r="I1435" s="184"/>
      <c r="J1435" s="178">
        <f>TRUNC(SUMIF(N1431:N1434, N1430, J1431:J1434),0)</f>
        <v>46961</v>
      </c>
      <c r="K1435" s="184"/>
      <c r="L1435" s="178">
        <f>F1435+H1435+J1435</f>
        <v>46961</v>
      </c>
      <c r="M1435" s="172" t="s">
        <v>145</v>
      </c>
      <c r="N1435" s="78" t="s">
        <v>342</v>
      </c>
      <c r="O1435" s="78" t="s">
        <v>342</v>
      </c>
      <c r="P1435" s="78" t="s">
        <v>145</v>
      </c>
      <c r="Q1435" s="78" t="s">
        <v>145</v>
      </c>
      <c r="R1435" s="78" t="s">
        <v>145</v>
      </c>
      <c r="AV1435" s="78" t="s">
        <v>145</v>
      </c>
      <c r="AW1435" s="78" t="s">
        <v>145</v>
      </c>
      <c r="AX1435" s="78" t="s">
        <v>145</v>
      </c>
      <c r="AY1435" s="78" t="s">
        <v>145</v>
      </c>
      <c r="AZ1435" s="78" t="s">
        <v>145</v>
      </c>
    </row>
    <row r="1436" spans="1:52" ht="30" customHeight="1">
      <c r="A1436" s="173"/>
      <c r="B1436" s="173"/>
      <c r="C1436" s="173"/>
      <c r="D1436" s="173"/>
      <c r="E1436" s="184"/>
      <c r="F1436" s="178"/>
      <c r="G1436" s="184"/>
      <c r="H1436" s="178"/>
      <c r="I1436" s="184"/>
      <c r="J1436" s="178"/>
      <c r="K1436" s="184"/>
      <c r="L1436" s="178"/>
      <c r="M1436" s="173"/>
    </row>
    <row r="1437" spans="1:52" ht="30" customHeight="1">
      <c r="A1437" s="179" t="s">
        <v>3271</v>
      </c>
      <c r="B1437" s="180"/>
      <c r="C1437" s="180"/>
      <c r="D1437" s="180"/>
      <c r="E1437" s="181"/>
      <c r="F1437" s="182"/>
      <c r="G1437" s="181"/>
      <c r="H1437" s="182"/>
      <c r="I1437" s="181"/>
      <c r="J1437" s="182"/>
      <c r="K1437" s="181"/>
      <c r="L1437" s="182"/>
      <c r="M1437" s="183"/>
      <c r="N1437" s="78" t="s">
        <v>4062</v>
      </c>
    </row>
    <row r="1438" spans="1:52" ht="30" customHeight="1">
      <c r="A1438" s="172" t="s">
        <v>1797</v>
      </c>
      <c r="B1438" s="172" t="s">
        <v>1514</v>
      </c>
      <c r="C1438" s="172" t="s">
        <v>1515</v>
      </c>
      <c r="D1438" s="173">
        <v>6.25E-2</v>
      </c>
      <c r="E1438" s="184">
        <f>단가대비표!O377</f>
        <v>0</v>
      </c>
      <c r="F1438" s="178">
        <f>TRUNC(E1438*D1438,1)</f>
        <v>0</v>
      </c>
      <c r="G1438" s="184">
        <f>단가대비표!P377</f>
        <v>172227</v>
      </c>
      <c r="H1438" s="178">
        <f>TRUNC(G1438*D1438,1)</f>
        <v>10764.1</v>
      </c>
      <c r="I1438" s="184">
        <f>단가대비표!V377</f>
        <v>0</v>
      </c>
      <c r="J1438" s="178">
        <f>TRUNC(I1438*D1438,1)</f>
        <v>0</v>
      </c>
      <c r="K1438" s="184">
        <f t="shared" ref="K1438:L1441" si="235">TRUNC(E1438+G1438+I1438,1)</f>
        <v>172227</v>
      </c>
      <c r="L1438" s="178">
        <f t="shared" si="235"/>
        <v>10764.1</v>
      </c>
      <c r="M1438" s="172" t="s">
        <v>1491</v>
      </c>
      <c r="N1438" s="78" t="s">
        <v>145</v>
      </c>
      <c r="O1438" s="78" t="s">
        <v>5486</v>
      </c>
      <c r="P1438" s="78" t="s">
        <v>332</v>
      </c>
      <c r="Q1438" s="78" t="s">
        <v>332</v>
      </c>
      <c r="R1438" s="78" t="s">
        <v>331</v>
      </c>
      <c r="V1438">
        <v>1</v>
      </c>
      <c r="AV1438" s="78" t="s">
        <v>145</v>
      </c>
      <c r="AW1438" s="78" t="s">
        <v>5565</v>
      </c>
      <c r="AX1438" s="78" t="s">
        <v>145</v>
      </c>
      <c r="AY1438" s="78" t="s">
        <v>1093</v>
      </c>
      <c r="AZ1438" s="78" t="s">
        <v>145</v>
      </c>
    </row>
    <row r="1439" spans="1:52" ht="30" customHeight="1">
      <c r="A1439" s="172" t="s">
        <v>1798</v>
      </c>
      <c r="B1439" s="172" t="s">
        <v>1514</v>
      </c>
      <c r="C1439" s="172" t="s">
        <v>1515</v>
      </c>
      <c r="D1439" s="173">
        <v>0.15</v>
      </c>
      <c r="E1439" s="184">
        <f>단가대비표!O378</f>
        <v>0</v>
      </c>
      <c r="F1439" s="178">
        <f>TRUNC(E1439*D1439,1)</f>
        <v>0</v>
      </c>
      <c r="G1439" s="184">
        <f>단가대비표!P378</f>
        <v>144810</v>
      </c>
      <c r="H1439" s="178">
        <f>TRUNC(G1439*D1439,1)</f>
        <v>21721.5</v>
      </c>
      <c r="I1439" s="184">
        <f>단가대비표!V378</f>
        <v>0</v>
      </c>
      <c r="J1439" s="178">
        <f>TRUNC(I1439*D1439,1)</f>
        <v>0</v>
      </c>
      <c r="K1439" s="184">
        <f t="shared" si="235"/>
        <v>144810</v>
      </c>
      <c r="L1439" s="178">
        <f t="shared" si="235"/>
        <v>21721.5</v>
      </c>
      <c r="M1439" s="172" t="s">
        <v>1491</v>
      </c>
      <c r="N1439" s="78" t="s">
        <v>145</v>
      </c>
      <c r="O1439" s="78" t="s">
        <v>5488</v>
      </c>
      <c r="P1439" s="78" t="s">
        <v>332</v>
      </c>
      <c r="Q1439" s="78" t="s">
        <v>332</v>
      </c>
      <c r="R1439" s="78" t="s">
        <v>331</v>
      </c>
      <c r="V1439">
        <v>1</v>
      </c>
      <c r="AV1439" s="78" t="s">
        <v>145</v>
      </c>
      <c r="AW1439" s="78" t="s">
        <v>5566</v>
      </c>
      <c r="AX1439" s="78" t="s">
        <v>145</v>
      </c>
      <c r="AY1439" s="78" t="s">
        <v>1093</v>
      </c>
      <c r="AZ1439" s="78" t="s">
        <v>145</v>
      </c>
    </row>
    <row r="1440" spans="1:52" ht="30" customHeight="1">
      <c r="A1440" s="172" t="s">
        <v>1799</v>
      </c>
      <c r="B1440" s="172" t="s">
        <v>1800</v>
      </c>
      <c r="C1440" s="172" t="s">
        <v>1801</v>
      </c>
      <c r="D1440" s="173">
        <v>7</v>
      </c>
      <c r="E1440" s="184">
        <f>단가대비표!O344</f>
        <v>0</v>
      </c>
      <c r="F1440" s="178">
        <f>TRUNC(E1440*D1440,1)</f>
        <v>0</v>
      </c>
      <c r="G1440" s="184">
        <f>단가대비표!P344</f>
        <v>0</v>
      </c>
      <c r="H1440" s="178">
        <f>TRUNC(G1440*D1440,1)</f>
        <v>0</v>
      </c>
      <c r="I1440" s="184">
        <f>단가대비표!V344</f>
        <v>111</v>
      </c>
      <c r="J1440" s="178">
        <f>TRUNC(I1440*D1440,1)</f>
        <v>777</v>
      </c>
      <c r="K1440" s="184">
        <f t="shared" si="235"/>
        <v>111</v>
      </c>
      <c r="L1440" s="178">
        <f t="shared" si="235"/>
        <v>777</v>
      </c>
      <c r="M1440" s="172" t="s">
        <v>1491</v>
      </c>
      <c r="N1440" s="78" t="s">
        <v>145</v>
      </c>
      <c r="O1440" s="78" t="s">
        <v>5490</v>
      </c>
      <c r="P1440" s="78" t="s">
        <v>332</v>
      </c>
      <c r="Q1440" s="78" t="s">
        <v>332</v>
      </c>
      <c r="R1440" s="78" t="s">
        <v>331</v>
      </c>
      <c r="V1440">
        <v>1</v>
      </c>
      <c r="AV1440" s="78" t="s">
        <v>145</v>
      </c>
      <c r="AW1440" s="78" t="s">
        <v>5567</v>
      </c>
      <c r="AX1440" s="78" t="s">
        <v>145</v>
      </c>
      <c r="AY1440" s="78" t="s">
        <v>1093</v>
      </c>
      <c r="AZ1440" s="78" t="s">
        <v>145</v>
      </c>
    </row>
    <row r="1441" spans="1:52" ht="30" customHeight="1">
      <c r="A1441" s="172" t="s">
        <v>1492</v>
      </c>
      <c r="B1441" s="172" t="s">
        <v>1493</v>
      </c>
      <c r="C1441" s="172" t="s">
        <v>1096</v>
      </c>
      <c r="D1441" s="173">
        <v>1</v>
      </c>
      <c r="E1441" s="184">
        <v>0</v>
      </c>
      <c r="F1441" s="178">
        <f>TRUNC(E1441*D1441,1)</f>
        <v>0</v>
      </c>
      <c r="G1441" s="184">
        <v>0</v>
      </c>
      <c r="H1441" s="178">
        <f>TRUNC(G1441*D1441,1)</f>
        <v>0</v>
      </c>
      <c r="I1441" s="184">
        <f>TRUNC(SUMIF(V1438:V1441, RIGHTB(O1441, 1), L1438:L1441)*U1441, 2)</f>
        <v>33262.6</v>
      </c>
      <c r="J1441" s="178">
        <f>TRUNC(I1441*D1441,1)</f>
        <v>33262.6</v>
      </c>
      <c r="K1441" s="184">
        <f t="shared" si="235"/>
        <v>33262.6</v>
      </c>
      <c r="L1441" s="178">
        <f t="shared" si="235"/>
        <v>33262.6</v>
      </c>
      <c r="M1441" s="172" t="s">
        <v>145</v>
      </c>
      <c r="N1441" s="78" t="s">
        <v>4062</v>
      </c>
      <c r="O1441" s="78" t="s">
        <v>4186</v>
      </c>
      <c r="P1441" s="78" t="s">
        <v>332</v>
      </c>
      <c r="Q1441" s="78" t="s">
        <v>332</v>
      </c>
      <c r="R1441" s="78" t="s">
        <v>332</v>
      </c>
      <c r="S1441">
        <v>3</v>
      </c>
      <c r="T1441">
        <v>2</v>
      </c>
      <c r="U1441">
        <v>1</v>
      </c>
      <c r="AV1441" s="78" t="s">
        <v>145</v>
      </c>
      <c r="AW1441" s="78" t="s">
        <v>5568</v>
      </c>
      <c r="AX1441" s="78" t="s">
        <v>145</v>
      </c>
      <c r="AY1441" s="78" t="s">
        <v>145</v>
      </c>
      <c r="AZ1441" s="78" t="s">
        <v>145</v>
      </c>
    </row>
    <row r="1442" spans="1:52" ht="30" customHeight="1">
      <c r="A1442" s="172" t="s">
        <v>1494</v>
      </c>
      <c r="B1442" s="172" t="s">
        <v>145</v>
      </c>
      <c r="C1442" s="172" t="s">
        <v>145</v>
      </c>
      <c r="D1442" s="173"/>
      <c r="E1442" s="184"/>
      <c r="F1442" s="178">
        <f>TRUNC(SUMIF(N1438:N1441, N1437, F1438:F1441),0)</f>
        <v>0</v>
      </c>
      <c r="G1442" s="184"/>
      <c r="H1442" s="178">
        <f>TRUNC(SUMIF(N1438:N1441, N1437, H1438:H1441),0)</f>
        <v>0</v>
      </c>
      <c r="I1442" s="184"/>
      <c r="J1442" s="178">
        <f>TRUNC(SUMIF(N1438:N1441, N1437, J1438:J1441),0)</f>
        <v>33262</v>
      </c>
      <c r="K1442" s="184"/>
      <c r="L1442" s="178">
        <f>F1442+H1442+J1442</f>
        <v>33262</v>
      </c>
      <c r="M1442" s="172" t="s">
        <v>145</v>
      </c>
      <c r="N1442" s="78" t="s">
        <v>342</v>
      </c>
      <c r="O1442" s="78" t="s">
        <v>342</v>
      </c>
      <c r="P1442" s="78" t="s">
        <v>145</v>
      </c>
      <c r="Q1442" s="78" t="s">
        <v>145</v>
      </c>
      <c r="R1442" s="78" t="s">
        <v>145</v>
      </c>
      <c r="AV1442" s="78" t="s">
        <v>145</v>
      </c>
      <c r="AW1442" s="78" t="s">
        <v>145</v>
      </c>
      <c r="AX1442" s="78" t="s">
        <v>145</v>
      </c>
      <c r="AY1442" s="78" t="s">
        <v>145</v>
      </c>
      <c r="AZ1442" s="78" t="s">
        <v>145</v>
      </c>
    </row>
    <row r="1443" spans="1:52" ht="30" customHeight="1">
      <c r="A1443" s="173"/>
      <c r="B1443" s="173"/>
      <c r="C1443" s="173"/>
      <c r="D1443" s="173"/>
      <c r="E1443" s="184"/>
      <c r="F1443" s="178"/>
      <c r="G1443" s="184"/>
      <c r="H1443" s="178"/>
      <c r="I1443" s="184"/>
      <c r="J1443" s="178"/>
      <c r="K1443" s="184"/>
      <c r="L1443" s="178"/>
      <c r="M1443" s="173"/>
    </row>
    <row r="1444" spans="1:52" ht="30" customHeight="1">
      <c r="A1444" s="179" t="s">
        <v>3272</v>
      </c>
      <c r="B1444" s="180"/>
      <c r="C1444" s="180"/>
      <c r="D1444" s="180"/>
      <c r="E1444" s="181"/>
      <c r="F1444" s="182"/>
      <c r="G1444" s="181"/>
      <c r="H1444" s="182"/>
      <c r="I1444" s="181"/>
      <c r="J1444" s="182"/>
      <c r="K1444" s="181"/>
      <c r="L1444" s="182"/>
      <c r="M1444" s="183"/>
      <c r="N1444" s="78" t="s">
        <v>4064</v>
      </c>
    </row>
    <row r="1445" spans="1:52" ht="30" customHeight="1">
      <c r="A1445" s="172" t="s">
        <v>1797</v>
      </c>
      <c r="B1445" s="172" t="s">
        <v>1514</v>
      </c>
      <c r="C1445" s="172" t="s">
        <v>1515</v>
      </c>
      <c r="D1445" s="173">
        <v>6.25E-2</v>
      </c>
      <c r="E1445" s="184">
        <f>단가대비표!O377</f>
        <v>0</v>
      </c>
      <c r="F1445" s="178">
        <f>TRUNC(E1445*D1445,1)</f>
        <v>0</v>
      </c>
      <c r="G1445" s="184">
        <f>단가대비표!P377</f>
        <v>172227</v>
      </c>
      <c r="H1445" s="178">
        <f>TRUNC(G1445*D1445,1)</f>
        <v>10764.1</v>
      </c>
      <c r="I1445" s="184">
        <f>단가대비표!V377</f>
        <v>0</v>
      </c>
      <c r="J1445" s="178">
        <f>TRUNC(I1445*D1445,1)</f>
        <v>0</v>
      </c>
      <c r="K1445" s="184">
        <f t="shared" ref="K1445:L1448" si="236">TRUNC(E1445+G1445+I1445,1)</f>
        <v>172227</v>
      </c>
      <c r="L1445" s="178">
        <f t="shared" si="236"/>
        <v>10764.1</v>
      </c>
      <c r="M1445" s="172" t="s">
        <v>1491</v>
      </c>
      <c r="N1445" s="78" t="s">
        <v>145</v>
      </c>
      <c r="O1445" s="78" t="s">
        <v>5486</v>
      </c>
      <c r="P1445" s="78" t="s">
        <v>332</v>
      </c>
      <c r="Q1445" s="78" t="s">
        <v>332</v>
      </c>
      <c r="R1445" s="78" t="s">
        <v>331</v>
      </c>
      <c r="V1445">
        <v>1</v>
      </c>
      <c r="AV1445" s="78" t="s">
        <v>145</v>
      </c>
      <c r="AW1445" s="78" t="s">
        <v>5569</v>
      </c>
      <c r="AX1445" s="78" t="s">
        <v>145</v>
      </c>
      <c r="AY1445" s="78" t="s">
        <v>1093</v>
      </c>
      <c r="AZ1445" s="78" t="s">
        <v>145</v>
      </c>
    </row>
    <row r="1446" spans="1:52" ht="30" customHeight="1">
      <c r="A1446" s="172" t="s">
        <v>1798</v>
      </c>
      <c r="B1446" s="172" t="s">
        <v>1514</v>
      </c>
      <c r="C1446" s="172" t="s">
        <v>1515</v>
      </c>
      <c r="D1446" s="173">
        <v>0.15</v>
      </c>
      <c r="E1446" s="184">
        <f>단가대비표!O378</f>
        <v>0</v>
      </c>
      <c r="F1446" s="178">
        <f>TRUNC(E1446*D1446,1)</f>
        <v>0</v>
      </c>
      <c r="G1446" s="184">
        <f>단가대비표!P378</f>
        <v>144810</v>
      </c>
      <c r="H1446" s="178">
        <f>TRUNC(G1446*D1446,1)</f>
        <v>21721.5</v>
      </c>
      <c r="I1446" s="184">
        <f>단가대비표!V378</f>
        <v>0</v>
      </c>
      <c r="J1446" s="178">
        <f>TRUNC(I1446*D1446,1)</f>
        <v>0</v>
      </c>
      <c r="K1446" s="184">
        <f t="shared" si="236"/>
        <v>144810</v>
      </c>
      <c r="L1446" s="178">
        <f t="shared" si="236"/>
        <v>21721.5</v>
      </c>
      <c r="M1446" s="172" t="s">
        <v>1491</v>
      </c>
      <c r="N1446" s="78" t="s">
        <v>145</v>
      </c>
      <c r="O1446" s="78" t="s">
        <v>5488</v>
      </c>
      <c r="P1446" s="78" t="s">
        <v>332</v>
      </c>
      <c r="Q1446" s="78" t="s">
        <v>332</v>
      </c>
      <c r="R1446" s="78" t="s">
        <v>331</v>
      </c>
      <c r="V1446">
        <v>1</v>
      </c>
      <c r="AV1446" s="78" t="s">
        <v>145</v>
      </c>
      <c r="AW1446" s="78" t="s">
        <v>5570</v>
      </c>
      <c r="AX1446" s="78" t="s">
        <v>145</v>
      </c>
      <c r="AY1446" s="78" t="s">
        <v>1093</v>
      </c>
      <c r="AZ1446" s="78" t="s">
        <v>145</v>
      </c>
    </row>
    <row r="1447" spans="1:52" ht="30" customHeight="1">
      <c r="A1447" s="172" t="s">
        <v>1799</v>
      </c>
      <c r="B1447" s="172" t="s">
        <v>1800</v>
      </c>
      <c r="C1447" s="172" t="s">
        <v>1801</v>
      </c>
      <c r="D1447" s="173">
        <v>7</v>
      </c>
      <c r="E1447" s="184">
        <f>단가대비표!O344</f>
        <v>0</v>
      </c>
      <c r="F1447" s="178">
        <f>TRUNC(E1447*D1447,1)</f>
        <v>0</v>
      </c>
      <c r="G1447" s="184">
        <f>단가대비표!P344</f>
        <v>0</v>
      </c>
      <c r="H1447" s="178">
        <f>TRUNC(G1447*D1447,1)</f>
        <v>0</v>
      </c>
      <c r="I1447" s="184">
        <f>단가대비표!V344</f>
        <v>111</v>
      </c>
      <c r="J1447" s="178">
        <f>TRUNC(I1447*D1447,1)</f>
        <v>777</v>
      </c>
      <c r="K1447" s="184">
        <f t="shared" si="236"/>
        <v>111</v>
      </c>
      <c r="L1447" s="178">
        <f t="shared" si="236"/>
        <v>777</v>
      </c>
      <c r="M1447" s="172" t="s">
        <v>1491</v>
      </c>
      <c r="N1447" s="78" t="s">
        <v>145</v>
      </c>
      <c r="O1447" s="78" t="s">
        <v>5490</v>
      </c>
      <c r="P1447" s="78" t="s">
        <v>332</v>
      </c>
      <c r="Q1447" s="78" t="s">
        <v>332</v>
      </c>
      <c r="R1447" s="78" t="s">
        <v>331</v>
      </c>
      <c r="V1447">
        <v>1</v>
      </c>
      <c r="AV1447" s="78" t="s">
        <v>145</v>
      </c>
      <c r="AW1447" s="78" t="s">
        <v>5571</v>
      </c>
      <c r="AX1447" s="78" t="s">
        <v>145</v>
      </c>
      <c r="AY1447" s="78" t="s">
        <v>1093</v>
      </c>
      <c r="AZ1447" s="78" t="s">
        <v>145</v>
      </c>
    </row>
    <row r="1448" spans="1:52" ht="30" customHeight="1">
      <c r="A1448" s="172" t="s">
        <v>1492</v>
      </c>
      <c r="B1448" s="172" t="s">
        <v>1493</v>
      </c>
      <c r="C1448" s="172" t="s">
        <v>1096</v>
      </c>
      <c r="D1448" s="173">
        <v>1</v>
      </c>
      <c r="E1448" s="184">
        <v>0</v>
      </c>
      <c r="F1448" s="178">
        <f>TRUNC(E1448*D1448,1)</f>
        <v>0</v>
      </c>
      <c r="G1448" s="184">
        <v>0</v>
      </c>
      <c r="H1448" s="178">
        <f>TRUNC(G1448*D1448,1)</f>
        <v>0</v>
      </c>
      <c r="I1448" s="184">
        <f>TRUNC(SUMIF(V1445:V1448, RIGHTB(O1448, 1), L1445:L1448)*U1448, 2)</f>
        <v>33262.6</v>
      </c>
      <c r="J1448" s="178">
        <f>TRUNC(I1448*D1448,1)</f>
        <v>33262.6</v>
      </c>
      <c r="K1448" s="184">
        <f t="shared" si="236"/>
        <v>33262.6</v>
      </c>
      <c r="L1448" s="178">
        <f t="shared" si="236"/>
        <v>33262.6</v>
      </c>
      <c r="M1448" s="172" t="s">
        <v>145</v>
      </c>
      <c r="N1448" s="78" t="s">
        <v>4064</v>
      </c>
      <c r="O1448" s="78" t="s">
        <v>4186</v>
      </c>
      <c r="P1448" s="78" t="s">
        <v>332</v>
      </c>
      <c r="Q1448" s="78" t="s">
        <v>332</v>
      </c>
      <c r="R1448" s="78" t="s">
        <v>332</v>
      </c>
      <c r="S1448">
        <v>3</v>
      </c>
      <c r="T1448">
        <v>2</v>
      </c>
      <c r="U1448">
        <v>1</v>
      </c>
      <c r="AV1448" s="78" t="s">
        <v>145</v>
      </c>
      <c r="AW1448" s="78" t="s">
        <v>5572</v>
      </c>
      <c r="AX1448" s="78" t="s">
        <v>145</v>
      </c>
      <c r="AY1448" s="78" t="s">
        <v>145</v>
      </c>
      <c r="AZ1448" s="78" t="s">
        <v>145</v>
      </c>
    </row>
    <row r="1449" spans="1:52" ht="30" customHeight="1">
      <c r="A1449" s="172" t="s">
        <v>1494</v>
      </c>
      <c r="B1449" s="172" t="s">
        <v>145</v>
      </c>
      <c r="C1449" s="172" t="s">
        <v>145</v>
      </c>
      <c r="D1449" s="173"/>
      <c r="E1449" s="184"/>
      <c r="F1449" s="178">
        <f>TRUNC(SUMIF(N1445:N1448, N1444, F1445:F1448),0)</f>
        <v>0</v>
      </c>
      <c r="G1449" s="184"/>
      <c r="H1449" s="178">
        <f>TRUNC(SUMIF(N1445:N1448, N1444, H1445:H1448),0)</f>
        <v>0</v>
      </c>
      <c r="I1449" s="184"/>
      <c r="J1449" s="178">
        <f>TRUNC(SUMIF(N1445:N1448, N1444, J1445:J1448),0)</f>
        <v>33262</v>
      </c>
      <c r="K1449" s="184"/>
      <c r="L1449" s="178">
        <f>F1449+H1449+J1449</f>
        <v>33262</v>
      </c>
      <c r="M1449" s="172" t="s">
        <v>145</v>
      </c>
      <c r="N1449" s="78" t="s">
        <v>342</v>
      </c>
      <c r="O1449" s="78" t="s">
        <v>342</v>
      </c>
      <c r="P1449" s="78" t="s">
        <v>145</v>
      </c>
      <c r="Q1449" s="78" t="s">
        <v>145</v>
      </c>
      <c r="R1449" s="78" t="s">
        <v>145</v>
      </c>
      <c r="AV1449" s="78" t="s">
        <v>145</v>
      </c>
      <c r="AW1449" s="78" t="s">
        <v>145</v>
      </c>
      <c r="AX1449" s="78" t="s">
        <v>145</v>
      </c>
      <c r="AY1449" s="78" t="s">
        <v>145</v>
      </c>
      <c r="AZ1449" s="78" t="s">
        <v>145</v>
      </c>
    </row>
    <row r="1450" spans="1:52" ht="30" customHeight="1">
      <c r="A1450" s="173"/>
      <c r="B1450" s="173"/>
      <c r="C1450" s="173"/>
      <c r="D1450" s="173"/>
      <c r="E1450" s="184"/>
      <c r="F1450" s="178"/>
      <c r="G1450" s="184"/>
      <c r="H1450" s="178"/>
      <c r="I1450" s="184"/>
      <c r="J1450" s="178"/>
      <c r="K1450" s="184"/>
      <c r="L1450" s="178"/>
      <c r="M1450" s="173"/>
    </row>
    <row r="1451" spans="1:52" ht="30" customHeight="1">
      <c r="A1451" s="179" t="s">
        <v>3273</v>
      </c>
      <c r="B1451" s="180"/>
      <c r="C1451" s="180"/>
      <c r="D1451" s="180"/>
      <c r="E1451" s="181"/>
      <c r="F1451" s="182"/>
      <c r="G1451" s="181"/>
      <c r="H1451" s="182"/>
      <c r="I1451" s="181"/>
      <c r="J1451" s="182"/>
      <c r="K1451" s="181"/>
      <c r="L1451" s="182"/>
      <c r="M1451" s="183"/>
      <c r="N1451" s="78" t="s">
        <v>4066</v>
      </c>
    </row>
    <row r="1452" spans="1:52" ht="30" customHeight="1">
      <c r="A1452" s="172" t="s">
        <v>1797</v>
      </c>
      <c r="B1452" s="172" t="s">
        <v>1514</v>
      </c>
      <c r="C1452" s="172" t="s">
        <v>1515</v>
      </c>
      <c r="D1452" s="173">
        <v>6.25E-2</v>
      </c>
      <c r="E1452" s="184">
        <f>단가대비표!O377</f>
        <v>0</v>
      </c>
      <c r="F1452" s="178">
        <f>TRUNC(E1452*D1452,1)</f>
        <v>0</v>
      </c>
      <c r="G1452" s="184">
        <f>단가대비표!P377</f>
        <v>172227</v>
      </c>
      <c r="H1452" s="178">
        <f>TRUNC(G1452*D1452,1)</f>
        <v>10764.1</v>
      </c>
      <c r="I1452" s="184">
        <f>단가대비표!V377</f>
        <v>0</v>
      </c>
      <c r="J1452" s="178">
        <f>TRUNC(I1452*D1452,1)</f>
        <v>0</v>
      </c>
      <c r="K1452" s="184">
        <f t="shared" ref="K1452:L1455" si="237">TRUNC(E1452+G1452+I1452,1)</f>
        <v>172227</v>
      </c>
      <c r="L1452" s="178">
        <f t="shared" si="237"/>
        <v>10764.1</v>
      </c>
      <c r="M1452" s="172" t="s">
        <v>1491</v>
      </c>
      <c r="N1452" s="78" t="s">
        <v>145</v>
      </c>
      <c r="O1452" s="78" t="s">
        <v>5486</v>
      </c>
      <c r="P1452" s="78" t="s">
        <v>332</v>
      </c>
      <c r="Q1452" s="78" t="s">
        <v>332</v>
      </c>
      <c r="R1452" s="78" t="s">
        <v>331</v>
      </c>
      <c r="V1452">
        <v>1</v>
      </c>
      <c r="AV1452" s="78" t="s">
        <v>145</v>
      </c>
      <c r="AW1452" s="78" t="s">
        <v>5573</v>
      </c>
      <c r="AX1452" s="78" t="s">
        <v>145</v>
      </c>
      <c r="AY1452" s="78" t="s">
        <v>1093</v>
      </c>
      <c r="AZ1452" s="78" t="s">
        <v>145</v>
      </c>
    </row>
    <row r="1453" spans="1:52" ht="30" customHeight="1">
      <c r="A1453" s="172" t="s">
        <v>1798</v>
      </c>
      <c r="B1453" s="172" t="s">
        <v>1514</v>
      </c>
      <c r="C1453" s="172" t="s">
        <v>1515</v>
      </c>
      <c r="D1453" s="173">
        <v>0.15</v>
      </c>
      <c r="E1453" s="184">
        <f>단가대비표!O378</f>
        <v>0</v>
      </c>
      <c r="F1453" s="178">
        <f>TRUNC(E1453*D1453,1)</f>
        <v>0</v>
      </c>
      <c r="G1453" s="184">
        <f>단가대비표!P378</f>
        <v>144810</v>
      </c>
      <c r="H1453" s="178">
        <f>TRUNC(G1453*D1453,1)</f>
        <v>21721.5</v>
      </c>
      <c r="I1453" s="184">
        <f>단가대비표!V378</f>
        <v>0</v>
      </c>
      <c r="J1453" s="178">
        <f>TRUNC(I1453*D1453,1)</f>
        <v>0</v>
      </c>
      <c r="K1453" s="184">
        <f t="shared" si="237"/>
        <v>144810</v>
      </c>
      <c r="L1453" s="178">
        <f t="shared" si="237"/>
        <v>21721.5</v>
      </c>
      <c r="M1453" s="172" t="s">
        <v>1491</v>
      </c>
      <c r="N1453" s="78" t="s">
        <v>145</v>
      </c>
      <c r="O1453" s="78" t="s">
        <v>5488</v>
      </c>
      <c r="P1453" s="78" t="s">
        <v>332</v>
      </c>
      <c r="Q1453" s="78" t="s">
        <v>332</v>
      </c>
      <c r="R1453" s="78" t="s">
        <v>331</v>
      </c>
      <c r="V1453">
        <v>1</v>
      </c>
      <c r="AV1453" s="78" t="s">
        <v>145</v>
      </c>
      <c r="AW1453" s="78" t="s">
        <v>5574</v>
      </c>
      <c r="AX1453" s="78" t="s">
        <v>145</v>
      </c>
      <c r="AY1453" s="78" t="s">
        <v>1093</v>
      </c>
      <c r="AZ1453" s="78" t="s">
        <v>145</v>
      </c>
    </row>
    <row r="1454" spans="1:52" ht="30" customHeight="1">
      <c r="A1454" s="172" t="s">
        <v>1799</v>
      </c>
      <c r="B1454" s="172" t="s">
        <v>1800</v>
      </c>
      <c r="C1454" s="172" t="s">
        <v>1801</v>
      </c>
      <c r="D1454" s="173">
        <v>7</v>
      </c>
      <c r="E1454" s="184">
        <f>단가대비표!O344</f>
        <v>0</v>
      </c>
      <c r="F1454" s="178">
        <f>TRUNC(E1454*D1454,1)</f>
        <v>0</v>
      </c>
      <c r="G1454" s="184">
        <f>단가대비표!P344</f>
        <v>0</v>
      </c>
      <c r="H1454" s="178">
        <f>TRUNC(G1454*D1454,1)</f>
        <v>0</v>
      </c>
      <c r="I1454" s="184">
        <f>단가대비표!V344</f>
        <v>111</v>
      </c>
      <c r="J1454" s="178">
        <f>TRUNC(I1454*D1454,1)</f>
        <v>777</v>
      </c>
      <c r="K1454" s="184">
        <f t="shared" si="237"/>
        <v>111</v>
      </c>
      <c r="L1454" s="178">
        <f t="shared" si="237"/>
        <v>777</v>
      </c>
      <c r="M1454" s="172" t="s">
        <v>1491</v>
      </c>
      <c r="N1454" s="78" t="s">
        <v>145</v>
      </c>
      <c r="O1454" s="78" t="s">
        <v>5490</v>
      </c>
      <c r="P1454" s="78" t="s">
        <v>332</v>
      </c>
      <c r="Q1454" s="78" t="s">
        <v>332</v>
      </c>
      <c r="R1454" s="78" t="s">
        <v>331</v>
      </c>
      <c r="V1454">
        <v>1</v>
      </c>
      <c r="AV1454" s="78" t="s">
        <v>145</v>
      </c>
      <c r="AW1454" s="78" t="s">
        <v>5575</v>
      </c>
      <c r="AX1454" s="78" t="s">
        <v>145</v>
      </c>
      <c r="AY1454" s="78" t="s">
        <v>1093</v>
      </c>
      <c r="AZ1454" s="78" t="s">
        <v>145</v>
      </c>
    </row>
    <row r="1455" spans="1:52" ht="30" customHeight="1">
      <c r="A1455" s="172" t="s">
        <v>1492</v>
      </c>
      <c r="B1455" s="172" t="s">
        <v>1493</v>
      </c>
      <c r="C1455" s="172" t="s">
        <v>1096</v>
      </c>
      <c r="D1455" s="173">
        <v>1</v>
      </c>
      <c r="E1455" s="184">
        <v>0</v>
      </c>
      <c r="F1455" s="178">
        <f>TRUNC(E1455*D1455,1)</f>
        <v>0</v>
      </c>
      <c r="G1455" s="184">
        <v>0</v>
      </c>
      <c r="H1455" s="178">
        <f>TRUNC(G1455*D1455,1)</f>
        <v>0</v>
      </c>
      <c r="I1455" s="184">
        <f>TRUNC(SUMIF(V1452:V1455, RIGHTB(O1455, 1), L1452:L1455)*U1455, 2)</f>
        <v>33262.6</v>
      </c>
      <c r="J1455" s="178">
        <f>TRUNC(I1455*D1455,1)</f>
        <v>33262.6</v>
      </c>
      <c r="K1455" s="184">
        <f t="shared" si="237"/>
        <v>33262.6</v>
      </c>
      <c r="L1455" s="178">
        <f t="shared" si="237"/>
        <v>33262.6</v>
      </c>
      <c r="M1455" s="172" t="s">
        <v>145</v>
      </c>
      <c r="N1455" s="78" t="s">
        <v>4066</v>
      </c>
      <c r="O1455" s="78" t="s">
        <v>4186</v>
      </c>
      <c r="P1455" s="78" t="s">
        <v>332</v>
      </c>
      <c r="Q1455" s="78" t="s">
        <v>332</v>
      </c>
      <c r="R1455" s="78" t="s">
        <v>332</v>
      </c>
      <c r="S1455">
        <v>3</v>
      </c>
      <c r="T1455">
        <v>2</v>
      </c>
      <c r="U1455">
        <v>1</v>
      </c>
      <c r="AV1455" s="78" t="s">
        <v>145</v>
      </c>
      <c r="AW1455" s="78" t="s">
        <v>5576</v>
      </c>
      <c r="AX1455" s="78" t="s">
        <v>145</v>
      </c>
      <c r="AY1455" s="78" t="s">
        <v>145</v>
      </c>
      <c r="AZ1455" s="78" t="s">
        <v>145</v>
      </c>
    </row>
    <row r="1456" spans="1:52" ht="30" customHeight="1">
      <c r="A1456" s="172" t="s">
        <v>1494</v>
      </c>
      <c r="B1456" s="172" t="s">
        <v>145</v>
      </c>
      <c r="C1456" s="172" t="s">
        <v>145</v>
      </c>
      <c r="D1456" s="173"/>
      <c r="E1456" s="184"/>
      <c r="F1456" s="178">
        <f>TRUNC(SUMIF(N1452:N1455, N1451, F1452:F1455),0)</f>
        <v>0</v>
      </c>
      <c r="G1456" s="184"/>
      <c r="H1456" s="178">
        <f>TRUNC(SUMIF(N1452:N1455, N1451, H1452:H1455),0)</f>
        <v>0</v>
      </c>
      <c r="I1456" s="184"/>
      <c r="J1456" s="178">
        <f>TRUNC(SUMIF(N1452:N1455, N1451, J1452:J1455),0)</f>
        <v>33262</v>
      </c>
      <c r="K1456" s="184"/>
      <c r="L1456" s="178">
        <f>F1456+H1456+J1456</f>
        <v>33262</v>
      </c>
      <c r="M1456" s="172" t="s">
        <v>145</v>
      </c>
      <c r="N1456" s="78" t="s">
        <v>342</v>
      </c>
      <c r="O1456" s="78" t="s">
        <v>342</v>
      </c>
      <c r="P1456" s="78" t="s">
        <v>145</v>
      </c>
      <c r="Q1456" s="78" t="s">
        <v>145</v>
      </c>
      <c r="R1456" s="78" t="s">
        <v>145</v>
      </c>
      <c r="AV1456" s="78" t="s">
        <v>145</v>
      </c>
      <c r="AW1456" s="78" t="s">
        <v>145</v>
      </c>
      <c r="AX1456" s="78" t="s">
        <v>145</v>
      </c>
      <c r="AY1456" s="78" t="s">
        <v>145</v>
      </c>
      <c r="AZ1456" s="78" t="s">
        <v>145</v>
      </c>
    </row>
    <row r="1457" spans="1:52" ht="30" customHeight="1">
      <c r="A1457" s="173"/>
      <c r="B1457" s="173"/>
      <c r="C1457" s="173"/>
      <c r="D1457" s="173"/>
      <c r="E1457" s="184"/>
      <c r="F1457" s="178"/>
      <c r="G1457" s="184"/>
      <c r="H1457" s="178"/>
      <c r="I1457" s="184"/>
      <c r="J1457" s="178"/>
      <c r="K1457" s="184"/>
      <c r="L1457" s="178"/>
      <c r="M1457" s="173"/>
    </row>
    <row r="1458" spans="1:52" ht="30" customHeight="1">
      <c r="A1458" s="179" t="s">
        <v>3274</v>
      </c>
      <c r="B1458" s="180"/>
      <c r="C1458" s="180"/>
      <c r="D1458" s="180"/>
      <c r="E1458" s="181"/>
      <c r="F1458" s="182"/>
      <c r="G1458" s="181"/>
      <c r="H1458" s="182"/>
      <c r="I1458" s="181"/>
      <c r="J1458" s="182"/>
      <c r="K1458" s="181"/>
      <c r="L1458" s="182"/>
      <c r="M1458" s="183"/>
      <c r="N1458" s="78" t="s">
        <v>4068</v>
      </c>
    </row>
    <row r="1459" spans="1:52" ht="30" customHeight="1">
      <c r="A1459" s="172" t="s">
        <v>1797</v>
      </c>
      <c r="B1459" s="172" t="s">
        <v>1514</v>
      </c>
      <c r="C1459" s="172" t="s">
        <v>1515</v>
      </c>
      <c r="D1459" s="173">
        <v>6.25E-2</v>
      </c>
      <c r="E1459" s="184">
        <f>단가대비표!O377</f>
        <v>0</v>
      </c>
      <c r="F1459" s="178">
        <f>TRUNC(E1459*D1459,1)</f>
        <v>0</v>
      </c>
      <c r="G1459" s="184">
        <f>단가대비표!P377</f>
        <v>172227</v>
      </c>
      <c r="H1459" s="178">
        <f>TRUNC(G1459*D1459,1)</f>
        <v>10764.1</v>
      </c>
      <c r="I1459" s="184">
        <f>단가대비표!V377</f>
        <v>0</v>
      </c>
      <c r="J1459" s="178">
        <f>TRUNC(I1459*D1459,1)</f>
        <v>0</v>
      </c>
      <c r="K1459" s="184">
        <f t="shared" ref="K1459:L1462" si="238">TRUNC(E1459+G1459+I1459,1)</f>
        <v>172227</v>
      </c>
      <c r="L1459" s="178">
        <f t="shared" si="238"/>
        <v>10764.1</v>
      </c>
      <c r="M1459" s="172" t="s">
        <v>1491</v>
      </c>
      <c r="N1459" s="78" t="s">
        <v>145</v>
      </c>
      <c r="O1459" s="78" t="s">
        <v>5486</v>
      </c>
      <c r="P1459" s="78" t="s">
        <v>332</v>
      </c>
      <c r="Q1459" s="78" t="s">
        <v>332</v>
      </c>
      <c r="R1459" s="78" t="s">
        <v>331</v>
      </c>
      <c r="V1459">
        <v>1</v>
      </c>
      <c r="AV1459" s="78" t="s">
        <v>145</v>
      </c>
      <c r="AW1459" s="78" t="s">
        <v>5577</v>
      </c>
      <c r="AX1459" s="78" t="s">
        <v>145</v>
      </c>
      <c r="AY1459" s="78" t="s">
        <v>1093</v>
      </c>
      <c r="AZ1459" s="78" t="s">
        <v>145</v>
      </c>
    </row>
    <row r="1460" spans="1:52" ht="30" customHeight="1">
      <c r="A1460" s="172" t="s">
        <v>1798</v>
      </c>
      <c r="B1460" s="172" t="s">
        <v>1514</v>
      </c>
      <c r="C1460" s="172" t="s">
        <v>1515</v>
      </c>
      <c r="D1460" s="173">
        <v>0.1875</v>
      </c>
      <c r="E1460" s="184">
        <f>단가대비표!O378</f>
        <v>0</v>
      </c>
      <c r="F1460" s="178">
        <f>TRUNC(E1460*D1460,1)</f>
        <v>0</v>
      </c>
      <c r="G1460" s="184">
        <f>단가대비표!P378</f>
        <v>144810</v>
      </c>
      <c r="H1460" s="178">
        <f>TRUNC(G1460*D1460,1)</f>
        <v>27151.8</v>
      </c>
      <c r="I1460" s="184">
        <f>단가대비표!V378</f>
        <v>0</v>
      </c>
      <c r="J1460" s="178">
        <f>TRUNC(I1460*D1460,1)</f>
        <v>0</v>
      </c>
      <c r="K1460" s="184">
        <f t="shared" si="238"/>
        <v>144810</v>
      </c>
      <c r="L1460" s="178">
        <f t="shared" si="238"/>
        <v>27151.8</v>
      </c>
      <c r="M1460" s="172" t="s">
        <v>1491</v>
      </c>
      <c r="N1460" s="78" t="s">
        <v>145</v>
      </c>
      <c r="O1460" s="78" t="s">
        <v>5488</v>
      </c>
      <c r="P1460" s="78" t="s">
        <v>332</v>
      </c>
      <c r="Q1460" s="78" t="s">
        <v>332</v>
      </c>
      <c r="R1460" s="78" t="s">
        <v>331</v>
      </c>
      <c r="V1460">
        <v>1</v>
      </c>
      <c r="AV1460" s="78" t="s">
        <v>145</v>
      </c>
      <c r="AW1460" s="78" t="s">
        <v>5578</v>
      </c>
      <c r="AX1460" s="78" t="s">
        <v>145</v>
      </c>
      <c r="AY1460" s="78" t="s">
        <v>1093</v>
      </c>
      <c r="AZ1460" s="78" t="s">
        <v>145</v>
      </c>
    </row>
    <row r="1461" spans="1:52" ht="30" customHeight="1">
      <c r="A1461" s="172" t="s">
        <v>1799</v>
      </c>
      <c r="B1461" s="172" t="s">
        <v>1800</v>
      </c>
      <c r="C1461" s="172" t="s">
        <v>1801</v>
      </c>
      <c r="D1461" s="173">
        <v>7</v>
      </c>
      <c r="E1461" s="184">
        <f>단가대비표!O344</f>
        <v>0</v>
      </c>
      <c r="F1461" s="178">
        <f>TRUNC(E1461*D1461,1)</f>
        <v>0</v>
      </c>
      <c r="G1461" s="184">
        <f>단가대비표!P344</f>
        <v>0</v>
      </c>
      <c r="H1461" s="178">
        <f>TRUNC(G1461*D1461,1)</f>
        <v>0</v>
      </c>
      <c r="I1461" s="184">
        <f>단가대비표!V344</f>
        <v>111</v>
      </c>
      <c r="J1461" s="178">
        <f>TRUNC(I1461*D1461,1)</f>
        <v>777</v>
      </c>
      <c r="K1461" s="184">
        <f t="shared" si="238"/>
        <v>111</v>
      </c>
      <c r="L1461" s="178">
        <f t="shared" si="238"/>
        <v>777</v>
      </c>
      <c r="M1461" s="172" t="s">
        <v>1491</v>
      </c>
      <c r="N1461" s="78" t="s">
        <v>145</v>
      </c>
      <c r="O1461" s="78" t="s">
        <v>5490</v>
      </c>
      <c r="P1461" s="78" t="s">
        <v>332</v>
      </c>
      <c r="Q1461" s="78" t="s">
        <v>332</v>
      </c>
      <c r="R1461" s="78" t="s">
        <v>331</v>
      </c>
      <c r="V1461">
        <v>1</v>
      </c>
      <c r="AV1461" s="78" t="s">
        <v>145</v>
      </c>
      <c r="AW1461" s="78" t="s">
        <v>5579</v>
      </c>
      <c r="AX1461" s="78" t="s">
        <v>145</v>
      </c>
      <c r="AY1461" s="78" t="s">
        <v>1093</v>
      </c>
      <c r="AZ1461" s="78" t="s">
        <v>145</v>
      </c>
    </row>
    <row r="1462" spans="1:52" ht="30" customHeight="1">
      <c r="A1462" s="172" t="s">
        <v>1492</v>
      </c>
      <c r="B1462" s="172" t="s">
        <v>1493</v>
      </c>
      <c r="C1462" s="172" t="s">
        <v>1096</v>
      </c>
      <c r="D1462" s="173">
        <v>1</v>
      </c>
      <c r="E1462" s="184">
        <v>0</v>
      </c>
      <c r="F1462" s="178">
        <f>TRUNC(E1462*D1462,1)</f>
        <v>0</v>
      </c>
      <c r="G1462" s="184">
        <v>0</v>
      </c>
      <c r="H1462" s="178">
        <f>TRUNC(G1462*D1462,1)</f>
        <v>0</v>
      </c>
      <c r="I1462" s="184">
        <f>TRUNC(SUMIF(V1459:V1462, RIGHTB(O1462, 1), L1459:L1462)*U1462, 2)</f>
        <v>38692.9</v>
      </c>
      <c r="J1462" s="178">
        <f>TRUNC(I1462*D1462,1)</f>
        <v>38692.9</v>
      </c>
      <c r="K1462" s="184">
        <f t="shared" si="238"/>
        <v>38692.9</v>
      </c>
      <c r="L1462" s="178">
        <f t="shared" si="238"/>
        <v>38692.9</v>
      </c>
      <c r="M1462" s="172" t="s">
        <v>145</v>
      </c>
      <c r="N1462" s="78" t="s">
        <v>4068</v>
      </c>
      <c r="O1462" s="78" t="s">
        <v>4186</v>
      </c>
      <c r="P1462" s="78" t="s">
        <v>332</v>
      </c>
      <c r="Q1462" s="78" t="s">
        <v>332</v>
      </c>
      <c r="R1462" s="78" t="s">
        <v>332</v>
      </c>
      <c r="S1462">
        <v>3</v>
      </c>
      <c r="T1462">
        <v>2</v>
      </c>
      <c r="U1462">
        <v>1</v>
      </c>
      <c r="AV1462" s="78" t="s">
        <v>145</v>
      </c>
      <c r="AW1462" s="78" t="s">
        <v>5580</v>
      </c>
      <c r="AX1462" s="78" t="s">
        <v>145</v>
      </c>
      <c r="AY1462" s="78" t="s">
        <v>145</v>
      </c>
      <c r="AZ1462" s="78" t="s">
        <v>145</v>
      </c>
    </row>
    <row r="1463" spans="1:52" ht="30" customHeight="1">
      <c r="A1463" s="172" t="s">
        <v>1494</v>
      </c>
      <c r="B1463" s="172" t="s">
        <v>145</v>
      </c>
      <c r="C1463" s="172" t="s">
        <v>145</v>
      </c>
      <c r="D1463" s="173"/>
      <c r="E1463" s="184"/>
      <c r="F1463" s="178">
        <f>TRUNC(SUMIF(N1459:N1462, N1458, F1459:F1462),0)</f>
        <v>0</v>
      </c>
      <c r="G1463" s="184"/>
      <c r="H1463" s="178">
        <f>TRUNC(SUMIF(N1459:N1462, N1458, H1459:H1462),0)</f>
        <v>0</v>
      </c>
      <c r="I1463" s="184"/>
      <c r="J1463" s="178">
        <f>TRUNC(SUMIF(N1459:N1462, N1458, J1459:J1462),0)</f>
        <v>38692</v>
      </c>
      <c r="K1463" s="184"/>
      <c r="L1463" s="178">
        <f>F1463+H1463+J1463</f>
        <v>38692</v>
      </c>
      <c r="M1463" s="172" t="s">
        <v>145</v>
      </c>
      <c r="N1463" s="78" t="s">
        <v>342</v>
      </c>
      <c r="O1463" s="78" t="s">
        <v>342</v>
      </c>
      <c r="P1463" s="78" t="s">
        <v>145</v>
      </c>
      <c r="Q1463" s="78" t="s">
        <v>145</v>
      </c>
      <c r="R1463" s="78" t="s">
        <v>145</v>
      </c>
      <c r="AV1463" s="78" t="s">
        <v>145</v>
      </c>
      <c r="AW1463" s="78" t="s">
        <v>145</v>
      </c>
      <c r="AX1463" s="78" t="s">
        <v>145</v>
      </c>
      <c r="AY1463" s="78" t="s">
        <v>145</v>
      </c>
      <c r="AZ1463" s="78" t="s">
        <v>145</v>
      </c>
    </row>
    <row r="1464" spans="1:52" ht="30" customHeight="1">
      <c r="A1464" s="173"/>
      <c r="B1464" s="173"/>
      <c r="C1464" s="173"/>
      <c r="D1464" s="173"/>
      <c r="E1464" s="184"/>
      <c r="F1464" s="178"/>
      <c r="G1464" s="184"/>
      <c r="H1464" s="178"/>
      <c r="I1464" s="184"/>
      <c r="J1464" s="178"/>
      <c r="K1464" s="184"/>
      <c r="L1464" s="178"/>
      <c r="M1464" s="173"/>
    </row>
    <row r="1465" spans="1:52" ht="30" customHeight="1">
      <c r="A1465" s="179" t="s">
        <v>3275</v>
      </c>
      <c r="B1465" s="180"/>
      <c r="C1465" s="180"/>
      <c r="D1465" s="180"/>
      <c r="E1465" s="181"/>
      <c r="F1465" s="182"/>
      <c r="G1465" s="181"/>
      <c r="H1465" s="182"/>
      <c r="I1465" s="181"/>
      <c r="J1465" s="182"/>
      <c r="K1465" s="181"/>
      <c r="L1465" s="182"/>
      <c r="M1465" s="183"/>
      <c r="N1465" s="78" t="s">
        <v>4070</v>
      </c>
    </row>
    <row r="1466" spans="1:52" ht="30" customHeight="1">
      <c r="A1466" s="172" t="s">
        <v>1797</v>
      </c>
      <c r="B1466" s="172" t="s">
        <v>1514</v>
      </c>
      <c r="C1466" s="172" t="s">
        <v>1515</v>
      </c>
      <c r="D1466" s="173">
        <v>2.5000000000000001E-2</v>
      </c>
      <c r="E1466" s="184">
        <f>단가대비표!O377</f>
        <v>0</v>
      </c>
      <c r="F1466" s="178">
        <f>TRUNC(E1466*D1466,1)</f>
        <v>0</v>
      </c>
      <c r="G1466" s="184">
        <f>단가대비표!P377</f>
        <v>172227</v>
      </c>
      <c r="H1466" s="178">
        <f>TRUNC(G1466*D1466,1)</f>
        <v>4305.6000000000004</v>
      </c>
      <c r="I1466" s="184">
        <f>단가대비표!V377</f>
        <v>0</v>
      </c>
      <c r="J1466" s="178">
        <f>TRUNC(I1466*D1466,1)</f>
        <v>0</v>
      </c>
      <c r="K1466" s="184">
        <f t="shared" ref="K1466:L1469" si="239">TRUNC(E1466+G1466+I1466,1)</f>
        <v>172227</v>
      </c>
      <c r="L1466" s="178">
        <f t="shared" si="239"/>
        <v>4305.6000000000004</v>
      </c>
      <c r="M1466" s="172" t="s">
        <v>1491</v>
      </c>
      <c r="N1466" s="78" t="s">
        <v>145</v>
      </c>
      <c r="O1466" s="78" t="s">
        <v>5486</v>
      </c>
      <c r="P1466" s="78" t="s">
        <v>332</v>
      </c>
      <c r="Q1466" s="78" t="s">
        <v>332</v>
      </c>
      <c r="R1466" s="78" t="s">
        <v>331</v>
      </c>
      <c r="V1466">
        <v>1</v>
      </c>
      <c r="AV1466" s="78" t="s">
        <v>145</v>
      </c>
      <c r="AW1466" s="78" t="s">
        <v>5581</v>
      </c>
      <c r="AX1466" s="78" t="s">
        <v>145</v>
      </c>
      <c r="AY1466" s="78" t="s">
        <v>1093</v>
      </c>
      <c r="AZ1466" s="78" t="s">
        <v>145</v>
      </c>
    </row>
    <row r="1467" spans="1:52" ht="30" customHeight="1">
      <c r="A1467" s="172" t="s">
        <v>1798</v>
      </c>
      <c r="B1467" s="172" t="s">
        <v>1514</v>
      </c>
      <c r="C1467" s="172" t="s">
        <v>1515</v>
      </c>
      <c r="D1467" s="173">
        <v>0.15</v>
      </c>
      <c r="E1467" s="184">
        <f>단가대비표!O378</f>
        <v>0</v>
      </c>
      <c r="F1467" s="178">
        <f>TRUNC(E1467*D1467,1)</f>
        <v>0</v>
      </c>
      <c r="G1467" s="184">
        <f>단가대비표!P378</f>
        <v>144810</v>
      </c>
      <c r="H1467" s="178">
        <f>TRUNC(G1467*D1467,1)</f>
        <v>21721.5</v>
      </c>
      <c r="I1467" s="184">
        <f>단가대비표!V378</f>
        <v>0</v>
      </c>
      <c r="J1467" s="178">
        <f>TRUNC(I1467*D1467,1)</f>
        <v>0</v>
      </c>
      <c r="K1467" s="184">
        <f t="shared" si="239"/>
        <v>144810</v>
      </c>
      <c r="L1467" s="178">
        <f t="shared" si="239"/>
        <v>21721.5</v>
      </c>
      <c r="M1467" s="172" t="s">
        <v>1491</v>
      </c>
      <c r="N1467" s="78" t="s">
        <v>145</v>
      </c>
      <c r="O1467" s="78" t="s">
        <v>5488</v>
      </c>
      <c r="P1467" s="78" t="s">
        <v>332</v>
      </c>
      <c r="Q1467" s="78" t="s">
        <v>332</v>
      </c>
      <c r="R1467" s="78" t="s">
        <v>331</v>
      </c>
      <c r="V1467">
        <v>1</v>
      </c>
      <c r="AV1467" s="78" t="s">
        <v>145</v>
      </c>
      <c r="AW1467" s="78" t="s">
        <v>5582</v>
      </c>
      <c r="AX1467" s="78" t="s">
        <v>145</v>
      </c>
      <c r="AY1467" s="78" t="s">
        <v>1093</v>
      </c>
      <c r="AZ1467" s="78" t="s">
        <v>145</v>
      </c>
    </row>
    <row r="1468" spans="1:52" ht="30" customHeight="1">
      <c r="A1468" s="172" t="s">
        <v>1799</v>
      </c>
      <c r="B1468" s="172" t="s">
        <v>1800</v>
      </c>
      <c r="C1468" s="172" t="s">
        <v>1801</v>
      </c>
      <c r="D1468" s="173">
        <v>7</v>
      </c>
      <c r="E1468" s="184">
        <f>단가대비표!O344</f>
        <v>0</v>
      </c>
      <c r="F1468" s="178">
        <f>TRUNC(E1468*D1468,1)</f>
        <v>0</v>
      </c>
      <c r="G1468" s="184">
        <f>단가대비표!P344</f>
        <v>0</v>
      </c>
      <c r="H1468" s="178">
        <f>TRUNC(G1468*D1468,1)</f>
        <v>0</v>
      </c>
      <c r="I1468" s="184">
        <f>단가대비표!V344</f>
        <v>111</v>
      </c>
      <c r="J1468" s="178">
        <f>TRUNC(I1468*D1468,1)</f>
        <v>777</v>
      </c>
      <c r="K1468" s="184">
        <f t="shared" si="239"/>
        <v>111</v>
      </c>
      <c r="L1468" s="178">
        <f t="shared" si="239"/>
        <v>777</v>
      </c>
      <c r="M1468" s="172" t="s">
        <v>1491</v>
      </c>
      <c r="N1468" s="78" t="s">
        <v>145</v>
      </c>
      <c r="O1468" s="78" t="s">
        <v>5490</v>
      </c>
      <c r="P1468" s="78" t="s">
        <v>332</v>
      </c>
      <c r="Q1468" s="78" t="s">
        <v>332</v>
      </c>
      <c r="R1468" s="78" t="s">
        <v>331</v>
      </c>
      <c r="V1468">
        <v>1</v>
      </c>
      <c r="AV1468" s="78" t="s">
        <v>145</v>
      </c>
      <c r="AW1468" s="78" t="s">
        <v>5583</v>
      </c>
      <c r="AX1468" s="78" t="s">
        <v>145</v>
      </c>
      <c r="AY1468" s="78" t="s">
        <v>1093</v>
      </c>
      <c r="AZ1468" s="78" t="s">
        <v>145</v>
      </c>
    </row>
    <row r="1469" spans="1:52" ht="30" customHeight="1">
      <c r="A1469" s="172" t="s">
        <v>1492</v>
      </c>
      <c r="B1469" s="172" t="s">
        <v>1493</v>
      </c>
      <c r="C1469" s="172" t="s">
        <v>1096</v>
      </c>
      <c r="D1469" s="173">
        <v>1</v>
      </c>
      <c r="E1469" s="184">
        <v>0</v>
      </c>
      <c r="F1469" s="178">
        <f>TRUNC(E1469*D1469,1)</f>
        <v>0</v>
      </c>
      <c r="G1469" s="184">
        <v>0</v>
      </c>
      <c r="H1469" s="178">
        <f>TRUNC(G1469*D1469,1)</f>
        <v>0</v>
      </c>
      <c r="I1469" s="184">
        <f>TRUNC(SUMIF(V1466:V1469, RIGHTB(O1469, 1), L1466:L1469)*U1469, 2)</f>
        <v>26804.1</v>
      </c>
      <c r="J1469" s="178">
        <f>TRUNC(I1469*D1469,1)</f>
        <v>26804.1</v>
      </c>
      <c r="K1469" s="184">
        <f t="shared" si="239"/>
        <v>26804.1</v>
      </c>
      <c r="L1469" s="178">
        <f t="shared" si="239"/>
        <v>26804.1</v>
      </c>
      <c r="M1469" s="172" t="s">
        <v>145</v>
      </c>
      <c r="N1469" s="78" t="s">
        <v>4070</v>
      </c>
      <c r="O1469" s="78" t="s">
        <v>4186</v>
      </c>
      <c r="P1469" s="78" t="s">
        <v>332</v>
      </c>
      <c r="Q1469" s="78" t="s">
        <v>332</v>
      </c>
      <c r="R1469" s="78" t="s">
        <v>332</v>
      </c>
      <c r="S1469">
        <v>3</v>
      </c>
      <c r="T1469">
        <v>2</v>
      </c>
      <c r="U1469">
        <v>1</v>
      </c>
      <c r="AV1469" s="78" t="s">
        <v>145</v>
      </c>
      <c r="AW1469" s="78" t="s">
        <v>5584</v>
      </c>
      <c r="AX1469" s="78" t="s">
        <v>145</v>
      </c>
      <c r="AY1469" s="78" t="s">
        <v>145</v>
      </c>
      <c r="AZ1469" s="78" t="s">
        <v>145</v>
      </c>
    </row>
    <row r="1470" spans="1:52" ht="30" customHeight="1">
      <c r="A1470" s="172" t="s">
        <v>1494</v>
      </c>
      <c r="B1470" s="172" t="s">
        <v>145</v>
      </c>
      <c r="C1470" s="172" t="s">
        <v>145</v>
      </c>
      <c r="D1470" s="173"/>
      <c r="E1470" s="184"/>
      <c r="F1470" s="178">
        <f>TRUNC(SUMIF(N1466:N1469, N1465, F1466:F1469),0)</f>
        <v>0</v>
      </c>
      <c r="G1470" s="184"/>
      <c r="H1470" s="178">
        <f>TRUNC(SUMIF(N1466:N1469, N1465, H1466:H1469),0)</f>
        <v>0</v>
      </c>
      <c r="I1470" s="184"/>
      <c r="J1470" s="178">
        <f>TRUNC(SUMIF(N1466:N1469, N1465, J1466:J1469),0)</f>
        <v>26804</v>
      </c>
      <c r="K1470" s="184"/>
      <c r="L1470" s="178">
        <f>F1470+H1470+J1470</f>
        <v>26804</v>
      </c>
      <c r="M1470" s="172" t="s">
        <v>145</v>
      </c>
      <c r="N1470" s="78" t="s">
        <v>342</v>
      </c>
      <c r="O1470" s="78" t="s">
        <v>342</v>
      </c>
      <c r="P1470" s="78" t="s">
        <v>145</v>
      </c>
      <c r="Q1470" s="78" t="s">
        <v>145</v>
      </c>
      <c r="R1470" s="78" t="s">
        <v>145</v>
      </c>
      <c r="AV1470" s="78" t="s">
        <v>145</v>
      </c>
      <c r="AW1470" s="78" t="s">
        <v>145</v>
      </c>
      <c r="AX1470" s="78" t="s">
        <v>145</v>
      </c>
      <c r="AY1470" s="78" t="s">
        <v>145</v>
      </c>
      <c r="AZ1470" s="78" t="s">
        <v>145</v>
      </c>
    </row>
    <row r="1471" spans="1:52" ht="30" customHeight="1">
      <c r="A1471" s="173"/>
      <c r="B1471" s="173"/>
      <c r="C1471" s="173"/>
      <c r="D1471" s="173"/>
      <c r="E1471" s="184"/>
      <c r="F1471" s="178"/>
      <c r="G1471" s="184"/>
      <c r="H1471" s="178"/>
      <c r="I1471" s="184"/>
      <c r="J1471" s="178"/>
      <c r="K1471" s="184"/>
      <c r="L1471" s="178"/>
      <c r="M1471" s="173"/>
    </row>
    <row r="1472" spans="1:52" ht="30" customHeight="1">
      <c r="A1472" s="179" t="s">
        <v>3276</v>
      </c>
      <c r="B1472" s="180"/>
      <c r="C1472" s="180"/>
      <c r="D1472" s="180"/>
      <c r="E1472" s="181"/>
      <c r="F1472" s="182"/>
      <c r="G1472" s="181"/>
      <c r="H1472" s="182"/>
      <c r="I1472" s="181"/>
      <c r="J1472" s="182"/>
      <c r="K1472" s="181"/>
      <c r="L1472" s="182"/>
      <c r="M1472" s="183"/>
      <c r="N1472" s="78" t="s">
        <v>4072</v>
      </c>
    </row>
    <row r="1473" spans="1:52" ht="30" customHeight="1">
      <c r="A1473" s="172" t="s">
        <v>1797</v>
      </c>
      <c r="B1473" s="172" t="s">
        <v>1514</v>
      </c>
      <c r="C1473" s="172" t="s">
        <v>1515</v>
      </c>
      <c r="D1473" s="173">
        <v>0.1</v>
      </c>
      <c r="E1473" s="184">
        <f>단가대비표!O377</f>
        <v>0</v>
      </c>
      <c r="F1473" s="178">
        <f>TRUNC(E1473*D1473,1)</f>
        <v>0</v>
      </c>
      <c r="G1473" s="184">
        <f>단가대비표!P377</f>
        <v>172227</v>
      </c>
      <c r="H1473" s="178">
        <f>TRUNC(G1473*D1473,1)</f>
        <v>17222.7</v>
      </c>
      <c r="I1473" s="184">
        <f>단가대비표!V377</f>
        <v>0</v>
      </c>
      <c r="J1473" s="178">
        <f>TRUNC(I1473*D1473,1)</f>
        <v>0</v>
      </c>
      <c r="K1473" s="184">
        <f t="shared" ref="K1473:L1476" si="240">TRUNC(E1473+G1473+I1473,1)</f>
        <v>172227</v>
      </c>
      <c r="L1473" s="178">
        <f t="shared" si="240"/>
        <v>17222.7</v>
      </c>
      <c r="M1473" s="172" t="s">
        <v>1491</v>
      </c>
      <c r="N1473" s="78" t="s">
        <v>145</v>
      </c>
      <c r="O1473" s="78" t="s">
        <v>5486</v>
      </c>
      <c r="P1473" s="78" t="s">
        <v>332</v>
      </c>
      <c r="Q1473" s="78" t="s">
        <v>332</v>
      </c>
      <c r="R1473" s="78" t="s">
        <v>331</v>
      </c>
      <c r="V1473">
        <v>1</v>
      </c>
      <c r="AV1473" s="78" t="s">
        <v>145</v>
      </c>
      <c r="AW1473" s="78" t="s">
        <v>5585</v>
      </c>
      <c r="AX1473" s="78" t="s">
        <v>145</v>
      </c>
      <c r="AY1473" s="78" t="s">
        <v>1093</v>
      </c>
      <c r="AZ1473" s="78" t="s">
        <v>145</v>
      </c>
    </row>
    <row r="1474" spans="1:52" ht="30" customHeight="1">
      <c r="A1474" s="172" t="s">
        <v>1798</v>
      </c>
      <c r="B1474" s="172" t="s">
        <v>1514</v>
      </c>
      <c r="C1474" s="172" t="s">
        <v>1515</v>
      </c>
      <c r="D1474" s="173">
        <v>0.1875</v>
      </c>
      <c r="E1474" s="184">
        <f>단가대비표!O378</f>
        <v>0</v>
      </c>
      <c r="F1474" s="178">
        <f>TRUNC(E1474*D1474,1)</f>
        <v>0</v>
      </c>
      <c r="G1474" s="184">
        <f>단가대비표!P378</f>
        <v>144810</v>
      </c>
      <c r="H1474" s="178">
        <f>TRUNC(G1474*D1474,1)</f>
        <v>27151.8</v>
      </c>
      <c r="I1474" s="184">
        <f>단가대비표!V378</f>
        <v>0</v>
      </c>
      <c r="J1474" s="178">
        <f>TRUNC(I1474*D1474,1)</f>
        <v>0</v>
      </c>
      <c r="K1474" s="184">
        <f t="shared" si="240"/>
        <v>144810</v>
      </c>
      <c r="L1474" s="178">
        <f t="shared" si="240"/>
        <v>27151.8</v>
      </c>
      <c r="M1474" s="172" t="s">
        <v>1491</v>
      </c>
      <c r="N1474" s="78" t="s">
        <v>145</v>
      </c>
      <c r="O1474" s="78" t="s">
        <v>5488</v>
      </c>
      <c r="P1474" s="78" t="s">
        <v>332</v>
      </c>
      <c r="Q1474" s="78" t="s">
        <v>332</v>
      </c>
      <c r="R1474" s="78" t="s">
        <v>331</v>
      </c>
      <c r="V1474">
        <v>1</v>
      </c>
      <c r="AV1474" s="78" t="s">
        <v>145</v>
      </c>
      <c r="AW1474" s="78" t="s">
        <v>5586</v>
      </c>
      <c r="AX1474" s="78" t="s">
        <v>145</v>
      </c>
      <c r="AY1474" s="78" t="s">
        <v>1093</v>
      </c>
      <c r="AZ1474" s="78" t="s">
        <v>145</v>
      </c>
    </row>
    <row r="1475" spans="1:52" ht="30" customHeight="1">
      <c r="A1475" s="172" t="s">
        <v>1799</v>
      </c>
      <c r="B1475" s="172" t="s">
        <v>1800</v>
      </c>
      <c r="C1475" s="172" t="s">
        <v>1801</v>
      </c>
      <c r="D1475" s="173">
        <v>7</v>
      </c>
      <c r="E1475" s="184">
        <f>단가대비표!O344</f>
        <v>0</v>
      </c>
      <c r="F1475" s="178">
        <f>TRUNC(E1475*D1475,1)</f>
        <v>0</v>
      </c>
      <c r="G1475" s="184">
        <f>단가대비표!P344</f>
        <v>0</v>
      </c>
      <c r="H1475" s="178">
        <f>TRUNC(G1475*D1475,1)</f>
        <v>0</v>
      </c>
      <c r="I1475" s="184">
        <f>단가대비표!V344</f>
        <v>111</v>
      </c>
      <c r="J1475" s="178">
        <f>TRUNC(I1475*D1475,1)</f>
        <v>777</v>
      </c>
      <c r="K1475" s="184">
        <f t="shared" si="240"/>
        <v>111</v>
      </c>
      <c r="L1475" s="178">
        <f t="shared" si="240"/>
        <v>777</v>
      </c>
      <c r="M1475" s="172" t="s">
        <v>1491</v>
      </c>
      <c r="N1475" s="78" t="s">
        <v>145</v>
      </c>
      <c r="O1475" s="78" t="s">
        <v>5490</v>
      </c>
      <c r="P1475" s="78" t="s">
        <v>332</v>
      </c>
      <c r="Q1475" s="78" t="s">
        <v>332</v>
      </c>
      <c r="R1475" s="78" t="s">
        <v>331</v>
      </c>
      <c r="V1475">
        <v>1</v>
      </c>
      <c r="AV1475" s="78" t="s">
        <v>145</v>
      </c>
      <c r="AW1475" s="78" t="s">
        <v>5587</v>
      </c>
      <c r="AX1475" s="78" t="s">
        <v>145</v>
      </c>
      <c r="AY1475" s="78" t="s">
        <v>1093</v>
      </c>
      <c r="AZ1475" s="78" t="s">
        <v>145</v>
      </c>
    </row>
    <row r="1476" spans="1:52" ht="30" customHeight="1">
      <c r="A1476" s="172" t="s">
        <v>1492</v>
      </c>
      <c r="B1476" s="172" t="s">
        <v>1493</v>
      </c>
      <c r="C1476" s="172" t="s">
        <v>1096</v>
      </c>
      <c r="D1476" s="173">
        <v>1</v>
      </c>
      <c r="E1476" s="184">
        <v>0</v>
      </c>
      <c r="F1476" s="178">
        <f>TRUNC(E1476*D1476,1)</f>
        <v>0</v>
      </c>
      <c r="G1476" s="184">
        <v>0</v>
      </c>
      <c r="H1476" s="178">
        <f>TRUNC(G1476*D1476,1)</f>
        <v>0</v>
      </c>
      <c r="I1476" s="184">
        <f>TRUNC(SUMIF(V1473:V1476, RIGHTB(O1476, 1), L1473:L1476)*U1476, 2)</f>
        <v>45151.5</v>
      </c>
      <c r="J1476" s="178">
        <f>TRUNC(I1476*D1476,1)</f>
        <v>45151.5</v>
      </c>
      <c r="K1476" s="184">
        <f t="shared" si="240"/>
        <v>45151.5</v>
      </c>
      <c r="L1476" s="178">
        <f t="shared" si="240"/>
        <v>45151.5</v>
      </c>
      <c r="M1476" s="172" t="s">
        <v>145</v>
      </c>
      <c r="N1476" s="78" t="s">
        <v>4072</v>
      </c>
      <c r="O1476" s="78" t="s">
        <v>4186</v>
      </c>
      <c r="P1476" s="78" t="s">
        <v>332</v>
      </c>
      <c r="Q1476" s="78" t="s">
        <v>332</v>
      </c>
      <c r="R1476" s="78" t="s">
        <v>332</v>
      </c>
      <c r="S1476">
        <v>3</v>
      </c>
      <c r="T1476">
        <v>2</v>
      </c>
      <c r="U1476">
        <v>1</v>
      </c>
      <c r="AV1476" s="78" t="s">
        <v>145</v>
      </c>
      <c r="AW1476" s="78" t="s">
        <v>5588</v>
      </c>
      <c r="AX1476" s="78" t="s">
        <v>145</v>
      </c>
      <c r="AY1476" s="78" t="s">
        <v>145</v>
      </c>
      <c r="AZ1476" s="78" t="s">
        <v>145</v>
      </c>
    </row>
    <row r="1477" spans="1:52" ht="30" customHeight="1">
      <c r="A1477" s="172" t="s">
        <v>1494</v>
      </c>
      <c r="B1477" s="172" t="s">
        <v>145</v>
      </c>
      <c r="C1477" s="172" t="s">
        <v>145</v>
      </c>
      <c r="D1477" s="173"/>
      <c r="E1477" s="184"/>
      <c r="F1477" s="178">
        <f>TRUNC(SUMIF(N1473:N1476, N1472, F1473:F1476),0)</f>
        <v>0</v>
      </c>
      <c r="G1477" s="184"/>
      <c r="H1477" s="178">
        <f>TRUNC(SUMIF(N1473:N1476, N1472, H1473:H1476),0)</f>
        <v>0</v>
      </c>
      <c r="I1477" s="184"/>
      <c r="J1477" s="178">
        <f>TRUNC(SUMIF(N1473:N1476, N1472, J1473:J1476),0)</f>
        <v>45151</v>
      </c>
      <c r="K1477" s="184"/>
      <c r="L1477" s="178">
        <f>F1477+H1477+J1477</f>
        <v>45151</v>
      </c>
      <c r="M1477" s="172" t="s">
        <v>145</v>
      </c>
      <c r="N1477" s="78" t="s">
        <v>342</v>
      </c>
      <c r="O1477" s="78" t="s">
        <v>342</v>
      </c>
      <c r="P1477" s="78" t="s">
        <v>145</v>
      </c>
      <c r="Q1477" s="78" t="s">
        <v>145</v>
      </c>
      <c r="R1477" s="78" t="s">
        <v>145</v>
      </c>
      <c r="AV1477" s="78" t="s">
        <v>145</v>
      </c>
      <c r="AW1477" s="78" t="s">
        <v>145</v>
      </c>
      <c r="AX1477" s="78" t="s">
        <v>145</v>
      </c>
      <c r="AY1477" s="78" t="s">
        <v>145</v>
      </c>
      <c r="AZ1477" s="78" t="s">
        <v>145</v>
      </c>
    </row>
    <row r="1478" spans="1:52" ht="30" customHeight="1">
      <c r="A1478" s="173"/>
      <c r="B1478" s="173"/>
      <c r="C1478" s="173"/>
      <c r="D1478" s="173"/>
      <c r="E1478" s="184"/>
      <c r="F1478" s="178"/>
      <c r="G1478" s="184"/>
      <c r="H1478" s="178"/>
      <c r="I1478" s="184"/>
      <c r="J1478" s="178"/>
      <c r="K1478" s="184"/>
      <c r="L1478" s="178"/>
      <c r="M1478" s="173"/>
    </row>
    <row r="1479" spans="1:52" ht="30" customHeight="1">
      <c r="A1479" s="179" t="s">
        <v>3277</v>
      </c>
      <c r="B1479" s="180"/>
      <c r="C1479" s="180"/>
      <c r="D1479" s="180"/>
      <c r="E1479" s="181"/>
      <c r="F1479" s="182"/>
      <c r="G1479" s="181"/>
      <c r="H1479" s="182"/>
      <c r="I1479" s="181"/>
      <c r="J1479" s="182"/>
      <c r="K1479" s="181"/>
      <c r="L1479" s="182"/>
      <c r="M1479" s="183"/>
      <c r="N1479" s="78" t="s">
        <v>4074</v>
      </c>
    </row>
    <row r="1480" spans="1:52" ht="30" customHeight="1">
      <c r="A1480" s="172" t="s">
        <v>1797</v>
      </c>
      <c r="B1480" s="172" t="s">
        <v>1514</v>
      </c>
      <c r="C1480" s="172" t="s">
        <v>1515</v>
      </c>
      <c r="D1480" s="173">
        <v>6.25E-2</v>
      </c>
      <c r="E1480" s="184">
        <f>단가대비표!O377</f>
        <v>0</v>
      </c>
      <c r="F1480" s="178">
        <f>TRUNC(E1480*D1480,1)</f>
        <v>0</v>
      </c>
      <c r="G1480" s="184">
        <f>단가대비표!P377</f>
        <v>172227</v>
      </c>
      <c r="H1480" s="178">
        <f>TRUNC(G1480*D1480,1)</f>
        <v>10764.1</v>
      </c>
      <c r="I1480" s="184">
        <f>단가대비표!V377</f>
        <v>0</v>
      </c>
      <c r="J1480" s="178">
        <f>TRUNC(I1480*D1480,1)</f>
        <v>0</v>
      </c>
      <c r="K1480" s="184">
        <f t="shared" ref="K1480:L1483" si="241">TRUNC(E1480+G1480+I1480,1)</f>
        <v>172227</v>
      </c>
      <c r="L1480" s="178">
        <f t="shared" si="241"/>
        <v>10764.1</v>
      </c>
      <c r="M1480" s="172" t="s">
        <v>1491</v>
      </c>
      <c r="N1480" s="78" t="s">
        <v>145</v>
      </c>
      <c r="O1480" s="78" t="s">
        <v>5486</v>
      </c>
      <c r="P1480" s="78" t="s">
        <v>332</v>
      </c>
      <c r="Q1480" s="78" t="s">
        <v>332</v>
      </c>
      <c r="R1480" s="78" t="s">
        <v>331</v>
      </c>
      <c r="V1480">
        <v>1</v>
      </c>
      <c r="AV1480" s="78" t="s">
        <v>145</v>
      </c>
      <c r="AW1480" s="78" t="s">
        <v>5589</v>
      </c>
      <c r="AX1480" s="78" t="s">
        <v>145</v>
      </c>
      <c r="AY1480" s="78" t="s">
        <v>1093</v>
      </c>
      <c r="AZ1480" s="78" t="s">
        <v>145</v>
      </c>
    </row>
    <row r="1481" spans="1:52" ht="30" customHeight="1">
      <c r="A1481" s="172" t="s">
        <v>1798</v>
      </c>
      <c r="B1481" s="172" t="s">
        <v>1514</v>
      </c>
      <c r="C1481" s="172" t="s">
        <v>1515</v>
      </c>
      <c r="D1481" s="173">
        <v>0.15</v>
      </c>
      <c r="E1481" s="184">
        <f>단가대비표!O378</f>
        <v>0</v>
      </c>
      <c r="F1481" s="178">
        <f>TRUNC(E1481*D1481,1)</f>
        <v>0</v>
      </c>
      <c r="G1481" s="184">
        <f>단가대비표!P378</f>
        <v>144810</v>
      </c>
      <c r="H1481" s="178">
        <f>TRUNC(G1481*D1481,1)</f>
        <v>21721.5</v>
      </c>
      <c r="I1481" s="184">
        <f>단가대비표!V378</f>
        <v>0</v>
      </c>
      <c r="J1481" s="178">
        <f>TRUNC(I1481*D1481,1)</f>
        <v>0</v>
      </c>
      <c r="K1481" s="184">
        <f t="shared" si="241"/>
        <v>144810</v>
      </c>
      <c r="L1481" s="178">
        <f t="shared" si="241"/>
        <v>21721.5</v>
      </c>
      <c r="M1481" s="172" t="s">
        <v>1491</v>
      </c>
      <c r="N1481" s="78" t="s">
        <v>145</v>
      </c>
      <c r="O1481" s="78" t="s">
        <v>5488</v>
      </c>
      <c r="P1481" s="78" t="s">
        <v>332</v>
      </c>
      <c r="Q1481" s="78" t="s">
        <v>332</v>
      </c>
      <c r="R1481" s="78" t="s">
        <v>331</v>
      </c>
      <c r="V1481">
        <v>1</v>
      </c>
      <c r="AV1481" s="78" t="s">
        <v>145</v>
      </c>
      <c r="AW1481" s="78" t="s">
        <v>5590</v>
      </c>
      <c r="AX1481" s="78" t="s">
        <v>145</v>
      </c>
      <c r="AY1481" s="78" t="s">
        <v>1093</v>
      </c>
      <c r="AZ1481" s="78" t="s">
        <v>145</v>
      </c>
    </row>
    <row r="1482" spans="1:52" ht="30" customHeight="1">
      <c r="A1482" s="172" t="s">
        <v>1799</v>
      </c>
      <c r="B1482" s="172" t="s">
        <v>1800</v>
      </c>
      <c r="C1482" s="172" t="s">
        <v>1801</v>
      </c>
      <c r="D1482" s="173">
        <v>7</v>
      </c>
      <c r="E1482" s="184">
        <f>단가대비표!O344</f>
        <v>0</v>
      </c>
      <c r="F1482" s="178">
        <f>TRUNC(E1482*D1482,1)</f>
        <v>0</v>
      </c>
      <c r="G1482" s="184">
        <f>단가대비표!P344</f>
        <v>0</v>
      </c>
      <c r="H1482" s="178">
        <f>TRUNC(G1482*D1482,1)</f>
        <v>0</v>
      </c>
      <c r="I1482" s="184">
        <f>단가대비표!V344</f>
        <v>111</v>
      </c>
      <c r="J1482" s="178">
        <f>TRUNC(I1482*D1482,1)</f>
        <v>777</v>
      </c>
      <c r="K1482" s="184">
        <f t="shared" si="241"/>
        <v>111</v>
      </c>
      <c r="L1482" s="178">
        <f t="shared" si="241"/>
        <v>777</v>
      </c>
      <c r="M1482" s="172" t="s">
        <v>1491</v>
      </c>
      <c r="N1482" s="78" t="s">
        <v>145</v>
      </c>
      <c r="O1482" s="78" t="s">
        <v>5490</v>
      </c>
      <c r="P1482" s="78" t="s">
        <v>332</v>
      </c>
      <c r="Q1482" s="78" t="s">
        <v>332</v>
      </c>
      <c r="R1482" s="78" t="s">
        <v>331</v>
      </c>
      <c r="V1482">
        <v>1</v>
      </c>
      <c r="AV1482" s="78" t="s">
        <v>145</v>
      </c>
      <c r="AW1482" s="78" t="s">
        <v>5591</v>
      </c>
      <c r="AX1482" s="78" t="s">
        <v>145</v>
      </c>
      <c r="AY1482" s="78" t="s">
        <v>1093</v>
      </c>
      <c r="AZ1482" s="78" t="s">
        <v>145</v>
      </c>
    </row>
    <row r="1483" spans="1:52" ht="30" customHeight="1">
      <c r="A1483" s="172" t="s">
        <v>1492</v>
      </c>
      <c r="B1483" s="172" t="s">
        <v>1493</v>
      </c>
      <c r="C1483" s="172" t="s">
        <v>1096</v>
      </c>
      <c r="D1483" s="173">
        <v>1</v>
      </c>
      <c r="E1483" s="184">
        <v>0</v>
      </c>
      <c r="F1483" s="178">
        <f>TRUNC(E1483*D1483,1)</f>
        <v>0</v>
      </c>
      <c r="G1483" s="184">
        <v>0</v>
      </c>
      <c r="H1483" s="178">
        <f>TRUNC(G1483*D1483,1)</f>
        <v>0</v>
      </c>
      <c r="I1483" s="184">
        <f>TRUNC(SUMIF(V1480:V1483, RIGHTB(O1483, 1), L1480:L1483)*U1483, 2)</f>
        <v>33262.6</v>
      </c>
      <c r="J1483" s="178">
        <f>TRUNC(I1483*D1483,1)</f>
        <v>33262.6</v>
      </c>
      <c r="K1483" s="184">
        <f t="shared" si="241"/>
        <v>33262.6</v>
      </c>
      <c r="L1483" s="178">
        <f t="shared" si="241"/>
        <v>33262.6</v>
      </c>
      <c r="M1483" s="172" t="s">
        <v>145</v>
      </c>
      <c r="N1483" s="78" t="s">
        <v>4074</v>
      </c>
      <c r="O1483" s="78" t="s">
        <v>4186</v>
      </c>
      <c r="P1483" s="78" t="s">
        <v>332</v>
      </c>
      <c r="Q1483" s="78" t="s">
        <v>332</v>
      </c>
      <c r="R1483" s="78" t="s">
        <v>332</v>
      </c>
      <c r="S1483">
        <v>3</v>
      </c>
      <c r="T1483">
        <v>2</v>
      </c>
      <c r="U1483">
        <v>1</v>
      </c>
      <c r="AV1483" s="78" t="s">
        <v>145</v>
      </c>
      <c r="AW1483" s="78" t="s">
        <v>5592</v>
      </c>
      <c r="AX1483" s="78" t="s">
        <v>145</v>
      </c>
      <c r="AY1483" s="78" t="s">
        <v>145</v>
      </c>
      <c r="AZ1483" s="78" t="s">
        <v>145</v>
      </c>
    </row>
    <row r="1484" spans="1:52" ht="30" customHeight="1">
      <c r="A1484" s="172" t="s">
        <v>1494</v>
      </c>
      <c r="B1484" s="172" t="s">
        <v>145</v>
      </c>
      <c r="C1484" s="172" t="s">
        <v>145</v>
      </c>
      <c r="D1484" s="173"/>
      <c r="E1484" s="184"/>
      <c r="F1484" s="178">
        <f>TRUNC(SUMIF(N1480:N1483, N1479, F1480:F1483),0)</f>
        <v>0</v>
      </c>
      <c r="G1484" s="184"/>
      <c r="H1484" s="178">
        <f>TRUNC(SUMIF(N1480:N1483, N1479, H1480:H1483),0)</f>
        <v>0</v>
      </c>
      <c r="I1484" s="184"/>
      <c r="J1484" s="178">
        <f>TRUNC(SUMIF(N1480:N1483, N1479, J1480:J1483),0)</f>
        <v>33262</v>
      </c>
      <c r="K1484" s="184"/>
      <c r="L1484" s="178">
        <f>F1484+H1484+J1484</f>
        <v>33262</v>
      </c>
      <c r="M1484" s="172" t="s">
        <v>145</v>
      </c>
      <c r="N1484" s="78" t="s">
        <v>342</v>
      </c>
      <c r="O1484" s="78" t="s">
        <v>342</v>
      </c>
      <c r="P1484" s="78" t="s">
        <v>145</v>
      </c>
      <c r="Q1484" s="78" t="s">
        <v>145</v>
      </c>
      <c r="R1484" s="78" t="s">
        <v>145</v>
      </c>
      <c r="AV1484" s="78" t="s">
        <v>145</v>
      </c>
      <c r="AW1484" s="78" t="s">
        <v>145</v>
      </c>
      <c r="AX1484" s="78" t="s">
        <v>145</v>
      </c>
      <c r="AY1484" s="78" t="s">
        <v>145</v>
      </c>
      <c r="AZ1484" s="78" t="s">
        <v>145</v>
      </c>
    </row>
    <row r="1485" spans="1:52" ht="30" customHeight="1">
      <c r="A1485" s="173"/>
      <c r="B1485" s="173"/>
      <c r="C1485" s="173"/>
      <c r="D1485" s="173"/>
      <c r="E1485" s="184"/>
      <c r="F1485" s="178"/>
      <c r="G1485" s="184"/>
      <c r="H1485" s="178"/>
      <c r="I1485" s="184"/>
      <c r="J1485" s="178"/>
      <c r="K1485" s="184"/>
      <c r="L1485" s="178"/>
      <c r="M1485" s="173"/>
    </row>
    <row r="1486" spans="1:52" ht="30" customHeight="1">
      <c r="A1486" s="179" t="s">
        <v>3278</v>
      </c>
      <c r="B1486" s="180"/>
      <c r="C1486" s="180"/>
      <c r="D1486" s="180"/>
      <c r="E1486" s="181"/>
      <c r="F1486" s="182"/>
      <c r="G1486" s="181"/>
      <c r="H1486" s="182"/>
      <c r="I1486" s="181"/>
      <c r="J1486" s="182"/>
      <c r="K1486" s="181"/>
      <c r="L1486" s="182"/>
      <c r="M1486" s="183"/>
      <c r="N1486" s="78" t="s">
        <v>4076</v>
      </c>
    </row>
    <row r="1487" spans="1:52" ht="30" customHeight="1">
      <c r="A1487" s="172" t="s">
        <v>1797</v>
      </c>
      <c r="B1487" s="172" t="s">
        <v>1514</v>
      </c>
      <c r="C1487" s="172" t="s">
        <v>1515</v>
      </c>
      <c r="D1487" s="173">
        <v>6.25E-2</v>
      </c>
      <c r="E1487" s="184">
        <f>단가대비표!O377</f>
        <v>0</v>
      </c>
      <c r="F1487" s="178">
        <f>TRUNC(E1487*D1487,1)</f>
        <v>0</v>
      </c>
      <c r="G1487" s="184">
        <f>단가대비표!P377</f>
        <v>172227</v>
      </c>
      <c r="H1487" s="178">
        <f>TRUNC(G1487*D1487,1)</f>
        <v>10764.1</v>
      </c>
      <c r="I1487" s="184">
        <f>단가대비표!V377</f>
        <v>0</v>
      </c>
      <c r="J1487" s="178">
        <f>TRUNC(I1487*D1487,1)</f>
        <v>0</v>
      </c>
      <c r="K1487" s="184">
        <f t="shared" ref="K1487:L1490" si="242">TRUNC(E1487+G1487+I1487,1)</f>
        <v>172227</v>
      </c>
      <c r="L1487" s="178">
        <f t="shared" si="242"/>
        <v>10764.1</v>
      </c>
      <c r="M1487" s="172" t="s">
        <v>1491</v>
      </c>
      <c r="N1487" s="78" t="s">
        <v>145</v>
      </c>
      <c r="O1487" s="78" t="s">
        <v>5486</v>
      </c>
      <c r="P1487" s="78" t="s">
        <v>332</v>
      </c>
      <c r="Q1487" s="78" t="s">
        <v>332</v>
      </c>
      <c r="R1487" s="78" t="s">
        <v>331</v>
      </c>
      <c r="V1487">
        <v>1</v>
      </c>
      <c r="AV1487" s="78" t="s">
        <v>145</v>
      </c>
      <c r="AW1487" s="78" t="s">
        <v>5593</v>
      </c>
      <c r="AX1487" s="78" t="s">
        <v>145</v>
      </c>
      <c r="AY1487" s="78" t="s">
        <v>1093</v>
      </c>
      <c r="AZ1487" s="78" t="s">
        <v>145</v>
      </c>
    </row>
    <row r="1488" spans="1:52" ht="30" customHeight="1">
      <c r="A1488" s="172" t="s">
        <v>1798</v>
      </c>
      <c r="B1488" s="172" t="s">
        <v>1514</v>
      </c>
      <c r="C1488" s="172" t="s">
        <v>1515</v>
      </c>
      <c r="D1488" s="173">
        <v>0.15</v>
      </c>
      <c r="E1488" s="184">
        <f>단가대비표!O378</f>
        <v>0</v>
      </c>
      <c r="F1488" s="178">
        <f>TRUNC(E1488*D1488,1)</f>
        <v>0</v>
      </c>
      <c r="G1488" s="184">
        <f>단가대비표!P378</f>
        <v>144810</v>
      </c>
      <c r="H1488" s="178">
        <f>TRUNC(G1488*D1488,1)</f>
        <v>21721.5</v>
      </c>
      <c r="I1488" s="184">
        <f>단가대비표!V378</f>
        <v>0</v>
      </c>
      <c r="J1488" s="178">
        <f>TRUNC(I1488*D1488,1)</f>
        <v>0</v>
      </c>
      <c r="K1488" s="184">
        <f t="shared" si="242"/>
        <v>144810</v>
      </c>
      <c r="L1488" s="178">
        <f t="shared" si="242"/>
        <v>21721.5</v>
      </c>
      <c r="M1488" s="172" t="s">
        <v>1491</v>
      </c>
      <c r="N1488" s="78" t="s">
        <v>145</v>
      </c>
      <c r="O1488" s="78" t="s">
        <v>5488</v>
      </c>
      <c r="P1488" s="78" t="s">
        <v>332</v>
      </c>
      <c r="Q1488" s="78" t="s">
        <v>332</v>
      </c>
      <c r="R1488" s="78" t="s">
        <v>331</v>
      </c>
      <c r="V1488">
        <v>1</v>
      </c>
      <c r="AV1488" s="78" t="s">
        <v>145</v>
      </c>
      <c r="AW1488" s="78" t="s">
        <v>5594</v>
      </c>
      <c r="AX1488" s="78" t="s">
        <v>145</v>
      </c>
      <c r="AY1488" s="78" t="s">
        <v>1093</v>
      </c>
      <c r="AZ1488" s="78" t="s">
        <v>145</v>
      </c>
    </row>
    <row r="1489" spans="1:52" ht="30" customHeight="1">
      <c r="A1489" s="172" t="s">
        <v>1799</v>
      </c>
      <c r="B1489" s="172" t="s">
        <v>1800</v>
      </c>
      <c r="C1489" s="172" t="s">
        <v>1801</v>
      </c>
      <c r="D1489" s="173">
        <v>7</v>
      </c>
      <c r="E1489" s="184">
        <f>단가대비표!O344</f>
        <v>0</v>
      </c>
      <c r="F1489" s="178">
        <f>TRUNC(E1489*D1489,1)</f>
        <v>0</v>
      </c>
      <c r="G1489" s="184">
        <f>단가대비표!P344</f>
        <v>0</v>
      </c>
      <c r="H1489" s="178">
        <f>TRUNC(G1489*D1489,1)</f>
        <v>0</v>
      </c>
      <c r="I1489" s="184">
        <f>단가대비표!V344</f>
        <v>111</v>
      </c>
      <c r="J1489" s="178">
        <f>TRUNC(I1489*D1489,1)</f>
        <v>777</v>
      </c>
      <c r="K1489" s="184">
        <f t="shared" si="242"/>
        <v>111</v>
      </c>
      <c r="L1489" s="178">
        <f t="shared" si="242"/>
        <v>777</v>
      </c>
      <c r="M1489" s="172" t="s">
        <v>1491</v>
      </c>
      <c r="N1489" s="78" t="s">
        <v>145</v>
      </c>
      <c r="O1489" s="78" t="s">
        <v>5490</v>
      </c>
      <c r="P1489" s="78" t="s">
        <v>332</v>
      </c>
      <c r="Q1489" s="78" t="s">
        <v>332</v>
      </c>
      <c r="R1489" s="78" t="s">
        <v>331</v>
      </c>
      <c r="V1489">
        <v>1</v>
      </c>
      <c r="AV1489" s="78" t="s">
        <v>145</v>
      </c>
      <c r="AW1489" s="78" t="s">
        <v>5595</v>
      </c>
      <c r="AX1489" s="78" t="s">
        <v>145</v>
      </c>
      <c r="AY1489" s="78" t="s">
        <v>1093</v>
      </c>
      <c r="AZ1489" s="78" t="s">
        <v>145</v>
      </c>
    </row>
    <row r="1490" spans="1:52" ht="30" customHeight="1">
      <c r="A1490" s="172" t="s">
        <v>1492</v>
      </c>
      <c r="B1490" s="172" t="s">
        <v>1493</v>
      </c>
      <c r="C1490" s="172" t="s">
        <v>1096</v>
      </c>
      <c r="D1490" s="173">
        <v>1</v>
      </c>
      <c r="E1490" s="184">
        <v>0</v>
      </c>
      <c r="F1490" s="178">
        <f>TRUNC(E1490*D1490,1)</f>
        <v>0</v>
      </c>
      <c r="G1490" s="184">
        <v>0</v>
      </c>
      <c r="H1490" s="178">
        <f>TRUNC(G1490*D1490,1)</f>
        <v>0</v>
      </c>
      <c r="I1490" s="184">
        <f>TRUNC(SUMIF(V1487:V1490, RIGHTB(O1490, 1), L1487:L1490)*U1490, 2)</f>
        <v>33262.6</v>
      </c>
      <c r="J1490" s="178">
        <f>TRUNC(I1490*D1490,1)</f>
        <v>33262.6</v>
      </c>
      <c r="K1490" s="184">
        <f t="shared" si="242"/>
        <v>33262.6</v>
      </c>
      <c r="L1490" s="178">
        <f t="shared" si="242"/>
        <v>33262.6</v>
      </c>
      <c r="M1490" s="172" t="s">
        <v>145</v>
      </c>
      <c r="N1490" s="78" t="s">
        <v>4076</v>
      </c>
      <c r="O1490" s="78" t="s">
        <v>4186</v>
      </c>
      <c r="P1490" s="78" t="s">
        <v>332</v>
      </c>
      <c r="Q1490" s="78" t="s">
        <v>332</v>
      </c>
      <c r="R1490" s="78" t="s">
        <v>332</v>
      </c>
      <c r="S1490">
        <v>3</v>
      </c>
      <c r="T1490">
        <v>2</v>
      </c>
      <c r="U1490">
        <v>1</v>
      </c>
      <c r="AV1490" s="78" t="s">
        <v>145</v>
      </c>
      <c r="AW1490" s="78" t="s">
        <v>5596</v>
      </c>
      <c r="AX1490" s="78" t="s">
        <v>145</v>
      </c>
      <c r="AY1490" s="78" t="s">
        <v>145</v>
      </c>
      <c r="AZ1490" s="78" t="s">
        <v>145</v>
      </c>
    </row>
    <row r="1491" spans="1:52" ht="30" customHeight="1">
      <c r="A1491" s="172" t="s">
        <v>1494</v>
      </c>
      <c r="B1491" s="172" t="s">
        <v>145</v>
      </c>
      <c r="C1491" s="172" t="s">
        <v>145</v>
      </c>
      <c r="D1491" s="173"/>
      <c r="E1491" s="184"/>
      <c r="F1491" s="178">
        <f>TRUNC(SUMIF(N1487:N1490, N1486, F1487:F1490),0)</f>
        <v>0</v>
      </c>
      <c r="G1491" s="184"/>
      <c r="H1491" s="178">
        <f>TRUNC(SUMIF(N1487:N1490, N1486, H1487:H1490),0)</f>
        <v>0</v>
      </c>
      <c r="I1491" s="184"/>
      <c r="J1491" s="178">
        <f>TRUNC(SUMIF(N1487:N1490, N1486, J1487:J1490),0)</f>
        <v>33262</v>
      </c>
      <c r="K1491" s="184"/>
      <c r="L1491" s="178">
        <f>F1491+H1491+J1491</f>
        <v>33262</v>
      </c>
      <c r="M1491" s="172" t="s">
        <v>145</v>
      </c>
      <c r="N1491" s="78" t="s">
        <v>342</v>
      </c>
      <c r="O1491" s="78" t="s">
        <v>342</v>
      </c>
      <c r="P1491" s="78" t="s">
        <v>145</v>
      </c>
      <c r="Q1491" s="78" t="s">
        <v>145</v>
      </c>
      <c r="R1491" s="78" t="s">
        <v>145</v>
      </c>
      <c r="AV1491" s="78" t="s">
        <v>145</v>
      </c>
      <c r="AW1491" s="78" t="s">
        <v>145</v>
      </c>
      <c r="AX1491" s="78" t="s">
        <v>145</v>
      </c>
      <c r="AY1491" s="78" t="s">
        <v>145</v>
      </c>
      <c r="AZ1491" s="78" t="s">
        <v>145</v>
      </c>
    </row>
    <row r="1492" spans="1:52" ht="30" customHeight="1">
      <c r="A1492" s="173"/>
      <c r="B1492" s="173"/>
      <c r="C1492" s="173"/>
      <c r="D1492" s="173"/>
      <c r="E1492" s="184"/>
      <c r="F1492" s="178"/>
      <c r="G1492" s="184"/>
      <c r="H1492" s="178"/>
      <c r="I1492" s="184"/>
      <c r="J1492" s="178"/>
      <c r="K1492" s="184"/>
      <c r="L1492" s="178"/>
      <c r="M1492" s="173"/>
    </row>
    <row r="1493" spans="1:52" ht="30" customHeight="1">
      <c r="A1493" s="179" t="s">
        <v>3279</v>
      </c>
      <c r="B1493" s="180"/>
      <c r="C1493" s="180"/>
      <c r="D1493" s="180"/>
      <c r="E1493" s="181"/>
      <c r="F1493" s="182"/>
      <c r="G1493" s="181"/>
      <c r="H1493" s="182"/>
      <c r="I1493" s="181"/>
      <c r="J1493" s="182"/>
      <c r="K1493" s="181"/>
      <c r="L1493" s="182"/>
      <c r="M1493" s="183"/>
      <c r="N1493" s="78" t="s">
        <v>4078</v>
      </c>
    </row>
    <row r="1494" spans="1:52" ht="30" customHeight="1">
      <c r="A1494" s="172" t="s">
        <v>1798</v>
      </c>
      <c r="B1494" s="172" t="s">
        <v>1514</v>
      </c>
      <c r="C1494" s="172" t="s">
        <v>1515</v>
      </c>
      <c r="D1494" s="173">
        <v>2.5000000000000001E-2</v>
      </c>
      <c r="E1494" s="184">
        <f>단가대비표!O378</f>
        <v>0</v>
      </c>
      <c r="F1494" s="178">
        <f>TRUNC(E1494*D1494,1)</f>
        <v>0</v>
      </c>
      <c r="G1494" s="184">
        <f>단가대비표!P378</f>
        <v>144810</v>
      </c>
      <c r="H1494" s="178">
        <f>TRUNC(G1494*D1494,1)</f>
        <v>3620.2</v>
      </c>
      <c r="I1494" s="184">
        <f>단가대비표!V378</f>
        <v>0</v>
      </c>
      <c r="J1494" s="178">
        <f>TRUNC(I1494*D1494,1)</f>
        <v>0</v>
      </c>
      <c r="K1494" s="184">
        <f>TRUNC(E1494+G1494+I1494,1)</f>
        <v>144810</v>
      </c>
      <c r="L1494" s="178">
        <f>TRUNC(F1494+H1494+J1494,1)</f>
        <v>3620.2</v>
      </c>
      <c r="M1494" s="172" t="s">
        <v>1491</v>
      </c>
      <c r="N1494" s="78" t="s">
        <v>145</v>
      </c>
      <c r="O1494" s="78" t="s">
        <v>5488</v>
      </c>
      <c r="P1494" s="78" t="s">
        <v>332</v>
      </c>
      <c r="Q1494" s="78" t="s">
        <v>332</v>
      </c>
      <c r="R1494" s="78" t="s">
        <v>331</v>
      </c>
      <c r="V1494">
        <v>1</v>
      </c>
      <c r="AV1494" s="78" t="s">
        <v>145</v>
      </c>
      <c r="AW1494" s="78" t="s">
        <v>5597</v>
      </c>
      <c r="AX1494" s="78" t="s">
        <v>145</v>
      </c>
      <c r="AY1494" s="78" t="s">
        <v>1093</v>
      </c>
      <c r="AZ1494" s="78" t="s">
        <v>145</v>
      </c>
    </row>
    <row r="1495" spans="1:52" ht="30" customHeight="1">
      <c r="A1495" s="172" t="s">
        <v>1492</v>
      </c>
      <c r="B1495" s="172" t="s">
        <v>1493</v>
      </c>
      <c r="C1495" s="172" t="s">
        <v>1096</v>
      </c>
      <c r="D1495" s="173">
        <v>1</v>
      </c>
      <c r="E1495" s="184">
        <v>0</v>
      </c>
      <c r="F1495" s="178">
        <f>TRUNC(E1495*D1495,1)</f>
        <v>0</v>
      </c>
      <c r="G1495" s="184">
        <v>0</v>
      </c>
      <c r="H1495" s="178">
        <f>TRUNC(G1495*D1495,1)</f>
        <v>0</v>
      </c>
      <c r="I1495" s="184">
        <f>TRUNC(SUMIF(V1494:V1495, RIGHTB(O1495, 1), L1494:L1495)*U1495, 2)</f>
        <v>3620.2</v>
      </c>
      <c r="J1495" s="178">
        <f>TRUNC(I1495*D1495,1)</f>
        <v>3620.2</v>
      </c>
      <c r="K1495" s="184">
        <f>TRUNC(E1495+G1495+I1495,1)</f>
        <v>3620.2</v>
      </c>
      <c r="L1495" s="178">
        <f>TRUNC(F1495+H1495+J1495,1)</f>
        <v>3620.2</v>
      </c>
      <c r="M1495" s="172" t="s">
        <v>145</v>
      </c>
      <c r="N1495" s="78" t="s">
        <v>4078</v>
      </c>
      <c r="O1495" s="78" t="s">
        <v>4186</v>
      </c>
      <c r="P1495" s="78" t="s">
        <v>332</v>
      </c>
      <c r="Q1495" s="78" t="s">
        <v>332</v>
      </c>
      <c r="R1495" s="78" t="s">
        <v>332</v>
      </c>
      <c r="S1495">
        <v>3</v>
      </c>
      <c r="T1495">
        <v>2</v>
      </c>
      <c r="U1495">
        <v>1</v>
      </c>
      <c r="AV1495" s="78" t="s">
        <v>145</v>
      </c>
      <c r="AW1495" s="78" t="s">
        <v>5598</v>
      </c>
      <c r="AX1495" s="78" t="s">
        <v>145</v>
      </c>
      <c r="AY1495" s="78" t="s">
        <v>145</v>
      </c>
      <c r="AZ1495" s="78" t="s">
        <v>145</v>
      </c>
    </row>
    <row r="1496" spans="1:52" ht="30" customHeight="1">
      <c r="A1496" s="172" t="s">
        <v>1494</v>
      </c>
      <c r="B1496" s="172" t="s">
        <v>145</v>
      </c>
      <c r="C1496" s="172" t="s">
        <v>145</v>
      </c>
      <c r="D1496" s="173"/>
      <c r="E1496" s="184"/>
      <c r="F1496" s="178">
        <f>TRUNC(SUMIF(N1494:N1495, N1493, F1494:F1495),0)</f>
        <v>0</v>
      </c>
      <c r="G1496" s="184"/>
      <c r="H1496" s="178">
        <f>TRUNC(SUMIF(N1494:N1495, N1493, H1494:H1495),0)</f>
        <v>0</v>
      </c>
      <c r="I1496" s="184"/>
      <c r="J1496" s="178">
        <f>TRUNC(SUMIF(N1494:N1495, N1493, J1494:J1495),0)</f>
        <v>3620</v>
      </c>
      <c r="K1496" s="184"/>
      <c r="L1496" s="178">
        <f>F1496+H1496+J1496</f>
        <v>3620</v>
      </c>
      <c r="M1496" s="172" t="s">
        <v>145</v>
      </c>
      <c r="N1496" s="78" t="s">
        <v>342</v>
      </c>
      <c r="O1496" s="78" t="s">
        <v>342</v>
      </c>
      <c r="P1496" s="78" t="s">
        <v>145</v>
      </c>
      <c r="Q1496" s="78" t="s">
        <v>145</v>
      </c>
      <c r="R1496" s="78" t="s">
        <v>145</v>
      </c>
      <c r="AV1496" s="78" t="s">
        <v>145</v>
      </c>
      <c r="AW1496" s="78" t="s">
        <v>145</v>
      </c>
      <c r="AX1496" s="78" t="s">
        <v>145</v>
      </c>
      <c r="AY1496" s="78" t="s">
        <v>145</v>
      </c>
      <c r="AZ1496" s="78" t="s">
        <v>145</v>
      </c>
    </row>
    <row r="1497" spans="1:52" ht="30" customHeight="1">
      <c r="A1497" s="173"/>
      <c r="B1497" s="173"/>
      <c r="C1497" s="173"/>
      <c r="D1497" s="173"/>
      <c r="E1497" s="184"/>
      <c r="F1497" s="178"/>
      <c r="G1497" s="184"/>
      <c r="H1497" s="178"/>
      <c r="I1497" s="184"/>
      <c r="J1497" s="178"/>
      <c r="K1497" s="184"/>
      <c r="L1497" s="178"/>
      <c r="M1497" s="173"/>
    </row>
    <row r="1498" spans="1:52" ht="30" customHeight="1">
      <c r="A1498" s="179" t="s">
        <v>3280</v>
      </c>
      <c r="B1498" s="180"/>
      <c r="C1498" s="180"/>
      <c r="D1498" s="180"/>
      <c r="E1498" s="181"/>
      <c r="F1498" s="182"/>
      <c r="G1498" s="181"/>
      <c r="H1498" s="182"/>
      <c r="I1498" s="181"/>
      <c r="J1498" s="182"/>
      <c r="K1498" s="181"/>
      <c r="L1498" s="182"/>
      <c r="M1498" s="183"/>
      <c r="N1498" s="78" t="s">
        <v>4080</v>
      </c>
    </row>
    <row r="1499" spans="1:52" ht="30" customHeight="1">
      <c r="A1499" s="172" t="s">
        <v>1798</v>
      </c>
      <c r="B1499" s="172" t="s">
        <v>1514</v>
      </c>
      <c r="C1499" s="172" t="s">
        <v>1515</v>
      </c>
      <c r="D1499" s="173">
        <v>2.5000000000000001E-2</v>
      </c>
      <c r="E1499" s="184">
        <f>단가대비표!O378</f>
        <v>0</v>
      </c>
      <c r="F1499" s="178">
        <f>TRUNC(E1499*D1499,1)</f>
        <v>0</v>
      </c>
      <c r="G1499" s="184">
        <f>단가대비표!P378</f>
        <v>144810</v>
      </c>
      <c r="H1499" s="178">
        <f>TRUNC(G1499*D1499,1)</f>
        <v>3620.2</v>
      </c>
      <c r="I1499" s="184">
        <f>단가대비표!V378</f>
        <v>0</v>
      </c>
      <c r="J1499" s="178">
        <f>TRUNC(I1499*D1499,1)</f>
        <v>0</v>
      </c>
      <c r="K1499" s="184">
        <f>TRUNC(E1499+G1499+I1499,1)</f>
        <v>144810</v>
      </c>
      <c r="L1499" s="178">
        <f>TRUNC(F1499+H1499+J1499,1)</f>
        <v>3620.2</v>
      </c>
      <c r="M1499" s="172" t="s">
        <v>1491</v>
      </c>
      <c r="N1499" s="78" t="s">
        <v>145</v>
      </c>
      <c r="O1499" s="78" t="s">
        <v>5488</v>
      </c>
      <c r="P1499" s="78" t="s">
        <v>332</v>
      </c>
      <c r="Q1499" s="78" t="s">
        <v>332</v>
      </c>
      <c r="R1499" s="78" t="s">
        <v>331</v>
      </c>
      <c r="V1499">
        <v>1</v>
      </c>
      <c r="AV1499" s="78" t="s">
        <v>145</v>
      </c>
      <c r="AW1499" s="78" t="s">
        <v>5599</v>
      </c>
      <c r="AX1499" s="78" t="s">
        <v>145</v>
      </c>
      <c r="AY1499" s="78" t="s">
        <v>1093</v>
      </c>
      <c r="AZ1499" s="78" t="s">
        <v>145</v>
      </c>
    </row>
    <row r="1500" spans="1:52" ht="30" customHeight="1">
      <c r="A1500" s="172" t="s">
        <v>1492</v>
      </c>
      <c r="B1500" s="172" t="s">
        <v>1493</v>
      </c>
      <c r="C1500" s="172" t="s">
        <v>1096</v>
      </c>
      <c r="D1500" s="173">
        <v>1</v>
      </c>
      <c r="E1500" s="184">
        <v>0</v>
      </c>
      <c r="F1500" s="178">
        <f>TRUNC(E1500*D1500,1)</f>
        <v>0</v>
      </c>
      <c r="G1500" s="184">
        <v>0</v>
      </c>
      <c r="H1500" s="178">
        <f>TRUNC(G1500*D1500,1)</f>
        <v>0</v>
      </c>
      <c r="I1500" s="184">
        <f>TRUNC(SUMIF(V1499:V1500, RIGHTB(O1500, 1), L1499:L1500)*U1500, 2)</f>
        <v>3620.2</v>
      </c>
      <c r="J1500" s="178">
        <f>TRUNC(I1500*D1500,1)</f>
        <v>3620.2</v>
      </c>
      <c r="K1500" s="184">
        <f>TRUNC(E1500+G1500+I1500,1)</f>
        <v>3620.2</v>
      </c>
      <c r="L1500" s="178">
        <f>TRUNC(F1500+H1500+J1500,1)</f>
        <v>3620.2</v>
      </c>
      <c r="M1500" s="172" t="s">
        <v>145</v>
      </c>
      <c r="N1500" s="78" t="s">
        <v>4080</v>
      </c>
      <c r="O1500" s="78" t="s">
        <v>4186</v>
      </c>
      <c r="P1500" s="78" t="s">
        <v>332</v>
      </c>
      <c r="Q1500" s="78" t="s">
        <v>332</v>
      </c>
      <c r="R1500" s="78" t="s">
        <v>332</v>
      </c>
      <c r="S1500">
        <v>3</v>
      </c>
      <c r="T1500">
        <v>2</v>
      </c>
      <c r="U1500">
        <v>1</v>
      </c>
      <c r="AV1500" s="78" t="s">
        <v>145</v>
      </c>
      <c r="AW1500" s="78" t="s">
        <v>5600</v>
      </c>
      <c r="AX1500" s="78" t="s">
        <v>145</v>
      </c>
      <c r="AY1500" s="78" t="s">
        <v>145</v>
      </c>
      <c r="AZ1500" s="78" t="s">
        <v>145</v>
      </c>
    </row>
    <row r="1501" spans="1:52" ht="30" customHeight="1">
      <c r="A1501" s="172" t="s">
        <v>1494</v>
      </c>
      <c r="B1501" s="172" t="s">
        <v>145</v>
      </c>
      <c r="C1501" s="172" t="s">
        <v>145</v>
      </c>
      <c r="D1501" s="173"/>
      <c r="E1501" s="184"/>
      <c r="F1501" s="178">
        <f>TRUNC(SUMIF(N1499:N1500, N1498, F1499:F1500),0)</f>
        <v>0</v>
      </c>
      <c r="G1501" s="184"/>
      <c r="H1501" s="178">
        <f>TRUNC(SUMIF(N1499:N1500, N1498, H1499:H1500),0)</f>
        <v>0</v>
      </c>
      <c r="I1501" s="184"/>
      <c r="J1501" s="178">
        <f>TRUNC(SUMIF(N1499:N1500, N1498, J1499:J1500),0)</f>
        <v>3620</v>
      </c>
      <c r="K1501" s="184"/>
      <c r="L1501" s="178">
        <f>F1501+H1501+J1501</f>
        <v>3620</v>
      </c>
      <c r="M1501" s="172" t="s">
        <v>145</v>
      </c>
      <c r="N1501" s="78" t="s">
        <v>342</v>
      </c>
      <c r="O1501" s="78" t="s">
        <v>342</v>
      </c>
      <c r="P1501" s="78" t="s">
        <v>145</v>
      </c>
      <c r="Q1501" s="78" t="s">
        <v>145</v>
      </c>
      <c r="R1501" s="78" t="s">
        <v>145</v>
      </c>
      <c r="AV1501" s="78" t="s">
        <v>145</v>
      </c>
      <c r="AW1501" s="78" t="s">
        <v>145</v>
      </c>
      <c r="AX1501" s="78" t="s">
        <v>145</v>
      </c>
      <c r="AY1501" s="78" t="s">
        <v>145</v>
      </c>
      <c r="AZ1501" s="78" t="s">
        <v>145</v>
      </c>
    </row>
    <row r="1502" spans="1:52" ht="30" customHeight="1">
      <c r="A1502" s="173"/>
      <c r="B1502" s="173"/>
      <c r="C1502" s="173"/>
      <c r="D1502" s="173"/>
      <c r="E1502" s="184"/>
      <c r="F1502" s="178"/>
      <c r="G1502" s="184"/>
      <c r="H1502" s="178"/>
      <c r="I1502" s="184"/>
      <c r="J1502" s="178"/>
      <c r="K1502" s="184"/>
      <c r="L1502" s="178"/>
      <c r="M1502" s="173"/>
    </row>
    <row r="1503" spans="1:52" ht="30" customHeight="1">
      <c r="A1503" s="179" t="s">
        <v>3281</v>
      </c>
      <c r="B1503" s="180"/>
      <c r="C1503" s="180"/>
      <c r="D1503" s="180"/>
      <c r="E1503" s="181"/>
      <c r="F1503" s="182"/>
      <c r="G1503" s="181"/>
      <c r="H1503" s="182"/>
      <c r="I1503" s="181"/>
      <c r="J1503" s="182"/>
      <c r="K1503" s="181"/>
      <c r="L1503" s="182"/>
      <c r="M1503" s="183"/>
      <c r="N1503" s="78" t="s">
        <v>4082</v>
      </c>
    </row>
    <row r="1504" spans="1:52" ht="30" customHeight="1">
      <c r="A1504" s="172" t="s">
        <v>1796</v>
      </c>
      <c r="B1504" s="172" t="s">
        <v>1514</v>
      </c>
      <c r="C1504" s="172" t="s">
        <v>1515</v>
      </c>
      <c r="D1504" s="173">
        <v>2.5000000000000001E-2</v>
      </c>
      <c r="E1504" s="184">
        <f>단가대비표!O376</f>
        <v>0</v>
      </c>
      <c r="F1504" s="178">
        <f>TRUNC(E1504*D1504,1)</f>
        <v>0</v>
      </c>
      <c r="G1504" s="184">
        <f>단가대비표!P376</f>
        <v>193922</v>
      </c>
      <c r="H1504" s="178">
        <f>TRUNC(G1504*D1504,1)</f>
        <v>4848</v>
      </c>
      <c r="I1504" s="184">
        <f>단가대비표!V376</f>
        <v>0</v>
      </c>
      <c r="J1504" s="178">
        <f>TRUNC(I1504*D1504,1)</f>
        <v>0</v>
      </c>
      <c r="K1504" s="184">
        <f t="shared" ref="K1504:L1506" si="243">TRUNC(E1504+G1504+I1504,1)</f>
        <v>193922</v>
      </c>
      <c r="L1504" s="178">
        <f t="shared" si="243"/>
        <v>4848</v>
      </c>
      <c r="M1504" s="172" t="s">
        <v>1491</v>
      </c>
      <c r="N1504" s="78" t="s">
        <v>145</v>
      </c>
      <c r="O1504" s="78" t="s">
        <v>5484</v>
      </c>
      <c r="P1504" s="78" t="s">
        <v>332</v>
      </c>
      <c r="Q1504" s="78" t="s">
        <v>332</v>
      </c>
      <c r="R1504" s="78" t="s">
        <v>331</v>
      </c>
      <c r="V1504">
        <v>1</v>
      </c>
      <c r="AV1504" s="78" t="s">
        <v>145</v>
      </c>
      <c r="AW1504" s="78" t="s">
        <v>5601</v>
      </c>
      <c r="AX1504" s="78" t="s">
        <v>145</v>
      </c>
      <c r="AY1504" s="78" t="s">
        <v>1093</v>
      </c>
      <c r="AZ1504" s="78" t="s">
        <v>145</v>
      </c>
    </row>
    <row r="1505" spans="1:52" ht="30" customHeight="1">
      <c r="A1505" s="172" t="s">
        <v>1798</v>
      </c>
      <c r="B1505" s="172" t="s">
        <v>1514</v>
      </c>
      <c r="C1505" s="172" t="s">
        <v>1515</v>
      </c>
      <c r="D1505" s="173">
        <v>2.5000000000000001E-2</v>
      </c>
      <c r="E1505" s="184">
        <f>단가대비표!O378</f>
        <v>0</v>
      </c>
      <c r="F1505" s="178">
        <f>TRUNC(E1505*D1505,1)</f>
        <v>0</v>
      </c>
      <c r="G1505" s="184">
        <f>단가대비표!P378</f>
        <v>144810</v>
      </c>
      <c r="H1505" s="178">
        <f>TRUNC(G1505*D1505,1)</f>
        <v>3620.2</v>
      </c>
      <c r="I1505" s="184">
        <f>단가대비표!V378</f>
        <v>0</v>
      </c>
      <c r="J1505" s="178">
        <f>TRUNC(I1505*D1505,1)</f>
        <v>0</v>
      </c>
      <c r="K1505" s="184">
        <f t="shared" si="243"/>
        <v>144810</v>
      </c>
      <c r="L1505" s="178">
        <f t="shared" si="243"/>
        <v>3620.2</v>
      </c>
      <c r="M1505" s="172" t="s">
        <v>1491</v>
      </c>
      <c r="N1505" s="78" t="s">
        <v>145</v>
      </c>
      <c r="O1505" s="78" t="s">
        <v>5488</v>
      </c>
      <c r="P1505" s="78" t="s">
        <v>332</v>
      </c>
      <c r="Q1505" s="78" t="s">
        <v>332</v>
      </c>
      <c r="R1505" s="78" t="s">
        <v>331</v>
      </c>
      <c r="V1505">
        <v>1</v>
      </c>
      <c r="AV1505" s="78" t="s">
        <v>145</v>
      </c>
      <c r="AW1505" s="78" t="s">
        <v>5602</v>
      </c>
      <c r="AX1505" s="78" t="s">
        <v>145</v>
      </c>
      <c r="AY1505" s="78" t="s">
        <v>1093</v>
      </c>
      <c r="AZ1505" s="78" t="s">
        <v>145</v>
      </c>
    </row>
    <row r="1506" spans="1:52" ht="30" customHeight="1">
      <c r="A1506" s="172" t="s">
        <v>1492</v>
      </c>
      <c r="B1506" s="172" t="s">
        <v>1493</v>
      </c>
      <c r="C1506" s="172" t="s">
        <v>1096</v>
      </c>
      <c r="D1506" s="173">
        <v>1</v>
      </c>
      <c r="E1506" s="184">
        <v>0</v>
      </c>
      <c r="F1506" s="178">
        <f>TRUNC(E1506*D1506,1)</f>
        <v>0</v>
      </c>
      <c r="G1506" s="184">
        <v>0</v>
      </c>
      <c r="H1506" s="178">
        <f>TRUNC(G1506*D1506,1)</f>
        <v>0</v>
      </c>
      <c r="I1506" s="184">
        <f>TRUNC(SUMIF(V1504:V1506, RIGHTB(O1506, 1), L1504:L1506)*U1506, 2)</f>
        <v>8468.2000000000007</v>
      </c>
      <c r="J1506" s="178">
        <f>TRUNC(I1506*D1506,1)</f>
        <v>8468.2000000000007</v>
      </c>
      <c r="K1506" s="184">
        <f t="shared" si="243"/>
        <v>8468.2000000000007</v>
      </c>
      <c r="L1506" s="178">
        <f t="shared" si="243"/>
        <v>8468.2000000000007</v>
      </c>
      <c r="M1506" s="172" t="s">
        <v>145</v>
      </c>
      <c r="N1506" s="78" t="s">
        <v>4082</v>
      </c>
      <c r="O1506" s="78" t="s">
        <v>4186</v>
      </c>
      <c r="P1506" s="78" t="s">
        <v>332</v>
      </c>
      <c r="Q1506" s="78" t="s">
        <v>332</v>
      </c>
      <c r="R1506" s="78" t="s">
        <v>332</v>
      </c>
      <c r="S1506">
        <v>3</v>
      </c>
      <c r="T1506">
        <v>2</v>
      </c>
      <c r="U1506">
        <v>1</v>
      </c>
      <c r="AV1506" s="78" t="s">
        <v>145</v>
      </c>
      <c r="AW1506" s="78" t="s">
        <v>5603</v>
      </c>
      <c r="AX1506" s="78" t="s">
        <v>145</v>
      </c>
      <c r="AY1506" s="78" t="s">
        <v>145</v>
      </c>
      <c r="AZ1506" s="78" t="s">
        <v>145</v>
      </c>
    </row>
    <row r="1507" spans="1:52" ht="30" customHeight="1">
      <c r="A1507" s="172" t="s">
        <v>1494</v>
      </c>
      <c r="B1507" s="172" t="s">
        <v>145</v>
      </c>
      <c r="C1507" s="172" t="s">
        <v>145</v>
      </c>
      <c r="D1507" s="173"/>
      <c r="E1507" s="184"/>
      <c r="F1507" s="178">
        <f>TRUNC(SUMIF(N1504:N1506, N1503, F1504:F1506),0)</f>
        <v>0</v>
      </c>
      <c r="G1507" s="184"/>
      <c r="H1507" s="178">
        <f>TRUNC(SUMIF(N1504:N1506, N1503, H1504:H1506),0)</f>
        <v>0</v>
      </c>
      <c r="I1507" s="184"/>
      <c r="J1507" s="178">
        <f>TRUNC(SUMIF(N1504:N1506, N1503, J1504:J1506),0)</f>
        <v>8468</v>
      </c>
      <c r="K1507" s="184"/>
      <c r="L1507" s="178">
        <f>F1507+H1507+J1507</f>
        <v>8468</v>
      </c>
      <c r="M1507" s="172" t="s">
        <v>145</v>
      </c>
      <c r="N1507" s="78" t="s">
        <v>342</v>
      </c>
      <c r="O1507" s="78" t="s">
        <v>342</v>
      </c>
      <c r="P1507" s="78" t="s">
        <v>145</v>
      </c>
      <c r="Q1507" s="78" t="s">
        <v>145</v>
      </c>
      <c r="R1507" s="78" t="s">
        <v>145</v>
      </c>
      <c r="AV1507" s="78" t="s">
        <v>145</v>
      </c>
      <c r="AW1507" s="78" t="s">
        <v>145</v>
      </c>
      <c r="AX1507" s="78" t="s">
        <v>145</v>
      </c>
      <c r="AY1507" s="78" t="s">
        <v>145</v>
      </c>
      <c r="AZ1507" s="78" t="s">
        <v>145</v>
      </c>
    </row>
    <row r="1508" spans="1:52" ht="30" customHeight="1">
      <c r="A1508" s="173"/>
      <c r="B1508" s="173"/>
      <c r="C1508" s="173"/>
      <c r="D1508" s="173"/>
      <c r="E1508" s="184"/>
      <c r="F1508" s="178"/>
      <c r="G1508" s="184"/>
      <c r="H1508" s="178"/>
      <c r="I1508" s="184"/>
      <c r="J1508" s="178"/>
      <c r="K1508" s="184"/>
      <c r="L1508" s="178"/>
      <c r="M1508" s="173"/>
    </row>
    <row r="1509" spans="1:52" ht="30" customHeight="1">
      <c r="A1509" s="179" t="s">
        <v>3282</v>
      </c>
      <c r="B1509" s="180"/>
      <c r="C1509" s="180"/>
      <c r="D1509" s="180"/>
      <c r="E1509" s="181"/>
      <c r="F1509" s="182"/>
      <c r="G1509" s="181"/>
      <c r="H1509" s="182"/>
      <c r="I1509" s="181"/>
      <c r="J1509" s="182"/>
      <c r="K1509" s="181"/>
      <c r="L1509" s="182"/>
      <c r="M1509" s="183"/>
      <c r="N1509" s="78" t="s">
        <v>4084</v>
      </c>
    </row>
    <row r="1510" spans="1:52" ht="30" customHeight="1">
      <c r="A1510" s="172" t="s">
        <v>1797</v>
      </c>
      <c r="B1510" s="172" t="s">
        <v>1514</v>
      </c>
      <c r="C1510" s="172" t="s">
        <v>1515</v>
      </c>
      <c r="D1510" s="173">
        <v>0.1</v>
      </c>
      <c r="E1510" s="184">
        <f>단가대비표!O377</f>
        <v>0</v>
      </c>
      <c r="F1510" s="178">
        <f>TRUNC(E1510*D1510,1)</f>
        <v>0</v>
      </c>
      <c r="G1510" s="184">
        <f>단가대비표!P377</f>
        <v>172227</v>
      </c>
      <c r="H1510" s="178">
        <f>TRUNC(G1510*D1510,1)</f>
        <v>17222.7</v>
      </c>
      <c r="I1510" s="184">
        <f>단가대비표!V377</f>
        <v>0</v>
      </c>
      <c r="J1510" s="178">
        <f>TRUNC(I1510*D1510,1)</f>
        <v>0</v>
      </c>
      <c r="K1510" s="184">
        <f t="shared" ref="K1510:L1513" si="244">TRUNC(E1510+G1510+I1510,1)</f>
        <v>172227</v>
      </c>
      <c r="L1510" s="178">
        <f t="shared" si="244"/>
        <v>17222.7</v>
      </c>
      <c r="M1510" s="172" t="s">
        <v>1491</v>
      </c>
      <c r="N1510" s="78" t="s">
        <v>145</v>
      </c>
      <c r="O1510" s="78" t="s">
        <v>5486</v>
      </c>
      <c r="P1510" s="78" t="s">
        <v>332</v>
      </c>
      <c r="Q1510" s="78" t="s">
        <v>332</v>
      </c>
      <c r="R1510" s="78" t="s">
        <v>331</v>
      </c>
      <c r="V1510">
        <v>1</v>
      </c>
      <c r="AV1510" s="78" t="s">
        <v>145</v>
      </c>
      <c r="AW1510" s="78" t="s">
        <v>5604</v>
      </c>
      <c r="AX1510" s="78" t="s">
        <v>145</v>
      </c>
      <c r="AY1510" s="78" t="s">
        <v>1093</v>
      </c>
      <c r="AZ1510" s="78" t="s">
        <v>145</v>
      </c>
    </row>
    <row r="1511" spans="1:52" ht="30" customHeight="1">
      <c r="A1511" s="172" t="s">
        <v>1799</v>
      </c>
      <c r="B1511" s="172" t="s">
        <v>1800</v>
      </c>
      <c r="C1511" s="172" t="s">
        <v>1801</v>
      </c>
      <c r="D1511" s="173">
        <v>2.9</v>
      </c>
      <c r="E1511" s="184">
        <f>단가대비표!O344</f>
        <v>0</v>
      </c>
      <c r="F1511" s="178">
        <f>TRUNC(E1511*D1511,1)</f>
        <v>0</v>
      </c>
      <c r="G1511" s="184">
        <f>단가대비표!P344</f>
        <v>0</v>
      </c>
      <c r="H1511" s="178">
        <f>TRUNC(G1511*D1511,1)</f>
        <v>0</v>
      </c>
      <c r="I1511" s="184">
        <f>단가대비표!V344</f>
        <v>111</v>
      </c>
      <c r="J1511" s="178">
        <f>TRUNC(I1511*D1511,1)</f>
        <v>321.89999999999998</v>
      </c>
      <c r="K1511" s="184">
        <f t="shared" si="244"/>
        <v>111</v>
      </c>
      <c r="L1511" s="178">
        <f t="shared" si="244"/>
        <v>321.89999999999998</v>
      </c>
      <c r="M1511" s="172" t="s">
        <v>1491</v>
      </c>
      <c r="N1511" s="78" t="s">
        <v>145</v>
      </c>
      <c r="O1511" s="78" t="s">
        <v>5490</v>
      </c>
      <c r="P1511" s="78" t="s">
        <v>332</v>
      </c>
      <c r="Q1511" s="78" t="s">
        <v>332</v>
      </c>
      <c r="R1511" s="78" t="s">
        <v>331</v>
      </c>
      <c r="V1511">
        <v>1</v>
      </c>
      <c r="AV1511" s="78" t="s">
        <v>145</v>
      </c>
      <c r="AW1511" s="78" t="s">
        <v>5605</v>
      </c>
      <c r="AX1511" s="78" t="s">
        <v>145</v>
      </c>
      <c r="AY1511" s="78" t="s">
        <v>1093</v>
      </c>
      <c r="AZ1511" s="78" t="s">
        <v>145</v>
      </c>
    </row>
    <row r="1512" spans="1:52" ht="30" customHeight="1">
      <c r="A1512" s="172" t="s">
        <v>1558</v>
      </c>
      <c r="B1512" s="172" t="s">
        <v>1802</v>
      </c>
      <c r="C1512" s="172" t="s">
        <v>381</v>
      </c>
      <c r="D1512" s="173">
        <v>0.6</v>
      </c>
      <c r="E1512" s="184">
        <f>단가대비표!O343</f>
        <v>0</v>
      </c>
      <c r="F1512" s="178">
        <f>TRUNC(E1512*D1512,1)</f>
        <v>0</v>
      </c>
      <c r="G1512" s="184">
        <f>단가대비표!P343</f>
        <v>0</v>
      </c>
      <c r="H1512" s="178">
        <f>TRUNC(G1512*D1512,1)</f>
        <v>0</v>
      </c>
      <c r="I1512" s="184">
        <f>단가대비표!V343</f>
        <v>1753</v>
      </c>
      <c r="J1512" s="178">
        <f>TRUNC(I1512*D1512,1)</f>
        <v>1051.8</v>
      </c>
      <c r="K1512" s="184">
        <f t="shared" si="244"/>
        <v>1753</v>
      </c>
      <c r="L1512" s="178">
        <f t="shared" si="244"/>
        <v>1051.8</v>
      </c>
      <c r="M1512" s="172" t="s">
        <v>1491</v>
      </c>
      <c r="N1512" s="78" t="s">
        <v>145</v>
      </c>
      <c r="O1512" s="78" t="s">
        <v>5492</v>
      </c>
      <c r="P1512" s="78" t="s">
        <v>332</v>
      </c>
      <c r="Q1512" s="78" t="s">
        <v>332</v>
      </c>
      <c r="R1512" s="78" t="s">
        <v>331</v>
      </c>
      <c r="V1512">
        <v>1</v>
      </c>
      <c r="AV1512" s="78" t="s">
        <v>145</v>
      </c>
      <c r="AW1512" s="78" t="s">
        <v>5606</v>
      </c>
      <c r="AX1512" s="78" t="s">
        <v>145</v>
      </c>
      <c r="AY1512" s="78" t="s">
        <v>1093</v>
      </c>
      <c r="AZ1512" s="78" t="s">
        <v>145</v>
      </c>
    </row>
    <row r="1513" spans="1:52" ht="30" customHeight="1">
      <c r="A1513" s="172" t="s">
        <v>1492</v>
      </c>
      <c r="B1513" s="172" t="s">
        <v>1493</v>
      </c>
      <c r="C1513" s="172" t="s">
        <v>1096</v>
      </c>
      <c r="D1513" s="173">
        <v>1</v>
      </c>
      <c r="E1513" s="184">
        <v>0</v>
      </c>
      <c r="F1513" s="178">
        <f>TRUNC(E1513*D1513,1)</f>
        <v>0</v>
      </c>
      <c r="G1513" s="184">
        <v>0</v>
      </c>
      <c r="H1513" s="178">
        <f>TRUNC(G1513*D1513,1)</f>
        <v>0</v>
      </c>
      <c r="I1513" s="184">
        <f>TRUNC(SUMIF(V1510:V1513, RIGHTB(O1513, 1), L1510:L1513)*U1513, 2)</f>
        <v>18596.400000000001</v>
      </c>
      <c r="J1513" s="178">
        <f>TRUNC(I1513*D1513,1)</f>
        <v>18596.400000000001</v>
      </c>
      <c r="K1513" s="184">
        <f t="shared" si="244"/>
        <v>18596.400000000001</v>
      </c>
      <c r="L1513" s="178">
        <f t="shared" si="244"/>
        <v>18596.400000000001</v>
      </c>
      <c r="M1513" s="172" t="s">
        <v>145</v>
      </c>
      <c r="N1513" s="78" t="s">
        <v>4084</v>
      </c>
      <c r="O1513" s="78" t="s">
        <v>4186</v>
      </c>
      <c r="P1513" s="78" t="s">
        <v>332</v>
      </c>
      <c r="Q1513" s="78" t="s">
        <v>332</v>
      </c>
      <c r="R1513" s="78" t="s">
        <v>332</v>
      </c>
      <c r="S1513">
        <v>3</v>
      </c>
      <c r="T1513">
        <v>2</v>
      </c>
      <c r="U1513">
        <v>1</v>
      </c>
      <c r="AV1513" s="78" t="s">
        <v>145</v>
      </c>
      <c r="AW1513" s="78" t="s">
        <v>5607</v>
      </c>
      <c r="AX1513" s="78" t="s">
        <v>145</v>
      </c>
      <c r="AY1513" s="78" t="s">
        <v>145</v>
      </c>
      <c r="AZ1513" s="78" t="s">
        <v>145</v>
      </c>
    </row>
    <row r="1514" spans="1:52" ht="30" customHeight="1">
      <c r="A1514" s="172" t="s">
        <v>1494</v>
      </c>
      <c r="B1514" s="172" t="s">
        <v>145</v>
      </c>
      <c r="C1514" s="172" t="s">
        <v>145</v>
      </c>
      <c r="D1514" s="173"/>
      <c r="E1514" s="184"/>
      <c r="F1514" s="178">
        <f>TRUNC(SUMIF(N1510:N1513, N1509, F1510:F1513),0)</f>
        <v>0</v>
      </c>
      <c r="G1514" s="184"/>
      <c r="H1514" s="178">
        <f>TRUNC(SUMIF(N1510:N1513, N1509, H1510:H1513),0)</f>
        <v>0</v>
      </c>
      <c r="I1514" s="184"/>
      <c r="J1514" s="178">
        <f>TRUNC(SUMIF(N1510:N1513, N1509, J1510:J1513),0)</f>
        <v>18596</v>
      </c>
      <c r="K1514" s="184"/>
      <c r="L1514" s="178">
        <f>F1514+H1514+J1514</f>
        <v>18596</v>
      </c>
      <c r="M1514" s="172" t="s">
        <v>145</v>
      </c>
      <c r="N1514" s="78" t="s">
        <v>342</v>
      </c>
      <c r="O1514" s="78" t="s">
        <v>342</v>
      </c>
      <c r="P1514" s="78" t="s">
        <v>145</v>
      </c>
      <c r="Q1514" s="78" t="s">
        <v>145</v>
      </c>
      <c r="R1514" s="78" t="s">
        <v>145</v>
      </c>
      <c r="AV1514" s="78" t="s">
        <v>145</v>
      </c>
      <c r="AW1514" s="78" t="s">
        <v>145</v>
      </c>
      <c r="AX1514" s="78" t="s">
        <v>145</v>
      </c>
      <c r="AY1514" s="78" t="s">
        <v>145</v>
      </c>
      <c r="AZ1514" s="78" t="s">
        <v>145</v>
      </c>
    </row>
    <row r="1515" spans="1:52" ht="30" customHeight="1">
      <c r="A1515" s="173"/>
      <c r="B1515" s="173"/>
      <c r="C1515" s="173"/>
      <c r="D1515" s="173"/>
      <c r="E1515" s="184"/>
      <c r="F1515" s="178"/>
      <c r="G1515" s="184"/>
      <c r="H1515" s="178"/>
      <c r="I1515" s="184"/>
      <c r="J1515" s="178"/>
      <c r="K1515" s="184"/>
      <c r="L1515" s="178"/>
      <c r="M1515" s="173"/>
    </row>
    <row r="1516" spans="1:52" ht="30" customHeight="1">
      <c r="A1516" s="179" t="s">
        <v>3283</v>
      </c>
      <c r="B1516" s="180"/>
      <c r="C1516" s="180"/>
      <c r="D1516" s="180"/>
      <c r="E1516" s="181"/>
      <c r="F1516" s="182"/>
      <c r="G1516" s="181"/>
      <c r="H1516" s="182"/>
      <c r="I1516" s="181"/>
      <c r="J1516" s="182"/>
      <c r="K1516" s="181"/>
      <c r="L1516" s="182"/>
      <c r="M1516" s="183"/>
      <c r="N1516" s="78" t="s">
        <v>4086</v>
      </c>
    </row>
    <row r="1517" spans="1:52" ht="30" customHeight="1">
      <c r="A1517" s="172" t="s">
        <v>1797</v>
      </c>
      <c r="B1517" s="172" t="s">
        <v>1514</v>
      </c>
      <c r="C1517" s="172" t="s">
        <v>1515</v>
      </c>
      <c r="D1517" s="173">
        <v>0.125</v>
      </c>
      <c r="E1517" s="184">
        <f>단가대비표!O377</f>
        <v>0</v>
      </c>
      <c r="F1517" s="178">
        <f>TRUNC(E1517*D1517,1)</f>
        <v>0</v>
      </c>
      <c r="G1517" s="184">
        <f>단가대비표!P377</f>
        <v>172227</v>
      </c>
      <c r="H1517" s="178">
        <f>TRUNC(G1517*D1517,1)</f>
        <v>21528.3</v>
      </c>
      <c r="I1517" s="184">
        <f>단가대비표!V377</f>
        <v>0</v>
      </c>
      <c r="J1517" s="178">
        <f>TRUNC(I1517*D1517,1)</f>
        <v>0</v>
      </c>
      <c r="K1517" s="184">
        <f t="shared" ref="K1517:L1520" si="245">TRUNC(E1517+G1517+I1517,1)</f>
        <v>172227</v>
      </c>
      <c r="L1517" s="178">
        <f t="shared" si="245"/>
        <v>21528.3</v>
      </c>
      <c r="M1517" s="172" t="s">
        <v>1491</v>
      </c>
      <c r="N1517" s="78" t="s">
        <v>145</v>
      </c>
      <c r="O1517" s="78" t="s">
        <v>5486</v>
      </c>
      <c r="P1517" s="78" t="s">
        <v>332</v>
      </c>
      <c r="Q1517" s="78" t="s">
        <v>332</v>
      </c>
      <c r="R1517" s="78" t="s">
        <v>331</v>
      </c>
      <c r="V1517">
        <v>1</v>
      </c>
      <c r="AV1517" s="78" t="s">
        <v>145</v>
      </c>
      <c r="AW1517" s="78" t="s">
        <v>5608</v>
      </c>
      <c r="AX1517" s="78" t="s">
        <v>145</v>
      </c>
      <c r="AY1517" s="78" t="s">
        <v>1093</v>
      </c>
      <c r="AZ1517" s="78" t="s">
        <v>145</v>
      </c>
    </row>
    <row r="1518" spans="1:52" ht="30" customHeight="1">
      <c r="A1518" s="172" t="s">
        <v>1799</v>
      </c>
      <c r="B1518" s="172" t="s">
        <v>1800</v>
      </c>
      <c r="C1518" s="172" t="s">
        <v>1801</v>
      </c>
      <c r="D1518" s="173">
        <v>212</v>
      </c>
      <c r="E1518" s="184">
        <f>단가대비표!O344</f>
        <v>0</v>
      </c>
      <c r="F1518" s="178">
        <f>TRUNC(E1518*D1518,1)</f>
        <v>0</v>
      </c>
      <c r="G1518" s="184">
        <f>단가대비표!P344</f>
        <v>0</v>
      </c>
      <c r="H1518" s="178">
        <f>TRUNC(G1518*D1518,1)</f>
        <v>0</v>
      </c>
      <c r="I1518" s="184">
        <f>단가대비표!V344</f>
        <v>111</v>
      </c>
      <c r="J1518" s="178">
        <f>TRUNC(I1518*D1518,1)</f>
        <v>23532</v>
      </c>
      <c r="K1518" s="184">
        <f t="shared" si="245"/>
        <v>111</v>
      </c>
      <c r="L1518" s="178">
        <f t="shared" si="245"/>
        <v>23532</v>
      </c>
      <c r="M1518" s="172" t="s">
        <v>1491</v>
      </c>
      <c r="N1518" s="78" t="s">
        <v>145</v>
      </c>
      <c r="O1518" s="78" t="s">
        <v>5490</v>
      </c>
      <c r="P1518" s="78" t="s">
        <v>332</v>
      </c>
      <c r="Q1518" s="78" t="s">
        <v>332</v>
      </c>
      <c r="R1518" s="78" t="s">
        <v>331</v>
      </c>
      <c r="V1518">
        <v>1</v>
      </c>
      <c r="AV1518" s="78" t="s">
        <v>145</v>
      </c>
      <c r="AW1518" s="78" t="s">
        <v>5609</v>
      </c>
      <c r="AX1518" s="78" t="s">
        <v>145</v>
      </c>
      <c r="AY1518" s="78" t="s">
        <v>1093</v>
      </c>
      <c r="AZ1518" s="78" t="s">
        <v>145</v>
      </c>
    </row>
    <row r="1519" spans="1:52" ht="30" customHeight="1">
      <c r="A1519" s="172" t="s">
        <v>1558</v>
      </c>
      <c r="B1519" s="172" t="s">
        <v>1802</v>
      </c>
      <c r="C1519" s="172" t="s">
        <v>381</v>
      </c>
      <c r="D1519" s="173">
        <v>0.4</v>
      </c>
      <c r="E1519" s="184">
        <f>단가대비표!O343</f>
        <v>0</v>
      </c>
      <c r="F1519" s="178">
        <f>TRUNC(E1519*D1519,1)</f>
        <v>0</v>
      </c>
      <c r="G1519" s="184">
        <f>단가대비표!P343</f>
        <v>0</v>
      </c>
      <c r="H1519" s="178">
        <f>TRUNC(G1519*D1519,1)</f>
        <v>0</v>
      </c>
      <c r="I1519" s="184">
        <f>단가대비표!V343</f>
        <v>1753</v>
      </c>
      <c r="J1519" s="178">
        <f>TRUNC(I1519*D1519,1)</f>
        <v>701.2</v>
      </c>
      <c r="K1519" s="184">
        <f t="shared" si="245"/>
        <v>1753</v>
      </c>
      <c r="L1519" s="178">
        <f t="shared" si="245"/>
        <v>701.2</v>
      </c>
      <c r="M1519" s="172" t="s">
        <v>1491</v>
      </c>
      <c r="N1519" s="78" t="s">
        <v>145</v>
      </c>
      <c r="O1519" s="78" t="s">
        <v>5492</v>
      </c>
      <c r="P1519" s="78" t="s">
        <v>332</v>
      </c>
      <c r="Q1519" s="78" t="s">
        <v>332</v>
      </c>
      <c r="R1519" s="78" t="s">
        <v>331</v>
      </c>
      <c r="V1519">
        <v>1</v>
      </c>
      <c r="AV1519" s="78" t="s">
        <v>145</v>
      </c>
      <c r="AW1519" s="78" t="s">
        <v>5610</v>
      </c>
      <c r="AX1519" s="78" t="s">
        <v>145</v>
      </c>
      <c r="AY1519" s="78" t="s">
        <v>1093</v>
      </c>
      <c r="AZ1519" s="78" t="s">
        <v>145</v>
      </c>
    </row>
    <row r="1520" spans="1:52" ht="30" customHeight="1">
      <c r="A1520" s="172" t="s">
        <v>1492</v>
      </c>
      <c r="B1520" s="172" t="s">
        <v>1493</v>
      </c>
      <c r="C1520" s="172" t="s">
        <v>1096</v>
      </c>
      <c r="D1520" s="173">
        <v>1</v>
      </c>
      <c r="E1520" s="184">
        <v>0</v>
      </c>
      <c r="F1520" s="178">
        <f>TRUNC(E1520*D1520,1)</f>
        <v>0</v>
      </c>
      <c r="G1520" s="184">
        <v>0</v>
      </c>
      <c r="H1520" s="178">
        <f>TRUNC(G1520*D1520,1)</f>
        <v>0</v>
      </c>
      <c r="I1520" s="184">
        <f>TRUNC(SUMIF(V1517:V1520, RIGHTB(O1520, 1), L1517:L1520)*U1520, 2)</f>
        <v>45761.5</v>
      </c>
      <c r="J1520" s="178">
        <f>TRUNC(I1520*D1520,1)</f>
        <v>45761.5</v>
      </c>
      <c r="K1520" s="184">
        <f t="shared" si="245"/>
        <v>45761.5</v>
      </c>
      <c r="L1520" s="178">
        <f t="shared" si="245"/>
        <v>45761.5</v>
      </c>
      <c r="M1520" s="172" t="s">
        <v>145</v>
      </c>
      <c r="N1520" s="78" t="s">
        <v>4086</v>
      </c>
      <c r="O1520" s="78" t="s">
        <v>4186</v>
      </c>
      <c r="P1520" s="78" t="s">
        <v>332</v>
      </c>
      <c r="Q1520" s="78" t="s">
        <v>332</v>
      </c>
      <c r="R1520" s="78" t="s">
        <v>332</v>
      </c>
      <c r="S1520">
        <v>3</v>
      </c>
      <c r="T1520">
        <v>2</v>
      </c>
      <c r="U1520">
        <v>1</v>
      </c>
      <c r="AV1520" s="78" t="s">
        <v>145</v>
      </c>
      <c r="AW1520" s="78" t="s">
        <v>5611</v>
      </c>
      <c r="AX1520" s="78" t="s">
        <v>145</v>
      </c>
      <c r="AY1520" s="78" t="s">
        <v>145</v>
      </c>
      <c r="AZ1520" s="78" t="s">
        <v>145</v>
      </c>
    </row>
    <row r="1521" spans="1:52" ht="30" customHeight="1">
      <c r="A1521" s="172" t="s">
        <v>1494</v>
      </c>
      <c r="B1521" s="172" t="s">
        <v>145</v>
      </c>
      <c r="C1521" s="172" t="s">
        <v>145</v>
      </c>
      <c r="D1521" s="173"/>
      <c r="E1521" s="184"/>
      <c r="F1521" s="178">
        <f>TRUNC(SUMIF(N1517:N1520, N1516, F1517:F1520),0)</f>
        <v>0</v>
      </c>
      <c r="G1521" s="184"/>
      <c r="H1521" s="178">
        <f>TRUNC(SUMIF(N1517:N1520, N1516, H1517:H1520),0)</f>
        <v>0</v>
      </c>
      <c r="I1521" s="184"/>
      <c r="J1521" s="178">
        <f>TRUNC(SUMIF(N1517:N1520, N1516, J1517:J1520),0)</f>
        <v>45761</v>
      </c>
      <c r="K1521" s="184"/>
      <c r="L1521" s="178">
        <f>F1521+H1521+J1521</f>
        <v>45761</v>
      </c>
      <c r="M1521" s="172" t="s">
        <v>145</v>
      </c>
      <c r="N1521" s="78" t="s">
        <v>342</v>
      </c>
      <c r="O1521" s="78" t="s">
        <v>342</v>
      </c>
      <c r="P1521" s="78" t="s">
        <v>145</v>
      </c>
      <c r="Q1521" s="78" t="s">
        <v>145</v>
      </c>
      <c r="R1521" s="78" t="s">
        <v>145</v>
      </c>
      <c r="AV1521" s="78" t="s">
        <v>145</v>
      </c>
      <c r="AW1521" s="78" t="s">
        <v>145</v>
      </c>
      <c r="AX1521" s="78" t="s">
        <v>145</v>
      </c>
      <c r="AY1521" s="78" t="s">
        <v>145</v>
      </c>
      <c r="AZ1521" s="78" t="s">
        <v>145</v>
      </c>
    </row>
    <row r="1522" spans="1:52" ht="30" customHeight="1">
      <c r="A1522" s="173"/>
      <c r="B1522" s="173"/>
      <c r="C1522" s="173"/>
      <c r="D1522" s="173"/>
      <c r="E1522" s="184"/>
      <c r="F1522" s="178"/>
      <c r="G1522" s="184"/>
      <c r="H1522" s="178"/>
      <c r="I1522" s="184"/>
      <c r="J1522" s="178"/>
      <c r="K1522" s="184"/>
      <c r="L1522" s="178"/>
      <c r="M1522" s="173"/>
    </row>
    <row r="1523" spans="1:52" ht="30" customHeight="1">
      <c r="A1523" s="179" t="s">
        <v>3284</v>
      </c>
      <c r="B1523" s="180"/>
      <c r="C1523" s="180"/>
      <c r="D1523" s="180"/>
      <c r="E1523" s="181"/>
      <c r="F1523" s="182"/>
      <c r="G1523" s="181"/>
      <c r="H1523" s="182"/>
      <c r="I1523" s="181"/>
      <c r="J1523" s="182"/>
      <c r="K1523" s="181"/>
      <c r="L1523" s="182"/>
      <c r="M1523" s="183"/>
      <c r="N1523" s="78" t="s">
        <v>4088</v>
      </c>
    </row>
    <row r="1524" spans="1:52" ht="30" customHeight="1">
      <c r="A1524" s="172" t="s">
        <v>1796</v>
      </c>
      <c r="B1524" s="172" t="s">
        <v>1514</v>
      </c>
      <c r="C1524" s="172" t="s">
        <v>1515</v>
      </c>
      <c r="D1524" s="173">
        <v>2.5000000000000001E-2</v>
      </c>
      <c r="E1524" s="184">
        <f>단가대비표!O376</f>
        <v>0</v>
      </c>
      <c r="F1524" s="178">
        <f>TRUNC(E1524*D1524,1)</f>
        <v>0</v>
      </c>
      <c r="G1524" s="184">
        <f>단가대비표!P376</f>
        <v>193922</v>
      </c>
      <c r="H1524" s="178">
        <f>TRUNC(G1524*D1524,1)</f>
        <v>4848</v>
      </c>
      <c r="I1524" s="184">
        <f>단가대비표!V376</f>
        <v>0</v>
      </c>
      <c r="J1524" s="178">
        <f>TRUNC(I1524*D1524,1)</f>
        <v>0</v>
      </c>
      <c r="K1524" s="184">
        <f t="shared" ref="K1524:L1528" si="246">TRUNC(E1524+G1524+I1524,1)</f>
        <v>193922</v>
      </c>
      <c r="L1524" s="178">
        <f t="shared" si="246"/>
        <v>4848</v>
      </c>
      <c r="M1524" s="172" t="s">
        <v>1491</v>
      </c>
      <c r="N1524" s="78" t="s">
        <v>145</v>
      </c>
      <c r="O1524" s="78" t="s">
        <v>5484</v>
      </c>
      <c r="P1524" s="78" t="s">
        <v>332</v>
      </c>
      <c r="Q1524" s="78" t="s">
        <v>332</v>
      </c>
      <c r="R1524" s="78" t="s">
        <v>331</v>
      </c>
      <c r="V1524">
        <v>1</v>
      </c>
      <c r="AV1524" s="78" t="s">
        <v>145</v>
      </c>
      <c r="AW1524" s="78" t="s">
        <v>5612</v>
      </c>
      <c r="AX1524" s="78" t="s">
        <v>145</v>
      </c>
      <c r="AY1524" s="78" t="s">
        <v>1093</v>
      </c>
      <c r="AZ1524" s="78" t="s">
        <v>145</v>
      </c>
    </row>
    <row r="1525" spans="1:52" ht="30" customHeight="1">
      <c r="A1525" s="172" t="s">
        <v>1797</v>
      </c>
      <c r="B1525" s="172" t="s">
        <v>1514</v>
      </c>
      <c r="C1525" s="172" t="s">
        <v>1515</v>
      </c>
      <c r="D1525" s="173">
        <v>2.5000000000000001E-2</v>
      </c>
      <c r="E1525" s="184">
        <f>단가대비표!O377</f>
        <v>0</v>
      </c>
      <c r="F1525" s="178">
        <f>TRUNC(E1525*D1525,1)</f>
        <v>0</v>
      </c>
      <c r="G1525" s="184">
        <f>단가대비표!P377</f>
        <v>172227</v>
      </c>
      <c r="H1525" s="178">
        <f>TRUNC(G1525*D1525,1)</f>
        <v>4305.6000000000004</v>
      </c>
      <c r="I1525" s="184">
        <f>단가대비표!V377</f>
        <v>0</v>
      </c>
      <c r="J1525" s="178">
        <f>TRUNC(I1525*D1525,1)</f>
        <v>0</v>
      </c>
      <c r="K1525" s="184">
        <f t="shared" si="246"/>
        <v>172227</v>
      </c>
      <c r="L1525" s="178">
        <f t="shared" si="246"/>
        <v>4305.6000000000004</v>
      </c>
      <c r="M1525" s="172" t="s">
        <v>1491</v>
      </c>
      <c r="N1525" s="78" t="s">
        <v>145</v>
      </c>
      <c r="O1525" s="78" t="s">
        <v>5486</v>
      </c>
      <c r="P1525" s="78" t="s">
        <v>332</v>
      </c>
      <c r="Q1525" s="78" t="s">
        <v>332</v>
      </c>
      <c r="R1525" s="78" t="s">
        <v>331</v>
      </c>
      <c r="V1525">
        <v>1</v>
      </c>
      <c r="AV1525" s="78" t="s">
        <v>145</v>
      </c>
      <c r="AW1525" s="78" t="s">
        <v>5613</v>
      </c>
      <c r="AX1525" s="78" t="s">
        <v>145</v>
      </c>
      <c r="AY1525" s="78" t="s">
        <v>1093</v>
      </c>
      <c r="AZ1525" s="78" t="s">
        <v>145</v>
      </c>
    </row>
    <row r="1526" spans="1:52" ht="30" customHeight="1">
      <c r="A1526" s="172" t="s">
        <v>1799</v>
      </c>
      <c r="B1526" s="172" t="s">
        <v>1800</v>
      </c>
      <c r="C1526" s="172" t="s">
        <v>1801</v>
      </c>
      <c r="D1526" s="173">
        <v>252.7</v>
      </c>
      <c r="E1526" s="184">
        <f>단가대비표!O344</f>
        <v>0</v>
      </c>
      <c r="F1526" s="178">
        <f>TRUNC(E1526*D1526,1)</f>
        <v>0</v>
      </c>
      <c r="G1526" s="184">
        <f>단가대비표!P344</f>
        <v>0</v>
      </c>
      <c r="H1526" s="178">
        <f>TRUNC(G1526*D1526,1)</f>
        <v>0</v>
      </c>
      <c r="I1526" s="184">
        <f>단가대비표!V344</f>
        <v>111</v>
      </c>
      <c r="J1526" s="178">
        <f>TRUNC(I1526*D1526,1)</f>
        <v>28049.7</v>
      </c>
      <c r="K1526" s="184">
        <f t="shared" si="246"/>
        <v>111</v>
      </c>
      <c r="L1526" s="178">
        <f t="shared" si="246"/>
        <v>28049.7</v>
      </c>
      <c r="M1526" s="172" t="s">
        <v>1491</v>
      </c>
      <c r="N1526" s="78" t="s">
        <v>145</v>
      </c>
      <c r="O1526" s="78" t="s">
        <v>5490</v>
      </c>
      <c r="P1526" s="78" t="s">
        <v>332</v>
      </c>
      <c r="Q1526" s="78" t="s">
        <v>332</v>
      </c>
      <c r="R1526" s="78" t="s">
        <v>331</v>
      </c>
      <c r="V1526">
        <v>1</v>
      </c>
      <c r="AV1526" s="78" t="s">
        <v>145</v>
      </c>
      <c r="AW1526" s="78" t="s">
        <v>5614</v>
      </c>
      <c r="AX1526" s="78" t="s">
        <v>145</v>
      </c>
      <c r="AY1526" s="78" t="s">
        <v>1093</v>
      </c>
      <c r="AZ1526" s="78" t="s">
        <v>145</v>
      </c>
    </row>
    <row r="1527" spans="1:52" ht="30" customHeight="1">
      <c r="A1527" s="172" t="s">
        <v>1558</v>
      </c>
      <c r="B1527" s="172" t="s">
        <v>1802</v>
      </c>
      <c r="C1527" s="172" t="s">
        <v>381</v>
      </c>
      <c r="D1527" s="173">
        <v>0.4</v>
      </c>
      <c r="E1527" s="184">
        <f>단가대비표!O343</f>
        <v>0</v>
      </c>
      <c r="F1527" s="178">
        <f>TRUNC(E1527*D1527,1)</f>
        <v>0</v>
      </c>
      <c r="G1527" s="184">
        <f>단가대비표!P343</f>
        <v>0</v>
      </c>
      <c r="H1527" s="178">
        <f>TRUNC(G1527*D1527,1)</f>
        <v>0</v>
      </c>
      <c r="I1527" s="184">
        <f>단가대비표!V343</f>
        <v>1753</v>
      </c>
      <c r="J1527" s="178">
        <f>TRUNC(I1527*D1527,1)</f>
        <v>701.2</v>
      </c>
      <c r="K1527" s="184">
        <f t="shared" si="246"/>
        <v>1753</v>
      </c>
      <c r="L1527" s="178">
        <f t="shared" si="246"/>
        <v>701.2</v>
      </c>
      <c r="M1527" s="172" t="s">
        <v>1491</v>
      </c>
      <c r="N1527" s="78" t="s">
        <v>145</v>
      </c>
      <c r="O1527" s="78" t="s">
        <v>5492</v>
      </c>
      <c r="P1527" s="78" t="s">
        <v>332</v>
      </c>
      <c r="Q1527" s="78" t="s">
        <v>332</v>
      </c>
      <c r="R1527" s="78" t="s">
        <v>331</v>
      </c>
      <c r="V1527">
        <v>1</v>
      </c>
      <c r="AV1527" s="78" t="s">
        <v>145</v>
      </c>
      <c r="AW1527" s="78" t="s">
        <v>5615</v>
      </c>
      <c r="AX1527" s="78" t="s">
        <v>145</v>
      </c>
      <c r="AY1527" s="78" t="s">
        <v>1093</v>
      </c>
      <c r="AZ1527" s="78" t="s">
        <v>145</v>
      </c>
    </row>
    <row r="1528" spans="1:52" ht="30" customHeight="1">
      <c r="A1528" s="172" t="s">
        <v>1492</v>
      </c>
      <c r="B1528" s="172" t="s">
        <v>1493</v>
      </c>
      <c r="C1528" s="172" t="s">
        <v>1096</v>
      </c>
      <c r="D1528" s="173">
        <v>1</v>
      </c>
      <c r="E1528" s="184">
        <v>0</v>
      </c>
      <c r="F1528" s="178">
        <f>TRUNC(E1528*D1528,1)</f>
        <v>0</v>
      </c>
      <c r="G1528" s="184">
        <v>0</v>
      </c>
      <c r="H1528" s="178">
        <f>TRUNC(G1528*D1528,1)</f>
        <v>0</v>
      </c>
      <c r="I1528" s="184">
        <f>TRUNC(SUMIF(V1524:V1528, RIGHTB(O1528, 1), L1524:L1528)*U1528, 2)</f>
        <v>37904.5</v>
      </c>
      <c r="J1528" s="178">
        <f>TRUNC(I1528*D1528,1)</f>
        <v>37904.5</v>
      </c>
      <c r="K1528" s="184">
        <f t="shared" si="246"/>
        <v>37904.5</v>
      </c>
      <c r="L1528" s="178">
        <f t="shared" si="246"/>
        <v>37904.5</v>
      </c>
      <c r="M1528" s="172" t="s">
        <v>145</v>
      </c>
      <c r="N1528" s="78" t="s">
        <v>4088</v>
      </c>
      <c r="O1528" s="78" t="s">
        <v>4186</v>
      </c>
      <c r="P1528" s="78" t="s">
        <v>332</v>
      </c>
      <c r="Q1528" s="78" t="s">
        <v>332</v>
      </c>
      <c r="R1528" s="78" t="s">
        <v>332</v>
      </c>
      <c r="S1528">
        <v>3</v>
      </c>
      <c r="T1528">
        <v>2</v>
      </c>
      <c r="U1528">
        <v>1</v>
      </c>
      <c r="AV1528" s="78" t="s">
        <v>145</v>
      </c>
      <c r="AW1528" s="78" t="s">
        <v>5616</v>
      </c>
      <c r="AX1528" s="78" t="s">
        <v>145</v>
      </c>
      <c r="AY1528" s="78" t="s">
        <v>145</v>
      </c>
      <c r="AZ1528" s="78" t="s">
        <v>145</v>
      </c>
    </row>
    <row r="1529" spans="1:52" ht="30" customHeight="1">
      <c r="A1529" s="172" t="s">
        <v>1494</v>
      </c>
      <c r="B1529" s="172" t="s">
        <v>145</v>
      </c>
      <c r="C1529" s="172" t="s">
        <v>145</v>
      </c>
      <c r="D1529" s="173"/>
      <c r="E1529" s="184"/>
      <c r="F1529" s="178">
        <f>TRUNC(SUMIF(N1524:N1528, N1523, F1524:F1528),0)</f>
        <v>0</v>
      </c>
      <c r="G1529" s="184"/>
      <c r="H1529" s="178">
        <f>TRUNC(SUMIF(N1524:N1528, N1523, H1524:H1528),0)</f>
        <v>0</v>
      </c>
      <c r="I1529" s="184"/>
      <c r="J1529" s="178">
        <f>TRUNC(SUMIF(N1524:N1528, N1523, J1524:J1528),0)</f>
        <v>37904</v>
      </c>
      <c r="K1529" s="184"/>
      <c r="L1529" s="178">
        <f>F1529+H1529+J1529</f>
        <v>37904</v>
      </c>
      <c r="M1529" s="172" t="s">
        <v>145</v>
      </c>
      <c r="N1529" s="78" t="s">
        <v>342</v>
      </c>
      <c r="O1529" s="78" t="s">
        <v>342</v>
      </c>
      <c r="P1529" s="78" t="s">
        <v>145</v>
      </c>
      <c r="Q1529" s="78" t="s">
        <v>145</v>
      </c>
      <c r="R1529" s="78" t="s">
        <v>145</v>
      </c>
      <c r="AV1529" s="78" t="s">
        <v>145</v>
      </c>
      <c r="AW1529" s="78" t="s">
        <v>145</v>
      </c>
      <c r="AX1529" s="78" t="s">
        <v>145</v>
      </c>
      <c r="AY1529" s="78" t="s">
        <v>145</v>
      </c>
      <c r="AZ1529" s="78" t="s">
        <v>145</v>
      </c>
    </row>
    <row r="1530" spans="1:52" ht="30" customHeight="1">
      <c r="A1530" s="173"/>
      <c r="B1530" s="173"/>
      <c r="C1530" s="173"/>
      <c r="D1530" s="173"/>
      <c r="E1530" s="184"/>
      <c r="F1530" s="178"/>
      <c r="G1530" s="184"/>
      <c r="H1530" s="178"/>
      <c r="I1530" s="184"/>
      <c r="J1530" s="178"/>
      <c r="K1530" s="184"/>
      <c r="L1530" s="178"/>
      <c r="M1530" s="173"/>
    </row>
    <row r="1531" spans="1:52" ht="30" customHeight="1">
      <c r="A1531" s="179" t="s">
        <v>3285</v>
      </c>
      <c r="B1531" s="180"/>
      <c r="C1531" s="180"/>
      <c r="D1531" s="180"/>
      <c r="E1531" s="181"/>
      <c r="F1531" s="182"/>
      <c r="G1531" s="181"/>
      <c r="H1531" s="182"/>
      <c r="I1531" s="181"/>
      <c r="J1531" s="182"/>
      <c r="K1531" s="181"/>
      <c r="L1531" s="182"/>
      <c r="M1531" s="183"/>
      <c r="N1531" s="78" t="s">
        <v>4090</v>
      </c>
    </row>
    <row r="1532" spans="1:52" ht="30" customHeight="1">
      <c r="A1532" s="172" t="s">
        <v>1796</v>
      </c>
      <c r="B1532" s="172" t="s">
        <v>1514</v>
      </c>
      <c r="C1532" s="172" t="s">
        <v>1515</v>
      </c>
      <c r="D1532" s="173">
        <v>6.25E-2</v>
      </c>
      <c r="E1532" s="184">
        <f>단가대비표!O376</f>
        <v>0</v>
      </c>
      <c r="F1532" s="178">
        <f>TRUNC(E1532*D1532,1)</f>
        <v>0</v>
      </c>
      <c r="G1532" s="184">
        <f>단가대비표!P376</f>
        <v>193922</v>
      </c>
      <c r="H1532" s="178">
        <f>TRUNC(G1532*D1532,1)</f>
        <v>12120.1</v>
      </c>
      <c r="I1532" s="184">
        <f>단가대비표!V376</f>
        <v>0</v>
      </c>
      <c r="J1532" s="178">
        <f>TRUNC(I1532*D1532,1)</f>
        <v>0</v>
      </c>
      <c r="K1532" s="184">
        <f t="shared" ref="K1532:L1536" si="247">TRUNC(E1532+G1532+I1532,1)</f>
        <v>193922</v>
      </c>
      <c r="L1532" s="178">
        <f t="shared" si="247"/>
        <v>12120.1</v>
      </c>
      <c r="M1532" s="172" t="s">
        <v>1491</v>
      </c>
      <c r="N1532" s="78" t="s">
        <v>145</v>
      </c>
      <c r="O1532" s="78" t="s">
        <v>5484</v>
      </c>
      <c r="P1532" s="78" t="s">
        <v>332</v>
      </c>
      <c r="Q1532" s="78" t="s">
        <v>332</v>
      </c>
      <c r="R1532" s="78" t="s">
        <v>331</v>
      </c>
      <c r="V1532">
        <v>1</v>
      </c>
      <c r="AV1532" s="78" t="s">
        <v>145</v>
      </c>
      <c r="AW1532" s="78" t="s">
        <v>5617</v>
      </c>
      <c r="AX1532" s="78" t="s">
        <v>145</v>
      </c>
      <c r="AY1532" s="78" t="s">
        <v>1093</v>
      </c>
      <c r="AZ1532" s="78" t="s">
        <v>145</v>
      </c>
    </row>
    <row r="1533" spans="1:52" ht="30" customHeight="1">
      <c r="A1533" s="172" t="s">
        <v>1797</v>
      </c>
      <c r="B1533" s="172" t="s">
        <v>1514</v>
      </c>
      <c r="C1533" s="172" t="s">
        <v>1515</v>
      </c>
      <c r="D1533" s="173">
        <v>8.7499999999999994E-2</v>
      </c>
      <c r="E1533" s="184">
        <f>단가대비표!O377</f>
        <v>0</v>
      </c>
      <c r="F1533" s="178">
        <f>TRUNC(E1533*D1533,1)</f>
        <v>0</v>
      </c>
      <c r="G1533" s="184">
        <f>단가대비표!P377</f>
        <v>172227</v>
      </c>
      <c r="H1533" s="178">
        <f>TRUNC(G1533*D1533,1)</f>
        <v>15069.8</v>
      </c>
      <c r="I1533" s="184">
        <f>단가대비표!V377</f>
        <v>0</v>
      </c>
      <c r="J1533" s="178">
        <f>TRUNC(I1533*D1533,1)</f>
        <v>0</v>
      </c>
      <c r="K1533" s="184">
        <f t="shared" si="247"/>
        <v>172227</v>
      </c>
      <c r="L1533" s="178">
        <f t="shared" si="247"/>
        <v>15069.8</v>
      </c>
      <c r="M1533" s="172" t="s">
        <v>1491</v>
      </c>
      <c r="N1533" s="78" t="s">
        <v>145</v>
      </c>
      <c r="O1533" s="78" t="s">
        <v>5486</v>
      </c>
      <c r="P1533" s="78" t="s">
        <v>332</v>
      </c>
      <c r="Q1533" s="78" t="s">
        <v>332</v>
      </c>
      <c r="R1533" s="78" t="s">
        <v>331</v>
      </c>
      <c r="V1533">
        <v>1</v>
      </c>
      <c r="AV1533" s="78" t="s">
        <v>145</v>
      </c>
      <c r="AW1533" s="78" t="s">
        <v>5618</v>
      </c>
      <c r="AX1533" s="78" t="s">
        <v>145</v>
      </c>
      <c r="AY1533" s="78" t="s">
        <v>1093</v>
      </c>
      <c r="AZ1533" s="78" t="s">
        <v>145</v>
      </c>
    </row>
    <row r="1534" spans="1:52" ht="30" customHeight="1">
      <c r="A1534" s="172" t="s">
        <v>1799</v>
      </c>
      <c r="B1534" s="172" t="s">
        <v>1800</v>
      </c>
      <c r="C1534" s="172" t="s">
        <v>1801</v>
      </c>
      <c r="D1534" s="173">
        <v>464.1</v>
      </c>
      <c r="E1534" s="184">
        <f>단가대비표!O344</f>
        <v>0</v>
      </c>
      <c r="F1534" s="178">
        <f>TRUNC(E1534*D1534,1)</f>
        <v>0</v>
      </c>
      <c r="G1534" s="184">
        <f>단가대비표!P344</f>
        <v>0</v>
      </c>
      <c r="H1534" s="178">
        <f>TRUNC(G1534*D1534,1)</f>
        <v>0</v>
      </c>
      <c r="I1534" s="184">
        <f>단가대비표!V344</f>
        <v>111</v>
      </c>
      <c r="J1534" s="178">
        <f>TRUNC(I1534*D1534,1)</f>
        <v>51515.1</v>
      </c>
      <c r="K1534" s="184">
        <f t="shared" si="247"/>
        <v>111</v>
      </c>
      <c r="L1534" s="178">
        <f t="shared" si="247"/>
        <v>51515.1</v>
      </c>
      <c r="M1534" s="172" t="s">
        <v>1491</v>
      </c>
      <c r="N1534" s="78" t="s">
        <v>145</v>
      </c>
      <c r="O1534" s="78" t="s">
        <v>5490</v>
      </c>
      <c r="P1534" s="78" t="s">
        <v>332</v>
      </c>
      <c r="Q1534" s="78" t="s">
        <v>332</v>
      </c>
      <c r="R1534" s="78" t="s">
        <v>331</v>
      </c>
      <c r="V1534">
        <v>1</v>
      </c>
      <c r="AV1534" s="78" t="s">
        <v>145</v>
      </c>
      <c r="AW1534" s="78" t="s">
        <v>5619</v>
      </c>
      <c r="AX1534" s="78" t="s">
        <v>145</v>
      </c>
      <c r="AY1534" s="78" t="s">
        <v>1093</v>
      </c>
      <c r="AZ1534" s="78" t="s">
        <v>145</v>
      </c>
    </row>
    <row r="1535" spans="1:52" ht="30" customHeight="1">
      <c r="A1535" s="172" t="s">
        <v>1558</v>
      </c>
      <c r="B1535" s="172" t="s">
        <v>1802</v>
      </c>
      <c r="C1535" s="172" t="s">
        <v>381</v>
      </c>
      <c r="D1535" s="173">
        <v>0.3</v>
      </c>
      <c r="E1535" s="184">
        <f>단가대비표!O343</f>
        <v>0</v>
      </c>
      <c r="F1535" s="178">
        <f>TRUNC(E1535*D1535,1)</f>
        <v>0</v>
      </c>
      <c r="G1535" s="184">
        <f>단가대비표!P343</f>
        <v>0</v>
      </c>
      <c r="H1535" s="178">
        <f>TRUNC(G1535*D1535,1)</f>
        <v>0</v>
      </c>
      <c r="I1535" s="184">
        <f>단가대비표!V343</f>
        <v>1753</v>
      </c>
      <c r="J1535" s="178">
        <f>TRUNC(I1535*D1535,1)</f>
        <v>525.9</v>
      </c>
      <c r="K1535" s="184">
        <f t="shared" si="247"/>
        <v>1753</v>
      </c>
      <c r="L1535" s="178">
        <f t="shared" si="247"/>
        <v>525.9</v>
      </c>
      <c r="M1535" s="172" t="s">
        <v>1491</v>
      </c>
      <c r="N1535" s="78" t="s">
        <v>145</v>
      </c>
      <c r="O1535" s="78" t="s">
        <v>5492</v>
      </c>
      <c r="P1535" s="78" t="s">
        <v>332</v>
      </c>
      <c r="Q1535" s="78" t="s">
        <v>332</v>
      </c>
      <c r="R1535" s="78" t="s">
        <v>331</v>
      </c>
      <c r="V1535">
        <v>1</v>
      </c>
      <c r="AV1535" s="78" t="s">
        <v>145</v>
      </c>
      <c r="AW1535" s="78" t="s">
        <v>5620</v>
      </c>
      <c r="AX1535" s="78" t="s">
        <v>145</v>
      </c>
      <c r="AY1535" s="78" t="s">
        <v>1093</v>
      </c>
      <c r="AZ1535" s="78" t="s">
        <v>145</v>
      </c>
    </row>
    <row r="1536" spans="1:52" ht="30" customHeight="1">
      <c r="A1536" s="172" t="s">
        <v>1492</v>
      </c>
      <c r="B1536" s="172" t="s">
        <v>1493</v>
      </c>
      <c r="C1536" s="172" t="s">
        <v>1096</v>
      </c>
      <c r="D1536" s="173">
        <v>1</v>
      </c>
      <c r="E1536" s="184">
        <v>0</v>
      </c>
      <c r="F1536" s="178">
        <f>TRUNC(E1536*D1536,1)</f>
        <v>0</v>
      </c>
      <c r="G1536" s="184">
        <v>0</v>
      </c>
      <c r="H1536" s="178">
        <f>TRUNC(G1536*D1536,1)</f>
        <v>0</v>
      </c>
      <c r="I1536" s="184">
        <f>TRUNC(SUMIF(V1532:V1536, RIGHTB(O1536, 1), L1532:L1536)*U1536, 2)</f>
        <v>79230.899999999994</v>
      </c>
      <c r="J1536" s="178">
        <f>TRUNC(I1536*D1536,1)</f>
        <v>79230.899999999994</v>
      </c>
      <c r="K1536" s="184">
        <f t="shared" si="247"/>
        <v>79230.899999999994</v>
      </c>
      <c r="L1536" s="178">
        <f t="shared" si="247"/>
        <v>79230.899999999994</v>
      </c>
      <c r="M1536" s="172" t="s">
        <v>145</v>
      </c>
      <c r="N1536" s="78" t="s">
        <v>4090</v>
      </c>
      <c r="O1536" s="78" t="s">
        <v>4186</v>
      </c>
      <c r="P1536" s="78" t="s">
        <v>332</v>
      </c>
      <c r="Q1536" s="78" t="s">
        <v>332</v>
      </c>
      <c r="R1536" s="78" t="s">
        <v>332</v>
      </c>
      <c r="S1536">
        <v>3</v>
      </c>
      <c r="T1536">
        <v>2</v>
      </c>
      <c r="U1536">
        <v>1</v>
      </c>
      <c r="AV1536" s="78" t="s">
        <v>145</v>
      </c>
      <c r="AW1536" s="78" t="s">
        <v>5621</v>
      </c>
      <c r="AX1536" s="78" t="s">
        <v>145</v>
      </c>
      <c r="AY1536" s="78" t="s">
        <v>145</v>
      </c>
      <c r="AZ1536" s="78" t="s">
        <v>145</v>
      </c>
    </row>
    <row r="1537" spans="1:52" ht="30" customHeight="1">
      <c r="A1537" s="172" t="s">
        <v>1494</v>
      </c>
      <c r="B1537" s="172" t="s">
        <v>145</v>
      </c>
      <c r="C1537" s="172" t="s">
        <v>145</v>
      </c>
      <c r="D1537" s="173"/>
      <c r="E1537" s="184"/>
      <c r="F1537" s="178">
        <f>TRUNC(SUMIF(N1532:N1536, N1531, F1532:F1536),0)</f>
        <v>0</v>
      </c>
      <c r="G1537" s="184"/>
      <c r="H1537" s="178">
        <f>TRUNC(SUMIF(N1532:N1536, N1531, H1532:H1536),0)</f>
        <v>0</v>
      </c>
      <c r="I1537" s="184"/>
      <c r="J1537" s="178">
        <f>TRUNC(SUMIF(N1532:N1536, N1531, J1532:J1536),0)</f>
        <v>79230</v>
      </c>
      <c r="K1537" s="184"/>
      <c r="L1537" s="178">
        <f>F1537+H1537+J1537</f>
        <v>79230</v>
      </c>
      <c r="M1537" s="172" t="s">
        <v>145</v>
      </c>
      <c r="N1537" s="78" t="s">
        <v>342</v>
      </c>
      <c r="O1537" s="78" t="s">
        <v>342</v>
      </c>
      <c r="P1537" s="78" t="s">
        <v>145</v>
      </c>
      <c r="Q1537" s="78" t="s">
        <v>145</v>
      </c>
      <c r="R1537" s="78" t="s">
        <v>145</v>
      </c>
      <c r="AV1537" s="78" t="s">
        <v>145</v>
      </c>
      <c r="AW1537" s="78" t="s">
        <v>145</v>
      </c>
      <c r="AX1537" s="78" t="s">
        <v>145</v>
      </c>
      <c r="AY1537" s="78" t="s">
        <v>145</v>
      </c>
      <c r="AZ1537" s="78" t="s">
        <v>145</v>
      </c>
    </row>
    <row r="1538" spans="1:52" ht="30" customHeight="1">
      <c r="A1538" s="173"/>
      <c r="B1538" s="173"/>
      <c r="C1538" s="173"/>
      <c r="D1538" s="173"/>
      <c r="E1538" s="184"/>
      <c r="F1538" s="178"/>
      <c r="G1538" s="184"/>
      <c r="H1538" s="178"/>
      <c r="I1538" s="184"/>
      <c r="J1538" s="178"/>
      <c r="K1538" s="184"/>
      <c r="L1538" s="178"/>
      <c r="M1538" s="173"/>
    </row>
    <row r="1539" spans="1:52" ht="30" customHeight="1">
      <c r="A1539" s="179" t="s">
        <v>3286</v>
      </c>
      <c r="B1539" s="180"/>
      <c r="C1539" s="180"/>
      <c r="D1539" s="180"/>
      <c r="E1539" s="181"/>
      <c r="F1539" s="182"/>
      <c r="G1539" s="181"/>
      <c r="H1539" s="182"/>
      <c r="I1539" s="181"/>
      <c r="J1539" s="182"/>
      <c r="K1539" s="181"/>
      <c r="L1539" s="182"/>
      <c r="M1539" s="183"/>
      <c r="N1539" s="78" t="s">
        <v>4092</v>
      </c>
    </row>
    <row r="1540" spans="1:52" ht="30" customHeight="1">
      <c r="A1540" s="172" t="s">
        <v>1796</v>
      </c>
      <c r="B1540" s="172" t="s">
        <v>1514</v>
      </c>
      <c r="C1540" s="172" t="s">
        <v>1515</v>
      </c>
      <c r="D1540" s="173">
        <v>2.5000000000000001E-2</v>
      </c>
      <c r="E1540" s="184">
        <f>단가대비표!O376</f>
        <v>0</v>
      </c>
      <c r="F1540" s="178">
        <f>TRUNC(E1540*D1540,1)</f>
        <v>0</v>
      </c>
      <c r="G1540" s="184">
        <f>단가대비표!P376</f>
        <v>193922</v>
      </c>
      <c r="H1540" s="178">
        <f>TRUNC(G1540*D1540,1)</f>
        <v>4848</v>
      </c>
      <c r="I1540" s="184">
        <f>단가대비표!V376</f>
        <v>0</v>
      </c>
      <c r="J1540" s="178">
        <f>TRUNC(I1540*D1540,1)</f>
        <v>0</v>
      </c>
      <c r="K1540" s="184">
        <f t="shared" ref="K1540:L1544" si="248">TRUNC(E1540+G1540+I1540,1)</f>
        <v>193922</v>
      </c>
      <c r="L1540" s="178">
        <f t="shared" si="248"/>
        <v>4848</v>
      </c>
      <c r="M1540" s="172" t="s">
        <v>1491</v>
      </c>
      <c r="N1540" s="78" t="s">
        <v>145</v>
      </c>
      <c r="O1540" s="78" t="s">
        <v>5484</v>
      </c>
      <c r="P1540" s="78" t="s">
        <v>332</v>
      </c>
      <c r="Q1540" s="78" t="s">
        <v>332</v>
      </c>
      <c r="R1540" s="78" t="s">
        <v>331</v>
      </c>
      <c r="V1540">
        <v>1</v>
      </c>
      <c r="AV1540" s="78" t="s">
        <v>145</v>
      </c>
      <c r="AW1540" s="78" t="s">
        <v>5622</v>
      </c>
      <c r="AX1540" s="78" t="s">
        <v>145</v>
      </c>
      <c r="AY1540" s="78" t="s">
        <v>1093</v>
      </c>
      <c r="AZ1540" s="78" t="s">
        <v>145</v>
      </c>
    </row>
    <row r="1541" spans="1:52" ht="30" customHeight="1">
      <c r="A1541" s="172" t="s">
        <v>1797</v>
      </c>
      <c r="B1541" s="172" t="s">
        <v>1514</v>
      </c>
      <c r="C1541" s="172" t="s">
        <v>1515</v>
      </c>
      <c r="D1541" s="173">
        <v>1.2500000000000001E-2</v>
      </c>
      <c r="E1541" s="184">
        <f>단가대비표!O377</f>
        <v>0</v>
      </c>
      <c r="F1541" s="178">
        <f>TRUNC(E1541*D1541,1)</f>
        <v>0</v>
      </c>
      <c r="G1541" s="184">
        <f>단가대비표!P377</f>
        <v>172227</v>
      </c>
      <c r="H1541" s="178">
        <f>TRUNC(G1541*D1541,1)</f>
        <v>2152.8000000000002</v>
      </c>
      <c r="I1541" s="184">
        <f>단가대비표!V377</f>
        <v>0</v>
      </c>
      <c r="J1541" s="178">
        <f>TRUNC(I1541*D1541,1)</f>
        <v>0</v>
      </c>
      <c r="K1541" s="184">
        <f t="shared" si="248"/>
        <v>172227</v>
      </c>
      <c r="L1541" s="178">
        <f t="shared" si="248"/>
        <v>2152.8000000000002</v>
      </c>
      <c r="M1541" s="172" t="s">
        <v>1491</v>
      </c>
      <c r="N1541" s="78" t="s">
        <v>145</v>
      </c>
      <c r="O1541" s="78" t="s">
        <v>5486</v>
      </c>
      <c r="P1541" s="78" t="s">
        <v>332</v>
      </c>
      <c r="Q1541" s="78" t="s">
        <v>332</v>
      </c>
      <c r="R1541" s="78" t="s">
        <v>331</v>
      </c>
      <c r="V1541">
        <v>1</v>
      </c>
      <c r="AV1541" s="78" t="s">
        <v>145</v>
      </c>
      <c r="AW1541" s="78" t="s">
        <v>5623</v>
      </c>
      <c r="AX1541" s="78" t="s">
        <v>145</v>
      </c>
      <c r="AY1541" s="78" t="s">
        <v>1093</v>
      </c>
      <c r="AZ1541" s="78" t="s">
        <v>145</v>
      </c>
    </row>
    <row r="1542" spans="1:52" ht="30" customHeight="1">
      <c r="A1542" s="172" t="s">
        <v>1799</v>
      </c>
      <c r="B1542" s="172" t="s">
        <v>1800</v>
      </c>
      <c r="C1542" s="172" t="s">
        <v>1801</v>
      </c>
      <c r="D1542" s="173">
        <v>336.2</v>
      </c>
      <c r="E1542" s="184">
        <f>단가대비표!O344</f>
        <v>0</v>
      </c>
      <c r="F1542" s="178">
        <f>TRUNC(E1542*D1542,1)</f>
        <v>0</v>
      </c>
      <c r="G1542" s="184">
        <f>단가대비표!P344</f>
        <v>0</v>
      </c>
      <c r="H1542" s="178">
        <f>TRUNC(G1542*D1542,1)</f>
        <v>0</v>
      </c>
      <c r="I1542" s="184">
        <f>단가대비표!V344</f>
        <v>111</v>
      </c>
      <c r="J1542" s="178">
        <f>TRUNC(I1542*D1542,1)</f>
        <v>37318.199999999997</v>
      </c>
      <c r="K1542" s="184">
        <f t="shared" si="248"/>
        <v>111</v>
      </c>
      <c r="L1542" s="178">
        <f t="shared" si="248"/>
        <v>37318.199999999997</v>
      </c>
      <c r="M1542" s="172" t="s">
        <v>1491</v>
      </c>
      <c r="N1542" s="78" t="s">
        <v>145</v>
      </c>
      <c r="O1542" s="78" t="s">
        <v>5490</v>
      </c>
      <c r="P1542" s="78" t="s">
        <v>332</v>
      </c>
      <c r="Q1542" s="78" t="s">
        <v>332</v>
      </c>
      <c r="R1542" s="78" t="s">
        <v>331</v>
      </c>
      <c r="V1542">
        <v>1</v>
      </c>
      <c r="AV1542" s="78" t="s">
        <v>145</v>
      </c>
      <c r="AW1542" s="78" t="s">
        <v>5624</v>
      </c>
      <c r="AX1542" s="78" t="s">
        <v>145</v>
      </c>
      <c r="AY1542" s="78" t="s">
        <v>1093</v>
      </c>
      <c r="AZ1542" s="78" t="s">
        <v>145</v>
      </c>
    </row>
    <row r="1543" spans="1:52" ht="30" customHeight="1">
      <c r="A1543" s="172" t="s">
        <v>1558</v>
      </c>
      <c r="B1543" s="172" t="s">
        <v>1802</v>
      </c>
      <c r="C1543" s="172" t="s">
        <v>381</v>
      </c>
      <c r="D1543" s="173">
        <v>0.1</v>
      </c>
      <c r="E1543" s="184">
        <f>단가대비표!O343</f>
        <v>0</v>
      </c>
      <c r="F1543" s="178">
        <f>TRUNC(E1543*D1543,1)</f>
        <v>0</v>
      </c>
      <c r="G1543" s="184">
        <f>단가대비표!P343</f>
        <v>0</v>
      </c>
      <c r="H1543" s="178">
        <f>TRUNC(G1543*D1543,1)</f>
        <v>0</v>
      </c>
      <c r="I1543" s="184">
        <f>단가대비표!V343</f>
        <v>1753</v>
      </c>
      <c r="J1543" s="178">
        <f>TRUNC(I1543*D1543,1)</f>
        <v>175.3</v>
      </c>
      <c r="K1543" s="184">
        <f t="shared" si="248"/>
        <v>1753</v>
      </c>
      <c r="L1543" s="178">
        <f t="shared" si="248"/>
        <v>175.3</v>
      </c>
      <c r="M1543" s="172" t="s">
        <v>1491</v>
      </c>
      <c r="N1543" s="78" t="s">
        <v>145</v>
      </c>
      <c r="O1543" s="78" t="s">
        <v>5492</v>
      </c>
      <c r="P1543" s="78" t="s">
        <v>332</v>
      </c>
      <c r="Q1543" s="78" t="s">
        <v>332</v>
      </c>
      <c r="R1543" s="78" t="s">
        <v>331</v>
      </c>
      <c r="V1543">
        <v>1</v>
      </c>
      <c r="AV1543" s="78" t="s">
        <v>145</v>
      </c>
      <c r="AW1543" s="78" t="s">
        <v>5625</v>
      </c>
      <c r="AX1543" s="78" t="s">
        <v>145</v>
      </c>
      <c r="AY1543" s="78" t="s">
        <v>1093</v>
      </c>
      <c r="AZ1543" s="78" t="s">
        <v>145</v>
      </c>
    </row>
    <row r="1544" spans="1:52" ht="30" customHeight="1">
      <c r="A1544" s="172" t="s">
        <v>1492</v>
      </c>
      <c r="B1544" s="172" t="s">
        <v>1493</v>
      </c>
      <c r="C1544" s="172" t="s">
        <v>1096</v>
      </c>
      <c r="D1544" s="173">
        <v>1</v>
      </c>
      <c r="E1544" s="184">
        <v>0</v>
      </c>
      <c r="F1544" s="178">
        <f>TRUNC(E1544*D1544,1)</f>
        <v>0</v>
      </c>
      <c r="G1544" s="184">
        <v>0</v>
      </c>
      <c r="H1544" s="178">
        <f>TRUNC(G1544*D1544,1)</f>
        <v>0</v>
      </c>
      <c r="I1544" s="184">
        <f>TRUNC(SUMIF(V1540:V1544, RIGHTB(O1544, 1), L1540:L1544)*U1544, 2)</f>
        <v>44494.3</v>
      </c>
      <c r="J1544" s="178">
        <f>TRUNC(I1544*D1544,1)</f>
        <v>44494.3</v>
      </c>
      <c r="K1544" s="184">
        <f t="shared" si="248"/>
        <v>44494.3</v>
      </c>
      <c r="L1544" s="178">
        <f t="shared" si="248"/>
        <v>44494.3</v>
      </c>
      <c r="M1544" s="172" t="s">
        <v>145</v>
      </c>
      <c r="N1544" s="78" t="s">
        <v>4092</v>
      </c>
      <c r="O1544" s="78" t="s">
        <v>4186</v>
      </c>
      <c r="P1544" s="78" t="s">
        <v>332</v>
      </c>
      <c r="Q1544" s="78" t="s">
        <v>332</v>
      </c>
      <c r="R1544" s="78" t="s">
        <v>332</v>
      </c>
      <c r="S1544">
        <v>3</v>
      </c>
      <c r="T1544">
        <v>2</v>
      </c>
      <c r="U1544">
        <v>1</v>
      </c>
      <c r="AV1544" s="78" t="s">
        <v>145</v>
      </c>
      <c r="AW1544" s="78" t="s">
        <v>5626</v>
      </c>
      <c r="AX1544" s="78" t="s">
        <v>145</v>
      </c>
      <c r="AY1544" s="78" t="s">
        <v>145</v>
      </c>
      <c r="AZ1544" s="78" t="s">
        <v>145</v>
      </c>
    </row>
    <row r="1545" spans="1:52" ht="30" customHeight="1">
      <c r="A1545" s="172" t="s">
        <v>1494</v>
      </c>
      <c r="B1545" s="172" t="s">
        <v>145</v>
      </c>
      <c r="C1545" s="172" t="s">
        <v>145</v>
      </c>
      <c r="D1545" s="173"/>
      <c r="E1545" s="184"/>
      <c r="F1545" s="178">
        <f>TRUNC(SUMIF(N1540:N1544, N1539, F1540:F1544),0)</f>
        <v>0</v>
      </c>
      <c r="G1545" s="184"/>
      <c r="H1545" s="178">
        <f>TRUNC(SUMIF(N1540:N1544, N1539, H1540:H1544),0)</f>
        <v>0</v>
      </c>
      <c r="I1545" s="184"/>
      <c r="J1545" s="178">
        <f>TRUNC(SUMIF(N1540:N1544, N1539, J1540:J1544),0)</f>
        <v>44494</v>
      </c>
      <c r="K1545" s="184"/>
      <c r="L1545" s="178">
        <f>F1545+H1545+J1545</f>
        <v>44494</v>
      </c>
      <c r="M1545" s="172" t="s">
        <v>145</v>
      </c>
      <c r="N1545" s="78" t="s">
        <v>342</v>
      </c>
      <c r="O1545" s="78" t="s">
        <v>342</v>
      </c>
      <c r="P1545" s="78" t="s">
        <v>145</v>
      </c>
      <c r="Q1545" s="78" t="s">
        <v>145</v>
      </c>
      <c r="R1545" s="78" t="s">
        <v>145</v>
      </c>
      <c r="AV1545" s="78" t="s">
        <v>145</v>
      </c>
      <c r="AW1545" s="78" t="s">
        <v>145</v>
      </c>
      <c r="AX1545" s="78" t="s">
        <v>145</v>
      </c>
      <c r="AY1545" s="78" t="s">
        <v>145</v>
      </c>
      <c r="AZ1545" s="78" t="s">
        <v>145</v>
      </c>
    </row>
    <row r="1546" spans="1:52" ht="30" customHeight="1">
      <c r="A1546" s="173"/>
      <c r="B1546" s="173"/>
      <c r="C1546" s="173"/>
      <c r="D1546" s="173"/>
      <c r="E1546" s="184"/>
      <c r="F1546" s="178"/>
      <c r="G1546" s="184"/>
      <c r="H1546" s="178"/>
      <c r="I1546" s="184"/>
      <c r="J1546" s="178"/>
      <c r="K1546" s="184"/>
      <c r="L1546" s="178"/>
      <c r="M1546" s="173"/>
    </row>
    <row r="1547" spans="1:52" ht="30" customHeight="1">
      <c r="A1547" s="179" t="s">
        <v>3287</v>
      </c>
      <c r="B1547" s="180"/>
      <c r="C1547" s="180"/>
      <c r="D1547" s="180"/>
      <c r="E1547" s="181"/>
      <c r="F1547" s="182"/>
      <c r="G1547" s="181"/>
      <c r="H1547" s="182"/>
      <c r="I1547" s="181"/>
      <c r="J1547" s="182"/>
      <c r="K1547" s="181"/>
      <c r="L1547" s="182"/>
      <c r="M1547" s="183"/>
      <c r="N1547" s="78" t="s">
        <v>4094</v>
      </c>
    </row>
    <row r="1548" spans="1:52" ht="30" customHeight="1">
      <c r="A1548" s="172" t="s">
        <v>1796</v>
      </c>
      <c r="B1548" s="172" t="s">
        <v>1514</v>
      </c>
      <c r="C1548" s="172" t="s">
        <v>1515</v>
      </c>
      <c r="D1548" s="173">
        <v>6.25E-2</v>
      </c>
      <c r="E1548" s="184">
        <f>단가대비표!O376</f>
        <v>0</v>
      </c>
      <c r="F1548" s="178">
        <f>TRUNC(E1548*D1548,1)</f>
        <v>0</v>
      </c>
      <c r="G1548" s="184">
        <f>단가대비표!P376</f>
        <v>193922</v>
      </c>
      <c r="H1548" s="178">
        <f>TRUNC(G1548*D1548,1)</f>
        <v>12120.1</v>
      </c>
      <c r="I1548" s="184">
        <f>단가대비표!V376</f>
        <v>0</v>
      </c>
      <c r="J1548" s="178">
        <f>TRUNC(I1548*D1548,1)</f>
        <v>0</v>
      </c>
      <c r="K1548" s="184">
        <f t="shared" ref="K1548:L1552" si="249">TRUNC(E1548+G1548+I1548,1)</f>
        <v>193922</v>
      </c>
      <c r="L1548" s="178">
        <f t="shared" si="249"/>
        <v>12120.1</v>
      </c>
      <c r="M1548" s="172" t="s">
        <v>1491</v>
      </c>
      <c r="N1548" s="78" t="s">
        <v>145</v>
      </c>
      <c r="O1548" s="78" t="s">
        <v>5484</v>
      </c>
      <c r="P1548" s="78" t="s">
        <v>332</v>
      </c>
      <c r="Q1548" s="78" t="s">
        <v>332</v>
      </c>
      <c r="R1548" s="78" t="s">
        <v>331</v>
      </c>
      <c r="V1548">
        <v>1</v>
      </c>
      <c r="AV1548" s="78" t="s">
        <v>145</v>
      </c>
      <c r="AW1548" s="78" t="s">
        <v>5627</v>
      </c>
      <c r="AX1548" s="78" t="s">
        <v>145</v>
      </c>
      <c r="AY1548" s="78" t="s">
        <v>1093</v>
      </c>
      <c r="AZ1548" s="78" t="s">
        <v>145</v>
      </c>
    </row>
    <row r="1549" spans="1:52" ht="30" customHeight="1">
      <c r="A1549" s="172" t="s">
        <v>1797</v>
      </c>
      <c r="B1549" s="172" t="s">
        <v>1514</v>
      </c>
      <c r="C1549" s="172" t="s">
        <v>1515</v>
      </c>
      <c r="D1549" s="173">
        <v>6.25E-2</v>
      </c>
      <c r="E1549" s="184">
        <f>단가대비표!O377</f>
        <v>0</v>
      </c>
      <c r="F1549" s="178">
        <f>TRUNC(E1549*D1549,1)</f>
        <v>0</v>
      </c>
      <c r="G1549" s="184">
        <f>단가대비표!P377</f>
        <v>172227</v>
      </c>
      <c r="H1549" s="178">
        <f>TRUNC(G1549*D1549,1)</f>
        <v>10764.1</v>
      </c>
      <c r="I1549" s="184">
        <f>단가대비표!V377</f>
        <v>0</v>
      </c>
      <c r="J1549" s="178">
        <f>TRUNC(I1549*D1549,1)</f>
        <v>0</v>
      </c>
      <c r="K1549" s="184">
        <f t="shared" si="249"/>
        <v>172227</v>
      </c>
      <c r="L1549" s="178">
        <f t="shared" si="249"/>
        <v>10764.1</v>
      </c>
      <c r="M1549" s="172" t="s">
        <v>1491</v>
      </c>
      <c r="N1549" s="78" t="s">
        <v>145</v>
      </c>
      <c r="O1549" s="78" t="s">
        <v>5486</v>
      </c>
      <c r="P1549" s="78" t="s">
        <v>332</v>
      </c>
      <c r="Q1549" s="78" t="s">
        <v>332</v>
      </c>
      <c r="R1549" s="78" t="s">
        <v>331</v>
      </c>
      <c r="V1549">
        <v>1</v>
      </c>
      <c r="AV1549" s="78" t="s">
        <v>145</v>
      </c>
      <c r="AW1549" s="78" t="s">
        <v>5628</v>
      </c>
      <c r="AX1549" s="78" t="s">
        <v>145</v>
      </c>
      <c r="AY1549" s="78" t="s">
        <v>1093</v>
      </c>
      <c r="AZ1549" s="78" t="s">
        <v>145</v>
      </c>
    </row>
    <row r="1550" spans="1:52" ht="30" customHeight="1">
      <c r="A1550" s="172" t="s">
        <v>1799</v>
      </c>
      <c r="B1550" s="172" t="s">
        <v>1800</v>
      </c>
      <c r="C1550" s="172" t="s">
        <v>1801</v>
      </c>
      <c r="D1550" s="173">
        <v>801.7</v>
      </c>
      <c r="E1550" s="184">
        <f>단가대비표!O344</f>
        <v>0</v>
      </c>
      <c r="F1550" s="178">
        <f>TRUNC(E1550*D1550,1)</f>
        <v>0</v>
      </c>
      <c r="G1550" s="184">
        <f>단가대비표!P344</f>
        <v>0</v>
      </c>
      <c r="H1550" s="178">
        <f>TRUNC(G1550*D1550,1)</f>
        <v>0</v>
      </c>
      <c r="I1550" s="184">
        <f>단가대비표!V344</f>
        <v>111</v>
      </c>
      <c r="J1550" s="178">
        <f>TRUNC(I1550*D1550,1)</f>
        <v>88988.7</v>
      </c>
      <c r="K1550" s="184">
        <f t="shared" si="249"/>
        <v>111</v>
      </c>
      <c r="L1550" s="178">
        <f t="shared" si="249"/>
        <v>88988.7</v>
      </c>
      <c r="M1550" s="172" t="s">
        <v>1491</v>
      </c>
      <c r="N1550" s="78" t="s">
        <v>145</v>
      </c>
      <c r="O1550" s="78" t="s">
        <v>5490</v>
      </c>
      <c r="P1550" s="78" t="s">
        <v>332</v>
      </c>
      <c r="Q1550" s="78" t="s">
        <v>332</v>
      </c>
      <c r="R1550" s="78" t="s">
        <v>331</v>
      </c>
      <c r="V1550">
        <v>1</v>
      </c>
      <c r="AV1550" s="78" t="s">
        <v>145</v>
      </c>
      <c r="AW1550" s="78" t="s">
        <v>5629</v>
      </c>
      <c r="AX1550" s="78" t="s">
        <v>145</v>
      </c>
      <c r="AY1550" s="78" t="s">
        <v>1093</v>
      </c>
      <c r="AZ1550" s="78" t="s">
        <v>145</v>
      </c>
    </row>
    <row r="1551" spans="1:52" ht="30" customHeight="1">
      <c r="A1551" s="172" t="s">
        <v>1558</v>
      </c>
      <c r="B1551" s="172" t="s">
        <v>1802</v>
      </c>
      <c r="C1551" s="172" t="s">
        <v>381</v>
      </c>
      <c r="D1551" s="173">
        <v>0.4</v>
      </c>
      <c r="E1551" s="184">
        <f>단가대비표!O343</f>
        <v>0</v>
      </c>
      <c r="F1551" s="178">
        <f>TRUNC(E1551*D1551,1)</f>
        <v>0</v>
      </c>
      <c r="G1551" s="184">
        <f>단가대비표!P343</f>
        <v>0</v>
      </c>
      <c r="H1551" s="178">
        <f>TRUNC(G1551*D1551,1)</f>
        <v>0</v>
      </c>
      <c r="I1551" s="184">
        <f>단가대비표!V343</f>
        <v>1753</v>
      </c>
      <c r="J1551" s="178">
        <f>TRUNC(I1551*D1551,1)</f>
        <v>701.2</v>
      </c>
      <c r="K1551" s="184">
        <f t="shared" si="249"/>
        <v>1753</v>
      </c>
      <c r="L1551" s="178">
        <f t="shared" si="249"/>
        <v>701.2</v>
      </c>
      <c r="M1551" s="172" t="s">
        <v>1491</v>
      </c>
      <c r="N1551" s="78" t="s">
        <v>145</v>
      </c>
      <c r="O1551" s="78" t="s">
        <v>5492</v>
      </c>
      <c r="P1551" s="78" t="s">
        <v>332</v>
      </c>
      <c r="Q1551" s="78" t="s">
        <v>332</v>
      </c>
      <c r="R1551" s="78" t="s">
        <v>331</v>
      </c>
      <c r="V1551">
        <v>1</v>
      </c>
      <c r="AV1551" s="78" t="s">
        <v>145</v>
      </c>
      <c r="AW1551" s="78" t="s">
        <v>5630</v>
      </c>
      <c r="AX1551" s="78" t="s">
        <v>145</v>
      </c>
      <c r="AY1551" s="78" t="s">
        <v>1093</v>
      </c>
      <c r="AZ1551" s="78" t="s">
        <v>145</v>
      </c>
    </row>
    <row r="1552" spans="1:52" ht="30" customHeight="1">
      <c r="A1552" s="172" t="s">
        <v>1492</v>
      </c>
      <c r="B1552" s="172" t="s">
        <v>1493</v>
      </c>
      <c r="C1552" s="172" t="s">
        <v>1096</v>
      </c>
      <c r="D1552" s="173">
        <v>1</v>
      </c>
      <c r="E1552" s="184">
        <v>0</v>
      </c>
      <c r="F1552" s="178">
        <f>TRUNC(E1552*D1552,1)</f>
        <v>0</v>
      </c>
      <c r="G1552" s="184">
        <v>0</v>
      </c>
      <c r="H1552" s="178">
        <f>TRUNC(G1552*D1552,1)</f>
        <v>0</v>
      </c>
      <c r="I1552" s="184">
        <f>TRUNC(SUMIF(V1548:V1552, RIGHTB(O1552, 1), L1548:L1552)*U1552, 2)</f>
        <v>112574.1</v>
      </c>
      <c r="J1552" s="178">
        <f>TRUNC(I1552*D1552,1)</f>
        <v>112574.1</v>
      </c>
      <c r="K1552" s="184">
        <f t="shared" si="249"/>
        <v>112574.1</v>
      </c>
      <c r="L1552" s="178">
        <f t="shared" si="249"/>
        <v>112574.1</v>
      </c>
      <c r="M1552" s="172" t="s">
        <v>145</v>
      </c>
      <c r="N1552" s="78" t="s">
        <v>4094</v>
      </c>
      <c r="O1552" s="78" t="s">
        <v>4186</v>
      </c>
      <c r="P1552" s="78" t="s">
        <v>332</v>
      </c>
      <c r="Q1552" s="78" t="s">
        <v>332</v>
      </c>
      <c r="R1552" s="78" t="s">
        <v>332</v>
      </c>
      <c r="S1552">
        <v>3</v>
      </c>
      <c r="T1552">
        <v>2</v>
      </c>
      <c r="U1552">
        <v>1</v>
      </c>
      <c r="AV1552" s="78" t="s">
        <v>145</v>
      </c>
      <c r="AW1552" s="78" t="s">
        <v>5631</v>
      </c>
      <c r="AX1552" s="78" t="s">
        <v>145</v>
      </c>
      <c r="AY1552" s="78" t="s">
        <v>145</v>
      </c>
      <c r="AZ1552" s="78" t="s">
        <v>145</v>
      </c>
    </row>
    <row r="1553" spans="1:52" ht="30" customHeight="1">
      <c r="A1553" s="172" t="s">
        <v>1494</v>
      </c>
      <c r="B1553" s="172" t="s">
        <v>145</v>
      </c>
      <c r="C1553" s="172" t="s">
        <v>145</v>
      </c>
      <c r="D1553" s="173"/>
      <c r="E1553" s="184"/>
      <c r="F1553" s="178">
        <f>TRUNC(SUMIF(N1548:N1552, N1547, F1548:F1552),0)</f>
        <v>0</v>
      </c>
      <c r="G1553" s="184"/>
      <c r="H1553" s="178">
        <f>TRUNC(SUMIF(N1548:N1552, N1547, H1548:H1552),0)</f>
        <v>0</v>
      </c>
      <c r="I1553" s="184"/>
      <c r="J1553" s="178">
        <f>TRUNC(SUMIF(N1548:N1552, N1547, J1548:J1552),0)</f>
        <v>112574</v>
      </c>
      <c r="K1553" s="184"/>
      <c r="L1553" s="178">
        <f>F1553+H1553+J1553</f>
        <v>112574</v>
      </c>
      <c r="M1553" s="172" t="s">
        <v>145</v>
      </c>
      <c r="N1553" s="78" t="s">
        <v>342</v>
      </c>
      <c r="O1553" s="78" t="s">
        <v>342</v>
      </c>
      <c r="P1553" s="78" t="s">
        <v>145</v>
      </c>
      <c r="Q1553" s="78" t="s">
        <v>145</v>
      </c>
      <c r="R1553" s="78" t="s">
        <v>145</v>
      </c>
      <c r="AV1553" s="78" t="s">
        <v>145</v>
      </c>
      <c r="AW1553" s="78" t="s">
        <v>145</v>
      </c>
      <c r="AX1553" s="78" t="s">
        <v>145</v>
      </c>
      <c r="AY1553" s="78" t="s">
        <v>145</v>
      </c>
      <c r="AZ1553" s="78" t="s">
        <v>145</v>
      </c>
    </row>
    <row r="1554" spans="1:52" ht="30" customHeight="1">
      <c r="A1554" s="173"/>
      <c r="B1554" s="173"/>
      <c r="C1554" s="173"/>
      <c r="D1554" s="173"/>
      <c r="E1554" s="184"/>
      <c r="F1554" s="178"/>
      <c r="G1554" s="184"/>
      <c r="H1554" s="178"/>
      <c r="I1554" s="184"/>
      <c r="J1554" s="178"/>
      <c r="K1554" s="184"/>
      <c r="L1554" s="178"/>
      <c r="M1554" s="173"/>
    </row>
    <row r="1555" spans="1:52" ht="30" customHeight="1">
      <c r="A1555" s="179" t="s">
        <v>3288</v>
      </c>
      <c r="B1555" s="180"/>
      <c r="C1555" s="180"/>
      <c r="D1555" s="180"/>
      <c r="E1555" s="181"/>
      <c r="F1555" s="182"/>
      <c r="G1555" s="181"/>
      <c r="H1555" s="182"/>
      <c r="I1555" s="181"/>
      <c r="J1555" s="182"/>
      <c r="K1555" s="181"/>
      <c r="L1555" s="182"/>
      <c r="M1555" s="183"/>
      <c r="N1555" s="78" t="s">
        <v>4096</v>
      </c>
    </row>
    <row r="1556" spans="1:52" ht="30" customHeight="1">
      <c r="A1556" s="172" t="s">
        <v>1796</v>
      </c>
      <c r="B1556" s="172" t="s">
        <v>1514</v>
      </c>
      <c r="C1556" s="172" t="s">
        <v>1515</v>
      </c>
      <c r="D1556" s="173">
        <v>6.25E-2</v>
      </c>
      <c r="E1556" s="184">
        <f>단가대비표!O376</f>
        <v>0</v>
      </c>
      <c r="F1556" s="178">
        <f>TRUNC(E1556*D1556,1)</f>
        <v>0</v>
      </c>
      <c r="G1556" s="184">
        <f>단가대비표!P376</f>
        <v>193922</v>
      </c>
      <c r="H1556" s="178">
        <f>TRUNC(G1556*D1556,1)</f>
        <v>12120.1</v>
      </c>
      <c r="I1556" s="184">
        <f>단가대비표!V376</f>
        <v>0</v>
      </c>
      <c r="J1556" s="178">
        <f>TRUNC(I1556*D1556,1)</f>
        <v>0</v>
      </c>
      <c r="K1556" s="184">
        <f t="shared" ref="K1556:L1560" si="250">TRUNC(E1556+G1556+I1556,1)</f>
        <v>193922</v>
      </c>
      <c r="L1556" s="178">
        <f t="shared" si="250"/>
        <v>12120.1</v>
      </c>
      <c r="M1556" s="172" t="s">
        <v>1491</v>
      </c>
      <c r="N1556" s="78" t="s">
        <v>145</v>
      </c>
      <c r="O1556" s="78" t="s">
        <v>5484</v>
      </c>
      <c r="P1556" s="78" t="s">
        <v>332</v>
      </c>
      <c r="Q1556" s="78" t="s">
        <v>332</v>
      </c>
      <c r="R1556" s="78" t="s">
        <v>331</v>
      </c>
      <c r="V1556">
        <v>1</v>
      </c>
      <c r="AV1556" s="78" t="s">
        <v>145</v>
      </c>
      <c r="AW1556" s="78" t="s">
        <v>5632</v>
      </c>
      <c r="AX1556" s="78" t="s">
        <v>145</v>
      </c>
      <c r="AY1556" s="78" t="s">
        <v>1093</v>
      </c>
      <c r="AZ1556" s="78" t="s">
        <v>145</v>
      </c>
    </row>
    <row r="1557" spans="1:52" ht="30" customHeight="1">
      <c r="A1557" s="172" t="s">
        <v>1797</v>
      </c>
      <c r="B1557" s="172" t="s">
        <v>1514</v>
      </c>
      <c r="C1557" s="172" t="s">
        <v>1515</v>
      </c>
      <c r="D1557" s="173">
        <v>7.4999999999999997E-2</v>
      </c>
      <c r="E1557" s="184">
        <f>단가대비표!O377</f>
        <v>0</v>
      </c>
      <c r="F1557" s="178">
        <f>TRUNC(E1557*D1557,1)</f>
        <v>0</v>
      </c>
      <c r="G1557" s="184">
        <f>단가대비표!P377</f>
        <v>172227</v>
      </c>
      <c r="H1557" s="178">
        <f>TRUNC(G1557*D1557,1)</f>
        <v>12917</v>
      </c>
      <c r="I1557" s="184">
        <f>단가대비표!V377</f>
        <v>0</v>
      </c>
      <c r="J1557" s="178">
        <f>TRUNC(I1557*D1557,1)</f>
        <v>0</v>
      </c>
      <c r="K1557" s="184">
        <f t="shared" si="250"/>
        <v>172227</v>
      </c>
      <c r="L1557" s="178">
        <f t="shared" si="250"/>
        <v>12917</v>
      </c>
      <c r="M1557" s="172" t="s">
        <v>1491</v>
      </c>
      <c r="N1557" s="78" t="s">
        <v>145</v>
      </c>
      <c r="O1557" s="78" t="s">
        <v>5486</v>
      </c>
      <c r="P1557" s="78" t="s">
        <v>332</v>
      </c>
      <c r="Q1557" s="78" t="s">
        <v>332</v>
      </c>
      <c r="R1557" s="78" t="s">
        <v>331</v>
      </c>
      <c r="V1557">
        <v>1</v>
      </c>
      <c r="AV1557" s="78" t="s">
        <v>145</v>
      </c>
      <c r="AW1557" s="78" t="s">
        <v>5633</v>
      </c>
      <c r="AX1557" s="78" t="s">
        <v>145</v>
      </c>
      <c r="AY1557" s="78" t="s">
        <v>1093</v>
      </c>
      <c r="AZ1557" s="78" t="s">
        <v>145</v>
      </c>
    </row>
    <row r="1558" spans="1:52" ht="30" customHeight="1">
      <c r="A1558" s="172" t="s">
        <v>1799</v>
      </c>
      <c r="B1558" s="172" t="s">
        <v>1800</v>
      </c>
      <c r="C1558" s="172" t="s">
        <v>1801</v>
      </c>
      <c r="D1558" s="173">
        <v>17</v>
      </c>
      <c r="E1558" s="184">
        <f>단가대비표!O344</f>
        <v>0</v>
      </c>
      <c r="F1558" s="178">
        <f>TRUNC(E1558*D1558,1)</f>
        <v>0</v>
      </c>
      <c r="G1558" s="184">
        <f>단가대비표!P344</f>
        <v>0</v>
      </c>
      <c r="H1558" s="178">
        <f>TRUNC(G1558*D1558,1)</f>
        <v>0</v>
      </c>
      <c r="I1558" s="184">
        <f>단가대비표!V344</f>
        <v>111</v>
      </c>
      <c r="J1558" s="178">
        <f>TRUNC(I1558*D1558,1)</f>
        <v>1887</v>
      </c>
      <c r="K1558" s="184">
        <f t="shared" si="250"/>
        <v>111</v>
      </c>
      <c r="L1558" s="178">
        <f t="shared" si="250"/>
        <v>1887</v>
      </c>
      <c r="M1558" s="172" t="s">
        <v>1491</v>
      </c>
      <c r="N1558" s="78" t="s">
        <v>145</v>
      </c>
      <c r="O1558" s="78" t="s">
        <v>5490</v>
      </c>
      <c r="P1558" s="78" t="s">
        <v>332</v>
      </c>
      <c r="Q1558" s="78" t="s">
        <v>332</v>
      </c>
      <c r="R1558" s="78" t="s">
        <v>331</v>
      </c>
      <c r="V1558">
        <v>1</v>
      </c>
      <c r="AV1558" s="78" t="s">
        <v>145</v>
      </c>
      <c r="AW1558" s="78" t="s">
        <v>5634</v>
      </c>
      <c r="AX1558" s="78" t="s">
        <v>145</v>
      </c>
      <c r="AY1558" s="78" t="s">
        <v>1093</v>
      </c>
      <c r="AZ1558" s="78" t="s">
        <v>145</v>
      </c>
    </row>
    <row r="1559" spans="1:52" ht="30" customHeight="1">
      <c r="A1559" s="172" t="s">
        <v>1558</v>
      </c>
      <c r="B1559" s="172" t="s">
        <v>1802</v>
      </c>
      <c r="C1559" s="172" t="s">
        <v>381</v>
      </c>
      <c r="D1559" s="173">
        <v>0.1</v>
      </c>
      <c r="E1559" s="184">
        <f>단가대비표!O343</f>
        <v>0</v>
      </c>
      <c r="F1559" s="178">
        <f>TRUNC(E1559*D1559,1)</f>
        <v>0</v>
      </c>
      <c r="G1559" s="184">
        <f>단가대비표!P343</f>
        <v>0</v>
      </c>
      <c r="H1559" s="178">
        <f>TRUNC(G1559*D1559,1)</f>
        <v>0</v>
      </c>
      <c r="I1559" s="184">
        <f>단가대비표!V343</f>
        <v>1753</v>
      </c>
      <c r="J1559" s="178">
        <f>TRUNC(I1559*D1559,1)</f>
        <v>175.3</v>
      </c>
      <c r="K1559" s="184">
        <f t="shared" si="250"/>
        <v>1753</v>
      </c>
      <c r="L1559" s="178">
        <f t="shared" si="250"/>
        <v>175.3</v>
      </c>
      <c r="M1559" s="172" t="s">
        <v>1491</v>
      </c>
      <c r="N1559" s="78" t="s">
        <v>145</v>
      </c>
      <c r="O1559" s="78" t="s">
        <v>5492</v>
      </c>
      <c r="P1559" s="78" t="s">
        <v>332</v>
      </c>
      <c r="Q1559" s="78" t="s">
        <v>332</v>
      </c>
      <c r="R1559" s="78" t="s">
        <v>331</v>
      </c>
      <c r="V1559">
        <v>1</v>
      </c>
      <c r="AV1559" s="78" t="s">
        <v>145</v>
      </c>
      <c r="AW1559" s="78" t="s">
        <v>5635</v>
      </c>
      <c r="AX1559" s="78" t="s">
        <v>145</v>
      </c>
      <c r="AY1559" s="78" t="s">
        <v>1093</v>
      </c>
      <c r="AZ1559" s="78" t="s">
        <v>145</v>
      </c>
    </row>
    <row r="1560" spans="1:52" ht="30" customHeight="1">
      <c r="A1560" s="172" t="s">
        <v>1492</v>
      </c>
      <c r="B1560" s="172" t="s">
        <v>1493</v>
      </c>
      <c r="C1560" s="172" t="s">
        <v>1096</v>
      </c>
      <c r="D1560" s="173">
        <v>1</v>
      </c>
      <c r="E1560" s="184">
        <v>0</v>
      </c>
      <c r="F1560" s="178">
        <f>TRUNC(E1560*D1560,1)</f>
        <v>0</v>
      </c>
      <c r="G1560" s="184">
        <v>0</v>
      </c>
      <c r="H1560" s="178">
        <f>TRUNC(G1560*D1560,1)</f>
        <v>0</v>
      </c>
      <c r="I1560" s="184">
        <f>TRUNC(SUMIF(V1556:V1560, RIGHTB(O1560, 1), L1556:L1560)*U1560, 2)</f>
        <v>27099.4</v>
      </c>
      <c r="J1560" s="178">
        <f>TRUNC(I1560*D1560,1)</f>
        <v>27099.4</v>
      </c>
      <c r="K1560" s="184">
        <f t="shared" si="250"/>
        <v>27099.4</v>
      </c>
      <c r="L1560" s="178">
        <f t="shared" si="250"/>
        <v>27099.4</v>
      </c>
      <c r="M1560" s="172" t="s">
        <v>145</v>
      </c>
      <c r="N1560" s="78" t="s">
        <v>4096</v>
      </c>
      <c r="O1560" s="78" t="s">
        <v>4186</v>
      </c>
      <c r="P1560" s="78" t="s">
        <v>332</v>
      </c>
      <c r="Q1560" s="78" t="s">
        <v>332</v>
      </c>
      <c r="R1560" s="78" t="s">
        <v>332</v>
      </c>
      <c r="S1560">
        <v>3</v>
      </c>
      <c r="T1560">
        <v>2</v>
      </c>
      <c r="U1560">
        <v>1</v>
      </c>
      <c r="AV1560" s="78" t="s">
        <v>145</v>
      </c>
      <c r="AW1560" s="78" t="s">
        <v>5636</v>
      </c>
      <c r="AX1560" s="78" t="s">
        <v>145</v>
      </c>
      <c r="AY1560" s="78" t="s">
        <v>145</v>
      </c>
      <c r="AZ1560" s="78" t="s">
        <v>145</v>
      </c>
    </row>
    <row r="1561" spans="1:52" ht="30" customHeight="1">
      <c r="A1561" s="172" t="s">
        <v>1494</v>
      </c>
      <c r="B1561" s="172" t="s">
        <v>145</v>
      </c>
      <c r="C1561" s="172" t="s">
        <v>145</v>
      </c>
      <c r="D1561" s="173"/>
      <c r="E1561" s="184"/>
      <c r="F1561" s="178">
        <f>TRUNC(SUMIF(N1556:N1560, N1555, F1556:F1560),0)</f>
        <v>0</v>
      </c>
      <c r="G1561" s="184"/>
      <c r="H1561" s="178">
        <f>TRUNC(SUMIF(N1556:N1560, N1555, H1556:H1560),0)</f>
        <v>0</v>
      </c>
      <c r="I1561" s="184"/>
      <c r="J1561" s="178">
        <f>TRUNC(SUMIF(N1556:N1560, N1555, J1556:J1560),0)</f>
        <v>27099</v>
      </c>
      <c r="K1561" s="184"/>
      <c r="L1561" s="178">
        <f>F1561+H1561+J1561</f>
        <v>27099</v>
      </c>
      <c r="M1561" s="172" t="s">
        <v>145</v>
      </c>
      <c r="N1561" s="78" t="s">
        <v>342</v>
      </c>
      <c r="O1561" s="78" t="s">
        <v>342</v>
      </c>
      <c r="P1561" s="78" t="s">
        <v>145</v>
      </c>
      <c r="Q1561" s="78" t="s">
        <v>145</v>
      </c>
      <c r="R1561" s="78" t="s">
        <v>145</v>
      </c>
      <c r="AV1561" s="78" t="s">
        <v>145</v>
      </c>
      <c r="AW1561" s="78" t="s">
        <v>145</v>
      </c>
      <c r="AX1561" s="78" t="s">
        <v>145</v>
      </c>
      <c r="AY1561" s="78" t="s">
        <v>145</v>
      </c>
      <c r="AZ1561" s="78" t="s">
        <v>145</v>
      </c>
    </row>
    <row r="1562" spans="1:52" ht="30" customHeight="1">
      <c r="A1562" s="173"/>
      <c r="B1562" s="173"/>
      <c r="C1562" s="173"/>
      <c r="D1562" s="173"/>
      <c r="E1562" s="184"/>
      <c r="F1562" s="178"/>
      <c r="G1562" s="184"/>
      <c r="H1562" s="178"/>
      <c r="I1562" s="184"/>
      <c r="J1562" s="178"/>
      <c r="K1562" s="184"/>
      <c r="L1562" s="178"/>
      <c r="M1562" s="173"/>
    </row>
    <row r="1563" spans="1:52" ht="30" customHeight="1">
      <c r="A1563" s="179" t="s">
        <v>3289</v>
      </c>
      <c r="B1563" s="180"/>
      <c r="C1563" s="180"/>
      <c r="D1563" s="180"/>
      <c r="E1563" s="181"/>
      <c r="F1563" s="182"/>
      <c r="G1563" s="181"/>
      <c r="H1563" s="182"/>
      <c r="I1563" s="181"/>
      <c r="J1563" s="182"/>
      <c r="K1563" s="181"/>
      <c r="L1563" s="182"/>
      <c r="M1563" s="183"/>
      <c r="N1563" s="78" t="s">
        <v>4098</v>
      </c>
    </row>
    <row r="1564" spans="1:52" ht="30" customHeight="1">
      <c r="A1564" s="172" t="s">
        <v>1796</v>
      </c>
      <c r="B1564" s="172" t="s">
        <v>1514</v>
      </c>
      <c r="C1564" s="172" t="s">
        <v>1515</v>
      </c>
      <c r="D1564" s="173">
        <v>1.2500000000000001E-2</v>
      </c>
      <c r="E1564" s="184">
        <f>단가대비표!O376</f>
        <v>0</v>
      </c>
      <c r="F1564" s="178">
        <f>TRUNC(E1564*D1564,1)</f>
        <v>0</v>
      </c>
      <c r="G1564" s="184">
        <f>단가대비표!P376</f>
        <v>193922</v>
      </c>
      <c r="H1564" s="178">
        <f>TRUNC(G1564*D1564,1)</f>
        <v>2424</v>
      </c>
      <c r="I1564" s="184">
        <f>단가대비표!V376</f>
        <v>0</v>
      </c>
      <c r="J1564" s="178">
        <f>TRUNC(I1564*D1564,1)</f>
        <v>0</v>
      </c>
      <c r="K1564" s="184">
        <f t="shared" ref="K1564:L1568" si="251">TRUNC(E1564+G1564+I1564,1)</f>
        <v>193922</v>
      </c>
      <c r="L1564" s="178">
        <f t="shared" si="251"/>
        <v>2424</v>
      </c>
      <c r="M1564" s="172" t="s">
        <v>1491</v>
      </c>
      <c r="N1564" s="78" t="s">
        <v>145</v>
      </c>
      <c r="O1564" s="78" t="s">
        <v>5484</v>
      </c>
      <c r="P1564" s="78" t="s">
        <v>332</v>
      </c>
      <c r="Q1564" s="78" t="s">
        <v>332</v>
      </c>
      <c r="R1564" s="78" t="s">
        <v>331</v>
      </c>
      <c r="V1564">
        <v>1</v>
      </c>
      <c r="AV1564" s="78" t="s">
        <v>145</v>
      </c>
      <c r="AW1564" s="78" t="s">
        <v>5637</v>
      </c>
      <c r="AX1564" s="78" t="s">
        <v>145</v>
      </c>
      <c r="AY1564" s="78" t="s">
        <v>1093</v>
      </c>
      <c r="AZ1564" s="78" t="s">
        <v>145</v>
      </c>
    </row>
    <row r="1565" spans="1:52" ht="30" customHeight="1">
      <c r="A1565" s="172" t="s">
        <v>1797</v>
      </c>
      <c r="B1565" s="172" t="s">
        <v>1514</v>
      </c>
      <c r="C1565" s="172" t="s">
        <v>1515</v>
      </c>
      <c r="D1565" s="173">
        <v>1.2500000000000001E-2</v>
      </c>
      <c r="E1565" s="184">
        <f>단가대비표!O377</f>
        <v>0</v>
      </c>
      <c r="F1565" s="178">
        <f>TRUNC(E1565*D1565,1)</f>
        <v>0</v>
      </c>
      <c r="G1565" s="184">
        <f>단가대비표!P377</f>
        <v>172227</v>
      </c>
      <c r="H1565" s="178">
        <f>TRUNC(G1565*D1565,1)</f>
        <v>2152.8000000000002</v>
      </c>
      <c r="I1565" s="184">
        <f>단가대비표!V377</f>
        <v>0</v>
      </c>
      <c r="J1565" s="178">
        <f>TRUNC(I1565*D1565,1)</f>
        <v>0</v>
      </c>
      <c r="K1565" s="184">
        <f t="shared" si="251"/>
        <v>172227</v>
      </c>
      <c r="L1565" s="178">
        <f t="shared" si="251"/>
        <v>2152.8000000000002</v>
      </c>
      <c r="M1565" s="172" t="s">
        <v>1491</v>
      </c>
      <c r="N1565" s="78" t="s">
        <v>145</v>
      </c>
      <c r="O1565" s="78" t="s">
        <v>5486</v>
      </c>
      <c r="P1565" s="78" t="s">
        <v>332</v>
      </c>
      <c r="Q1565" s="78" t="s">
        <v>332</v>
      </c>
      <c r="R1565" s="78" t="s">
        <v>331</v>
      </c>
      <c r="V1565">
        <v>1</v>
      </c>
      <c r="AV1565" s="78" t="s">
        <v>145</v>
      </c>
      <c r="AW1565" s="78" t="s">
        <v>5638</v>
      </c>
      <c r="AX1565" s="78" t="s">
        <v>145</v>
      </c>
      <c r="AY1565" s="78" t="s">
        <v>1093</v>
      </c>
      <c r="AZ1565" s="78" t="s">
        <v>145</v>
      </c>
    </row>
    <row r="1566" spans="1:52" ht="30" customHeight="1">
      <c r="A1566" s="172" t="s">
        <v>1799</v>
      </c>
      <c r="B1566" s="172" t="s">
        <v>1800</v>
      </c>
      <c r="C1566" s="172" t="s">
        <v>1801</v>
      </c>
      <c r="D1566" s="173">
        <v>675.8</v>
      </c>
      <c r="E1566" s="184">
        <f>단가대비표!O344</f>
        <v>0</v>
      </c>
      <c r="F1566" s="178">
        <f>TRUNC(E1566*D1566,1)</f>
        <v>0</v>
      </c>
      <c r="G1566" s="184">
        <f>단가대비표!P344</f>
        <v>0</v>
      </c>
      <c r="H1566" s="178">
        <f>TRUNC(G1566*D1566,1)</f>
        <v>0</v>
      </c>
      <c r="I1566" s="184">
        <f>단가대비표!V344</f>
        <v>111</v>
      </c>
      <c r="J1566" s="178">
        <f>TRUNC(I1566*D1566,1)</f>
        <v>75013.8</v>
      </c>
      <c r="K1566" s="184">
        <f t="shared" si="251"/>
        <v>111</v>
      </c>
      <c r="L1566" s="178">
        <f t="shared" si="251"/>
        <v>75013.8</v>
      </c>
      <c r="M1566" s="172" t="s">
        <v>1491</v>
      </c>
      <c r="N1566" s="78" t="s">
        <v>145</v>
      </c>
      <c r="O1566" s="78" t="s">
        <v>5490</v>
      </c>
      <c r="P1566" s="78" t="s">
        <v>332</v>
      </c>
      <c r="Q1566" s="78" t="s">
        <v>332</v>
      </c>
      <c r="R1566" s="78" t="s">
        <v>331</v>
      </c>
      <c r="V1566">
        <v>1</v>
      </c>
      <c r="AV1566" s="78" t="s">
        <v>145</v>
      </c>
      <c r="AW1566" s="78" t="s">
        <v>5639</v>
      </c>
      <c r="AX1566" s="78" t="s">
        <v>145</v>
      </c>
      <c r="AY1566" s="78" t="s">
        <v>1093</v>
      </c>
      <c r="AZ1566" s="78" t="s">
        <v>145</v>
      </c>
    </row>
    <row r="1567" spans="1:52" ht="30" customHeight="1">
      <c r="A1567" s="172" t="s">
        <v>1558</v>
      </c>
      <c r="B1567" s="172" t="s">
        <v>1802</v>
      </c>
      <c r="C1567" s="172" t="s">
        <v>381</v>
      </c>
      <c r="D1567" s="173">
        <v>0.1</v>
      </c>
      <c r="E1567" s="184">
        <f>단가대비표!O343</f>
        <v>0</v>
      </c>
      <c r="F1567" s="178">
        <f>TRUNC(E1567*D1567,1)</f>
        <v>0</v>
      </c>
      <c r="G1567" s="184">
        <f>단가대비표!P343</f>
        <v>0</v>
      </c>
      <c r="H1567" s="178">
        <f>TRUNC(G1567*D1567,1)</f>
        <v>0</v>
      </c>
      <c r="I1567" s="184">
        <f>단가대비표!V343</f>
        <v>1753</v>
      </c>
      <c r="J1567" s="178">
        <f>TRUNC(I1567*D1567,1)</f>
        <v>175.3</v>
      </c>
      <c r="K1567" s="184">
        <f t="shared" si="251"/>
        <v>1753</v>
      </c>
      <c r="L1567" s="178">
        <f t="shared" si="251"/>
        <v>175.3</v>
      </c>
      <c r="M1567" s="172" t="s">
        <v>1491</v>
      </c>
      <c r="N1567" s="78" t="s">
        <v>145</v>
      </c>
      <c r="O1567" s="78" t="s">
        <v>5492</v>
      </c>
      <c r="P1567" s="78" t="s">
        <v>332</v>
      </c>
      <c r="Q1567" s="78" t="s">
        <v>332</v>
      </c>
      <c r="R1567" s="78" t="s">
        <v>331</v>
      </c>
      <c r="V1567">
        <v>1</v>
      </c>
      <c r="AV1567" s="78" t="s">
        <v>145</v>
      </c>
      <c r="AW1567" s="78" t="s">
        <v>5640</v>
      </c>
      <c r="AX1567" s="78" t="s">
        <v>145</v>
      </c>
      <c r="AY1567" s="78" t="s">
        <v>1093</v>
      </c>
      <c r="AZ1567" s="78" t="s">
        <v>145</v>
      </c>
    </row>
    <row r="1568" spans="1:52" ht="30" customHeight="1">
      <c r="A1568" s="172" t="s">
        <v>1492</v>
      </c>
      <c r="B1568" s="172" t="s">
        <v>1493</v>
      </c>
      <c r="C1568" s="172" t="s">
        <v>1096</v>
      </c>
      <c r="D1568" s="173">
        <v>1</v>
      </c>
      <c r="E1568" s="184">
        <v>0</v>
      </c>
      <c r="F1568" s="178">
        <f>TRUNC(E1568*D1568,1)</f>
        <v>0</v>
      </c>
      <c r="G1568" s="184">
        <v>0</v>
      </c>
      <c r="H1568" s="178">
        <f>TRUNC(G1568*D1568,1)</f>
        <v>0</v>
      </c>
      <c r="I1568" s="184">
        <f>TRUNC(SUMIF(V1564:V1568, RIGHTB(O1568, 1), L1564:L1568)*U1568, 2)</f>
        <v>79765.899999999994</v>
      </c>
      <c r="J1568" s="178">
        <f>TRUNC(I1568*D1568,1)</f>
        <v>79765.899999999994</v>
      </c>
      <c r="K1568" s="184">
        <f t="shared" si="251"/>
        <v>79765.899999999994</v>
      </c>
      <c r="L1568" s="178">
        <f t="shared" si="251"/>
        <v>79765.899999999994</v>
      </c>
      <c r="M1568" s="172" t="s">
        <v>145</v>
      </c>
      <c r="N1568" s="78" t="s">
        <v>4098</v>
      </c>
      <c r="O1568" s="78" t="s">
        <v>4186</v>
      </c>
      <c r="P1568" s="78" t="s">
        <v>332</v>
      </c>
      <c r="Q1568" s="78" t="s">
        <v>332</v>
      </c>
      <c r="R1568" s="78" t="s">
        <v>332</v>
      </c>
      <c r="S1568">
        <v>3</v>
      </c>
      <c r="T1568">
        <v>2</v>
      </c>
      <c r="U1568">
        <v>1</v>
      </c>
      <c r="AV1568" s="78" t="s">
        <v>145</v>
      </c>
      <c r="AW1568" s="78" t="s">
        <v>5641</v>
      </c>
      <c r="AX1568" s="78" t="s">
        <v>145</v>
      </c>
      <c r="AY1568" s="78" t="s">
        <v>145</v>
      </c>
      <c r="AZ1568" s="78" t="s">
        <v>145</v>
      </c>
    </row>
    <row r="1569" spans="1:52" ht="30" customHeight="1">
      <c r="A1569" s="172" t="s">
        <v>1494</v>
      </c>
      <c r="B1569" s="172" t="s">
        <v>145</v>
      </c>
      <c r="C1569" s="172" t="s">
        <v>145</v>
      </c>
      <c r="D1569" s="173"/>
      <c r="E1569" s="184"/>
      <c r="F1569" s="178">
        <f>TRUNC(SUMIF(N1564:N1568, N1563, F1564:F1568),0)</f>
        <v>0</v>
      </c>
      <c r="G1569" s="184"/>
      <c r="H1569" s="178">
        <f>TRUNC(SUMIF(N1564:N1568, N1563, H1564:H1568),0)</f>
        <v>0</v>
      </c>
      <c r="I1569" s="184"/>
      <c r="J1569" s="178">
        <f>TRUNC(SUMIF(N1564:N1568, N1563, J1564:J1568),0)</f>
        <v>79765</v>
      </c>
      <c r="K1569" s="184"/>
      <c r="L1569" s="178">
        <f>F1569+H1569+J1569</f>
        <v>79765</v>
      </c>
      <c r="M1569" s="172" t="s">
        <v>145</v>
      </c>
      <c r="N1569" s="78" t="s">
        <v>342</v>
      </c>
      <c r="O1569" s="78" t="s">
        <v>342</v>
      </c>
      <c r="P1569" s="78" t="s">
        <v>145</v>
      </c>
      <c r="Q1569" s="78" t="s">
        <v>145</v>
      </c>
      <c r="R1569" s="78" t="s">
        <v>145</v>
      </c>
      <c r="AV1569" s="78" t="s">
        <v>145</v>
      </c>
      <c r="AW1569" s="78" t="s">
        <v>145</v>
      </c>
      <c r="AX1569" s="78" t="s">
        <v>145</v>
      </c>
      <c r="AY1569" s="78" t="s">
        <v>145</v>
      </c>
      <c r="AZ1569" s="78" t="s">
        <v>145</v>
      </c>
    </row>
    <row r="1570" spans="1:52" ht="30" customHeight="1">
      <c r="A1570" s="173"/>
      <c r="B1570" s="173"/>
      <c r="C1570" s="173"/>
      <c r="D1570" s="173"/>
      <c r="E1570" s="184"/>
      <c r="F1570" s="178"/>
      <c r="G1570" s="184"/>
      <c r="H1570" s="178"/>
      <c r="I1570" s="184"/>
      <c r="J1570" s="178"/>
      <c r="K1570" s="184"/>
      <c r="L1570" s="178"/>
      <c r="M1570" s="173"/>
    </row>
    <row r="1571" spans="1:52" ht="30" customHeight="1">
      <c r="A1571" s="179" t="s">
        <v>3290</v>
      </c>
      <c r="B1571" s="180"/>
      <c r="C1571" s="180"/>
      <c r="D1571" s="180"/>
      <c r="E1571" s="181"/>
      <c r="F1571" s="182"/>
      <c r="G1571" s="181"/>
      <c r="H1571" s="182"/>
      <c r="I1571" s="181"/>
      <c r="J1571" s="182"/>
      <c r="K1571" s="181"/>
      <c r="L1571" s="182"/>
      <c r="M1571" s="183"/>
      <c r="N1571" s="78" t="s">
        <v>4100</v>
      </c>
    </row>
    <row r="1572" spans="1:52" ht="30" customHeight="1">
      <c r="A1572" s="172" t="s">
        <v>1796</v>
      </c>
      <c r="B1572" s="172" t="s">
        <v>1514</v>
      </c>
      <c r="C1572" s="172" t="s">
        <v>1515</v>
      </c>
      <c r="D1572" s="173">
        <v>2.5000000000000001E-2</v>
      </c>
      <c r="E1572" s="184">
        <f>단가대비표!O376</f>
        <v>0</v>
      </c>
      <c r="F1572" s="178">
        <f>TRUNC(E1572*D1572,1)</f>
        <v>0</v>
      </c>
      <c r="G1572" s="184">
        <f>단가대비표!P376</f>
        <v>193922</v>
      </c>
      <c r="H1572" s="178">
        <f>TRUNC(G1572*D1572,1)</f>
        <v>4848</v>
      </c>
      <c r="I1572" s="184">
        <f>단가대비표!V376</f>
        <v>0</v>
      </c>
      <c r="J1572" s="178">
        <f>TRUNC(I1572*D1572,1)</f>
        <v>0</v>
      </c>
      <c r="K1572" s="184">
        <f t="shared" ref="K1572:L1575" si="252">TRUNC(E1572+G1572+I1572,1)</f>
        <v>193922</v>
      </c>
      <c r="L1572" s="178">
        <f t="shared" si="252"/>
        <v>4848</v>
      </c>
      <c r="M1572" s="172" t="s">
        <v>1491</v>
      </c>
      <c r="N1572" s="78" t="s">
        <v>145</v>
      </c>
      <c r="O1572" s="78" t="s">
        <v>5484</v>
      </c>
      <c r="P1572" s="78" t="s">
        <v>332</v>
      </c>
      <c r="Q1572" s="78" t="s">
        <v>332</v>
      </c>
      <c r="R1572" s="78" t="s">
        <v>331</v>
      </c>
      <c r="V1572">
        <v>1</v>
      </c>
      <c r="AV1572" s="78" t="s">
        <v>145</v>
      </c>
      <c r="AW1572" s="78" t="s">
        <v>5642</v>
      </c>
      <c r="AX1572" s="78" t="s">
        <v>145</v>
      </c>
      <c r="AY1572" s="78" t="s">
        <v>1093</v>
      </c>
      <c r="AZ1572" s="78" t="s">
        <v>145</v>
      </c>
    </row>
    <row r="1573" spans="1:52" ht="30" customHeight="1">
      <c r="A1573" s="172" t="s">
        <v>1797</v>
      </c>
      <c r="B1573" s="172" t="s">
        <v>1514</v>
      </c>
      <c r="C1573" s="172" t="s">
        <v>1515</v>
      </c>
      <c r="D1573" s="173">
        <v>1.2500000000000001E-2</v>
      </c>
      <c r="E1573" s="184">
        <f>단가대비표!O377</f>
        <v>0</v>
      </c>
      <c r="F1573" s="178">
        <f>TRUNC(E1573*D1573,1)</f>
        <v>0</v>
      </c>
      <c r="G1573" s="184">
        <f>단가대비표!P377</f>
        <v>172227</v>
      </c>
      <c r="H1573" s="178">
        <f>TRUNC(G1573*D1573,1)</f>
        <v>2152.8000000000002</v>
      </c>
      <c r="I1573" s="184">
        <f>단가대비표!V377</f>
        <v>0</v>
      </c>
      <c r="J1573" s="178">
        <f>TRUNC(I1573*D1573,1)</f>
        <v>0</v>
      </c>
      <c r="K1573" s="184">
        <f t="shared" si="252"/>
        <v>172227</v>
      </c>
      <c r="L1573" s="178">
        <f t="shared" si="252"/>
        <v>2152.8000000000002</v>
      </c>
      <c r="M1573" s="172" t="s">
        <v>1491</v>
      </c>
      <c r="N1573" s="78" t="s">
        <v>145</v>
      </c>
      <c r="O1573" s="78" t="s">
        <v>5486</v>
      </c>
      <c r="P1573" s="78" t="s">
        <v>332</v>
      </c>
      <c r="Q1573" s="78" t="s">
        <v>332</v>
      </c>
      <c r="R1573" s="78" t="s">
        <v>331</v>
      </c>
      <c r="V1573">
        <v>1</v>
      </c>
      <c r="AV1573" s="78" t="s">
        <v>145</v>
      </c>
      <c r="AW1573" s="78" t="s">
        <v>5643</v>
      </c>
      <c r="AX1573" s="78" t="s">
        <v>145</v>
      </c>
      <c r="AY1573" s="78" t="s">
        <v>1093</v>
      </c>
      <c r="AZ1573" s="78" t="s">
        <v>145</v>
      </c>
    </row>
    <row r="1574" spans="1:52" ht="30" customHeight="1">
      <c r="A1574" s="172" t="s">
        <v>1799</v>
      </c>
      <c r="B1574" s="172" t="s">
        <v>1800</v>
      </c>
      <c r="C1574" s="172" t="s">
        <v>1801</v>
      </c>
      <c r="D1574" s="173">
        <v>225.7</v>
      </c>
      <c r="E1574" s="184">
        <f>단가대비표!O344</f>
        <v>0</v>
      </c>
      <c r="F1574" s="178">
        <f>TRUNC(E1574*D1574,1)</f>
        <v>0</v>
      </c>
      <c r="G1574" s="184">
        <f>단가대비표!P344</f>
        <v>0</v>
      </c>
      <c r="H1574" s="178">
        <f>TRUNC(G1574*D1574,1)</f>
        <v>0</v>
      </c>
      <c r="I1574" s="184">
        <f>단가대비표!V344</f>
        <v>111</v>
      </c>
      <c r="J1574" s="178">
        <f>TRUNC(I1574*D1574,1)</f>
        <v>25052.7</v>
      </c>
      <c r="K1574" s="184">
        <f t="shared" si="252"/>
        <v>111</v>
      </c>
      <c r="L1574" s="178">
        <f t="shared" si="252"/>
        <v>25052.7</v>
      </c>
      <c r="M1574" s="172" t="s">
        <v>1491</v>
      </c>
      <c r="N1574" s="78" t="s">
        <v>145</v>
      </c>
      <c r="O1574" s="78" t="s">
        <v>5490</v>
      </c>
      <c r="P1574" s="78" t="s">
        <v>332</v>
      </c>
      <c r="Q1574" s="78" t="s">
        <v>332</v>
      </c>
      <c r="R1574" s="78" t="s">
        <v>331</v>
      </c>
      <c r="V1574">
        <v>1</v>
      </c>
      <c r="AV1574" s="78" t="s">
        <v>145</v>
      </c>
      <c r="AW1574" s="78" t="s">
        <v>5644</v>
      </c>
      <c r="AX1574" s="78" t="s">
        <v>145</v>
      </c>
      <c r="AY1574" s="78" t="s">
        <v>1093</v>
      </c>
      <c r="AZ1574" s="78" t="s">
        <v>145</v>
      </c>
    </row>
    <row r="1575" spans="1:52" ht="30" customHeight="1">
      <c r="A1575" s="172" t="s">
        <v>1492</v>
      </c>
      <c r="B1575" s="172" t="s">
        <v>1493</v>
      </c>
      <c r="C1575" s="172" t="s">
        <v>1096</v>
      </c>
      <c r="D1575" s="173">
        <v>1</v>
      </c>
      <c r="E1575" s="184">
        <v>0</v>
      </c>
      <c r="F1575" s="178">
        <f>TRUNC(E1575*D1575,1)</f>
        <v>0</v>
      </c>
      <c r="G1575" s="184">
        <v>0</v>
      </c>
      <c r="H1575" s="178">
        <f>TRUNC(G1575*D1575,1)</f>
        <v>0</v>
      </c>
      <c r="I1575" s="184">
        <f>TRUNC(SUMIF(V1572:V1575, RIGHTB(O1575, 1), L1572:L1575)*U1575, 2)</f>
        <v>32053.5</v>
      </c>
      <c r="J1575" s="178">
        <f>TRUNC(I1575*D1575,1)</f>
        <v>32053.5</v>
      </c>
      <c r="K1575" s="184">
        <f t="shared" si="252"/>
        <v>32053.5</v>
      </c>
      <c r="L1575" s="178">
        <f t="shared" si="252"/>
        <v>32053.5</v>
      </c>
      <c r="M1575" s="172" t="s">
        <v>145</v>
      </c>
      <c r="N1575" s="78" t="s">
        <v>4100</v>
      </c>
      <c r="O1575" s="78" t="s">
        <v>4186</v>
      </c>
      <c r="P1575" s="78" t="s">
        <v>332</v>
      </c>
      <c r="Q1575" s="78" t="s">
        <v>332</v>
      </c>
      <c r="R1575" s="78" t="s">
        <v>332</v>
      </c>
      <c r="S1575">
        <v>3</v>
      </c>
      <c r="T1575">
        <v>2</v>
      </c>
      <c r="U1575">
        <v>1</v>
      </c>
      <c r="AV1575" s="78" t="s">
        <v>145</v>
      </c>
      <c r="AW1575" s="78" t="s">
        <v>5645</v>
      </c>
      <c r="AX1575" s="78" t="s">
        <v>145</v>
      </c>
      <c r="AY1575" s="78" t="s">
        <v>145</v>
      </c>
      <c r="AZ1575" s="78" t="s">
        <v>145</v>
      </c>
    </row>
    <row r="1576" spans="1:52" ht="30" customHeight="1">
      <c r="A1576" s="172" t="s">
        <v>1494</v>
      </c>
      <c r="B1576" s="172" t="s">
        <v>145</v>
      </c>
      <c r="C1576" s="172" t="s">
        <v>145</v>
      </c>
      <c r="D1576" s="173"/>
      <c r="E1576" s="184"/>
      <c r="F1576" s="178">
        <f>TRUNC(SUMIF(N1572:N1575, N1571, F1572:F1575),0)</f>
        <v>0</v>
      </c>
      <c r="G1576" s="184"/>
      <c r="H1576" s="178">
        <f>TRUNC(SUMIF(N1572:N1575, N1571, H1572:H1575),0)</f>
        <v>0</v>
      </c>
      <c r="I1576" s="184"/>
      <c r="J1576" s="178">
        <f>TRUNC(SUMIF(N1572:N1575, N1571, J1572:J1575),0)</f>
        <v>32053</v>
      </c>
      <c r="K1576" s="184"/>
      <c r="L1576" s="178">
        <f>F1576+H1576+J1576</f>
        <v>32053</v>
      </c>
      <c r="M1576" s="172" t="s">
        <v>145</v>
      </c>
      <c r="N1576" s="78" t="s">
        <v>342</v>
      </c>
      <c r="O1576" s="78" t="s">
        <v>342</v>
      </c>
      <c r="P1576" s="78" t="s">
        <v>145</v>
      </c>
      <c r="Q1576" s="78" t="s">
        <v>145</v>
      </c>
      <c r="R1576" s="78" t="s">
        <v>145</v>
      </c>
      <c r="AV1576" s="78" t="s">
        <v>145</v>
      </c>
      <c r="AW1576" s="78" t="s">
        <v>145</v>
      </c>
      <c r="AX1576" s="78" t="s">
        <v>145</v>
      </c>
      <c r="AY1576" s="78" t="s">
        <v>145</v>
      </c>
      <c r="AZ1576" s="78" t="s">
        <v>145</v>
      </c>
    </row>
    <row r="1577" spans="1:52" ht="30" customHeight="1">
      <c r="A1577" s="173"/>
      <c r="B1577" s="173"/>
      <c r="C1577" s="173"/>
      <c r="D1577" s="173"/>
      <c r="E1577" s="184"/>
      <c r="F1577" s="178"/>
      <c r="G1577" s="184"/>
      <c r="H1577" s="178"/>
      <c r="I1577" s="184"/>
      <c r="J1577" s="178"/>
      <c r="K1577" s="184"/>
      <c r="L1577" s="178"/>
      <c r="M1577" s="173"/>
    </row>
    <row r="1578" spans="1:52" ht="30" customHeight="1">
      <c r="A1578" s="179" t="s">
        <v>3291</v>
      </c>
      <c r="B1578" s="180"/>
      <c r="C1578" s="180"/>
      <c r="D1578" s="180"/>
      <c r="E1578" s="181"/>
      <c r="F1578" s="182"/>
      <c r="G1578" s="181"/>
      <c r="H1578" s="182"/>
      <c r="I1578" s="181"/>
      <c r="J1578" s="182"/>
      <c r="K1578" s="181"/>
      <c r="L1578" s="182"/>
      <c r="M1578" s="183"/>
      <c r="N1578" s="78" t="s">
        <v>4102</v>
      </c>
    </row>
    <row r="1579" spans="1:52" ht="30" customHeight="1">
      <c r="A1579" s="172" t="s">
        <v>1796</v>
      </c>
      <c r="B1579" s="172" t="s">
        <v>1514</v>
      </c>
      <c r="C1579" s="172" t="s">
        <v>1515</v>
      </c>
      <c r="D1579" s="173">
        <v>2.5000000000000001E-2</v>
      </c>
      <c r="E1579" s="184">
        <f>단가대비표!O376</f>
        <v>0</v>
      </c>
      <c r="F1579" s="178">
        <f>TRUNC(E1579*D1579,1)</f>
        <v>0</v>
      </c>
      <c r="G1579" s="184">
        <f>단가대비표!P376</f>
        <v>193922</v>
      </c>
      <c r="H1579" s="178">
        <f>TRUNC(G1579*D1579,1)</f>
        <v>4848</v>
      </c>
      <c r="I1579" s="184">
        <f>단가대비표!V376</f>
        <v>0</v>
      </c>
      <c r="J1579" s="178">
        <f>TRUNC(I1579*D1579,1)</f>
        <v>0</v>
      </c>
      <c r="K1579" s="184">
        <f t="shared" ref="K1579:L1582" si="253">TRUNC(E1579+G1579+I1579,1)</f>
        <v>193922</v>
      </c>
      <c r="L1579" s="178">
        <f t="shared" si="253"/>
        <v>4848</v>
      </c>
      <c r="M1579" s="172" t="s">
        <v>1491</v>
      </c>
      <c r="N1579" s="78" t="s">
        <v>145</v>
      </c>
      <c r="O1579" s="78" t="s">
        <v>5484</v>
      </c>
      <c r="P1579" s="78" t="s">
        <v>332</v>
      </c>
      <c r="Q1579" s="78" t="s">
        <v>332</v>
      </c>
      <c r="R1579" s="78" t="s">
        <v>331</v>
      </c>
      <c r="V1579">
        <v>1</v>
      </c>
      <c r="AV1579" s="78" t="s">
        <v>145</v>
      </c>
      <c r="AW1579" s="78" t="s">
        <v>5646</v>
      </c>
      <c r="AX1579" s="78" t="s">
        <v>145</v>
      </c>
      <c r="AY1579" s="78" t="s">
        <v>1093</v>
      </c>
      <c r="AZ1579" s="78" t="s">
        <v>145</v>
      </c>
    </row>
    <row r="1580" spans="1:52" ht="30" customHeight="1">
      <c r="A1580" s="172" t="s">
        <v>1797</v>
      </c>
      <c r="B1580" s="172" t="s">
        <v>1514</v>
      </c>
      <c r="C1580" s="172" t="s">
        <v>1515</v>
      </c>
      <c r="D1580" s="173">
        <v>1.2500000000000001E-2</v>
      </c>
      <c r="E1580" s="184">
        <f>단가대비표!O377</f>
        <v>0</v>
      </c>
      <c r="F1580" s="178">
        <f>TRUNC(E1580*D1580,1)</f>
        <v>0</v>
      </c>
      <c r="G1580" s="184">
        <f>단가대비표!P377</f>
        <v>172227</v>
      </c>
      <c r="H1580" s="178">
        <f>TRUNC(G1580*D1580,1)</f>
        <v>2152.8000000000002</v>
      </c>
      <c r="I1580" s="184">
        <f>단가대비표!V377</f>
        <v>0</v>
      </c>
      <c r="J1580" s="178">
        <f>TRUNC(I1580*D1580,1)</f>
        <v>0</v>
      </c>
      <c r="K1580" s="184">
        <f t="shared" si="253"/>
        <v>172227</v>
      </c>
      <c r="L1580" s="178">
        <f t="shared" si="253"/>
        <v>2152.8000000000002</v>
      </c>
      <c r="M1580" s="172" t="s">
        <v>1491</v>
      </c>
      <c r="N1580" s="78" t="s">
        <v>145</v>
      </c>
      <c r="O1580" s="78" t="s">
        <v>5486</v>
      </c>
      <c r="P1580" s="78" t="s">
        <v>332</v>
      </c>
      <c r="Q1580" s="78" t="s">
        <v>332</v>
      </c>
      <c r="R1580" s="78" t="s">
        <v>331</v>
      </c>
      <c r="V1580">
        <v>1</v>
      </c>
      <c r="AV1580" s="78" t="s">
        <v>145</v>
      </c>
      <c r="AW1580" s="78" t="s">
        <v>5647</v>
      </c>
      <c r="AX1580" s="78" t="s">
        <v>145</v>
      </c>
      <c r="AY1580" s="78" t="s">
        <v>1093</v>
      </c>
      <c r="AZ1580" s="78" t="s">
        <v>145</v>
      </c>
    </row>
    <row r="1581" spans="1:52" ht="30" customHeight="1">
      <c r="A1581" s="172" t="s">
        <v>1799</v>
      </c>
      <c r="B1581" s="172" t="s">
        <v>1800</v>
      </c>
      <c r="C1581" s="172" t="s">
        <v>1801</v>
      </c>
      <c r="D1581" s="173">
        <v>225.4</v>
      </c>
      <c r="E1581" s="184">
        <f>단가대비표!O344</f>
        <v>0</v>
      </c>
      <c r="F1581" s="178">
        <f>TRUNC(E1581*D1581,1)</f>
        <v>0</v>
      </c>
      <c r="G1581" s="184">
        <f>단가대비표!P344</f>
        <v>0</v>
      </c>
      <c r="H1581" s="178">
        <f>TRUNC(G1581*D1581,1)</f>
        <v>0</v>
      </c>
      <c r="I1581" s="184">
        <f>단가대비표!V344</f>
        <v>111</v>
      </c>
      <c r="J1581" s="178">
        <f>TRUNC(I1581*D1581,1)</f>
        <v>25019.4</v>
      </c>
      <c r="K1581" s="184">
        <f t="shared" si="253"/>
        <v>111</v>
      </c>
      <c r="L1581" s="178">
        <f t="shared" si="253"/>
        <v>25019.4</v>
      </c>
      <c r="M1581" s="172" t="s">
        <v>1491</v>
      </c>
      <c r="N1581" s="78" t="s">
        <v>145</v>
      </c>
      <c r="O1581" s="78" t="s">
        <v>5490</v>
      </c>
      <c r="P1581" s="78" t="s">
        <v>332</v>
      </c>
      <c r="Q1581" s="78" t="s">
        <v>332</v>
      </c>
      <c r="R1581" s="78" t="s">
        <v>331</v>
      </c>
      <c r="V1581">
        <v>1</v>
      </c>
      <c r="AV1581" s="78" t="s">
        <v>145</v>
      </c>
      <c r="AW1581" s="78" t="s">
        <v>5648</v>
      </c>
      <c r="AX1581" s="78" t="s">
        <v>145</v>
      </c>
      <c r="AY1581" s="78" t="s">
        <v>1093</v>
      </c>
      <c r="AZ1581" s="78" t="s">
        <v>145</v>
      </c>
    </row>
    <row r="1582" spans="1:52" ht="30" customHeight="1">
      <c r="A1582" s="172" t="s">
        <v>1492</v>
      </c>
      <c r="B1582" s="172" t="s">
        <v>1493</v>
      </c>
      <c r="C1582" s="172" t="s">
        <v>1096</v>
      </c>
      <c r="D1582" s="173">
        <v>1</v>
      </c>
      <c r="E1582" s="184">
        <v>0</v>
      </c>
      <c r="F1582" s="178">
        <f>TRUNC(E1582*D1582,1)</f>
        <v>0</v>
      </c>
      <c r="G1582" s="184">
        <v>0</v>
      </c>
      <c r="H1582" s="178">
        <f>TRUNC(G1582*D1582,1)</f>
        <v>0</v>
      </c>
      <c r="I1582" s="184">
        <f>TRUNC(SUMIF(V1579:V1582, RIGHTB(O1582, 1), L1579:L1582)*U1582, 2)</f>
        <v>32020.2</v>
      </c>
      <c r="J1582" s="178">
        <f>TRUNC(I1582*D1582,1)</f>
        <v>32020.2</v>
      </c>
      <c r="K1582" s="184">
        <f t="shared" si="253"/>
        <v>32020.2</v>
      </c>
      <c r="L1582" s="178">
        <f t="shared" si="253"/>
        <v>32020.2</v>
      </c>
      <c r="M1582" s="172" t="s">
        <v>145</v>
      </c>
      <c r="N1582" s="78" t="s">
        <v>4102</v>
      </c>
      <c r="O1582" s="78" t="s">
        <v>4186</v>
      </c>
      <c r="P1582" s="78" t="s">
        <v>332</v>
      </c>
      <c r="Q1582" s="78" t="s">
        <v>332</v>
      </c>
      <c r="R1582" s="78" t="s">
        <v>332</v>
      </c>
      <c r="S1582">
        <v>3</v>
      </c>
      <c r="T1582">
        <v>2</v>
      </c>
      <c r="U1582">
        <v>1</v>
      </c>
      <c r="AV1582" s="78" t="s">
        <v>145</v>
      </c>
      <c r="AW1582" s="78" t="s">
        <v>5649</v>
      </c>
      <c r="AX1582" s="78" t="s">
        <v>145</v>
      </c>
      <c r="AY1582" s="78" t="s">
        <v>145</v>
      </c>
      <c r="AZ1582" s="78" t="s">
        <v>145</v>
      </c>
    </row>
    <row r="1583" spans="1:52" ht="30" customHeight="1">
      <c r="A1583" s="172" t="s">
        <v>1494</v>
      </c>
      <c r="B1583" s="172" t="s">
        <v>145</v>
      </c>
      <c r="C1583" s="172" t="s">
        <v>145</v>
      </c>
      <c r="D1583" s="173"/>
      <c r="E1583" s="184"/>
      <c r="F1583" s="178">
        <f>TRUNC(SUMIF(N1579:N1582, N1578, F1579:F1582),0)</f>
        <v>0</v>
      </c>
      <c r="G1583" s="184"/>
      <c r="H1583" s="178">
        <f>TRUNC(SUMIF(N1579:N1582, N1578, H1579:H1582),0)</f>
        <v>0</v>
      </c>
      <c r="I1583" s="184"/>
      <c r="J1583" s="178">
        <f>TRUNC(SUMIF(N1579:N1582, N1578, J1579:J1582),0)</f>
        <v>32020</v>
      </c>
      <c r="K1583" s="184"/>
      <c r="L1583" s="178">
        <f>F1583+H1583+J1583</f>
        <v>32020</v>
      </c>
      <c r="M1583" s="172" t="s">
        <v>145</v>
      </c>
      <c r="N1583" s="78" t="s">
        <v>342</v>
      </c>
      <c r="O1583" s="78" t="s">
        <v>342</v>
      </c>
      <c r="P1583" s="78" t="s">
        <v>145</v>
      </c>
      <c r="Q1583" s="78" t="s">
        <v>145</v>
      </c>
      <c r="R1583" s="78" t="s">
        <v>145</v>
      </c>
      <c r="AV1583" s="78" t="s">
        <v>145</v>
      </c>
      <c r="AW1583" s="78" t="s">
        <v>145</v>
      </c>
      <c r="AX1583" s="78" t="s">
        <v>145</v>
      </c>
      <c r="AY1583" s="78" t="s">
        <v>145</v>
      </c>
      <c r="AZ1583" s="78" t="s">
        <v>145</v>
      </c>
    </row>
    <row r="1584" spans="1:52" ht="30" customHeight="1">
      <c r="A1584" s="173"/>
      <c r="B1584" s="173"/>
      <c r="C1584" s="173"/>
      <c r="D1584" s="173"/>
      <c r="E1584" s="184"/>
      <c r="F1584" s="178"/>
      <c r="G1584" s="184"/>
      <c r="H1584" s="178"/>
      <c r="I1584" s="184"/>
      <c r="J1584" s="178"/>
      <c r="K1584" s="184"/>
      <c r="L1584" s="178"/>
      <c r="M1584" s="173"/>
    </row>
    <row r="1585" spans="1:52" ht="30" customHeight="1">
      <c r="A1585" s="179" t="s">
        <v>3292</v>
      </c>
      <c r="B1585" s="180"/>
      <c r="C1585" s="180"/>
      <c r="D1585" s="180"/>
      <c r="E1585" s="181"/>
      <c r="F1585" s="182"/>
      <c r="G1585" s="181"/>
      <c r="H1585" s="182"/>
      <c r="I1585" s="181"/>
      <c r="J1585" s="182"/>
      <c r="K1585" s="181"/>
      <c r="L1585" s="182"/>
      <c r="M1585" s="183"/>
      <c r="N1585" s="78" t="s">
        <v>4104</v>
      </c>
    </row>
    <row r="1586" spans="1:52" ht="30" customHeight="1">
      <c r="A1586" s="172" t="s">
        <v>1796</v>
      </c>
      <c r="B1586" s="172" t="s">
        <v>1514</v>
      </c>
      <c r="C1586" s="172" t="s">
        <v>1515</v>
      </c>
      <c r="D1586" s="173">
        <v>0.05</v>
      </c>
      <c r="E1586" s="184">
        <f>단가대비표!O376</f>
        <v>0</v>
      </c>
      <c r="F1586" s="178">
        <f>TRUNC(E1586*D1586,1)</f>
        <v>0</v>
      </c>
      <c r="G1586" s="184">
        <f>단가대비표!P376</f>
        <v>193922</v>
      </c>
      <c r="H1586" s="178">
        <f>TRUNC(G1586*D1586,1)</f>
        <v>9696.1</v>
      </c>
      <c r="I1586" s="184">
        <f>단가대비표!V376</f>
        <v>0</v>
      </c>
      <c r="J1586" s="178">
        <f>TRUNC(I1586*D1586,1)</f>
        <v>0</v>
      </c>
      <c r="K1586" s="184">
        <f t="shared" ref="K1586:L1589" si="254">TRUNC(E1586+G1586+I1586,1)</f>
        <v>193922</v>
      </c>
      <c r="L1586" s="178">
        <f t="shared" si="254"/>
        <v>9696.1</v>
      </c>
      <c r="M1586" s="172" t="s">
        <v>1491</v>
      </c>
      <c r="N1586" s="78" t="s">
        <v>145</v>
      </c>
      <c r="O1586" s="78" t="s">
        <v>5484</v>
      </c>
      <c r="P1586" s="78" t="s">
        <v>332</v>
      </c>
      <c r="Q1586" s="78" t="s">
        <v>332</v>
      </c>
      <c r="R1586" s="78" t="s">
        <v>331</v>
      </c>
      <c r="V1586">
        <v>1</v>
      </c>
      <c r="AV1586" s="78" t="s">
        <v>145</v>
      </c>
      <c r="AW1586" s="78" t="s">
        <v>5650</v>
      </c>
      <c r="AX1586" s="78" t="s">
        <v>145</v>
      </c>
      <c r="AY1586" s="78" t="s">
        <v>1093</v>
      </c>
      <c r="AZ1586" s="78" t="s">
        <v>145</v>
      </c>
    </row>
    <row r="1587" spans="1:52" ht="30" customHeight="1">
      <c r="A1587" s="172" t="s">
        <v>1797</v>
      </c>
      <c r="B1587" s="172" t="s">
        <v>1514</v>
      </c>
      <c r="C1587" s="172" t="s">
        <v>1515</v>
      </c>
      <c r="D1587" s="173">
        <v>0.05</v>
      </c>
      <c r="E1587" s="184">
        <f>단가대비표!O377</f>
        <v>0</v>
      </c>
      <c r="F1587" s="178">
        <f>TRUNC(E1587*D1587,1)</f>
        <v>0</v>
      </c>
      <c r="G1587" s="184">
        <f>단가대비표!P377</f>
        <v>172227</v>
      </c>
      <c r="H1587" s="178">
        <f>TRUNC(G1587*D1587,1)</f>
        <v>8611.2999999999993</v>
      </c>
      <c r="I1587" s="184">
        <f>단가대비표!V377</f>
        <v>0</v>
      </c>
      <c r="J1587" s="178">
        <f>TRUNC(I1587*D1587,1)</f>
        <v>0</v>
      </c>
      <c r="K1587" s="184">
        <f t="shared" si="254"/>
        <v>172227</v>
      </c>
      <c r="L1587" s="178">
        <f t="shared" si="254"/>
        <v>8611.2999999999993</v>
      </c>
      <c r="M1587" s="172" t="s">
        <v>1491</v>
      </c>
      <c r="N1587" s="78" t="s">
        <v>145</v>
      </c>
      <c r="O1587" s="78" t="s">
        <v>5486</v>
      </c>
      <c r="P1587" s="78" t="s">
        <v>332</v>
      </c>
      <c r="Q1587" s="78" t="s">
        <v>332</v>
      </c>
      <c r="R1587" s="78" t="s">
        <v>331</v>
      </c>
      <c r="V1587">
        <v>1</v>
      </c>
      <c r="AV1587" s="78" t="s">
        <v>145</v>
      </c>
      <c r="AW1587" s="78" t="s">
        <v>5651</v>
      </c>
      <c r="AX1587" s="78" t="s">
        <v>145</v>
      </c>
      <c r="AY1587" s="78" t="s">
        <v>1093</v>
      </c>
      <c r="AZ1587" s="78" t="s">
        <v>145</v>
      </c>
    </row>
    <row r="1588" spans="1:52" ht="30" customHeight="1">
      <c r="A1588" s="172" t="s">
        <v>1799</v>
      </c>
      <c r="B1588" s="172" t="s">
        <v>1800</v>
      </c>
      <c r="C1588" s="172" t="s">
        <v>1801</v>
      </c>
      <c r="D1588" s="173">
        <v>225.7</v>
      </c>
      <c r="E1588" s="184">
        <f>단가대비표!O344</f>
        <v>0</v>
      </c>
      <c r="F1588" s="178">
        <f>TRUNC(E1588*D1588,1)</f>
        <v>0</v>
      </c>
      <c r="G1588" s="184">
        <f>단가대비표!P344</f>
        <v>0</v>
      </c>
      <c r="H1588" s="178">
        <f>TRUNC(G1588*D1588,1)</f>
        <v>0</v>
      </c>
      <c r="I1588" s="184">
        <f>단가대비표!V344</f>
        <v>111</v>
      </c>
      <c r="J1588" s="178">
        <f>TRUNC(I1588*D1588,1)</f>
        <v>25052.7</v>
      </c>
      <c r="K1588" s="184">
        <f t="shared" si="254"/>
        <v>111</v>
      </c>
      <c r="L1588" s="178">
        <f t="shared" si="254"/>
        <v>25052.7</v>
      </c>
      <c r="M1588" s="172" t="s">
        <v>1491</v>
      </c>
      <c r="N1588" s="78" t="s">
        <v>145</v>
      </c>
      <c r="O1588" s="78" t="s">
        <v>5490</v>
      </c>
      <c r="P1588" s="78" t="s">
        <v>332</v>
      </c>
      <c r="Q1588" s="78" t="s">
        <v>332</v>
      </c>
      <c r="R1588" s="78" t="s">
        <v>331</v>
      </c>
      <c r="V1588">
        <v>1</v>
      </c>
      <c r="AV1588" s="78" t="s">
        <v>145</v>
      </c>
      <c r="AW1588" s="78" t="s">
        <v>5652</v>
      </c>
      <c r="AX1588" s="78" t="s">
        <v>145</v>
      </c>
      <c r="AY1588" s="78" t="s">
        <v>1093</v>
      </c>
      <c r="AZ1588" s="78" t="s">
        <v>145</v>
      </c>
    </row>
    <row r="1589" spans="1:52" ht="30" customHeight="1">
      <c r="A1589" s="172" t="s">
        <v>1492</v>
      </c>
      <c r="B1589" s="172" t="s">
        <v>1493</v>
      </c>
      <c r="C1589" s="172" t="s">
        <v>1096</v>
      </c>
      <c r="D1589" s="173">
        <v>1</v>
      </c>
      <c r="E1589" s="184">
        <v>0</v>
      </c>
      <c r="F1589" s="178">
        <f>TRUNC(E1589*D1589,1)</f>
        <v>0</v>
      </c>
      <c r="G1589" s="184">
        <v>0</v>
      </c>
      <c r="H1589" s="178">
        <f>TRUNC(G1589*D1589,1)</f>
        <v>0</v>
      </c>
      <c r="I1589" s="184">
        <f>TRUNC(SUMIF(V1586:V1589, RIGHTB(O1589, 1), L1586:L1589)*U1589, 2)</f>
        <v>43360.1</v>
      </c>
      <c r="J1589" s="178">
        <f>TRUNC(I1589*D1589,1)</f>
        <v>43360.1</v>
      </c>
      <c r="K1589" s="184">
        <f t="shared" si="254"/>
        <v>43360.1</v>
      </c>
      <c r="L1589" s="178">
        <f t="shared" si="254"/>
        <v>43360.1</v>
      </c>
      <c r="M1589" s="172" t="s">
        <v>145</v>
      </c>
      <c r="N1589" s="78" t="s">
        <v>4104</v>
      </c>
      <c r="O1589" s="78" t="s">
        <v>4186</v>
      </c>
      <c r="P1589" s="78" t="s">
        <v>332</v>
      </c>
      <c r="Q1589" s="78" t="s">
        <v>332</v>
      </c>
      <c r="R1589" s="78" t="s">
        <v>332</v>
      </c>
      <c r="S1589">
        <v>3</v>
      </c>
      <c r="T1589">
        <v>2</v>
      </c>
      <c r="U1589">
        <v>1</v>
      </c>
      <c r="AV1589" s="78" t="s">
        <v>145</v>
      </c>
      <c r="AW1589" s="78" t="s">
        <v>5653</v>
      </c>
      <c r="AX1589" s="78" t="s">
        <v>145</v>
      </c>
      <c r="AY1589" s="78" t="s">
        <v>145</v>
      </c>
      <c r="AZ1589" s="78" t="s">
        <v>145</v>
      </c>
    </row>
    <row r="1590" spans="1:52" ht="30" customHeight="1">
      <c r="A1590" s="172" t="s">
        <v>1494</v>
      </c>
      <c r="B1590" s="172" t="s">
        <v>145</v>
      </c>
      <c r="C1590" s="172" t="s">
        <v>145</v>
      </c>
      <c r="D1590" s="173"/>
      <c r="E1590" s="184"/>
      <c r="F1590" s="178">
        <f>TRUNC(SUMIF(N1586:N1589, N1585, F1586:F1589),0)</f>
        <v>0</v>
      </c>
      <c r="G1590" s="184"/>
      <c r="H1590" s="178">
        <f>TRUNC(SUMIF(N1586:N1589, N1585, H1586:H1589),0)</f>
        <v>0</v>
      </c>
      <c r="I1590" s="184"/>
      <c r="J1590" s="178">
        <f>TRUNC(SUMIF(N1586:N1589, N1585, J1586:J1589),0)</f>
        <v>43360</v>
      </c>
      <c r="K1590" s="184"/>
      <c r="L1590" s="178">
        <f>F1590+H1590+J1590</f>
        <v>43360</v>
      </c>
      <c r="M1590" s="172" t="s">
        <v>145</v>
      </c>
      <c r="N1590" s="78" t="s">
        <v>342</v>
      </c>
      <c r="O1590" s="78" t="s">
        <v>342</v>
      </c>
      <c r="P1590" s="78" t="s">
        <v>145</v>
      </c>
      <c r="Q1590" s="78" t="s">
        <v>145</v>
      </c>
      <c r="R1590" s="78" t="s">
        <v>145</v>
      </c>
      <c r="AV1590" s="78" t="s">
        <v>145</v>
      </c>
      <c r="AW1590" s="78" t="s">
        <v>145</v>
      </c>
      <c r="AX1590" s="78" t="s">
        <v>145</v>
      </c>
      <c r="AY1590" s="78" t="s">
        <v>145</v>
      </c>
      <c r="AZ1590" s="78" t="s">
        <v>145</v>
      </c>
    </row>
    <row r="1591" spans="1:52" ht="30" customHeight="1">
      <c r="A1591" s="173"/>
      <c r="B1591" s="173"/>
      <c r="C1591" s="173"/>
      <c r="D1591" s="173"/>
      <c r="E1591" s="184"/>
      <c r="F1591" s="178"/>
      <c r="G1591" s="184"/>
      <c r="H1591" s="178"/>
      <c r="I1591" s="184"/>
      <c r="J1591" s="178"/>
      <c r="K1591" s="184"/>
      <c r="L1591" s="178"/>
      <c r="M1591" s="173"/>
    </row>
    <row r="1592" spans="1:52" ht="30" customHeight="1">
      <c r="A1592" s="179" t="s">
        <v>3293</v>
      </c>
      <c r="B1592" s="180"/>
      <c r="C1592" s="180"/>
      <c r="D1592" s="180"/>
      <c r="E1592" s="181"/>
      <c r="F1592" s="182"/>
      <c r="G1592" s="181"/>
      <c r="H1592" s="182"/>
      <c r="I1592" s="181"/>
      <c r="J1592" s="182"/>
      <c r="K1592" s="181"/>
      <c r="L1592" s="182"/>
      <c r="M1592" s="183"/>
      <c r="N1592" s="78" t="s">
        <v>4106</v>
      </c>
    </row>
    <row r="1593" spans="1:52" ht="30" customHeight="1">
      <c r="A1593" s="172" t="s">
        <v>1796</v>
      </c>
      <c r="B1593" s="172" t="s">
        <v>1514</v>
      </c>
      <c r="C1593" s="172" t="s">
        <v>1515</v>
      </c>
      <c r="D1593" s="173">
        <v>3.7499999999999999E-2</v>
      </c>
      <c r="E1593" s="184">
        <f>단가대비표!O376</f>
        <v>0</v>
      </c>
      <c r="F1593" s="178">
        <f>TRUNC(E1593*D1593,1)</f>
        <v>0</v>
      </c>
      <c r="G1593" s="184">
        <f>단가대비표!P376</f>
        <v>193922</v>
      </c>
      <c r="H1593" s="178">
        <f>TRUNC(G1593*D1593,1)</f>
        <v>7272</v>
      </c>
      <c r="I1593" s="184">
        <f>단가대비표!V376</f>
        <v>0</v>
      </c>
      <c r="J1593" s="178">
        <f>TRUNC(I1593*D1593,1)</f>
        <v>0</v>
      </c>
      <c r="K1593" s="184">
        <f t="shared" ref="K1593:L1596" si="255">TRUNC(E1593+G1593+I1593,1)</f>
        <v>193922</v>
      </c>
      <c r="L1593" s="178">
        <f t="shared" si="255"/>
        <v>7272</v>
      </c>
      <c r="M1593" s="172" t="s">
        <v>1491</v>
      </c>
      <c r="N1593" s="78" t="s">
        <v>145</v>
      </c>
      <c r="O1593" s="78" t="s">
        <v>5484</v>
      </c>
      <c r="P1593" s="78" t="s">
        <v>332</v>
      </c>
      <c r="Q1593" s="78" t="s">
        <v>332</v>
      </c>
      <c r="R1593" s="78" t="s">
        <v>331</v>
      </c>
      <c r="V1593">
        <v>1</v>
      </c>
      <c r="AV1593" s="78" t="s">
        <v>145</v>
      </c>
      <c r="AW1593" s="78" t="s">
        <v>5654</v>
      </c>
      <c r="AX1593" s="78" t="s">
        <v>145</v>
      </c>
      <c r="AY1593" s="78" t="s">
        <v>1093</v>
      </c>
      <c r="AZ1593" s="78" t="s">
        <v>145</v>
      </c>
    </row>
    <row r="1594" spans="1:52" ht="30" customHeight="1">
      <c r="A1594" s="172" t="s">
        <v>1797</v>
      </c>
      <c r="B1594" s="172" t="s">
        <v>1514</v>
      </c>
      <c r="C1594" s="172" t="s">
        <v>1515</v>
      </c>
      <c r="D1594" s="173">
        <v>0.125</v>
      </c>
      <c r="E1594" s="184">
        <f>단가대비표!O377</f>
        <v>0</v>
      </c>
      <c r="F1594" s="178">
        <f>TRUNC(E1594*D1594,1)</f>
        <v>0</v>
      </c>
      <c r="G1594" s="184">
        <f>단가대비표!P377</f>
        <v>172227</v>
      </c>
      <c r="H1594" s="178">
        <f>TRUNC(G1594*D1594,1)</f>
        <v>21528.3</v>
      </c>
      <c r="I1594" s="184">
        <f>단가대비표!V377</f>
        <v>0</v>
      </c>
      <c r="J1594" s="178">
        <f>TRUNC(I1594*D1594,1)</f>
        <v>0</v>
      </c>
      <c r="K1594" s="184">
        <f t="shared" si="255"/>
        <v>172227</v>
      </c>
      <c r="L1594" s="178">
        <f t="shared" si="255"/>
        <v>21528.3</v>
      </c>
      <c r="M1594" s="172" t="s">
        <v>1491</v>
      </c>
      <c r="N1594" s="78" t="s">
        <v>145</v>
      </c>
      <c r="O1594" s="78" t="s">
        <v>5486</v>
      </c>
      <c r="P1594" s="78" t="s">
        <v>332</v>
      </c>
      <c r="Q1594" s="78" t="s">
        <v>332</v>
      </c>
      <c r="R1594" s="78" t="s">
        <v>331</v>
      </c>
      <c r="V1594">
        <v>1</v>
      </c>
      <c r="AV1594" s="78" t="s">
        <v>145</v>
      </c>
      <c r="AW1594" s="78" t="s">
        <v>5655</v>
      </c>
      <c r="AX1594" s="78" t="s">
        <v>145</v>
      </c>
      <c r="AY1594" s="78" t="s">
        <v>1093</v>
      </c>
      <c r="AZ1594" s="78" t="s">
        <v>145</v>
      </c>
    </row>
    <row r="1595" spans="1:52" ht="30" customHeight="1">
      <c r="A1595" s="172" t="s">
        <v>1799</v>
      </c>
      <c r="B1595" s="172" t="s">
        <v>1800</v>
      </c>
      <c r="C1595" s="172" t="s">
        <v>1801</v>
      </c>
      <c r="D1595" s="173">
        <v>218.6</v>
      </c>
      <c r="E1595" s="184">
        <f>단가대비표!O344</f>
        <v>0</v>
      </c>
      <c r="F1595" s="178">
        <f>TRUNC(E1595*D1595,1)</f>
        <v>0</v>
      </c>
      <c r="G1595" s="184">
        <f>단가대비표!P344</f>
        <v>0</v>
      </c>
      <c r="H1595" s="178">
        <f>TRUNC(G1595*D1595,1)</f>
        <v>0</v>
      </c>
      <c r="I1595" s="184">
        <f>단가대비표!V344</f>
        <v>111</v>
      </c>
      <c r="J1595" s="178">
        <f>TRUNC(I1595*D1595,1)</f>
        <v>24264.6</v>
      </c>
      <c r="K1595" s="184">
        <f t="shared" si="255"/>
        <v>111</v>
      </c>
      <c r="L1595" s="178">
        <f t="shared" si="255"/>
        <v>24264.6</v>
      </c>
      <c r="M1595" s="172" t="s">
        <v>1491</v>
      </c>
      <c r="N1595" s="78" t="s">
        <v>145</v>
      </c>
      <c r="O1595" s="78" t="s">
        <v>5490</v>
      </c>
      <c r="P1595" s="78" t="s">
        <v>332</v>
      </c>
      <c r="Q1595" s="78" t="s">
        <v>332</v>
      </c>
      <c r="R1595" s="78" t="s">
        <v>331</v>
      </c>
      <c r="V1595">
        <v>1</v>
      </c>
      <c r="AV1595" s="78" t="s">
        <v>145</v>
      </c>
      <c r="AW1595" s="78" t="s">
        <v>5656</v>
      </c>
      <c r="AX1595" s="78" t="s">
        <v>145</v>
      </c>
      <c r="AY1595" s="78" t="s">
        <v>1093</v>
      </c>
      <c r="AZ1595" s="78" t="s">
        <v>145</v>
      </c>
    </row>
    <row r="1596" spans="1:52" ht="30" customHeight="1">
      <c r="A1596" s="172" t="s">
        <v>1492</v>
      </c>
      <c r="B1596" s="172" t="s">
        <v>1493</v>
      </c>
      <c r="C1596" s="172" t="s">
        <v>1096</v>
      </c>
      <c r="D1596" s="173">
        <v>1</v>
      </c>
      <c r="E1596" s="184">
        <v>0</v>
      </c>
      <c r="F1596" s="178">
        <f>TRUNC(E1596*D1596,1)</f>
        <v>0</v>
      </c>
      <c r="G1596" s="184">
        <v>0</v>
      </c>
      <c r="H1596" s="178">
        <f>TRUNC(G1596*D1596,1)</f>
        <v>0</v>
      </c>
      <c r="I1596" s="184">
        <f>TRUNC(SUMIF(V1593:V1596, RIGHTB(O1596, 1), L1593:L1596)*U1596, 2)</f>
        <v>53064.9</v>
      </c>
      <c r="J1596" s="178">
        <f>TRUNC(I1596*D1596,1)</f>
        <v>53064.9</v>
      </c>
      <c r="K1596" s="184">
        <f t="shared" si="255"/>
        <v>53064.9</v>
      </c>
      <c r="L1596" s="178">
        <f t="shared" si="255"/>
        <v>53064.9</v>
      </c>
      <c r="M1596" s="172" t="s">
        <v>145</v>
      </c>
      <c r="N1596" s="78" t="s">
        <v>4106</v>
      </c>
      <c r="O1596" s="78" t="s">
        <v>4186</v>
      </c>
      <c r="P1596" s="78" t="s">
        <v>332</v>
      </c>
      <c r="Q1596" s="78" t="s">
        <v>332</v>
      </c>
      <c r="R1596" s="78" t="s">
        <v>332</v>
      </c>
      <c r="S1596">
        <v>3</v>
      </c>
      <c r="T1596">
        <v>2</v>
      </c>
      <c r="U1596">
        <v>1</v>
      </c>
      <c r="AV1596" s="78" t="s">
        <v>145</v>
      </c>
      <c r="AW1596" s="78" t="s">
        <v>5657</v>
      </c>
      <c r="AX1596" s="78" t="s">
        <v>145</v>
      </c>
      <c r="AY1596" s="78" t="s">
        <v>145</v>
      </c>
      <c r="AZ1596" s="78" t="s">
        <v>145</v>
      </c>
    </row>
    <row r="1597" spans="1:52" ht="30" customHeight="1">
      <c r="A1597" s="172" t="s">
        <v>1494</v>
      </c>
      <c r="B1597" s="172" t="s">
        <v>145</v>
      </c>
      <c r="C1597" s="172" t="s">
        <v>145</v>
      </c>
      <c r="D1597" s="173"/>
      <c r="E1597" s="184"/>
      <c r="F1597" s="178">
        <f>TRUNC(SUMIF(N1593:N1596, N1592, F1593:F1596),0)</f>
        <v>0</v>
      </c>
      <c r="G1597" s="184"/>
      <c r="H1597" s="178">
        <f>TRUNC(SUMIF(N1593:N1596, N1592, H1593:H1596),0)</f>
        <v>0</v>
      </c>
      <c r="I1597" s="184"/>
      <c r="J1597" s="178">
        <f>TRUNC(SUMIF(N1593:N1596, N1592, J1593:J1596),0)</f>
        <v>53064</v>
      </c>
      <c r="K1597" s="184"/>
      <c r="L1597" s="178">
        <f>F1597+H1597+J1597</f>
        <v>53064</v>
      </c>
      <c r="M1597" s="172" t="s">
        <v>145</v>
      </c>
      <c r="N1597" s="78" t="s">
        <v>342</v>
      </c>
      <c r="O1597" s="78" t="s">
        <v>342</v>
      </c>
      <c r="P1597" s="78" t="s">
        <v>145</v>
      </c>
      <c r="Q1597" s="78" t="s">
        <v>145</v>
      </c>
      <c r="R1597" s="78" t="s">
        <v>145</v>
      </c>
      <c r="AV1597" s="78" t="s">
        <v>145</v>
      </c>
      <c r="AW1597" s="78" t="s">
        <v>145</v>
      </c>
      <c r="AX1597" s="78" t="s">
        <v>145</v>
      </c>
      <c r="AY1597" s="78" t="s">
        <v>145</v>
      </c>
      <c r="AZ1597" s="78" t="s">
        <v>145</v>
      </c>
    </row>
    <row r="1598" spans="1:52" ht="30" customHeight="1">
      <c r="A1598" s="173"/>
      <c r="B1598" s="173"/>
      <c r="C1598" s="173"/>
      <c r="D1598" s="173"/>
      <c r="E1598" s="184"/>
      <c r="F1598" s="178"/>
      <c r="G1598" s="184"/>
      <c r="H1598" s="178"/>
      <c r="I1598" s="184"/>
      <c r="J1598" s="178"/>
      <c r="K1598" s="184"/>
      <c r="L1598" s="178"/>
      <c r="M1598" s="173"/>
    </row>
    <row r="1599" spans="1:52" ht="30" customHeight="1">
      <c r="A1599" s="179" t="s">
        <v>3294</v>
      </c>
      <c r="B1599" s="180"/>
      <c r="C1599" s="180"/>
      <c r="D1599" s="180"/>
      <c r="E1599" s="181"/>
      <c r="F1599" s="182"/>
      <c r="G1599" s="181"/>
      <c r="H1599" s="182"/>
      <c r="I1599" s="181"/>
      <c r="J1599" s="182"/>
      <c r="K1599" s="181"/>
      <c r="L1599" s="182"/>
      <c r="M1599" s="183"/>
      <c r="N1599" s="78" t="s">
        <v>4108</v>
      </c>
    </row>
    <row r="1600" spans="1:52" ht="30" customHeight="1">
      <c r="A1600" s="172" t="s">
        <v>1796</v>
      </c>
      <c r="B1600" s="172" t="s">
        <v>1514</v>
      </c>
      <c r="C1600" s="172" t="s">
        <v>1515</v>
      </c>
      <c r="D1600" s="173">
        <v>3.7499999999999999E-2</v>
      </c>
      <c r="E1600" s="184">
        <f>단가대비표!O376</f>
        <v>0</v>
      </c>
      <c r="F1600" s="178">
        <f>TRUNC(E1600*D1600,1)</f>
        <v>0</v>
      </c>
      <c r="G1600" s="184">
        <f>단가대비표!P376</f>
        <v>193922</v>
      </c>
      <c r="H1600" s="178">
        <f>TRUNC(G1600*D1600,1)</f>
        <v>7272</v>
      </c>
      <c r="I1600" s="184">
        <f>단가대비표!V376</f>
        <v>0</v>
      </c>
      <c r="J1600" s="178">
        <f>TRUNC(I1600*D1600,1)</f>
        <v>0</v>
      </c>
      <c r="K1600" s="184">
        <f t="shared" ref="K1600:L1603" si="256">TRUNC(E1600+G1600+I1600,1)</f>
        <v>193922</v>
      </c>
      <c r="L1600" s="178">
        <f t="shared" si="256"/>
        <v>7272</v>
      </c>
      <c r="M1600" s="172" t="s">
        <v>1491</v>
      </c>
      <c r="N1600" s="78" t="s">
        <v>145</v>
      </c>
      <c r="O1600" s="78" t="s">
        <v>5484</v>
      </c>
      <c r="P1600" s="78" t="s">
        <v>332</v>
      </c>
      <c r="Q1600" s="78" t="s">
        <v>332</v>
      </c>
      <c r="R1600" s="78" t="s">
        <v>331</v>
      </c>
      <c r="V1600">
        <v>1</v>
      </c>
      <c r="AV1600" s="78" t="s">
        <v>145</v>
      </c>
      <c r="AW1600" s="78" t="s">
        <v>5658</v>
      </c>
      <c r="AX1600" s="78" t="s">
        <v>145</v>
      </c>
      <c r="AY1600" s="78" t="s">
        <v>1093</v>
      </c>
      <c r="AZ1600" s="78" t="s">
        <v>145</v>
      </c>
    </row>
    <row r="1601" spans="1:52" ht="30" customHeight="1">
      <c r="A1601" s="172" t="s">
        <v>1797</v>
      </c>
      <c r="B1601" s="172" t="s">
        <v>1514</v>
      </c>
      <c r="C1601" s="172" t="s">
        <v>1515</v>
      </c>
      <c r="D1601" s="173">
        <v>0.3125</v>
      </c>
      <c r="E1601" s="184">
        <f>단가대비표!O377</f>
        <v>0</v>
      </c>
      <c r="F1601" s="178">
        <f>TRUNC(E1601*D1601,1)</f>
        <v>0</v>
      </c>
      <c r="G1601" s="184">
        <f>단가대비표!P377</f>
        <v>172227</v>
      </c>
      <c r="H1601" s="178">
        <f>TRUNC(G1601*D1601,1)</f>
        <v>53820.9</v>
      </c>
      <c r="I1601" s="184">
        <f>단가대비표!V377</f>
        <v>0</v>
      </c>
      <c r="J1601" s="178">
        <f>TRUNC(I1601*D1601,1)</f>
        <v>0</v>
      </c>
      <c r="K1601" s="184">
        <f t="shared" si="256"/>
        <v>172227</v>
      </c>
      <c r="L1601" s="178">
        <f t="shared" si="256"/>
        <v>53820.9</v>
      </c>
      <c r="M1601" s="172" t="s">
        <v>1491</v>
      </c>
      <c r="N1601" s="78" t="s">
        <v>145</v>
      </c>
      <c r="O1601" s="78" t="s">
        <v>5486</v>
      </c>
      <c r="P1601" s="78" t="s">
        <v>332</v>
      </c>
      <c r="Q1601" s="78" t="s">
        <v>332</v>
      </c>
      <c r="R1601" s="78" t="s">
        <v>331</v>
      </c>
      <c r="V1601">
        <v>1</v>
      </c>
      <c r="AV1601" s="78" t="s">
        <v>145</v>
      </c>
      <c r="AW1601" s="78" t="s">
        <v>5659</v>
      </c>
      <c r="AX1601" s="78" t="s">
        <v>145</v>
      </c>
      <c r="AY1601" s="78" t="s">
        <v>1093</v>
      </c>
      <c r="AZ1601" s="78" t="s">
        <v>145</v>
      </c>
    </row>
    <row r="1602" spans="1:52" ht="30" customHeight="1">
      <c r="A1602" s="172" t="s">
        <v>1799</v>
      </c>
      <c r="B1602" s="172" t="s">
        <v>1800</v>
      </c>
      <c r="C1602" s="172" t="s">
        <v>1801</v>
      </c>
      <c r="D1602" s="173">
        <v>1256.7</v>
      </c>
      <c r="E1602" s="184">
        <f>단가대비표!O344</f>
        <v>0</v>
      </c>
      <c r="F1602" s="178">
        <f>TRUNC(E1602*D1602,1)</f>
        <v>0</v>
      </c>
      <c r="G1602" s="184">
        <f>단가대비표!P344</f>
        <v>0</v>
      </c>
      <c r="H1602" s="178">
        <f>TRUNC(G1602*D1602,1)</f>
        <v>0</v>
      </c>
      <c r="I1602" s="184">
        <f>단가대비표!V344</f>
        <v>111</v>
      </c>
      <c r="J1602" s="178">
        <f>TRUNC(I1602*D1602,1)</f>
        <v>139493.70000000001</v>
      </c>
      <c r="K1602" s="184">
        <f t="shared" si="256"/>
        <v>111</v>
      </c>
      <c r="L1602" s="178">
        <f t="shared" si="256"/>
        <v>139493.70000000001</v>
      </c>
      <c r="M1602" s="172" t="s">
        <v>1491</v>
      </c>
      <c r="N1602" s="78" t="s">
        <v>145</v>
      </c>
      <c r="O1602" s="78" t="s">
        <v>5490</v>
      </c>
      <c r="P1602" s="78" t="s">
        <v>332</v>
      </c>
      <c r="Q1602" s="78" t="s">
        <v>332</v>
      </c>
      <c r="R1602" s="78" t="s">
        <v>331</v>
      </c>
      <c r="V1602">
        <v>1</v>
      </c>
      <c r="AV1602" s="78" t="s">
        <v>145</v>
      </c>
      <c r="AW1602" s="78" t="s">
        <v>5660</v>
      </c>
      <c r="AX1602" s="78" t="s">
        <v>145</v>
      </c>
      <c r="AY1602" s="78" t="s">
        <v>1093</v>
      </c>
      <c r="AZ1602" s="78" t="s">
        <v>145</v>
      </c>
    </row>
    <row r="1603" spans="1:52" ht="30" customHeight="1">
      <c r="A1603" s="172" t="s">
        <v>1492</v>
      </c>
      <c r="B1603" s="172" t="s">
        <v>1493</v>
      </c>
      <c r="C1603" s="172" t="s">
        <v>1096</v>
      </c>
      <c r="D1603" s="173">
        <v>1</v>
      </c>
      <c r="E1603" s="184">
        <v>0</v>
      </c>
      <c r="F1603" s="178">
        <f>TRUNC(E1603*D1603,1)</f>
        <v>0</v>
      </c>
      <c r="G1603" s="184">
        <v>0</v>
      </c>
      <c r="H1603" s="178">
        <f>TRUNC(G1603*D1603,1)</f>
        <v>0</v>
      </c>
      <c r="I1603" s="184">
        <f>TRUNC(SUMIF(V1600:V1603, RIGHTB(O1603, 1), L1600:L1603)*U1603, 2)</f>
        <v>200586.6</v>
      </c>
      <c r="J1603" s="178">
        <f>TRUNC(I1603*D1603,1)</f>
        <v>200586.6</v>
      </c>
      <c r="K1603" s="184">
        <f t="shared" si="256"/>
        <v>200586.6</v>
      </c>
      <c r="L1603" s="178">
        <f t="shared" si="256"/>
        <v>200586.6</v>
      </c>
      <c r="M1603" s="172" t="s">
        <v>145</v>
      </c>
      <c r="N1603" s="78" t="s">
        <v>4108</v>
      </c>
      <c r="O1603" s="78" t="s">
        <v>4186</v>
      </c>
      <c r="P1603" s="78" t="s">
        <v>332</v>
      </c>
      <c r="Q1603" s="78" t="s">
        <v>332</v>
      </c>
      <c r="R1603" s="78" t="s">
        <v>332</v>
      </c>
      <c r="S1603">
        <v>3</v>
      </c>
      <c r="T1603">
        <v>2</v>
      </c>
      <c r="U1603">
        <v>1</v>
      </c>
      <c r="AV1603" s="78" t="s">
        <v>145</v>
      </c>
      <c r="AW1603" s="78" t="s">
        <v>5661</v>
      </c>
      <c r="AX1603" s="78" t="s">
        <v>145</v>
      </c>
      <c r="AY1603" s="78" t="s">
        <v>145</v>
      </c>
      <c r="AZ1603" s="78" t="s">
        <v>145</v>
      </c>
    </row>
    <row r="1604" spans="1:52" ht="30" customHeight="1">
      <c r="A1604" s="172" t="s">
        <v>1494</v>
      </c>
      <c r="B1604" s="172" t="s">
        <v>145</v>
      </c>
      <c r="C1604" s="172" t="s">
        <v>145</v>
      </c>
      <c r="D1604" s="173"/>
      <c r="E1604" s="184"/>
      <c r="F1604" s="178">
        <f>TRUNC(SUMIF(N1600:N1603, N1599, F1600:F1603),0)</f>
        <v>0</v>
      </c>
      <c r="G1604" s="184"/>
      <c r="H1604" s="178">
        <f>TRUNC(SUMIF(N1600:N1603, N1599, H1600:H1603),0)</f>
        <v>0</v>
      </c>
      <c r="I1604" s="184"/>
      <c r="J1604" s="178">
        <f>TRUNC(SUMIF(N1600:N1603, N1599, J1600:J1603),0)</f>
        <v>200586</v>
      </c>
      <c r="K1604" s="184"/>
      <c r="L1604" s="178">
        <f>F1604+H1604+J1604</f>
        <v>200586</v>
      </c>
      <c r="M1604" s="172" t="s">
        <v>145</v>
      </c>
      <c r="N1604" s="78" t="s">
        <v>342</v>
      </c>
      <c r="O1604" s="78" t="s">
        <v>342</v>
      </c>
      <c r="P1604" s="78" t="s">
        <v>145</v>
      </c>
      <c r="Q1604" s="78" t="s">
        <v>145</v>
      </c>
      <c r="R1604" s="78" t="s">
        <v>145</v>
      </c>
      <c r="AV1604" s="78" t="s">
        <v>145</v>
      </c>
      <c r="AW1604" s="78" t="s">
        <v>145</v>
      </c>
      <c r="AX1604" s="78" t="s">
        <v>145</v>
      </c>
      <c r="AY1604" s="78" t="s">
        <v>145</v>
      </c>
      <c r="AZ1604" s="78" t="s">
        <v>145</v>
      </c>
    </row>
    <row r="1605" spans="1:52" ht="30" customHeight="1">
      <c r="A1605" s="173"/>
      <c r="B1605" s="173"/>
      <c r="C1605" s="173"/>
      <c r="D1605" s="173"/>
      <c r="E1605" s="184"/>
      <c r="F1605" s="178"/>
      <c r="G1605" s="184"/>
      <c r="H1605" s="178"/>
      <c r="I1605" s="184"/>
      <c r="J1605" s="178"/>
      <c r="K1605" s="184"/>
      <c r="L1605" s="178"/>
      <c r="M1605" s="173"/>
    </row>
    <row r="1606" spans="1:52" ht="30" customHeight="1">
      <c r="A1606" s="179" t="s">
        <v>3295</v>
      </c>
      <c r="B1606" s="180"/>
      <c r="C1606" s="180"/>
      <c r="D1606" s="180"/>
      <c r="E1606" s="181"/>
      <c r="F1606" s="182"/>
      <c r="G1606" s="181"/>
      <c r="H1606" s="182"/>
      <c r="I1606" s="181"/>
      <c r="J1606" s="182"/>
      <c r="K1606" s="181"/>
      <c r="L1606" s="182"/>
      <c r="M1606" s="183"/>
      <c r="N1606" s="78" t="s">
        <v>4110</v>
      </c>
    </row>
    <row r="1607" spans="1:52" ht="30" customHeight="1">
      <c r="A1607" s="172" t="s">
        <v>1796</v>
      </c>
      <c r="B1607" s="172" t="s">
        <v>1514</v>
      </c>
      <c r="C1607" s="172" t="s">
        <v>1515</v>
      </c>
      <c r="D1607" s="173">
        <v>3.7499999999999999E-2</v>
      </c>
      <c r="E1607" s="184">
        <f>단가대비표!O376</f>
        <v>0</v>
      </c>
      <c r="F1607" s="178">
        <f>TRUNC(E1607*D1607,1)</f>
        <v>0</v>
      </c>
      <c r="G1607" s="184">
        <f>단가대비표!P376</f>
        <v>193922</v>
      </c>
      <c r="H1607" s="178">
        <f>TRUNC(G1607*D1607,1)</f>
        <v>7272</v>
      </c>
      <c r="I1607" s="184">
        <f>단가대비표!V376</f>
        <v>0</v>
      </c>
      <c r="J1607" s="178">
        <f>TRUNC(I1607*D1607,1)</f>
        <v>0</v>
      </c>
      <c r="K1607" s="184">
        <f t="shared" ref="K1607:L1610" si="257">TRUNC(E1607+G1607+I1607,1)</f>
        <v>193922</v>
      </c>
      <c r="L1607" s="178">
        <f t="shared" si="257"/>
        <v>7272</v>
      </c>
      <c r="M1607" s="172" t="s">
        <v>1491</v>
      </c>
      <c r="N1607" s="78" t="s">
        <v>145</v>
      </c>
      <c r="O1607" s="78" t="s">
        <v>5484</v>
      </c>
      <c r="P1607" s="78" t="s">
        <v>332</v>
      </c>
      <c r="Q1607" s="78" t="s">
        <v>332</v>
      </c>
      <c r="R1607" s="78" t="s">
        <v>331</v>
      </c>
      <c r="V1607">
        <v>1</v>
      </c>
      <c r="AV1607" s="78" t="s">
        <v>145</v>
      </c>
      <c r="AW1607" s="78" t="s">
        <v>5662</v>
      </c>
      <c r="AX1607" s="78" t="s">
        <v>145</v>
      </c>
      <c r="AY1607" s="78" t="s">
        <v>1093</v>
      </c>
      <c r="AZ1607" s="78" t="s">
        <v>145</v>
      </c>
    </row>
    <row r="1608" spans="1:52" ht="30" customHeight="1">
      <c r="A1608" s="172" t="s">
        <v>1797</v>
      </c>
      <c r="B1608" s="172" t="s">
        <v>1514</v>
      </c>
      <c r="C1608" s="172" t="s">
        <v>1515</v>
      </c>
      <c r="D1608" s="173">
        <v>6.25E-2</v>
      </c>
      <c r="E1608" s="184">
        <f>단가대비표!O377</f>
        <v>0</v>
      </c>
      <c r="F1608" s="178">
        <f>TRUNC(E1608*D1608,1)</f>
        <v>0</v>
      </c>
      <c r="G1608" s="184">
        <f>단가대비표!P377</f>
        <v>172227</v>
      </c>
      <c r="H1608" s="178">
        <f>TRUNC(G1608*D1608,1)</f>
        <v>10764.1</v>
      </c>
      <c r="I1608" s="184">
        <f>단가대비표!V377</f>
        <v>0</v>
      </c>
      <c r="J1608" s="178">
        <f>TRUNC(I1608*D1608,1)</f>
        <v>0</v>
      </c>
      <c r="K1608" s="184">
        <f t="shared" si="257"/>
        <v>172227</v>
      </c>
      <c r="L1608" s="178">
        <f t="shared" si="257"/>
        <v>10764.1</v>
      </c>
      <c r="M1608" s="172" t="s">
        <v>1491</v>
      </c>
      <c r="N1608" s="78" t="s">
        <v>145</v>
      </c>
      <c r="O1608" s="78" t="s">
        <v>5486</v>
      </c>
      <c r="P1608" s="78" t="s">
        <v>332</v>
      </c>
      <c r="Q1608" s="78" t="s">
        <v>332</v>
      </c>
      <c r="R1608" s="78" t="s">
        <v>331</v>
      </c>
      <c r="V1608">
        <v>1</v>
      </c>
      <c r="AV1608" s="78" t="s">
        <v>145</v>
      </c>
      <c r="AW1608" s="78" t="s">
        <v>5663</v>
      </c>
      <c r="AX1608" s="78" t="s">
        <v>145</v>
      </c>
      <c r="AY1608" s="78" t="s">
        <v>1093</v>
      </c>
      <c r="AZ1608" s="78" t="s">
        <v>145</v>
      </c>
    </row>
    <row r="1609" spans="1:52" ht="30" customHeight="1">
      <c r="A1609" s="172" t="s">
        <v>1799</v>
      </c>
      <c r="B1609" s="172" t="s">
        <v>1800</v>
      </c>
      <c r="C1609" s="172" t="s">
        <v>1801</v>
      </c>
      <c r="D1609" s="173">
        <v>1035.5</v>
      </c>
      <c r="E1609" s="184">
        <f>단가대비표!O344</f>
        <v>0</v>
      </c>
      <c r="F1609" s="178">
        <f>TRUNC(E1609*D1609,1)</f>
        <v>0</v>
      </c>
      <c r="G1609" s="184">
        <f>단가대비표!P344</f>
        <v>0</v>
      </c>
      <c r="H1609" s="178">
        <f>TRUNC(G1609*D1609,1)</f>
        <v>0</v>
      </c>
      <c r="I1609" s="184">
        <f>단가대비표!V344</f>
        <v>111</v>
      </c>
      <c r="J1609" s="178">
        <f>TRUNC(I1609*D1609,1)</f>
        <v>114940.5</v>
      </c>
      <c r="K1609" s="184">
        <f t="shared" si="257"/>
        <v>111</v>
      </c>
      <c r="L1609" s="178">
        <f t="shared" si="257"/>
        <v>114940.5</v>
      </c>
      <c r="M1609" s="172" t="s">
        <v>1491</v>
      </c>
      <c r="N1609" s="78" t="s">
        <v>145</v>
      </c>
      <c r="O1609" s="78" t="s">
        <v>5490</v>
      </c>
      <c r="P1609" s="78" t="s">
        <v>332</v>
      </c>
      <c r="Q1609" s="78" t="s">
        <v>332</v>
      </c>
      <c r="R1609" s="78" t="s">
        <v>331</v>
      </c>
      <c r="V1609">
        <v>1</v>
      </c>
      <c r="AV1609" s="78" t="s">
        <v>145</v>
      </c>
      <c r="AW1609" s="78" t="s">
        <v>5664</v>
      </c>
      <c r="AX1609" s="78" t="s">
        <v>145</v>
      </c>
      <c r="AY1609" s="78" t="s">
        <v>1093</v>
      </c>
      <c r="AZ1609" s="78" t="s">
        <v>145</v>
      </c>
    </row>
    <row r="1610" spans="1:52" ht="30" customHeight="1">
      <c r="A1610" s="172" t="s">
        <v>1492</v>
      </c>
      <c r="B1610" s="172" t="s">
        <v>1493</v>
      </c>
      <c r="C1610" s="172" t="s">
        <v>1096</v>
      </c>
      <c r="D1610" s="173">
        <v>1</v>
      </c>
      <c r="E1610" s="184">
        <v>0</v>
      </c>
      <c r="F1610" s="178">
        <f>TRUNC(E1610*D1610,1)</f>
        <v>0</v>
      </c>
      <c r="G1610" s="184">
        <v>0</v>
      </c>
      <c r="H1610" s="178">
        <f>TRUNC(G1610*D1610,1)</f>
        <v>0</v>
      </c>
      <c r="I1610" s="184">
        <f>TRUNC(SUMIF(V1607:V1610, RIGHTB(O1610, 1), L1607:L1610)*U1610, 2)</f>
        <v>132976.6</v>
      </c>
      <c r="J1610" s="178">
        <f>TRUNC(I1610*D1610,1)</f>
        <v>132976.6</v>
      </c>
      <c r="K1610" s="184">
        <f t="shared" si="257"/>
        <v>132976.6</v>
      </c>
      <c r="L1610" s="178">
        <f t="shared" si="257"/>
        <v>132976.6</v>
      </c>
      <c r="M1610" s="172" t="s">
        <v>145</v>
      </c>
      <c r="N1610" s="78" t="s">
        <v>4110</v>
      </c>
      <c r="O1610" s="78" t="s">
        <v>4186</v>
      </c>
      <c r="P1610" s="78" t="s">
        <v>332</v>
      </c>
      <c r="Q1610" s="78" t="s">
        <v>332</v>
      </c>
      <c r="R1610" s="78" t="s">
        <v>332</v>
      </c>
      <c r="S1610">
        <v>3</v>
      </c>
      <c r="T1610">
        <v>2</v>
      </c>
      <c r="U1610">
        <v>1</v>
      </c>
      <c r="AV1610" s="78" t="s">
        <v>145</v>
      </c>
      <c r="AW1610" s="78" t="s">
        <v>5665</v>
      </c>
      <c r="AX1610" s="78" t="s">
        <v>145</v>
      </c>
      <c r="AY1610" s="78" t="s">
        <v>145</v>
      </c>
      <c r="AZ1610" s="78" t="s">
        <v>145</v>
      </c>
    </row>
    <row r="1611" spans="1:52" ht="30" customHeight="1">
      <c r="A1611" s="172" t="s">
        <v>1494</v>
      </c>
      <c r="B1611" s="172" t="s">
        <v>145</v>
      </c>
      <c r="C1611" s="172" t="s">
        <v>145</v>
      </c>
      <c r="D1611" s="173"/>
      <c r="E1611" s="184"/>
      <c r="F1611" s="178">
        <f>TRUNC(SUMIF(N1607:N1610, N1606, F1607:F1610),0)</f>
        <v>0</v>
      </c>
      <c r="G1611" s="184"/>
      <c r="H1611" s="178">
        <f>TRUNC(SUMIF(N1607:N1610, N1606, H1607:H1610),0)</f>
        <v>0</v>
      </c>
      <c r="I1611" s="184"/>
      <c r="J1611" s="178">
        <f>TRUNC(SUMIF(N1607:N1610, N1606, J1607:J1610),0)</f>
        <v>132976</v>
      </c>
      <c r="K1611" s="184"/>
      <c r="L1611" s="178">
        <f>F1611+H1611+J1611</f>
        <v>132976</v>
      </c>
      <c r="M1611" s="172" t="s">
        <v>145</v>
      </c>
      <c r="N1611" s="78" t="s">
        <v>342</v>
      </c>
      <c r="O1611" s="78" t="s">
        <v>342</v>
      </c>
      <c r="P1611" s="78" t="s">
        <v>145</v>
      </c>
      <c r="Q1611" s="78" t="s">
        <v>145</v>
      </c>
      <c r="R1611" s="78" t="s">
        <v>145</v>
      </c>
      <c r="AV1611" s="78" t="s">
        <v>145</v>
      </c>
      <c r="AW1611" s="78" t="s">
        <v>145</v>
      </c>
      <c r="AX1611" s="78" t="s">
        <v>145</v>
      </c>
      <c r="AY1611" s="78" t="s">
        <v>145</v>
      </c>
      <c r="AZ1611" s="78" t="s">
        <v>145</v>
      </c>
    </row>
    <row r="1612" spans="1:52" ht="30" customHeight="1">
      <c r="A1612" s="173"/>
      <c r="B1612" s="173"/>
      <c r="C1612" s="173"/>
      <c r="D1612" s="173"/>
      <c r="E1612" s="184"/>
      <c r="F1612" s="178"/>
      <c r="G1612" s="184"/>
      <c r="H1612" s="178"/>
      <c r="I1612" s="184"/>
      <c r="J1612" s="178"/>
      <c r="K1612" s="184"/>
      <c r="L1612" s="178"/>
      <c r="M1612" s="173"/>
    </row>
    <row r="1613" spans="1:52" ht="30" customHeight="1">
      <c r="A1613" s="179" t="s">
        <v>3296</v>
      </c>
      <c r="B1613" s="180"/>
      <c r="C1613" s="180"/>
      <c r="D1613" s="180"/>
      <c r="E1613" s="181"/>
      <c r="F1613" s="182"/>
      <c r="G1613" s="181"/>
      <c r="H1613" s="182"/>
      <c r="I1613" s="181"/>
      <c r="J1613" s="182"/>
      <c r="K1613" s="181"/>
      <c r="L1613" s="182"/>
      <c r="M1613" s="183"/>
      <c r="N1613" s="78" t="s">
        <v>4112</v>
      </c>
    </row>
    <row r="1614" spans="1:52" ht="30" customHeight="1">
      <c r="A1614" s="172" t="s">
        <v>1796</v>
      </c>
      <c r="B1614" s="172" t="s">
        <v>1514</v>
      </c>
      <c r="C1614" s="172" t="s">
        <v>1515</v>
      </c>
      <c r="D1614" s="173">
        <v>3.7499999999999999E-2</v>
      </c>
      <c r="E1614" s="184">
        <f>단가대비표!O376</f>
        <v>0</v>
      </c>
      <c r="F1614" s="178">
        <f>TRUNC(E1614*D1614,1)</f>
        <v>0</v>
      </c>
      <c r="G1614" s="184">
        <f>단가대비표!P376</f>
        <v>193922</v>
      </c>
      <c r="H1614" s="178">
        <f>TRUNC(G1614*D1614,1)</f>
        <v>7272</v>
      </c>
      <c r="I1614" s="184">
        <f>단가대비표!V376</f>
        <v>0</v>
      </c>
      <c r="J1614" s="178">
        <f>TRUNC(I1614*D1614,1)</f>
        <v>0</v>
      </c>
      <c r="K1614" s="184">
        <f t="shared" ref="K1614:L1618" si="258">TRUNC(E1614+G1614+I1614,1)</f>
        <v>193922</v>
      </c>
      <c r="L1614" s="178">
        <f t="shared" si="258"/>
        <v>7272</v>
      </c>
      <c r="M1614" s="172" t="s">
        <v>1491</v>
      </c>
      <c r="N1614" s="78" t="s">
        <v>145</v>
      </c>
      <c r="O1614" s="78" t="s">
        <v>5484</v>
      </c>
      <c r="P1614" s="78" t="s">
        <v>332</v>
      </c>
      <c r="Q1614" s="78" t="s">
        <v>332</v>
      </c>
      <c r="R1614" s="78" t="s">
        <v>331</v>
      </c>
      <c r="V1614">
        <v>1</v>
      </c>
      <c r="AV1614" s="78" t="s">
        <v>145</v>
      </c>
      <c r="AW1614" s="78" t="s">
        <v>5666</v>
      </c>
      <c r="AX1614" s="78" t="s">
        <v>145</v>
      </c>
      <c r="AY1614" s="78" t="s">
        <v>1093</v>
      </c>
      <c r="AZ1614" s="78" t="s">
        <v>145</v>
      </c>
    </row>
    <row r="1615" spans="1:52" ht="30" customHeight="1">
      <c r="A1615" s="172" t="s">
        <v>1797</v>
      </c>
      <c r="B1615" s="172" t="s">
        <v>1514</v>
      </c>
      <c r="C1615" s="172" t="s">
        <v>1515</v>
      </c>
      <c r="D1615" s="173">
        <v>0.21249999999999999</v>
      </c>
      <c r="E1615" s="184">
        <f>단가대비표!O377</f>
        <v>0</v>
      </c>
      <c r="F1615" s="178">
        <f>TRUNC(E1615*D1615,1)</f>
        <v>0</v>
      </c>
      <c r="G1615" s="184">
        <f>단가대비표!P377</f>
        <v>172227</v>
      </c>
      <c r="H1615" s="178">
        <f>TRUNC(G1615*D1615,1)</f>
        <v>36598.199999999997</v>
      </c>
      <c r="I1615" s="184">
        <f>단가대비표!V377</f>
        <v>0</v>
      </c>
      <c r="J1615" s="178">
        <f>TRUNC(I1615*D1615,1)</f>
        <v>0</v>
      </c>
      <c r="K1615" s="184">
        <f t="shared" si="258"/>
        <v>172227</v>
      </c>
      <c r="L1615" s="178">
        <f t="shared" si="258"/>
        <v>36598.199999999997</v>
      </c>
      <c r="M1615" s="172" t="s">
        <v>1491</v>
      </c>
      <c r="N1615" s="78" t="s">
        <v>145</v>
      </c>
      <c r="O1615" s="78" t="s">
        <v>5486</v>
      </c>
      <c r="P1615" s="78" t="s">
        <v>332</v>
      </c>
      <c r="Q1615" s="78" t="s">
        <v>332</v>
      </c>
      <c r="R1615" s="78" t="s">
        <v>331</v>
      </c>
      <c r="V1615">
        <v>1</v>
      </c>
      <c r="AV1615" s="78" t="s">
        <v>145</v>
      </c>
      <c r="AW1615" s="78" t="s">
        <v>5667</v>
      </c>
      <c r="AX1615" s="78" t="s">
        <v>145</v>
      </c>
      <c r="AY1615" s="78" t="s">
        <v>1093</v>
      </c>
      <c r="AZ1615" s="78" t="s">
        <v>145</v>
      </c>
    </row>
    <row r="1616" spans="1:52" ht="30" customHeight="1">
      <c r="A1616" s="172" t="s">
        <v>1799</v>
      </c>
      <c r="B1616" s="172" t="s">
        <v>1800</v>
      </c>
      <c r="C1616" s="172" t="s">
        <v>1801</v>
      </c>
      <c r="D1616" s="173">
        <v>459.5</v>
      </c>
      <c r="E1616" s="184">
        <f>단가대비표!O344</f>
        <v>0</v>
      </c>
      <c r="F1616" s="178">
        <f>TRUNC(E1616*D1616,1)</f>
        <v>0</v>
      </c>
      <c r="G1616" s="184">
        <f>단가대비표!P344</f>
        <v>0</v>
      </c>
      <c r="H1616" s="178">
        <f>TRUNC(G1616*D1616,1)</f>
        <v>0</v>
      </c>
      <c r="I1616" s="184">
        <f>단가대비표!V344</f>
        <v>111</v>
      </c>
      <c r="J1616" s="178">
        <f>TRUNC(I1616*D1616,1)</f>
        <v>51004.5</v>
      </c>
      <c r="K1616" s="184">
        <f t="shared" si="258"/>
        <v>111</v>
      </c>
      <c r="L1616" s="178">
        <f t="shared" si="258"/>
        <v>51004.5</v>
      </c>
      <c r="M1616" s="172" t="s">
        <v>1491</v>
      </c>
      <c r="N1616" s="78" t="s">
        <v>145</v>
      </c>
      <c r="O1616" s="78" t="s">
        <v>5490</v>
      </c>
      <c r="P1616" s="78" t="s">
        <v>332</v>
      </c>
      <c r="Q1616" s="78" t="s">
        <v>332</v>
      </c>
      <c r="R1616" s="78" t="s">
        <v>331</v>
      </c>
      <c r="V1616">
        <v>1</v>
      </c>
      <c r="AV1616" s="78" t="s">
        <v>145</v>
      </c>
      <c r="AW1616" s="78" t="s">
        <v>5668</v>
      </c>
      <c r="AX1616" s="78" t="s">
        <v>145</v>
      </c>
      <c r="AY1616" s="78" t="s">
        <v>1093</v>
      </c>
      <c r="AZ1616" s="78" t="s">
        <v>145</v>
      </c>
    </row>
    <row r="1617" spans="1:52" ht="30" customHeight="1">
      <c r="A1617" s="172" t="s">
        <v>1558</v>
      </c>
      <c r="B1617" s="172" t="s">
        <v>1802</v>
      </c>
      <c r="C1617" s="172" t="s">
        <v>381</v>
      </c>
      <c r="D1617" s="173">
        <v>8.8000000000000007</v>
      </c>
      <c r="E1617" s="184">
        <f>단가대비표!O343</f>
        <v>0</v>
      </c>
      <c r="F1617" s="178">
        <f>TRUNC(E1617*D1617,1)</f>
        <v>0</v>
      </c>
      <c r="G1617" s="184">
        <f>단가대비표!P343</f>
        <v>0</v>
      </c>
      <c r="H1617" s="178">
        <f>TRUNC(G1617*D1617,1)</f>
        <v>0</v>
      </c>
      <c r="I1617" s="184">
        <f>단가대비표!V343</f>
        <v>1753</v>
      </c>
      <c r="J1617" s="178">
        <f>TRUNC(I1617*D1617,1)</f>
        <v>15426.4</v>
      </c>
      <c r="K1617" s="184">
        <f t="shared" si="258"/>
        <v>1753</v>
      </c>
      <c r="L1617" s="178">
        <f t="shared" si="258"/>
        <v>15426.4</v>
      </c>
      <c r="M1617" s="172" t="s">
        <v>1491</v>
      </c>
      <c r="N1617" s="78" t="s">
        <v>145</v>
      </c>
      <c r="O1617" s="78" t="s">
        <v>5492</v>
      </c>
      <c r="P1617" s="78" t="s">
        <v>332</v>
      </c>
      <c r="Q1617" s="78" t="s">
        <v>332</v>
      </c>
      <c r="R1617" s="78" t="s">
        <v>331</v>
      </c>
      <c r="V1617">
        <v>1</v>
      </c>
      <c r="AV1617" s="78" t="s">
        <v>145</v>
      </c>
      <c r="AW1617" s="78" t="s">
        <v>5669</v>
      </c>
      <c r="AX1617" s="78" t="s">
        <v>145</v>
      </c>
      <c r="AY1617" s="78" t="s">
        <v>1093</v>
      </c>
      <c r="AZ1617" s="78" t="s">
        <v>145</v>
      </c>
    </row>
    <row r="1618" spans="1:52" ht="30" customHeight="1">
      <c r="A1618" s="172" t="s">
        <v>1492</v>
      </c>
      <c r="B1618" s="172" t="s">
        <v>1493</v>
      </c>
      <c r="C1618" s="172" t="s">
        <v>1096</v>
      </c>
      <c r="D1618" s="173">
        <v>1</v>
      </c>
      <c r="E1618" s="184">
        <v>0</v>
      </c>
      <c r="F1618" s="178">
        <f>TRUNC(E1618*D1618,1)</f>
        <v>0</v>
      </c>
      <c r="G1618" s="184">
        <v>0</v>
      </c>
      <c r="H1618" s="178">
        <f>TRUNC(G1618*D1618,1)</f>
        <v>0</v>
      </c>
      <c r="I1618" s="184">
        <f>TRUNC(SUMIF(V1614:V1618, RIGHTB(O1618, 1), L1614:L1618)*U1618, 2)</f>
        <v>110301.1</v>
      </c>
      <c r="J1618" s="178">
        <f>TRUNC(I1618*D1618,1)</f>
        <v>110301.1</v>
      </c>
      <c r="K1618" s="184">
        <f t="shared" si="258"/>
        <v>110301.1</v>
      </c>
      <c r="L1618" s="178">
        <f t="shared" si="258"/>
        <v>110301.1</v>
      </c>
      <c r="M1618" s="172" t="s">
        <v>145</v>
      </c>
      <c r="N1618" s="78" t="s">
        <v>4112</v>
      </c>
      <c r="O1618" s="78" t="s">
        <v>4186</v>
      </c>
      <c r="P1618" s="78" t="s">
        <v>332</v>
      </c>
      <c r="Q1618" s="78" t="s">
        <v>332</v>
      </c>
      <c r="R1618" s="78" t="s">
        <v>332</v>
      </c>
      <c r="S1618">
        <v>3</v>
      </c>
      <c r="T1618">
        <v>2</v>
      </c>
      <c r="U1618">
        <v>1</v>
      </c>
      <c r="AV1618" s="78" t="s">
        <v>145</v>
      </c>
      <c r="AW1618" s="78" t="s">
        <v>5670</v>
      </c>
      <c r="AX1618" s="78" t="s">
        <v>145</v>
      </c>
      <c r="AY1618" s="78" t="s">
        <v>145</v>
      </c>
      <c r="AZ1618" s="78" t="s">
        <v>145</v>
      </c>
    </row>
    <row r="1619" spans="1:52" ht="30" customHeight="1">
      <c r="A1619" s="172" t="s">
        <v>1494</v>
      </c>
      <c r="B1619" s="172" t="s">
        <v>145</v>
      </c>
      <c r="C1619" s="172" t="s">
        <v>145</v>
      </c>
      <c r="D1619" s="173"/>
      <c r="E1619" s="184"/>
      <c r="F1619" s="178">
        <f>TRUNC(SUMIF(N1614:N1618, N1613, F1614:F1618),0)</f>
        <v>0</v>
      </c>
      <c r="G1619" s="184"/>
      <c r="H1619" s="178">
        <f>TRUNC(SUMIF(N1614:N1618, N1613, H1614:H1618),0)</f>
        <v>0</v>
      </c>
      <c r="I1619" s="184"/>
      <c r="J1619" s="178">
        <f>TRUNC(SUMIF(N1614:N1618, N1613, J1614:J1618),0)</f>
        <v>110301</v>
      </c>
      <c r="K1619" s="184"/>
      <c r="L1619" s="178">
        <f>F1619+H1619+J1619</f>
        <v>110301</v>
      </c>
      <c r="M1619" s="172" t="s">
        <v>145</v>
      </c>
      <c r="N1619" s="78" t="s">
        <v>342</v>
      </c>
      <c r="O1619" s="78" t="s">
        <v>342</v>
      </c>
      <c r="P1619" s="78" t="s">
        <v>145</v>
      </c>
      <c r="Q1619" s="78" t="s">
        <v>145</v>
      </c>
      <c r="R1619" s="78" t="s">
        <v>145</v>
      </c>
      <c r="AV1619" s="78" t="s">
        <v>145</v>
      </c>
      <c r="AW1619" s="78" t="s">
        <v>145</v>
      </c>
      <c r="AX1619" s="78" t="s">
        <v>145</v>
      </c>
      <c r="AY1619" s="78" t="s">
        <v>145</v>
      </c>
      <c r="AZ1619" s="78" t="s">
        <v>145</v>
      </c>
    </row>
    <row r="1620" spans="1:52" ht="30" customHeight="1">
      <c r="A1620" s="173"/>
      <c r="B1620" s="173"/>
      <c r="C1620" s="173"/>
      <c r="D1620" s="173"/>
      <c r="E1620" s="184"/>
      <c r="F1620" s="178"/>
      <c r="G1620" s="184"/>
      <c r="H1620" s="178"/>
      <c r="I1620" s="184"/>
      <c r="J1620" s="178"/>
      <c r="K1620" s="184"/>
      <c r="L1620" s="178"/>
      <c r="M1620" s="173"/>
    </row>
    <row r="1621" spans="1:52" ht="30" customHeight="1">
      <c r="A1621" s="179" t="s">
        <v>3297</v>
      </c>
      <c r="B1621" s="180"/>
      <c r="C1621" s="180"/>
      <c r="D1621" s="180"/>
      <c r="E1621" s="181"/>
      <c r="F1621" s="182"/>
      <c r="G1621" s="181"/>
      <c r="H1621" s="182"/>
      <c r="I1621" s="181"/>
      <c r="J1621" s="182"/>
      <c r="K1621" s="181"/>
      <c r="L1621" s="182"/>
      <c r="M1621" s="183"/>
      <c r="N1621" s="78" t="s">
        <v>4114</v>
      </c>
    </row>
    <row r="1622" spans="1:52" ht="30" customHeight="1">
      <c r="A1622" s="172" t="s">
        <v>1796</v>
      </c>
      <c r="B1622" s="172" t="s">
        <v>1514</v>
      </c>
      <c r="C1622" s="172" t="s">
        <v>1515</v>
      </c>
      <c r="D1622" s="173">
        <v>3.7499999999999999E-2</v>
      </c>
      <c r="E1622" s="184">
        <f>단가대비표!O376</f>
        <v>0</v>
      </c>
      <c r="F1622" s="178">
        <f>TRUNC(E1622*D1622,1)</f>
        <v>0</v>
      </c>
      <c r="G1622" s="184">
        <f>단가대비표!P376</f>
        <v>193922</v>
      </c>
      <c r="H1622" s="178">
        <f>TRUNC(G1622*D1622,1)</f>
        <v>7272</v>
      </c>
      <c r="I1622" s="184">
        <f>단가대비표!V376</f>
        <v>0</v>
      </c>
      <c r="J1622" s="178">
        <f>TRUNC(I1622*D1622,1)</f>
        <v>0</v>
      </c>
      <c r="K1622" s="184">
        <f t="shared" ref="K1622:L1625" si="259">TRUNC(E1622+G1622+I1622,1)</f>
        <v>193922</v>
      </c>
      <c r="L1622" s="178">
        <f t="shared" si="259"/>
        <v>7272</v>
      </c>
      <c r="M1622" s="172" t="s">
        <v>1491</v>
      </c>
      <c r="N1622" s="78" t="s">
        <v>145</v>
      </c>
      <c r="O1622" s="78" t="s">
        <v>5484</v>
      </c>
      <c r="P1622" s="78" t="s">
        <v>332</v>
      </c>
      <c r="Q1622" s="78" t="s">
        <v>332</v>
      </c>
      <c r="R1622" s="78" t="s">
        <v>331</v>
      </c>
      <c r="V1622">
        <v>1</v>
      </c>
      <c r="AV1622" s="78" t="s">
        <v>145</v>
      </c>
      <c r="AW1622" s="78" t="s">
        <v>5671</v>
      </c>
      <c r="AX1622" s="78" t="s">
        <v>145</v>
      </c>
      <c r="AY1622" s="78" t="s">
        <v>1093</v>
      </c>
      <c r="AZ1622" s="78" t="s">
        <v>145</v>
      </c>
    </row>
    <row r="1623" spans="1:52" ht="30" customHeight="1">
      <c r="A1623" s="172" t="s">
        <v>1797</v>
      </c>
      <c r="B1623" s="172" t="s">
        <v>1514</v>
      </c>
      <c r="C1623" s="172" t="s">
        <v>1515</v>
      </c>
      <c r="D1623" s="173">
        <v>0.1875</v>
      </c>
      <c r="E1623" s="184">
        <f>단가대비표!O377</f>
        <v>0</v>
      </c>
      <c r="F1623" s="178">
        <f>TRUNC(E1623*D1623,1)</f>
        <v>0</v>
      </c>
      <c r="G1623" s="184">
        <f>단가대비표!P377</f>
        <v>172227</v>
      </c>
      <c r="H1623" s="178">
        <f>TRUNC(G1623*D1623,1)</f>
        <v>32292.5</v>
      </c>
      <c r="I1623" s="184">
        <f>단가대비표!V377</f>
        <v>0</v>
      </c>
      <c r="J1623" s="178">
        <f>TRUNC(I1623*D1623,1)</f>
        <v>0</v>
      </c>
      <c r="K1623" s="184">
        <f t="shared" si="259"/>
        <v>172227</v>
      </c>
      <c r="L1623" s="178">
        <f t="shared" si="259"/>
        <v>32292.5</v>
      </c>
      <c r="M1623" s="172" t="s">
        <v>1491</v>
      </c>
      <c r="N1623" s="78" t="s">
        <v>145</v>
      </c>
      <c r="O1623" s="78" t="s">
        <v>5486</v>
      </c>
      <c r="P1623" s="78" t="s">
        <v>332</v>
      </c>
      <c r="Q1623" s="78" t="s">
        <v>332</v>
      </c>
      <c r="R1623" s="78" t="s">
        <v>331</v>
      </c>
      <c r="V1623">
        <v>1</v>
      </c>
      <c r="AV1623" s="78" t="s">
        <v>145</v>
      </c>
      <c r="AW1623" s="78" t="s">
        <v>5672</v>
      </c>
      <c r="AX1623" s="78" t="s">
        <v>145</v>
      </c>
      <c r="AY1623" s="78" t="s">
        <v>1093</v>
      </c>
      <c r="AZ1623" s="78" t="s">
        <v>145</v>
      </c>
    </row>
    <row r="1624" spans="1:52" ht="30" customHeight="1">
      <c r="A1624" s="172" t="s">
        <v>1799</v>
      </c>
      <c r="B1624" s="172" t="s">
        <v>1800</v>
      </c>
      <c r="C1624" s="172" t="s">
        <v>1801</v>
      </c>
      <c r="D1624" s="173">
        <v>14.9</v>
      </c>
      <c r="E1624" s="184">
        <f>단가대비표!O344</f>
        <v>0</v>
      </c>
      <c r="F1624" s="178">
        <f>TRUNC(E1624*D1624,1)</f>
        <v>0</v>
      </c>
      <c r="G1624" s="184">
        <f>단가대비표!P344</f>
        <v>0</v>
      </c>
      <c r="H1624" s="178">
        <f>TRUNC(G1624*D1624,1)</f>
        <v>0</v>
      </c>
      <c r="I1624" s="184">
        <f>단가대비표!V344</f>
        <v>111</v>
      </c>
      <c r="J1624" s="178">
        <f>TRUNC(I1624*D1624,1)</f>
        <v>1653.9</v>
      </c>
      <c r="K1624" s="184">
        <f t="shared" si="259"/>
        <v>111</v>
      </c>
      <c r="L1624" s="178">
        <f t="shared" si="259"/>
        <v>1653.9</v>
      </c>
      <c r="M1624" s="172" t="s">
        <v>1491</v>
      </c>
      <c r="N1624" s="78" t="s">
        <v>145</v>
      </c>
      <c r="O1624" s="78" t="s">
        <v>5490</v>
      </c>
      <c r="P1624" s="78" t="s">
        <v>332</v>
      </c>
      <c r="Q1624" s="78" t="s">
        <v>332</v>
      </c>
      <c r="R1624" s="78" t="s">
        <v>331</v>
      </c>
      <c r="V1624">
        <v>1</v>
      </c>
      <c r="AV1624" s="78" t="s">
        <v>145</v>
      </c>
      <c r="AW1624" s="78" t="s">
        <v>5673</v>
      </c>
      <c r="AX1624" s="78" t="s">
        <v>145</v>
      </c>
      <c r="AY1624" s="78" t="s">
        <v>1093</v>
      </c>
      <c r="AZ1624" s="78" t="s">
        <v>145</v>
      </c>
    </row>
    <row r="1625" spans="1:52" ht="30" customHeight="1">
      <c r="A1625" s="172" t="s">
        <v>1492</v>
      </c>
      <c r="B1625" s="172" t="s">
        <v>1493</v>
      </c>
      <c r="C1625" s="172" t="s">
        <v>1096</v>
      </c>
      <c r="D1625" s="173">
        <v>1</v>
      </c>
      <c r="E1625" s="184">
        <v>0</v>
      </c>
      <c r="F1625" s="178">
        <f>TRUNC(E1625*D1625,1)</f>
        <v>0</v>
      </c>
      <c r="G1625" s="184">
        <v>0</v>
      </c>
      <c r="H1625" s="178">
        <f>TRUNC(G1625*D1625,1)</f>
        <v>0</v>
      </c>
      <c r="I1625" s="184">
        <f>TRUNC(SUMIF(V1622:V1625, RIGHTB(O1625, 1), L1622:L1625)*U1625, 2)</f>
        <v>41218.400000000001</v>
      </c>
      <c r="J1625" s="178">
        <f>TRUNC(I1625*D1625,1)</f>
        <v>41218.400000000001</v>
      </c>
      <c r="K1625" s="184">
        <f t="shared" si="259"/>
        <v>41218.400000000001</v>
      </c>
      <c r="L1625" s="178">
        <f t="shared" si="259"/>
        <v>41218.400000000001</v>
      </c>
      <c r="M1625" s="172" t="s">
        <v>145</v>
      </c>
      <c r="N1625" s="78" t="s">
        <v>4114</v>
      </c>
      <c r="O1625" s="78" t="s">
        <v>4186</v>
      </c>
      <c r="P1625" s="78" t="s">
        <v>332</v>
      </c>
      <c r="Q1625" s="78" t="s">
        <v>332</v>
      </c>
      <c r="R1625" s="78" t="s">
        <v>332</v>
      </c>
      <c r="S1625">
        <v>3</v>
      </c>
      <c r="T1625">
        <v>2</v>
      </c>
      <c r="U1625">
        <v>1</v>
      </c>
      <c r="AV1625" s="78" t="s">
        <v>145</v>
      </c>
      <c r="AW1625" s="78" t="s">
        <v>5674</v>
      </c>
      <c r="AX1625" s="78" t="s">
        <v>145</v>
      </c>
      <c r="AY1625" s="78" t="s">
        <v>145</v>
      </c>
      <c r="AZ1625" s="78" t="s">
        <v>145</v>
      </c>
    </row>
    <row r="1626" spans="1:52" ht="30" customHeight="1">
      <c r="A1626" s="172" t="s">
        <v>1494</v>
      </c>
      <c r="B1626" s="172" t="s">
        <v>145</v>
      </c>
      <c r="C1626" s="172" t="s">
        <v>145</v>
      </c>
      <c r="D1626" s="173"/>
      <c r="E1626" s="184"/>
      <c r="F1626" s="178">
        <f>TRUNC(SUMIF(N1622:N1625, N1621, F1622:F1625),0)</f>
        <v>0</v>
      </c>
      <c r="G1626" s="184"/>
      <c r="H1626" s="178">
        <f>TRUNC(SUMIF(N1622:N1625, N1621, H1622:H1625),0)</f>
        <v>0</v>
      </c>
      <c r="I1626" s="184"/>
      <c r="J1626" s="178">
        <f>TRUNC(SUMIF(N1622:N1625, N1621, J1622:J1625),0)</f>
        <v>41218</v>
      </c>
      <c r="K1626" s="184"/>
      <c r="L1626" s="178">
        <f>F1626+H1626+J1626</f>
        <v>41218</v>
      </c>
      <c r="M1626" s="172" t="s">
        <v>145</v>
      </c>
      <c r="N1626" s="78" t="s">
        <v>342</v>
      </c>
      <c r="O1626" s="78" t="s">
        <v>342</v>
      </c>
      <c r="P1626" s="78" t="s">
        <v>145</v>
      </c>
      <c r="Q1626" s="78" t="s">
        <v>145</v>
      </c>
      <c r="R1626" s="78" t="s">
        <v>145</v>
      </c>
      <c r="AV1626" s="78" t="s">
        <v>145</v>
      </c>
      <c r="AW1626" s="78" t="s">
        <v>145</v>
      </c>
      <c r="AX1626" s="78" t="s">
        <v>145</v>
      </c>
      <c r="AY1626" s="78" t="s">
        <v>145</v>
      </c>
      <c r="AZ1626" s="78" t="s">
        <v>145</v>
      </c>
    </row>
    <row r="1627" spans="1:52" ht="30" customHeight="1">
      <c r="A1627" s="173"/>
      <c r="B1627" s="173"/>
      <c r="C1627" s="173"/>
      <c r="D1627" s="173"/>
      <c r="E1627" s="184"/>
      <c r="F1627" s="178"/>
      <c r="G1627" s="184"/>
      <c r="H1627" s="178"/>
      <c r="I1627" s="184"/>
      <c r="J1627" s="178"/>
      <c r="K1627" s="184"/>
      <c r="L1627" s="178"/>
      <c r="M1627" s="173"/>
    </row>
    <row r="1628" spans="1:52" ht="30" customHeight="1">
      <c r="A1628" s="179" t="s">
        <v>3298</v>
      </c>
      <c r="B1628" s="180"/>
      <c r="C1628" s="180"/>
      <c r="D1628" s="180"/>
      <c r="E1628" s="181"/>
      <c r="F1628" s="182"/>
      <c r="G1628" s="181"/>
      <c r="H1628" s="182"/>
      <c r="I1628" s="181"/>
      <c r="J1628" s="182"/>
      <c r="K1628" s="181"/>
      <c r="L1628" s="182"/>
      <c r="M1628" s="183"/>
      <c r="N1628" s="78" t="s">
        <v>4116</v>
      </c>
    </row>
    <row r="1629" spans="1:52" ht="30" customHeight="1">
      <c r="A1629" s="172" t="s">
        <v>1797</v>
      </c>
      <c r="B1629" s="172" t="s">
        <v>1514</v>
      </c>
      <c r="C1629" s="172" t="s">
        <v>1515</v>
      </c>
      <c r="D1629" s="173">
        <v>2.5000000000000001E-2</v>
      </c>
      <c r="E1629" s="184">
        <f>단가대비표!O377</f>
        <v>0</v>
      </c>
      <c r="F1629" s="178">
        <f>TRUNC(E1629*D1629,1)</f>
        <v>0</v>
      </c>
      <c r="G1629" s="184">
        <f>단가대비표!P377</f>
        <v>172227</v>
      </c>
      <c r="H1629" s="178">
        <f>TRUNC(G1629*D1629,1)</f>
        <v>4305.6000000000004</v>
      </c>
      <c r="I1629" s="184">
        <f>단가대비표!V377</f>
        <v>0</v>
      </c>
      <c r="J1629" s="178">
        <f>TRUNC(I1629*D1629,1)</f>
        <v>0</v>
      </c>
      <c r="K1629" s="184">
        <f t="shared" ref="K1629:L1631" si="260">TRUNC(E1629+G1629+I1629,1)</f>
        <v>172227</v>
      </c>
      <c r="L1629" s="178">
        <f t="shared" si="260"/>
        <v>4305.6000000000004</v>
      </c>
      <c r="M1629" s="172" t="s">
        <v>1491</v>
      </c>
      <c r="N1629" s="78" t="s">
        <v>145</v>
      </c>
      <c r="O1629" s="78" t="s">
        <v>5486</v>
      </c>
      <c r="P1629" s="78" t="s">
        <v>332</v>
      </c>
      <c r="Q1629" s="78" t="s">
        <v>332</v>
      </c>
      <c r="R1629" s="78" t="s">
        <v>331</v>
      </c>
      <c r="V1629">
        <v>1</v>
      </c>
      <c r="AV1629" s="78" t="s">
        <v>145</v>
      </c>
      <c r="AW1629" s="78" t="s">
        <v>5675</v>
      </c>
      <c r="AX1629" s="78" t="s">
        <v>145</v>
      </c>
      <c r="AY1629" s="78" t="s">
        <v>1093</v>
      </c>
      <c r="AZ1629" s="78" t="s">
        <v>145</v>
      </c>
    </row>
    <row r="1630" spans="1:52" ht="30" customHeight="1">
      <c r="A1630" s="172" t="s">
        <v>1798</v>
      </c>
      <c r="B1630" s="172" t="s">
        <v>1514</v>
      </c>
      <c r="C1630" s="172" t="s">
        <v>1515</v>
      </c>
      <c r="D1630" s="173">
        <v>2.5000000000000001E-2</v>
      </c>
      <c r="E1630" s="184">
        <f>단가대비표!O378</f>
        <v>0</v>
      </c>
      <c r="F1630" s="178">
        <f>TRUNC(E1630*D1630,1)</f>
        <v>0</v>
      </c>
      <c r="G1630" s="184">
        <f>단가대비표!P378</f>
        <v>144810</v>
      </c>
      <c r="H1630" s="178">
        <f>TRUNC(G1630*D1630,1)</f>
        <v>3620.2</v>
      </c>
      <c r="I1630" s="184">
        <f>단가대비표!V378</f>
        <v>0</v>
      </c>
      <c r="J1630" s="178">
        <f>TRUNC(I1630*D1630,1)</f>
        <v>0</v>
      </c>
      <c r="K1630" s="184">
        <f t="shared" si="260"/>
        <v>144810</v>
      </c>
      <c r="L1630" s="178">
        <f t="shared" si="260"/>
        <v>3620.2</v>
      </c>
      <c r="M1630" s="172" t="s">
        <v>1491</v>
      </c>
      <c r="N1630" s="78" t="s">
        <v>145</v>
      </c>
      <c r="O1630" s="78" t="s">
        <v>5488</v>
      </c>
      <c r="P1630" s="78" t="s">
        <v>332</v>
      </c>
      <c r="Q1630" s="78" t="s">
        <v>332</v>
      </c>
      <c r="R1630" s="78" t="s">
        <v>331</v>
      </c>
      <c r="V1630">
        <v>1</v>
      </c>
      <c r="AV1630" s="78" t="s">
        <v>145</v>
      </c>
      <c r="AW1630" s="78" t="s">
        <v>5676</v>
      </c>
      <c r="AX1630" s="78" t="s">
        <v>145</v>
      </c>
      <c r="AY1630" s="78" t="s">
        <v>1093</v>
      </c>
      <c r="AZ1630" s="78" t="s">
        <v>145</v>
      </c>
    </row>
    <row r="1631" spans="1:52" ht="30" customHeight="1">
      <c r="A1631" s="172" t="s">
        <v>1492</v>
      </c>
      <c r="B1631" s="172" t="s">
        <v>1493</v>
      </c>
      <c r="C1631" s="172" t="s">
        <v>1096</v>
      </c>
      <c r="D1631" s="173">
        <v>1</v>
      </c>
      <c r="E1631" s="184">
        <v>0</v>
      </c>
      <c r="F1631" s="178">
        <f>TRUNC(E1631*D1631,1)</f>
        <v>0</v>
      </c>
      <c r="G1631" s="184">
        <v>0</v>
      </c>
      <c r="H1631" s="178">
        <f>TRUNC(G1631*D1631,1)</f>
        <v>0</v>
      </c>
      <c r="I1631" s="184">
        <f>TRUNC(SUMIF(V1629:V1631, RIGHTB(O1631, 1), L1629:L1631)*U1631, 2)</f>
        <v>7925.8</v>
      </c>
      <c r="J1631" s="178">
        <f>TRUNC(I1631*D1631,1)</f>
        <v>7925.8</v>
      </c>
      <c r="K1631" s="184">
        <f t="shared" si="260"/>
        <v>7925.8</v>
      </c>
      <c r="L1631" s="178">
        <f t="shared" si="260"/>
        <v>7925.8</v>
      </c>
      <c r="M1631" s="172" t="s">
        <v>145</v>
      </c>
      <c r="N1631" s="78" t="s">
        <v>4116</v>
      </c>
      <c r="O1631" s="78" t="s">
        <v>4186</v>
      </c>
      <c r="P1631" s="78" t="s">
        <v>332</v>
      </c>
      <c r="Q1631" s="78" t="s">
        <v>332</v>
      </c>
      <c r="R1631" s="78" t="s">
        <v>332</v>
      </c>
      <c r="S1631">
        <v>3</v>
      </c>
      <c r="T1631">
        <v>2</v>
      </c>
      <c r="U1631">
        <v>1</v>
      </c>
      <c r="AV1631" s="78" t="s">
        <v>145</v>
      </c>
      <c r="AW1631" s="78" t="s">
        <v>5677</v>
      </c>
      <c r="AX1631" s="78" t="s">
        <v>145</v>
      </c>
      <c r="AY1631" s="78" t="s">
        <v>145</v>
      </c>
      <c r="AZ1631" s="78" t="s">
        <v>145</v>
      </c>
    </row>
    <row r="1632" spans="1:52" ht="30" customHeight="1">
      <c r="A1632" s="172" t="s">
        <v>1494</v>
      </c>
      <c r="B1632" s="172" t="s">
        <v>145</v>
      </c>
      <c r="C1632" s="172" t="s">
        <v>145</v>
      </c>
      <c r="D1632" s="173"/>
      <c r="E1632" s="184"/>
      <c r="F1632" s="178">
        <f>TRUNC(SUMIF(N1629:N1631, N1628, F1629:F1631),0)</f>
        <v>0</v>
      </c>
      <c r="G1632" s="184"/>
      <c r="H1632" s="178">
        <f>TRUNC(SUMIF(N1629:N1631, N1628, H1629:H1631),0)</f>
        <v>0</v>
      </c>
      <c r="I1632" s="184"/>
      <c r="J1632" s="178">
        <f>TRUNC(SUMIF(N1629:N1631, N1628, J1629:J1631),0)</f>
        <v>7925</v>
      </c>
      <c r="K1632" s="184"/>
      <c r="L1632" s="178">
        <f>F1632+H1632+J1632</f>
        <v>7925</v>
      </c>
      <c r="M1632" s="172" t="s">
        <v>145</v>
      </c>
      <c r="N1632" s="78" t="s">
        <v>342</v>
      </c>
      <c r="O1632" s="78" t="s">
        <v>342</v>
      </c>
      <c r="P1632" s="78" t="s">
        <v>145</v>
      </c>
      <c r="Q1632" s="78" t="s">
        <v>145</v>
      </c>
      <c r="R1632" s="78" t="s">
        <v>145</v>
      </c>
      <c r="AV1632" s="78" t="s">
        <v>145</v>
      </c>
      <c r="AW1632" s="78" t="s">
        <v>145</v>
      </c>
      <c r="AX1632" s="78" t="s">
        <v>145</v>
      </c>
      <c r="AY1632" s="78" t="s">
        <v>145</v>
      </c>
      <c r="AZ1632" s="78" t="s">
        <v>145</v>
      </c>
    </row>
    <row r="1633" spans="1:52" ht="30" customHeight="1">
      <c r="A1633" s="173"/>
      <c r="B1633" s="173"/>
      <c r="C1633" s="173"/>
      <c r="D1633" s="173"/>
      <c r="E1633" s="184"/>
      <c r="F1633" s="178"/>
      <c r="G1633" s="184"/>
      <c r="H1633" s="178"/>
      <c r="I1633" s="184"/>
      <c r="J1633" s="178"/>
      <c r="K1633" s="184"/>
      <c r="L1633" s="178"/>
      <c r="M1633" s="173"/>
    </row>
    <row r="1634" spans="1:52" ht="30" customHeight="1">
      <c r="A1634" s="179" t="s">
        <v>3299</v>
      </c>
      <c r="B1634" s="180"/>
      <c r="C1634" s="180"/>
      <c r="D1634" s="180"/>
      <c r="E1634" s="181"/>
      <c r="F1634" s="182"/>
      <c r="G1634" s="181"/>
      <c r="H1634" s="182"/>
      <c r="I1634" s="181"/>
      <c r="J1634" s="182"/>
      <c r="K1634" s="181"/>
      <c r="L1634" s="182"/>
      <c r="M1634" s="183"/>
      <c r="N1634" s="78" t="s">
        <v>4118</v>
      </c>
    </row>
    <row r="1635" spans="1:52" ht="30" customHeight="1">
      <c r="A1635" s="172" t="s">
        <v>1797</v>
      </c>
      <c r="B1635" s="172" t="s">
        <v>1514</v>
      </c>
      <c r="C1635" s="172" t="s">
        <v>1515</v>
      </c>
      <c r="D1635" s="173">
        <v>3.7499999999999999E-2</v>
      </c>
      <c r="E1635" s="184">
        <f>단가대비표!O377</f>
        <v>0</v>
      </c>
      <c r="F1635" s="178">
        <f>TRUNC(E1635*D1635,1)</f>
        <v>0</v>
      </c>
      <c r="G1635" s="184">
        <f>단가대비표!P377</f>
        <v>172227</v>
      </c>
      <c r="H1635" s="178">
        <f>TRUNC(G1635*D1635,1)</f>
        <v>6458.5</v>
      </c>
      <c r="I1635" s="184">
        <f>단가대비표!V377</f>
        <v>0</v>
      </c>
      <c r="J1635" s="178">
        <f>TRUNC(I1635*D1635,1)</f>
        <v>0</v>
      </c>
      <c r="K1635" s="184">
        <f t="shared" ref="K1635:L1637" si="261">TRUNC(E1635+G1635+I1635,1)</f>
        <v>172227</v>
      </c>
      <c r="L1635" s="178">
        <f t="shared" si="261"/>
        <v>6458.5</v>
      </c>
      <c r="M1635" s="172" t="s">
        <v>1491</v>
      </c>
      <c r="N1635" s="78" t="s">
        <v>145</v>
      </c>
      <c r="O1635" s="78" t="s">
        <v>5486</v>
      </c>
      <c r="P1635" s="78" t="s">
        <v>332</v>
      </c>
      <c r="Q1635" s="78" t="s">
        <v>332</v>
      </c>
      <c r="R1635" s="78" t="s">
        <v>331</v>
      </c>
      <c r="V1635">
        <v>1</v>
      </c>
      <c r="AV1635" s="78" t="s">
        <v>145</v>
      </c>
      <c r="AW1635" s="78" t="s">
        <v>5678</v>
      </c>
      <c r="AX1635" s="78" t="s">
        <v>145</v>
      </c>
      <c r="AY1635" s="78" t="s">
        <v>1093</v>
      </c>
      <c r="AZ1635" s="78" t="s">
        <v>145</v>
      </c>
    </row>
    <row r="1636" spans="1:52" ht="30" customHeight="1">
      <c r="A1636" s="172" t="s">
        <v>1799</v>
      </c>
      <c r="B1636" s="172" t="s">
        <v>1800</v>
      </c>
      <c r="C1636" s="172" t="s">
        <v>1801</v>
      </c>
      <c r="D1636" s="173">
        <v>6.3</v>
      </c>
      <c r="E1636" s="184">
        <f>단가대비표!O344</f>
        <v>0</v>
      </c>
      <c r="F1636" s="178">
        <f>TRUNC(E1636*D1636,1)</f>
        <v>0</v>
      </c>
      <c r="G1636" s="184">
        <f>단가대비표!P344</f>
        <v>0</v>
      </c>
      <c r="H1636" s="178">
        <f>TRUNC(G1636*D1636,1)</f>
        <v>0</v>
      </c>
      <c r="I1636" s="184">
        <f>단가대비표!V344</f>
        <v>111</v>
      </c>
      <c r="J1636" s="178">
        <f>TRUNC(I1636*D1636,1)</f>
        <v>699.3</v>
      </c>
      <c r="K1636" s="184">
        <f t="shared" si="261"/>
        <v>111</v>
      </c>
      <c r="L1636" s="178">
        <f t="shared" si="261"/>
        <v>699.3</v>
      </c>
      <c r="M1636" s="172" t="s">
        <v>1491</v>
      </c>
      <c r="N1636" s="78" t="s">
        <v>145</v>
      </c>
      <c r="O1636" s="78" t="s">
        <v>5490</v>
      </c>
      <c r="P1636" s="78" t="s">
        <v>332</v>
      </c>
      <c r="Q1636" s="78" t="s">
        <v>332</v>
      </c>
      <c r="R1636" s="78" t="s">
        <v>331</v>
      </c>
      <c r="V1636">
        <v>1</v>
      </c>
      <c r="AV1636" s="78" t="s">
        <v>145</v>
      </c>
      <c r="AW1636" s="78" t="s">
        <v>5679</v>
      </c>
      <c r="AX1636" s="78" t="s">
        <v>145</v>
      </c>
      <c r="AY1636" s="78" t="s">
        <v>1093</v>
      </c>
      <c r="AZ1636" s="78" t="s">
        <v>145</v>
      </c>
    </row>
    <row r="1637" spans="1:52" ht="30" customHeight="1">
      <c r="A1637" s="172" t="s">
        <v>1492</v>
      </c>
      <c r="B1637" s="172" t="s">
        <v>1493</v>
      </c>
      <c r="C1637" s="172" t="s">
        <v>1096</v>
      </c>
      <c r="D1637" s="173">
        <v>1</v>
      </c>
      <c r="E1637" s="184">
        <v>0</v>
      </c>
      <c r="F1637" s="178">
        <f>TRUNC(E1637*D1637,1)</f>
        <v>0</v>
      </c>
      <c r="G1637" s="184">
        <v>0</v>
      </c>
      <c r="H1637" s="178">
        <f>TRUNC(G1637*D1637,1)</f>
        <v>0</v>
      </c>
      <c r="I1637" s="184">
        <f>TRUNC(SUMIF(V1635:V1637, RIGHTB(O1637, 1), L1635:L1637)*U1637, 2)</f>
        <v>7157.8</v>
      </c>
      <c r="J1637" s="178">
        <f>TRUNC(I1637*D1637,1)</f>
        <v>7157.8</v>
      </c>
      <c r="K1637" s="184">
        <f t="shared" si="261"/>
        <v>7157.8</v>
      </c>
      <c r="L1637" s="178">
        <f t="shared" si="261"/>
        <v>7157.8</v>
      </c>
      <c r="M1637" s="172" t="s">
        <v>145</v>
      </c>
      <c r="N1637" s="78" t="s">
        <v>4118</v>
      </c>
      <c r="O1637" s="78" t="s">
        <v>4186</v>
      </c>
      <c r="P1637" s="78" t="s">
        <v>332</v>
      </c>
      <c r="Q1637" s="78" t="s">
        <v>332</v>
      </c>
      <c r="R1637" s="78" t="s">
        <v>332</v>
      </c>
      <c r="S1637">
        <v>3</v>
      </c>
      <c r="T1637">
        <v>2</v>
      </c>
      <c r="U1637">
        <v>1</v>
      </c>
      <c r="AV1637" s="78" t="s">
        <v>145</v>
      </c>
      <c r="AW1637" s="78" t="s">
        <v>5680</v>
      </c>
      <c r="AX1637" s="78" t="s">
        <v>145</v>
      </c>
      <c r="AY1637" s="78" t="s">
        <v>145</v>
      </c>
      <c r="AZ1637" s="78" t="s">
        <v>145</v>
      </c>
    </row>
    <row r="1638" spans="1:52" ht="30" customHeight="1">
      <c r="A1638" s="172" t="s">
        <v>1494</v>
      </c>
      <c r="B1638" s="172" t="s">
        <v>145</v>
      </c>
      <c r="C1638" s="172" t="s">
        <v>145</v>
      </c>
      <c r="D1638" s="173"/>
      <c r="E1638" s="184"/>
      <c r="F1638" s="178">
        <f>TRUNC(SUMIF(N1635:N1637, N1634, F1635:F1637),0)</f>
        <v>0</v>
      </c>
      <c r="G1638" s="184"/>
      <c r="H1638" s="178">
        <f>TRUNC(SUMIF(N1635:N1637, N1634, H1635:H1637),0)</f>
        <v>0</v>
      </c>
      <c r="I1638" s="184"/>
      <c r="J1638" s="178">
        <f>TRUNC(SUMIF(N1635:N1637, N1634, J1635:J1637),0)</f>
        <v>7157</v>
      </c>
      <c r="K1638" s="184"/>
      <c r="L1638" s="178">
        <f>F1638+H1638+J1638</f>
        <v>7157</v>
      </c>
      <c r="M1638" s="172" t="s">
        <v>145</v>
      </c>
      <c r="N1638" s="78" t="s">
        <v>342</v>
      </c>
      <c r="O1638" s="78" t="s">
        <v>342</v>
      </c>
      <c r="P1638" s="78" t="s">
        <v>145</v>
      </c>
      <c r="Q1638" s="78" t="s">
        <v>145</v>
      </c>
      <c r="R1638" s="78" t="s">
        <v>145</v>
      </c>
      <c r="AV1638" s="78" t="s">
        <v>145</v>
      </c>
      <c r="AW1638" s="78" t="s">
        <v>145</v>
      </c>
      <c r="AX1638" s="78" t="s">
        <v>145</v>
      </c>
      <c r="AY1638" s="78" t="s">
        <v>145</v>
      </c>
      <c r="AZ1638" s="78" t="s">
        <v>145</v>
      </c>
    </row>
    <row r="1639" spans="1:52" ht="30" customHeight="1">
      <c r="A1639" s="173"/>
      <c r="B1639" s="173"/>
      <c r="C1639" s="173"/>
      <c r="D1639" s="173"/>
      <c r="E1639" s="184"/>
      <c r="F1639" s="178"/>
      <c r="G1639" s="184"/>
      <c r="H1639" s="178"/>
      <c r="I1639" s="184"/>
      <c r="J1639" s="178"/>
      <c r="K1639" s="184"/>
      <c r="L1639" s="178"/>
      <c r="M1639" s="173"/>
    </row>
    <row r="1640" spans="1:52" ht="30" customHeight="1">
      <c r="A1640" s="179" t="s">
        <v>3300</v>
      </c>
      <c r="B1640" s="180"/>
      <c r="C1640" s="180"/>
      <c r="D1640" s="180"/>
      <c r="E1640" s="181"/>
      <c r="F1640" s="182"/>
      <c r="G1640" s="181"/>
      <c r="H1640" s="182"/>
      <c r="I1640" s="181"/>
      <c r="J1640" s="182"/>
      <c r="K1640" s="181"/>
      <c r="L1640" s="182"/>
      <c r="M1640" s="183"/>
      <c r="N1640" s="78" t="s">
        <v>4120</v>
      </c>
    </row>
    <row r="1641" spans="1:52" ht="30" customHeight="1">
      <c r="A1641" s="172" t="s">
        <v>1798</v>
      </c>
      <c r="B1641" s="172" t="s">
        <v>1514</v>
      </c>
      <c r="C1641" s="172" t="s">
        <v>1515</v>
      </c>
      <c r="D1641" s="173">
        <v>1.2500000000000001E-2</v>
      </c>
      <c r="E1641" s="184">
        <f>단가대비표!O378</f>
        <v>0</v>
      </c>
      <c r="F1641" s="178">
        <f>TRUNC(E1641*D1641,1)</f>
        <v>0</v>
      </c>
      <c r="G1641" s="184">
        <f>단가대비표!P378</f>
        <v>144810</v>
      </c>
      <c r="H1641" s="178">
        <f>TRUNC(G1641*D1641,1)</f>
        <v>1810.1</v>
      </c>
      <c r="I1641" s="184">
        <f>단가대비표!V378</f>
        <v>0</v>
      </c>
      <c r="J1641" s="178">
        <f>TRUNC(I1641*D1641,1)</f>
        <v>0</v>
      </c>
      <c r="K1641" s="184">
        <f>TRUNC(E1641+G1641+I1641,1)</f>
        <v>144810</v>
      </c>
      <c r="L1641" s="178">
        <f>TRUNC(F1641+H1641+J1641,1)</f>
        <v>1810.1</v>
      </c>
      <c r="M1641" s="172" t="s">
        <v>1491</v>
      </c>
      <c r="N1641" s="78" t="s">
        <v>145</v>
      </c>
      <c r="O1641" s="78" t="s">
        <v>5488</v>
      </c>
      <c r="P1641" s="78" t="s">
        <v>332</v>
      </c>
      <c r="Q1641" s="78" t="s">
        <v>332</v>
      </c>
      <c r="R1641" s="78" t="s">
        <v>331</v>
      </c>
      <c r="V1641">
        <v>1</v>
      </c>
      <c r="AV1641" s="78" t="s">
        <v>145</v>
      </c>
      <c r="AW1641" s="78" t="s">
        <v>5681</v>
      </c>
      <c r="AX1641" s="78" t="s">
        <v>145</v>
      </c>
      <c r="AY1641" s="78" t="s">
        <v>1093</v>
      </c>
      <c r="AZ1641" s="78" t="s">
        <v>145</v>
      </c>
    </row>
    <row r="1642" spans="1:52" ht="30" customHeight="1">
      <c r="A1642" s="172" t="s">
        <v>1492</v>
      </c>
      <c r="B1642" s="172" t="s">
        <v>1493</v>
      </c>
      <c r="C1642" s="172" t="s">
        <v>1096</v>
      </c>
      <c r="D1642" s="173">
        <v>1</v>
      </c>
      <c r="E1642" s="184">
        <v>0</v>
      </c>
      <c r="F1642" s="178">
        <f>TRUNC(E1642*D1642,1)</f>
        <v>0</v>
      </c>
      <c r="G1642" s="184">
        <v>0</v>
      </c>
      <c r="H1642" s="178">
        <f>TRUNC(G1642*D1642,1)</f>
        <v>0</v>
      </c>
      <c r="I1642" s="184">
        <f>TRUNC(SUMIF(V1641:V1642, RIGHTB(O1642, 1), L1641:L1642)*U1642, 2)</f>
        <v>1810.1</v>
      </c>
      <c r="J1642" s="178">
        <f>TRUNC(I1642*D1642,1)</f>
        <v>1810.1</v>
      </c>
      <c r="K1642" s="184">
        <f>TRUNC(E1642+G1642+I1642,1)</f>
        <v>1810.1</v>
      </c>
      <c r="L1642" s="178">
        <f>TRUNC(F1642+H1642+J1642,1)</f>
        <v>1810.1</v>
      </c>
      <c r="M1642" s="172" t="s">
        <v>145</v>
      </c>
      <c r="N1642" s="78" t="s">
        <v>4120</v>
      </c>
      <c r="O1642" s="78" t="s">
        <v>4186</v>
      </c>
      <c r="P1642" s="78" t="s">
        <v>332</v>
      </c>
      <c r="Q1642" s="78" t="s">
        <v>332</v>
      </c>
      <c r="R1642" s="78" t="s">
        <v>332</v>
      </c>
      <c r="S1642">
        <v>3</v>
      </c>
      <c r="T1642">
        <v>2</v>
      </c>
      <c r="U1642">
        <v>1</v>
      </c>
      <c r="AV1642" s="78" t="s">
        <v>145</v>
      </c>
      <c r="AW1642" s="78" t="s">
        <v>5682</v>
      </c>
      <c r="AX1642" s="78" t="s">
        <v>145</v>
      </c>
      <c r="AY1642" s="78" t="s">
        <v>145</v>
      </c>
      <c r="AZ1642" s="78" t="s">
        <v>145</v>
      </c>
    </row>
    <row r="1643" spans="1:52" ht="30" customHeight="1">
      <c r="A1643" s="172" t="s">
        <v>1494</v>
      </c>
      <c r="B1643" s="172" t="s">
        <v>145</v>
      </c>
      <c r="C1643" s="172" t="s">
        <v>145</v>
      </c>
      <c r="D1643" s="173"/>
      <c r="E1643" s="184"/>
      <c r="F1643" s="178">
        <f>TRUNC(SUMIF(N1641:N1642, N1640, F1641:F1642),0)</f>
        <v>0</v>
      </c>
      <c r="G1643" s="184"/>
      <c r="H1643" s="178">
        <f>TRUNC(SUMIF(N1641:N1642, N1640, H1641:H1642),0)</f>
        <v>0</v>
      </c>
      <c r="I1643" s="184"/>
      <c r="J1643" s="178">
        <f>TRUNC(SUMIF(N1641:N1642, N1640, J1641:J1642),0)</f>
        <v>1810</v>
      </c>
      <c r="K1643" s="184"/>
      <c r="L1643" s="178">
        <f>F1643+H1643+J1643</f>
        <v>1810</v>
      </c>
      <c r="M1643" s="172" t="s">
        <v>145</v>
      </c>
      <c r="N1643" s="78" t="s">
        <v>342</v>
      </c>
      <c r="O1643" s="78" t="s">
        <v>342</v>
      </c>
      <c r="P1643" s="78" t="s">
        <v>145</v>
      </c>
      <c r="Q1643" s="78" t="s">
        <v>145</v>
      </c>
      <c r="R1643" s="78" t="s">
        <v>145</v>
      </c>
      <c r="AV1643" s="78" t="s">
        <v>145</v>
      </c>
      <c r="AW1643" s="78" t="s">
        <v>145</v>
      </c>
      <c r="AX1643" s="78" t="s">
        <v>145</v>
      </c>
      <c r="AY1643" s="78" t="s">
        <v>145</v>
      </c>
      <c r="AZ1643" s="78" t="s">
        <v>145</v>
      </c>
    </row>
    <row r="1644" spans="1:52" ht="30" customHeight="1">
      <c r="A1644" s="173"/>
      <c r="B1644" s="173"/>
      <c r="C1644" s="173"/>
      <c r="D1644" s="173"/>
      <c r="E1644" s="184"/>
      <c r="F1644" s="178"/>
      <c r="G1644" s="184"/>
      <c r="H1644" s="178"/>
      <c r="I1644" s="184"/>
      <c r="J1644" s="178"/>
      <c r="K1644" s="184"/>
      <c r="L1644" s="178"/>
      <c r="M1644" s="173"/>
    </row>
    <row r="1645" spans="1:52" ht="30" customHeight="1">
      <c r="A1645" s="179" t="s">
        <v>3301</v>
      </c>
      <c r="B1645" s="180"/>
      <c r="C1645" s="180"/>
      <c r="D1645" s="180"/>
      <c r="E1645" s="181"/>
      <c r="F1645" s="182"/>
      <c r="G1645" s="181"/>
      <c r="H1645" s="182"/>
      <c r="I1645" s="181"/>
      <c r="J1645" s="182"/>
      <c r="K1645" s="181"/>
      <c r="L1645" s="182"/>
      <c r="M1645" s="183"/>
      <c r="N1645" s="78" t="s">
        <v>4122</v>
      </c>
    </row>
    <row r="1646" spans="1:52" ht="30" customHeight="1">
      <c r="A1646" s="172" t="s">
        <v>1797</v>
      </c>
      <c r="B1646" s="172" t="s">
        <v>1514</v>
      </c>
      <c r="C1646" s="172" t="s">
        <v>1515</v>
      </c>
      <c r="D1646" s="173">
        <v>2.5000000000000001E-2</v>
      </c>
      <c r="E1646" s="184">
        <f>단가대비표!O377</f>
        <v>0</v>
      </c>
      <c r="F1646" s="178">
        <f>TRUNC(E1646*D1646,1)</f>
        <v>0</v>
      </c>
      <c r="G1646" s="184">
        <f>단가대비표!P377</f>
        <v>172227</v>
      </c>
      <c r="H1646" s="178">
        <f>TRUNC(G1646*D1646,1)</f>
        <v>4305.6000000000004</v>
      </c>
      <c r="I1646" s="184">
        <f>단가대비표!V377</f>
        <v>0</v>
      </c>
      <c r="J1646" s="178">
        <f>TRUNC(I1646*D1646,1)</f>
        <v>0</v>
      </c>
      <c r="K1646" s="184">
        <f t="shared" ref="K1646:L1649" si="262">TRUNC(E1646+G1646+I1646,1)</f>
        <v>172227</v>
      </c>
      <c r="L1646" s="178">
        <f t="shared" si="262"/>
        <v>4305.6000000000004</v>
      </c>
      <c r="M1646" s="172" t="s">
        <v>1491</v>
      </c>
      <c r="N1646" s="78" t="s">
        <v>145</v>
      </c>
      <c r="O1646" s="78" t="s">
        <v>5486</v>
      </c>
      <c r="P1646" s="78" t="s">
        <v>332</v>
      </c>
      <c r="Q1646" s="78" t="s">
        <v>332</v>
      </c>
      <c r="R1646" s="78" t="s">
        <v>331</v>
      </c>
      <c r="V1646">
        <v>1</v>
      </c>
      <c r="AV1646" s="78" t="s">
        <v>145</v>
      </c>
      <c r="AW1646" s="78" t="s">
        <v>5683</v>
      </c>
      <c r="AX1646" s="78" t="s">
        <v>145</v>
      </c>
      <c r="AY1646" s="78" t="s">
        <v>1093</v>
      </c>
      <c r="AZ1646" s="78" t="s">
        <v>145</v>
      </c>
    </row>
    <row r="1647" spans="1:52" ht="30" customHeight="1">
      <c r="A1647" s="172" t="s">
        <v>1798</v>
      </c>
      <c r="B1647" s="172" t="s">
        <v>1514</v>
      </c>
      <c r="C1647" s="172" t="s">
        <v>1515</v>
      </c>
      <c r="D1647" s="173">
        <v>2.5000000000000001E-2</v>
      </c>
      <c r="E1647" s="184">
        <f>단가대비표!O378</f>
        <v>0</v>
      </c>
      <c r="F1647" s="178">
        <f>TRUNC(E1647*D1647,1)</f>
        <v>0</v>
      </c>
      <c r="G1647" s="184">
        <f>단가대비표!P378</f>
        <v>144810</v>
      </c>
      <c r="H1647" s="178">
        <f>TRUNC(G1647*D1647,1)</f>
        <v>3620.2</v>
      </c>
      <c r="I1647" s="184">
        <f>단가대비표!V378</f>
        <v>0</v>
      </c>
      <c r="J1647" s="178">
        <f>TRUNC(I1647*D1647,1)</f>
        <v>0</v>
      </c>
      <c r="K1647" s="184">
        <f t="shared" si="262"/>
        <v>144810</v>
      </c>
      <c r="L1647" s="178">
        <f t="shared" si="262"/>
        <v>3620.2</v>
      </c>
      <c r="M1647" s="172" t="s">
        <v>1491</v>
      </c>
      <c r="N1647" s="78" t="s">
        <v>145</v>
      </c>
      <c r="O1647" s="78" t="s">
        <v>5488</v>
      </c>
      <c r="P1647" s="78" t="s">
        <v>332</v>
      </c>
      <c r="Q1647" s="78" t="s">
        <v>332</v>
      </c>
      <c r="R1647" s="78" t="s">
        <v>331</v>
      </c>
      <c r="V1647">
        <v>1</v>
      </c>
      <c r="AV1647" s="78" t="s">
        <v>145</v>
      </c>
      <c r="AW1647" s="78" t="s">
        <v>5684</v>
      </c>
      <c r="AX1647" s="78" t="s">
        <v>145</v>
      </c>
      <c r="AY1647" s="78" t="s">
        <v>1093</v>
      </c>
      <c r="AZ1647" s="78" t="s">
        <v>145</v>
      </c>
    </row>
    <row r="1648" spans="1:52" ht="30" customHeight="1">
      <c r="A1648" s="172" t="s">
        <v>1799</v>
      </c>
      <c r="B1648" s="172" t="s">
        <v>1800</v>
      </c>
      <c r="C1648" s="172" t="s">
        <v>1801</v>
      </c>
      <c r="D1648" s="173">
        <v>9.8000000000000007</v>
      </c>
      <c r="E1648" s="184">
        <f>단가대비표!O344</f>
        <v>0</v>
      </c>
      <c r="F1648" s="178">
        <f>TRUNC(E1648*D1648,1)</f>
        <v>0</v>
      </c>
      <c r="G1648" s="184">
        <f>단가대비표!P344</f>
        <v>0</v>
      </c>
      <c r="H1648" s="178">
        <f>TRUNC(G1648*D1648,1)</f>
        <v>0</v>
      </c>
      <c r="I1648" s="184">
        <f>단가대비표!V344</f>
        <v>111</v>
      </c>
      <c r="J1648" s="178">
        <f>TRUNC(I1648*D1648,1)</f>
        <v>1087.8</v>
      </c>
      <c r="K1648" s="184">
        <f t="shared" si="262"/>
        <v>111</v>
      </c>
      <c r="L1648" s="178">
        <f t="shared" si="262"/>
        <v>1087.8</v>
      </c>
      <c r="M1648" s="172" t="s">
        <v>1491</v>
      </c>
      <c r="N1648" s="78" t="s">
        <v>145</v>
      </c>
      <c r="O1648" s="78" t="s">
        <v>5490</v>
      </c>
      <c r="P1648" s="78" t="s">
        <v>332</v>
      </c>
      <c r="Q1648" s="78" t="s">
        <v>332</v>
      </c>
      <c r="R1648" s="78" t="s">
        <v>331</v>
      </c>
      <c r="V1648">
        <v>1</v>
      </c>
      <c r="AV1648" s="78" t="s">
        <v>145</v>
      </c>
      <c r="AW1648" s="78" t="s">
        <v>5685</v>
      </c>
      <c r="AX1648" s="78" t="s">
        <v>145</v>
      </c>
      <c r="AY1648" s="78" t="s">
        <v>1093</v>
      </c>
      <c r="AZ1648" s="78" t="s">
        <v>145</v>
      </c>
    </row>
    <row r="1649" spans="1:52" ht="30" customHeight="1">
      <c r="A1649" s="172" t="s">
        <v>1492</v>
      </c>
      <c r="B1649" s="172" t="s">
        <v>1493</v>
      </c>
      <c r="C1649" s="172" t="s">
        <v>1096</v>
      </c>
      <c r="D1649" s="173">
        <v>1</v>
      </c>
      <c r="E1649" s="184">
        <v>0</v>
      </c>
      <c r="F1649" s="178">
        <f>TRUNC(E1649*D1649,1)</f>
        <v>0</v>
      </c>
      <c r="G1649" s="184">
        <v>0</v>
      </c>
      <c r="H1649" s="178">
        <f>TRUNC(G1649*D1649,1)</f>
        <v>0</v>
      </c>
      <c r="I1649" s="184">
        <f>TRUNC(SUMIF(V1646:V1649, RIGHTB(O1649, 1), L1646:L1649)*U1649, 2)</f>
        <v>9013.6</v>
      </c>
      <c r="J1649" s="178">
        <f>TRUNC(I1649*D1649,1)</f>
        <v>9013.6</v>
      </c>
      <c r="K1649" s="184">
        <f t="shared" si="262"/>
        <v>9013.6</v>
      </c>
      <c r="L1649" s="178">
        <f t="shared" si="262"/>
        <v>9013.6</v>
      </c>
      <c r="M1649" s="172" t="s">
        <v>145</v>
      </c>
      <c r="N1649" s="78" t="s">
        <v>4122</v>
      </c>
      <c r="O1649" s="78" t="s">
        <v>4186</v>
      </c>
      <c r="P1649" s="78" t="s">
        <v>332</v>
      </c>
      <c r="Q1649" s="78" t="s">
        <v>332</v>
      </c>
      <c r="R1649" s="78" t="s">
        <v>332</v>
      </c>
      <c r="S1649">
        <v>3</v>
      </c>
      <c r="T1649">
        <v>2</v>
      </c>
      <c r="U1649">
        <v>1</v>
      </c>
      <c r="AV1649" s="78" t="s">
        <v>145</v>
      </c>
      <c r="AW1649" s="78" t="s">
        <v>5686</v>
      </c>
      <c r="AX1649" s="78" t="s">
        <v>145</v>
      </c>
      <c r="AY1649" s="78" t="s">
        <v>145</v>
      </c>
      <c r="AZ1649" s="78" t="s">
        <v>145</v>
      </c>
    </row>
    <row r="1650" spans="1:52" ht="30" customHeight="1">
      <c r="A1650" s="172" t="s">
        <v>1494</v>
      </c>
      <c r="B1650" s="172" t="s">
        <v>145</v>
      </c>
      <c r="C1650" s="172" t="s">
        <v>145</v>
      </c>
      <c r="D1650" s="173"/>
      <c r="E1650" s="184"/>
      <c r="F1650" s="178">
        <f>TRUNC(SUMIF(N1646:N1649, N1645, F1646:F1649),0)</f>
        <v>0</v>
      </c>
      <c r="G1650" s="184"/>
      <c r="H1650" s="178">
        <f>TRUNC(SUMIF(N1646:N1649, N1645, H1646:H1649),0)</f>
        <v>0</v>
      </c>
      <c r="I1650" s="184"/>
      <c r="J1650" s="178">
        <f>TRUNC(SUMIF(N1646:N1649, N1645, J1646:J1649),0)</f>
        <v>9013</v>
      </c>
      <c r="K1650" s="184"/>
      <c r="L1650" s="178">
        <f>F1650+H1650+J1650</f>
        <v>9013</v>
      </c>
      <c r="M1650" s="172" t="s">
        <v>145</v>
      </c>
      <c r="N1650" s="78" t="s">
        <v>342</v>
      </c>
      <c r="O1650" s="78" t="s">
        <v>342</v>
      </c>
      <c r="P1650" s="78" t="s">
        <v>145</v>
      </c>
      <c r="Q1650" s="78" t="s">
        <v>145</v>
      </c>
      <c r="R1650" s="78" t="s">
        <v>145</v>
      </c>
      <c r="AV1650" s="78" t="s">
        <v>145</v>
      </c>
      <c r="AW1650" s="78" t="s">
        <v>145</v>
      </c>
      <c r="AX1650" s="78" t="s">
        <v>145</v>
      </c>
      <c r="AY1650" s="78" t="s">
        <v>145</v>
      </c>
      <c r="AZ1650" s="78" t="s">
        <v>145</v>
      </c>
    </row>
    <row r="1651" spans="1:52" ht="30" customHeight="1">
      <c r="A1651" s="173"/>
      <c r="B1651" s="173"/>
      <c r="C1651" s="173"/>
      <c r="D1651" s="173"/>
      <c r="E1651" s="184"/>
      <c r="F1651" s="178"/>
      <c r="G1651" s="184"/>
      <c r="H1651" s="178"/>
      <c r="I1651" s="184"/>
      <c r="J1651" s="178"/>
      <c r="K1651" s="184"/>
      <c r="L1651" s="178"/>
      <c r="M1651" s="173"/>
    </row>
    <row r="1652" spans="1:52" ht="30" customHeight="1">
      <c r="A1652" s="179" t="s">
        <v>3302</v>
      </c>
      <c r="B1652" s="180"/>
      <c r="C1652" s="180"/>
      <c r="D1652" s="180"/>
      <c r="E1652" s="181"/>
      <c r="F1652" s="182"/>
      <c r="G1652" s="181"/>
      <c r="H1652" s="182"/>
      <c r="I1652" s="181"/>
      <c r="J1652" s="182"/>
      <c r="K1652" s="181"/>
      <c r="L1652" s="182"/>
      <c r="M1652" s="183"/>
      <c r="N1652" s="78" t="s">
        <v>4124</v>
      </c>
    </row>
    <row r="1653" spans="1:52" ht="30" customHeight="1">
      <c r="A1653" s="172" t="s">
        <v>1797</v>
      </c>
      <c r="B1653" s="172" t="s">
        <v>1514</v>
      </c>
      <c r="C1653" s="172" t="s">
        <v>1515</v>
      </c>
      <c r="D1653" s="173">
        <v>2.5000000000000001E-2</v>
      </c>
      <c r="E1653" s="184">
        <f>단가대비표!O377</f>
        <v>0</v>
      </c>
      <c r="F1653" s="178">
        <f>TRUNC(E1653*D1653,1)</f>
        <v>0</v>
      </c>
      <c r="G1653" s="184">
        <f>단가대비표!P377</f>
        <v>172227</v>
      </c>
      <c r="H1653" s="178">
        <f>TRUNC(G1653*D1653,1)</f>
        <v>4305.6000000000004</v>
      </c>
      <c r="I1653" s="184">
        <f>단가대비표!V377</f>
        <v>0</v>
      </c>
      <c r="J1653" s="178">
        <f>TRUNC(I1653*D1653,1)</f>
        <v>0</v>
      </c>
      <c r="K1653" s="184">
        <f t="shared" ref="K1653:L1656" si="263">TRUNC(E1653+G1653+I1653,1)</f>
        <v>172227</v>
      </c>
      <c r="L1653" s="178">
        <f t="shared" si="263"/>
        <v>4305.6000000000004</v>
      </c>
      <c r="M1653" s="172" t="s">
        <v>1491</v>
      </c>
      <c r="N1653" s="78" t="s">
        <v>145</v>
      </c>
      <c r="O1653" s="78" t="s">
        <v>5486</v>
      </c>
      <c r="P1653" s="78" t="s">
        <v>332</v>
      </c>
      <c r="Q1653" s="78" t="s">
        <v>332</v>
      </c>
      <c r="R1653" s="78" t="s">
        <v>331</v>
      </c>
      <c r="V1653">
        <v>1</v>
      </c>
      <c r="AV1653" s="78" t="s">
        <v>145</v>
      </c>
      <c r="AW1653" s="78" t="s">
        <v>5687</v>
      </c>
      <c r="AX1653" s="78" t="s">
        <v>145</v>
      </c>
      <c r="AY1653" s="78" t="s">
        <v>1093</v>
      </c>
      <c r="AZ1653" s="78" t="s">
        <v>145</v>
      </c>
    </row>
    <row r="1654" spans="1:52" ht="30" customHeight="1">
      <c r="A1654" s="172" t="s">
        <v>1798</v>
      </c>
      <c r="B1654" s="172" t="s">
        <v>1514</v>
      </c>
      <c r="C1654" s="172" t="s">
        <v>1515</v>
      </c>
      <c r="D1654" s="173">
        <v>3.7499999999999999E-2</v>
      </c>
      <c r="E1654" s="184">
        <f>단가대비표!O378</f>
        <v>0</v>
      </c>
      <c r="F1654" s="178">
        <f>TRUNC(E1654*D1654,1)</f>
        <v>0</v>
      </c>
      <c r="G1654" s="184">
        <f>단가대비표!P378</f>
        <v>144810</v>
      </c>
      <c r="H1654" s="178">
        <f>TRUNC(G1654*D1654,1)</f>
        <v>5430.3</v>
      </c>
      <c r="I1654" s="184">
        <f>단가대비표!V378</f>
        <v>0</v>
      </c>
      <c r="J1654" s="178">
        <f>TRUNC(I1654*D1654,1)</f>
        <v>0</v>
      </c>
      <c r="K1654" s="184">
        <f t="shared" si="263"/>
        <v>144810</v>
      </c>
      <c r="L1654" s="178">
        <f t="shared" si="263"/>
        <v>5430.3</v>
      </c>
      <c r="M1654" s="172" t="s">
        <v>1491</v>
      </c>
      <c r="N1654" s="78" t="s">
        <v>145</v>
      </c>
      <c r="O1654" s="78" t="s">
        <v>5488</v>
      </c>
      <c r="P1654" s="78" t="s">
        <v>332</v>
      </c>
      <c r="Q1654" s="78" t="s">
        <v>332</v>
      </c>
      <c r="R1654" s="78" t="s">
        <v>331</v>
      </c>
      <c r="V1654">
        <v>1</v>
      </c>
      <c r="AV1654" s="78" t="s">
        <v>145</v>
      </c>
      <c r="AW1654" s="78" t="s">
        <v>5688</v>
      </c>
      <c r="AX1654" s="78" t="s">
        <v>145</v>
      </c>
      <c r="AY1654" s="78" t="s">
        <v>1093</v>
      </c>
      <c r="AZ1654" s="78" t="s">
        <v>145</v>
      </c>
    </row>
    <row r="1655" spans="1:52" ht="30" customHeight="1">
      <c r="A1655" s="172" t="s">
        <v>1799</v>
      </c>
      <c r="B1655" s="172" t="s">
        <v>1800</v>
      </c>
      <c r="C1655" s="172" t="s">
        <v>1801</v>
      </c>
      <c r="D1655" s="173">
        <v>7.8</v>
      </c>
      <c r="E1655" s="184">
        <f>단가대비표!O344</f>
        <v>0</v>
      </c>
      <c r="F1655" s="178">
        <f>TRUNC(E1655*D1655,1)</f>
        <v>0</v>
      </c>
      <c r="G1655" s="184">
        <f>단가대비표!P344</f>
        <v>0</v>
      </c>
      <c r="H1655" s="178">
        <f>TRUNC(G1655*D1655,1)</f>
        <v>0</v>
      </c>
      <c r="I1655" s="184">
        <f>단가대비표!V344</f>
        <v>111</v>
      </c>
      <c r="J1655" s="178">
        <f>TRUNC(I1655*D1655,1)</f>
        <v>865.8</v>
      </c>
      <c r="K1655" s="184">
        <f t="shared" si="263"/>
        <v>111</v>
      </c>
      <c r="L1655" s="178">
        <f t="shared" si="263"/>
        <v>865.8</v>
      </c>
      <c r="M1655" s="172" t="s">
        <v>1491</v>
      </c>
      <c r="N1655" s="78" t="s">
        <v>145</v>
      </c>
      <c r="O1655" s="78" t="s">
        <v>5490</v>
      </c>
      <c r="P1655" s="78" t="s">
        <v>332</v>
      </c>
      <c r="Q1655" s="78" t="s">
        <v>332</v>
      </c>
      <c r="R1655" s="78" t="s">
        <v>331</v>
      </c>
      <c r="V1655">
        <v>1</v>
      </c>
      <c r="AV1655" s="78" t="s">
        <v>145</v>
      </c>
      <c r="AW1655" s="78" t="s">
        <v>5689</v>
      </c>
      <c r="AX1655" s="78" t="s">
        <v>145</v>
      </c>
      <c r="AY1655" s="78" t="s">
        <v>1093</v>
      </c>
      <c r="AZ1655" s="78" t="s">
        <v>145</v>
      </c>
    </row>
    <row r="1656" spans="1:52" ht="30" customHeight="1">
      <c r="A1656" s="172" t="s">
        <v>1492</v>
      </c>
      <c r="B1656" s="172" t="s">
        <v>1493</v>
      </c>
      <c r="C1656" s="172" t="s">
        <v>1096</v>
      </c>
      <c r="D1656" s="173">
        <v>1</v>
      </c>
      <c r="E1656" s="184">
        <v>0</v>
      </c>
      <c r="F1656" s="178">
        <f>TRUNC(E1656*D1656,1)</f>
        <v>0</v>
      </c>
      <c r="G1656" s="184">
        <v>0</v>
      </c>
      <c r="H1656" s="178">
        <f>TRUNC(G1656*D1656,1)</f>
        <v>0</v>
      </c>
      <c r="I1656" s="184">
        <f>TRUNC(SUMIF(V1653:V1656, RIGHTB(O1656, 1), L1653:L1656)*U1656, 2)</f>
        <v>10601.7</v>
      </c>
      <c r="J1656" s="178">
        <f>TRUNC(I1656*D1656,1)</f>
        <v>10601.7</v>
      </c>
      <c r="K1656" s="184">
        <f t="shared" si="263"/>
        <v>10601.7</v>
      </c>
      <c r="L1656" s="178">
        <f t="shared" si="263"/>
        <v>10601.7</v>
      </c>
      <c r="M1656" s="172" t="s">
        <v>145</v>
      </c>
      <c r="N1656" s="78" t="s">
        <v>4124</v>
      </c>
      <c r="O1656" s="78" t="s">
        <v>4186</v>
      </c>
      <c r="P1656" s="78" t="s">
        <v>332</v>
      </c>
      <c r="Q1656" s="78" t="s">
        <v>332</v>
      </c>
      <c r="R1656" s="78" t="s">
        <v>332</v>
      </c>
      <c r="S1656">
        <v>3</v>
      </c>
      <c r="T1656">
        <v>2</v>
      </c>
      <c r="U1656">
        <v>1</v>
      </c>
      <c r="AV1656" s="78" t="s">
        <v>145</v>
      </c>
      <c r="AW1656" s="78" t="s">
        <v>5690</v>
      </c>
      <c r="AX1656" s="78" t="s">
        <v>145</v>
      </c>
      <c r="AY1656" s="78" t="s">
        <v>145</v>
      </c>
      <c r="AZ1656" s="78" t="s">
        <v>145</v>
      </c>
    </row>
    <row r="1657" spans="1:52" ht="30" customHeight="1">
      <c r="A1657" s="172" t="s">
        <v>1494</v>
      </c>
      <c r="B1657" s="172" t="s">
        <v>145</v>
      </c>
      <c r="C1657" s="172" t="s">
        <v>145</v>
      </c>
      <c r="D1657" s="173"/>
      <c r="E1657" s="184"/>
      <c r="F1657" s="178">
        <f>TRUNC(SUMIF(N1653:N1656, N1652, F1653:F1656),0)</f>
        <v>0</v>
      </c>
      <c r="G1657" s="184"/>
      <c r="H1657" s="178">
        <f>TRUNC(SUMIF(N1653:N1656, N1652, H1653:H1656),0)</f>
        <v>0</v>
      </c>
      <c r="I1657" s="184"/>
      <c r="J1657" s="178">
        <f>TRUNC(SUMIF(N1653:N1656, N1652, J1653:J1656),0)</f>
        <v>10601</v>
      </c>
      <c r="K1657" s="184"/>
      <c r="L1657" s="178">
        <f>F1657+H1657+J1657</f>
        <v>10601</v>
      </c>
      <c r="M1657" s="172" t="s">
        <v>145</v>
      </c>
      <c r="N1657" s="78" t="s">
        <v>342</v>
      </c>
      <c r="O1657" s="78" t="s">
        <v>342</v>
      </c>
      <c r="P1657" s="78" t="s">
        <v>145</v>
      </c>
      <c r="Q1657" s="78" t="s">
        <v>145</v>
      </c>
      <c r="R1657" s="78" t="s">
        <v>145</v>
      </c>
      <c r="AV1657" s="78" t="s">
        <v>145</v>
      </c>
      <c r="AW1657" s="78" t="s">
        <v>145</v>
      </c>
      <c r="AX1657" s="78" t="s">
        <v>145</v>
      </c>
      <c r="AY1657" s="78" t="s">
        <v>145</v>
      </c>
      <c r="AZ1657" s="78" t="s">
        <v>145</v>
      </c>
    </row>
    <row r="1658" spans="1:52" ht="30" customHeight="1">
      <c r="A1658" s="173"/>
      <c r="B1658" s="173"/>
      <c r="C1658" s="173"/>
      <c r="D1658" s="173"/>
      <c r="E1658" s="184"/>
      <c r="F1658" s="178"/>
      <c r="G1658" s="184"/>
      <c r="H1658" s="178"/>
      <c r="I1658" s="184"/>
      <c r="J1658" s="178"/>
      <c r="K1658" s="184"/>
      <c r="L1658" s="178"/>
      <c r="M1658" s="173"/>
    </row>
    <row r="1659" spans="1:52" ht="30" customHeight="1">
      <c r="A1659" s="179" t="s">
        <v>3303</v>
      </c>
      <c r="B1659" s="180"/>
      <c r="C1659" s="180"/>
      <c r="D1659" s="180"/>
      <c r="E1659" s="181"/>
      <c r="F1659" s="182"/>
      <c r="G1659" s="181"/>
      <c r="H1659" s="182"/>
      <c r="I1659" s="181"/>
      <c r="J1659" s="182"/>
      <c r="K1659" s="181"/>
      <c r="L1659" s="182"/>
      <c r="M1659" s="183"/>
      <c r="N1659" s="78" t="s">
        <v>4126</v>
      </c>
    </row>
    <row r="1660" spans="1:52" ht="30" customHeight="1">
      <c r="A1660" s="172" t="s">
        <v>1797</v>
      </c>
      <c r="B1660" s="172" t="s">
        <v>1514</v>
      </c>
      <c r="C1660" s="172" t="s">
        <v>1515</v>
      </c>
      <c r="D1660" s="173">
        <v>0.05</v>
      </c>
      <c r="E1660" s="184">
        <f>단가대비표!O377</f>
        <v>0</v>
      </c>
      <c r="F1660" s="178">
        <f>TRUNC(E1660*D1660,1)</f>
        <v>0</v>
      </c>
      <c r="G1660" s="184">
        <f>단가대비표!P377</f>
        <v>172227</v>
      </c>
      <c r="H1660" s="178">
        <f>TRUNC(G1660*D1660,1)</f>
        <v>8611.2999999999993</v>
      </c>
      <c r="I1660" s="184">
        <f>단가대비표!V377</f>
        <v>0</v>
      </c>
      <c r="J1660" s="178">
        <f>TRUNC(I1660*D1660,1)</f>
        <v>0</v>
      </c>
      <c r="K1660" s="184">
        <f t="shared" ref="K1660:L1663" si="264">TRUNC(E1660+G1660+I1660,1)</f>
        <v>172227</v>
      </c>
      <c r="L1660" s="178">
        <f t="shared" si="264"/>
        <v>8611.2999999999993</v>
      </c>
      <c r="M1660" s="172" t="s">
        <v>1491</v>
      </c>
      <c r="N1660" s="78" t="s">
        <v>145</v>
      </c>
      <c r="O1660" s="78" t="s">
        <v>5486</v>
      </c>
      <c r="P1660" s="78" t="s">
        <v>332</v>
      </c>
      <c r="Q1660" s="78" t="s">
        <v>332</v>
      </c>
      <c r="R1660" s="78" t="s">
        <v>331</v>
      </c>
      <c r="V1660">
        <v>1</v>
      </c>
      <c r="AV1660" s="78" t="s">
        <v>145</v>
      </c>
      <c r="AW1660" s="78" t="s">
        <v>5691</v>
      </c>
      <c r="AX1660" s="78" t="s">
        <v>145</v>
      </c>
      <c r="AY1660" s="78" t="s">
        <v>1093</v>
      </c>
      <c r="AZ1660" s="78" t="s">
        <v>145</v>
      </c>
    </row>
    <row r="1661" spans="1:52" ht="30" customHeight="1">
      <c r="A1661" s="172" t="s">
        <v>1798</v>
      </c>
      <c r="B1661" s="172" t="s">
        <v>1514</v>
      </c>
      <c r="C1661" s="172" t="s">
        <v>1515</v>
      </c>
      <c r="D1661" s="173">
        <v>8.7499999999999994E-2</v>
      </c>
      <c r="E1661" s="184">
        <f>단가대비표!O378</f>
        <v>0</v>
      </c>
      <c r="F1661" s="178">
        <f>TRUNC(E1661*D1661,1)</f>
        <v>0</v>
      </c>
      <c r="G1661" s="184">
        <f>단가대비표!P378</f>
        <v>144810</v>
      </c>
      <c r="H1661" s="178">
        <f>TRUNC(G1661*D1661,1)</f>
        <v>12670.8</v>
      </c>
      <c r="I1661" s="184">
        <f>단가대비표!V378</f>
        <v>0</v>
      </c>
      <c r="J1661" s="178">
        <f>TRUNC(I1661*D1661,1)</f>
        <v>0</v>
      </c>
      <c r="K1661" s="184">
        <f t="shared" si="264"/>
        <v>144810</v>
      </c>
      <c r="L1661" s="178">
        <f t="shared" si="264"/>
        <v>12670.8</v>
      </c>
      <c r="M1661" s="172" t="s">
        <v>1491</v>
      </c>
      <c r="N1661" s="78" t="s">
        <v>145</v>
      </c>
      <c r="O1661" s="78" t="s">
        <v>5488</v>
      </c>
      <c r="P1661" s="78" t="s">
        <v>332</v>
      </c>
      <c r="Q1661" s="78" t="s">
        <v>332</v>
      </c>
      <c r="R1661" s="78" t="s">
        <v>331</v>
      </c>
      <c r="V1661">
        <v>1</v>
      </c>
      <c r="AV1661" s="78" t="s">
        <v>145</v>
      </c>
      <c r="AW1661" s="78" t="s">
        <v>5692</v>
      </c>
      <c r="AX1661" s="78" t="s">
        <v>145</v>
      </c>
      <c r="AY1661" s="78" t="s">
        <v>1093</v>
      </c>
      <c r="AZ1661" s="78" t="s">
        <v>145</v>
      </c>
    </row>
    <row r="1662" spans="1:52" ht="30" customHeight="1">
      <c r="A1662" s="172" t="s">
        <v>1799</v>
      </c>
      <c r="B1662" s="172" t="s">
        <v>1800</v>
      </c>
      <c r="C1662" s="172" t="s">
        <v>1801</v>
      </c>
      <c r="D1662" s="173">
        <v>17.3</v>
      </c>
      <c r="E1662" s="184">
        <f>단가대비표!O344</f>
        <v>0</v>
      </c>
      <c r="F1662" s="178">
        <f>TRUNC(E1662*D1662,1)</f>
        <v>0</v>
      </c>
      <c r="G1662" s="184">
        <f>단가대비표!P344</f>
        <v>0</v>
      </c>
      <c r="H1662" s="178">
        <f>TRUNC(G1662*D1662,1)</f>
        <v>0</v>
      </c>
      <c r="I1662" s="184">
        <f>단가대비표!V344</f>
        <v>111</v>
      </c>
      <c r="J1662" s="178">
        <f>TRUNC(I1662*D1662,1)</f>
        <v>1920.3</v>
      </c>
      <c r="K1662" s="184">
        <f t="shared" si="264"/>
        <v>111</v>
      </c>
      <c r="L1662" s="178">
        <f t="shared" si="264"/>
        <v>1920.3</v>
      </c>
      <c r="M1662" s="172" t="s">
        <v>1491</v>
      </c>
      <c r="N1662" s="78" t="s">
        <v>145</v>
      </c>
      <c r="O1662" s="78" t="s">
        <v>5490</v>
      </c>
      <c r="P1662" s="78" t="s">
        <v>332</v>
      </c>
      <c r="Q1662" s="78" t="s">
        <v>332</v>
      </c>
      <c r="R1662" s="78" t="s">
        <v>331</v>
      </c>
      <c r="V1662">
        <v>1</v>
      </c>
      <c r="AV1662" s="78" t="s">
        <v>145</v>
      </c>
      <c r="AW1662" s="78" t="s">
        <v>5693</v>
      </c>
      <c r="AX1662" s="78" t="s">
        <v>145</v>
      </c>
      <c r="AY1662" s="78" t="s">
        <v>1093</v>
      </c>
      <c r="AZ1662" s="78" t="s">
        <v>145</v>
      </c>
    </row>
    <row r="1663" spans="1:52" ht="30" customHeight="1">
      <c r="A1663" s="172" t="s">
        <v>1492</v>
      </c>
      <c r="B1663" s="172" t="s">
        <v>1493</v>
      </c>
      <c r="C1663" s="172" t="s">
        <v>1096</v>
      </c>
      <c r="D1663" s="173">
        <v>1</v>
      </c>
      <c r="E1663" s="184">
        <v>0</v>
      </c>
      <c r="F1663" s="178">
        <f>TRUNC(E1663*D1663,1)</f>
        <v>0</v>
      </c>
      <c r="G1663" s="184">
        <v>0</v>
      </c>
      <c r="H1663" s="178">
        <f>TRUNC(G1663*D1663,1)</f>
        <v>0</v>
      </c>
      <c r="I1663" s="184">
        <f>TRUNC(SUMIF(V1660:V1663, RIGHTB(O1663, 1), L1660:L1663)*U1663, 2)</f>
        <v>23202.400000000001</v>
      </c>
      <c r="J1663" s="178">
        <f>TRUNC(I1663*D1663,1)</f>
        <v>23202.400000000001</v>
      </c>
      <c r="K1663" s="184">
        <f t="shared" si="264"/>
        <v>23202.400000000001</v>
      </c>
      <c r="L1663" s="178">
        <f t="shared" si="264"/>
        <v>23202.400000000001</v>
      </c>
      <c r="M1663" s="172" t="s">
        <v>145</v>
      </c>
      <c r="N1663" s="78" t="s">
        <v>4126</v>
      </c>
      <c r="O1663" s="78" t="s">
        <v>4186</v>
      </c>
      <c r="P1663" s="78" t="s">
        <v>332</v>
      </c>
      <c r="Q1663" s="78" t="s">
        <v>332</v>
      </c>
      <c r="R1663" s="78" t="s">
        <v>332</v>
      </c>
      <c r="S1663">
        <v>3</v>
      </c>
      <c r="T1663">
        <v>2</v>
      </c>
      <c r="U1663">
        <v>1</v>
      </c>
      <c r="AV1663" s="78" t="s">
        <v>145</v>
      </c>
      <c r="AW1663" s="78" t="s">
        <v>5694</v>
      </c>
      <c r="AX1663" s="78" t="s">
        <v>145</v>
      </c>
      <c r="AY1663" s="78" t="s">
        <v>145</v>
      </c>
      <c r="AZ1663" s="78" t="s">
        <v>145</v>
      </c>
    </row>
    <row r="1664" spans="1:52" ht="30" customHeight="1">
      <c r="A1664" s="172" t="s">
        <v>1494</v>
      </c>
      <c r="B1664" s="172" t="s">
        <v>145</v>
      </c>
      <c r="C1664" s="172" t="s">
        <v>145</v>
      </c>
      <c r="D1664" s="173"/>
      <c r="E1664" s="184"/>
      <c r="F1664" s="178">
        <f>TRUNC(SUMIF(N1660:N1663, N1659, F1660:F1663),0)</f>
        <v>0</v>
      </c>
      <c r="G1664" s="184"/>
      <c r="H1664" s="178">
        <f>TRUNC(SUMIF(N1660:N1663, N1659, H1660:H1663),0)</f>
        <v>0</v>
      </c>
      <c r="I1664" s="184"/>
      <c r="J1664" s="178">
        <f>TRUNC(SUMIF(N1660:N1663, N1659, J1660:J1663),0)</f>
        <v>23202</v>
      </c>
      <c r="K1664" s="184"/>
      <c r="L1664" s="178">
        <f>F1664+H1664+J1664</f>
        <v>23202</v>
      </c>
      <c r="M1664" s="172" t="s">
        <v>145</v>
      </c>
      <c r="N1664" s="78" t="s">
        <v>342</v>
      </c>
      <c r="O1664" s="78" t="s">
        <v>342</v>
      </c>
      <c r="P1664" s="78" t="s">
        <v>145</v>
      </c>
      <c r="Q1664" s="78" t="s">
        <v>145</v>
      </c>
      <c r="R1664" s="78" t="s">
        <v>145</v>
      </c>
      <c r="AV1664" s="78" t="s">
        <v>145</v>
      </c>
      <c r="AW1664" s="78" t="s">
        <v>145</v>
      </c>
      <c r="AX1664" s="78" t="s">
        <v>145</v>
      </c>
      <c r="AY1664" s="78" t="s">
        <v>145</v>
      </c>
      <c r="AZ1664" s="78" t="s">
        <v>145</v>
      </c>
    </row>
    <row r="1665" spans="1:52" ht="30" customHeight="1">
      <c r="A1665" s="173"/>
      <c r="B1665" s="173"/>
      <c r="C1665" s="173"/>
      <c r="D1665" s="173"/>
      <c r="E1665" s="184"/>
      <c r="F1665" s="178"/>
      <c r="G1665" s="184"/>
      <c r="H1665" s="178"/>
      <c r="I1665" s="184"/>
      <c r="J1665" s="178"/>
      <c r="K1665" s="184"/>
      <c r="L1665" s="178"/>
      <c r="M1665" s="173"/>
    </row>
    <row r="1666" spans="1:52" ht="30" customHeight="1">
      <c r="A1666" s="179" t="s">
        <v>3304</v>
      </c>
      <c r="B1666" s="180"/>
      <c r="C1666" s="180"/>
      <c r="D1666" s="180"/>
      <c r="E1666" s="181"/>
      <c r="F1666" s="182"/>
      <c r="G1666" s="181"/>
      <c r="H1666" s="182"/>
      <c r="I1666" s="181"/>
      <c r="J1666" s="182"/>
      <c r="K1666" s="181"/>
      <c r="L1666" s="182"/>
      <c r="M1666" s="183"/>
      <c r="N1666" s="78" t="s">
        <v>4128</v>
      </c>
    </row>
    <row r="1667" spans="1:52" ht="30" customHeight="1">
      <c r="A1667" s="172" t="s">
        <v>1796</v>
      </c>
      <c r="B1667" s="172" t="s">
        <v>1514</v>
      </c>
      <c r="C1667" s="172" t="s">
        <v>1515</v>
      </c>
      <c r="D1667" s="173">
        <v>2.5000000000000001E-2</v>
      </c>
      <c r="E1667" s="184">
        <f>단가대비표!O376</f>
        <v>0</v>
      </c>
      <c r="F1667" s="178">
        <f>TRUNC(E1667*D1667,1)</f>
        <v>0</v>
      </c>
      <c r="G1667" s="184">
        <f>단가대비표!P376</f>
        <v>193922</v>
      </c>
      <c r="H1667" s="178">
        <f>TRUNC(G1667*D1667,1)</f>
        <v>4848</v>
      </c>
      <c r="I1667" s="184">
        <f>단가대비표!V376</f>
        <v>0</v>
      </c>
      <c r="J1667" s="178">
        <f>TRUNC(I1667*D1667,1)</f>
        <v>0</v>
      </c>
      <c r="K1667" s="184">
        <f t="shared" ref="K1667:L1670" si="265">TRUNC(E1667+G1667+I1667,1)</f>
        <v>193922</v>
      </c>
      <c r="L1667" s="178">
        <f t="shared" si="265"/>
        <v>4848</v>
      </c>
      <c r="M1667" s="172" t="s">
        <v>1491</v>
      </c>
      <c r="N1667" s="78" t="s">
        <v>145</v>
      </c>
      <c r="O1667" s="78" t="s">
        <v>5484</v>
      </c>
      <c r="P1667" s="78" t="s">
        <v>332</v>
      </c>
      <c r="Q1667" s="78" t="s">
        <v>332</v>
      </c>
      <c r="R1667" s="78" t="s">
        <v>331</v>
      </c>
      <c r="V1667">
        <v>1</v>
      </c>
      <c r="AV1667" s="78" t="s">
        <v>145</v>
      </c>
      <c r="AW1667" s="78" t="s">
        <v>5695</v>
      </c>
      <c r="AX1667" s="78" t="s">
        <v>145</v>
      </c>
      <c r="AY1667" s="78" t="s">
        <v>1093</v>
      </c>
      <c r="AZ1667" s="78" t="s">
        <v>145</v>
      </c>
    </row>
    <row r="1668" spans="1:52" ht="30" customHeight="1">
      <c r="A1668" s="172" t="s">
        <v>1798</v>
      </c>
      <c r="B1668" s="172" t="s">
        <v>1514</v>
      </c>
      <c r="C1668" s="172" t="s">
        <v>1515</v>
      </c>
      <c r="D1668" s="173">
        <v>2.5000000000000001E-2</v>
      </c>
      <c r="E1668" s="184">
        <f>단가대비표!O378</f>
        <v>0</v>
      </c>
      <c r="F1668" s="178">
        <f>TRUNC(E1668*D1668,1)</f>
        <v>0</v>
      </c>
      <c r="G1668" s="184">
        <f>단가대비표!P378</f>
        <v>144810</v>
      </c>
      <c r="H1668" s="178">
        <f>TRUNC(G1668*D1668,1)</f>
        <v>3620.2</v>
      </c>
      <c r="I1668" s="184">
        <f>단가대비표!V378</f>
        <v>0</v>
      </c>
      <c r="J1668" s="178">
        <f>TRUNC(I1668*D1668,1)</f>
        <v>0</v>
      </c>
      <c r="K1668" s="184">
        <f t="shared" si="265"/>
        <v>144810</v>
      </c>
      <c r="L1668" s="178">
        <f t="shared" si="265"/>
        <v>3620.2</v>
      </c>
      <c r="M1668" s="172" t="s">
        <v>1491</v>
      </c>
      <c r="N1668" s="78" t="s">
        <v>145</v>
      </c>
      <c r="O1668" s="78" t="s">
        <v>5488</v>
      </c>
      <c r="P1668" s="78" t="s">
        <v>332</v>
      </c>
      <c r="Q1668" s="78" t="s">
        <v>332</v>
      </c>
      <c r="R1668" s="78" t="s">
        <v>331</v>
      </c>
      <c r="V1668">
        <v>1</v>
      </c>
      <c r="AV1668" s="78" t="s">
        <v>145</v>
      </c>
      <c r="AW1668" s="78" t="s">
        <v>5696</v>
      </c>
      <c r="AX1668" s="78" t="s">
        <v>145</v>
      </c>
      <c r="AY1668" s="78" t="s">
        <v>1093</v>
      </c>
      <c r="AZ1668" s="78" t="s">
        <v>145</v>
      </c>
    </row>
    <row r="1669" spans="1:52" ht="30" customHeight="1">
      <c r="A1669" s="172" t="s">
        <v>1799</v>
      </c>
      <c r="B1669" s="172" t="s">
        <v>1800</v>
      </c>
      <c r="C1669" s="172" t="s">
        <v>1801</v>
      </c>
      <c r="D1669" s="173">
        <v>265.7</v>
      </c>
      <c r="E1669" s="184">
        <f>단가대비표!O344</f>
        <v>0</v>
      </c>
      <c r="F1669" s="178">
        <f>TRUNC(E1669*D1669,1)</f>
        <v>0</v>
      </c>
      <c r="G1669" s="184">
        <f>단가대비표!P344</f>
        <v>0</v>
      </c>
      <c r="H1669" s="178">
        <f>TRUNC(G1669*D1669,1)</f>
        <v>0</v>
      </c>
      <c r="I1669" s="184">
        <f>단가대비표!V344</f>
        <v>111</v>
      </c>
      <c r="J1669" s="178">
        <f>TRUNC(I1669*D1669,1)</f>
        <v>29492.7</v>
      </c>
      <c r="K1669" s="184">
        <f t="shared" si="265"/>
        <v>111</v>
      </c>
      <c r="L1669" s="178">
        <f t="shared" si="265"/>
        <v>29492.7</v>
      </c>
      <c r="M1669" s="172" t="s">
        <v>1491</v>
      </c>
      <c r="N1669" s="78" t="s">
        <v>145</v>
      </c>
      <c r="O1669" s="78" t="s">
        <v>5490</v>
      </c>
      <c r="P1669" s="78" t="s">
        <v>332</v>
      </c>
      <c r="Q1669" s="78" t="s">
        <v>332</v>
      </c>
      <c r="R1669" s="78" t="s">
        <v>331</v>
      </c>
      <c r="V1669">
        <v>1</v>
      </c>
      <c r="AV1669" s="78" t="s">
        <v>145</v>
      </c>
      <c r="AW1669" s="78" t="s">
        <v>5697</v>
      </c>
      <c r="AX1669" s="78" t="s">
        <v>145</v>
      </c>
      <c r="AY1669" s="78" t="s">
        <v>1093</v>
      </c>
      <c r="AZ1669" s="78" t="s">
        <v>145</v>
      </c>
    </row>
    <row r="1670" spans="1:52" ht="30" customHeight="1">
      <c r="A1670" s="172" t="s">
        <v>1492</v>
      </c>
      <c r="B1670" s="172" t="s">
        <v>1493</v>
      </c>
      <c r="C1670" s="172" t="s">
        <v>1096</v>
      </c>
      <c r="D1670" s="173">
        <v>1</v>
      </c>
      <c r="E1670" s="184">
        <v>0</v>
      </c>
      <c r="F1670" s="178">
        <f>TRUNC(E1670*D1670,1)</f>
        <v>0</v>
      </c>
      <c r="G1670" s="184">
        <v>0</v>
      </c>
      <c r="H1670" s="178">
        <f>TRUNC(G1670*D1670,1)</f>
        <v>0</v>
      </c>
      <c r="I1670" s="184">
        <f>TRUNC(SUMIF(V1667:V1670, RIGHTB(O1670, 1), L1667:L1670)*U1670, 2)</f>
        <v>37960.9</v>
      </c>
      <c r="J1670" s="178">
        <f>TRUNC(I1670*D1670,1)</f>
        <v>37960.9</v>
      </c>
      <c r="K1670" s="184">
        <f t="shared" si="265"/>
        <v>37960.9</v>
      </c>
      <c r="L1670" s="178">
        <f t="shared" si="265"/>
        <v>37960.9</v>
      </c>
      <c r="M1670" s="172" t="s">
        <v>145</v>
      </c>
      <c r="N1670" s="78" t="s">
        <v>4128</v>
      </c>
      <c r="O1670" s="78" t="s">
        <v>4186</v>
      </c>
      <c r="P1670" s="78" t="s">
        <v>332</v>
      </c>
      <c r="Q1670" s="78" t="s">
        <v>332</v>
      </c>
      <c r="R1670" s="78" t="s">
        <v>332</v>
      </c>
      <c r="S1670">
        <v>3</v>
      </c>
      <c r="T1670">
        <v>2</v>
      </c>
      <c r="U1670">
        <v>1</v>
      </c>
      <c r="AV1670" s="78" t="s">
        <v>145</v>
      </c>
      <c r="AW1670" s="78" t="s">
        <v>5698</v>
      </c>
      <c r="AX1670" s="78" t="s">
        <v>145</v>
      </c>
      <c r="AY1670" s="78" t="s">
        <v>145</v>
      </c>
      <c r="AZ1670" s="78" t="s">
        <v>145</v>
      </c>
    </row>
    <row r="1671" spans="1:52" ht="30" customHeight="1">
      <c r="A1671" s="172" t="s">
        <v>1494</v>
      </c>
      <c r="B1671" s="172" t="s">
        <v>145</v>
      </c>
      <c r="C1671" s="172" t="s">
        <v>145</v>
      </c>
      <c r="D1671" s="173"/>
      <c r="E1671" s="184"/>
      <c r="F1671" s="178">
        <f>TRUNC(SUMIF(N1667:N1670, N1666, F1667:F1670),0)</f>
        <v>0</v>
      </c>
      <c r="G1671" s="184"/>
      <c r="H1671" s="178">
        <f>TRUNC(SUMIF(N1667:N1670, N1666, H1667:H1670),0)</f>
        <v>0</v>
      </c>
      <c r="I1671" s="184"/>
      <c r="J1671" s="178">
        <f>TRUNC(SUMIF(N1667:N1670, N1666, J1667:J1670),0)</f>
        <v>37960</v>
      </c>
      <c r="K1671" s="184"/>
      <c r="L1671" s="178">
        <f>F1671+H1671+J1671</f>
        <v>37960</v>
      </c>
      <c r="M1671" s="172" t="s">
        <v>145</v>
      </c>
      <c r="N1671" s="78" t="s">
        <v>342</v>
      </c>
      <c r="O1671" s="78" t="s">
        <v>342</v>
      </c>
      <c r="P1671" s="78" t="s">
        <v>145</v>
      </c>
      <c r="Q1671" s="78" t="s">
        <v>145</v>
      </c>
      <c r="R1671" s="78" t="s">
        <v>145</v>
      </c>
      <c r="AV1671" s="78" t="s">
        <v>145</v>
      </c>
      <c r="AW1671" s="78" t="s">
        <v>145</v>
      </c>
      <c r="AX1671" s="78" t="s">
        <v>145</v>
      </c>
      <c r="AY1671" s="78" t="s">
        <v>145</v>
      </c>
      <c r="AZ1671" s="78" t="s">
        <v>145</v>
      </c>
    </row>
    <row r="1672" spans="1:52" ht="30" customHeight="1">
      <c r="A1672" s="173"/>
      <c r="B1672" s="173"/>
      <c r="C1672" s="173"/>
      <c r="D1672" s="173"/>
      <c r="E1672" s="184"/>
      <c r="F1672" s="178"/>
      <c r="G1672" s="184"/>
      <c r="H1672" s="178"/>
      <c r="I1672" s="184"/>
      <c r="J1672" s="178"/>
      <c r="K1672" s="184"/>
      <c r="L1672" s="178"/>
      <c r="M1672" s="173"/>
    </row>
    <row r="1673" spans="1:52" ht="30" customHeight="1">
      <c r="A1673" s="179" t="s">
        <v>3305</v>
      </c>
      <c r="B1673" s="180"/>
      <c r="C1673" s="180"/>
      <c r="D1673" s="180"/>
      <c r="E1673" s="181"/>
      <c r="F1673" s="182"/>
      <c r="G1673" s="181"/>
      <c r="H1673" s="182"/>
      <c r="I1673" s="181"/>
      <c r="J1673" s="182"/>
      <c r="K1673" s="181"/>
      <c r="L1673" s="182"/>
      <c r="M1673" s="183"/>
      <c r="N1673" s="78" t="s">
        <v>4130</v>
      </c>
    </row>
    <row r="1674" spans="1:52" ht="30" customHeight="1">
      <c r="A1674" s="172" t="s">
        <v>1796</v>
      </c>
      <c r="B1674" s="172" t="s">
        <v>1514</v>
      </c>
      <c r="C1674" s="172" t="s">
        <v>1515</v>
      </c>
      <c r="D1674" s="173">
        <v>0.1</v>
      </c>
      <c r="E1674" s="184">
        <f>단가대비표!O376</f>
        <v>0</v>
      </c>
      <c r="F1674" s="178">
        <f>TRUNC(E1674*D1674,1)</f>
        <v>0</v>
      </c>
      <c r="G1674" s="184">
        <f>단가대비표!P376</f>
        <v>193922</v>
      </c>
      <c r="H1674" s="178">
        <f>TRUNC(G1674*D1674,1)</f>
        <v>19392.2</v>
      </c>
      <c r="I1674" s="184">
        <f>단가대비표!V376</f>
        <v>0</v>
      </c>
      <c r="J1674" s="178">
        <f>TRUNC(I1674*D1674,1)</f>
        <v>0</v>
      </c>
      <c r="K1674" s="184">
        <f t="shared" ref="K1674:L1677" si="266">TRUNC(E1674+G1674+I1674,1)</f>
        <v>193922</v>
      </c>
      <c r="L1674" s="178">
        <f t="shared" si="266"/>
        <v>19392.2</v>
      </c>
      <c r="M1674" s="172" t="s">
        <v>1491</v>
      </c>
      <c r="N1674" s="78" t="s">
        <v>145</v>
      </c>
      <c r="O1674" s="78" t="s">
        <v>5484</v>
      </c>
      <c r="P1674" s="78" t="s">
        <v>332</v>
      </c>
      <c r="Q1674" s="78" t="s">
        <v>332</v>
      </c>
      <c r="R1674" s="78" t="s">
        <v>331</v>
      </c>
      <c r="V1674">
        <v>1</v>
      </c>
      <c r="AV1674" s="78" t="s">
        <v>145</v>
      </c>
      <c r="AW1674" s="78" t="s">
        <v>5699</v>
      </c>
      <c r="AX1674" s="78" t="s">
        <v>145</v>
      </c>
      <c r="AY1674" s="78" t="s">
        <v>1093</v>
      </c>
      <c r="AZ1674" s="78" t="s">
        <v>145</v>
      </c>
    </row>
    <row r="1675" spans="1:52" ht="30" customHeight="1">
      <c r="A1675" s="172" t="s">
        <v>1798</v>
      </c>
      <c r="B1675" s="172" t="s">
        <v>1514</v>
      </c>
      <c r="C1675" s="172" t="s">
        <v>1515</v>
      </c>
      <c r="D1675" s="173">
        <v>0.125</v>
      </c>
      <c r="E1675" s="184">
        <f>단가대비표!O378</f>
        <v>0</v>
      </c>
      <c r="F1675" s="178">
        <f>TRUNC(E1675*D1675,1)</f>
        <v>0</v>
      </c>
      <c r="G1675" s="184">
        <f>단가대비표!P378</f>
        <v>144810</v>
      </c>
      <c r="H1675" s="178">
        <f>TRUNC(G1675*D1675,1)</f>
        <v>18101.2</v>
      </c>
      <c r="I1675" s="184">
        <f>단가대비표!V378</f>
        <v>0</v>
      </c>
      <c r="J1675" s="178">
        <f>TRUNC(I1675*D1675,1)</f>
        <v>0</v>
      </c>
      <c r="K1675" s="184">
        <f t="shared" si="266"/>
        <v>144810</v>
      </c>
      <c r="L1675" s="178">
        <f t="shared" si="266"/>
        <v>18101.2</v>
      </c>
      <c r="M1675" s="172" t="s">
        <v>1491</v>
      </c>
      <c r="N1675" s="78" t="s">
        <v>145</v>
      </c>
      <c r="O1675" s="78" t="s">
        <v>5488</v>
      </c>
      <c r="P1675" s="78" t="s">
        <v>332</v>
      </c>
      <c r="Q1675" s="78" t="s">
        <v>332</v>
      </c>
      <c r="R1675" s="78" t="s">
        <v>331</v>
      </c>
      <c r="V1675">
        <v>1</v>
      </c>
      <c r="AV1675" s="78" t="s">
        <v>145</v>
      </c>
      <c r="AW1675" s="78" t="s">
        <v>5700</v>
      </c>
      <c r="AX1675" s="78" t="s">
        <v>145</v>
      </c>
      <c r="AY1675" s="78" t="s">
        <v>1093</v>
      </c>
      <c r="AZ1675" s="78" t="s">
        <v>145</v>
      </c>
    </row>
    <row r="1676" spans="1:52" ht="30" customHeight="1">
      <c r="A1676" s="172" t="s">
        <v>1799</v>
      </c>
      <c r="B1676" s="172" t="s">
        <v>1800</v>
      </c>
      <c r="C1676" s="172" t="s">
        <v>1801</v>
      </c>
      <c r="D1676" s="173">
        <v>706.3</v>
      </c>
      <c r="E1676" s="184">
        <f>단가대비표!O344</f>
        <v>0</v>
      </c>
      <c r="F1676" s="178">
        <f>TRUNC(E1676*D1676,1)</f>
        <v>0</v>
      </c>
      <c r="G1676" s="184">
        <f>단가대비표!P344</f>
        <v>0</v>
      </c>
      <c r="H1676" s="178">
        <f>TRUNC(G1676*D1676,1)</f>
        <v>0</v>
      </c>
      <c r="I1676" s="184">
        <f>단가대비표!V344</f>
        <v>111</v>
      </c>
      <c r="J1676" s="178">
        <f>TRUNC(I1676*D1676,1)</f>
        <v>78399.3</v>
      </c>
      <c r="K1676" s="184">
        <f t="shared" si="266"/>
        <v>111</v>
      </c>
      <c r="L1676" s="178">
        <f t="shared" si="266"/>
        <v>78399.3</v>
      </c>
      <c r="M1676" s="172" t="s">
        <v>1491</v>
      </c>
      <c r="N1676" s="78" t="s">
        <v>145</v>
      </c>
      <c r="O1676" s="78" t="s">
        <v>5490</v>
      </c>
      <c r="P1676" s="78" t="s">
        <v>332</v>
      </c>
      <c r="Q1676" s="78" t="s">
        <v>332</v>
      </c>
      <c r="R1676" s="78" t="s">
        <v>331</v>
      </c>
      <c r="V1676">
        <v>1</v>
      </c>
      <c r="AV1676" s="78" t="s">
        <v>145</v>
      </c>
      <c r="AW1676" s="78" t="s">
        <v>5701</v>
      </c>
      <c r="AX1676" s="78" t="s">
        <v>145</v>
      </c>
      <c r="AY1676" s="78" t="s">
        <v>1093</v>
      </c>
      <c r="AZ1676" s="78" t="s">
        <v>145</v>
      </c>
    </row>
    <row r="1677" spans="1:52" ht="30" customHeight="1">
      <c r="A1677" s="172" t="s">
        <v>1492</v>
      </c>
      <c r="B1677" s="172" t="s">
        <v>1493</v>
      </c>
      <c r="C1677" s="172" t="s">
        <v>1096</v>
      </c>
      <c r="D1677" s="173">
        <v>1</v>
      </c>
      <c r="E1677" s="184">
        <v>0</v>
      </c>
      <c r="F1677" s="178">
        <f>TRUNC(E1677*D1677,1)</f>
        <v>0</v>
      </c>
      <c r="G1677" s="184">
        <v>0</v>
      </c>
      <c r="H1677" s="178">
        <f>TRUNC(G1677*D1677,1)</f>
        <v>0</v>
      </c>
      <c r="I1677" s="184">
        <f>TRUNC(SUMIF(V1674:V1677, RIGHTB(O1677, 1), L1674:L1677)*U1677, 2)</f>
        <v>115892.7</v>
      </c>
      <c r="J1677" s="178">
        <f>TRUNC(I1677*D1677,1)</f>
        <v>115892.7</v>
      </c>
      <c r="K1677" s="184">
        <f t="shared" si="266"/>
        <v>115892.7</v>
      </c>
      <c r="L1677" s="178">
        <f t="shared" si="266"/>
        <v>115892.7</v>
      </c>
      <c r="M1677" s="172" t="s">
        <v>145</v>
      </c>
      <c r="N1677" s="78" t="s">
        <v>4130</v>
      </c>
      <c r="O1677" s="78" t="s">
        <v>4186</v>
      </c>
      <c r="P1677" s="78" t="s">
        <v>332</v>
      </c>
      <c r="Q1677" s="78" t="s">
        <v>332</v>
      </c>
      <c r="R1677" s="78" t="s">
        <v>332</v>
      </c>
      <c r="S1677">
        <v>3</v>
      </c>
      <c r="T1677">
        <v>2</v>
      </c>
      <c r="U1677">
        <v>1</v>
      </c>
      <c r="AV1677" s="78" t="s">
        <v>145</v>
      </c>
      <c r="AW1677" s="78" t="s">
        <v>5702</v>
      </c>
      <c r="AX1677" s="78" t="s">
        <v>145</v>
      </c>
      <c r="AY1677" s="78" t="s">
        <v>145</v>
      </c>
      <c r="AZ1677" s="78" t="s">
        <v>145</v>
      </c>
    </row>
    <row r="1678" spans="1:52" ht="30" customHeight="1">
      <c r="A1678" s="172" t="s">
        <v>1494</v>
      </c>
      <c r="B1678" s="172" t="s">
        <v>145</v>
      </c>
      <c r="C1678" s="172" t="s">
        <v>145</v>
      </c>
      <c r="D1678" s="173"/>
      <c r="E1678" s="184"/>
      <c r="F1678" s="178">
        <f>TRUNC(SUMIF(N1674:N1677, N1673, F1674:F1677),0)</f>
        <v>0</v>
      </c>
      <c r="G1678" s="184"/>
      <c r="H1678" s="178">
        <f>TRUNC(SUMIF(N1674:N1677, N1673, H1674:H1677),0)</f>
        <v>0</v>
      </c>
      <c r="I1678" s="184"/>
      <c r="J1678" s="178">
        <f>TRUNC(SUMIF(N1674:N1677, N1673, J1674:J1677),0)</f>
        <v>115892</v>
      </c>
      <c r="K1678" s="184"/>
      <c r="L1678" s="178">
        <f>F1678+H1678+J1678</f>
        <v>115892</v>
      </c>
      <c r="M1678" s="172" t="s">
        <v>145</v>
      </c>
      <c r="N1678" s="78" t="s">
        <v>342</v>
      </c>
      <c r="O1678" s="78" t="s">
        <v>342</v>
      </c>
      <c r="P1678" s="78" t="s">
        <v>145</v>
      </c>
      <c r="Q1678" s="78" t="s">
        <v>145</v>
      </c>
      <c r="R1678" s="78" t="s">
        <v>145</v>
      </c>
      <c r="AV1678" s="78" t="s">
        <v>145</v>
      </c>
      <c r="AW1678" s="78" t="s">
        <v>145</v>
      </c>
      <c r="AX1678" s="78" t="s">
        <v>145</v>
      </c>
      <c r="AY1678" s="78" t="s">
        <v>145</v>
      </c>
      <c r="AZ1678" s="78" t="s">
        <v>145</v>
      </c>
    </row>
    <row r="1679" spans="1:52" ht="30" customHeight="1">
      <c r="A1679" s="173"/>
      <c r="B1679" s="173"/>
      <c r="C1679" s="173"/>
      <c r="D1679" s="173"/>
      <c r="E1679" s="184"/>
      <c r="F1679" s="178"/>
      <c r="G1679" s="184"/>
      <c r="H1679" s="178"/>
      <c r="I1679" s="184"/>
      <c r="J1679" s="178"/>
      <c r="K1679" s="184"/>
      <c r="L1679" s="178"/>
      <c r="M1679" s="173"/>
    </row>
    <row r="1680" spans="1:52" ht="30" customHeight="1">
      <c r="A1680" s="179" t="s">
        <v>3306</v>
      </c>
      <c r="B1680" s="180"/>
      <c r="C1680" s="180"/>
      <c r="D1680" s="180"/>
      <c r="E1680" s="181"/>
      <c r="F1680" s="182"/>
      <c r="G1680" s="181"/>
      <c r="H1680" s="182"/>
      <c r="I1680" s="181"/>
      <c r="J1680" s="182"/>
      <c r="K1680" s="181"/>
      <c r="L1680" s="182"/>
      <c r="M1680" s="183"/>
      <c r="N1680" s="78" t="s">
        <v>4132</v>
      </c>
    </row>
    <row r="1681" spans="1:52" ht="30" customHeight="1">
      <c r="A1681" s="172" t="s">
        <v>1796</v>
      </c>
      <c r="B1681" s="172" t="s">
        <v>1514</v>
      </c>
      <c r="C1681" s="172" t="s">
        <v>1515</v>
      </c>
      <c r="D1681" s="173">
        <v>2.5000000000000001E-2</v>
      </c>
      <c r="E1681" s="184">
        <f>단가대비표!O376</f>
        <v>0</v>
      </c>
      <c r="F1681" s="178">
        <f>TRUNC(E1681*D1681,1)</f>
        <v>0</v>
      </c>
      <c r="G1681" s="184">
        <f>단가대비표!P376</f>
        <v>193922</v>
      </c>
      <c r="H1681" s="178">
        <f>TRUNC(G1681*D1681,1)</f>
        <v>4848</v>
      </c>
      <c r="I1681" s="184">
        <f>단가대비표!V376</f>
        <v>0</v>
      </c>
      <c r="J1681" s="178">
        <f>TRUNC(I1681*D1681,1)</f>
        <v>0</v>
      </c>
      <c r="K1681" s="184">
        <f t="shared" ref="K1681:L1684" si="267">TRUNC(E1681+G1681+I1681,1)</f>
        <v>193922</v>
      </c>
      <c r="L1681" s="178">
        <f t="shared" si="267"/>
        <v>4848</v>
      </c>
      <c r="M1681" s="172" t="s">
        <v>1491</v>
      </c>
      <c r="N1681" s="78" t="s">
        <v>145</v>
      </c>
      <c r="O1681" s="78" t="s">
        <v>5484</v>
      </c>
      <c r="P1681" s="78" t="s">
        <v>332</v>
      </c>
      <c r="Q1681" s="78" t="s">
        <v>332</v>
      </c>
      <c r="R1681" s="78" t="s">
        <v>331</v>
      </c>
      <c r="V1681">
        <v>1</v>
      </c>
      <c r="AV1681" s="78" t="s">
        <v>145</v>
      </c>
      <c r="AW1681" s="78" t="s">
        <v>5703</v>
      </c>
      <c r="AX1681" s="78" t="s">
        <v>145</v>
      </c>
      <c r="AY1681" s="78" t="s">
        <v>1093</v>
      </c>
      <c r="AZ1681" s="78" t="s">
        <v>145</v>
      </c>
    </row>
    <row r="1682" spans="1:52" ht="30" customHeight="1">
      <c r="A1682" s="172" t="s">
        <v>1798</v>
      </c>
      <c r="B1682" s="172" t="s">
        <v>1514</v>
      </c>
      <c r="C1682" s="172" t="s">
        <v>1515</v>
      </c>
      <c r="D1682" s="173">
        <v>2.5000000000000001E-2</v>
      </c>
      <c r="E1682" s="184">
        <f>단가대비표!O378</f>
        <v>0</v>
      </c>
      <c r="F1682" s="178">
        <f>TRUNC(E1682*D1682,1)</f>
        <v>0</v>
      </c>
      <c r="G1682" s="184">
        <f>단가대비표!P378</f>
        <v>144810</v>
      </c>
      <c r="H1682" s="178">
        <f>TRUNC(G1682*D1682,1)</f>
        <v>3620.2</v>
      </c>
      <c r="I1682" s="184">
        <f>단가대비표!V378</f>
        <v>0</v>
      </c>
      <c r="J1682" s="178">
        <f>TRUNC(I1682*D1682,1)</f>
        <v>0</v>
      </c>
      <c r="K1682" s="184">
        <f t="shared" si="267"/>
        <v>144810</v>
      </c>
      <c r="L1682" s="178">
        <f t="shared" si="267"/>
        <v>3620.2</v>
      </c>
      <c r="M1682" s="172" t="s">
        <v>1491</v>
      </c>
      <c r="N1682" s="78" t="s">
        <v>145</v>
      </c>
      <c r="O1682" s="78" t="s">
        <v>5488</v>
      </c>
      <c r="P1682" s="78" t="s">
        <v>332</v>
      </c>
      <c r="Q1682" s="78" t="s">
        <v>332</v>
      </c>
      <c r="R1682" s="78" t="s">
        <v>331</v>
      </c>
      <c r="V1682">
        <v>1</v>
      </c>
      <c r="AV1682" s="78" t="s">
        <v>145</v>
      </c>
      <c r="AW1682" s="78" t="s">
        <v>5704</v>
      </c>
      <c r="AX1682" s="78" t="s">
        <v>145</v>
      </c>
      <c r="AY1682" s="78" t="s">
        <v>1093</v>
      </c>
      <c r="AZ1682" s="78" t="s">
        <v>145</v>
      </c>
    </row>
    <row r="1683" spans="1:52" ht="30" customHeight="1">
      <c r="A1683" s="172" t="s">
        <v>1799</v>
      </c>
      <c r="B1683" s="172" t="s">
        <v>1800</v>
      </c>
      <c r="C1683" s="172" t="s">
        <v>1801</v>
      </c>
      <c r="D1683" s="173">
        <v>254.2</v>
      </c>
      <c r="E1683" s="184">
        <f>단가대비표!O344</f>
        <v>0</v>
      </c>
      <c r="F1683" s="178">
        <f>TRUNC(E1683*D1683,1)</f>
        <v>0</v>
      </c>
      <c r="G1683" s="184">
        <f>단가대비표!P344</f>
        <v>0</v>
      </c>
      <c r="H1683" s="178">
        <f>TRUNC(G1683*D1683,1)</f>
        <v>0</v>
      </c>
      <c r="I1683" s="184">
        <f>단가대비표!V344</f>
        <v>111</v>
      </c>
      <c r="J1683" s="178">
        <f>TRUNC(I1683*D1683,1)</f>
        <v>28216.2</v>
      </c>
      <c r="K1683" s="184">
        <f t="shared" si="267"/>
        <v>111</v>
      </c>
      <c r="L1683" s="178">
        <f t="shared" si="267"/>
        <v>28216.2</v>
      </c>
      <c r="M1683" s="172" t="s">
        <v>1491</v>
      </c>
      <c r="N1683" s="78" t="s">
        <v>145</v>
      </c>
      <c r="O1683" s="78" t="s">
        <v>5490</v>
      </c>
      <c r="P1683" s="78" t="s">
        <v>332</v>
      </c>
      <c r="Q1683" s="78" t="s">
        <v>332</v>
      </c>
      <c r="R1683" s="78" t="s">
        <v>331</v>
      </c>
      <c r="V1683">
        <v>1</v>
      </c>
      <c r="AV1683" s="78" t="s">
        <v>145</v>
      </c>
      <c r="AW1683" s="78" t="s">
        <v>5705</v>
      </c>
      <c r="AX1683" s="78" t="s">
        <v>145</v>
      </c>
      <c r="AY1683" s="78" t="s">
        <v>1093</v>
      </c>
      <c r="AZ1683" s="78" t="s">
        <v>145</v>
      </c>
    </row>
    <row r="1684" spans="1:52" ht="30" customHeight="1">
      <c r="A1684" s="172" t="s">
        <v>1492</v>
      </c>
      <c r="B1684" s="172" t="s">
        <v>1493</v>
      </c>
      <c r="C1684" s="172" t="s">
        <v>1096</v>
      </c>
      <c r="D1684" s="173">
        <v>1</v>
      </c>
      <c r="E1684" s="184">
        <v>0</v>
      </c>
      <c r="F1684" s="178">
        <f>TRUNC(E1684*D1684,1)</f>
        <v>0</v>
      </c>
      <c r="G1684" s="184">
        <v>0</v>
      </c>
      <c r="H1684" s="178">
        <f>TRUNC(G1684*D1684,1)</f>
        <v>0</v>
      </c>
      <c r="I1684" s="184">
        <f>TRUNC(SUMIF(V1681:V1684, RIGHTB(O1684, 1), L1681:L1684)*U1684, 2)</f>
        <v>36684.400000000001</v>
      </c>
      <c r="J1684" s="178">
        <f>TRUNC(I1684*D1684,1)</f>
        <v>36684.400000000001</v>
      </c>
      <c r="K1684" s="184">
        <f t="shared" si="267"/>
        <v>36684.400000000001</v>
      </c>
      <c r="L1684" s="178">
        <f t="shared" si="267"/>
        <v>36684.400000000001</v>
      </c>
      <c r="M1684" s="172" t="s">
        <v>145</v>
      </c>
      <c r="N1684" s="78" t="s">
        <v>4132</v>
      </c>
      <c r="O1684" s="78" t="s">
        <v>4186</v>
      </c>
      <c r="P1684" s="78" t="s">
        <v>332</v>
      </c>
      <c r="Q1684" s="78" t="s">
        <v>332</v>
      </c>
      <c r="R1684" s="78" t="s">
        <v>332</v>
      </c>
      <c r="S1684">
        <v>3</v>
      </c>
      <c r="T1684">
        <v>2</v>
      </c>
      <c r="U1684">
        <v>1</v>
      </c>
      <c r="AV1684" s="78" t="s">
        <v>145</v>
      </c>
      <c r="AW1684" s="78" t="s">
        <v>5706</v>
      </c>
      <c r="AX1684" s="78" t="s">
        <v>145</v>
      </c>
      <c r="AY1684" s="78" t="s">
        <v>145</v>
      </c>
      <c r="AZ1684" s="78" t="s">
        <v>145</v>
      </c>
    </row>
    <row r="1685" spans="1:52" ht="30" customHeight="1">
      <c r="A1685" s="172" t="s">
        <v>1494</v>
      </c>
      <c r="B1685" s="172" t="s">
        <v>145</v>
      </c>
      <c r="C1685" s="172" t="s">
        <v>145</v>
      </c>
      <c r="D1685" s="173"/>
      <c r="E1685" s="184"/>
      <c r="F1685" s="178">
        <f>TRUNC(SUMIF(N1681:N1684, N1680, F1681:F1684),0)</f>
        <v>0</v>
      </c>
      <c r="G1685" s="184"/>
      <c r="H1685" s="178">
        <f>TRUNC(SUMIF(N1681:N1684, N1680, H1681:H1684),0)</f>
        <v>0</v>
      </c>
      <c r="I1685" s="184"/>
      <c r="J1685" s="178">
        <f>TRUNC(SUMIF(N1681:N1684, N1680, J1681:J1684),0)</f>
        <v>36684</v>
      </c>
      <c r="K1685" s="184"/>
      <c r="L1685" s="178">
        <f>F1685+H1685+J1685</f>
        <v>36684</v>
      </c>
      <c r="M1685" s="172" t="s">
        <v>145</v>
      </c>
      <c r="N1685" s="78" t="s">
        <v>342</v>
      </c>
      <c r="O1685" s="78" t="s">
        <v>342</v>
      </c>
      <c r="P1685" s="78" t="s">
        <v>145</v>
      </c>
      <c r="Q1685" s="78" t="s">
        <v>145</v>
      </c>
      <c r="R1685" s="78" t="s">
        <v>145</v>
      </c>
      <c r="AV1685" s="78" t="s">
        <v>145</v>
      </c>
      <c r="AW1685" s="78" t="s">
        <v>145</v>
      </c>
      <c r="AX1685" s="78" t="s">
        <v>145</v>
      </c>
      <c r="AY1685" s="78" t="s">
        <v>145</v>
      </c>
      <c r="AZ1685" s="78" t="s">
        <v>145</v>
      </c>
    </row>
    <row r="1686" spans="1:52" ht="30" customHeight="1">
      <c r="A1686" s="173"/>
      <c r="B1686" s="173"/>
      <c r="C1686" s="173"/>
      <c r="D1686" s="173"/>
      <c r="E1686" s="184"/>
      <c r="F1686" s="178"/>
      <c r="G1686" s="184"/>
      <c r="H1686" s="178"/>
      <c r="I1686" s="184"/>
      <c r="J1686" s="178"/>
      <c r="K1686" s="184"/>
      <c r="L1686" s="178"/>
      <c r="M1686" s="173"/>
    </row>
    <row r="1687" spans="1:52" ht="30" customHeight="1">
      <c r="A1687" s="179" t="s">
        <v>3307</v>
      </c>
      <c r="B1687" s="180"/>
      <c r="C1687" s="180"/>
      <c r="D1687" s="180"/>
      <c r="E1687" s="181"/>
      <c r="F1687" s="182"/>
      <c r="G1687" s="181"/>
      <c r="H1687" s="182"/>
      <c r="I1687" s="181"/>
      <c r="J1687" s="182"/>
      <c r="K1687" s="181"/>
      <c r="L1687" s="182"/>
      <c r="M1687" s="183"/>
      <c r="N1687" s="78" t="s">
        <v>4134</v>
      </c>
    </row>
    <row r="1688" spans="1:52" ht="30" customHeight="1">
      <c r="A1688" s="172" t="s">
        <v>1797</v>
      </c>
      <c r="B1688" s="172" t="s">
        <v>1514</v>
      </c>
      <c r="C1688" s="172" t="s">
        <v>1515</v>
      </c>
      <c r="D1688" s="173">
        <v>2.5000000000000001E-2</v>
      </c>
      <c r="E1688" s="184">
        <f>단가대비표!O377</f>
        <v>0</v>
      </c>
      <c r="F1688" s="178">
        <f>TRUNC(E1688*D1688,1)</f>
        <v>0</v>
      </c>
      <c r="G1688" s="184">
        <f>단가대비표!P377</f>
        <v>172227</v>
      </c>
      <c r="H1688" s="178">
        <f>TRUNC(G1688*D1688,1)</f>
        <v>4305.6000000000004</v>
      </c>
      <c r="I1688" s="184">
        <f>단가대비표!V377</f>
        <v>0</v>
      </c>
      <c r="J1688" s="178">
        <f>TRUNC(I1688*D1688,1)</f>
        <v>0</v>
      </c>
      <c r="K1688" s="184">
        <f t="shared" ref="K1688:L1691" si="268">TRUNC(E1688+G1688+I1688,1)</f>
        <v>172227</v>
      </c>
      <c r="L1688" s="178">
        <f t="shared" si="268"/>
        <v>4305.6000000000004</v>
      </c>
      <c r="M1688" s="172" t="s">
        <v>1491</v>
      </c>
      <c r="N1688" s="78" t="s">
        <v>145</v>
      </c>
      <c r="O1688" s="78" t="s">
        <v>5486</v>
      </c>
      <c r="P1688" s="78" t="s">
        <v>332</v>
      </c>
      <c r="Q1688" s="78" t="s">
        <v>332</v>
      </c>
      <c r="R1688" s="78" t="s">
        <v>331</v>
      </c>
      <c r="V1688">
        <v>1</v>
      </c>
      <c r="AV1688" s="78" t="s">
        <v>145</v>
      </c>
      <c r="AW1688" s="78" t="s">
        <v>5707</v>
      </c>
      <c r="AX1688" s="78" t="s">
        <v>145</v>
      </c>
      <c r="AY1688" s="78" t="s">
        <v>1093</v>
      </c>
      <c r="AZ1688" s="78" t="s">
        <v>145</v>
      </c>
    </row>
    <row r="1689" spans="1:52" ht="30" customHeight="1">
      <c r="A1689" s="172" t="s">
        <v>1798</v>
      </c>
      <c r="B1689" s="172" t="s">
        <v>1514</v>
      </c>
      <c r="C1689" s="172" t="s">
        <v>1515</v>
      </c>
      <c r="D1689" s="173">
        <v>6.25E-2</v>
      </c>
      <c r="E1689" s="184">
        <f>단가대비표!O378</f>
        <v>0</v>
      </c>
      <c r="F1689" s="178">
        <f>TRUNC(E1689*D1689,1)</f>
        <v>0</v>
      </c>
      <c r="G1689" s="184">
        <f>단가대비표!P378</f>
        <v>144810</v>
      </c>
      <c r="H1689" s="178">
        <f>TRUNC(G1689*D1689,1)</f>
        <v>9050.6</v>
      </c>
      <c r="I1689" s="184">
        <f>단가대비표!V378</f>
        <v>0</v>
      </c>
      <c r="J1689" s="178">
        <f>TRUNC(I1689*D1689,1)</f>
        <v>0</v>
      </c>
      <c r="K1689" s="184">
        <f t="shared" si="268"/>
        <v>144810</v>
      </c>
      <c r="L1689" s="178">
        <f t="shared" si="268"/>
        <v>9050.6</v>
      </c>
      <c r="M1689" s="172" t="s">
        <v>1491</v>
      </c>
      <c r="N1689" s="78" t="s">
        <v>145</v>
      </c>
      <c r="O1689" s="78" t="s">
        <v>5488</v>
      </c>
      <c r="P1689" s="78" t="s">
        <v>332</v>
      </c>
      <c r="Q1689" s="78" t="s">
        <v>332</v>
      </c>
      <c r="R1689" s="78" t="s">
        <v>331</v>
      </c>
      <c r="V1689">
        <v>1</v>
      </c>
      <c r="AV1689" s="78" t="s">
        <v>145</v>
      </c>
      <c r="AW1689" s="78" t="s">
        <v>5708</v>
      </c>
      <c r="AX1689" s="78" t="s">
        <v>145</v>
      </c>
      <c r="AY1689" s="78" t="s">
        <v>1093</v>
      </c>
      <c r="AZ1689" s="78" t="s">
        <v>145</v>
      </c>
    </row>
    <row r="1690" spans="1:52" ht="30" customHeight="1">
      <c r="A1690" s="172" t="s">
        <v>1799</v>
      </c>
      <c r="B1690" s="172" t="s">
        <v>1800</v>
      </c>
      <c r="C1690" s="172" t="s">
        <v>1801</v>
      </c>
      <c r="D1690" s="173">
        <v>497.7</v>
      </c>
      <c r="E1690" s="184">
        <f>단가대비표!O344</f>
        <v>0</v>
      </c>
      <c r="F1690" s="178">
        <f>TRUNC(E1690*D1690,1)</f>
        <v>0</v>
      </c>
      <c r="G1690" s="184">
        <f>단가대비표!P344</f>
        <v>0</v>
      </c>
      <c r="H1690" s="178">
        <f>TRUNC(G1690*D1690,1)</f>
        <v>0</v>
      </c>
      <c r="I1690" s="184">
        <f>단가대비표!V344</f>
        <v>111</v>
      </c>
      <c r="J1690" s="178">
        <f>TRUNC(I1690*D1690,1)</f>
        <v>55244.7</v>
      </c>
      <c r="K1690" s="184">
        <f t="shared" si="268"/>
        <v>111</v>
      </c>
      <c r="L1690" s="178">
        <f t="shared" si="268"/>
        <v>55244.7</v>
      </c>
      <c r="M1690" s="172" t="s">
        <v>1491</v>
      </c>
      <c r="N1690" s="78" t="s">
        <v>145</v>
      </c>
      <c r="O1690" s="78" t="s">
        <v>5490</v>
      </c>
      <c r="P1690" s="78" t="s">
        <v>332</v>
      </c>
      <c r="Q1690" s="78" t="s">
        <v>332</v>
      </c>
      <c r="R1690" s="78" t="s">
        <v>331</v>
      </c>
      <c r="V1690">
        <v>1</v>
      </c>
      <c r="AV1690" s="78" t="s">
        <v>145</v>
      </c>
      <c r="AW1690" s="78" t="s">
        <v>5709</v>
      </c>
      <c r="AX1690" s="78" t="s">
        <v>145</v>
      </c>
      <c r="AY1690" s="78" t="s">
        <v>1093</v>
      </c>
      <c r="AZ1690" s="78" t="s">
        <v>145</v>
      </c>
    </row>
    <row r="1691" spans="1:52" ht="30" customHeight="1">
      <c r="A1691" s="172" t="s">
        <v>1492</v>
      </c>
      <c r="B1691" s="172" t="s">
        <v>1493</v>
      </c>
      <c r="C1691" s="172" t="s">
        <v>1096</v>
      </c>
      <c r="D1691" s="173">
        <v>1</v>
      </c>
      <c r="E1691" s="184">
        <v>0</v>
      </c>
      <c r="F1691" s="178">
        <f>TRUNC(E1691*D1691,1)</f>
        <v>0</v>
      </c>
      <c r="G1691" s="184">
        <v>0</v>
      </c>
      <c r="H1691" s="178">
        <f>TRUNC(G1691*D1691,1)</f>
        <v>0</v>
      </c>
      <c r="I1691" s="184">
        <f>TRUNC(SUMIF(V1688:V1691, RIGHTB(O1691, 1), L1688:L1691)*U1691, 2)</f>
        <v>68600.899999999994</v>
      </c>
      <c r="J1691" s="178">
        <f>TRUNC(I1691*D1691,1)</f>
        <v>68600.899999999994</v>
      </c>
      <c r="K1691" s="184">
        <f t="shared" si="268"/>
        <v>68600.899999999994</v>
      </c>
      <c r="L1691" s="178">
        <f t="shared" si="268"/>
        <v>68600.899999999994</v>
      </c>
      <c r="M1691" s="172" t="s">
        <v>145</v>
      </c>
      <c r="N1691" s="78" t="s">
        <v>4134</v>
      </c>
      <c r="O1691" s="78" t="s">
        <v>4186</v>
      </c>
      <c r="P1691" s="78" t="s">
        <v>332</v>
      </c>
      <c r="Q1691" s="78" t="s">
        <v>332</v>
      </c>
      <c r="R1691" s="78" t="s">
        <v>332</v>
      </c>
      <c r="S1691">
        <v>3</v>
      </c>
      <c r="T1691">
        <v>2</v>
      </c>
      <c r="U1691">
        <v>1</v>
      </c>
      <c r="AV1691" s="78" t="s">
        <v>145</v>
      </c>
      <c r="AW1691" s="78" t="s">
        <v>5710</v>
      </c>
      <c r="AX1691" s="78" t="s">
        <v>145</v>
      </c>
      <c r="AY1691" s="78" t="s">
        <v>145</v>
      </c>
      <c r="AZ1691" s="78" t="s">
        <v>145</v>
      </c>
    </row>
    <row r="1692" spans="1:52" ht="30" customHeight="1">
      <c r="A1692" s="172" t="s">
        <v>1494</v>
      </c>
      <c r="B1692" s="172" t="s">
        <v>145</v>
      </c>
      <c r="C1692" s="172" t="s">
        <v>145</v>
      </c>
      <c r="D1692" s="173"/>
      <c r="E1692" s="184"/>
      <c r="F1692" s="178">
        <f>TRUNC(SUMIF(N1688:N1691, N1687, F1688:F1691),0)</f>
        <v>0</v>
      </c>
      <c r="G1692" s="184"/>
      <c r="H1692" s="178">
        <f>TRUNC(SUMIF(N1688:N1691, N1687, H1688:H1691),0)</f>
        <v>0</v>
      </c>
      <c r="I1692" s="184"/>
      <c r="J1692" s="178">
        <f>TRUNC(SUMIF(N1688:N1691, N1687, J1688:J1691),0)</f>
        <v>68600</v>
      </c>
      <c r="K1692" s="184"/>
      <c r="L1692" s="178">
        <f>F1692+H1692+J1692</f>
        <v>68600</v>
      </c>
      <c r="M1692" s="172" t="s">
        <v>145</v>
      </c>
      <c r="N1692" s="78" t="s">
        <v>342</v>
      </c>
      <c r="O1692" s="78" t="s">
        <v>342</v>
      </c>
      <c r="P1692" s="78" t="s">
        <v>145</v>
      </c>
      <c r="Q1692" s="78" t="s">
        <v>145</v>
      </c>
      <c r="R1692" s="78" t="s">
        <v>145</v>
      </c>
      <c r="AV1692" s="78" t="s">
        <v>145</v>
      </c>
      <c r="AW1692" s="78" t="s">
        <v>145</v>
      </c>
      <c r="AX1692" s="78" t="s">
        <v>145</v>
      </c>
      <c r="AY1692" s="78" t="s">
        <v>145</v>
      </c>
      <c r="AZ1692" s="78" t="s">
        <v>145</v>
      </c>
    </row>
    <row r="1693" spans="1:52" ht="30" customHeight="1">
      <c r="A1693" s="173"/>
      <c r="B1693" s="173"/>
      <c r="C1693" s="173"/>
      <c r="D1693" s="173"/>
      <c r="E1693" s="184"/>
      <c r="F1693" s="178"/>
      <c r="G1693" s="184"/>
      <c r="H1693" s="178"/>
      <c r="I1693" s="184"/>
      <c r="J1693" s="178"/>
      <c r="K1693" s="184"/>
      <c r="L1693" s="178"/>
      <c r="M1693" s="173"/>
    </row>
    <row r="1694" spans="1:52" ht="30" customHeight="1">
      <c r="A1694" s="179" t="s">
        <v>3308</v>
      </c>
      <c r="B1694" s="180"/>
      <c r="C1694" s="180"/>
      <c r="D1694" s="180"/>
      <c r="E1694" s="181"/>
      <c r="F1694" s="182"/>
      <c r="G1694" s="181"/>
      <c r="H1694" s="182"/>
      <c r="I1694" s="181"/>
      <c r="J1694" s="182"/>
      <c r="K1694" s="181"/>
      <c r="L1694" s="182"/>
      <c r="M1694" s="183"/>
      <c r="N1694" s="78" t="s">
        <v>4136</v>
      </c>
    </row>
    <row r="1695" spans="1:52" ht="30" customHeight="1">
      <c r="A1695" s="172" t="s">
        <v>1798</v>
      </c>
      <c r="B1695" s="172" t="s">
        <v>1514</v>
      </c>
      <c r="C1695" s="172" t="s">
        <v>1515</v>
      </c>
      <c r="D1695" s="173">
        <v>1.2500000000000001E-2</v>
      </c>
      <c r="E1695" s="184">
        <f>단가대비표!O378</f>
        <v>0</v>
      </c>
      <c r="F1695" s="178">
        <f>TRUNC(E1695*D1695,1)</f>
        <v>0</v>
      </c>
      <c r="G1695" s="184">
        <f>단가대비표!P378</f>
        <v>144810</v>
      </c>
      <c r="H1695" s="178">
        <f>TRUNC(G1695*D1695,1)</f>
        <v>1810.1</v>
      </c>
      <c r="I1695" s="184">
        <f>단가대비표!V378</f>
        <v>0</v>
      </c>
      <c r="J1695" s="178">
        <f>TRUNC(I1695*D1695,1)</f>
        <v>0</v>
      </c>
      <c r="K1695" s="184">
        <f t="shared" ref="K1695:L1697" si="269">TRUNC(E1695+G1695+I1695,1)</f>
        <v>144810</v>
      </c>
      <c r="L1695" s="178">
        <f t="shared" si="269"/>
        <v>1810.1</v>
      </c>
      <c r="M1695" s="172" t="s">
        <v>1491</v>
      </c>
      <c r="N1695" s="78" t="s">
        <v>145</v>
      </c>
      <c r="O1695" s="78" t="s">
        <v>5488</v>
      </c>
      <c r="P1695" s="78" t="s">
        <v>332</v>
      </c>
      <c r="Q1695" s="78" t="s">
        <v>332</v>
      </c>
      <c r="R1695" s="78" t="s">
        <v>331</v>
      </c>
      <c r="V1695">
        <v>1</v>
      </c>
      <c r="AV1695" s="78" t="s">
        <v>145</v>
      </c>
      <c r="AW1695" s="78" t="s">
        <v>5711</v>
      </c>
      <c r="AX1695" s="78" t="s">
        <v>145</v>
      </c>
      <c r="AY1695" s="78" t="s">
        <v>1093</v>
      </c>
      <c r="AZ1695" s="78" t="s">
        <v>145</v>
      </c>
    </row>
    <row r="1696" spans="1:52" ht="30" customHeight="1">
      <c r="A1696" s="172" t="s">
        <v>1799</v>
      </c>
      <c r="B1696" s="172" t="s">
        <v>1800</v>
      </c>
      <c r="C1696" s="172" t="s">
        <v>1801</v>
      </c>
      <c r="D1696" s="173">
        <v>448.3</v>
      </c>
      <c r="E1696" s="184">
        <f>단가대비표!O344</f>
        <v>0</v>
      </c>
      <c r="F1696" s="178">
        <f>TRUNC(E1696*D1696,1)</f>
        <v>0</v>
      </c>
      <c r="G1696" s="184">
        <f>단가대비표!P344</f>
        <v>0</v>
      </c>
      <c r="H1696" s="178">
        <f>TRUNC(G1696*D1696,1)</f>
        <v>0</v>
      </c>
      <c r="I1696" s="184">
        <f>단가대비표!V344</f>
        <v>111</v>
      </c>
      <c r="J1696" s="178">
        <f>TRUNC(I1696*D1696,1)</f>
        <v>49761.3</v>
      </c>
      <c r="K1696" s="184">
        <f t="shared" si="269"/>
        <v>111</v>
      </c>
      <c r="L1696" s="178">
        <f t="shared" si="269"/>
        <v>49761.3</v>
      </c>
      <c r="M1696" s="172" t="s">
        <v>1491</v>
      </c>
      <c r="N1696" s="78" t="s">
        <v>145</v>
      </c>
      <c r="O1696" s="78" t="s">
        <v>5490</v>
      </c>
      <c r="P1696" s="78" t="s">
        <v>332</v>
      </c>
      <c r="Q1696" s="78" t="s">
        <v>332</v>
      </c>
      <c r="R1696" s="78" t="s">
        <v>331</v>
      </c>
      <c r="V1696">
        <v>1</v>
      </c>
      <c r="AV1696" s="78" t="s">
        <v>145</v>
      </c>
      <c r="AW1696" s="78" t="s">
        <v>5712</v>
      </c>
      <c r="AX1696" s="78" t="s">
        <v>145</v>
      </c>
      <c r="AY1696" s="78" t="s">
        <v>1093</v>
      </c>
      <c r="AZ1696" s="78" t="s">
        <v>145</v>
      </c>
    </row>
    <row r="1697" spans="1:52" ht="30" customHeight="1">
      <c r="A1697" s="172" t="s">
        <v>1492</v>
      </c>
      <c r="B1697" s="172" t="s">
        <v>1493</v>
      </c>
      <c r="C1697" s="172" t="s">
        <v>1096</v>
      </c>
      <c r="D1697" s="173">
        <v>1</v>
      </c>
      <c r="E1697" s="184">
        <v>0</v>
      </c>
      <c r="F1697" s="178">
        <f>TRUNC(E1697*D1697,1)</f>
        <v>0</v>
      </c>
      <c r="G1697" s="184">
        <v>0</v>
      </c>
      <c r="H1697" s="178">
        <f>TRUNC(G1697*D1697,1)</f>
        <v>0</v>
      </c>
      <c r="I1697" s="184">
        <f>TRUNC(SUMIF(V1695:V1697, RIGHTB(O1697, 1), L1695:L1697)*U1697, 2)</f>
        <v>51571.4</v>
      </c>
      <c r="J1697" s="178">
        <f>TRUNC(I1697*D1697,1)</f>
        <v>51571.4</v>
      </c>
      <c r="K1697" s="184">
        <f t="shared" si="269"/>
        <v>51571.4</v>
      </c>
      <c r="L1697" s="178">
        <f t="shared" si="269"/>
        <v>51571.4</v>
      </c>
      <c r="M1697" s="172" t="s">
        <v>145</v>
      </c>
      <c r="N1697" s="78" t="s">
        <v>4136</v>
      </c>
      <c r="O1697" s="78" t="s">
        <v>4186</v>
      </c>
      <c r="P1697" s="78" t="s">
        <v>332</v>
      </c>
      <c r="Q1697" s="78" t="s">
        <v>332</v>
      </c>
      <c r="R1697" s="78" t="s">
        <v>332</v>
      </c>
      <c r="S1697">
        <v>3</v>
      </c>
      <c r="T1697">
        <v>2</v>
      </c>
      <c r="U1697">
        <v>1</v>
      </c>
      <c r="AV1697" s="78" t="s">
        <v>145</v>
      </c>
      <c r="AW1697" s="78" t="s">
        <v>5713</v>
      </c>
      <c r="AX1697" s="78" t="s">
        <v>145</v>
      </c>
      <c r="AY1697" s="78" t="s">
        <v>145</v>
      </c>
      <c r="AZ1697" s="78" t="s">
        <v>145</v>
      </c>
    </row>
    <row r="1698" spans="1:52" ht="30" customHeight="1">
      <c r="A1698" s="172" t="s">
        <v>1494</v>
      </c>
      <c r="B1698" s="172" t="s">
        <v>145</v>
      </c>
      <c r="C1698" s="172" t="s">
        <v>145</v>
      </c>
      <c r="D1698" s="173"/>
      <c r="E1698" s="184"/>
      <c r="F1698" s="178">
        <f>TRUNC(SUMIF(N1695:N1697, N1694, F1695:F1697),0)</f>
        <v>0</v>
      </c>
      <c r="G1698" s="184"/>
      <c r="H1698" s="178">
        <f>TRUNC(SUMIF(N1695:N1697, N1694, H1695:H1697),0)</f>
        <v>0</v>
      </c>
      <c r="I1698" s="184"/>
      <c r="J1698" s="178">
        <f>TRUNC(SUMIF(N1695:N1697, N1694, J1695:J1697),0)</f>
        <v>51571</v>
      </c>
      <c r="K1698" s="184"/>
      <c r="L1698" s="178">
        <f>F1698+H1698+J1698</f>
        <v>51571</v>
      </c>
      <c r="M1698" s="172" t="s">
        <v>145</v>
      </c>
      <c r="N1698" s="78" t="s">
        <v>342</v>
      </c>
      <c r="O1698" s="78" t="s">
        <v>342</v>
      </c>
      <c r="P1698" s="78" t="s">
        <v>145</v>
      </c>
      <c r="Q1698" s="78" t="s">
        <v>145</v>
      </c>
      <c r="R1698" s="78" t="s">
        <v>145</v>
      </c>
      <c r="AV1698" s="78" t="s">
        <v>145</v>
      </c>
      <c r="AW1698" s="78" t="s">
        <v>145</v>
      </c>
      <c r="AX1698" s="78" t="s">
        <v>145</v>
      </c>
      <c r="AY1698" s="78" t="s">
        <v>145</v>
      </c>
      <c r="AZ1698" s="78" t="s">
        <v>145</v>
      </c>
    </row>
    <row r="1699" spans="1:52" ht="30" customHeight="1">
      <c r="A1699" s="173"/>
      <c r="B1699" s="173"/>
      <c r="C1699" s="173"/>
      <c r="D1699" s="173"/>
      <c r="E1699" s="184"/>
      <c r="F1699" s="178"/>
      <c r="G1699" s="184"/>
      <c r="H1699" s="178"/>
      <c r="I1699" s="184"/>
      <c r="J1699" s="178"/>
      <c r="K1699" s="184"/>
      <c r="L1699" s="178"/>
      <c r="M1699" s="173"/>
    </row>
    <row r="1700" spans="1:52" ht="30" customHeight="1">
      <c r="A1700" s="179" t="s">
        <v>3309</v>
      </c>
      <c r="B1700" s="180"/>
      <c r="C1700" s="180"/>
      <c r="D1700" s="180"/>
      <c r="E1700" s="181"/>
      <c r="F1700" s="182"/>
      <c r="G1700" s="181"/>
      <c r="H1700" s="182"/>
      <c r="I1700" s="181"/>
      <c r="J1700" s="182"/>
      <c r="K1700" s="181"/>
      <c r="L1700" s="182"/>
      <c r="M1700" s="183"/>
      <c r="N1700" s="78" t="s">
        <v>4138</v>
      </c>
    </row>
    <row r="1701" spans="1:52" ht="30" customHeight="1">
      <c r="A1701" s="172" t="s">
        <v>1798</v>
      </c>
      <c r="B1701" s="172" t="s">
        <v>1514</v>
      </c>
      <c r="C1701" s="172" t="s">
        <v>1515</v>
      </c>
      <c r="D1701" s="173">
        <v>1.2500000000000001E-2</v>
      </c>
      <c r="E1701" s="184">
        <f>단가대비표!O378</f>
        <v>0</v>
      </c>
      <c r="F1701" s="178">
        <f>TRUNC(E1701*D1701,1)</f>
        <v>0</v>
      </c>
      <c r="G1701" s="184">
        <f>단가대비표!P378</f>
        <v>144810</v>
      </c>
      <c r="H1701" s="178">
        <f>TRUNC(G1701*D1701,1)</f>
        <v>1810.1</v>
      </c>
      <c r="I1701" s="184">
        <f>단가대비표!V378</f>
        <v>0</v>
      </c>
      <c r="J1701" s="178">
        <f>TRUNC(I1701*D1701,1)</f>
        <v>0</v>
      </c>
      <c r="K1701" s="184">
        <f>TRUNC(E1701+G1701+I1701,1)</f>
        <v>144810</v>
      </c>
      <c r="L1701" s="178">
        <f>TRUNC(F1701+H1701+J1701,1)</f>
        <v>1810.1</v>
      </c>
      <c r="M1701" s="172" t="s">
        <v>1491</v>
      </c>
      <c r="N1701" s="78" t="s">
        <v>145</v>
      </c>
      <c r="O1701" s="78" t="s">
        <v>5488</v>
      </c>
      <c r="P1701" s="78" t="s">
        <v>332</v>
      </c>
      <c r="Q1701" s="78" t="s">
        <v>332</v>
      </c>
      <c r="R1701" s="78" t="s">
        <v>331</v>
      </c>
      <c r="V1701">
        <v>1</v>
      </c>
      <c r="AV1701" s="78" t="s">
        <v>145</v>
      </c>
      <c r="AW1701" s="78" t="s">
        <v>5714</v>
      </c>
      <c r="AX1701" s="78" t="s">
        <v>145</v>
      </c>
      <c r="AY1701" s="78" t="s">
        <v>1093</v>
      </c>
      <c r="AZ1701" s="78" t="s">
        <v>145</v>
      </c>
    </row>
    <row r="1702" spans="1:52" ht="30" customHeight="1">
      <c r="A1702" s="172" t="s">
        <v>1492</v>
      </c>
      <c r="B1702" s="172" t="s">
        <v>1493</v>
      </c>
      <c r="C1702" s="172" t="s">
        <v>1096</v>
      </c>
      <c r="D1702" s="173">
        <v>1</v>
      </c>
      <c r="E1702" s="184">
        <v>0</v>
      </c>
      <c r="F1702" s="178">
        <f>TRUNC(E1702*D1702,1)</f>
        <v>0</v>
      </c>
      <c r="G1702" s="184">
        <v>0</v>
      </c>
      <c r="H1702" s="178">
        <f>TRUNC(G1702*D1702,1)</f>
        <v>0</v>
      </c>
      <c r="I1702" s="184">
        <f>TRUNC(SUMIF(V1701:V1702, RIGHTB(O1702, 1), L1701:L1702)*U1702, 2)</f>
        <v>1810.1</v>
      </c>
      <c r="J1702" s="178">
        <f>TRUNC(I1702*D1702,1)</f>
        <v>1810.1</v>
      </c>
      <c r="K1702" s="184">
        <f>TRUNC(E1702+G1702+I1702,1)</f>
        <v>1810.1</v>
      </c>
      <c r="L1702" s="178">
        <f>TRUNC(F1702+H1702+J1702,1)</f>
        <v>1810.1</v>
      </c>
      <c r="M1702" s="172" t="s">
        <v>145</v>
      </c>
      <c r="N1702" s="78" t="s">
        <v>4138</v>
      </c>
      <c r="O1702" s="78" t="s">
        <v>4186</v>
      </c>
      <c r="P1702" s="78" t="s">
        <v>332</v>
      </c>
      <c r="Q1702" s="78" t="s">
        <v>332</v>
      </c>
      <c r="R1702" s="78" t="s">
        <v>332</v>
      </c>
      <c r="S1702">
        <v>3</v>
      </c>
      <c r="T1702">
        <v>2</v>
      </c>
      <c r="U1702">
        <v>1</v>
      </c>
      <c r="AV1702" s="78" t="s">
        <v>145</v>
      </c>
      <c r="AW1702" s="78" t="s">
        <v>5715</v>
      </c>
      <c r="AX1702" s="78" t="s">
        <v>145</v>
      </c>
      <c r="AY1702" s="78" t="s">
        <v>145</v>
      </c>
      <c r="AZ1702" s="78" t="s">
        <v>145</v>
      </c>
    </row>
    <row r="1703" spans="1:52" ht="30" customHeight="1">
      <c r="A1703" s="172" t="s">
        <v>1494</v>
      </c>
      <c r="B1703" s="172" t="s">
        <v>145</v>
      </c>
      <c r="C1703" s="172" t="s">
        <v>145</v>
      </c>
      <c r="D1703" s="173"/>
      <c r="E1703" s="184"/>
      <c r="F1703" s="178">
        <f>TRUNC(SUMIF(N1701:N1702, N1700, F1701:F1702),0)</f>
        <v>0</v>
      </c>
      <c r="G1703" s="184"/>
      <c r="H1703" s="178">
        <f>TRUNC(SUMIF(N1701:N1702, N1700, H1701:H1702),0)</f>
        <v>0</v>
      </c>
      <c r="I1703" s="184"/>
      <c r="J1703" s="178">
        <f>TRUNC(SUMIF(N1701:N1702, N1700, J1701:J1702),0)</f>
        <v>1810</v>
      </c>
      <c r="K1703" s="184"/>
      <c r="L1703" s="178">
        <f>F1703+H1703+J1703</f>
        <v>1810</v>
      </c>
      <c r="M1703" s="172" t="s">
        <v>145</v>
      </c>
      <c r="N1703" s="78" t="s">
        <v>342</v>
      </c>
      <c r="O1703" s="78" t="s">
        <v>342</v>
      </c>
      <c r="P1703" s="78" t="s">
        <v>145</v>
      </c>
      <c r="Q1703" s="78" t="s">
        <v>145</v>
      </c>
      <c r="R1703" s="78" t="s">
        <v>145</v>
      </c>
      <c r="AV1703" s="78" t="s">
        <v>145</v>
      </c>
      <c r="AW1703" s="78" t="s">
        <v>145</v>
      </c>
      <c r="AX1703" s="78" t="s">
        <v>145</v>
      </c>
      <c r="AY1703" s="78" t="s">
        <v>145</v>
      </c>
      <c r="AZ1703" s="78" t="s">
        <v>145</v>
      </c>
    </row>
    <row r="1704" spans="1:52" ht="30" customHeight="1">
      <c r="A1704" s="173"/>
      <c r="B1704" s="173"/>
      <c r="C1704" s="173"/>
      <c r="D1704" s="173"/>
      <c r="E1704" s="184"/>
      <c r="F1704" s="178"/>
      <c r="G1704" s="184"/>
      <c r="H1704" s="178"/>
      <c r="I1704" s="184"/>
      <c r="J1704" s="178"/>
      <c r="K1704" s="184"/>
      <c r="L1704" s="178"/>
      <c r="M1704" s="173"/>
    </row>
    <row r="1705" spans="1:52" ht="30" customHeight="1">
      <c r="A1705" s="179" t="s">
        <v>3310</v>
      </c>
      <c r="B1705" s="180"/>
      <c r="C1705" s="180"/>
      <c r="D1705" s="180"/>
      <c r="E1705" s="181"/>
      <c r="F1705" s="182"/>
      <c r="G1705" s="181"/>
      <c r="H1705" s="182"/>
      <c r="I1705" s="181"/>
      <c r="J1705" s="182"/>
      <c r="K1705" s="181"/>
      <c r="L1705" s="182"/>
      <c r="M1705" s="183"/>
      <c r="N1705" s="78" t="s">
        <v>4140</v>
      </c>
    </row>
    <row r="1706" spans="1:52" ht="30" customHeight="1">
      <c r="A1706" s="172" t="s">
        <v>1796</v>
      </c>
      <c r="B1706" s="172" t="s">
        <v>1514</v>
      </c>
      <c r="C1706" s="172" t="s">
        <v>1515</v>
      </c>
      <c r="D1706" s="173">
        <v>2.5000000000000001E-2</v>
      </c>
      <c r="E1706" s="184">
        <f>단가대비표!O376</f>
        <v>0</v>
      </c>
      <c r="F1706" s="178">
        <f>TRUNC(E1706*D1706,1)</f>
        <v>0</v>
      </c>
      <c r="G1706" s="184">
        <f>단가대비표!P376</f>
        <v>193922</v>
      </c>
      <c r="H1706" s="178">
        <f>TRUNC(G1706*D1706,1)</f>
        <v>4848</v>
      </c>
      <c r="I1706" s="184">
        <f>단가대비표!V376</f>
        <v>0</v>
      </c>
      <c r="J1706" s="178">
        <f>TRUNC(I1706*D1706,1)</f>
        <v>0</v>
      </c>
      <c r="K1706" s="184">
        <f t="shared" ref="K1706:L1710" si="270">TRUNC(E1706+G1706+I1706,1)</f>
        <v>193922</v>
      </c>
      <c r="L1706" s="178">
        <f t="shared" si="270"/>
        <v>4848</v>
      </c>
      <c r="M1706" s="172" t="s">
        <v>1491</v>
      </c>
      <c r="N1706" s="78" t="s">
        <v>145</v>
      </c>
      <c r="O1706" s="78" t="s">
        <v>5484</v>
      </c>
      <c r="P1706" s="78" t="s">
        <v>332</v>
      </c>
      <c r="Q1706" s="78" t="s">
        <v>332</v>
      </c>
      <c r="R1706" s="78" t="s">
        <v>331</v>
      </c>
      <c r="V1706">
        <v>1</v>
      </c>
      <c r="AV1706" s="78" t="s">
        <v>145</v>
      </c>
      <c r="AW1706" s="78" t="s">
        <v>5716</v>
      </c>
      <c r="AX1706" s="78" t="s">
        <v>145</v>
      </c>
      <c r="AY1706" s="78" t="s">
        <v>1093</v>
      </c>
      <c r="AZ1706" s="78" t="s">
        <v>145</v>
      </c>
    </row>
    <row r="1707" spans="1:52" ht="30" customHeight="1">
      <c r="A1707" s="172" t="s">
        <v>1797</v>
      </c>
      <c r="B1707" s="172" t="s">
        <v>1514</v>
      </c>
      <c r="C1707" s="172" t="s">
        <v>1515</v>
      </c>
      <c r="D1707" s="173">
        <v>1.2500000000000001E-2</v>
      </c>
      <c r="E1707" s="184">
        <f>단가대비표!O377</f>
        <v>0</v>
      </c>
      <c r="F1707" s="178">
        <f>TRUNC(E1707*D1707,1)</f>
        <v>0</v>
      </c>
      <c r="G1707" s="184">
        <f>단가대비표!P377</f>
        <v>172227</v>
      </c>
      <c r="H1707" s="178">
        <f>TRUNC(G1707*D1707,1)</f>
        <v>2152.8000000000002</v>
      </c>
      <c r="I1707" s="184">
        <f>단가대비표!V377</f>
        <v>0</v>
      </c>
      <c r="J1707" s="178">
        <f>TRUNC(I1707*D1707,1)</f>
        <v>0</v>
      </c>
      <c r="K1707" s="184">
        <f t="shared" si="270"/>
        <v>172227</v>
      </c>
      <c r="L1707" s="178">
        <f t="shared" si="270"/>
        <v>2152.8000000000002</v>
      </c>
      <c r="M1707" s="172" t="s">
        <v>1491</v>
      </c>
      <c r="N1707" s="78" t="s">
        <v>145</v>
      </c>
      <c r="O1707" s="78" t="s">
        <v>5486</v>
      </c>
      <c r="P1707" s="78" t="s">
        <v>332</v>
      </c>
      <c r="Q1707" s="78" t="s">
        <v>332</v>
      </c>
      <c r="R1707" s="78" t="s">
        <v>331</v>
      </c>
      <c r="V1707">
        <v>1</v>
      </c>
      <c r="AV1707" s="78" t="s">
        <v>145</v>
      </c>
      <c r="AW1707" s="78" t="s">
        <v>5717</v>
      </c>
      <c r="AX1707" s="78" t="s">
        <v>145</v>
      </c>
      <c r="AY1707" s="78" t="s">
        <v>1093</v>
      </c>
      <c r="AZ1707" s="78" t="s">
        <v>145</v>
      </c>
    </row>
    <row r="1708" spans="1:52" ht="30" customHeight="1">
      <c r="A1708" s="172" t="s">
        <v>1799</v>
      </c>
      <c r="B1708" s="172" t="s">
        <v>1800</v>
      </c>
      <c r="C1708" s="172" t="s">
        <v>1801</v>
      </c>
      <c r="D1708" s="173">
        <v>495.1</v>
      </c>
      <c r="E1708" s="184">
        <f>단가대비표!O344</f>
        <v>0</v>
      </c>
      <c r="F1708" s="178">
        <f>TRUNC(E1708*D1708,1)</f>
        <v>0</v>
      </c>
      <c r="G1708" s="184">
        <f>단가대비표!P344</f>
        <v>0</v>
      </c>
      <c r="H1708" s="178">
        <f>TRUNC(G1708*D1708,1)</f>
        <v>0</v>
      </c>
      <c r="I1708" s="184">
        <f>단가대비표!V344</f>
        <v>111</v>
      </c>
      <c r="J1708" s="178">
        <f>TRUNC(I1708*D1708,1)</f>
        <v>54956.1</v>
      </c>
      <c r="K1708" s="184">
        <f t="shared" si="270"/>
        <v>111</v>
      </c>
      <c r="L1708" s="178">
        <f t="shared" si="270"/>
        <v>54956.1</v>
      </c>
      <c r="M1708" s="172" t="s">
        <v>1491</v>
      </c>
      <c r="N1708" s="78" t="s">
        <v>145</v>
      </c>
      <c r="O1708" s="78" t="s">
        <v>5490</v>
      </c>
      <c r="P1708" s="78" t="s">
        <v>332</v>
      </c>
      <c r="Q1708" s="78" t="s">
        <v>332</v>
      </c>
      <c r="R1708" s="78" t="s">
        <v>331</v>
      </c>
      <c r="V1708">
        <v>1</v>
      </c>
      <c r="AV1708" s="78" t="s">
        <v>145</v>
      </c>
      <c r="AW1708" s="78" t="s">
        <v>5718</v>
      </c>
      <c r="AX1708" s="78" t="s">
        <v>145</v>
      </c>
      <c r="AY1708" s="78" t="s">
        <v>1093</v>
      </c>
      <c r="AZ1708" s="78" t="s">
        <v>145</v>
      </c>
    </row>
    <row r="1709" spans="1:52" ht="30" customHeight="1">
      <c r="A1709" s="172" t="s">
        <v>1558</v>
      </c>
      <c r="B1709" s="172" t="s">
        <v>1802</v>
      </c>
      <c r="C1709" s="172" t="s">
        <v>381</v>
      </c>
      <c r="D1709" s="173">
        <v>0.2</v>
      </c>
      <c r="E1709" s="184">
        <f>단가대비표!O343</f>
        <v>0</v>
      </c>
      <c r="F1709" s="178">
        <f>TRUNC(E1709*D1709,1)</f>
        <v>0</v>
      </c>
      <c r="G1709" s="184">
        <f>단가대비표!P343</f>
        <v>0</v>
      </c>
      <c r="H1709" s="178">
        <f>TRUNC(G1709*D1709,1)</f>
        <v>0</v>
      </c>
      <c r="I1709" s="184">
        <f>단가대비표!V343</f>
        <v>1753</v>
      </c>
      <c r="J1709" s="178">
        <f>TRUNC(I1709*D1709,1)</f>
        <v>350.6</v>
      </c>
      <c r="K1709" s="184">
        <f t="shared" si="270"/>
        <v>1753</v>
      </c>
      <c r="L1709" s="178">
        <f t="shared" si="270"/>
        <v>350.6</v>
      </c>
      <c r="M1709" s="172" t="s">
        <v>1491</v>
      </c>
      <c r="N1709" s="78" t="s">
        <v>145</v>
      </c>
      <c r="O1709" s="78" t="s">
        <v>5492</v>
      </c>
      <c r="P1709" s="78" t="s">
        <v>332</v>
      </c>
      <c r="Q1709" s="78" t="s">
        <v>332</v>
      </c>
      <c r="R1709" s="78" t="s">
        <v>331</v>
      </c>
      <c r="V1709">
        <v>1</v>
      </c>
      <c r="AV1709" s="78" t="s">
        <v>145</v>
      </c>
      <c r="AW1709" s="78" t="s">
        <v>5719</v>
      </c>
      <c r="AX1709" s="78" t="s">
        <v>145</v>
      </c>
      <c r="AY1709" s="78" t="s">
        <v>1093</v>
      </c>
      <c r="AZ1709" s="78" t="s">
        <v>145</v>
      </c>
    </row>
    <row r="1710" spans="1:52" ht="30" customHeight="1">
      <c r="A1710" s="172" t="s">
        <v>1492</v>
      </c>
      <c r="B1710" s="172" t="s">
        <v>1493</v>
      </c>
      <c r="C1710" s="172" t="s">
        <v>1096</v>
      </c>
      <c r="D1710" s="173">
        <v>1</v>
      </c>
      <c r="E1710" s="184">
        <v>0</v>
      </c>
      <c r="F1710" s="178">
        <f>TRUNC(E1710*D1710,1)</f>
        <v>0</v>
      </c>
      <c r="G1710" s="184">
        <v>0</v>
      </c>
      <c r="H1710" s="178">
        <f>TRUNC(G1710*D1710,1)</f>
        <v>0</v>
      </c>
      <c r="I1710" s="184">
        <f>TRUNC(SUMIF(V1706:V1710, RIGHTB(O1710, 1), L1706:L1710)*U1710, 2)</f>
        <v>62307.5</v>
      </c>
      <c r="J1710" s="178">
        <f>TRUNC(I1710*D1710,1)</f>
        <v>62307.5</v>
      </c>
      <c r="K1710" s="184">
        <f t="shared" si="270"/>
        <v>62307.5</v>
      </c>
      <c r="L1710" s="178">
        <f t="shared" si="270"/>
        <v>62307.5</v>
      </c>
      <c r="M1710" s="172" t="s">
        <v>145</v>
      </c>
      <c r="N1710" s="78" t="s">
        <v>4140</v>
      </c>
      <c r="O1710" s="78" t="s">
        <v>4186</v>
      </c>
      <c r="P1710" s="78" t="s">
        <v>332</v>
      </c>
      <c r="Q1710" s="78" t="s">
        <v>332</v>
      </c>
      <c r="R1710" s="78" t="s">
        <v>332</v>
      </c>
      <c r="S1710">
        <v>3</v>
      </c>
      <c r="T1710">
        <v>2</v>
      </c>
      <c r="U1710">
        <v>1</v>
      </c>
      <c r="AV1710" s="78" t="s">
        <v>145</v>
      </c>
      <c r="AW1710" s="78" t="s">
        <v>5720</v>
      </c>
      <c r="AX1710" s="78" t="s">
        <v>145</v>
      </c>
      <c r="AY1710" s="78" t="s">
        <v>145</v>
      </c>
      <c r="AZ1710" s="78" t="s">
        <v>145</v>
      </c>
    </row>
    <row r="1711" spans="1:52" ht="30" customHeight="1">
      <c r="A1711" s="172" t="s">
        <v>1494</v>
      </c>
      <c r="B1711" s="172" t="s">
        <v>145</v>
      </c>
      <c r="C1711" s="172" t="s">
        <v>145</v>
      </c>
      <c r="D1711" s="173"/>
      <c r="E1711" s="184"/>
      <c r="F1711" s="178">
        <f>TRUNC(SUMIF(N1706:N1710, N1705, F1706:F1710),0)</f>
        <v>0</v>
      </c>
      <c r="G1711" s="184"/>
      <c r="H1711" s="178">
        <f>TRUNC(SUMIF(N1706:N1710, N1705, H1706:H1710),0)</f>
        <v>0</v>
      </c>
      <c r="I1711" s="184"/>
      <c r="J1711" s="178">
        <f>TRUNC(SUMIF(N1706:N1710, N1705, J1706:J1710),0)</f>
        <v>62307</v>
      </c>
      <c r="K1711" s="184"/>
      <c r="L1711" s="178">
        <f>F1711+H1711+J1711</f>
        <v>62307</v>
      </c>
      <c r="M1711" s="172" t="s">
        <v>145</v>
      </c>
      <c r="N1711" s="78" t="s">
        <v>342</v>
      </c>
      <c r="O1711" s="78" t="s">
        <v>342</v>
      </c>
      <c r="P1711" s="78" t="s">
        <v>145</v>
      </c>
      <c r="Q1711" s="78" t="s">
        <v>145</v>
      </c>
      <c r="R1711" s="78" t="s">
        <v>145</v>
      </c>
      <c r="AV1711" s="78" t="s">
        <v>145</v>
      </c>
      <c r="AW1711" s="78" t="s">
        <v>145</v>
      </c>
      <c r="AX1711" s="78" t="s">
        <v>145</v>
      </c>
      <c r="AY1711" s="78" t="s">
        <v>145</v>
      </c>
      <c r="AZ1711" s="78" t="s">
        <v>145</v>
      </c>
    </row>
    <row r="1712" spans="1:52" ht="30" customHeight="1">
      <c r="A1712" s="173"/>
      <c r="B1712" s="173"/>
      <c r="C1712" s="173"/>
      <c r="D1712" s="173"/>
      <c r="E1712" s="184"/>
      <c r="F1712" s="178"/>
      <c r="G1712" s="184"/>
      <c r="H1712" s="178"/>
      <c r="I1712" s="184"/>
      <c r="J1712" s="178"/>
      <c r="K1712" s="184"/>
      <c r="L1712" s="178"/>
      <c r="M1712" s="173"/>
    </row>
    <row r="1713" spans="1:52" ht="30" customHeight="1">
      <c r="A1713" s="179" t="s">
        <v>3311</v>
      </c>
      <c r="B1713" s="180"/>
      <c r="C1713" s="180"/>
      <c r="D1713" s="180"/>
      <c r="E1713" s="181"/>
      <c r="F1713" s="182"/>
      <c r="G1713" s="181"/>
      <c r="H1713" s="182"/>
      <c r="I1713" s="181"/>
      <c r="J1713" s="182"/>
      <c r="K1713" s="181"/>
      <c r="L1713" s="182"/>
      <c r="M1713" s="183"/>
      <c r="N1713" s="78" t="s">
        <v>4142</v>
      </c>
    </row>
    <row r="1714" spans="1:52" ht="30" customHeight="1">
      <c r="A1714" s="172" t="s">
        <v>1796</v>
      </c>
      <c r="B1714" s="172" t="s">
        <v>1514</v>
      </c>
      <c r="C1714" s="172" t="s">
        <v>1515</v>
      </c>
      <c r="D1714" s="173">
        <v>3.7499999999999999E-2</v>
      </c>
      <c r="E1714" s="184">
        <f>단가대비표!O376</f>
        <v>0</v>
      </c>
      <c r="F1714" s="178">
        <f>TRUNC(E1714*D1714,1)</f>
        <v>0</v>
      </c>
      <c r="G1714" s="184">
        <f>단가대비표!P376</f>
        <v>193922</v>
      </c>
      <c r="H1714" s="178">
        <f>TRUNC(G1714*D1714,1)</f>
        <v>7272</v>
      </c>
      <c r="I1714" s="184">
        <f>단가대비표!V376</f>
        <v>0</v>
      </c>
      <c r="J1714" s="178">
        <f>TRUNC(I1714*D1714,1)</f>
        <v>0</v>
      </c>
      <c r="K1714" s="184">
        <f t="shared" ref="K1714:L1718" si="271">TRUNC(E1714+G1714+I1714,1)</f>
        <v>193922</v>
      </c>
      <c r="L1714" s="178">
        <f t="shared" si="271"/>
        <v>7272</v>
      </c>
      <c r="M1714" s="172" t="s">
        <v>1491</v>
      </c>
      <c r="N1714" s="78" t="s">
        <v>145</v>
      </c>
      <c r="O1714" s="78" t="s">
        <v>5484</v>
      </c>
      <c r="P1714" s="78" t="s">
        <v>332</v>
      </c>
      <c r="Q1714" s="78" t="s">
        <v>332</v>
      </c>
      <c r="R1714" s="78" t="s">
        <v>331</v>
      </c>
      <c r="V1714">
        <v>1</v>
      </c>
      <c r="AV1714" s="78" t="s">
        <v>145</v>
      </c>
      <c r="AW1714" s="78" t="s">
        <v>5721</v>
      </c>
      <c r="AX1714" s="78" t="s">
        <v>145</v>
      </c>
      <c r="AY1714" s="78" t="s">
        <v>1093</v>
      </c>
      <c r="AZ1714" s="78" t="s">
        <v>145</v>
      </c>
    </row>
    <row r="1715" spans="1:52" ht="30" customHeight="1">
      <c r="A1715" s="172" t="s">
        <v>1797</v>
      </c>
      <c r="B1715" s="172" t="s">
        <v>1514</v>
      </c>
      <c r="C1715" s="172" t="s">
        <v>1515</v>
      </c>
      <c r="D1715" s="173">
        <v>6.25E-2</v>
      </c>
      <c r="E1715" s="184">
        <f>단가대비표!O377</f>
        <v>0</v>
      </c>
      <c r="F1715" s="178">
        <f>TRUNC(E1715*D1715,1)</f>
        <v>0</v>
      </c>
      <c r="G1715" s="184">
        <f>단가대비표!P377</f>
        <v>172227</v>
      </c>
      <c r="H1715" s="178">
        <f>TRUNC(G1715*D1715,1)</f>
        <v>10764.1</v>
      </c>
      <c r="I1715" s="184">
        <f>단가대비표!V377</f>
        <v>0</v>
      </c>
      <c r="J1715" s="178">
        <f>TRUNC(I1715*D1715,1)</f>
        <v>0</v>
      </c>
      <c r="K1715" s="184">
        <f t="shared" si="271"/>
        <v>172227</v>
      </c>
      <c r="L1715" s="178">
        <f t="shared" si="271"/>
        <v>10764.1</v>
      </c>
      <c r="M1715" s="172" t="s">
        <v>1491</v>
      </c>
      <c r="N1715" s="78" t="s">
        <v>145</v>
      </c>
      <c r="O1715" s="78" t="s">
        <v>5486</v>
      </c>
      <c r="P1715" s="78" t="s">
        <v>332</v>
      </c>
      <c r="Q1715" s="78" t="s">
        <v>332</v>
      </c>
      <c r="R1715" s="78" t="s">
        <v>331</v>
      </c>
      <c r="V1715">
        <v>1</v>
      </c>
      <c r="AV1715" s="78" t="s">
        <v>145</v>
      </c>
      <c r="AW1715" s="78" t="s">
        <v>5722</v>
      </c>
      <c r="AX1715" s="78" t="s">
        <v>145</v>
      </c>
      <c r="AY1715" s="78" t="s">
        <v>1093</v>
      </c>
      <c r="AZ1715" s="78" t="s">
        <v>145</v>
      </c>
    </row>
    <row r="1716" spans="1:52" ht="30" customHeight="1">
      <c r="A1716" s="172" t="s">
        <v>1799</v>
      </c>
      <c r="B1716" s="172" t="s">
        <v>1800</v>
      </c>
      <c r="C1716" s="172" t="s">
        <v>1801</v>
      </c>
      <c r="D1716" s="173">
        <v>516.20000000000005</v>
      </c>
      <c r="E1716" s="184">
        <f>단가대비표!O344</f>
        <v>0</v>
      </c>
      <c r="F1716" s="178">
        <f>TRUNC(E1716*D1716,1)</f>
        <v>0</v>
      </c>
      <c r="G1716" s="184">
        <f>단가대비표!P344</f>
        <v>0</v>
      </c>
      <c r="H1716" s="178">
        <f>TRUNC(G1716*D1716,1)</f>
        <v>0</v>
      </c>
      <c r="I1716" s="184">
        <f>단가대비표!V344</f>
        <v>111</v>
      </c>
      <c r="J1716" s="178">
        <f>TRUNC(I1716*D1716,1)</f>
        <v>57298.2</v>
      </c>
      <c r="K1716" s="184">
        <f t="shared" si="271"/>
        <v>111</v>
      </c>
      <c r="L1716" s="178">
        <f t="shared" si="271"/>
        <v>57298.2</v>
      </c>
      <c r="M1716" s="172" t="s">
        <v>1491</v>
      </c>
      <c r="N1716" s="78" t="s">
        <v>145</v>
      </c>
      <c r="O1716" s="78" t="s">
        <v>5490</v>
      </c>
      <c r="P1716" s="78" t="s">
        <v>332</v>
      </c>
      <c r="Q1716" s="78" t="s">
        <v>332</v>
      </c>
      <c r="R1716" s="78" t="s">
        <v>331</v>
      </c>
      <c r="V1716">
        <v>1</v>
      </c>
      <c r="AV1716" s="78" t="s">
        <v>145</v>
      </c>
      <c r="AW1716" s="78" t="s">
        <v>5723</v>
      </c>
      <c r="AX1716" s="78" t="s">
        <v>145</v>
      </c>
      <c r="AY1716" s="78" t="s">
        <v>1093</v>
      </c>
      <c r="AZ1716" s="78" t="s">
        <v>145</v>
      </c>
    </row>
    <row r="1717" spans="1:52" ht="30" customHeight="1">
      <c r="A1717" s="172" t="s">
        <v>1558</v>
      </c>
      <c r="B1717" s="172" t="s">
        <v>1802</v>
      </c>
      <c r="C1717" s="172" t="s">
        <v>381</v>
      </c>
      <c r="D1717" s="173">
        <v>0.2</v>
      </c>
      <c r="E1717" s="184">
        <f>단가대비표!O343</f>
        <v>0</v>
      </c>
      <c r="F1717" s="178">
        <f>TRUNC(E1717*D1717,1)</f>
        <v>0</v>
      </c>
      <c r="G1717" s="184">
        <f>단가대비표!P343</f>
        <v>0</v>
      </c>
      <c r="H1717" s="178">
        <f>TRUNC(G1717*D1717,1)</f>
        <v>0</v>
      </c>
      <c r="I1717" s="184">
        <f>단가대비표!V343</f>
        <v>1753</v>
      </c>
      <c r="J1717" s="178">
        <f>TRUNC(I1717*D1717,1)</f>
        <v>350.6</v>
      </c>
      <c r="K1717" s="184">
        <f t="shared" si="271"/>
        <v>1753</v>
      </c>
      <c r="L1717" s="178">
        <f t="shared" si="271"/>
        <v>350.6</v>
      </c>
      <c r="M1717" s="172" t="s">
        <v>1491</v>
      </c>
      <c r="N1717" s="78" t="s">
        <v>145</v>
      </c>
      <c r="O1717" s="78" t="s">
        <v>5492</v>
      </c>
      <c r="P1717" s="78" t="s">
        <v>332</v>
      </c>
      <c r="Q1717" s="78" t="s">
        <v>332</v>
      </c>
      <c r="R1717" s="78" t="s">
        <v>331</v>
      </c>
      <c r="V1717">
        <v>1</v>
      </c>
      <c r="AV1717" s="78" t="s">
        <v>145</v>
      </c>
      <c r="AW1717" s="78" t="s">
        <v>5724</v>
      </c>
      <c r="AX1717" s="78" t="s">
        <v>145</v>
      </c>
      <c r="AY1717" s="78" t="s">
        <v>1093</v>
      </c>
      <c r="AZ1717" s="78" t="s">
        <v>145</v>
      </c>
    </row>
    <row r="1718" spans="1:52" ht="30" customHeight="1">
      <c r="A1718" s="172" t="s">
        <v>1492</v>
      </c>
      <c r="B1718" s="172" t="s">
        <v>1493</v>
      </c>
      <c r="C1718" s="172" t="s">
        <v>1096</v>
      </c>
      <c r="D1718" s="173">
        <v>1</v>
      </c>
      <c r="E1718" s="184">
        <v>0</v>
      </c>
      <c r="F1718" s="178">
        <f>TRUNC(E1718*D1718,1)</f>
        <v>0</v>
      </c>
      <c r="G1718" s="184">
        <v>0</v>
      </c>
      <c r="H1718" s="178">
        <f>TRUNC(G1718*D1718,1)</f>
        <v>0</v>
      </c>
      <c r="I1718" s="184">
        <f>TRUNC(SUMIF(V1714:V1718, RIGHTB(O1718, 1), L1714:L1718)*U1718, 2)</f>
        <v>75684.899999999994</v>
      </c>
      <c r="J1718" s="178">
        <f>TRUNC(I1718*D1718,1)</f>
        <v>75684.899999999994</v>
      </c>
      <c r="K1718" s="184">
        <f t="shared" si="271"/>
        <v>75684.899999999994</v>
      </c>
      <c r="L1718" s="178">
        <f t="shared" si="271"/>
        <v>75684.899999999994</v>
      </c>
      <c r="M1718" s="172" t="s">
        <v>145</v>
      </c>
      <c r="N1718" s="78" t="s">
        <v>4142</v>
      </c>
      <c r="O1718" s="78" t="s">
        <v>4186</v>
      </c>
      <c r="P1718" s="78" t="s">
        <v>332</v>
      </c>
      <c r="Q1718" s="78" t="s">
        <v>332</v>
      </c>
      <c r="R1718" s="78" t="s">
        <v>332</v>
      </c>
      <c r="S1718">
        <v>3</v>
      </c>
      <c r="T1718">
        <v>2</v>
      </c>
      <c r="U1718">
        <v>1</v>
      </c>
      <c r="AV1718" s="78" t="s">
        <v>145</v>
      </c>
      <c r="AW1718" s="78" t="s">
        <v>5725</v>
      </c>
      <c r="AX1718" s="78" t="s">
        <v>145</v>
      </c>
      <c r="AY1718" s="78" t="s">
        <v>145</v>
      </c>
      <c r="AZ1718" s="78" t="s">
        <v>145</v>
      </c>
    </row>
    <row r="1719" spans="1:52" ht="30" customHeight="1">
      <c r="A1719" s="172" t="s">
        <v>1494</v>
      </c>
      <c r="B1719" s="172" t="s">
        <v>145</v>
      </c>
      <c r="C1719" s="172" t="s">
        <v>145</v>
      </c>
      <c r="D1719" s="173"/>
      <c r="E1719" s="184"/>
      <c r="F1719" s="178">
        <f>TRUNC(SUMIF(N1714:N1718, N1713, F1714:F1718),0)</f>
        <v>0</v>
      </c>
      <c r="G1719" s="184"/>
      <c r="H1719" s="178">
        <f>TRUNC(SUMIF(N1714:N1718, N1713, H1714:H1718),0)</f>
        <v>0</v>
      </c>
      <c r="I1719" s="184"/>
      <c r="J1719" s="178">
        <f>TRUNC(SUMIF(N1714:N1718, N1713, J1714:J1718),0)</f>
        <v>75684</v>
      </c>
      <c r="K1719" s="184"/>
      <c r="L1719" s="178">
        <f>F1719+H1719+J1719</f>
        <v>75684</v>
      </c>
      <c r="M1719" s="172" t="s">
        <v>145</v>
      </c>
      <c r="N1719" s="78" t="s">
        <v>342</v>
      </c>
      <c r="O1719" s="78" t="s">
        <v>342</v>
      </c>
      <c r="P1719" s="78" t="s">
        <v>145</v>
      </c>
      <c r="Q1719" s="78" t="s">
        <v>145</v>
      </c>
      <c r="R1719" s="78" t="s">
        <v>145</v>
      </c>
      <c r="AV1719" s="78" t="s">
        <v>145</v>
      </c>
      <c r="AW1719" s="78" t="s">
        <v>145</v>
      </c>
      <c r="AX1719" s="78" t="s">
        <v>145</v>
      </c>
      <c r="AY1719" s="78" t="s">
        <v>145</v>
      </c>
      <c r="AZ1719" s="78" t="s">
        <v>145</v>
      </c>
    </row>
    <row r="1720" spans="1:52" ht="30" customHeight="1">
      <c r="A1720" s="173"/>
      <c r="B1720" s="173"/>
      <c r="C1720" s="173"/>
      <c r="D1720" s="173"/>
      <c r="E1720" s="184"/>
      <c r="F1720" s="178"/>
      <c r="G1720" s="184"/>
      <c r="H1720" s="178"/>
      <c r="I1720" s="184"/>
      <c r="J1720" s="178"/>
      <c r="K1720" s="184"/>
      <c r="L1720" s="178"/>
      <c r="M1720" s="173"/>
    </row>
    <row r="1721" spans="1:52" ht="30" customHeight="1">
      <c r="A1721" s="179" t="s">
        <v>3312</v>
      </c>
      <c r="B1721" s="180"/>
      <c r="C1721" s="180"/>
      <c r="D1721" s="180"/>
      <c r="E1721" s="181"/>
      <c r="F1721" s="182"/>
      <c r="G1721" s="181"/>
      <c r="H1721" s="182"/>
      <c r="I1721" s="181"/>
      <c r="J1721" s="182"/>
      <c r="K1721" s="181"/>
      <c r="L1721" s="182"/>
      <c r="M1721" s="183"/>
      <c r="N1721" s="78" t="s">
        <v>4144</v>
      </c>
    </row>
    <row r="1722" spans="1:52" ht="30" customHeight="1">
      <c r="A1722" s="172" t="s">
        <v>1796</v>
      </c>
      <c r="B1722" s="172" t="s">
        <v>1514</v>
      </c>
      <c r="C1722" s="172" t="s">
        <v>1515</v>
      </c>
      <c r="D1722" s="173">
        <v>2.5000000000000001E-2</v>
      </c>
      <c r="E1722" s="184">
        <f>단가대비표!O376</f>
        <v>0</v>
      </c>
      <c r="F1722" s="178">
        <f>TRUNC(E1722*D1722,1)</f>
        <v>0</v>
      </c>
      <c r="G1722" s="184">
        <f>단가대비표!P376</f>
        <v>193922</v>
      </c>
      <c r="H1722" s="178">
        <f>TRUNC(G1722*D1722,1)</f>
        <v>4848</v>
      </c>
      <c r="I1722" s="184">
        <f>단가대비표!V376</f>
        <v>0</v>
      </c>
      <c r="J1722" s="178">
        <f>TRUNC(I1722*D1722,1)</f>
        <v>0</v>
      </c>
      <c r="K1722" s="184">
        <f t="shared" ref="K1722:L1726" si="272">TRUNC(E1722+G1722+I1722,1)</f>
        <v>193922</v>
      </c>
      <c r="L1722" s="178">
        <f t="shared" si="272"/>
        <v>4848</v>
      </c>
      <c r="M1722" s="172" t="s">
        <v>1491</v>
      </c>
      <c r="N1722" s="78" t="s">
        <v>145</v>
      </c>
      <c r="O1722" s="78" t="s">
        <v>5484</v>
      </c>
      <c r="P1722" s="78" t="s">
        <v>332</v>
      </c>
      <c r="Q1722" s="78" t="s">
        <v>332</v>
      </c>
      <c r="R1722" s="78" t="s">
        <v>331</v>
      </c>
      <c r="V1722">
        <v>1</v>
      </c>
      <c r="AV1722" s="78" t="s">
        <v>145</v>
      </c>
      <c r="AW1722" s="78" t="s">
        <v>5726</v>
      </c>
      <c r="AX1722" s="78" t="s">
        <v>145</v>
      </c>
      <c r="AY1722" s="78" t="s">
        <v>1093</v>
      </c>
      <c r="AZ1722" s="78" t="s">
        <v>145</v>
      </c>
    </row>
    <row r="1723" spans="1:52" ht="30" customHeight="1">
      <c r="A1723" s="172" t="s">
        <v>1797</v>
      </c>
      <c r="B1723" s="172" t="s">
        <v>1514</v>
      </c>
      <c r="C1723" s="172" t="s">
        <v>1515</v>
      </c>
      <c r="D1723" s="173">
        <v>2.5000000000000001E-2</v>
      </c>
      <c r="E1723" s="184">
        <f>단가대비표!O377</f>
        <v>0</v>
      </c>
      <c r="F1723" s="178">
        <f>TRUNC(E1723*D1723,1)</f>
        <v>0</v>
      </c>
      <c r="G1723" s="184">
        <f>단가대비표!P377</f>
        <v>172227</v>
      </c>
      <c r="H1723" s="178">
        <f>TRUNC(G1723*D1723,1)</f>
        <v>4305.6000000000004</v>
      </c>
      <c r="I1723" s="184">
        <f>단가대비표!V377</f>
        <v>0</v>
      </c>
      <c r="J1723" s="178">
        <f>TRUNC(I1723*D1723,1)</f>
        <v>0</v>
      </c>
      <c r="K1723" s="184">
        <f t="shared" si="272"/>
        <v>172227</v>
      </c>
      <c r="L1723" s="178">
        <f t="shared" si="272"/>
        <v>4305.6000000000004</v>
      </c>
      <c r="M1723" s="172" t="s">
        <v>1491</v>
      </c>
      <c r="N1723" s="78" t="s">
        <v>145</v>
      </c>
      <c r="O1723" s="78" t="s">
        <v>5486</v>
      </c>
      <c r="P1723" s="78" t="s">
        <v>332</v>
      </c>
      <c r="Q1723" s="78" t="s">
        <v>332</v>
      </c>
      <c r="R1723" s="78" t="s">
        <v>331</v>
      </c>
      <c r="V1723">
        <v>1</v>
      </c>
      <c r="AV1723" s="78" t="s">
        <v>145</v>
      </c>
      <c r="AW1723" s="78" t="s">
        <v>5727</v>
      </c>
      <c r="AX1723" s="78" t="s">
        <v>145</v>
      </c>
      <c r="AY1723" s="78" t="s">
        <v>1093</v>
      </c>
      <c r="AZ1723" s="78" t="s">
        <v>145</v>
      </c>
    </row>
    <row r="1724" spans="1:52" ht="30" customHeight="1">
      <c r="A1724" s="172" t="s">
        <v>1799</v>
      </c>
      <c r="B1724" s="172" t="s">
        <v>1800</v>
      </c>
      <c r="C1724" s="172" t="s">
        <v>1801</v>
      </c>
      <c r="D1724" s="173">
        <v>806.7</v>
      </c>
      <c r="E1724" s="184">
        <f>단가대비표!O344</f>
        <v>0</v>
      </c>
      <c r="F1724" s="178">
        <f>TRUNC(E1724*D1724,1)</f>
        <v>0</v>
      </c>
      <c r="G1724" s="184">
        <f>단가대비표!P344</f>
        <v>0</v>
      </c>
      <c r="H1724" s="178">
        <f>TRUNC(G1724*D1724,1)</f>
        <v>0</v>
      </c>
      <c r="I1724" s="184">
        <f>단가대비표!V344</f>
        <v>111</v>
      </c>
      <c r="J1724" s="178">
        <f>TRUNC(I1724*D1724,1)</f>
        <v>89543.7</v>
      </c>
      <c r="K1724" s="184">
        <f t="shared" si="272"/>
        <v>111</v>
      </c>
      <c r="L1724" s="178">
        <f t="shared" si="272"/>
        <v>89543.7</v>
      </c>
      <c r="M1724" s="172" t="s">
        <v>1491</v>
      </c>
      <c r="N1724" s="78" t="s">
        <v>145</v>
      </c>
      <c r="O1724" s="78" t="s">
        <v>5490</v>
      </c>
      <c r="P1724" s="78" t="s">
        <v>332</v>
      </c>
      <c r="Q1724" s="78" t="s">
        <v>332</v>
      </c>
      <c r="R1724" s="78" t="s">
        <v>331</v>
      </c>
      <c r="V1724">
        <v>1</v>
      </c>
      <c r="AV1724" s="78" t="s">
        <v>145</v>
      </c>
      <c r="AW1724" s="78" t="s">
        <v>5728</v>
      </c>
      <c r="AX1724" s="78" t="s">
        <v>145</v>
      </c>
      <c r="AY1724" s="78" t="s">
        <v>1093</v>
      </c>
      <c r="AZ1724" s="78" t="s">
        <v>145</v>
      </c>
    </row>
    <row r="1725" spans="1:52" ht="30" customHeight="1">
      <c r="A1725" s="172" t="s">
        <v>1558</v>
      </c>
      <c r="B1725" s="172" t="s">
        <v>1802</v>
      </c>
      <c r="C1725" s="172" t="s">
        <v>381</v>
      </c>
      <c r="D1725" s="173">
        <v>0.2</v>
      </c>
      <c r="E1725" s="184">
        <f>단가대비표!O343</f>
        <v>0</v>
      </c>
      <c r="F1725" s="178">
        <f>TRUNC(E1725*D1725,1)</f>
        <v>0</v>
      </c>
      <c r="G1725" s="184">
        <f>단가대비표!P343</f>
        <v>0</v>
      </c>
      <c r="H1725" s="178">
        <f>TRUNC(G1725*D1725,1)</f>
        <v>0</v>
      </c>
      <c r="I1725" s="184">
        <f>단가대비표!V343</f>
        <v>1753</v>
      </c>
      <c r="J1725" s="178">
        <f>TRUNC(I1725*D1725,1)</f>
        <v>350.6</v>
      </c>
      <c r="K1725" s="184">
        <f t="shared" si="272"/>
        <v>1753</v>
      </c>
      <c r="L1725" s="178">
        <f t="shared" si="272"/>
        <v>350.6</v>
      </c>
      <c r="M1725" s="172" t="s">
        <v>1491</v>
      </c>
      <c r="N1725" s="78" t="s">
        <v>145</v>
      </c>
      <c r="O1725" s="78" t="s">
        <v>5492</v>
      </c>
      <c r="P1725" s="78" t="s">
        <v>332</v>
      </c>
      <c r="Q1725" s="78" t="s">
        <v>332</v>
      </c>
      <c r="R1725" s="78" t="s">
        <v>331</v>
      </c>
      <c r="V1725">
        <v>1</v>
      </c>
      <c r="AV1725" s="78" t="s">
        <v>145</v>
      </c>
      <c r="AW1725" s="78" t="s">
        <v>5729</v>
      </c>
      <c r="AX1725" s="78" t="s">
        <v>145</v>
      </c>
      <c r="AY1725" s="78" t="s">
        <v>1093</v>
      </c>
      <c r="AZ1725" s="78" t="s">
        <v>145</v>
      </c>
    </row>
    <row r="1726" spans="1:52" ht="30" customHeight="1">
      <c r="A1726" s="172" t="s">
        <v>1492</v>
      </c>
      <c r="B1726" s="172" t="s">
        <v>1493</v>
      </c>
      <c r="C1726" s="172" t="s">
        <v>1096</v>
      </c>
      <c r="D1726" s="173">
        <v>1</v>
      </c>
      <c r="E1726" s="184">
        <v>0</v>
      </c>
      <c r="F1726" s="178">
        <f>TRUNC(E1726*D1726,1)</f>
        <v>0</v>
      </c>
      <c r="G1726" s="184">
        <v>0</v>
      </c>
      <c r="H1726" s="178">
        <f>TRUNC(G1726*D1726,1)</f>
        <v>0</v>
      </c>
      <c r="I1726" s="184">
        <f>TRUNC(SUMIF(V1722:V1726, RIGHTB(O1726, 1), L1722:L1726)*U1726, 2)</f>
        <v>99047.9</v>
      </c>
      <c r="J1726" s="178">
        <f>TRUNC(I1726*D1726,1)</f>
        <v>99047.9</v>
      </c>
      <c r="K1726" s="184">
        <f t="shared" si="272"/>
        <v>99047.9</v>
      </c>
      <c r="L1726" s="178">
        <f t="shared" si="272"/>
        <v>99047.9</v>
      </c>
      <c r="M1726" s="172" t="s">
        <v>145</v>
      </c>
      <c r="N1726" s="78" t="s">
        <v>4144</v>
      </c>
      <c r="O1726" s="78" t="s">
        <v>4186</v>
      </c>
      <c r="P1726" s="78" t="s">
        <v>332</v>
      </c>
      <c r="Q1726" s="78" t="s">
        <v>332</v>
      </c>
      <c r="R1726" s="78" t="s">
        <v>332</v>
      </c>
      <c r="S1726">
        <v>3</v>
      </c>
      <c r="T1726">
        <v>2</v>
      </c>
      <c r="U1726">
        <v>1</v>
      </c>
      <c r="AV1726" s="78" t="s">
        <v>145</v>
      </c>
      <c r="AW1726" s="78" t="s">
        <v>5730</v>
      </c>
      <c r="AX1726" s="78" t="s">
        <v>145</v>
      </c>
      <c r="AY1726" s="78" t="s">
        <v>145</v>
      </c>
      <c r="AZ1726" s="78" t="s">
        <v>145</v>
      </c>
    </row>
    <row r="1727" spans="1:52" ht="30" customHeight="1">
      <c r="A1727" s="172" t="s">
        <v>1494</v>
      </c>
      <c r="B1727" s="172" t="s">
        <v>145</v>
      </c>
      <c r="C1727" s="172" t="s">
        <v>145</v>
      </c>
      <c r="D1727" s="173"/>
      <c r="E1727" s="184"/>
      <c r="F1727" s="178">
        <f>TRUNC(SUMIF(N1722:N1726, N1721, F1722:F1726),0)</f>
        <v>0</v>
      </c>
      <c r="G1727" s="184"/>
      <c r="H1727" s="178">
        <f>TRUNC(SUMIF(N1722:N1726, N1721, H1722:H1726),0)</f>
        <v>0</v>
      </c>
      <c r="I1727" s="184"/>
      <c r="J1727" s="178">
        <f>TRUNC(SUMIF(N1722:N1726, N1721, J1722:J1726),0)</f>
        <v>99047</v>
      </c>
      <c r="K1727" s="184"/>
      <c r="L1727" s="178">
        <f>F1727+H1727+J1727</f>
        <v>99047</v>
      </c>
      <c r="M1727" s="172" t="s">
        <v>145</v>
      </c>
      <c r="N1727" s="78" t="s">
        <v>342</v>
      </c>
      <c r="O1727" s="78" t="s">
        <v>342</v>
      </c>
      <c r="P1727" s="78" t="s">
        <v>145</v>
      </c>
      <c r="Q1727" s="78" t="s">
        <v>145</v>
      </c>
      <c r="R1727" s="78" t="s">
        <v>145</v>
      </c>
      <c r="AV1727" s="78" t="s">
        <v>145</v>
      </c>
      <c r="AW1727" s="78" t="s">
        <v>145</v>
      </c>
      <c r="AX1727" s="78" t="s">
        <v>145</v>
      </c>
      <c r="AY1727" s="78" t="s">
        <v>145</v>
      </c>
      <c r="AZ1727" s="78" t="s">
        <v>145</v>
      </c>
    </row>
    <row r="1728" spans="1:52" ht="30" customHeight="1">
      <c r="A1728" s="173"/>
      <c r="B1728" s="173"/>
      <c r="C1728" s="173"/>
      <c r="D1728" s="173"/>
      <c r="E1728" s="184"/>
      <c r="F1728" s="178"/>
      <c r="G1728" s="184"/>
      <c r="H1728" s="178"/>
      <c r="I1728" s="184"/>
      <c r="J1728" s="178"/>
      <c r="K1728" s="184"/>
      <c r="L1728" s="178"/>
      <c r="M1728" s="173"/>
    </row>
    <row r="1729" spans="1:52" ht="30" customHeight="1">
      <c r="A1729" s="179" t="s">
        <v>3313</v>
      </c>
      <c r="B1729" s="180"/>
      <c r="C1729" s="180"/>
      <c r="D1729" s="180"/>
      <c r="E1729" s="181"/>
      <c r="F1729" s="182"/>
      <c r="G1729" s="181"/>
      <c r="H1729" s="182"/>
      <c r="I1729" s="181"/>
      <c r="J1729" s="182"/>
      <c r="K1729" s="181"/>
      <c r="L1729" s="182"/>
      <c r="M1729" s="183"/>
      <c r="N1729" s="78" t="s">
        <v>4146</v>
      </c>
    </row>
    <row r="1730" spans="1:52" ht="30" customHeight="1">
      <c r="A1730" s="172" t="s">
        <v>1796</v>
      </c>
      <c r="B1730" s="172" t="s">
        <v>1514</v>
      </c>
      <c r="C1730" s="172" t="s">
        <v>1515</v>
      </c>
      <c r="D1730" s="173">
        <v>2.5000000000000001E-2</v>
      </c>
      <c r="E1730" s="184">
        <f>단가대비표!O376</f>
        <v>0</v>
      </c>
      <c r="F1730" s="178">
        <f>TRUNC(E1730*D1730,1)</f>
        <v>0</v>
      </c>
      <c r="G1730" s="184">
        <f>단가대비표!P376</f>
        <v>193922</v>
      </c>
      <c r="H1730" s="178">
        <f>TRUNC(G1730*D1730,1)</f>
        <v>4848</v>
      </c>
      <c r="I1730" s="184">
        <f>단가대비표!V376</f>
        <v>0</v>
      </c>
      <c r="J1730" s="178">
        <f>TRUNC(I1730*D1730,1)</f>
        <v>0</v>
      </c>
      <c r="K1730" s="184">
        <f t="shared" ref="K1730:L1734" si="273">TRUNC(E1730+G1730+I1730,1)</f>
        <v>193922</v>
      </c>
      <c r="L1730" s="178">
        <f t="shared" si="273"/>
        <v>4848</v>
      </c>
      <c r="M1730" s="172" t="s">
        <v>1491</v>
      </c>
      <c r="N1730" s="78" t="s">
        <v>145</v>
      </c>
      <c r="O1730" s="78" t="s">
        <v>5484</v>
      </c>
      <c r="P1730" s="78" t="s">
        <v>332</v>
      </c>
      <c r="Q1730" s="78" t="s">
        <v>332</v>
      </c>
      <c r="R1730" s="78" t="s">
        <v>331</v>
      </c>
      <c r="V1730">
        <v>1</v>
      </c>
      <c r="AV1730" s="78" t="s">
        <v>145</v>
      </c>
      <c r="AW1730" s="78" t="s">
        <v>5731</v>
      </c>
      <c r="AX1730" s="78" t="s">
        <v>145</v>
      </c>
      <c r="AY1730" s="78" t="s">
        <v>1093</v>
      </c>
      <c r="AZ1730" s="78" t="s">
        <v>145</v>
      </c>
    </row>
    <row r="1731" spans="1:52" ht="30" customHeight="1">
      <c r="A1731" s="172" t="s">
        <v>1797</v>
      </c>
      <c r="B1731" s="172" t="s">
        <v>1514</v>
      </c>
      <c r="C1731" s="172" t="s">
        <v>1515</v>
      </c>
      <c r="D1731" s="173">
        <v>1.2500000000000001E-2</v>
      </c>
      <c r="E1731" s="184">
        <f>단가대비표!O377</f>
        <v>0</v>
      </c>
      <c r="F1731" s="178">
        <f>TRUNC(E1731*D1731,1)</f>
        <v>0</v>
      </c>
      <c r="G1731" s="184">
        <f>단가대비표!P377</f>
        <v>172227</v>
      </c>
      <c r="H1731" s="178">
        <f>TRUNC(G1731*D1731,1)</f>
        <v>2152.8000000000002</v>
      </c>
      <c r="I1731" s="184">
        <f>단가대비표!V377</f>
        <v>0</v>
      </c>
      <c r="J1731" s="178">
        <f>TRUNC(I1731*D1731,1)</f>
        <v>0</v>
      </c>
      <c r="K1731" s="184">
        <f t="shared" si="273"/>
        <v>172227</v>
      </c>
      <c r="L1731" s="178">
        <f t="shared" si="273"/>
        <v>2152.8000000000002</v>
      </c>
      <c r="M1731" s="172" t="s">
        <v>1491</v>
      </c>
      <c r="N1731" s="78" t="s">
        <v>145</v>
      </c>
      <c r="O1731" s="78" t="s">
        <v>5486</v>
      </c>
      <c r="P1731" s="78" t="s">
        <v>332</v>
      </c>
      <c r="Q1731" s="78" t="s">
        <v>332</v>
      </c>
      <c r="R1731" s="78" t="s">
        <v>331</v>
      </c>
      <c r="V1731">
        <v>1</v>
      </c>
      <c r="AV1731" s="78" t="s">
        <v>145</v>
      </c>
      <c r="AW1731" s="78" t="s">
        <v>5732</v>
      </c>
      <c r="AX1731" s="78" t="s">
        <v>145</v>
      </c>
      <c r="AY1731" s="78" t="s">
        <v>1093</v>
      </c>
      <c r="AZ1731" s="78" t="s">
        <v>145</v>
      </c>
    </row>
    <row r="1732" spans="1:52" ht="30" customHeight="1">
      <c r="A1732" s="172" t="s">
        <v>1799</v>
      </c>
      <c r="B1732" s="172" t="s">
        <v>1800</v>
      </c>
      <c r="C1732" s="172" t="s">
        <v>1801</v>
      </c>
      <c r="D1732" s="173">
        <v>40.5</v>
      </c>
      <c r="E1732" s="184">
        <f>단가대비표!O344</f>
        <v>0</v>
      </c>
      <c r="F1732" s="178">
        <f>TRUNC(E1732*D1732,1)</f>
        <v>0</v>
      </c>
      <c r="G1732" s="184">
        <f>단가대비표!P344</f>
        <v>0</v>
      </c>
      <c r="H1732" s="178">
        <f>TRUNC(G1732*D1732,1)</f>
        <v>0</v>
      </c>
      <c r="I1732" s="184">
        <f>단가대비표!V344</f>
        <v>111</v>
      </c>
      <c r="J1732" s="178">
        <f>TRUNC(I1732*D1732,1)</f>
        <v>4495.5</v>
      </c>
      <c r="K1732" s="184">
        <f t="shared" si="273"/>
        <v>111</v>
      </c>
      <c r="L1732" s="178">
        <f t="shared" si="273"/>
        <v>4495.5</v>
      </c>
      <c r="M1732" s="172" t="s">
        <v>1491</v>
      </c>
      <c r="N1732" s="78" t="s">
        <v>145</v>
      </c>
      <c r="O1732" s="78" t="s">
        <v>5490</v>
      </c>
      <c r="P1732" s="78" t="s">
        <v>332</v>
      </c>
      <c r="Q1732" s="78" t="s">
        <v>332</v>
      </c>
      <c r="R1732" s="78" t="s">
        <v>331</v>
      </c>
      <c r="V1732">
        <v>1</v>
      </c>
      <c r="AV1732" s="78" t="s">
        <v>145</v>
      </c>
      <c r="AW1732" s="78" t="s">
        <v>5733</v>
      </c>
      <c r="AX1732" s="78" t="s">
        <v>145</v>
      </c>
      <c r="AY1732" s="78" t="s">
        <v>1093</v>
      </c>
      <c r="AZ1732" s="78" t="s">
        <v>145</v>
      </c>
    </row>
    <row r="1733" spans="1:52" ht="30" customHeight="1">
      <c r="A1733" s="172" t="s">
        <v>1558</v>
      </c>
      <c r="B1733" s="172" t="s">
        <v>1802</v>
      </c>
      <c r="C1733" s="172" t="s">
        <v>381</v>
      </c>
      <c r="D1733" s="173">
        <v>0.2</v>
      </c>
      <c r="E1733" s="184">
        <f>단가대비표!O343</f>
        <v>0</v>
      </c>
      <c r="F1733" s="178">
        <f>TRUNC(E1733*D1733,1)</f>
        <v>0</v>
      </c>
      <c r="G1733" s="184">
        <f>단가대비표!P343</f>
        <v>0</v>
      </c>
      <c r="H1733" s="178">
        <f>TRUNC(G1733*D1733,1)</f>
        <v>0</v>
      </c>
      <c r="I1733" s="184">
        <f>단가대비표!V343</f>
        <v>1753</v>
      </c>
      <c r="J1733" s="178">
        <f>TRUNC(I1733*D1733,1)</f>
        <v>350.6</v>
      </c>
      <c r="K1733" s="184">
        <f t="shared" si="273"/>
        <v>1753</v>
      </c>
      <c r="L1733" s="178">
        <f t="shared" si="273"/>
        <v>350.6</v>
      </c>
      <c r="M1733" s="172" t="s">
        <v>1491</v>
      </c>
      <c r="N1733" s="78" t="s">
        <v>145</v>
      </c>
      <c r="O1733" s="78" t="s">
        <v>5492</v>
      </c>
      <c r="P1733" s="78" t="s">
        <v>332</v>
      </c>
      <c r="Q1733" s="78" t="s">
        <v>332</v>
      </c>
      <c r="R1733" s="78" t="s">
        <v>331</v>
      </c>
      <c r="V1733">
        <v>1</v>
      </c>
      <c r="AV1733" s="78" t="s">
        <v>145</v>
      </c>
      <c r="AW1733" s="78" t="s">
        <v>5734</v>
      </c>
      <c r="AX1733" s="78" t="s">
        <v>145</v>
      </c>
      <c r="AY1733" s="78" t="s">
        <v>1093</v>
      </c>
      <c r="AZ1733" s="78" t="s">
        <v>145</v>
      </c>
    </row>
    <row r="1734" spans="1:52" ht="30" customHeight="1">
      <c r="A1734" s="172" t="s">
        <v>1492</v>
      </c>
      <c r="B1734" s="172" t="s">
        <v>1493</v>
      </c>
      <c r="C1734" s="172" t="s">
        <v>1096</v>
      </c>
      <c r="D1734" s="173">
        <v>1</v>
      </c>
      <c r="E1734" s="184">
        <v>0</v>
      </c>
      <c r="F1734" s="178">
        <f>TRUNC(E1734*D1734,1)</f>
        <v>0</v>
      </c>
      <c r="G1734" s="184">
        <v>0</v>
      </c>
      <c r="H1734" s="178">
        <f>TRUNC(G1734*D1734,1)</f>
        <v>0</v>
      </c>
      <c r="I1734" s="184">
        <f>TRUNC(SUMIF(V1730:V1734, RIGHTB(O1734, 1), L1730:L1734)*U1734, 2)</f>
        <v>11846.9</v>
      </c>
      <c r="J1734" s="178">
        <f>TRUNC(I1734*D1734,1)</f>
        <v>11846.9</v>
      </c>
      <c r="K1734" s="184">
        <f t="shared" si="273"/>
        <v>11846.9</v>
      </c>
      <c r="L1734" s="178">
        <f t="shared" si="273"/>
        <v>11846.9</v>
      </c>
      <c r="M1734" s="172" t="s">
        <v>145</v>
      </c>
      <c r="N1734" s="78" t="s">
        <v>4146</v>
      </c>
      <c r="O1734" s="78" t="s">
        <v>4186</v>
      </c>
      <c r="P1734" s="78" t="s">
        <v>332</v>
      </c>
      <c r="Q1734" s="78" t="s">
        <v>332</v>
      </c>
      <c r="R1734" s="78" t="s">
        <v>332</v>
      </c>
      <c r="S1734">
        <v>3</v>
      </c>
      <c r="T1734">
        <v>2</v>
      </c>
      <c r="U1734">
        <v>1</v>
      </c>
      <c r="AV1734" s="78" t="s">
        <v>145</v>
      </c>
      <c r="AW1734" s="78" t="s">
        <v>5735</v>
      </c>
      <c r="AX1734" s="78" t="s">
        <v>145</v>
      </c>
      <c r="AY1734" s="78" t="s">
        <v>145</v>
      </c>
      <c r="AZ1734" s="78" t="s">
        <v>145</v>
      </c>
    </row>
    <row r="1735" spans="1:52" ht="30" customHeight="1">
      <c r="A1735" s="172" t="s">
        <v>1494</v>
      </c>
      <c r="B1735" s="172" t="s">
        <v>145</v>
      </c>
      <c r="C1735" s="172" t="s">
        <v>145</v>
      </c>
      <c r="D1735" s="173"/>
      <c r="E1735" s="184"/>
      <c r="F1735" s="178">
        <f>TRUNC(SUMIF(N1730:N1734, N1729, F1730:F1734),0)</f>
        <v>0</v>
      </c>
      <c r="G1735" s="184"/>
      <c r="H1735" s="178">
        <f>TRUNC(SUMIF(N1730:N1734, N1729, H1730:H1734),0)</f>
        <v>0</v>
      </c>
      <c r="I1735" s="184"/>
      <c r="J1735" s="178">
        <f>TRUNC(SUMIF(N1730:N1734, N1729, J1730:J1734),0)</f>
        <v>11846</v>
      </c>
      <c r="K1735" s="184"/>
      <c r="L1735" s="178">
        <f>F1735+H1735+J1735</f>
        <v>11846</v>
      </c>
      <c r="M1735" s="172" t="s">
        <v>145</v>
      </c>
      <c r="N1735" s="78" t="s">
        <v>342</v>
      </c>
      <c r="O1735" s="78" t="s">
        <v>342</v>
      </c>
      <c r="P1735" s="78" t="s">
        <v>145</v>
      </c>
      <c r="Q1735" s="78" t="s">
        <v>145</v>
      </c>
      <c r="R1735" s="78" t="s">
        <v>145</v>
      </c>
      <c r="AV1735" s="78" t="s">
        <v>145</v>
      </c>
      <c r="AW1735" s="78" t="s">
        <v>145</v>
      </c>
      <c r="AX1735" s="78" t="s">
        <v>145</v>
      </c>
      <c r="AY1735" s="78" t="s">
        <v>145</v>
      </c>
      <c r="AZ1735" s="78" t="s">
        <v>145</v>
      </c>
    </row>
    <row r="1736" spans="1:52" ht="30" customHeight="1">
      <c r="A1736" s="173"/>
      <c r="B1736" s="173"/>
      <c r="C1736" s="173"/>
      <c r="D1736" s="173"/>
      <c r="E1736" s="184"/>
      <c r="F1736" s="178"/>
      <c r="G1736" s="184"/>
      <c r="H1736" s="178"/>
      <c r="I1736" s="184"/>
      <c r="J1736" s="178"/>
      <c r="K1736" s="184"/>
      <c r="L1736" s="178"/>
      <c r="M1736" s="173"/>
    </row>
    <row r="1737" spans="1:52" ht="30" customHeight="1">
      <c r="A1737" s="179" t="s">
        <v>3314</v>
      </c>
      <c r="B1737" s="180"/>
      <c r="C1737" s="180"/>
      <c r="D1737" s="180"/>
      <c r="E1737" s="181"/>
      <c r="F1737" s="182"/>
      <c r="G1737" s="181"/>
      <c r="H1737" s="182"/>
      <c r="I1737" s="181"/>
      <c r="J1737" s="182"/>
      <c r="K1737" s="181"/>
      <c r="L1737" s="182"/>
      <c r="M1737" s="183"/>
      <c r="N1737" s="78" t="s">
        <v>4148</v>
      </c>
    </row>
    <row r="1738" spans="1:52" ht="30" customHeight="1">
      <c r="A1738" s="172" t="s">
        <v>1798</v>
      </c>
      <c r="B1738" s="172" t="s">
        <v>1514</v>
      </c>
      <c r="C1738" s="172" t="s">
        <v>1515</v>
      </c>
      <c r="D1738" s="173">
        <v>1.2500000000000001E-2</v>
      </c>
      <c r="E1738" s="184">
        <f>단가대비표!O378</f>
        <v>0</v>
      </c>
      <c r="F1738" s="178">
        <f>TRUNC(E1738*D1738,1)</f>
        <v>0</v>
      </c>
      <c r="G1738" s="184">
        <f>단가대비표!P378</f>
        <v>144810</v>
      </c>
      <c r="H1738" s="178">
        <f>TRUNC(G1738*D1738,1)</f>
        <v>1810.1</v>
      </c>
      <c r="I1738" s="184">
        <f>단가대비표!V378</f>
        <v>0</v>
      </c>
      <c r="J1738" s="178">
        <f>TRUNC(I1738*D1738,1)</f>
        <v>0</v>
      </c>
      <c r="K1738" s="184">
        <f>TRUNC(E1738+G1738+I1738,1)</f>
        <v>144810</v>
      </c>
      <c r="L1738" s="178">
        <f>TRUNC(F1738+H1738+J1738,1)</f>
        <v>1810.1</v>
      </c>
      <c r="M1738" s="172" t="s">
        <v>1491</v>
      </c>
      <c r="N1738" s="78" t="s">
        <v>145</v>
      </c>
      <c r="O1738" s="78" t="s">
        <v>5488</v>
      </c>
      <c r="P1738" s="78" t="s">
        <v>332</v>
      </c>
      <c r="Q1738" s="78" t="s">
        <v>332</v>
      </c>
      <c r="R1738" s="78" t="s">
        <v>331</v>
      </c>
      <c r="V1738">
        <v>1</v>
      </c>
      <c r="AV1738" s="78" t="s">
        <v>145</v>
      </c>
      <c r="AW1738" s="78" t="s">
        <v>5736</v>
      </c>
      <c r="AX1738" s="78" t="s">
        <v>145</v>
      </c>
      <c r="AY1738" s="78" t="s">
        <v>1093</v>
      </c>
      <c r="AZ1738" s="78" t="s">
        <v>145</v>
      </c>
    </row>
    <row r="1739" spans="1:52" ht="30" customHeight="1">
      <c r="A1739" s="172" t="s">
        <v>1492</v>
      </c>
      <c r="B1739" s="172" t="s">
        <v>1493</v>
      </c>
      <c r="C1739" s="172" t="s">
        <v>1096</v>
      </c>
      <c r="D1739" s="173">
        <v>1</v>
      </c>
      <c r="E1739" s="184">
        <v>0</v>
      </c>
      <c r="F1739" s="178">
        <f>TRUNC(E1739*D1739,1)</f>
        <v>0</v>
      </c>
      <c r="G1739" s="184">
        <v>0</v>
      </c>
      <c r="H1739" s="178">
        <f>TRUNC(G1739*D1739,1)</f>
        <v>0</v>
      </c>
      <c r="I1739" s="184">
        <f>TRUNC(SUMIF(V1738:V1739, RIGHTB(O1739, 1), L1738:L1739)*U1739, 2)</f>
        <v>1810.1</v>
      </c>
      <c r="J1739" s="178">
        <f>TRUNC(I1739*D1739,1)</f>
        <v>1810.1</v>
      </c>
      <c r="K1739" s="184">
        <f>TRUNC(E1739+G1739+I1739,1)</f>
        <v>1810.1</v>
      </c>
      <c r="L1739" s="178">
        <f>TRUNC(F1739+H1739+J1739,1)</f>
        <v>1810.1</v>
      </c>
      <c r="M1739" s="172" t="s">
        <v>145</v>
      </c>
      <c r="N1739" s="78" t="s">
        <v>4148</v>
      </c>
      <c r="O1739" s="78" t="s">
        <v>4186</v>
      </c>
      <c r="P1739" s="78" t="s">
        <v>332</v>
      </c>
      <c r="Q1739" s="78" t="s">
        <v>332</v>
      </c>
      <c r="R1739" s="78" t="s">
        <v>332</v>
      </c>
      <c r="S1739">
        <v>3</v>
      </c>
      <c r="T1739">
        <v>2</v>
      </c>
      <c r="U1739">
        <v>1</v>
      </c>
      <c r="AV1739" s="78" t="s">
        <v>145</v>
      </c>
      <c r="AW1739" s="78" t="s">
        <v>5737</v>
      </c>
      <c r="AX1739" s="78" t="s">
        <v>145</v>
      </c>
      <c r="AY1739" s="78" t="s">
        <v>145</v>
      </c>
      <c r="AZ1739" s="78" t="s">
        <v>145</v>
      </c>
    </row>
    <row r="1740" spans="1:52" ht="30" customHeight="1">
      <c r="A1740" s="172" t="s">
        <v>1494</v>
      </c>
      <c r="B1740" s="172" t="s">
        <v>145</v>
      </c>
      <c r="C1740" s="172" t="s">
        <v>145</v>
      </c>
      <c r="D1740" s="173"/>
      <c r="E1740" s="184"/>
      <c r="F1740" s="178">
        <f>TRUNC(SUMIF(N1738:N1739, N1737, F1738:F1739),0)</f>
        <v>0</v>
      </c>
      <c r="G1740" s="184"/>
      <c r="H1740" s="178">
        <f>TRUNC(SUMIF(N1738:N1739, N1737, H1738:H1739),0)</f>
        <v>0</v>
      </c>
      <c r="I1740" s="184"/>
      <c r="J1740" s="178">
        <f>TRUNC(SUMIF(N1738:N1739, N1737, J1738:J1739),0)</f>
        <v>1810</v>
      </c>
      <c r="K1740" s="184"/>
      <c r="L1740" s="178">
        <f>F1740+H1740+J1740</f>
        <v>1810</v>
      </c>
      <c r="M1740" s="172" t="s">
        <v>145</v>
      </c>
      <c r="N1740" s="78" t="s">
        <v>342</v>
      </c>
      <c r="O1740" s="78" t="s">
        <v>342</v>
      </c>
      <c r="P1740" s="78" t="s">
        <v>145</v>
      </c>
      <c r="Q1740" s="78" t="s">
        <v>145</v>
      </c>
      <c r="R1740" s="78" t="s">
        <v>145</v>
      </c>
      <c r="AV1740" s="78" t="s">
        <v>145</v>
      </c>
      <c r="AW1740" s="78" t="s">
        <v>145</v>
      </c>
      <c r="AX1740" s="78" t="s">
        <v>145</v>
      </c>
      <c r="AY1740" s="78" t="s">
        <v>145</v>
      </c>
      <c r="AZ1740" s="78" t="s">
        <v>145</v>
      </c>
    </row>
    <row r="1741" spans="1:52" ht="30" customHeight="1">
      <c r="A1741" s="173"/>
      <c r="B1741" s="173"/>
      <c r="C1741" s="173"/>
      <c r="D1741" s="173"/>
      <c r="E1741" s="184"/>
      <c r="F1741" s="178"/>
      <c r="G1741" s="184"/>
      <c r="H1741" s="178"/>
      <c r="I1741" s="184"/>
      <c r="J1741" s="178"/>
      <c r="K1741" s="184"/>
      <c r="L1741" s="178"/>
      <c r="M1741" s="173"/>
    </row>
    <row r="1742" spans="1:52" ht="30" customHeight="1">
      <c r="A1742" s="179" t="s">
        <v>3315</v>
      </c>
      <c r="B1742" s="180"/>
      <c r="C1742" s="180"/>
      <c r="D1742" s="180"/>
      <c r="E1742" s="181"/>
      <c r="F1742" s="182"/>
      <c r="G1742" s="181"/>
      <c r="H1742" s="182"/>
      <c r="I1742" s="181"/>
      <c r="J1742" s="182"/>
      <c r="K1742" s="181"/>
      <c r="L1742" s="182"/>
      <c r="M1742" s="183"/>
      <c r="N1742" s="78" t="s">
        <v>4150</v>
      </c>
    </row>
    <row r="1743" spans="1:52" ht="30" customHeight="1">
      <c r="A1743" s="172" t="s">
        <v>1796</v>
      </c>
      <c r="B1743" s="172" t="s">
        <v>1514</v>
      </c>
      <c r="C1743" s="172" t="s">
        <v>1515</v>
      </c>
      <c r="D1743" s="173">
        <v>2.5000000000000001E-2</v>
      </c>
      <c r="E1743" s="184">
        <f>단가대비표!O376</f>
        <v>0</v>
      </c>
      <c r="F1743" s="178">
        <f>TRUNC(E1743*D1743,1)</f>
        <v>0</v>
      </c>
      <c r="G1743" s="184">
        <f>단가대비표!P376</f>
        <v>193922</v>
      </c>
      <c r="H1743" s="178">
        <f>TRUNC(G1743*D1743,1)</f>
        <v>4848</v>
      </c>
      <c r="I1743" s="184">
        <f>단가대비표!V376</f>
        <v>0</v>
      </c>
      <c r="J1743" s="178">
        <f>TRUNC(I1743*D1743,1)</f>
        <v>0</v>
      </c>
      <c r="K1743" s="184">
        <f t="shared" ref="K1743:L1746" si="274">TRUNC(E1743+G1743+I1743,1)</f>
        <v>193922</v>
      </c>
      <c r="L1743" s="178">
        <f t="shared" si="274"/>
        <v>4848</v>
      </c>
      <c r="M1743" s="172" t="s">
        <v>1491</v>
      </c>
      <c r="N1743" s="78" t="s">
        <v>145</v>
      </c>
      <c r="O1743" s="78" t="s">
        <v>5484</v>
      </c>
      <c r="P1743" s="78" t="s">
        <v>332</v>
      </c>
      <c r="Q1743" s="78" t="s">
        <v>332</v>
      </c>
      <c r="R1743" s="78" t="s">
        <v>331</v>
      </c>
      <c r="V1743">
        <v>1</v>
      </c>
      <c r="AV1743" s="78" t="s">
        <v>145</v>
      </c>
      <c r="AW1743" s="78" t="s">
        <v>5738</v>
      </c>
      <c r="AX1743" s="78" t="s">
        <v>145</v>
      </c>
      <c r="AY1743" s="78" t="s">
        <v>1093</v>
      </c>
      <c r="AZ1743" s="78" t="s">
        <v>145</v>
      </c>
    </row>
    <row r="1744" spans="1:52" ht="30" customHeight="1">
      <c r="A1744" s="172" t="s">
        <v>1797</v>
      </c>
      <c r="B1744" s="172" t="s">
        <v>1514</v>
      </c>
      <c r="C1744" s="172" t="s">
        <v>1515</v>
      </c>
      <c r="D1744" s="173">
        <v>3.7499999999999999E-2</v>
      </c>
      <c r="E1744" s="184">
        <f>단가대비표!O377</f>
        <v>0</v>
      </c>
      <c r="F1744" s="178">
        <f>TRUNC(E1744*D1744,1)</f>
        <v>0</v>
      </c>
      <c r="G1744" s="184">
        <f>단가대비표!P377</f>
        <v>172227</v>
      </c>
      <c r="H1744" s="178">
        <f>TRUNC(G1744*D1744,1)</f>
        <v>6458.5</v>
      </c>
      <c r="I1744" s="184">
        <f>단가대비표!V377</f>
        <v>0</v>
      </c>
      <c r="J1744" s="178">
        <f>TRUNC(I1744*D1744,1)</f>
        <v>0</v>
      </c>
      <c r="K1744" s="184">
        <f t="shared" si="274"/>
        <v>172227</v>
      </c>
      <c r="L1744" s="178">
        <f t="shared" si="274"/>
        <v>6458.5</v>
      </c>
      <c r="M1744" s="172" t="s">
        <v>1491</v>
      </c>
      <c r="N1744" s="78" t="s">
        <v>145</v>
      </c>
      <c r="O1744" s="78" t="s">
        <v>5486</v>
      </c>
      <c r="P1744" s="78" t="s">
        <v>332</v>
      </c>
      <c r="Q1744" s="78" t="s">
        <v>332</v>
      </c>
      <c r="R1744" s="78" t="s">
        <v>331</v>
      </c>
      <c r="V1744">
        <v>1</v>
      </c>
      <c r="AV1744" s="78" t="s">
        <v>145</v>
      </c>
      <c r="AW1744" s="78" t="s">
        <v>5739</v>
      </c>
      <c r="AX1744" s="78" t="s">
        <v>145</v>
      </c>
      <c r="AY1744" s="78" t="s">
        <v>1093</v>
      </c>
      <c r="AZ1744" s="78" t="s">
        <v>145</v>
      </c>
    </row>
    <row r="1745" spans="1:52" ht="30" customHeight="1">
      <c r="A1745" s="172" t="s">
        <v>1799</v>
      </c>
      <c r="B1745" s="172" t="s">
        <v>1800</v>
      </c>
      <c r="C1745" s="172" t="s">
        <v>1801</v>
      </c>
      <c r="D1745" s="173">
        <v>1.6</v>
      </c>
      <c r="E1745" s="184">
        <f>단가대비표!O344</f>
        <v>0</v>
      </c>
      <c r="F1745" s="178">
        <f>TRUNC(E1745*D1745,1)</f>
        <v>0</v>
      </c>
      <c r="G1745" s="184">
        <f>단가대비표!P344</f>
        <v>0</v>
      </c>
      <c r="H1745" s="178">
        <f>TRUNC(G1745*D1745,1)</f>
        <v>0</v>
      </c>
      <c r="I1745" s="184">
        <f>단가대비표!V344</f>
        <v>111</v>
      </c>
      <c r="J1745" s="178">
        <f>TRUNC(I1745*D1745,1)</f>
        <v>177.6</v>
      </c>
      <c r="K1745" s="184">
        <f t="shared" si="274"/>
        <v>111</v>
      </c>
      <c r="L1745" s="178">
        <f t="shared" si="274"/>
        <v>177.6</v>
      </c>
      <c r="M1745" s="172" t="s">
        <v>1491</v>
      </c>
      <c r="N1745" s="78" t="s">
        <v>145</v>
      </c>
      <c r="O1745" s="78" t="s">
        <v>5490</v>
      </c>
      <c r="P1745" s="78" t="s">
        <v>332</v>
      </c>
      <c r="Q1745" s="78" t="s">
        <v>332</v>
      </c>
      <c r="R1745" s="78" t="s">
        <v>331</v>
      </c>
      <c r="V1745">
        <v>1</v>
      </c>
      <c r="AV1745" s="78" t="s">
        <v>145</v>
      </c>
      <c r="AW1745" s="78" t="s">
        <v>5740</v>
      </c>
      <c r="AX1745" s="78" t="s">
        <v>145</v>
      </c>
      <c r="AY1745" s="78" t="s">
        <v>1093</v>
      </c>
      <c r="AZ1745" s="78" t="s">
        <v>145</v>
      </c>
    </row>
    <row r="1746" spans="1:52" ht="30" customHeight="1">
      <c r="A1746" s="172" t="s">
        <v>1492</v>
      </c>
      <c r="B1746" s="172" t="s">
        <v>1493</v>
      </c>
      <c r="C1746" s="172" t="s">
        <v>1096</v>
      </c>
      <c r="D1746" s="173">
        <v>1</v>
      </c>
      <c r="E1746" s="184">
        <v>0</v>
      </c>
      <c r="F1746" s="178">
        <f>TRUNC(E1746*D1746,1)</f>
        <v>0</v>
      </c>
      <c r="G1746" s="184">
        <v>0</v>
      </c>
      <c r="H1746" s="178">
        <f>TRUNC(G1746*D1746,1)</f>
        <v>0</v>
      </c>
      <c r="I1746" s="184">
        <f>TRUNC(SUMIF(V1743:V1746, RIGHTB(O1746, 1), L1743:L1746)*U1746, 2)</f>
        <v>11484.1</v>
      </c>
      <c r="J1746" s="178">
        <f>TRUNC(I1746*D1746,1)</f>
        <v>11484.1</v>
      </c>
      <c r="K1746" s="184">
        <f t="shared" si="274"/>
        <v>11484.1</v>
      </c>
      <c r="L1746" s="178">
        <f t="shared" si="274"/>
        <v>11484.1</v>
      </c>
      <c r="M1746" s="172" t="s">
        <v>145</v>
      </c>
      <c r="N1746" s="78" t="s">
        <v>4150</v>
      </c>
      <c r="O1746" s="78" t="s">
        <v>4186</v>
      </c>
      <c r="P1746" s="78" t="s">
        <v>332</v>
      </c>
      <c r="Q1746" s="78" t="s">
        <v>332</v>
      </c>
      <c r="R1746" s="78" t="s">
        <v>332</v>
      </c>
      <c r="S1746">
        <v>3</v>
      </c>
      <c r="T1746">
        <v>2</v>
      </c>
      <c r="U1746">
        <v>1</v>
      </c>
      <c r="AV1746" s="78" t="s">
        <v>145</v>
      </c>
      <c r="AW1746" s="78" t="s">
        <v>5741</v>
      </c>
      <c r="AX1746" s="78" t="s">
        <v>145</v>
      </c>
      <c r="AY1746" s="78" t="s">
        <v>145</v>
      </c>
      <c r="AZ1746" s="78" t="s">
        <v>145</v>
      </c>
    </row>
    <row r="1747" spans="1:52" ht="30" customHeight="1">
      <c r="A1747" s="172" t="s">
        <v>1494</v>
      </c>
      <c r="B1747" s="172" t="s">
        <v>145</v>
      </c>
      <c r="C1747" s="172" t="s">
        <v>145</v>
      </c>
      <c r="D1747" s="173"/>
      <c r="E1747" s="184"/>
      <c r="F1747" s="178">
        <f>TRUNC(SUMIF(N1743:N1746, N1742, F1743:F1746),0)</f>
        <v>0</v>
      </c>
      <c r="G1747" s="184"/>
      <c r="H1747" s="178">
        <f>TRUNC(SUMIF(N1743:N1746, N1742, H1743:H1746),0)</f>
        <v>0</v>
      </c>
      <c r="I1747" s="184"/>
      <c r="J1747" s="178">
        <f>TRUNC(SUMIF(N1743:N1746, N1742, J1743:J1746),0)</f>
        <v>11484</v>
      </c>
      <c r="K1747" s="184"/>
      <c r="L1747" s="178">
        <f>F1747+H1747+J1747</f>
        <v>11484</v>
      </c>
      <c r="M1747" s="172" t="s">
        <v>145</v>
      </c>
      <c r="N1747" s="78" t="s">
        <v>342</v>
      </c>
      <c r="O1747" s="78" t="s">
        <v>342</v>
      </c>
      <c r="P1747" s="78" t="s">
        <v>145</v>
      </c>
      <c r="Q1747" s="78" t="s">
        <v>145</v>
      </c>
      <c r="R1747" s="78" t="s">
        <v>145</v>
      </c>
      <c r="AV1747" s="78" t="s">
        <v>145</v>
      </c>
      <c r="AW1747" s="78" t="s">
        <v>145</v>
      </c>
      <c r="AX1747" s="78" t="s">
        <v>145</v>
      </c>
      <c r="AY1747" s="78" t="s">
        <v>145</v>
      </c>
      <c r="AZ1747" s="78" t="s">
        <v>145</v>
      </c>
    </row>
    <row r="1748" spans="1:52" ht="30" customHeight="1">
      <c r="A1748" s="173"/>
      <c r="B1748" s="173"/>
      <c r="C1748" s="173"/>
      <c r="D1748" s="173"/>
      <c r="E1748" s="184"/>
      <c r="F1748" s="178"/>
      <c r="G1748" s="184"/>
      <c r="H1748" s="178"/>
      <c r="I1748" s="184"/>
      <c r="J1748" s="178"/>
      <c r="K1748" s="184"/>
      <c r="L1748" s="178"/>
      <c r="M1748" s="173"/>
    </row>
    <row r="1749" spans="1:52" ht="30" customHeight="1">
      <c r="A1749" s="179" t="s">
        <v>3316</v>
      </c>
      <c r="B1749" s="180"/>
      <c r="C1749" s="180"/>
      <c r="D1749" s="180"/>
      <c r="E1749" s="181"/>
      <c r="F1749" s="182"/>
      <c r="G1749" s="181"/>
      <c r="H1749" s="182"/>
      <c r="I1749" s="181"/>
      <c r="J1749" s="182"/>
      <c r="K1749" s="181"/>
      <c r="L1749" s="182"/>
      <c r="M1749" s="183"/>
      <c r="N1749" s="78" t="s">
        <v>4152</v>
      </c>
    </row>
    <row r="1750" spans="1:52" ht="30" customHeight="1">
      <c r="A1750" s="172" t="s">
        <v>1796</v>
      </c>
      <c r="B1750" s="172" t="s">
        <v>1514</v>
      </c>
      <c r="C1750" s="172" t="s">
        <v>1515</v>
      </c>
      <c r="D1750" s="173">
        <v>1.2500000000000001E-2</v>
      </c>
      <c r="E1750" s="184">
        <f>단가대비표!O376</f>
        <v>0</v>
      </c>
      <c r="F1750" s="178">
        <f>TRUNC(E1750*D1750,1)</f>
        <v>0</v>
      </c>
      <c r="G1750" s="184">
        <f>단가대비표!P376</f>
        <v>193922</v>
      </c>
      <c r="H1750" s="178">
        <f>TRUNC(G1750*D1750,1)</f>
        <v>2424</v>
      </c>
      <c r="I1750" s="184">
        <f>단가대비표!V376</f>
        <v>0</v>
      </c>
      <c r="J1750" s="178">
        <f>TRUNC(I1750*D1750,1)</f>
        <v>0</v>
      </c>
      <c r="K1750" s="184">
        <f t="shared" ref="K1750:L1754" si="275">TRUNC(E1750+G1750+I1750,1)</f>
        <v>193922</v>
      </c>
      <c r="L1750" s="178">
        <f t="shared" si="275"/>
        <v>2424</v>
      </c>
      <c r="M1750" s="172" t="s">
        <v>1491</v>
      </c>
      <c r="N1750" s="78" t="s">
        <v>145</v>
      </c>
      <c r="O1750" s="78" t="s">
        <v>5484</v>
      </c>
      <c r="P1750" s="78" t="s">
        <v>332</v>
      </c>
      <c r="Q1750" s="78" t="s">
        <v>332</v>
      </c>
      <c r="R1750" s="78" t="s">
        <v>331</v>
      </c>
      <c r="V1750">
        <v>1</v>
      </c>
      <c r="AV1750" s="78" t="s">
        <v>145</v>
      </c>
      <c r="AW1750" s="78" t="s">
        <v>5742</v>
      </c>
      <c r="AX1750" s="78" t="s">
        <v>145</v>
      </c>
      <c r="AY1750" s="78" t="s">
        <v>1093</v>
      </c>
      <c r="AZ1750" s="78" t="s">
        <v>145</v>
      </c>
    </row>
    <row r="1751" spans="1:52" ht="30" customHeight="1">
      <c r="A1751" s="172" t="s">
        <v>1797</v>
      </c>
      <c r="B1751" s="172" t="s">
        <v>1514</v>
      </c>
      <c r="C1751" s="172" t="s">
        <v>1515</v>
      </c>
      <c r="D1751" s="173">
        <v>1.2500000000000001E-2</v>
      </c>
      <c r="E1751" s="184">
        <f>단가대비표!O377</f>
        <v>0</v>
      </c>
      <c r="F1751" s="178">
        <f>TRUNC(E1751*D1751,1)</f>
        <v>0</v>
      </c>
      <c r="G1751" s="184">
        <f>단가대비표!P377</f>
        <v>172227</v>
      </c>
      <c r="H1751" s="178">
        <f>TRUNC(G1751*D1751,1)</f>
        <v>2152.8000000000002</v>
      </c>
      <c r="I1751" s="184">
        <f>단가대비표!V377</f>
        <v>0</v>
      </c>
      <c r="J1751" s="178">
        <f>TRUNC(I1751*D1751,1)</f>
        <v>0</v>
      </c>
      <c r="K1751" s="184">
        <f t="shared" si="275"/>
        <v>172227</v>
      </c>
      <c r="L1751" s="178">
        <f t="shared" si="275"/>
        <v>2152.8000000000002</v>
      </c>
      <c r="M1751" s="172" t="s">
        <v>1491</v>
      </c>
      <c r="N1751" s="78" t="s">
        <v>145</v>
      </c>
      <c r="O1751" s="78" t="s">
        <v>5486</v>
      </c>
      <c r="P1751" s="78" t="s">
        <v>332</v>
      </c>
      <c r="Q1751" s="78" t="s">
        <v>332</v>
      </c>
      <c r="R1751" s="78" t="s">
        <v>331</v>
      </c>
      <c r="V1751">
        <v>1</v>
      </c>
      <c r="AV1751" s="78" t="s">
        <v>145</v>
      </c>
      <c r="AW1751" s="78" t="s">
        <v>5743</v>
      </c>
      <c r="AX1751" s="78" t="s">
        <v>145</v>
      </c>
      <c r="AY1751" s="78" t="s">
        <v>1093</v>
      </c>
      <c r="AZ1751" s="78" t="s">
        <v>145</v>
      </c>
    </row>
    <row r="1752" spans="1:52" ht="30" customHeight="1">
      <c r="A1752" s="172" t="s">
        <v>1799</v>
      </c>
      <c r="B1752" s="172" t="s">
        <v>1800</v>
      </c>
      <c r="C1752" s="172" t="s">
        <v>1801</v>
      </c>
      <c r="D1752" s="173">
        <v>1.6</v>
      </c>
      <c r="E1752" s="184">
        <f>단가대비표!O344</f>
        <v>0</v>
      </c>
      <c r="F1752" s="178">
        <f>TRUNC(E1752*D1752,1)</f>
        <v>0</v>
      </c>
      <c r="G1752" s="184">
        <f>단가대비표!P344</f>
        <v>0</v>
      </c>
      <c r="H1752" s="178">
        <f>TRUNC(G1752*D1752,1)</f>
        <v>0</v>
      </c>
      <c r="I1752" s="184">
        <f>단가대비표!V344</f>
        <v>111</v>
      </c>
      <c r="J1752" s="178">
        <f>TRUNC(I1752*D1752,1)</f>
        <v>177.6</v>
      </c>
      <c r="K1752" s="184">
        <f t="shared" si="275"/>
        <v>111</v>
      </c>
      <c r="L1752" s="178">
        <f t="shared" si="275"/>
        <v>177.6</v>
      </c>
      <c r="M1752" s="172" t="s">
        <v>1491</v>
      </c>
      <c r="N1752" s="78" t="s">
        <v>145</v>
      </c>
      <c r="O1752" s="78" t="s">
        <v>5490</v>
      </c>
      <c r="P1752" s="78" t="s">
        <v>332</v>
      </c>
      <c r="Q1752" s="78" t="s">
        <v>332</v>
      </c>
      <c r="R1752" s="78" t="s">
        <v>331</v>
      </c>
      <c r="V1752">
        <v>1</v>
      </c>
      <c r="AV1752" s="78" t="s">
        <v>145</v>
      </c>
      <c r="AW1752" s="78" t="s">
        <v>5744</v>
      </c>
      <c r="AX1752" s="78" t="s">
        <v>145</v>
      </c>
      <c r="AY1752" s="78" t="s">
        <v>1093</v>
      </c>
      <c r="AZ1752" s="78" t="s">
        <v>145</v>
      </c>
    </row>
    <row r="1753" spans="1:52" ht="30" customHeight="1">
      <c r="A1753" s="172" t="s">
        <v>1558</v>
      </c>
      <c r="B1753" s="172" t="s">
        <v>1802</v>
      </c>
      <c r="C1753" s="172" t="s">
        <v>381</v>
      </c>
      <c r="D1753" s="173">
        <v>0.6</v>
      </c>
      <c r="E1753" s="184">
        <f>단가대비표!O343</f>
        <v>0</v>
      </c>
      <c r="F1753" s="178">
        <f>TRUNC(E1753*D1753,1)</f>
        <v>0</v>
      </c>
      <c r="G1753" s="184">
        <f>단가대비표!P343</f>
        <v>0</v>
      </c>
      <c r="H1753" s="178">
        <f>TRUNC(G1753*D1753,1)</f>
        <v>0</v>
      </c>
      <c r="I1753" s="184">
        <f>단가대비표!V343</f>
        <v>1753</v>
      </c>
      <c r="J1753" s="178">
        <f>TRUNC(I1753*D1753,1)</f>
        <v>1051.8</v>
      </c>
      <c r="K1753" s="184">
        <f t="shared" si="275"/>
        <v>1753</v>
      </c>
      <c r="L1753" s="178">
        <f t="shared" si="275"/>
        <v>1051.8</v>
      </c>
      <c r="M1753" s="172" t="s">
        <v>1491</v>
      </c>
      <c r="N1753" s="78" t="s">
        <v>145</v>
      </c>
      <c r="O1753" s="78" t="s">
        <v>5492</v>
      </c>
      <c r="P1753" s="78" t="s">
        <v>332</v>
      </c>
      <c r="Q1753" s="78" t="s">
        <v>332</v>
      </c>
      <c r="R1753" s="78" t="s">
        <v>331</v>
      </c>
      <c r="V1753">
        <v>1</v>
      </c>
      <c r="AV1753" s="78" t="s">
        <v>145</v>
      </c>
      <c r="AW1753" s="78" t="s">
        <v>5745</v>
      </c>
      <c r="AX1753" s="78" t="s">
        <v>145</v>
      </c>
      <c r="AY1753" s="78" t="s">
        <v>1093</v>
      </c>
      <c r="AZ1753" s="78" t="s">
        <v>145</v>
      </c>
    </row>
    <row r="1754" spans="1:52" ht="30" customHeight="1">
      <c r="A1754" s="172" t="s">
        <v>1492</v>
      </c>
      <c r="B1754" s="172" t="s">
        <v>1493</v>
      </c>
      <c r="C1754" s="172" t="s">
        <v>1096</v>
      </c>
      <c r="D1754" s="173">
        <v>1</v>
      </c>
      <c r="E1754" s="184">
        <v>0</v>
      </c>
      <c r="F1754" s="178">
        <f>TRUNC(E1754*D1754,1)</f>
        <v>0</v>
      </c>
      <c r="G1754" s="184">
        <v>0</v>
      </c>
      <c r="H1754" s="178">
        <f>TRUNC(G1754*D1754,1)</f>
        <v>0</v>
      </c>
      <c r="I1754" s="184">
        <f>TRUNC(SUMIF(V1750:V1754, RIGHTB(O1754, 1), L1750:L1754)*U1754, 2)</f>
        <v>5806.2</v>
      </c>
      <c r="J1754" s="178">
        <f>TRUNC(I1754*D1754,1)</f>
        <v>5806.2</v>
      </c>
      <c r="K1754" s="184">
        <f t="shared" si="275"/>
        <v>5806.2</v>
      </c>
      <c r="L1754" s="178">
        <f t="shared" si="275"/>
        <v>5806.2</v>
      </c>
      <c r="M1754" s="172" t="s">
        <v>145</v>
      </c>
      <c r="N1754" s="78" t="s">
        <v>4152</v>
      </c>
      <c r="O1754" s="78" t="s">
        <v>4186</v>
      </c>
      <c r="P1754" s="78" t="s">
        <v>332</v>
      </c>
      <c r="Q1754" s="78" t="s">
        <v>332</v>
      </c>
      <c r="R1754" s="78" t="s">
        <v>332</v>
      </c>
      <c r="S1754">
        <v>3</v>
      </c>
      <c r="T1754">
        <v>2</v>
      </c>
      <c r="U1754">
        <v>1</v>
      </c>
      <c r="AV1754" s="78" t="s">
        <v>145</v>
      </c>
      <c r="AW1754" s="78" t="s">
        <v>5746</v>
      </c>
      <c r="AX1754" s="78" t="s">
        <v>145</v>
      </c>
      <c r="AY1754" s="78" t="s">
        <v>145</v>
      </c>
      <c r="AZ1754" s="78" t="s">
        <v>145</v>
      </c>
    </row>
    <row r="1755" spans="1:52" ht="30" customHeight="1">
      <c r="A1755" s="172" t="s">
        <v>1494</v>
      </c>
      <c r="B1755" s="172" t="s">
        <v>145</v>
      </c>
      <c r="C1755" s="172" t="s">
        <v>145</v>
      </c>
      <c r="D1755" s="173"/>
      <c r="E1755" s="184"/>
      <c r="F1755" s="178">
        <f>TRUNC(SUMIF(N1750:N1754, N1749, F1750:F1754),0)</f>
        <v>0</v>
      </c>
      <c r="G1755" s="184"/>
      <c r="H1755" s="178">
        <f>TRUNC(SUMIF(N1750:N1754, N1749, H1750:H1754),0)</f>
        <v>0</v>
      </c>
      <c r="I1755" s="184"/>
      <c r="J1755" s="178">
        <f>TRUNC(SUMIF(N1750:N1754, N1749, J1750:J1754),0)</f>
        <v>5806</v>
      </c>
      <c r="K1755" s="184"/>
      <c r="L1755" s="178">
        <f>F1755+H1755+J1755</f>
        <v>5806</v>
      </c>
      <c r="M1755" s="172" t="s">
        <v>145</v>
      </c>
      <c r="N1755" s="78" t="s">
        <v>342</v>
      </c>
      <c r="O1755" s="78" t="s">
        <v>342</v>
      </c>
      <c r="P1755" s="78" t="s">
        <v>145</v>
      </c>
      <c r="Q1755" s="78" t="s">
        <v>145</v>
      </c>
      <c r="R1755" s="78" t="s">
        <v>145</v>
      </c>
      <c r="AV1755" s="78" t="s">
        <v>145</v>
      </c>
      <c r="AW1755" s="78" t="s">
        <v>145</v>
      </c>
      <c r="AX1755" s="78" t="s">
        <v>145</v>
      </c>
      <c r="AY1755" s="78" t="s">
        <v>145</v>
      </c>
      <c r="AZ1755" s="78" t="s">
        <v>145</v>
      </c>
    </row>
    <row r="1756" spans="1:52" ht="30" customHeight="1">
      <c r="A1756" s="173"/>
      <c r="B1756" s="173"/>
      <c r="C1756" s="173"/>
      <c r="D1756" s="173"/>
      <c r="E1756" s="184"/>
      <c r="F1756" s="178"/>
      <c r="G1756" s="184"/>
      <c r="H1756" s="178"/>
      <c r="I1756" s="184"/>
      <c r="J1756" s="178"/>
      <c r="K1756" s="184"/>
      <c r="L1756" s="178"/>
      <c r="M1756" s="173"/>
    </row>
    <row r="1757" spans="1:52" ht="30" customHeight="1">
      <c r="A1757" s="179" t="s">
        <v>3317</v>
      </c>
      <c r="B1757" s="180"/>
      <c r="C1757" s="180"/>
      <c r="D1757" s="180"/>
      <c r="E1757" s="181"/>
      <c r="F1757" s="182"/>
      <c r="G1757" s="181"/>
      <c r="H1757" s="182"/>
      <c r="I1757" s="181"/>
      <c r="J1757" s="182"/>
      <c r="K1757" s="181"/>
      <c r="L1757" s="182"/>
      <c r="M1757" s="183"/>
      <c r="N1757" s="78" t="s">
        <v>4154</v>
      </c>
    </row>
    <row r="1758" spans="1:52" ht="30" customHeight="1">
      <c r="A1758" s="172" t="s">
        <v>1796</v>
      </c>
      <c r="B1758" s="172" t="s">
        <v>1514</v>
      </c>
      <c r="C1758" s="172" t="s">
        <v>1515</v>
      </c>
      <c r="D1758" s="173">
        <v>6.25E-2</v>
      </c>
      <c r="E1758" s="184">
        <f>단가대비표!O376</f>
        <v>0</v>
      </c>
      <c r="F1758" s="178">
        <f>TRUNC(E1758*D1758,1)</f>
        <v>0</v>
      </c>
      <c r="G1758" s="184">
        <f>단가대비표!P376</f>
        <v>193922</v>
      </c>
      <c r="H1758" s="178">
        <f>TRUNC(G1758*D1758,1)</f>
        <v>12120.1</v>
      </c>
      <c r="I1758" s="184">
        <f>단가대비표!V376</f>
        <v>0</v>
      </c>
      <c r="J1758" s="178">
        <f>TRUNC(I1758*D1758,1)</f>
        <v>0</v>
      </c>
      <c r="K1758" s="184">
        <f t="shared" ref="K1758:L1762" si="276">TRUNC(E1758+G1758+I1758,1)</f>
        <v>193922</v>
      </c>
      <c r="L1758" s="178">
        <f t="shared" si="276"/>
        <v>12120.1</v>
      </c>
      <c r="M1758" s="172" t="s">
        <v>1491</v>
      </c>
      <c r="N1758" s="78" t="s">
        <v>145</v>
      </c>
      <c r="O1758" s="78" t="s">
        <v>5484</v>
      </c>
      <c r="P1758" s="78" t="s">
        <v>332</v>
      </c>
      <c r="Q1758" s="78" t="s">
        <v>332</v>
      </c>
      <c r="R1758" s="78" t="s">
        <v>331</v>
      </c>
      <c r="V1758">
        <v>1</v>
      </c>
      <c r="AV1758" s="78" t="s">
        <v>145</v>
      </c>
      <c r="AW1758" s="78" t="s">
        <v>5747</v>
      </c>
      <c r="AX1758" s="78" t="s">
        <v>145</v>
      </c>
      <c r="AY1758" s="78" t="s">
        <v>1093</v>
      </c>
      <c r="AZ1758" s="78" t="s">
        <v>145</v>
      </c>
    </row>
    <row r="1759" spans="1:52" ht="30" customHeight="1">
      <c r="A1759" s="172" t="s">
        <v>1797</v>
      </c>
      <c r="B1759" s="172" t="s">
        <v>1514</v>
      </c>
      <c r="C1759" s="172" t="s">
        <v>1515</v>
      </c>
      <c r="D1759" s="173">
        <v>3.7499999999999999E-2</v>
      </c>
      <c r="E1759" s="184">
        <f>단가대비표!O377</f>
        <v>0</v>
      </c>
      <c r="F1759" s="178">
        <f>TRUNC(E1759*D1759,1)</f>
        <v>0</v>
      </c>
      <c r="G1759" s="184">
        <f>단가대비표!P377</f>
        <v>172227</v>
      </c>
      <c r="H1759" s="178">
        <f>TRUNC(G1759*D1759,1)</f>
        <v>6458.5</v>
      </c>
      <c r="I1759" s="184">
        <f>단가대비표!V377</f>
        <v>0</v>
      </c>
      <c r="J1759" s="178">
        <f>TRUNC(I1759*D1759,1)</f>
        <v>0</v>
      </c>
      <c r="K1759" s="184">
        <f t="shared" si="276"/>
        <v>172227</v>
      </c>
      <c r="L1759" s="178">
        <f t="shared" si="276"/>
        <v>6458.5</v>
      </c>
      <c r="M1759" s="172" t="s">
        <v>1491</v>
      </c>
      <c r="N1759" s="78" t="s">
        <v>145</v>
      </c>
      <c r="O1759" s="78" t="s">
        <v>5486</v>
      </c>
      <c r="P1759" s="78" t="s">
        <v>332</v>
      </c>
      <c r="Q1759" s="78" t="s">
        <v>332</v>
      </c>
      <c r="R1759" s="78" t="s">
        <v>331</v>
      </c>
      <c r="V1759">
        <v>1</v>
      </c>
      <c r="AV1759" s="78" t="s">
        <v>145</v>
      </c>
      <c r="AW1759" s="78" t="s">
        <v>5748</v>
      </c>
      <c r="AX1759" s="78" t="s">
        <v>145</v>
      </c>
      <c r="AY1759" s="78" t="s">
        <v>1093</v>
      </c>
      <c r="AZ1759" s="78" t="s">
        <v>145</v>
      </c>
    </row>
    <row r="1760" spans="1:52" ht="30" customHeight="1">
      <c r="A1760" s="172" t="s">
        <v>1799</v>
      </c>
      <c r="B1760" s="172" t="s">
        <v>1800</v>
      </c>
      <c r="C1760" s="172" t="s">
        <v>1801</v>
      </c>
      <c r="D1760" s="173">
        <v>3.3</v>
      </c>
      <c r="E1760" s="184">
        <f>단가대비표!O344</f>
        <v>0</v>
      </c>
      <c r="F1760" s="178">
        <f>TRUNC(E1760*D1760,1)</f>
        <v>0</v>
      </c>
      <c r="G1760" s="184">
        <f>단가대비표!P344</f>
        <v>0</v>
      </c>
      <c r="H1760" s="178">
        <f>TRUNC(G1760*D1760,1)</f>
        <v>0</v>
      </c>
      <c r="I1760" s="184">
        <f>단가대비표!V344</f>
        <v>111</v>
      </c>
      <c r="J1760" s="178">
        <f>TRUNC(I1760*D1760,1)</f>
        <v>366.3</v>
      </c>
      <c r="K1760" s="184">
        <f t="shared" si="276"/>
        <v>111</v>
      </c>
      <c r="L1760" s="178">
        <f t="shared" si="276"/>
        <v>366.3</v>
      </c>
      <c r="M1760" s="172" t="s">
        <v>1491</v>
      </c>
      <c r="N1760" s="78" t="s">
        <v>145</v>
      </c>
      <c r="O1760" s="78" t="s">
        <v>5490</v>
      </c>
      <c r="P1760" s="78" t="s">
        <v>332</v>
      </c>
      <c r="Q1760" s="78" t="s">
        <v>332</v>
      </c>
      <c r="R1760" s="78" t="s">
        <v>331</v>
      </c>
      <c r="V1760">
        <v>1</v>
      </c>
      <c r="AV1760" s="78" t="s">
        <v>145</v>
      </c>
      <c r="AW1760" s="78" t="s">
        <v>5749</v>
      </c>
      <c r="AX1760" s="78" t="s">
        <v>145</v>
      </c>
      <c r="AY1760" s="78" t="s">
        <v>1093</v>
      </c>
      <c r="AZ1760" s="78" t="s">
        <v>145</v>
      </c>
    </row>
    <row r="1761" spans="1:52" ht="30" customHeight="1">
      <c r="A1761" s="172" t="s">
        <v>1803</v>
      </c>
      <c r="B1761" s="172" t="s">
        <v>1804</v>
      </c>
      <c r="C1761" s="172" t="s">
        <v>381</v>
      </c>
      <c r="D1761" s="173">
        <v>0.5</v>
      </c>
      <c r="E1761" s="184">
        <f>단가대비표!O61</f>
        <v>880</v>
      </c>
      <c r="F1761" s="178">
        <f>TRUNC(E1761*D1761,1)</f>
        <v>440</v>
      </c>
      <c r="G1761" s="184">
        <f>단가대비표!P61</f>
        <v>0</v>
      </c>
      <c r="H1761" s="178">
        <f>TRUNC(G1761*D1761,1)</f>
        <v>0</v>
      </c>
      <c r="I1761" s="184">
        <f>단가대비표!V61</f>
        <v>0</v>
      </c>
      <c r="J1761" s="178">
        <f>TRUNC(I1761*D1761,1)</f>
        <v>0</v>
      </c>
      <c r="K1761" s="184">
        <f t="shared" si="276"/>
        <v>880</v>
      </c>
      <c r="L1761" s="178">
        <f t="shared" si="276"/>
        <v>440</v>
      </c>
      <c r="M1761" s="172" t="s">
        <v>1491</v>
      </c>
      <c r="N1761" s="78" t="s">
        <v>145</v>
      </c>
      <c r="O1761" s="78" t="s">
        <v>5750</v>
      </c>
      <c r="P1761" s="78" t="s">
        <v>332</v>
      </c>
      <c r="Q1761" s="78" t="s">
        <v>332</v>
      </c>
      <c r="R1761" s="78" t="s">
        <v>331</v>
      </c>
      <c r="V1761">
        <v>1</v>
      </c>
      <c r="AV1761" s="78" t="s">
        <v>145</v>
      </c>
      <c r="AW1761" s="78" t="s">
        <v>5751</v>
      </c>
      <c r="AX1761" s="78" t="s">
        <v>145</v>
      </c>
      <c r="AY1761" s="78" t="s">
        <v>1093</v>
      </c>
      <c r="AZ1761" s="78" t="s">
        <v>145</v>
      </c>
    </row>
    <row r="1762" spans="1:52" ht="30" customHeight="1">
      <c r="A1762" s="172" t="s">
        <v>1492</v>
      </c>
      <c r="B1762" s="172" t="s">
        <v>1493</v>
      </c>
      <c r="C1762" s="172" t="s">
        <v>1096</v>
      </c>
      <c r="D1762" s="173">
        <v>1</v>
      </c>
      <c r="E1762" s="184">
        <v>0</v>
      </c>
      <c r="F1762" s="178">
        <f>TRUNC(E1762*D1762,1)</f>
        <v>0</v>
      </c>
      <c r="G1762" s="184">
        <v>0</v>
      </c>
      <c r="H1762" s="178">
        <f>TRUNC(G1762*D1762,1)</f>
        <v>0</v>
      </c>
      <c r="I1762" s="184">
        <f>TRUNC(SUMIF(V1758:V1762, RIGHTB(O1762, 1), L1758:L1762)*U1762, 2)</f>
        <v>19384.900000000001</v>
      </c>
      <c r="J1762" s="178">
        <f>TRUNC(I1762*D1762,1)</f>
        <v>19384.900000000001</v>
      </c>
      <c r="K1762" s="184">
        <f t="shared" si="276"/>
        <v>19384.900000000001</v>
      </c>
      <c r="L1762" s="178">
        <f t="shared" si="276"/>
        <v>19384.900000000001</v>
      </c>
      <c r="M1762" s="172" t="s">
        <v>145</v>
      </c>
      <c r="N1762" s="78" t="s">
        <v>4154</v>
      </c>
      <c r="O1762" s="78" t="s">
        <v>4186</v>
      </c>
      <c r="P1762" s="78" t="s">
        <v>332</v>
      </c>
      <c r="Q1762" s="78" t="s">
        <v>332</v>
      </c>
      <c r="R1762" s="78" t="s">
        <v>332</v>
      </c>
      <c r="S1762">
        <v>3</v>
      </c>
      <c r="T1762">
        <v>2</v>
      </c>
      <c r="U1762">
        <v>1</v>
      </c>
      <c r="AV1762" s="78" t="s">
        <v>145</v>
      </c>
      <c r="AW1762" s="78" t="s">
        <v>5752</v>
      </c>
      <c r="AX1762" s="78" t="s">
        <v>145</v>
      </c>
      <c r="AY1762" s="78" t="s">
        <v>145</v>
      </c>
      <c r="AZ1762" s="78" t="s">
        <v>145</v>
      </c>
    </row>
    <row r="1763" spans="1:52" ht="30" customHeight="1">
      <c r="A1763" s="172" t="s">
        <v>1494</v>
      </c>
      <c r="B1763" s="172" t="s">
        <v>145</v>
      </c>
      <c r="C1763" s="172" t="s">
        <v>145</v>
      </c>
      <c r="D1763" s="173"/>
      <c r="E1763" s="184"/>
      <c r="F1763" s="178">
        <f>TRUNC(SUMIF(N1758:N1762, N1757, F1758:F1762),0)</f>
        <v>0</v>
      </c>
      <c r="G1763" s="184"/>
      <c r="H1763" s="178">
        <f>TRUNC(SUMIF(N1758:N1762, N1757, H1758:H1762),0)</f>
        <v>0</v>
      </c>
      <c r="I1763" s="184"/>
      <c r="J1763" s="178">
        <f>TRUNC(SUMIF(N1758:N1762, N1757, J1758:J1762),0)</f>
        <v>19384</v>
      </c>
      <c r="K1763" s="184"/>
      <c r="L1763" s="178">
        <f>F1763+H1763+J1763</f>
        <v>19384</v>
      </c>
      <c r="M1763" s="172" t="s">
        <v>145</v>
      </c>
      <c r="N1763" s="78" t="s">
        <v>342</v>
      </c>
      <c r="O1763" s="78" t="s">
        <v>342</v>
      </c>
      <c r="P1763" s="78" t="s">
        <v>145</v>
      </c>
      <c r="Q1763" s="78" t="s">
        <v>145</v>
      </c>
      <c r="R1763" s="78" t="s">
        <v>145</v>
      </c>
      <c r="AV1763" s="78" t="s">
        <v>145</v>
      </c>
      <c r="AW1763" s="78" t="s">
        <v>145</v>
      </c>
      <c r="AX1763" s="78" t="s">
        <v>145</v>
      </c>
      <c r="AY1763" s="78" t="s">
        <v>145</v>
      </c>
      <c r="AZ1763" s="78" t="s">
        <v>145</v>
      </c>
    </row>
    <row r="1764" spans="1:52" ht="30" customHeight="1">
      <c r="A1764" s="173"/>
      <c r="B1764" s="173"/>
      <c r="C1764" s="173"/>
      <c r="D1764" s="173"/>
      <c r="E1764" s="184"/>
      <c r="F1764" s="178"/>
      <c r="G1764" s="184"/>
      <c r="H1764" s="178"/>
      <c r="I1764" s="184"/>
      <c r="J1764" s="178"/>
      <c r="K1764" s="184"/>
      <c r="L1764" s="178"/>
      <c r="M1764" s="173"/>
    </row>
    <row r="1765" spans="1:52" ht="30" customHeight="1">
      <c r="A1765" s="179" t="s">
        <v>3318</v>
      </c>
      <c r="B1765" s="180"/>
      <c r="C1765" s="180"/>
      <c r="D1765" s="180"/>
      <c r="E1765" s="181"/>
      <c r="F1765" s="182"/>
      <c r="G1765" s="181"/>
      <c r="H1765" s="182"/>
      <c r="I1765" s="181"/>
      <c r="J1765" s="182"/>
      <c r="K1765" s="181"/>
      <c r="L1765" s="182"/>
      <c r="M1765" s="183"/>
      <c r="N1765" s="78" t="s">
        <v>4156</v>
      </c>
    </row>
    <row r="1766" spans="1:52" ht="30" customHeight="1">
      <c r="A1766" s="172" t="s">
        <v>1796</v>
      </c>
      <c r="B1766" s="172" t="s">
        <v>1514</v>
      </c>
      <c r="C1766" s="172" t="s">
        <v>1515</v>
      </c>
      <c r="D1766" s="173">
        <v>0.05</v>
      </c>
      <c r="E1766" s="184">
        <f>단가대비표!O376</f>
        <v>0</v>
      </c>
      <c r="F1766" s="178">
        <f>TRUNC(E1766*D1766,1)</f>
        <v>0</v>
      </c>
      <c r="G1766" s="184">
        <f>단가대비표!P376</f>
        <v>193922</v>
      </c>
      <c r="H1766" s="178">
        <f>TRUNC(G1766*D1766,1)</f>
        <v>9696.1</v>
      </c>
      <c r="I1766" s="184">
        <f>단가대비표!V376</f>
        <v>0</v>
      </c>
      <c r="J1766" s="178">
        <f>TRUNC(I1766*D1766,1)</f>
        <v>0</v>
      </c>
      <c r="K1766" s="184">
        <f t="shared" ref="K1766:L1769" si="277">TRUNC(E1766+G1766+I1766,1)</f>
        <v>193922</v>
      </c>
      <c r="L1766" s="178">
        <f t="shared" si="277"/>
        <v>9696.1</v>
      </c>
      <c r="M1766" s="172" t="s">
        <v>1491</v>
      </c>
      <c r="N1766" s="78" t="s">
        <v>145</v>
      </c>
      <c r="O1766" s="78" t="s">
        <v>5484</v>
      </c>
      <c r="P1766" s="78" t="s">
        <v>332</v>
      </c>
      <c r="Q1766" s="78" t="s">
        <v>332</v>
      </c>
      <c r="R1766" s="78" t="s">
        <v>331</v>
      </c>
      <c r="V1766">
        <v>1</v>
      </c>
      <c r="AV1766" s="78" t="s">
        <v>145</v>
      </c>
      <c r="AW1766" s="78" t="s">
        <v>5753</v>
      </c>
      <c r="AX1766" s="78" t="s">
        <v>145</v>
      </c>
      <c r="AY1766" s="78" t="s">
        <v>1093</v>
      </c>
      <c r="AZ1766" s="78" t="s">
        <v>145</v>
      </c>
    </row>
    <row r="1767" spans="1:52" ht="30" customHeight="1">
      <c r="A1767" s="172" t="s">
        <v>1797</v>
      </c>
      <c r="B1767" s="172" t="s">
        <v>1514</v>
      </c>
      <c r="C1767" s="172" t="s">
        <v>1515</v>
      </c>
      <c r="D1767" s="173">
        <v>0.05</v>
      </c>
      <c r="E1767" s="184">
        <f>단가대비표!O377</f>
        <v>0</v>
      </c>
      <c r="F1767" s="178">
        <f>TRUNC(E1767*D1767,1)</f>
        <v>0</v>
      </c>
      <c r="G1767" s="184">
        <f>단가대비표!P377</f>
        <v>172227</v>
      </c>
      <c r="H1767" s="178">
        <f>TRUNC(G1767*D1767,1)</f>
        <v>8611.2999999999993</v>
      </c>
      <c r="I1767" s="184">
        <f>단가대비표!V377</f>
        <v>0</v>
      </c>
      <c r="J1767" s="178">
        <f>TRUNC(I1767*D1767,1)</f>
        <v>0</v>
      </c>
      <c r="K1767" s="184">
        <f t="shared" si="277"/>
        <v>172227</v>
      </c>
      <c r="L1767" s="178">
        <f t="shared" si="277"/>
        <v>8611.2999999999993</v>
      </c>
      <c r="M1767" s="172" t="s">
        <v>1491</v>
      </c>
      <c r="N1767" s="78" t="s">
        <v>145</v>
      </c>
      <c r="O1767" s="78" t="s">
        <v>5486</v>
      </c>
      <c r="P1767" s="78" t="s">
        <v>332</v>
      </c>
      <c r="Q1767" s="78" t="s">
        <v>332</v>
      </c>
      <c r="R1767" s="78" t="s">
        <v>331</v>
      </c>
      <c r="V1767">
        <v>1</v>
      </c>
      <c r="AV1767" s="78" t="s">
        <v>145</v>
      </c>
      <c r="AW1767" s="78" t="s">
        <v>5754</v>
      </c>
      <c r="AX1767" s="78" t="s">
        <v>145</v>
      </c>
      <c r="AY1767" s="78" t="s">
        <v>1093</v>
      </c>
      <c r="AZ1767" s="78" t="s">
        <v>145</v>
      </c>
    </row>
    <row r="1768" spans="1:52" ht="30" customHeight="1">
      <c r="A1768" s="172" t="s">
        <v>1799</v>
      </c>
      <c r="B1768" s="172" t="s">
        <v>1800</v>
      </c>
      <c r="C1768" s="172" t="s">
        <v>1801</v>
      </c>
      <c r="D1768" s="173">
        <v>4.2</v>
      </c>
      <c r="E1768" s="184">
        <f>단가대비표!O344</f>
        <v>0</v>
      </c>
      <c r="F1768" s="178">
        <f>TRUNC(E1768*D1768,1)</f>
        <v>0</v>
      </c>
      <c r="G1768" s="184">
        <f>단가대비표!P344</f>
        <v>0</v>
      </c>
      <c r="H1768" s="178">
        <f>TRUNC(G1768*D1768,1)</f>
        <v>0</v>
      </c>
      <c r="I1768" s="184">
        <f>단가대비표!V344</f>
        <v>111</v>
      </c>
      <c r="J1768" s="178">
        <f>TRUNC(I1768*D1768,1)</f>
        <v>466.2</v>
      </c>
      <c r="K1768" s="184">
        <f t="shared" si="277"/>
        <v>111</v>
      </c>
      <c r="L1768" s="178">
        <f t="shared" si="277"/>
        <v>466.2</v>
      </c>
      <c r="M1768" s="172" t="s">
        <v>1491</v>
      </c>
      <c r="N1768" s="78" t="s">
        <v>145</v>
      </c>
      <c r="O1768" s="78" t="s">
        <v>5490</v>
      </c>
      <c r="P1768" s="78" t="s">
        <v>332</v>
      </c>
      <c r="Q1768" s="78" t="s">
        <v>332</v>
      </c>
      <c r="R1768" s="78" t="s">
        <v>331</v>
      </c>
      <c r="V1768">
        <v>1</v>
      </c>
      <c r="AV1768" s="78" t="s">
        <v>145</v>
      </c>
      <c r="AW1768" s="78" t="s">
        <v>5755</v>
      </c>
      <c r="AX1768" s="78" t="s">
        <v>145</v>
      </c>
      <c r="AY1768" s="78" t="s">
        <v>1093</v>
      </c>
      <c r="AZ1768" s="78" t="s">
        <v>145</v>
      </c>
    </row>
    <row r="1769" spans="1:52" ht="30" customHeight="1">
      <c r="A1769" s="172" t="s">
        <v>1492</v>
      </c>
      <c r="B1769" s="172" t="s">
        <v>1493</v>
      </c>
      <c r="C1769" s="172" t="s">
        <v>1096</v>
      </c>
      <c r="D1769" s="173">
        <v>1</v>
      </c>
      <c r="E1769" s="184">
        <v>0</v>
      </c>
      <c r="F1769" s="178">
        <f>TRUNC(E1769*D1769,1)</f>
        <v>0</v>
      </c>
      <c r="G1769" s="184">
        <v>0</v>
      </c>
      <c r="H1769" s="178">
        <f>TRUNC(G1769*D1769,1)</f>
        <v>0</v>
      </c>
      <c r="I1769" s="184">
        <f>TRUNC(SUMIF(V1766:V1769, RIGHTB(O1769, 1), L1766:L1769)*U1769, 2)</f>
        <v>18773.599999999999</v>
      </c>
      <c r="J1769" s="178">
        <f>TRUNC(I1769*D1769,1)</f>
        <v>18773.599999999999</v>
      </c>
      <c r="K1769" s="184">
        <f t="shared" si="277"/>
        <v>18773.599999999999</v>
      </c>
      <c r="L1769" s="178">
        <f t="shared" si="277"/>
        <v>18773.599999999999</v>
      </c>
      <c r="M1769" s="172" t="s">
        <v>145</v>
      </c>
      <c r="N1769" s="78" t="s">
        <v>4156</v>
      </c>
      <c r="O1769" s="78" t="s">
        <v>4186</v>
      </c>
      <c r="P1769" s="78" t="s">
        <v>332</v>
      </c>
      <c r="Q1769" s="78" t="s">
        <v>332</v>
      </c>
      <c r="R1769" s="78" t="s">
        <v>332</v>
      </c>
      <c r="S1769">
        <v>3</v>
      </c>
      <c r="T1769">
        <v>2</v>
      </c>
      <c r="U1769">
        <v>1</v>
      </c>
      <c r="AV1769" s="78" t="s">
        <v>145</v>
      </c>
      <c r="AW1769" s="78" t="s">
        <v>5756</v>
      </c>
      <c r="AX1769" s="78" t="s">
        <v>145</v>
      </c>
      <c r="AY1769" s="78" t="s">
        <v>145</v>
      </c>
      <c r="AZ1769" s="78" t="s">
        <v>145</v>
      </c>
    </row>
    <row r="1770" spans="1:52" ht="30" customHeight="1">
      <c r="A1770" s="172" t="s">
        <v>1494</v>
      </c>
      <c r="B1770" s="172" t="s">
        <v>145</v>
      </c>
      <c r="C1770" s="172" t="s">
        <v>145</v>
      </c>
      <c r="D1770" s="173"/>
      <c r="E1770" s="184"/>
      <c r="F1770" s="178">
        <f>TRUNC(SUMIF(N1766:N1769, N1765, F1766:F1769),0)</f>
        <v>0</v>
      </c>
      <c r="G1770" s="184"/>
      <c r="H1770" s="178">
        <f>TRUNC(SUMIF(N1766:N1769, N1765, H1766:H1769),0)</f>
        <v>0</v>
      </c>
      <c r="I1770" s="184"/>
      <c r="J1770" s="178">
        <f>TRUNC(SUMIF(N1766:N1769, N1765, J1766:J1769),0)</f>
        <v>18773</v>
      </c>
      <c r="K1770" s="184"/>
      <c r="L1770" s="178">
        <f>F1770+H1770+J1770</f>
        <v>18773</v>
      </c>
      <c r="M1770" s="172" t="s">
        <v>145</v>
      </c>
      <c r="N1770" s="78" t="s">
        <v>342</v>
      </c>
      <c r="O1770" s="78" t="s">
        <v>342</v>
      </c>
      <c r="P1770" s="78" t="s">
        <v>145</v>
      </c>
      <c r="Q1770" s="78" t="s">
        <v>145</v>
      </c>
      <c r="R1770" s="78" t="s">
        <v>145</v>
      </c>
      <c r="AV1770" s="78" t="s">
        <v>145</v>
      </c>
      <c r="AW1770" s="78" t="s">
        <v>145</v>
      </c>
      <c r="AX1770" s="78" t="s">
        <v>145</v>
      </c>
      <c r="AY1770" s="78" t="s">
        <v>145</v>
      </c>
      <c r="AZ1770" s="78" t="s">
        <v>145</v>
      </c>
    </row>
    <row r="1771" spans="1:52" ht="30" customHeight="1">
      <c r="A1771" s="173"/>
      <c r="B1771" s="173"/>
      <c r="C1771" s="173"/>
      <c r="D1771" s="173"/>
      <c r="E1771" s="184"/>
      <c r="F1771" s="178"/>
      <c r="G1771" s="184"/>
      <c r="H1771" s="178"/>
      <c r="I1771" s="184"/>
      <c r="J1771" s="178"/>
      <c r="K1771" s="184"/>
      <c r="L1771" s="178"/>
      <c r="M1771" s="173"/>
    </row>
    <row r="1772" spans="1:52" ht="30" customHeight="1">
      <c r="A1772" s="179" t="s">
        <v>3319</v>
      </c>
      <c r="B1772" s="180"/>
      <c r="C1772" s="180"/>
      <c r="D1772" s="180"/>
      <c r="E1772" s="181"/>
      <c r="F1772" s="182"/>
      <c r="G1772" s="181"/>
      <c r="H1772" s="182"/>
      <c r="I1772" s="181"/>
      <c r="J1772" s="182"/>
      <c r="K1772" s="181"/>
      <c r="L1772" s="182"/>
      <c r="M1772" s="183"/>
      <c r="N1772" s="78" t="s">
        <v>4158</v>
      </c>
    </row>
    <row r="1773" spans="1:52" ht="30" customHeight="1">
      <c r="A1773" s="172" t="s">
        <v>1796</v>
      </c>
      <c r="B1773" s="172" t="s">
        <v>1514</v>
      </c>
      <c r="C1773" s="172" t="s">
        <v>1515</v>
      </c>
      <c r="D1773" s="173">
        <v>1.5375000000000001</v>
      </c>
      <c r="E1773" s="184">
        <f>단가대비표!O376</f>
        <v>0</v>
      </c>
      <c r="F1773" s="178">
        <f>TRUNC(E1773*D1773,1)</f>
        <v>0</v>
      </c>
      <c r="G1773" s="184">
        <f>단가대비표!P376</f>
        <v>193922</v>
      </c>
      <c r="H1773" s="178">
        <f>TRUNC(G1773*D1773,1)</f>
        <v>298155</v>
      </c>
      <c r="I1773" s="184">
        <f>단가대비표!V376</f>
        <v>0</v>
      </c>
      <c r="J1773" s="178">
        <f>TRUNC(I1773*D1773,1)</f>
        <v>0</v>
      </c>
      <c r="K1773" s="184">
        <f t="shared" ref="K1773:L1775" si="278">TRUNC(E1773+G1773+I1773,1)</f>
        <v>193922</v>
      </c>
      <c r="L1773" s="178">
        <f t="shared" si="278"/>
        <v>298155</v>
      </c>
      <c r="M1773" s="172" t="s">
        <v>1491</v>
      </c>
      <c r="N1773" s="78" t="s">
        <v>145</v>
      </c>
      <c r="O1773" s="78" t="s">
        <v>5484</v>
      </c>
      <c r="P1773" s="78" t="s">
        <v>332</v>
      </c>
      <c r="Q1773" s="78" t="s">
        <v>332</v>
      </c>
      <c r="R1773" s="78" t="s">
        <v>331</v>
      </c>
      <c r="V1773">
        <v>1</v>
      </c>
      <c r="AV1773" s="78" t="s">
        <v>145</v>
      </c>
      <c r="AW1773" s="78" t="s">
        <v>5757</v>
      </c>
      <c r="AX1773" s="78" t="s">
        <v>145</v>
      </c>
      <c r="AY1773" s="78" t="s">
        <v>1093</v>
      </c>
      <c r="AZ1773" s="78" t="s">
        <v>145</v>
      </c>
    </row>
    <row r="1774" spans="1:52" ht="30" customHeight="1">
      <c r="A1774" s="172" t="s">
        <v>1799</v>
      </c>
      <c r="B1774" s="172" t="s">
        <v>1800</v>
      </c>
      <c r="C1774" s="172" t="s">
        <v>1801</v>
      </c>
      <c r="D1774" s="173">
        <v>4.2</v>
      </c>
      <c r="E1774" s="184">
        <f>단가대비표!O344</f>
        <v>0</v>
      </c>
      <c r="F1774" s="178">
        <f>TRUNC(E1774*D1774,1)</f>
        <v>0</v>
      </c>
      <c r="G1774" s="184">
        <f>단가대비표!P344</f>
        <v>0</v>
      </c>
      <c r="H1774" s="178">
        <f>TRUNC(G1774*D1774,1)</f>
        <v>0</v>
      </c>
      <c r="I1774" s="184">
        <f>단가대비표!V344</f>
        <v>111</v>
      </c>
      <c r="J1774" s="178">
        <f>TRUNC(I1774*D1774,1)</f>
        <v>466.2</v>
      </c>
      <c r="K1774" s="184">
        <f t="shared" si="278"/>
        <v>111</v>
      </c>
      <c r="L1774" s="178">
        <f t="shared" si="278"/>
        <v>466.2</v>
      </c>
      <c r="M1774" s="172" t="s">
        <v>1491</v>
      </c>
      <c r="N1774" s="78" t="s">
        <v>145</v>
      </c>
      <c r="O1774" s="78" t="s">
        <v>5490</v>
      </c>
      <c r="P1774" s="78" t="s">
        <v>332</v>
      </c>
      <c r="Q1774" s="78" t="s">
        <v>332</v>
      </c>
      <c r="R1774" s="78" t="s">
        <v>331</v>
      </c>
      <c r="V1774">
        <v>1</v>
      </c>
      <c r="AV1774" s="78" t="s">
        <v>145</v>
      </c>
      <c r="AW1774" s="78" t="s">
        <v>5758</v>
      </c>
      <c r="AX1774" s="78" t="s">
        <v>145</v>
      </c>
      <c r="AY1774" s="78" t="s">
        <v>1093</v>
      </c>
      <c r="AZ1774" s="78" t="s">
        <v>145</v>
      </c>
    </row>
    <row r="1775" spans="1:52" ht="30" customHeight="1">
      <c r="A1775" s="172" t="s">
        <v>1492</v>
      </c>
      <c r="B1775" s="172" t="s">
        <v>1493</v>
      </c>
      <c r="C1775" s="172" t="s">
        <v>1096</v>
      </c>
      <c r="D1775" s="173">
        <v>1</v>
      </c>
      <c r="E1775" s="184">
        <v>0</v>
      </c>
      <c r="F1775" s="178">
        <f>TRUNC(E1775*D1775,1)</f>
        <v>0</v>
      </c>
      <c r="G1775" s="184">
        <v>0</v>
      </c>
      <c r="H1775" s="178">
        <f>TRUNC(G1775*D1775,1)</f>
        <v>0</v>
      </c>
      <c r="I1775" s="184">
        <f>TRUNC(SUMIF(V1773:V1775, RIGHTB(O1775, 1), L1773:L1775)*U1775, 2)</f>
        <v>298621.2</v>
      </c>
      <c r="J1775" s="178">
        <f>TRUNC(I1775*D1775,1)</f>
        <v>298621.2</v>
      </c>
      <c r="K1775" s="184">
        <f t="shared" si="278"/>
        <v>298621.2</v>
      </c>
      <c r="L1775" s="178">
        <f t="shared" si="278"/>
        <v>298621.2</v>
      </c>
      <c r="M1775" s="172" t="s">
        <v>145</v>
      </c>
      <c r="N1775" s="78" t="s">
        <v>4158</v>
      </c>
      <c r="O1775" s="78" t="s">
        <v>4186</v>
      </c>
      <c r="P1775" s="78" t="s">
        <v>332</v>
      </c>
      <c r="Q1775" s="78" t="s">
        <v>332</v>
      </c>
      <c r="R1775" s="78" t="s">
        <v>332</v>
      </c>
      <c r="S1775">
        <v>3</v>
      </c>
      <c r="T1775">
        <v>2</v>
      </c>
      <c r="U1775">
        <v>1</v>
      </c>
      <c r="AV1775" s="78" t="s">
        <v>145</v>
      </c>
      <c r="AW1775" s="78" t="s">
        <v>5759</v>
      </c>
      <c r="AX1775" s="78" t="s">
        <v>145</v>
      </c>
      <c r="AY1775" s="78" t="s">
        <v>145</v>
      </c>
      <c r="AZ1775" s="78" t="s">
        <v>145</v>
      </c>
    </row>
    <row r="1776" spans="1:52" ht="30" customHeight="1">
      <c r="A1776" s="172" t="s">
        <v>1494</v>
      </c>
      <c r="B1776" s="172" t="s">
        <v>145</v>
      </c>
      <c r="C1776" s="172" t="s">
        <v>145</v>
      </c>
      <c r="D1776" s="173"/>
      <c r="E1776" s="184"/>
      <c r="F1776" s="178">
        <f>TRUNC(SUMIF(N1773:N1775, N1772, F1773:F1775),0)</f>
        <v>0</v>
      </c>
      <c r="G1776" s="184"/>
      <c r="H1776" s="178">
        <f>TRUNC(SUMIF(N1773:N1775, N1772, H1773:H1775),0)</f>
        <v>0</v>
      </c>
      <c r="I1776" s="184"/>
      <c r="J1776" s="178">
        <f>TRUNC(SUMIF(N1773:N1775, N1772, J1773:J1775),0)</f>
        <v>298621</v>
      </c>
      <c r="K1776" s="184"/>
      <c r="L1776" s="178">
        <f>F1776+H1776+J1776</f>
        <v>298621</v>
      </c>
      <c r="M1776" s="172" t="s">
        <v>145</v>
      </c>
      <c r="N1776" s="78" t="s">
        <v>342</v>
      </c>
      <c r="O1776" s="78" t="s">
        <v>342</v>
      </c>
      <c r="P1776" s="78" t="s">
        <v>145</v>
      </c>
      <c r="Q1776" s="78" t="s">
        <v>145</v>
      </c>
      <c r="R1776" s="78" t="s">
        <v>145</v>
      </c>
      <c r="AV1776" s="78" t="s">
        <v>145</v>
      </c>
      <c r="AW1776" s="78" t="s">
        <v>145</v>
      </c>
      <c r="AX1776" s="78" t="s">
        <v>145</v>
      </c>
      <c r="AY1776" s="78" t="s">
        <v>145</v>
      </c>
      <c r="AZ1776" s="78" t="s">
        <v>145</v>
      </c>
    </row>
    <row r="1777" spans="1:52" ht="30" customHeight="1">
      <c r="A1777" s="173"/>
      <c r="B1777" s="173"/>
      <c r="C1777" s="173"/>
      <c r="D1777" s="173"/>
      <c r="E1777" s="184"/>
      <c r="F1777" s="178"/>
      <c r="G1777" s="184"/>
      <c r="H1777" s="178"/>
      <c r="I1777" s="184"/>
      <c r="J1777" s="178"/>
      <c r="K1777" s="184"/>
      <c r="L1777" s="178"/>
      <c r="M1777" s="173"/>
    </row>
    <row r="1778" spans="1:52" ht="30" customHeight="1">
      <c r="A1778" s="179" t="s">
        <v>3320</v>
      </c>
      <c r="B1778" s="180"/>
      <c r="C1778" s="180"/>
      <c r="D1778" s="180"/>
      <c r="E1778" s="181"/>
      <c r="F1778" s="182"/>
      <c r="G1778" s="181"/>
      <c r="H1778" s="182"/>
      <c r="I1778" s="181"/>
      <c r="J1778" s="182"/>
      <c r="K1778" s="181"/>
      <c r="L1778" s="182"/>
      <c r="M1778" s="183"/>
      <c r="N1778" s="78" t="s">
        <v>4160</v>
      </c>
    </row>
    <row r="1779" spans="1:52" ht="30" customHeight="1">
      <c r="A1779" s="172" t="s">
        <v>1796</v>
      </c>
      <c r="B1779" s="172" t="s">
        <v>1514</v>
      </c>
      <c r="C1779" s="172" t="s">
        <v>1515</v>
      </c>
      <c r="D1779" s="173">
        <v>1.2500000000000001E-2</v>
      </c>
      <c r="E1779" s="184">
        <f>단가대비표!O376</f>
        <v>0</v>
      </c>
      <c r="F1779" s="178">
        <f>TRUNC(E1779*D1779,1)</f>
        <v>0</v>
      </c>
      <c r="G1779" s="184">
        <f>단가대비표!P376</f>
        <v>193922</v>
      </c>
      <c r="H1779" s="178">
        <f>TRUNC(G1779*D1779,1)</f>
        <v>2424</v>
      </c>
      <c r="I1779" s="184">
        <f>단가대비표!V376</f>
        <v>0</v>
      </c>
      <c r="J1779" s="178">
        <f>TRUNC(I1779*D1779,1)</f>
        <v>0</v>
      </c>
      <c r="K1779" s="184">
        <f t="shared" ref="K1779:L1782" si="279">TRUNC(E1779+G1779+I1779,1)</f>
        <v>193922</v>
      </c>
      <c r="L1779" s="178">
        <f t="shared" si="279"/>
        <v>2424</v>
      </c>
      <c r="M1779" s="172" t="s">
        <v>1491</v>
      </c>
      <c r="N1779" s="78" t="s">
        <v>145</v>
      </c>
      <c r="O1779" s="78" t="s">
        <v>5484</v>
      </c>
      <c r="P1779" s="78" t="s">
        <v>332</v>
      </c>
      <c r="Q1779" s="78" t="s">
        <v>332</v>
      </c>
      <c r="R1779" s="78" t="s">
        <v>331</v>
      </c>
      <c r="V1779">
        <v>1</v>
      </c>
      <c r="AV1779" s="78" t="s">
        <v>145</v>
      </c>
      <c r="AW1779" s="78" t="s">
        <v>5760</v>
      </c>
      <c r="AX1779" s="78" t="s">
        <v>145</v>
      </c>
      <c r="AY1779" s="78" t="s">
        <v>1093</v>
      </c>
      <c r="AZ1779" s="78" t="s">
        <v>145</v>
      </c>
    </row>
    <row r="1780" spans="1:52" ht="30" customHeight="1">
      <c r="A1780" s="172" t="s">
        <v>1797</v>
      </c>
      <c r="B1780" s="172" t="s">
        <v>1514</v>
      </c>
      <c r="C1780" s="172" t="s">
        <v>1515</v>
      </c>
      <c r="D1780" s="173">
        <v>2.5000000000000001E-2</v>
      </c>
      <c r="E1780" s="184">
        <f>단가대비표!O377</f>
        <v>0</v>
      </c>
      <c r="F1780" s="178">
        <f>TRUNC(E1780*D1780,1)</f>
        <v>0</v>
      </c>
      <c r="G1780" s="184">
        <f>단가대비표!P377</f>
        <v>172227</v>
      </c>
      <c r="H1780" s="178">
        <f>TRUNC(G1780*D1780,1)</f>
        <v>4305.6000000000004</v>
      </c>
      <c r="I1780" s="184">
        <f>단가대비표!V377</f>
        <v>0</v>
      </c>
      <c r="J1780" s="178">
        <f>TRUNC(I1780*D1780,1)</f>
        <v>0</v>
      </c>
      <c r="K1780" s="184">
        <f t="shared" si="279"/>
        <v>172227</v>
      </c>
      <c r="L1780" s="178">
        <f t="shared" si="279"/>
        <v>4305.6000000000004</v>
      </c>
      <c r="M1780" s="172" t="s">
        <v>1491</v>
      </c>
      <c r="N1780" s="78" t="s">
        <v>145</v>
      </c>
      <c r="O1780" s="78" t="s">
        <v>5486</v>
      </c>
      <c r="P1780" s="78" t="s">
        <v>332</v>
      </c>
      <c r="Q1780" s="78" t="s">
        <v>332</v>
      </c>
      <c r="R1780" s="78" t="s">
        <v>331</v>
      </c>
      <c r="V1780">
        <v>1</v>
      </c>
      <c r="AV1780" s="78" t="s">
        <v>145</v>
      </c>
      <c r="AW1780" s="78" t="s">
        <v>5761</v>
      </c>
      <c r="AX1780" s="78" t="s">
        <v>145</v>
      </c>
      <c r="AY1780" s="78" t="s">
        <v>1093</v>
      </c>
      <c r="AZ1780" s="78" t="s">
        <v>145</v>
      </c>
    </row>
    <row r="1781" spans="1:52" ht="30" customHeight="1">
      <c r="A1781" s="172" t="s">
        <v>1799</v>
      </c>
      <c r="B1781" s="172" t="s">
        <v>1800</v>
      </c>
      <c r="C1781" s="172" t="s">
        <v>1801</v>
      </c>
      <c r="D1781" s="173">
        <v>1.6</v>
      </c>
      <c r="E1781" s="184">
        <f>단가대비표!O344</f>
        <v>0</v>
      </c>
      <c r="F1781" s="178">
        <f>TRUNC(E1781*D1781,1)</f>
        <v>0</v>
      </c>
      <c r="G1781" s="184">
        <f>단가대비표!P344</f>
        <v>0</v>
      </c>
      <c r="H1781" s="178">
        <f>TRUNC(G1781*D1781,1)</f>
        <v>0</v>
      </c>
      <c r="I1781" s="184">
        <f>단가대비표!V344</f>
        <v>111</v>
      </c>
      <c r="J1781" s="178">
        <f>TRUNC(I1781*D1781,1)</f>
        <v>177.6</v>
      </c>
      <c r="K1781" s="184">
        <f t="shared" si="279"/>
        <v>111</v>
      </c>
      <c r="L1781" s="178">
        <f t="shared" si="279"/>
        <v>177.6</v>
      </c>
      <c r="M1781" s="172" t="s">
        <v>1491</v>
      </c>
      <c r="N1781" s="78" t="s">
        <v>145</v>
      </c>
      <c r="O1781" s="78" t="s">
        <v>5490</v>
      </c>
      <c r="P1781" s="78" t="s">
        <v>332</v>
      </c>
      <c r="Q1781" s="78" t="s">
        <v>332</v>
      </c>
      <c r="R1781" s="78" t="s">
        <v>331</v>
      </c>
      <c r="V1781">
        <v>1</v>
      </c>
      <c r="AV1781" s="78" t="s">
        <v>145</v>
      </c>
      <c r="AW1781" s="78" t="s">
        <v>5762</v>
      </c>
      <c r="AX1781" s="78" t="s">
        <v>145</v>
      </c>
      <c r="AY1781" s="78" t="s">
        <v>1093</v>
      </c>
      <c r="AZ1781" s="78" t="s">
        <v>145</v>
      </c>
    </row>
    <row r="1782" spans="1:52" ht="30" customHeight="1">
      <c r="A1782" s="172" t="s">
        <v>1492</v>
      </c>
      <c r="B1782" s="172" t="s">
        <v>1493</v>
      </c>
      <c r="C1782" s="172" t="s">
        <v>1096</v>
      </c>
      <c r="D1782" s="173">
        <v>1</v>
      </c>
      <c r="E1782" s="184">
        <v>0</v>
      </c>
      <c r="F1782" s="178">
        <f>TRUNC(E1782*D1782,1)</f>
        <v>0</v>
      </c>
      <c r="G1782" s="184">
        <v>0</v>
      </c>
      <c r="H1782" s="178">
        <f>TRUNC(G1782*D1782,1)</f>
        <v>0</v>
      </c>
      <c r="I1782" s="184">
        <f>TRUNC(SUMIF(V1779:V1782, RIGHTB(O1782, 1), L1779:L1782)*U1782, 2)</f>
        <v>6907.2</v>
      </c>
      <c r="J1782" s="178">
        <f>TRUNC(I1782*D1782,1)</f>
        <v>6907.2</v>
      </c>
      <c r="K1782" s="184">
        <f t="shared" si="279"/>
        <v>6907.2</v>
      </c>
      <c r="L1782" s="178">
        <f t="shared" si="279"/>
        <v>6907.2</v>
      </c>
      <c r="M1782" s="172" t="s">
        <v>145</v>
      </c>
      <c r="N1782" s="78" t="s">
        <v>4160</v>
      </c>
      <c r="O1782" s="78" t="s">
        <v>4186</v>
      </c>
      <c r="P1782" s="78" t="s">
        <v>332</v>
      </c>
      <c r="Q1782" s="78" t="s">
        <v>332</v>
      </c>
      <c r="R1782" s="78" t="s">
        <v>332</v>
      </c>
      <c r="S1782">
        <v>3</v>
      </c>
      <c r="T1782">
        <v>2</v>
      </c>
      <c r="U1782">
        <v>1</v>
      </c>
      <c r="AV1782" s="78" t="s">
        <v>145</v>
      </c>
      <c r="AW1782" s="78" t="s">
        <v>5763</v>
      </c>
      <c r="AX1782" s="78" t="s">
        <v>145</v>
      </c>
      <c r="AY1782" s="78" t="s">
        <v>145</v>
      </c>
      <c r="AZ1782" s="78" t="s">
        <v>145</v>
      </c>
    </row>
    <row r="1783" spans="1:52" ht="30" customHeight="1">
      <c r="A1783" s="172" t="s">
        <v>1494</v>
      </c>
      <c r="B1783" s="172" t="s">
        <v>145</v>
      </c>
      <c r="C1783" s="172" t="s">
        <v>145</v>
      </c>
      <c r="D1783" s="173"/>
      <c r="E1783" s="184"/>
      <c r="F1783" s="178">
        <f>TRUNC(SUMIF(N1779:N1782, N1778, F1779:F1782),0)</f>
        <v>0</v>
      </c>
      <c r="G1783" s="184"/>
      <c r="H1783" s="178">
        <f>TRUNC(SUMIF(N1779:N1782, N1778, H1779:H1782),0)</f>
        <v>0</v>
      </c>
      <c r="I1783" s="184"/>
      <c r="J1783" s="178">
        <f>TRUNC(SUMIF(N1779:N1782, N1778, J1779:J1782),0)</f>
        <v>6907</v>
      </c>
      <c r="K1783" s="184"/>
      <c r="L1783" s="178">
        <f>F1783+H1783+J1783</f>
        <v>6907</v>
      </c>
      <c r="M1783" s="172" t="s">
        <v>145</v>
      </c>
      <c r="N1783" s="78" t="s">
        <v>342</v>
      </c>
      <c r="O1783" s="78" t="s">
        <v>342</v>
      </c>
      <c r="P1783" s="78" t="s">
        <v>145</v>
      </c>
      <c r="Q1783" s="78" t="s">
        <v>145</v>
      </c>
      <c r="R1783" s="78" t="s">
        <v>145</v>
      </c>
      <c r="AV1783" s="78" t="s">
        <v>145</v>
      </c>
      <c r="AW1783" s="78" t="s">
        <v>145</v>
      </c>
      <c r="AX1783" s="78" t="s">
        <v>145</v>
      </c>
      <c r="AY1783" s="78" t="s">
        <v>145</v>
      </c>
      <c r="AZ1783" s="78" t="s">
        <v>145</v>
      </c>
    </row>
    <row r="1784" spans="1:52" ht="30" customHeight="1">
      <c r="A1784" s="173"/>
      <c r="B1784" s="173"/>
      <c r="C1784" s="173"/>
      <c r="D1784" s="173"/>
      <c r="E1784" s="184"/>
      <c r="F1784" s="178"/>
      <c r="G1784" s="184"/>
      <c r="H1784" s="178"/>
      <c r="I1784" s="184"/>
      <c r="J1784" s="178"/>
      <c r="K1784" s="184"/>
      <c r="L1784" s="178"/>
      <c r="M1784" s="173"/>
    </row>
    <row r="1785" spans="1:52" ht="30" customHeight="1">
      <c r="A1785" s="179" t="s">
        <v>3321</v>
      </c>
      <c r="B1785" s="180"/>
      <c r="C1785" s="180"/>
      <c r="D1785" s="180"/>
      <c r="E1785" s="181"/>
      <c r="F1785" s="182"/>
      <c r="G1785" s="181"/>
      <c r="H1785" s="182"/>
      <c r="I1785" s="181"/>
      <c r="J1785" s="182"/>
      <c r="K1785" s="181"/>
      <c r="L1785" s="182"/>
      <c r="M1785" s="183"/>
      <c r="N1785" s="78" t="s">
        <v>4162</v>
      </c>
    </row>
    <row r="1786" spans="1:52" ht="30" customHeight="1">
      <c r="A1786" s="172" t="s">
        <v>1798</v>
      </c>
      <c r="B1786" s="172" t="s">
        <v>1514</v>
      </c>
      <c r="C1786" s="172" t="s">
        <v>1515</v>
      </c>
      <c r="D1786" s="173">
        <v>1.2500000000000001E-2</v>
      </c>
      <c r="E1786" s="184">
        <f>단가대비표!O378</f>
        <v>0</v>
      </c>
      <c r="F1786" s="178">
        <f>TRUNC(E1786*D1786,1)</f>
        <v>0</v>
      </c>
      <c r="G1786" s="184">
        <f>단가대비표!P378</f>
        <v>144810</v>
      </c>
      <c r="H1786" s="178">
        <f>TRUNC(G1786*D1786,1)</f>
        <v>1810.1</v>
      </c>
      <c r="I1786" s="184">
        <f>단가대비표!V378</f>
        <v>0</v>
      </c>
      <c r="J1786" s="178">
        <f>TRUNC(I1786*D1786,1)</f>
        <v>0</v>
      </c>
      <c r="K1786" s="184">
        <f>TRUNC(E1786+G1786+I1786,1)</f>
        <v>144810</v>
      </c>
      <c r="L1786" s="178">
        <f>TRUNC(F1786+H1786+J1786,1)</f>
        <v>1810.1</v>
      </c>
      <c r="M1786" s="172" t="s">
        <v>1491</v>
      </c>
      <c r="N1786" s="78" t="s">
        <v>145</v>
      </c>
      <c r="O1786" s="78" t="s">
        <v>5488</v>
      </c>
      <c r="P1786" s="78" t="s">
        <v>332</v>
      </c>
      <c r="Q1786" s="78" t="s">
        <v>332</v>
      </c>
      <c r="R1786" s="78" t="s">
        <v>331</v>
      </c>
      <c r="V1786">
        <v>1</v>
      </c>
      <c r="AV1786" s="78" t="s">
        <v>145</v>
      </c>
      <c r="AW1786" s="78" t="s">
        <v>5764</v>
      </c>
      <c r="AX1786" s="78" t="s">
        <v>145</v>
      </c>
      <c r="AY1786" s="78" t="s">
        <v>1093</v>
      </c>
      <c r="AZ1786" s="78" t="s">
        <v>145</v>
      </c>
    </row>
    <row r="1787" spans="1:52" ht="30" customHeight="1">
      <c r="A1787" s="172" t="s">
        <v>1492</v>
      </c>
      <c r="B1787" s="172" t="s">
        <v>1493</v>
      </c>
      <c r="C1787" s="172" t="s">
        <v>1096</v>
      </c>
      <c r="D1787" s="173">
        <v>1</v>
      </c>
      <c r="E1787" s="184">
        <v>0</v>
      </c>
      <c r="F1787" s="178">
        <f>TRUNC(E1787*D1787,1)</f>
        <v>0</v>
      </c>
      <c r="G1787" s="184">
        <v>0</v>
      </c>
      <c r="H1787" s="178">
        <f>TRUNC(G1787*D1787,1)</f>
        <v>0</v>
      </c>
      <c r="I1787" s="184">
        <f>TRUNC(SUMIF(V1786:V1787, RIGHTB(O1787, 1), L1786:L1787)*U1787, 2)</f>
        <v>1810.1</v>
      </c>
      <c r="J1787" s="178">
        <f>TRUNC(I1787*D1787,1)</f>
        <v>1810.1</v>
      </c>
      <c r="K1787" s="184">
        <f>TRUNC(E1787+G1787+I1787,1)</f>
        <v>1810.1</v>
      </c>
      <c r="L1787" s="178">
        <f>TRUNC(F1787+H1787+J1787,1)</f>
        <v>1810.1</v>
      </c>
      <c r="M1787" s="172" t="s">
        <v>145</v>
      </c>
      <c r="N1787" s="78" t="s">
        <v>4162</v>
      </c>
      <c r="O1787" s="78" t="s">
        <v>4186</v>
      </c>
      <c r="P1787" s="78" t="s">
        <v>332</v>
      </c>
      <c r="Q1787" s="78" t="s">
        <v>332</v>
      </c>
      <c r="R1787" s="78" t="s">
        <v>332</v>
      </c>
      <c r="S1787">
        <v>3</v>
      </c>
      <c r="T1787">
        <v>2</v>
      </c>
      <c r="U1787">
        <v>1</v>
      </c>
      <c r="AV1787" s="78" t="s">
        <v>145</v>
      </c>
      <c r="AW1787" s="78" t="s">
        <v>5765</v>
      </c>
      <c r="AX1787" s="78" t="s">
        <v>145</v>
      </c>
      <c r="AY1787" s="78" t="s">
        <v>145</v>
      </c>
      <c r="AZ1787" s="78" t="s">
        <v>145</v>
      </c>
    </row>
    <row r="1788" spans="1:52" ht="30" customHeight="1">
      <c r="A1788" s="172" t="s">
        <v>1494</v>
      </c>
      <c r="B1788" s="172" t="s">
        <v>145</v>
      </c>
      <c r="C1788" s="172" t="s">
        <v>145</v>
      </c>
      <c r="D1788" s="173"/>
      <c r="E1788" s="184"/>
      <c r="F1788" s="178">
        <f>TRUNC(SUMIF(N1786:N1787, N1785, F1786:F1787),0)</f>
        <v>0</v>
      </c>
      <c r="G1788" s="184"/>
      <c r="H1788" s="178">
        <f>TRUNC(SUMIF(N1786:N1787, N1785, H1786:H1787),0)</f>
        <v>0</v>
      </c>
      <c r="I1788" s="184"/>
      <c r="J1788" s="178">
        <f>TRUNC(SUMIF(N1786:N1787, N1785, J1786:J1787),0)</f>
        <v>1810</v>
      </c>
      <c r="K1788" s="184"/>
      <c r="L1788" s="178">
        <f>F1788+H1788+J1788</f>
        <v>1810</v>
      </c>
      <c r="M1788" s="172" t="s">
        <v>145</v>
      </c>
      <c r="N1788" s="78" t="s">
        <v>342</v>
      </c>
      <c r="O1788" s="78" t="s">
        <v>342</v>
      </c>
      <c r="P1788" s="78" t="s">
        <v>145</v>
      </c>
      <c r="Q1788" s="78" t="s">
        <v>145</v>
      </c>
      <c r="R1788" s="78" t="s">
        <v>145</v>
      </c>
      <c r="AV1788" s="78" t="s">
        <v>145</v>
      </c>
      <c r="AW1788" s="78" t="s">
        <v>145</v>
      </c>
      <c r="AX1788" s="78" t="s">
        <v>145</v>
      </c>
      <c r="AY1788" s="78" t="s">
        <v>145</v>
      </c>
      <c r="AZ1788" s="78" t="s">
        <v>145</v>
      </c>
    </row>
    <row r="1789" spans="1:52" ht="30" customHeight="1">
      <c r="A1789" s="173"/>
      <c r="B1789" s="173"/>
      <c r="C1789" s="173"/>
      <c r="D1789" s="173"/>
      <c r="E1789" s="184"/>
      <c r="F1789" s="178"/>
      <c r="G1789" s="184"/>
      <c r="H1789" s="178"/>
      <c r="I1789" s="184"/>
      <c r="J1789" s="178"/>
      <c r="K1789" s="184"/>
      <c r="L1789" s="178"/>
      <c r="M1789" s="173"/>
    </row>
    <row r="1790" spans="1:52" ht="30" customHeight="1">
      <c r="A1790" s="179" t="s">
        <v>3322</v>
      </c>
      <c r="B1790" s="180"/>
      <c r="C1790" s="180"/>
      <c r="D1790" s="180"/>
      <c r="E1790" s="181"/>
      <c r="F1790" s="182"/>
      <c r="G1790" s="181"/>
      <c r="H1790" s="182"/>
      <c r="I1790" s="181"/>
      <c r="J1790" s="182"/>
      <c r="K1790" s="181"/>
      <c r="L1790" s="182"/>
      <c r="M1790" s="183"/>
      <c r="N1790" s="78" t="s">
        <v>4164</v>
      </c>
    </row>
    <row r="1791" spans="1:52" ht="30" customHeight="1">
      <c r="A1791" s="172" t="s">
        <v>1796</v>
      </c>
      <c r="B1791" s="172" t="s">
        <v>1514</v>
      </c>
      <c r="C1791" s="172" t="s">
        <v>1515</v>
      </c>
      <c r="D1791" s="173">
        <v>1.2500000000000001E-2</v>
      </c>
      <c r="E1791" s="184">
        <f>단가대비표!O376</f>
        <v>0</v>
      </c>
      <c r="F1791" s="178">
        <f>TRUNC(E1791*D1791,1)</f>
        <v>0</v>
      </c>
      <c r="G1791" s="184">
        <f>단가대비표!P376</f>
        <v>193922</v>
      </c>
      <c r="H1791" s="178">
        <f>TRUNC(G1791*D1791,1)</f>
        <v>2424</v>
      </c>
      <c r="I1791" s="184">
        <f>단가대비표!V376</f>
        <v>0</v>
      </c>
      <c r="J1791" s="178">
        <f>TRUNC(I1791*D1791,1)</f>
        <v>0</v>
      </c>
      <c r="K1791" s="184">
        <f t="shared" ref="K1791:L1795" si="280">TRUNC(E1791+G1791+I1791,1)</f>
        <v>193922</v>
      </c>
      <c r="L1791" s="178">
        <f t="shared" si="280"/>
        <v>2424</v>
      </c>
      <c r="M1791" s="172" t="s">
        <v>1491</v>
      </c>
      <c r="N1791" s="78" t="s">
        <v>145</v>
      </c>
      <c r="O1791" s="78" t="s">
        <v>5484</v>
      </c>
      <c r="P1791" s="78" t="s">
        <v>332</v>
      </c>
      <c r="Q1791" s="78" t="s">
        <v>332</v>
      </c>
      <c r="R1791" s="78" t="s">
        <v>331</v>
      </c>
      <c r="V1791">
        <v>1</v>
      </c>
      <c r="AV1791" s="78" t="s">
        <v>145</v>
      </c>
      <c r="AW1791" s="78" t="s">
        <v>5766</v>
      </c>
      <c r="AX1791" s="78" t="s">
        <v>145</v>
      </c>
      <c r="AY1791" s="78" t="s">
        <v>1093</v>
      </c>
      <c r="AZ1791" s="78" t="s">
        <v>145</v>
      </c>
    </row>
    <row r="1792" spans="1:52" ht="30" customHeight="1">
      <c r="A1792" s="172" t="s">
        <v>1797</v>
      </c>
      <c r="B1792" s="172" t="s">
        <v>1514</v>
      </c>
      <c r="C1792" s="172" t="s">
        <v>1515</v>
      </c>
      <c r="D1792" s="173">
        <v>1.2500000000000001E-2</v>
      </c>
      <c r="E1792" s="184">
        <f>단가대비표!O377</f>
        <v>0</v>
      </c>
      <c r="F1792" s="178">
        <f>TRUNC(E1792*D1792,1)</f>
        <v>0</v>
      </c>
      <c r="G1792" s="184">
        <f>단가대비표!P377</f>
        <v>172227</v>
      </c>
      <c r="H1792" s="178">
        <f>TRUNC(G1792*D1792,1)</f>
        <v>2152.8000000000002</v>
      </c>
      <c r="I1792" s="184">
        <f>단가대비표!V377</f>
        <v>0</v>
      </c>
      <c r="J1792" s="178">
        <f>TRUNC(I1792*D1792,1)</f>
        <v>0</v>
      </c>
      <c r="K1792" s="184">
        <f t="shared" si="280"/>
        <v>172227</v>
      </c>
      <c r="L1792" s="178">
        <f t="shared" si="280"/>
        <v>2152.8000000000002</v>
      </c>
      <c r="M1792" s="172" t="s">
        <v>1491</v>
      </c>
      <c r="N1792" s="78" t="s">
        <v>145</v>
      </c>
      <c r="O1792" s="78" t="s">
        <v>5486</v>
      </c>
      <c r="P1792" s="78" t="s">
        <v>332</v>
      </c>
      <c r="Q1792" s="78" t="s">
        <v>332</v>
      </c>
      <c r="R1792" s="78" t="s">
        <v>331</v>
      </c>
      <c r="V1792">
        <v>1</v>
      </c>
      <c r="AV1792" s="78" t="s">
        <v>145</v>
      </c>
      <c r="AW1792" s="78" t="s">
        <v>5767</v>
      </c>
      <c r="AX1792" s="78" t="s">
        <v>145</v>
      </c>
      <c r="AY1792" s="78" t="s">
        <v>1093</v>
      </c>
      <c r="AZ1792" s="78" t="s">
        <v>145</v>
      </c>
    </row>
    <row r="1793" spans="1:52" ht="30" customHeight="1">
      <c r="A1793" s="172" t="s">
        <v>1799</v>
      </c>
      <c r="B1793" s="172" t="s">
        <v>1800</v>
      </c>
      <c r="C1793" s="172" t="s">
        <v>1801</v>
      </c>
      <c r="D1793" s="173">
        <v>3</v>
      </c>
      <c r="E1793" s="184">
        <f>단가대비표!O344</f>
        <v>0</v>
      </c>
      <c r="F1793" s="178">
        <f>TRUNC(E1793*D1793,1)</f>
        <v>0</v>
      </c>
      <c r="G1793" s="184">
        <f>단가대비표!P344</f>
        <v>0</v>
      </c>
      <c r="H1793" s="178">
        <f>TRUNC(G1793*D1793,1)</f>
        <v>0</v>
      </c>
      <c r="I1793" s="184">
        <f>단가대비표!V344</f>
        <v>111</v>
      </c>
      <c r="J1793" s="178">
        <f>TRUNC(I1793*D1793,1)</f>
        <v>333</v>
      </c>
      <c r="K1793" s="184">
        <f t="shared" si="280"/>
        <v>111</v>
      </c>
      <c r="L1793" s="178">
        <f t="shared" si="280"/>
        <v>333</v>
      </c>
      <c r="M1793" s="172" t="s">
        <v>1491</v>
      </c>
      <c r="N1793" s="78" t="s">
        <v>145</v>
      </c>
      <c r="O1793" s="78" t="s">
        <v>5490</v>
      </c>
      <c r="P1793" s="78" t="s">
        <v>332</v>
      </c>
      <c r="Q1793" s="78" t="s">
        <v>332</v>
      </c>
      <c r="R1793" s="78" t="s">
        <v>331</v>
      </c>
      <c r="V1793">
        <v>1</v>
      </c>
      <c r="AV1793" s="78" t="s">
        <v>145</v>
      </c>
      <c r="AW1793" s="78" t="s">
        <v>5768</v>
      </c>
      <c r="AX1793" s="78" t="s">
        <v>145</v>
      </c>
      <c r="AY1793" s="78" t="s">
        <v>1093</v>
      </c>
      <c r="AZ1793" s="78" t="s">
        <v>145</v>
      </c>
    </row>
    <row r="1794" spans="1:52" ht="30" customHeight="1">
      <c r="A1794" s="172" t="s">
        <v>1558</v>
      </c>
      <c r="B1794" s="172" t="s">
        <v>1802</v>
      </c>
      <c r="C1794" s="172" t="s">
        <v>381</v>
      </c>
      <c r="D1794" s="173">
        <v>0.3</v>
      </c>
      <c r="E1794" s="184">
        <f>단가대비표!O343</f>
        <v>0</v>
      </c>
      <c r="F1794" s="178">
        <f>TRUNC(E1794*D1794,1)</f>
        <v>0</v>
      </c>
      <c r="G1794" s="184">
        <f>단가대비표!P343</f>
        <v>0</v>
      </c>
      <c r="H1794" s="178">
        <f>TRUNC(G1794*D1794,1)</f>
        <v>0</v>
      </c>
      <c r="I1794" s="184">
        <f>단가대비표!V343</f>
        <v>1753</v>
      </c>
      <c r="J1794" s="178">
        <f>TRUNC(I1794*D1794,1)</f>
        <v>525.9</v>
      </c>
      <c r="K1794" s="184">
        <f t="shared" si="280"/>
        <v>1753</v>
      </c>
      <c r="L1794" s="178">
        <f t="shared" si="280"/>
        <v>525.9</v>
      </c>
      <c r="M1794" s="172" t="s">
        <v>1491</v>
      </c>
      <c r="N1794" s="78" t="s">
        <v>145</v>
      </c>
      <c r="O1794" s="78" t="s">
        <v>5492</v>
      </c>
      <c r="P1794" s="78" t="s">
        <v>332</v>
      </c>
      <c r="Q1794" s="78" t="s">
        <v>332</v>
      </c>
      <c r="R1794" s="78" t="s">
        <v>331</v>
      </c>
      <c r="V1794">
        <v>1</v>
      </c>
      <c r="AV1794" s="78" t="s">
        <v>145</v>
      </c>
      <c r="AW1794" s="78" t="s">
        <v>5769</v>
      </c>
      <c r="AX1794" s="78" t="s">
        <v>145</v>
      </c>
      <c r="AY1794" s="78" t="s">
        <v>1093</v>
      </c>
      <c r="AZ1794" s="78" t="s">
        <v>145</v>
      </c>
    </row>
    <row r="1795" spans="1:52" ht="30" customHeight="1">
      <c r="A1795" s="172" t="s">
        <v>1492</v>
      </c>
      <c r="B1795" s="172" t="s">
        <v>1493</v>
      </c>
      <c r="C1795" s="172" t="s">
        <v>1096</v>
      </c>
      <c r="D1795" s="173">
        <v>1</v>
      </c>
      <c r="E1795" s="184">
        <v>0</v>
      </c>
      <c r="F1795" s="178">
        <f>TRUNC(E1795*D1795,1)</f>
        <v>0</v>
      </c>
      <c r="G1795" s="184">
        <v>0</v>
      </c>
      <c r="H1795" s="178">
        <f>TRUNC(G1795*D1795,1)</f>
        <v>0</v>
      </c>
      <c r="I1795" s="184">
        <f>TRUNC(SUMIF(V1791:V1795, RIGHTB(O1795, 1), L1791:L1795)*U1795, 2)</f>
        <v>5435.7</v>
      </c>
      <c r="J1795" s="178">
        <f>TRUNC(I1795*D1795,1)</f>
        <v>5435.7</v>
      </c>
      <c r="K1795" s="184">
        <f t="shared" si="280"/>
        <v>5435.7</v>
      </c>
      <c r="L1795" s="178">
        <f t="shared" si="280"/>
        <v>5435.7</v>
      </c>
      <c r="M1795" s="172" t="s">
        <v>145</v>
      </c>
      <c r="N1795" s="78" t="s">
        <v>4164</v>
      </c>
      <c r="O1795" s="78" t="s">
        <v>4186</v>
      </c>
      <c r="P1795" s="78" t="s">
        <v>332</v>
      </c>
      <c r="Q1795" s="78" t="s">
        <v>332</v>
      </c>
      <c r="R1795" s="78" t="s">
        <v>332</v>
      </c>
      <c r="S1795">
        <v>3</v>
      </c>
      <c r="T1795">
        <v>2</v>
      </c>
      <c r="U1795">
        <v>1</v>
      </c>
      <c r="AV1795" s="78" t="s">
        <v>145</v>
      </c>
      <c r="AW1795" s="78" t="s">
        <v>5770</v>
      </c>
      <c r="AX1795" s="78" t="s">
        <v>145</v>
      </c>
      <c r="AY1795" s="78" t="s">
        <v>145</v>
      </c>
      <c r="AZ1795" s="78" t="s">
        <v>145</v>
      </c>
    </row>
    <row r="1796" spans="1:52" ht="30" customHeight="1">
      <c r="A1796" s="172" t="s">
        <v>1494</v>
      </c>
      <c r="B1796" s="172" t="s">
        <v>145</v>
      </c>
      <c r="C1796" s="172" t="s">
        <v>145</v>
      </c>
      <c r="D1796" s="173"/>
      <c r="E1796" s="184"/>
      <c r="F1796" s="178">
        <f>TRUNC(SUMIF(N1791:N1795, N1790, F1791:F1795),0)</f>
        <v>0</v>
      </c>
      <c r="G1796" s="184"/>
      <c r="H1796" s="178">
        <f>TRUNC(SUMIF(N1791:N1795, N1790, H1791:H1795),0)</f>
        <v>0</v>
      </c>
      <c r="I1796" s="184"/>
      <c r="J1796" s="178">
        <f>TRUNC(SUMIF(N1791:N1795, N1790, J1791:J1795),0)</f>
        <v>5435</v>
      </c>
      <c r="K1796" s="184"/>
      <c r="L1796" s="178">
        <f>F1796+H1796+J1796</f>
        <v>5435</v>
      </c>
      <c r="M1796" s="172" t="s">
        <v>145</v>
      </c>
      <c r="N1796" s="78" t="s">
        <v>342</v>
      </c>
      <c r="O1796" s="78" t="s">
        <v>342</v>
      </c>
      <c r="P1796" s="78" t="s">
        <v>145</v>
      </c>
      <c r="Q1796" s="78" t="s">
        <v>145</v>
      </c>
      <c r="R1796" s="78" t="s">
        <v>145</v>
      </c>
      <c r="AV1796" s="78" t="s">
        <v>145</v>
      </c>
      <c r="AW1796" s="78" t="s">
        <v>145</v>
      </c>
      <c r="AX1796" s="78" t="s">
        <v>145</v>
      </c>
      <c r="AY1796" s="78" t="s">
        <v>145</v>
      </c>
      <c r="AZ1796" s="78" t="s">
        <v>145</v>
      </c>
    </row>
    <row r="1797" spans="1:52" ht="30" customHeight="1">
      <c r="A1797" s="173"/>
      <c r="B1797" s="173"/>
      <c r="C1797" s="173"/>
      <c r="D1797" s="173"/>
      <c r="E1797" s="184"/>
      <c r="F1797" s="178"/>
      <c r="G1797" s="184"/>
      <c r="H1797" s="178"/>
      <c r="I1797" s="184"/>
      <c r="J1797" s="178"/>
      <c r="K1797" s="184"/>
      <c r="L1797" s="178"/>
      <c r="M1797" s="173"/>
    </row>
    <row r="1798" spans="1:52" ht="30" customHeight="1">
      <c r="A1798" s="179" t="s">
        <v>3323</v>
      </c>
      <c r="B1798" s="180"/>
      <c r="C1798" s="180"/>
      <c r="D1798" s="180"/>
      <c r="E1798" s="181"/>
      <c r="F1798" s="182"/>
      <c r="G1798" s="181"/>
      <c r="H1798" s="182"/>
      <c r="I1798" s="181"/>
      <c r="J1798" s="182"/>
      <c r="K1798" s="181"/>
      <c r="L1798" s="182"/>
      <c r="M1798" s="183"/>
      <c r="N1798" s="78" t="s">
        <v>4166</v>
      </c>
    </row>
    <row r="1799" spans="1:52" ht="30" customHeight="1">
      <c r="A1799" s="172" t="s">
        <v>1796</v>
      </c>
      <c r="B1799" s="172" t="s">
        <v>1514</v>
      </c>
      <c r="C1799" s="172" t="s">
        <v>1515</v>
      </c>
      <c r="D1799" s="173">
        <v>0.375</v>
      </c>
      <c r="E1799" s="184">
        <f>단가대비표!O376</f>
        <v>0</v>
      </c>
      <c r="F1799" s="178">
        <f>TRUNC(E1799*D1799,1)</f>
        <v>0</v>
      </c>
      <c r="G1799" s="184">
        <f>단가대비표!P376</f>
        <v>193922</v>
      </c>
      <c r="H1799" s="178">
        <f>TRUNC(G1799*D1799,1)</f>
        <v>72720.7</v>
      </c>
      <c r="I1799" s="184">
        <f>단가대비표!V376</f>
        <v>0</v>
      </c>
      <c r="J1799" s="178">
        <f>TRUNC(I1799*D1799,1)</f>
        <v>0</v>
      </c>
      <c r="K1799" s="184">
        <f t="shared" ref="K1799:L1802" si="281">TRUNC(E1799+G1799+I1799,1)</f>
        <v>193922</v>
      </c>
      <c r="L1799" s="178">
        <f t="shared" si="281"/>
        <v>72720.7</v>
      </c>
      <c r="M1799" s="172" t="s">
        <v>1491</v>
      </c>
      <c r="N1799" s="78" t="s">
        <v>145</v>
      </c>
      <c r="O1799" s="78" t="s">
        <v>5484</v>
      </c>
      <c r="P1799" s="78" t="s">
        <v>332</v>
      </c>
      <c r="Q1799" s="78" t="s">
        <v>332</v>
      </c>
      <c r="R1799" s="78" t="s">
        <v>331</v>
      </c>
      <c r="V1799">
        <v>1</v>
      </c>
      <c r="AV1799" s="78" t="s">
        <v>145</v>
      </c>
      <c r="AW1799" s="78" t="s">
        <v>5771</v>
      </c>
      <c r="AX1799" s="78" t="s">
        <v>145</v>
      </c>
      <c r="AY1799" s="78" t="s">
        <v>1093</v>
      </c>
      <c r="AZ1799" s="78" t="s">
        <v>145</v>
      </c>
    </row>
    <row r="1800" spans="1:52" ht="30" customHeight="1">
      <c r="A1800" s="172" t="s">
        <v>1797</v>
      </c>
      <c r="B1800" s="172" t="s">
        <v>1514</v>
      </c>
      <c r="C1800" s="172" t="s">
        <v>1515</v>
      </c>
      <c r="D1800" s="173">
        <v>0.125</v>
      </c>
      <c r="E1800" s="184">
        <f>단가대비표!O377</f>
        <v>0</v>
      </c>
      <c r="F1800" s="178">
        <f>TRUNC(E1800*D1800,1)</f>
        <v>0</v>
      </c>
      <c r="G1800" s="184">
        <f>단가대비표!P377</f>
        <v>172227</v>
      </c>
      <c r="H1800" s="178">
        <f>TRUNC(G1800*D1800,1)</f>
        <v>21528.3</v>
      </c>
      <c r="I1800" s="184">
        <f>단가대비표!V377</f>
        <v>0</v>
      </c>
      <c r="J1800" s="178">
        <f>TRUNC(I1800*D1800,1)</f>
        <v>0</v>
      </c>
      <c r="K1800" s="184">
        <f t="shared" si="281"/>
        <v>172227</v>
      </c>
      <c r="L1800" s="178">
        <f t="shared" si="281"/>
        <v>21528.3</v>
      </c>
      <c r="M1800" s="172" t="s">
        <v>1491</v>
      </c>
      <c r="N1800" s="78" t="s">
        <v>145</v>
      </c>
      <c r="O1800" s="78" t="s">
        <v>5486</v>
      </c>
      <c r="P1800" s="78" t="s">
        <v>332</v>
      </c>
      <c r="Q1800" s="78" t="s">
        <v>332</v>
      </c>
      <c r="R1800" s="78" t="s">
        <v>331</v>
      </c>
      <c r="V1800">
        <v>1</v>
      </c>
      <c r="AV1800" s="78" t="s">
        <v>145</v>
      </c>
      <c r="AW1800" s="78" t="s">
        <v>5772</v>
      </c>
      <c r="AX1800" s="78" t="s">
        <v>145</v>
      </c>
      <c r="AY1800" s="78" t="s">
        <v>1093</v>
      </c>
      <c r="AZ1800" s="78" t="s">
        <v>145</v>
      </c>
    </row>
    <row r="1801" spans="1:52" ht="30" customHeight="1">
      <c r="A1801" s="172" t="s">
        <v>1799</v>
      </c>
      <c r="B1801" s="172" t="s">
        <v>1800</v>
      </c>
      <c r="C1801" s="172" t="s">
        <v>1801</v>
      </c>
      <c r="D1801" s="173">
        <v>103</v>
      </c>
      <c r="E1801" s="184">
        <f>단가대비표!O344</f>
        <v>0</v>
      </c>
      <c r="F1801" s="178">
        <f>TRUNC(E1801*D1801,1)</f>
        <v>0</v>
      </c>
      <c r="G1801" s="184">
        <f>단가대비표!P344</f>
        <v>0</v>
      </c>
      <c r="H1801" s="178">
        <f>TRUNC(G1801*D1801,1)</f>
        <v>0</v>
      </c>
      <c r="I1801" s="184">
        <f>단가대비표!V344</f>
        <v>111</v>
      </c>
      <c r="J1801" s="178">
        <f>TRUNC(I1801*D1801,1)</f>
        <v>11433</v>
      </c>
      <c r="K1801" s="184">
        <f t="shared" si="281"/>
        <v>111</v>
      </c>
      <c r="L1801" s="178">
        <f t="shared" si="281"/>
        <v>11433</v>
      </c>
      <c r="M1801" s="172" t="s">
        <v>1491</v>
      </c>
      <c r="N1801" s="78" t="s">
        <v>145</v>
      </c>
      <c r="O1801" s="78" t="s">
        <v>5490</v>
      </c>
      <c r="P1801" s="78" t="s">
        <v>332</v>
      </c>
      <c r="Q1801" s="78" t="s">
        <v>332</v>
      </c>
      <c r="R1801" s="78" t="s">
        <v>331</v>
      </c>
      <c r="V1801">
        <v>1</v>
      </c>
      <c r="AV1801" s="78" t="s">
        <v>145</v>
      </c>
      <c r="AW1801" s="78" t="s">
        <v>5773</v>
      </c>
      <c r="AX1801" s="78" t="s">
        <v>145</v>
      </c>
      <c r="AY1801" s="78" t="s">
        <v>1093</v>
      </c>
      <c r="AZ1801" s="78" t="s">
        <v>145</v>
      </c>
    </row>
    <row r="1802" spans="1:52" ht="30" customHeight="1">
      <c r="A1802" s="172" t="s">
        <v>1492</v>
      </c>
      <c r="B1802" s="172" t="s">
        <v>1493</v>
      </c>
      <c r="C1802" s="172" t="s">
        <v>1096</v>
      </c>
      <c r="D1802" s="173">
        <v>1</v>
      </c>
      <c r="E1802" s="184">
        <v>0</v>
      </c>
      <c r="F1802" s="178">
        <f>TRUNC(E1802*D1802,1)</f>
        <v>0</v>
      </c>
      <c r="G1802" s="184">
        <v>0</v>
      </c>
      <c r="H1802" s="178">
        <f>TRUNC(G1802*D1802,1)</f>
        <v>0</v>
      </c>
      <c r="I1802" s="184">
        <f>TRUNC(SUMIF(V1799:V1802, RIGHTB(O1802, 1), L1799:L1802)*U1802, 2)</f>
        <v>105682</v>
      </c>
      <c r="J1802" s="178">
        <f>TRUNC(I1802*D1802,1)</f>
        <v>105682</v>
      </c>
      <c r="K1802" s="184">
        <f t="shared" si="281"/>
        <v>105682</v>
      </c>
      <c r="L1802" s="178">
        <f t="shared" si="281"/>
        <v>105682</v>
      </c>
      <c r="M1802" s="172" t="s">
        <v>145</v>
      </c>
      <c r="N1802" s="78" t="s">
        <v>4166</v>
      </c>
      <c r="O1802" s="78" t="s">
        <v>4186</v>
      </c>
      <c r="P1802" s="78" t="s">
        <v>332</v>
      </c>
      <c r="Q1802" s="78" t="s">
        <v>332</v>
      </c>
      <c r="R1802" s="78" t="s">
        <v>332</v>
      </c>
      <c r="S1802">
        <v>3</v>
      </c>
      <c r="T1802">
        <v>2</v>
      </c>
      <c r="U1802">
        <v>1</v>
      </c>
      <c r="AV1802" s="78" t="s">
        <v>145</v>
      </c>
      <c r="AW1802" s="78" t="s">
        <v>5774</v>
      </c>
      <c r="AX1802" s="78" t="s">
        <v>145</v>
      </c>
      <c r="AY1802" s="78" t="s">
        <v>145</v>
      </c>
      <c r="AZ1802" s="78" t="s">
        <v>145</v>
      </c>
    </row>
    <row r="1803" spans="1:52" ht="30" customHeight="1">
      <c r="A1803" s="172" t="s">
        <v>1494</v>
      </c>
      <c r="B1803" s="172" t="s">
        <v>145</v>
      </c>
      <c r="C1803" s="172" t="s">
        <v>145</v>
      </c>
      <c r="D1803" s="173"/>
      <c r="E1803" s="184"/>
      <c r="F1803" s="178">
        <f>TRUNC(SUMIF(N1799:N1802, N1798, F1799:F1802),0)</f>
        <v>0</v>
      </c>
      <c r="G1803" s="184"/>
      <c r="H1803" s="178">
        <f>TRUNC(SUMIF(N1799:N1802, N1798, H1799:H1802),0)</f>
        <v>0</v>
      </c>
      <c r="I1803" s="184"/>
      <c r="J1803" s="178">
        <f>TRUNC(SUMIF(N1799:N1802, N1798, J1799:J1802),0)</f>
        <v>105682</v>
      </c>
      <c r="K1803" s="184"/>
      <c r="L1803" s="178">
        <f>F1803+H1803+J1803</f>
        <v>105682</v>
      </c>
      <c r="M1803" s="172" t="s">
        <v>145</v>
      </c>
      <c r="N1803" s="78" t="s">
        <v>342</v>
      </c>
      <c r="O1803" s="78" t="s">
        <v>342</v>
      </c>
      <c r="P1803" s="78" t="s">
        <v>145</v>
      </c>
      <c r="Q1803" s="78" t="s">
        <v>145</v>
      </c>
      <c r="R1803" s="78" t="s">
        <v>145</v>
      </c>
      <c r="AV1803" s="78" t="s">
        <v>145</v>
      </c>
      <c r="AW1803" s="78" t="s">
        <v>145</v>
      </c>
      <c r="AX1803" s="78" t="s">
        <v>145</v>
      </c>
      <c r="AY1803" s="78" t="s">
        <v>145</v>
      </c>
      <c r="AZ1803" s="78" t="s">
        <v>145</v>
      </c>
    </row>
    <row r="1804" spans="1:52" ht="30" customHeight="1">
      <c r="A1804" s="173"/>
      <c r="B1804" s="173"/>
      <c r="C1804" s="173"/>
      <c r="D1804" s="173"/>
      <c r="E1804" s="184"/>
      <c r="F1804" s="178"/>
      <c r="G1804" s="184"/>
      <c r="H1804" s="178"/>
      <c r="I1804" s="184"/>
      <c r="J1804" s="178"/>
      <c r="K1804" s="184"/>
      <c r="L1804" s="178"/>
      <c r="M1804" s="173"/>
    </row>
    <row r="1805" spans="1:52" ht="30" customHeight="1">
      <c r="A1805" s="179" t="s">
        <v>3324</v>
      </c>
      <c r="B1805" s="180"/>
      <c r="C1805" s="180"/>
      <c r="D1805" s="180"/>
      <c r="E1805" s="181"/>
      <c r="F1805" s="182"/>
      <c r="G1805" s="181"/>
      <c r="H1805" s="182"/>
      <c r="I1805" s="181"/>
      <c r="J1805" s="182"/>
      <c r="K1805" s="181"/>
      <c r="L1805" s="182"/>
      <c r="M1805" s="183"/>
      <c r="N1805" s="78" t="s">
        <v>4168</v>
      </c>
    </row>
    <row r="1806" spans="1:52" ht="30" customHeight="1">
      <c r="A1806" s="172" t="s">
        <v>1796</v>
      </c>
      <c r="B1806" s="172" t="s">
        <v>1514</v>
      </c>
      <c r="C1806" s="172" t="s">
        <v>1515</v>
      </c>
      <c r="D1806" s="173">
        <v>0.5</v>
      </c>
      <c r="E1806" s="184">
        <f>단가대비표!O376</f>
        <v>0</v>
      </c>
      <c r="F1806" s="178">
        <f>TRUNC(E1806*D1806,1)</f>
        <v>0</v>
      </c>
      <c r="G1806" s="184">
        <f>단가대비표!P376</f>
        <v>193922</v>
      </c>
      <c r="H1806" s="178">
        <f>TRUNC(G1806*D1806,1)</f>
        <v>96961</v>
      </c>
      <c r="I1806" s="184">
        <f>단가대비표!V376</f>
        <v>0</v>
      </c>
      <c r="J1806" s="178">
        <f>TRUNC(I1806*D1806,1)</f>
        <v>0</v>
      </c>
      <c r="K1806" s="184">
        <f t="shared" ref="K1806:L1809" si="282">TRUNC(E1806+G1806+I1806,1)</f>
        <v>193922</v>
      </c>
      <c r="L1806" s="178">
        <f t="shared" si="282"/>
        <v>96961</v>
      </c>
      <c r="M1806" s="172" t="s">
        <v>1491</v>
      </c>
      <c r="N1806" s="78" t="s">
        <v>145</v>
      </c>
      <c r="O1806" s="78" t="s">
        <v>5484</v>
      </c>
      <c r="P1806" s="78" t="s">
        <v>332</v>
      </c>
      <c r="Q1806" s="78" t="s">
        <v>332</v>
      </c>
      <c r="R1806" s="78" t="s">
        <v>331</v>
      </c>
      <c r="V1806">
        <v>1</v>
      </c>
      <c r="AV1806" s="78" t="s">
        <v>145</v>
      </c>
      <c r="AW1806" s="78" t="s">
        <v>5775</v>
      </c>
      <c r="AX1806" s="78" t="s">
        <v>145</v>
      </c>
      <c r="AY1806" s="78" t="s">
        <v>1093</v>
      </c>
      <c r="AZ1806" s="78" t="s">
        <v>145</v>
      </c>
    </row>
    <row r="1807" spans="1:52" ht="30" customHeight="1">
      <c r="A1807" s="172" t="s">
        <v>1799</v>
      </c>
      <c r="B1807" s="172" t="s">
        <v>1800</v>
      </c>
      <c r="C1807" s="172" t="s">
        <v>1801</v>
      </c>
      <c r="D1807" s="173">
        <v>6</v>
      </c>
      <c r="E1807" s="184">
        <f>단가대비표!O344</f>
        <v>0</v>
      </c>
      <c r="F1807" s="178">
        <f>TRUNC(E1807*D1807,1)</f>
        <v>0</v>
      </c>
      <c r="G1807" s="184">
        <f>단가대비표!P344</f>
        <v>0</v>
      </c>
      <c r="H1807" s="178">
        <f>TRUNC(G1807*D1807,1)</f>
        <v>0</v>
      </c>
      <c r="I1807" s="184">
        <f>단가대비표!V344</f>
        <v>111</v>
      </c>
      <c r="J1807" s="178">
        <f>TRUNC(I1807*D1807,1)</f>
        <v>666</v>
      </c>
      <c r="K1807" s="184">
        <f t="shared" si="282"/>
        <v>111</v>
      </c>
      <c r="L1807" s="178">
        <f t="shared" si="282"/>
        <v>666</v>
      </c>
      <c r="M1807" s="172" t="s">
        <v>1491</v>
      </c>
      <c r="N1807" s="78" t="s">
        <v>145</v>
      </c>
      <c r="O1807" s="78" t="s">
        <v>5490</v>
      </c>
      <c r="P1807" s="78" t="s">
        <v>332</v>
      </c>
      <c r="Q1807" s="78" t="s">
        <v>332</v>
      </c>
      <c r="R1807" s="78" t="s">
        <v>331</v>
      </c>
      <c r="V1807">
        <v>1</v>
      </c>
      <c r="AV1807" s="78" t="s">
        <v>145</v>
      </c>
      <c r="AW1807" s="78" t="s">
        <v>5776</v>
      </c>
      <c r="AX1807" s="78" t="s">
        <v>145</v>
      </c>
      <c r="AY1807" s="78" t="s">
        <v>1093</v>
      </c>
      <c r="AZ1807" s="78" t="s">
        <v>145</v>
      </c>
    </row>
    <row r="1808" spans="1:52" ht="30" customHeight="1">
      <c r="A1808" s="172" t="s">
        <v>1558</v>
      </c>
      <c r="B1808" s="172" t="s">
        <v>1802</v>
      </c>
      <c r="C1808" s="172" t="s">
        <v>381</v>
      </c>
      <c r="D1808" s="173">
        <v>1</v>
      </c>
      <c r="E1808" s="184">
        <f>단가대비표!O343</f>
        <v>0</v>
      </c>
      <c r="F1808" s="178">
        <f>TRUNC(E1808*D1808,1)</f>
        <v>0</v>
      </c>
      <c r="G1808" s="184">
        <f>단가대비표!P343</f>
        <v>0</v>
      </c>
      <c r="H1808" s="178">
        <f>TRUNC(G1808*D1808,1)</f>
        <v>0</v>
      </c>
      <c r="I1808" s="184">
        <f>단가대비표!V343</f>
        <v>1753</v>
      </c>
      <c r="J1808" s="178">
        <f>TRUNC(I1808*D1808,1)</f>
        <v>1753</v>
      </c>
      <c r="K1808" s="184">
        <f t="shared" si="282"/>
        <v>1753</v>
      </c>
      <c r="L1808" s="178">
        <f t="shared" si="282"/>
        <v>1753</v>
      </c>
      <c r="M1808" s="172" t="s">
        <v>1491</v>
      </c>
      <c r="N1808" s="78" t="s">
        <v>145</v>
      </c>
      <c r="O1808" s="78" t="s">
        <v>5492</v>
      </c>
      <c r="P1808" s="78" t="s">
        <v>332</v>
      </c>
      <c r="Q1808" s="78" t="s">
        <v>332</v>
      </c>
      <c r="R1808" s="78" t="s">
        <v>331</v>
      </c>
      <c r="V1808">
        <v>1</v>
      </c>
      <c r="AV1808" s="78" t="s">
        <v>145</v>
      </c>
      <c r="AW1808" s="78" t="s">
        <v>5777</v>
      </c>
      <c r="AX1808" s="78" t="s">
        <v>145</v>
      </c>
      <c r="AY1808" s="78" t="s">
        <v>1093</v>
      </c>
      <c r="AZ1808" s="78" t="s">
        <v>145</v>
      </c>
    </row>
    <row r="1809" spans="1:52" ht="30" customHeight="1">
      <c r="A1809" s="172" t="s">
        <v>1492</v>
      </c>
      <c r="B1809" s="172" t="s">
        <v>1493</v>
      </c>
      <c r="C1809" s="172" t="s">
        <v>1096</v>
      </c>
      <c r="D1809" s="173">
        <v>1</v>
      </c>
      <c r="E1809" s="184">
        <v>0</v>
      </c>
      <c r="F1809" s="178">
        <f>TRUNC(E1809*D1809,1)</f>
        <v>0</v>
      </c>
      <c r="G1809" s="184">
        <v>0</v>
      </c>
      <c r="H1809" s="178">
        <f>TRUNC(G1809*D1809,1)</f>
        <v>0</v>
      </c>
      <c r="I1809" s="184">
        <f>TRUNC(SUMIF(V1806:V1809, RIGHTB(O1809, 1), L1806:L1809)*U1809, 2)</f>
        <v>99380</v>
      </c>
      <c r="J1809" s="178">
        <f>TRUNC(I1809*D1809,1)</f>
        <v>99380</v>
      </c>
      <c r="K1809" s="184">
        <f t="shared" si="282"/>
        <v>99380</v>
      </c>
      <c r="L1809" s="178">
        <f t="shared" si="282"/>
        <v>99380</v>
      </c>
      <c r="M1809" s="172" t="s">
        <v>145</v>
      </c>
      <c r="N1809" s="78" t="s">
        <v>4168</v>
      </c>
      <c r="O1809" s="78" t="s">
        <v>4186</v>
      </c>
      <c r="P1809" s="78" t="s">
        <v>332</v>
      </c>
      <c r="Q1809" s="78" t="s">
        <v>332</v>
      </c>
      <c r="R1809" s="78" t="s">
        <v>332</v>
      </c>
      <c r="S1809">
        <v>3</v>
      </c>
      <c r="T1809">
        <v>2</v>
      </c>
      <c r="U1809">
        <v>1</v>
      </c>
      <c r="AV1809" s="78" t="s">
        <v>145</v>
      </c>
      <c r="AW1809" s="78" t="s">
        <v>5778</v>
      </c>
      <c r="AX1809" s="78" t="s">
        <v>145</v>
      </c>
      <c r="AY1809" s="78" t="s">
        <v>145</v>
      </c>
      <c r="AZ1809" s="78" t="s">
        <v>145</v>
      </c>
    </row>
    <row r="1810" spans="1:52" ht="30" customHeight="1">
      <c r="A1810" s="172" t="s">
        <v>1494</v>
      </c>
      <c r="B1810" s="172" t="s">
        <v>145</v>
      </c>
      <c r="C1810" s="172" t="s">
        <v>145</v>
      </c>
      <c r="D1810" s="173"/>
      <c r="E1810" s="184"/>
      <c r="F1810" s="178">
        <f>TRUNC(SUMIF(N1806:N1809, N1805, F1806:F1809),0)</f>
        <v>0</v>
      </c>
      <c r="G1810" s="184"/>
      <c r="H1810" s="178">
        <f>TRUNC(SUMIF(N1806:N1809, N1805, H1806:H1809),0)</f>
        <v>0</v>
      </c>
      <c r="I1810" s="184"/>
      <c r="J1810" s="178">
        <f>TRUNC(SUMIF(N1806:N1809, N1805, J1806:J1809),0)</f>
        <v>99380</v>
      </c>
      <c r="K1810" s="184"/>
      <c r="L1810" s="178">
        <f>F1810+H1810+J1810</f>
        <v>99380</v>
      </c>
      <c r="M1810" s="172" t="s">
        <v>145</v>
      </c>
      <c r="N1810" s="78" t="s">
        <v>342</v>
      </c>
      <c r="O1810" s="78" t="s">
        <v>342</v>
      </c>
      <c r="P1810" s="78" t="s">
        <v>145</v>
      </c>
      <c r="Q1810" s="78" t="s">
        <v>145</v>
      </c>
      <c r="R1810" s="78" t="s">
        <v>145</v>
      </c>
      <c r="AV1810" s="78" t="s">
        <v>145</v>
      </c>
      <c r="AW1810" s="78" t="s">
        <v>145</v>
      </c>
      <c r="AX1810" s="78" t="s">
        <v>145</v>
      </c>
      <c r="AY1810" s="78" t="s">
        <v>145</v>
      </c>
      <c r="AZ1810" s="78" t="s">
        <v>145</v>
      </c>
    </row>
    <row r="1811" spans="1:52" ht="30" customHeight="1">
      <c r="A1811" s="173"/>
      <c r="B1811" s="173"/>
      <c r="C1811" s="173"/>
      <c r="D1811" s="173"/>
      <c r="E1811" s="184"/>
      <c r="F1811" s="178"/>
      <c r="G1811" s="184"/>
      <c r="H1811" s="178"/>
      <c r="I1811" s="184"/>
      <c r="J1811" s="178"/>
      <c r="K1811" s="184"/>
      <c r="L1811" s="178"/>
      <c r="M1811" s="173"/>
    </row>
    <row r="1812" spans="1:52" ht="30" customHeight="1">
      <c r="A1812" s="179" t="s">
        <v>3325</v>
      </c>
      <c r="B1812" s="180"/>
      <c r="C1812" s="180"/>
      <c r="D1812" s="180"/>
      <c r="E1812" s="181"/>
      <c r="F1812" s="182"/>
      <c r="G1812" s="181"/>
      <c r="H1812" s="182"/>
      <c r="I1812" s="181"/>
      <c r="J1812" s="182"/>
      <c r="K1812" s="181"/>
      <c r="L1812" s="182"/>
      <c r="M1812" s="183"/>
      <c r="N1812" s="78" t="s">
        <v>4170</v>
      </c>
    </row>
    <row r="1813" spans="1:52" ht="30" customHeight="1">
      <c r="A1813" s="172" t="s">
        <v>1797</v>
      </c>
      <c r="B1813" s="172" t="s">
        <v>1514</v>
      </c>
      <c r="C1813" s="172" t="s">
        <v>1515</v>
      </c>
      <c r="D1813" s="173">
        <v>1.2500000000000001E-2</v>
      </c>
      <c r="E1813" s="184">
        <f>단가대비표!O377</f>
        <v>0</v>
      </c>
      <c r="F1813" s="178">
        <f>TRUNC(E1813*D1813,1)</f>
        <v>0</v>
      </c>
      <c r="G1813" s="184">
        <f>단가대비표!P377</f>
        <v>172227</v>
      </c>
      <c r="H1813" s="178">
        <f>TRUNC(G1813*D1813,1)</f>
        <v>2152.8000000000002</v>
      </c>
      <c r="I1813" s="184">
        <f>단가대비표!V377</f>
        <v>0</v>
      </c>
      <c r="J1813" s="178">
        <f>TRUNC(I1813*D1813,1)</f>
        <v>0</v>
      </c>
      <c r="K1813" s="184">
        <f t="shared" ref="K1813:L1816" si="283">TRUNC(E1813+G1813+I1813,1)</f>
        <v>172227</v>
      </c>
      <c r="L1813" s="178">
        <f t="shared" si="283"/>
        <v>2152.8000000000002</v>
      </c>
      <c r="M1813" s="172" t="s">
        <v>1491</v>
      </c>
      <c r="N1813" s="78" t="s">
        <v>145</v>
      </c>
      <c r="O1813" s="78" t="s">
        <v>5486</v>
      </c>
      <c r="P1813" s="78" t="s">
        <v>332</v>
      </c>
      <c r="Q1813" s="78" t="s">
        <v>332</v>
      </c>
      <c r="R1813" s="78" t="s">
        <v>331</v>
      </c>
      <c r="V1813">
        <v>1</v>
      </c>
      <c r="AV1813" s="78" t="s">
        <v>145</v>
      </c>
      <c r="AW1813" s="78" t="s">
        <v>5779</v>
      </c>
      <c r="AX1813" s="78" t="s">
        <v>145</v>
      </c>
      <c r="AY1813" s="78" t="s">
        <v>1093</v>
      </c>
      <c r="AZ1813" s="78" t="s">
        <v>145</v>
      </c>
    </row>
    <row r="1814" spans="1:52" ht="30" customHeight="1">
      <c r="A1814" s="172" t="s">
        <v>1798</v>
      </c>
      <c r="B1814" s="172" t="s">
        <v>1514</v>
      </c>
      <c r="C1814" s="172" t="s">
        <v>1515</v>
      </c>
      <c r="D1814" s="173">
        <v>1.2500000000000001E-2</v>
      </c>
      <c r="E1814" s="184">
        <f>단가대비표!O378</f>
        <v>0</v>
      </c>
      <c r="F1814" s="178">
        <f>TRUNC(E1814*D1814,1)</f>
        <v>0</v>
      </c>
      <c r="G1814" s="184">
        <f>단가대비표!P378</f>
        <v>144810</v>
      </c>
      <c r="H1814" s="178">
        <f>TRUNC(G1814*D1814,1)</f>
        <v>1810.1</v>
      </c>
      <c r="I1814" s="184">
        <f>단가대비표!V378</f>
        <v>0</v>
      </c>
      <c r="J1814" s="178">
        <f>TRUNC(I1814*D1814,1)</f>
        <v>0</v>
      </c>
      <c r="K1814" s="184">
        <f t="shared" si="283"/>
        <v>144810</v>
      </c>
      <c r="L1814" s="178">
        <f t="shared" si="283"/>
        <v>1810.1</v>
      </c>
      <c r="M1814" s="172" t="s">
        <v>1491</v>
      </c>
      <c r="N1814" s="78" t="s">
        <v>145</v>
      </c>
      <c r="O1814" s="78" t="s">
        <v>5488</v>
      </c>
      <c r="P1814" s="78" t="s">
        <v>332</v>
      </c>
      <c r="Q1814" s="78" t="s">
        <v>332</v>
      </c>
      <c r="R1814" s="78" t="s">
        <v>331</v>
      </c>
      <c r="V1814">
        <v>1</v>
      </c>
      <c r="AV1814" s="78" t="s">
        <v>145</v>
      </c>
      <c r="AW1814" s="78" t="s">
        <v>5780</v>
      </c>
      <c r="AX1814" s="78" t="s">
        <v>145</v>
      </c>
      <c r="AY1814" s="78" t="s">
        <v>1093</v>
      </c>
      <c r="AZ1814" s="78" t="s">
        <v>145</v>
      </c>
    </row>
    <row r="1815" spans="1:52" ht="30" customHeight="1">
      <c r="A1815" s="172" t="s">
        <v>1799</v>
      </c>
      <c r="B1815" s="172" t="s">
        <v>1800</v>
      </c>
      <c r="C1815" s="172" t="s">
        <v>1801</v>
      </c>
      <c r="D1815" s="173">
        <v>0.2</v>
      </c>
      <c r="E1815" s="184">
        <f>단가대비표!O344</f>
        <v>0</v>
      </c>
      <c r="F1815" s="178">
        <f>TRUNC(E1815*D1815,1)</f>
        <v>0</v>
      </c>
      <c r="G1815" s="184">
        <f>단가대비표!P344</f>
        <v>0</v>
      </c>
      <c r="H1815" s="178">
        <f>TRUNC(G1815*D1815,1)</f>
        <v>0</v>
      </c>
      <c r="I1815" s="184">
        <f>단가대비표!V344</f>
        <v>111</v>
      </c>
      <c r="J1815" s="178">
        <f>TRUNC(I1815*D1815,1)</f>
        <v>22.2</v>
      </c>
      <c r="K1815" s="184">
        <f t="shared" si="283"/>
        <v>111</v>
      </c>
      <c r="L1815" s="178">
        <f t="shared" si="283"/>
        <v>22.2</v>
      </c>
      <c r="M1815" s="172" t="s">
        <v>1491</v>
      </c>
      <c r="N1815" s="78" t="s">
        <v>145</v>
      </c>
      <c r="O1815" s="78" t="s">
        <v>5490</v>
      </c>
      <c r="P1815" s="78" t="s">
        <v>332</v>
      </c>
      <c r="Q1815" s="78" t="s">
        <v>332</v>
      </c>
      <c r="R1815" s="78" t="s">
        <v>331</v>
      </c>
      <c r="V1815">
        <v>1</v>
      </c>
      <c r="AV1815" s="78" t="s">
        <v>145</v>
      </c>
      <c r="AW1815" s="78" t="s">
        <v>5781</v>
      </c>
      <c r="AX1815" s="78" t="s">
        <v>145</v>
      </c>
      <c r="AY1815" s="78" t="s">
        <v>1093</v>
      </c>
      <c r="AZ1815" s="78" t="s">
        <v>145</v>
      </c>
    </row>
    <row r="1816" spans="1:52" ht="30" customHeight="1">
      <c r="A1816" s="172" t="s">
        <v>1492</v>
      </c>
      <c r="B1816" s="172" t="s">
        <v>1493</v>
      </c>
      <c r="C1816" s="172" t="s">
        <v>1096</v>
      </c>
      <c r="D1816" s="173">
        <v>1</v>
      </c>
      <c r="E1816" s="184">
        <v>0</v>
      </c>
      <c r="F1816" s="178">
        <f>TRUNC(E1816*D1816,1)</f>
        <v>0</v>
      </c>
      <c r="G1816" s="184">
        <v>0</v>
      </c>
      <c r="H1816" s="178">
        <f>TRUNC(G1816*D1816,1)</f>
        <v>0</v>
      </c>
      <c r="I1816" s="184">
        <f>TRUNC(SUMIF(V1813:V1816, RIGHTB(O1816, 1), L1813:L1816)*U1816, 2)</f>
        <v>3985.1</v>
      </c>
      <c r="J1816" s="178">
        <f>TRUNC(I1816*D1816,1)</f>
        <v>3985.1</v>
      </c>
      <c r="K1816" s="184">
        <f t="shared" si="283"/>
        <v>3985.1</v>
      </c>
      <c r="L1816" s="178">
        <f t="shared" si="283"/>
        <v>3985.1</v>
      </c>
      <c r="M1816" s="172" t="s">
        <v>145</v>
      </c>
      <c r="N1816" s="78" t="s">
        <v>4170</v>
      </c>
      <c r="O1816" s="78" t="s">
        <v>4186</v>
      </c>
      <c r="P1816" s="78" t="s">
        <v>332</v>
      </c>
      <c r="Q1816" s="78" t="s">
        <v>332</v>
      </c>
      <c r="R1816" s="78" t="s">
        <v>332</v>
      </c>
      <c r="S1816">
        <v>3</v>
      </c>
      <c r="T1816">
        <v>2</v>
      </c>
      <c r="U1816">
        <v>1</v>
      </c>
      <c r="AV1816" s="78" t="s">
        <v>145</v>
      </c>
      <c r="AW1816" s="78" t="s">
        <v>5782</v>
      </c>
      <c r="AX1816" s="78" t="s">
        <v>145</v>
      </c>
      <c r="AY1816" s="78" t="s">
        <v>145</v>
      </c>
      <c r="AZ1816" s="78" t="s">
        <v>145</v>
      </c>
    </row>
    <row r="1817" spans="1:52" ht="30" customHeight="1">
      <c r="A1817" s="172" t="s">
        <v>1494</v>
      </c>
      <c r="B1817" s="172" t="s">
        <v>145</v>
      </c>
      <c r="C1817" s="172" t="s">
        <v>145</v>
      </c>
      <c r="D1817" s="173"/>
      <c r="E1817" s="184"/>
      <c r="F1817" s="178">
        <f>TRUNC(SUMIF(N1813:N1816, N1812, F1813:F1816),0)</f>
        <v>0</v>
      </c>
      <c r="G1817" s="184"/>
      <c r="H1817" s="178">
        <f>TRUNC(SUMIF(N1813:N1816, N1812, H1813:H1816),0)</f>
        <v>0</v>
      </c>
      <c r="I1817" s="184"/>
      <c r="J1817" s="178">
        <f>TRUNC(SUMIF(N1813:N1816, N1812, J1813:J1816),0)</f>
        <v>3985</v>
      </c>
      <c r="K1817" s="184"/>
      <c r="L1817" s="178">
        <f>F1817+H1817+J1817</f>
        <v>3985</v>
      </c>
      <c r="M1817" s="172" t="s">
        <v>145</v>
      </c>
      <c r="N1817" s="78" t="s">
        <v>342</v>
      </c>
      <c r="O1817" s="78" t="s">
        <v>342</v>
      </c>
      <c r="P1817" s="78" t="s">
        <v>145</v>
      </c>
      <c r="Q1817" s="78" t="s">
        <v>145</v>
      </c>
      <c r="R1817" s="78" t="s">
        <v>145</v>
      </c>
      <c r="AV1817" s="78" t="s">
        <v>145</v>
      </c>
      <c r="AW1817" s="78" t="s">
        <v>145</v>
      </c>
      <c r="AX1817" s="78" t="s">
        <v>145</v>
      </c>
      <c r="AY1817" s="78" t="s">
        <v>145</v>
      </c>
      <c r="AZ1817" s="78" t="s">
        <v>145</v>
      </c>
    </row>
    <row r="1818" spans="1:52" ht="30" customHeight="1">
      <c r="A1818" s="173"/>
      <c r="B1818" s="173"/>
      <c r="C1818" s="173"/>
      <c r="D1818" s="173"/>
      <c r="E1818" s="184"/>
      <c r="F1818" s="178"/>
      <c r="G1818" s="184"/>
      <c r="H1818" s="178"/>
      <c r="I1818" s="184"/>
      <c r="J1818" s="178"/>
      <c r="K1818" s="184"/>
      <c r="L1818" s="178"/>
      <c r="M1818" s="173"/>
    </row>
    <row r="1819" spans="1:52" ht="30" customHeight="1">
      <c r="A1819" s="179" t="s">
        <v>3326</v>
      </c>
      <c r="B1819" s="180"/>
      <c r="C1819" s="180"/>
      <c r="D1819" s="180"/>
      <c r="E1819" s="181"/>
      <c r="F1819" s="182"/>
      <c r="G1819" s="181"/>
      <c r="H1819" s="182"/>
      <c r="I1819" s="181"/>
      <c r="J1819" s="182"/>
      <c r="K1819" s="181"/>
      <c r="L1819" s="182"/>
      <c r="M1819" s="183"/>
      <c r="N1819" s="78" t="s">
        <v>4172</v>
      </c>
    </row>
    <row r="1820" spans="1:52" ht="30" customHeight="1">
      <c r="A1820" s="172" t="s">
        <v>1796</v>
      </c>
      <c r="B1820" s="172" t="s">
        <v>1514</v>
      </c>
      <c r="C1820" s="172" t="s">
        <v>1515</v>
      </c>
      <c r="D1820" s="173">
        <v>6.25E-2</v>
      </c>
      <c r="E1820" s="184">
        <f>단가대비표!O376</f>
        <v>0</v>
      </c>
      <c r="F1820" s="178">
        <f>TRUNC(E1820*D1820,1)</f>
        <v>0</v>
      </c>
      <c r="G1820" s="184">
        <f>단가대비표!P376</f>
        <v>193922</v>
      </c>
      <c r="H1820" s="178">
        <f>TRUNC(G1820*D1820,1)</f>
        <v>12120.1</v>
      </c>
      <c r="I1820" s="184">
        <f>단가대비표!V376</f>
        <v>0</v>
      </c>
      <c r="J1820" s="178">
        <f>TRUNC(I1820*D1820,1)</f>
        <v>0</v>
      </c>
      <c r="K1820" s="184">
        <f t="shared" ref="K1820:L1823" si="284">TRUNC(E1820+G1820+I1820,1)</f>
        <v>193922</v>
      </c>
      <c r="L1820" s="178">
        <f t="shared" si="284"/>
        <v>12120.1</v>
      </c>
      <c r="M1820" s="172" t="s">
        <v>1491</v>
      </c>
      <c r="N1820" s="78" t="s">
        <v>145</v>
      </c>
      <c r="O1820" s="78" t="s">
        <v>5484</v>
      </c>
      <c r="P1820" s="78" t="s">
        <v>332</v>
      </c>
      <c r="Q1820" s="78" t="s">
        <v>332</v>
      </c>
      <c r="R1820" s="78" t="s">
        <v>331</v>
      </c>
      <c r="V1820">
        <v>1</v>
      </c>
      <c r="AV1820" s="78" t="s">
        <v>145</v>
      </c>
      <c r="AW1820" s="78" t="s">
        <v>5783</v>
      </c>
      <c r="AX1820" s="78" t="s">
        <v>145</v>
      </c>
      <c r="AY1820" s="78" t="s">
        <v>1093</v>
      </c>
      <c r="AZ1820" s="78" t="s">
        <v>145</v>
      </c>
    </row>
    <row r="1821" spans="1:52" ht="30" customHeight="1">
      <c r="A1821" s="172" t="s">
        <v>1797</v>
      </c>
      <c r="B1821" s="172" t="s">
        <v>1514</v>
      </c>
      <c r="C1821" s="172" t="s">
        <v>1515</v>
      </c>
      <c r="D1821" s="173">
        <v>7.4999999999999997E-2</v>
      </c>
      <c r="E1821" s="184">
        <f>단가대비표!O377</f>
        <v>0</v>
      </c>
      <c r="F1821" s="178">
        <f>TRUNC(E1821*D1821,1)</f>
        <v>0</v>
      </c>
      <c r="G1821" s="184">
        <f>단가대비표!P377</f>
        <v>172227</v>
      </c>
      <c r="H1821" s="178">
        <f>TRUNC(G1821*D1821,1)</f>
        <v>12917</v>
      </c>
      <c r="I1821" s="184">
        <f>단가대비표!V377</f>
        <v>0</v>
      </c>
      <c r="J1821" s="178">
        <f>TRUNC(I1821*D1821,1)</f>
        <v>0</v>
      </c>
      <c r="K1821" s="184">
        <f t="shared" si="284"/>
        <v>172227</v>
      </c>
      <c r="L1821" s="178">
        <f t="shared" si="284"/>
        <v>12917</v>
      </c>
      <c r="M1821" s="172" t="s">
        <v>1491</v>
      </c>
      <c r="N1821" s="78" t="s">
        <v>145</v>
      </c>
      <c r="O1821" s="78" t="s">
        <v>5486</v>
      </c>
      <c r="P1821" s="78" t="s">
        <v>332</v>
      </c>
      <c r="Q1821" s="78" t="s">
        <v>332</v>
      </c>
      <c r="R1821" s="78" t="s">
        <v>331</v>
      </c>
      <c r="V1821">
        <v>1</v>
      </c>
      <c r="AV1821" s="78" t="s">
        <v>145</v>
      </c>
      <c r="AW1821" s="78" t="s">
        <v>5784</v>
      </c>
      <c r="AX1821" s="78" t="s">
        <v>145</v>
      </c>
      <c r="AY1821" s="78" t="s">
        <v>1093</v>
      </c>
      <c r="AZ1821" s="78" t="s">
        <v>145</v>
      </c>
    </row>
    <row r="1822" spans="1:52" ht="30" customHeight="1">
      <c r="A1822" s="172" t="s">
        <v>1799</v>
      </c>
      <c r="B1822" s="172" t="s">
        <v>1800</v>
      </c>
      <c r="C1822" s="172" t="s">
        <v>1801</v>
      </c>
      <c r="D1822" s="173">
        <v>10.5</v>
      </c>
      <c r="E1822" s="184">
        <f>단가대비표!O344</f>
        <v>0</v>
      </c>
      <c r="F1822" s="178">
        <f>TRUNC(E1822*D1822,1)</f>
        <v>0</v>
      </c>
      <c r="G1822" s="184">
        <f>단가대비표!P344</f>
        <v>0</v>
      </c>
      <c r="H1822" s="178">
        <f>TRUNC(G1822*D1822,1)</f>
        <v>0</v>
      </c>
      <c r="I1822" s="184">
        <f>단가대비표!V344</f>
        <v>111</v>
      </c>
      <c r="J1822" s="178">
        <f>TRUNC(I1822*D1822,1)</f>
        <v>1165.5</v>
      </c>
      <c r="K1822" s="184">
        <f t="shared" si="284"/>
        <v>111</v>
      </c>
      <c r="L1822" s="178">
        <f t="shared" si="284"/>
        <v>1165.5</v>
      </c>
      <c r="M1822" s="172" t="s">
        <v>1491</v>
      </c>
      <c r="N1822" s="78" t="s">
        <v>145</v>
      </c>
      <c r="O1822" s="78" t="s">
        <v>5490</v>
      </c>
      <c r="P1822" s="78" t="s">
        <v>332</v>
      </c>
      <c r="Q1822" s="78" t="s">
        <v>332</v>
      </c>
      <c r="R1822" s="78" t="s">
        <v>331</v>
      </c>
      <c r="V1822">
        <v>1</v>
      </c>
      <c r="AV1822" s="78" t="s">
        <v>145</v>
      </c>
      <c r="AW1822" s="78" t="s">
        <v>5785</v>
      </c>
      <c r="AX1822" s="78" t="s">
        <v>145</v>
      </c>
      <c r="AY1822" s="78" t="s">
        <v>1093</v>
      </c>
      <c r="AZ1822" s="78" t="s">
        <v>145</v>
      </c>
    </row>
    <row r="1823" spans="1:52" ht="30" customHeight="1">
      <c r="A1823" s="172" t="s">
        <v>1492</v>
      </c>
      <c r="B1823" s="172" t="s">
        <v>1493</v>
      </c>
      <c r="C1823" s="172" t="s">
        <v>1096</v>
      </c>
      <c r="D1823" s="173">
        <v>1</v>
      </c>
      <c r="E1823" s="184">
        <v>0</v>
      </c>
      <c r="F1823" s="178">
        <f>TRUNC(E1823*D1823,1)</f>
        <v>0</v>
      </c>
      <c r="G1823" s="184">
        <v>0</v>
      </c>
      <c r="H1823" s="178">
        <f>TRUNC(G1823*D1823,1)</f>
        <v>0</v>
      </c>
      <c r="I1823" s="184">
        <f>TRUNC(SUMIF(V1820:V1823, RIGHTB(O1823, 1), L1820:L1823)*U1823, 2)</f>
        <v>26202.6</v>
      </c>
      <c r="J1823" s="178">
        <f>TRUNC(I1823*D1823,1)</f>
        <v>26202.6</v>
      </c>
      <c r="K1823" s="184">
        <f t="shared" si="284"/>
        <v>26202.6</v>
      </c>
      <c r="L1823" s="178">
        <f t="shared" si="284"/>
        <v>26202.6</v>
      </c>
      <c r="M1823" s="172" t="s">
        <v>145</v>
      </c>
      <c r="N1823" s="78" t="s">
        <v>4172</v>
      </c>
      <c r="O1823" s="78" t="s">
        <v>4186</v>
      </c>
      <c r="P1823" s="78" t="s">
        <v>332</v>
      </c>
      <c r="Q1823" s="78" t="s">
        <v>332</v>
      </c>
      <c r="R1823" s="78" t="s">
        <v>332</v>
      </c>
      <c r="S1823">
        <v>3</v>
      </c>
      <c r="T1823">
        <v>2</v>
      </c>
      <c r="U1823">
        <v>1</v>
      </c>
      <c r="AV1823" s="78" t="s">
        <v>145</v>
      </c>
      <c r="AW1823" s="78" t="s">
        <v>5786</v>
      </c>
      <c r="AX1823" s="78" t="s">
        <v>145</v>
      </c>
      <c r="AY1823" s="78" t="s">
        <v>145</v>
      </c>
      <c r="AZ1823" s="78" t="s">
        <v>145</v>
      </c>
    </row>
    <row r="1824" spans="1:52" ht="30" customHeight="1">
      <c r="A1824" s="172" t="s">
        <v>1494</v>
      </c>
      <c r="B1824" s="172" t="s">
        <v>145</v>
      </c>
      <c r="C1824" s="172" t="s">
        <v>145</v>
      </c>
      <c r="D1824" s="173"/>
      <c r="E1824" s="184"/>
      <c r="F1824" s="178">
        <f>TRUNC(SUMIF(N1820:N1823, N1819, F1820:F1823),0)</f>
        <v>0</v>
      </c>
      <c r="G1824" s="184"/>
      <c r="H1824" s="178">
        <f>TRUNC(SUMIF(N1820:N1823, N1819, H1820:H1823),0)</f>
        <v>0</v>
      </c>
      <c r="I1824" s="184"/>
      <c r="J1824" s="178">
        <f>TRUNC(SUMIF(N1820:N1823, N1819, J1820:J1823),0)</f>
        <v>26202</v>
      </c>
      <c r="K1824" s="184"/>
      <c r="L1824" s="178">
        <f>F1824+H1824+J1824</f>
        <v>26202</v>
      </c>
      <c r="M1824" s="172" t="s">
        <v>145</v>
      </c>
      <c r="N1824" s="78" t="s">
        <v>342</v>
      </c>
      <c r="O1824" s="78" t="s">
        <v>342</v>
      </c>
      <c r="P1824" s="78" t="s">
        <v>145</v>
      </c>
      <c r="Q1824" s="78" t="s">
        <v>145</v>
      </c>
      <c r="R1824" s="78" t="s">
        <v>145</v>
      </c>
      <c r="AV1824" s="78" t="s">
        <v>145</v>
      </c>
      <c r="AW1824" s="78" t="s">
        <v>145</v>
      </c>
      <c r="AX1824" s="78" t="s">
        <v>145</v>
      </c>
      <c r="AY1824" s="78" t="s">
        <v>145</v>
      </c>
      <c r="AZ1824" s="78" t="s">
        <v>145</v>
      </c>
    </row>
    <row r="1825" spans="1:52" ht="30" customHeight="1">
      <c r="A1825" s="173"/>
      <c r="B1825" s="173"/>
      <c r="C1825" s="173"/>
      <c r="D1825" s="173"/>
      <c r="E1825" s="184"/>
      <c r="F1825" s="178"/>
      <c r="G1825" s="184"/>
      <c r="H1825" s="178"/>
      <c r="I1825" s="184"/>
      <c r="J1825" s="178"/>
      <c r="K1825" s="184"/>
      <c r="L1825" s="178"/>
      <c r="M1825" s="173"/>
    </row>
    <row r="1826" spans="1:52" ht="30" customHeight="1">
      <c r="A1826" s="179" t="s">
        <v>3327</v>
      </c>
      <c r="B1826" s="180"/>
      <c r="C1826" s="180"/>
      <c r="D1826" s="180"/>
      <c r="E1826" s="181"/>
      <c r="F1826" s="182"/>
      <c r="G1826" s="181"/>
      <c r="H1826" s="182"/>
      <c r="I1826" s="181"/>
      <c r="J1826" s="182"/>
      <c r="K1826" s="181"/>
      <c r="L1826" s="182"/>
      <c r="M1826" s="183"/>
      <c r="N1826" s="78" t="s">
        <v>4174</v>
      </c>
    </row>
    <row r="1827" spans="1:52" ht="30" customHeight="1">
      <c r="A1827" s="172" t="s">
        <v>1796</v>
      </c>
      <c r="B1827" s="172" t="s">
        <v>1514</v>
      </c>
      <c r="C1827" s="172" t="s">
        <v>1515</v>
      </c>
      <c r="D1827" s="173">
        <v>2.5000000000000001E-2</v>
      </c>
      <c r="E1827" s="184">
        <f>단가대비표!O376</f>
        <v>0</v>
      </c>
      <c r="F1827" s="178">
        <f>TRUNC(E1827*D1827,1)</f>
        <v>0</v>
      </c>
      <c r="G1827" s="184">
        <f>단가대비표!P376</f>
        <v>193922</v>
      </c>
      <c r="H1827" s="178">
        <f>TRUNC(G1827*D1827,1)</f>
        <v>4848</v>
      </c>
      <c r="I1827" s="184">
        <f>단가대비표!V376</f>
        <v>0</v>
      </c>
      <c r="J1827" s="178">
        <f>TRUNC(I1827*D1827,1)</f>
        <v>0</v>
      </c>
      <c r="K1827" s="184">
        <f t="shared" ref="K1827:L1830" si="285">TRUNC(E1827+G1827+I1827,1)</f>
        <v>193922</v>
      </c>
      <c r="L1827" s="178">
        <f t="shared" si="285"/>
        <v>4848</v>
      </c>
      <c r="M1827" s="172" t="s">
        <v>1491</v>
      </c>
      <c r="N1827" s="78" t="s">
        <v>145</v>
      </c>
      <c r="O1827" s="78" t="s">
        <v>5484</v>
      </c>
      <c r="P1827" s="78" t="s">
        <v>332</v>
      </c>
      <c r="Q1827" s="78" t="s">
        <v>332</v>
      </c>
      <c r="R1827" s="78" t="s">
        <v>331</v>
      </c>
      <c r="V1827">
        <v>1</v>
      </c>
      <c r="AV1827" s="78" t="s">
        <v>145</v>
      </c>
      <c r="AW1827" s="78" t="s">
        <v>5787</v>
      </c>
      <c r="AX1827" s="78" t="s">
        <v>145</v>
      </c>
      <c r="AY1827" s="78" t="s">
        <v>1093</v>
      </c>
      <c r="AZ1827" s="78" t="s">
        <v>145</v>
      </c>
    </row>
    <row r="1828" spans="1:52" ht="30" customHeight="1">
      <c r="A1828" s="172" t="s">
        <v>1797</v>
      </c>
      <c r="B1828" s="172" t="s">
        <v>1514</v>
      </c>
      <c r="C1828" s="172" t="s">
        <v>1515</v>
      </c>
      <c r="D1828" s="173">
        <v>3.7499999999999999E-2</v>
      </c>
      <c r="E1828" s="184">
        <f>단가대비표!O377</f>
        <v>0</v>
      </c>
      <c r="F1828" s="178">
        <f>TRUNC(E1828*D1828,1)</f>
        <v>0</v>
      </c>
      <c r="G1828" s="184">
        <f>단가대비표!P377</f>
        <v>172227</v>
      </c>
      <c r="H1828" s="178">
        <f>TRUNC(G1828*D1828,1)</f>
        <v>6458.5</v>
      </c>
      <c r="I1828" s="184">
        <f>단가대비표!V377</f>
        <v>0</v>
      </c>
      <c r="J1828" s="178">
        <f>TRUNC(I1828*D1828,1)</f>
        <v>0</v>
      </c>
      <c r="K1828" s="184">
        <f t="shared" si="285"/>
        <v>172227</v>
      </c>
      <c r="L1828" s="178">
        <f t="shared" si="285"/>
        <v>6458.5</v>
      </c>
      <c r="M1828" s="172" t="s">
        <v>1491</v>
      </c>
      <c r="N1828" s="78" t="s">
        <v>145</v>
      </c>
      <c r="O1828" s="78" t="s">
        <v>5486</v>
      </c>
      <c r="P1828" s="78" t="s">
        <v>332</v>
      </c>
      <c r="Q1828" s="78" t="s">
        <v>332</v>
      </c>
      <c r="R1828" s="78" t="s">
        <v>331</v>
      </c>
      <c r="V1828">
        <v>1</v>
      </c>
      <c r="AV1828" s="78" t="s">
        <v>145</v>
      </c>
      <c r="AW1828" s="78" t="s">
        <v>5788</v>
      </c>
      <c r="AX1828" s="78" t="s">
        <v>145</v>
      </c>
      <c r="AY1828" s="78" t="s">
        <v>1093</v>
      </c>
      <c r="AZ1828" s="78" t="s">
        <v>145</v>
      </c>
    </row>
    <row r="1829" spans="1:52" ht="30" customHeight="1">
      <c r="A1829" s="172" t="s">
        <v>1799</v>
      </c>
      <c r="B1829" s="172" t="s">
        <v>1800</v>
      </c>
      <c r="C1829" s="172" t="s">
        <v>1801</v>
      </c>
      <c r="D1829" s="173">
        <v>1.7</v>
      </c>
      <c r="E1829" s="184">
        <f>단가대비표!O344</f>
        <v>0</v>
      </c>
      <c r="F1829" s="178">
        <f>TRUNC(E1829*D1829,1)</f>
        <v>0</v>
      </c>
      <c r="G1829" s="184">
        <f>단가대비표!P344</f>
        <v>0</v>
      </c>
      <c r="H1829" s="178">
        <f>TRUNC(G1829*D1829,1)</f>
        <v>0</v>
      </c>
      <c r="I1829" s="184">
        <f>단가대비표!V344</f>
        <v>111</v>
      </c>
      <c r="J1829" s="178">
        <f>TRUNC(I1829*D1829,1)</f>
        <v>188.7</v>
      </c>
      <c r="K1829" s="184">
        <f t="shared" si="285"/>
        <v>111</v>
      </c>
      <c r="L1829" s="178">
        <f t="shared" si="285"/>
        <v>188.7</v>
      </c>
      <c r="M1829" s="172" t="s">
        <v>1491</v>
      </c>
      <c r="N1829" s="78" t="s">
        <v>145</v>
      </c>
      <c r="O1829" s="78" t="s">
        <v>5490</v>
      </c>
      <c r="P1829" s="78" t="s">
        <v>332</v>
      </c>
      <c r="Q1829" s="78" t="s">
        <v>332</v>
      </c>
      <c r="R1829" s="78" t="s">
        <v>331</v>
      </c>
      <c r="V1829">
        <v>1</v>
      </c>
      <c r="AV1829" s="78" t="s">
        <v>145</v>
      </c>
      <c r="AW1829" s="78" t="s">
        <v>5789</v>
      </c>
      <c r="AX1829" s="78" t="s">
        <v>145</v>
      </c>
      <c r="AY1829" s="78" t="s">
        <v>1093</v>
      </c>
      <c r="AZ1829" s="78" t="s">
        <v>145</v>
      </c>
    </row>
    <row r="1830" spans="1:52" ht="30" customHeight="1">
      <c r="A1830" s="172" t="s">
        <v>1492</v>
      </c>
      <c r="B1830" s="172" t="s">
        <v>1493</v>
      </c>
      <c r="C1830" s="172" t="s">
        <v>1096</v>
      </c>
      <c r="D1830" s="173">
        <v>1</v>
      </c>
      <c r="E1830" s="184">
        <v>0</v>
      </c>
      <c r="F1830" s="178">
        <f>TRUNC(E1830*D1830,1)</f>
        <v>0</v>
      </c>
      <c r="G1830" s="184">
        <v>0</v>
      </c>
      <c r="H1830" s="178">
        <f>TRUNC(G1830*D1830,1)</f>
        <v>0</v>
      </c>
      <c r="I1830" s="184">
        <f>TRUNC(SUMIF(V1827:V1830, RIGHTB(O1830, 1), L1827:L1830)*U1830, 2)</f>
        <v>11495.2</v>
      </c>
      <c r="J1830" s="178">
        <f>TRUNC(I1830*D1830,1)</f>
        <v>11495.2</v>
      </c>
      <c r="K1830" s="184">
        <f t="shared" si="285"/>
        <v>11495.2</v>
      </c>
      <c r="L1830" s="178">
        <f t="shared" si="285"/>
        <v>11495.2</v>
      </c>
      <c r="M1830" s="172" t="s">
        <v>145</v>
      </c>
      <c r="N1830" s="78" t="s">
        <v>4174</v>
      </c>
      <c r="O1830" s="78" t="s">
        <v>4186</v>
      </c>
      <c r="P1830" s="78" t="s">
        <v>332</v>
      </c>
      <c r="Q1830" s="78" t="s">
        <v>332</v>
      </c>
      <c r="R1830" s="78" t="s">
        <v>332</v>
      </c>
      <c r="S1830">
        <v>3</v>
      </c>
      <c r="T1830">
        <v>2</v>
      </c>
      <c r="U1830">
        <v>1</v>
      </c>
      <c r="AV1830" s="78" t="s">
        <v>145</v>
      </c>
      <c r="AW1830" s="78" t="s">
        <v>5790</v>
      </c>
      <c r="AX1830" s="78" t="s">
        <v>145</v>
      </c>
      <c r="AY1830" s="78" t="s">
        <v>145</v>
      </c>
      <c r="AZ1830" s="78" t="s">
        <v>145</v>
      </c>
    </row>
    <row r="1831" spans="1:52" ht="30" customHeight="1">
      <c r="A1831" s="172" t="s">
        <v>1494</v>
      </c>
      <c r="B1831" s="172" t="s">
        <v>145</v>
      </c>
      <c r="C1831" s="172" t="s">
        <v>145</v>
      </c>
      <c r="D1831" s="173"/>
      <c r="E1831" s="184"/>
      <c r="F1831" s="178">
        <f>TRUNC(SUMIF(N1827:N1830, N1826, F1827:F1830),0)</f>
        <v>0</v>
      </c>
      <c r="G1831" s="184"/>
      <c r="H1831" s="178">
        <f>TRUNC(SUMIF(N1827:N1830, N1826, H1827:H1830),0)</f>
        <v>0</v>
      </c>
      <c r="I1831" s="184"/>
      <c r="J1831" s="178">
        <f>TRUNC(SUMIF(N1827:N1830, N1826, J1827:J1830),0)</f>
        <v>11495</v>
      </c>
      <c r="K1831" s="184"/>
      <c r="L1831" s="178">
        <f>F1831+H1831+J1831</f>
        <v>11495</v>
      </c>
      <c r="M1831" s="172" t="s">
        <v>145</v>
      </c>
      <c r="N1831" s="78" t="s">
        <v>342</v>
      </c>
      <c r="O1831" s="78" t="s">
        <v>342</v>
      </c>
      <c r="P1831" s="78" t="s">
        <v>145</v>
      </c>
      <c r="Q1831" s="78" t="s">
        <v>145</v>
      </c>
      <c r="R1831" s="78" t="s">
        <v>145</v>
      </c>
      <c r="AV1831" s="78" t="s">
        <v>145</v>
      </c>
      <c r="AW1831" s="78" t="s">
        <v>145</v>
      </c>
      <c r="AX1831" s="78" t="s">
        <v>145</v>
      </c>
      <c r="AY1831" s="78" t="s">
        <v>145</v>
      </c>
      <c r="AZ1831" s="78" t="s">
        <v>145</v>
      </c>
    </row>
    <row r="1832" spans="1:52" ht="30" customHeight="1">
      <c r="A1832" s="173"/>
      <c r="B1832" s="173"/>
      <c r="C1832" s="173"/>
      <c r="D1832" s="173"/>
      <c r="E1832" s="184"/>
      <c r="F1832" s="178"/>
      <c r="G1832" s="184"/>
      <c r="H1832" s="178"/>
      <c r="I1832" s="184"/>
      <c r="J1832" s="178"/>
      <c r="K1832" s="184"/>
      <c r="L1832" s="178"/>
      <c r="M1832" s="173"/>
    </row>
    <row r="1833" spans="1:52" ht="30" customHeight="1">
      <c r="A1833" s="179" t="s">
        <v>3328</v>
      </c>
      <c r="B1833" s="180"/>
      <c r="C1833" s="180"/>
      <c r="D1833" s="180"/>
      <c r="E1833" s="181"/>
      <c r="F1833" s="182"/>
      <c r="G1833" s="181"/>
      <c r="H1833" s="182"/>
      <c r="I1833" s="181"/>
      <c r="J1833" s="182"/>
      <c r="K1833" s="181"/>
      <c r="L1833" s="182"/>
      <c r="M1833" s="183"/>
      <c r="N1833" s="78" t="s">
        <v>4176</v>
      </c>
    </row>
    <row r="1834" spans="1:52" ht="30" customHeight="1">
      <c r="A1834" s="172" t="s">
        <v>1796</v>
      </c>
      <c r="B1834" s="172" t="s">
        <v>1514</v>
      </c>
      <c r="C1834" s="172" t="s">
        <v>1515</v>
      </c>
      <c r="D1834" s="173">
        <v>1.2500000000000001E-2</v>
      </c>
      <c r="E1834" s="184">
        <f>단가대비표!O376</f>
        <v>0</v>
      </c>
      <c r="F1834" s="178">
        <f>TRUNC(E1834*D1834,1)</f>
        <v>0</v>
      </c>
      <c r="G1834" s="184">
        <f>단가대비표!P376</f>
        <v>193922</v>
      </c>
      <c r="H1834" s="178">
        <f>TRUNC(G1834*D1834,1)</f>
        <v>2424</v>
      </c>
      <c r="I1834" s="184">
        <f>단가대비표!V376</f>
        <v>0</v>
      </c>
      <c r="J1834" s="178">
        <f>TRUNC(I1834*D1834,1)</f>
        <v>0</v>
      </c>
      <c r="K1834" s="184">
        <f t="shared" ref="K1834:L1837" si="286">TRUNC(E1834+G1834+I1834,1)</f>
        <v>193922</v>
      </c>
      <c r="L1834" s="178">
        <f t="shared" si="286"/>
        <v>2424</v>
      </c>
      <c r="M1834" s="172" t="s">
        <v>1491</v>
      </c>
      <c r="N1834" s="78" t="s">
        <v>145</v>
      </c>
      <c r="O1834" s="78" t="s">
        <v>5484</v>
      </c>
      <c r="P1834" s="78" t="s">
        <v>332</v>
      </c>
      <c r="Q1834" s="78" t="s">
        <v>332</v>
      </c>
      <c r="R1834" s="78" t="s">
        <v>331</v>
      </c>
      <c r="V1834">
        <v>1</v>
      </c>
      <c r="AV1834" s="78" t="s">
        <v>145</v>
      </c>
      <c r="AW1834" s="78" t="s">
        <v>5791</v>
      </c>
      <c r="AX1834" s="78" t="s">
        <v>145</v>
      </c>
      <c r="AY1834" s="78" t="s">
        <v>1093</v>
      </c>
      <c r="AZ1834" s="78" t="s">
        <v>145</v>
      </c>
    </row>
    <row r="1835" spans="1:52" ht="30" customHeight="1">
      <c r="A1835" s="172" t="s">
        <v>1797</v>
      </c>
      <c r="B1835" s="172" t="s">
        <v>1514</v>
      </c>
      <c r="C1835" s="172" t="s">
        <v>1515</v>
      </c>
      <c r="D1835" s="173">
        <v>2.5000000000000001E-2</v>
      </c>
      <c r="E1835" s="184">
        <f>단가대비표!O377</f>
        <v>0</v>
      </c>
      <c r="F1835" s="178">
        <f>TRUNC(E1835*D1835,1)</f>
        <v>0</v>
      </c>
      <c r="G1835" s="184">
        <f>단가대비표!P377</f>
        <v>172227</v>
      </c>
      <c r="H1835" s="178">
        <f>TRUNC(G1835*D1835,1)</f>
        <v>4305.6000000000004</v>
      </c>
      <c r="I1835" s="184">
        <f>단가대비표!V377</f>
        <v>0</v>
      </c>
      <c r="J1835" s="178">
        <f>TRUNC(I1835*D1835,1)</f>
        <v>0</v>
      </c>
      <c r="K1835" s="184">
        <f t="shared" si="286"/>
        <v>172227</v>
      </c>
      <c r="L1835" s="178">
        <f t="shared" si="286"/>
        <v>4305.6000000000004</v>
      </c>
      <c r="M1835" s="172" t="s">
        <v>1491</v>
      </c>
      <c r="N1835" s="78" t="s">
        <v>145</v>
      </c>
      <c r="O1835" s="78" t="s">
        <v>5486</v>
      </c>
      <c r="P1835" s="78" t="s">
        <v>332</v>
      </c>
      <c r="Q1835" s="78" t="s">
        <v>332</v>
      </c>
      <c r="R1835" s="78" t="s">
        <v>331</v>
      </c>
      <c r="V1835">
        <v>1</v>
      </c>
      <c r="AV1835" s="78" t="s">
        <v>145</v>
      </c>
      <c r="AW1835" s="78" t="s">
        <v>5792</v>
      </c>
      <c r="AX1835" s="78" t="s">
        <v>145</v>
      </c>
      <c r="AY1835" s="78" t="s">
        <v>1093</v>
      </c>
      <c r="AZ1835" s="78" t="s">
        <v>145</v>
      </c>
    </row>
    <row r="1836" spans="1:52" ht="30" customHeight="1">
      <c r="A1836" s="172" t="s">
        <v>1799</v>
      </c>
      <c r="B1836" s="172" t="s">
        <v>1800</v>
      </c>
      <c r="C1836" s="172" t="s">
        <v>1801</v>
      </c>
      <c r="D1836" s="173">
        <v>1.7</v>
      </c>
      <c r="E1836" s="184">
        <f>단가대비표!O344</f>
        <v>0</v>
      </c>
      <c r="F1836" s="178">
        <f>TRUNC(E1836*D1836,1)</f>
        <v>0</v>
      </c>
      <c r="G1836" s="184">
        <f>단가대비표!P344</f>
        <v>0</v>
      </c>
      <c r="H1836" s="178">
        <f>TRUNC(G1836*D1836,1)</f>
        <v>0</v>
      </c>
      <c r="I1836" s="184">
        <f>단가대비표!V344</f>
        <v>111</v>
      </c>
      <c r="J1836" s="178">
        <f>TRUNC(I1836*D1836,1)</f>
        <v>188.7</v>
      </c>
      <c r="K1836" s="184">
        <f t="shared" si="286"/>
        <v>111</v>
      </c>
      <c r="L1836" s="178">
        <f t="shared" si="286"/>
        <v>188.7</v>
      </c>
      <c r="M1836" s="172" t="s">
        <v>1491</v>
      </c>
      <c r="N1836" s="78" t="s">
        <v>145</v>
      </c>
      <c r="O1836" s="78" t="s">
        <v>5490</v>
      </c>
      <c r="P1836" s="78" t="s">
        <v>332</v>
      </c>
      <c r="Q1836" s="78" t="s">
        <v>332</v>
      </c>
      <c r="R1836" s="78" t="s">
        <v>331</v>
      </c>
      <c r="V1836">
        <v>1</v>
      </c>
      <c r="AV1836" s="78" t="s">
        <v>145</v>
      </c>
      <c r="AW1836" s="78" t="s">
        <v>5793</v>
      </c>
      <c r="AX1836" s="78" t="s">
        <v>145</v>
      </c>
      <c r="AY1836" s="78" t="s">
        <v>1093</v>
      </c>
      <c r="AZ1836" s="78" t="s">
        <v>145</v>
      </c>
    </row>
    <row r="1837" spans="1:52" ht="30" customHeight="1">
      <c r="A1837" s="172" t="s">
        <v>1492</v>
      </c>
      <c r="B1837" s="172" t="s">
        <v>1493</v>
      </c>
      <c r="C1837" s="172" t="s">
        <v>1096</v>
      </c>
      <c r="D1837" s="173">
        <v>1</v>
      </c>
      <c r="E1837" s="184">
        <v>0</v>
      </c>
      <c r="F1837" s="178">
        <f>TRUNC(E1837*D1837,1)</f>
        <v>0</v>
      </c>
      <c r="G1837" s="184">
        <v>0</v>
      </c>
      <c r="H1837" s="178">
        <f>TRUNC(G1837*D1837,1)</f>
        <v>0</v>
      </c>
      <c r="I1837" s="184">
        <f>TRUNC(SUMIF(V1834:V1837, RIGHTB(O1837, 1), L1834:L1837)*U1837, 2)</f>
        <v>6918.3</v>
      </c>
      <c r="J1837" s="178">
        <f>TRUNC(I1837*D1837,1)</f>
        <v>6918.3</v>
      </c>
      <c r="K1837" s="184">
        <f t="shared" si="286"/>
        <v>6918.3</v>
      </c>
      <c r="L1837" s="178">
        <f t="shared" si="286"/>
        <v>6918.3</v>
      </c>
      <c r="M1837" s="172" t="s">
        <v>145</v>
      </c>
      <c r="N1837" s="78" t="s">
        <v>4176</v>
      </c>
      <c r="O1837" s="78" t="s">
        <v>4186</v>
      </c>
      <c r="P1837" s="78" t="s">
        <v>332</v>
      </c>
      <c r="Q1837" s="78" t="s">
        <v>332</v>
      </c>
      <c r="R1837" s="78" t="s">
        <v>332</v>
      </c>
      <c r="S1837">
        <v>3</v>
      </c>
      <c r="T1837">
        <v>2</v>
      </c>
      <c r="U1837">
        <v>1</v>
      </c>
      <c r="AV1837" s="78" t="s">
        <v>145</v>
      </c>
      <c r="AW1837" s="78" t="s">
        <v>5794</v>
      </c>
      <c r="AX1837" s="78" t="s">
        <v>145</v>
      </c>
      <c r="AY1837" s="78" t="s">
        <v>145</v>
      </c>
      <c r="AZ1837" s="78" t="s">
        <v>145</v>
      </c>
    </row>
    <row r="1838" spans="1:52" ht="30" customHeight="1">
      <c r="A1838" s="172" t="s">
        <v>1494</v>
      </c>
      <c r="B1838" s="172" t="s">
        <v>145</v>
      </c>
      <c r="C1838" s="172" t="s">
        <v>145</v>
      </c>
      <c r="D1838" s="173"/>
      <c r="E1838" s="184"/>
      <c r="F1838" s="178">
        <f>TRUNC(SUMIF(N1834:N1837, N1833, F1834:F1837),0)</f>
        <v>0</v>
      </c>
      <c r="G1838" s="184"/>
      <c r="H1838" s="178">
        <f>TRUNC(SUMIF(N1834:N1837, N1833, H1834:H1837),0)</f>
        <v>0</v>
      </c>
      <c r="I1838" s="184"/>
      <c r="J1838" s="178">
        <f>TRUNC(SUMIF(N1834:N1837, N1833, J1834:J1837),0)</f>
        <v>6918</v>
      </c>
      <c r="K1838" s="184"/>
      <c r="L1838" s="178">
        <f>F1838+H1838+J1838</f>
        <v>6918</v>
      </c>
      <c r="M1838" s="172" t="s">
        <v>145</v>
      </c>
      <c r="N1838" s="78" t="s">
        <v>342</v>
      </c>
      <c r="O1838" s="78" t="s">
        <v>342</v>
      </c>
      <c r="P1838" s="78" t="s">
        <v>145</v>
      </c>
      <c r="Q1838" s="78" t="s">
        <v>145</v>
      </c>
      <c r="R1838" s="78" t="s">
        <v>145</v>
      </c>
      <c r="AV1838" s="78" t="s">
        <v>145</v>
      </c>
      <c r="AW1838" s="78" t="s">
        <v>145</v>
      </c>
      <c r="AX1838" s="78" t="s">
        <v>145</v>
      </c>
      <c r="AY1838" s="78" t="s">
        <v>145</v>
      </c>
      <c r="AZ1838" s="78" t="s">
        <v>145</v>
      </c>
    </row>
    <row r="1839" spans="1:52" ht="30" customHeight="1">
      <c r="A1839" s="173"/>
      <c r="B1839" s="173"/>
      <c r="C1839" s="173"/>
      <c r="D1839" s="173"/>
      <c r="E1839" s="184"/>
      <c r="F1839" s="178"/>
      <c r="G1839" s="184"/>
      <c r="H1839" s="178"/>
      <c r="I1839" s="184"/>
      <c r="J1839" s="178"/>
      <c r="K1839" s="184"/>
      <c r="L1839" s="178"/>
      <c r="M1839" s="173"/>
    </row>
    <row r="1840" spans="1:52" ht="30" customHeight="1">
      <c r="A1840" s="179" t="s">
        <v>3329</v>
      </c>
      <c r="B1840" s="180"/>
      <c r="C1840" s="180"/>
      <c r="D1840" s="180"/>
      <c r="E1840" s="181"/>
      <c r="F1840" s="182"/>
      <c r="G1840" s="181"/>
      <c r="H1840" s="182"/>
      <c r="I1840" s="181"/>
      <c r="J1840" s="182"/>
      <c r="K1840" s="181"/>
      <c r="L1840" s="182"/>
      <c r="M1840" s="183"/>
      <c r="N1840" s="78" t="s">
        <v>4178</v>
      </c>
    </row>
    <row r="1841" spans="1:52" ht="30" customHeight="1">
      <c r="A1841" s="172" t="s">
        <v>1796</v>
      </c>
      <c r="B1841" s="172" t="s">
        <v>1514</v>
      </c>
      <c r="C1841" s="172" t="s">
        <v>1515</v>
      </c>
      <c r="D1841" s="173">
        <v>6.25E-2</v>
      </c>
      <c r="E1841" s="184">
        <f>단가대비표!O376</f>
        <v>0</v>
      </c>
      <c r="F1841" s="178">
        <f>TRUNC(E1841*D1841,1)</f>
        <v>0</v>
      </c>
      <c r="G1841" s="184">
        <f>단가대비표!P376</f>
        <v>193922</v>
      </c>
      <c r="H1841" s="178">
        <f>TRUNC(G1841*D1841,1)</f>
        <v>12120.1</v>
      </c>
      <c r="I1841" s="184">
        <f>단가대비표!V376</f>
        <v>0</v>
      </c>
      <c r="J1841" s="178">
        <f>TRUNC(I1841*D1841,1)</f>
        <v>0</v>
      </c>
      <c r="K1841" s="184">
        <f t="shared" ref="K1841:L1845" si="287">TRUNC(E1841+G1841+I1841,1)</f>
        <v>193922</v>
      </c>
      <c r="L1841" s="178">
        <f t="shared" si="287"/>
        <v>12120.1</v>
      </c>
      <c r="M1841" s="172" t="s">
        <v>1491</v>
      </c>
      <c r="N1841" s="78" t="s">
        <v>145</v>
      </c>
      <c r="O1841" s="78" t="s">
        <v>5484</v>
      </c>
      <c r="P1841" s="78" t="s">
        <v>332</v>
      </c>
      <c r="Q1841" s="78" t="s">
        <v>332</v>
      </c>
      <c r="R1841" s="78" t="s">
        <v>331</v>
      </c>
      <c r="V1841">
        <v>1</v>
      </c>
      <c r="AV1841" s="78" t="s">
        <v>145</v>
      </c>
      <c r="AW1841" s="78" t="s">
        <v>5795</v>
      </c>
      <c r="AX1841" s="78" t="s">
        <v>145</v>
      </c>
      <c r="AY1841" s="78" t="s">
        <v>1093</v>
      </c>
      <c r="AZ1841" s="78" t="s">
        <v>145</v>
      </c>
    </row>
    <row r="1842" spans="1:52" ht="30" customHeight="1">
      <c r="A1842" s="172" t="s">
        <v>1797</v>
      </c>
      <c r="B1842" s="172" t="s">
        <v>1514</v>
      </c>
      <c r="C1842" s="172" t="s">
        <v>1515</v>
      </c>
      <c r="D1842" s="173">
        <v>3.7499999999999999E-2</v>
      </c>
      <c r="E1842" s="184">
        <f>단가대비표!O377</f>
        <v>0</v>
      </c>
      <c r="F1842" s="178">
        <f>TRUNC(E1842*D1842,1)</f>
        <v>0</v>
      </c>
      <c r="G1842" s="184">
        <f>단가대비표!P377</f>
        <v>172227</v>
      </c>
      <c r="H1842" s="178">
        <f>TRUNC(G1842*D1842,1)</f>
        <v>6458.5</v>
      </c>
      <c r="I1842" s="184">
        <f>단가대비표!V377</f>
        <v>0</v>
      </c>
      <c r="J1842" s="178">
        <f>TRUNC(I1842*D1842,1)</f>
        <v>0</v>
      </c>
      <c r="K1842" s="184">
        <f t="shared" si="287"/>
        <v>172227</v>
      </c>
      <c r="L1842" s="178">
        <f t="shared" si="287"/>
        <v>6458.5</v>
      </c>
      <c r="M1842" s="172" t="s">
        <v>1491</v>
      </c>
      <c r="N1842" s="78" t="s">
        <v>145</v>
      </c>
      <c r="O1842" s="78" t="s">
        <v>5486</v>
      </c>
      <c r="P1842" s="78" t="s">
        <v>332</v>
      </c>
      <c r="Q1842" s="78" t="s">
        <v>332</v>
      </c>
      <c r="R1842" s="78" t="s">
        <v>331</v>
      </c>
      <c r="V1842">
        <v>1</v>
      </c>
      <c r="AV1842" s="78" t="s">
        <v>145</v>
      </c>
      <c r="AW1842" s="78" t="s">
        <v>5796</v>
      </c>
      <c r="AX1842" s="78" t="s">
        <v>145</v>
      </c>
      <c r="AY1842" s="78" t="s">
        <v>1093</v>
      </c>
      <c r="AZ1842" s="78" t="s">
        <v>145</v>
      </c>
    </row>
    <row r="1843" spans="1:52" ht="30" customHeight="1">
      <c r="A1843" s="172" t="s">
        <v>1799</v>
      </c>
      <c r="B1843" s="172" t="s">
        <v>1800</v>
      </c>
      <c r="C1843" s="172" t="s">
        <v>1801</v>
      </c>
      <c r="D1843" s="173">
        <v>3</v>
      </c>
      <c r="E1843" s="184">
        <f>단가대비표!O344</f>
        <v>0</v>
      </c>
      <c r="F1843" s="178">
        <f>TRUNC(E1843*D1843,1)</f>
        <v>0</v>
      </c>
      <c r="G1843" s="184">
        <f>단가대비표!P344</f>
        <v>0</v>
      </c>
      <c r="H1843" s="178">
        <f>TRUNC(G1843*D1843,1)</f>
        <v>0</v>
      </c>
      <c r="I1843" s="184">
        <f>단가대비표!V344</f>
        <v>111</v>
      </c>
      <c r="J1843" s="178">
        <f>TRUNC(I1843*D1843,1)</f>
        <v>333</v>
      </c>
      <c r="K1843" s="184">
        <f t="shared" si="287"/>
        <v>111</v>
      </c>
      <c r="L1843" s="178">
        <f t="shared" si="287"/>
        <v>333</v>
      </c>
      <c r="M1843" s="172" t="s">
        <v>1491</v>
      </c>
      <c r="N1843" s="78" t="s">
        <v>145</v>
      </c>
      <c r="O1843" s="78" t="s">
        <v>5490</v>
      </c>
      <c r="P1843" s="78" t="s">
        <v>332</v>
      </c>
      <c r="Q1843" s="78" t="s">
        <v>332</v>
      </c>
      <c r="R1843" s="78" t="s">
        <v>331</v>
      </c>
      <c r="V1843">
        <v>1</v>
      </c>
      <c r="AV1843" s="78" t="s">
        <v>145</v>
      </c>
      <c r="AW1843" s="78" t="s">
        <v>5797</v>
      </c>
      <c r="AX1843" s="78" t="s">
        <v>145</v>
      </c>
      <c r="AY1843" s="78" t="s">
        <v>1093</v>
      </c>
      <c r="AZ1843" s="78" t="s">
        <v>145</v>
      </c>
    </row>
    <row r="1844" spans="1:52" ht="30" customHeight="1">
      <c r="A1844" s="172" t="s">
        <v>1803</v>
      </c>
      <c r="B1844" s="172" t="s">
        <v>1804</v>
      </c>
      <c r="C1844" s="172" t="s">
        <v>381</v>
      </c>
      <c r="D1844" s="173">
        <v>0.5</v>
      </c>
      <c r="E1844" s="184">
        <f>단가대비표!O61</f>
        <v>880</v>
      </c>
      <c r="F1844" s="178">
        <f>TRUNC(E1844*D1844,1)</f>
        <v>440</v>
      </c>
      <c r="G1844" s="184">
        <f>단가대비표!P61</f>
        <v>0</v>
      </c>
      <c r="H1844" s="178">
        <f>TRUNC(G1844*D1844,1)</f>
        <v>0</v>
      </c>
      <c r="I1844" s="184">
        <f>단가대비표!V61</f>
        <v>0</v>
      </c>
      <c r="J1844" s="178">
        <f>TRUNC(I1844*D1844,1)</f>
        <v>0</v>
      </c>
      <c r="K1844" s="184">
        <f t="shared" si="287"/>
        <v>880</v>
      </c>
      <c r="L1844" s="178">
        <f t="shared" si="287"/>
        <v>440</v>
      </c>
      <c r="M1844" s="172" t="s">
        <v>1491</v>
      </c>
      <c r="N1844" s="78" t="s">
        <v>145</v>
      </c>
      <c r="O1844" s="78" t="s">
        <v>5750</v>
      </c>
      <c r="P1844" s="78" t="s">
        <v>332</v>
      </c>
      <c r="Q1844" s="78" t="s">
        <v>332</v>
      </c>
      <c r="R1844" s="78" t="s">
        <v>331</v>
      </c>
      <c r="V1844">
        <v>1</v>
      </c>
      <c r="AV1844" s="78" t="s">
        <v>145</v>
      </c>
      <c r="AW1844" s="78" t="s">
        <v>5798</v>
      </c>
      <c r="AX1844" s="78" t="s">
        <v>145</v>
      </c>
      <c r="AY1844" s="78" t="s">
        <v>1093</v>
      </c>
      <c r="AZ1844" s="78" t="s">
        <v>145</v>
      </c>
    </row>
    <row r="1845" spans="1:52" ht="30" customHeight="1">
      <c r="A1845" s="172" t="s">
        <v>1492</v>
      </c>
      <c r="B1845" s="172" t="s">
        <v>1493</v>
      </c>
      <c r="C1845" s="172" t="s">
        <v>1096</v>
      </c>
      <c r="D1845" s="173">
        <v>1</v>
      </c>
      <c r="E1845" s="184">
        <v>0</v>
      </c>
      <c r="F1845" s="178">
        <f>TRUNC(E1845*D1845,1)</f>
        <v>0</v>
      </c>
      <c r="G1845" s="184">
        <v>0</v>
      </c>
      <c r="H1845" s="178">
        <f>TRUNC(G1845*D1845,1)</f>
        <v>0</v>
      </c>
      <c r="I1845" s="184">
        <f>TRUNC(SUMIF(V1841:V1845, RIGHTB(O1845, 1), L1841:L1845)*U1845, 2)</f>
        <v>19351.599999999999</v>
      </c>
      <c r="J1845" s="178">
        <f>TRUNC(I1845*D1845,1)</f>
        <v>19351.599999999999</v>
      </c>
      <c r="K1845" s="184">
        <f t="shared" si="287"/>
        <v>19351.599999999999</v>
      </c>
      <c r="L1845" s="178">
        <f t="shared" si="287"/>
        <v>19351.599999999999</v>
      </c>
      <c r="M1845" s="172" t="s">
        <v>145</v>
      </c>
      <c r="N1845" s="78" t="s">
        <v>4178</v>
      </c>
      <c r="O1845" s="78" t="s">
        <v>4186</v>
      </c>
      <c r="P1845" s="78" t="s">
        <v>332</v>
      </c>
      <c r="Q1845" s="78" t="s">
        <v>332</v>
      </c>
      <c r="R1845" s="78" t="s">
        <v>332</v>
      </c>
      <c r="S1845">
        <v>3</v>
      </c>
      <c r="T1845">
        <v>2</v>
      </c>
      <c r="U1845">
        <v>1</v>
      </c>
      <c r="AV1845" s="78" t="s">
        <v>145</v>
      </c>
      <c r="AW1845" s="78" t="s">
        <v>5799</v>
      </c>
      <c r="AX1845" s="78" t="s">
        <v>145</v>
      </c>
      <c r="AY1845" s="78" t="s">
        <v>145</v>
      </c>
      <c r="AZ1845" s="78" t="s">
        <v>145</v>
      </c>
    </row>
    <row r="1846" spans="1:52" ht="30" customHeight="1">
      <c r="A1846" s="172" t="s">
        <v>1494</v>
      </c>
      <c r="B1846" s="172" t="s">
        <v>145</v>
      </c>
      <c r="C1846" s="172" t="s">
        <v>145</v>
      </c>
      <c r="D1846" s="173"/>
      <c r="E1846" s="184"/>
      <c r="F1846" s="178">
        <f>TRUNC(SUMIF(N1841:N1845, N1840, F1841:F1845),0)</f>
        <v>0</v>
      </c>
      <c r="G1846" s="184"/>
      <c r="H1846" s="178">
        <f>TRUNC(SUMIF(N1841:N1845, N1840, H1841:H1845),0)</f>
        <v>0</v>
      </c>
      <c r="I1846" s="184"/>
      <c r="J1846" s="178">
        <f>TRUNC(SUMIF(N1841:N1845, N1840, J1841:J1845),0)</f>
        <v>19351</v>
      </c>
      <c r="K1846" s="184"/>
      <c r="L1846" s="178">
        <f>F1846+H1846+J1846</f>
        <v>19351</v>
      </c>
      <c r="M1846" s="172" t="s">
        <v>145</v>
      </c>
      <c r="N1846" s="78" t="s">
        <v>342</v>
      </c>
      <c r="O1846" s="78" t="s">
        <v>342</v>
      </c>
      <c r="P1846" s="78" t="s">
        <v>145</v>
      </c>
      <c r="Q1846" s="78" t="s">
        <v>145</v>
      </c>
      <c r="R1846" s="78" t="s">
        <v>145</v>
      </c>
      <c r="AV1846" s="78" t="s">
        <v>145</v>
      </c>
      <c r="AW1846" s="78" t="s">
        <v>145</v>
      </c>
      <c r="AX1846" s="78" t="s">
        <v>145</v>
      </c>
      <c r="AY1846" s="78" t="s">
        <v>145</v>
      </c>
      <c r="AZ1846" s="78" t="s">
        <v>145</v>
      </c>
    </row>
    <row r="1847" spans="1:52" ht="30" customHeight="1">
      <c r="A1847" s="173"/>
      <c r="B1847" s="173"/>
      <c r="C1847" s="173"/>
      <c r="D1847" s="173"/>
      <c r="E1847" s="184"/>
      <c r="F1847" s="178"/>
      <c r="G1847" s="184"/>
      <c r="H1847" s="178"/>
      <c r="I1847" s="184"/>
      <c r="J1847" s="178"/>
      <c r="K1847" s="184"/>
      <c r="L1847" s="178"/>
      <c r="M1847" s="173"/>
    </row>
    <row r="1848" spans="1:52" ht="30" customHeight="1">
      <c r="A1848" s="179" t="s">
        <v>3330</v>
      </c>
      <c r="B1848" s="180"/>
      <c r="C1848" s="180"/>
      <c r="D1848" s="180"/>
      <c r="E1848" s="181"/>
      <c r="F1848" s="182"/>
      <c r="G1848" s="181"/>
      <c r="H1848" s="182"/>
      <c r="I1848" s="181"/>
      <c r="J1848" s="182"/>
      <c r="K1848" s="181"/>
      <c r="L1848" s="182"/>
      <c r="M1848" s="183"/>
      <c r="N1848" s="78" t="s">
        <v>4180</v>
      </c>
    </row>
    <row r="1849" spans="1:52" ht="30" customHeight="1">
      <c r="A1849" s="172" t="s">
        <v>1805</v>
      </c>
      <c r="B1849" s="172" t="s">
        <v>1806</v>
      </c>
      <c r="C1849" s="172" t="s">
        <v>1515</v>
      </c>
      <c r="D1849" s="173">
        <v>20.5</v>
      </c>
      <c r="E1849" s="184">
        <f>단가대비표!O380</f>
        <v>0</v>
      </c>
      <c r="F1849" s="178">
        <f>TRUNC(E1849*D1849,1)</f>
        <v>0</v>
      </c>
      <c r="G1849" s="184">
        <f>단가대비표!P380</f>
        <v>159901</v>
      </c>
      <c r="H1849" s="178">
        <f>TRUNC(G1849*D1849,1)</f>
        <v>3277970.5</v>
      </c>
      <c r="I1849" s="184">
        <f>단가대비표!V380</f>
        <v>0</v>
      </c>
      <c r="J1849" s="178">
        <f>TRUNC(I1849*D1849,1)</f>
        <v>0</v>
      </c>
      <c r="K1849" s="184">
        <f>TRUNC(E1849+G1849+I1849,1)</f>
        <v>159901</v>
      </c>
      <c r="L1849" s="178">
        <f>TRUNC(F1849+H1849+J1849,1)</f>
        <v>3277970.5</v>
      </c>
      <c r="M1849" s="172" t="s">
        <v>1491</v>
      </c>
      <c r="N1849" s="78" t="s">
        <v>145</v>
      </c>
      <c r="O1849" s="78" t="s">
        <v>5800</v>
      </c>
      <c r="P1849" s="78" t="s">
        <v>332</v>
      </c>
      <c r="Q1849" s="78" t="s">
        <v>332</v>
      </c>
      <c r="R1849" s="78" t="s">
        <v>331</v>
      </c>
      <c r="V1849">
        <v>1</v>
      </c>
      <c r="AV1849" s="78" t="s">
        <v>145</v>
      </c>
      <c r="AW1849" s="78" t="s">
        <v>5801</v>
      </c>
      <c r="AX1849" s="78" t="s">
        <v>145</v>
      </c>
      <c r="AY1849" s="78" t="s">
        <v>1093</v>
      </c>
      <c r="AZ1849" s="78" t="s">
        <v>145</v>
      </c>
    </row>
    <row r="1850" spans="1:52" ht="30" customHeight="1">
      <c r="A1850" s="172" t="s">
        <v>1492</v>
      </c>
      <c r="B1850" s="172" t="s">
        <v>1493</v>
      </c>
      <c r="C1850" s="172" t="s">
        <v>1096</v>
      </c>
      <c r="D1850" s="173">
        <v>1</v>
      </c>
      <c r="E1850" s="184">
        <v>0</v>
      </c>
      <c r="F1850" s="178">
        <f>TRUNC(E1850*D1850,1)</f>
        <v>0</v>
      </c>
      <c r="G1850" s="184">
        <v>0</v>
      </c>
      <c r="H1850" s="178">
        <f>TRUNC(G1850*D1850,1)</f>
        <v>0</v>
      </c>
      <c r="I1850" s="184">
        <f>TRUNC(SUMIF(V1849:V1850, RIGHTB(O1850, 1), L1849:L1850)*U1850, 2)</f>
        <v>3277970.5</v>
      </c>
      <c r="J1850" s="178">
        <f>TRUNC(I1850*D1850,1)</f>
        <v>3277970.5</v>
      </c>
      <c r="K1850" s="184">
        <f>TRUNC(E1850+G1850+I1850,1)</f>
        <v>3277970.5</v>
      </c>
      <c r="L1850" s="178">
        <f>TRUNC(F1850+H1850+J1850,1)</f>
        <v>3277970.5</v>
      </c>
      <c r="M1850" s="172" t="s">
        <v>145</v>
      </c>
      <c r="N1850" s="78" t="s">
        <v>4180</v>
      </c>
      <c r="O1850" s="78" t="s">
        <v>4186</v>
      </c>
      <c r="P1850" s="78" t="s">
        <v>332</v>
      </c>
      <c r="Q1850" s="78" t="s">
        <v>332</v>
      </c>
      <c r="R1850" s="78" t="s">
        <v>332</v>
      </c>
      <c r="S1850">
        <v>3</v>
      </c>
      <c r="T1850">
        <v>2</v>
      </c>
      <c r="U1850">
        <v>1</v>
      </c>
      <c r="AV1850" s="78" t="s">
        <v>145</v>
      </c>
      <c r="AW1850" s="78" t="s">
        <v>5802</v>
      </c>
      <c r="AX1850" s="78" t="s">
        <v>145</v>
      </c>
      <c r="AY1850" s="78" t="s">
        <v>145</v>
      </c>
      <c r="AZ1850" s="78" t="s">
        <v>145</v>
      </c>
    </row>
    <row r="1851" spans="1:52" ht="30" customHeight="1">
      <c r="A1851" s="172" t="s">
        <v>1494</v>
      </c>
      <c r="B1851" s="172" t="s">
        <v>145</v>
      </c>
      <c r="C1851" s="172" t="s">
        <v>145</v>
      </c>
      <c r="D1851" s="173"/>
      <c r="E1851" s="184"/>
      <c r="F1851" s="178">
        <f>TRUNC(SUMIF(N1849:N1850, N1848, F1849:F1850),0)</f>
        <v>0</v>
      </c>
      <c r="G1851" s="184"/>
      <c r="H1851" s="178">
        <f>TRUNC(SUMIF(N1849:N1850, N1848, H1849:H1850),0)</f>
        <v>0</v>
      </c>
      <c r="I1851" s="184"/>
      <c r="J1851" s="178">
        <f>TRUNC(SUMIF(N1849:N1850, N1848, J1849:J1850),0)</f>
        <v>3277970</v>
      </c>
      <c r="K1851" s="184"/>
      <c r="L1851" s="178">
        <f>F1851+H1851+J1851</f>
        <v>3277970</v>
      </c>
      <c r="M1851" s="172" t="s">
        <v>145</v>
      </c>
      <c r="N1851" s="78" t="s">
        <v>342</v>
      </c>
      <c r="O1851" s="78" t="s">
        <v>342</v>
      </c>
      <c r="P1851" s="78" t="s">
        <v>145</v>
      </c>
      <c r="Q1851" s="78" t="s">
        <v>145</v>
      </c>
      <c r="R1851" s="78" t="s">
        <v>145</v>
      </c>
      <c r="AV1851" s="78" t="s">
        <v>145</v>
      </c>
      <c r="AW1851" s="78" t="s">
        <v>145</v>
      </c>
      <c r="AX1851" s="78" t="s">
        <v>145</v>
      </c>
      <c r="AY1851" s="78" t="s">
        <v>145</v>
      </c>
      <c r="AZ1851" s="78" t="s">
        <v>145</v>
      </c>
    </row>
    <row r="1852" spans="1:52" ht="30" customHeight="1">
      <c r="A1852" s="173"/>
      <c r="B1852" s="173"/>
      <c r="C1852" s="173"/>
      <c r="D1852" s="173"/>
      <c r="E1852" s="184"/>
      <c r="F1852" s="178"/>
      <c r="G1852" s="184"/>
      <c r="H1852" s="178"/>
      <c r="I1852" s="184"/>
      <c r="J1852" s="178"/>
      <c r="K1852" s="184"/>
      <c r="L1852" s="178"/>
      <c r="M1852" s="173"/>
    </row>
    <row r="1853" spans="1:52" ht="30" customHeight="1">
      <c r="A1853" s="179" t="s">
        <v>3331</v>
      </c>
      <c r="B1853" s="180"/>
      <c r="C1853" s="180"/>
      <c r="D1853" s="180"/>
      <c r="E1853" s="181"/>
      <c r="F1853" s="182"/>
      <c r="G1853" s="181"/>
      <c r="H1853" s="182"/>
      <c r="I1853" s="181"/>
      <c r="J1853" s="182"/>
      <c r="K1853" s="181"/>
      <c r="L1853" s="182"/>
      <c r="M1853" s="183"/>
      <c r="N1853" s="78" t="s">
        <v>4263</v>
      </c>
    </row>
    <row r="1854" spans="1:52" ht="30" customHeight="1">
      <c r="A1854" s="172" t="s">
        <v>1807</v>
      </c>
      <c r="B1854" s="172" t="s">
        <v>1514</v>
      </c>
      <c r="C1854" s="172" t="s">
        <v>1515</v>
      </c>
      <c r="D1854" s="173">
        <v>0.57999999999999996</v>
      </c>
      <c r="E1854" s="184">
        <f>단가대비표!O348</f>
        <v>0</v>
      </c>
      <c r="F1854" s="178">
        <f>TRUNC(E1854*D1854,1)</f>
        <v>0</v>
      </c>
      <c r="G1854" s="184">
        <f>단가대비표!P348</f>
        <v>279433</v>
      </c>
      <c r="H1854" s="178">
        <f>TRUNC(G1854*D1854,1)</f>
        <v>162071.1</v>
      </c>
      <c r="I1854" s="184">
        <f>단가대비표!V348</f>
        <v>0</v>
      </c>
      <c r="J1854" s="178">
        <f>TRUNC(I1854*D1854,1)</f>
        <v>0</v>
      </c>
      <c r="K1854" s="184">
        <f t="shared" ref="K1854:L1857" si="288">TRUNC(E1854+G1854+I1854,1)</f>
        <v>279433</v>
      </c>
      <c r="L1854" s="178">
        <f t="shared" si="288"/>
        <v>162071.1</v>
      </c>
      <c r="M1854" s="172" t="s">
        <v>1491</v>
      </c>
      <c r="N1854" s="78" t="s">
        <v>145</v>
      </c>
      <c r="O1854" s="78" t="s">
        <v>4613</v>
      </c>
      <c r="P1854" s="78" t="s">
        <v>332</v>
      </c>
      <c r="Q1854" s="78" t="s">
        <v>332</v>
      </c>
      <c r="R1854" s="78" t="s">
        <v>331</v>
      </c>
      <c r="V1854">
        <v>1</v>
      </c>
      <c r="AV1854" s="78" t="s">
        <v>145</v>
      </c>
      <c r="AW1854" s="78" t="s">
        <v>5803</v>
      </c>
      <c r="AX1854" s="78" t="s">
        <v>145</v>
      </c>
      <c r="AY1854" s="78" t="s">
        <v>1093</v>
      </c>
      <c r="AZ1854" s="78" t="s">
        <v>145</v>
      </c>
    </row>
    <row r="1855" spans="1:52" ht="30" customHeight="1">
      <c r="A1855" s="172" t="s">
        <v>1565</v>
      </c>
      <c r="B1855" s="172" t="s">
        <v>1514</v>
      </c>
      <c r="C1855" s="172" t="s">
        <v>1515</v>
      </c>
      <c r="D1855" s="173">
        <v>0.34</v>
      </c>
      <c r="E1855" s="184">
        <f>단가대비표!O346</f>
        <v>0</v>
      </c>
      <c r="F1855" s="178">
        <f>TRUNC(E1855*D1855,1)</f>
        <v>0</v>
      </c>
      <c r="G1855" s="184">
        <f>단가대비표!P346</f>
        <v>221506</v>
      </c>
      <c r="H1855" s="178">
        <f>TRUNC(G1855*D1855,1)</f>
        <v>75312</v>
      </c>
      <c r="I1855" s="184">
        <f>단가대비표!V346</f>
        <v>0</v>
      </c>
      <c r="J1855" s="178">
        <f>TRUNC(I1855*D1855,1)</f>
        <v>0</v>
      </c>
      <c r="K1855" s="184">
        <f t="shared" si="288"/>
        <v>221506</v>
      </c>
      <c r="L1855" s="178">
        <f t="shared" si="288"/>
        <v>75312</v>
      </c>
      <c r="M1855" s="172" t="s">
        <v>1491</v>
      </c>
      <c r="N1855" s="78" t="s">
        <v>145</v>
      </c>
      <c r="O1855" s="78" t="s">
        <v>4533</v>
      </c>
      <c r="P1855" s="78" t="s">
        <v>332</v>
      </c>
      <c r="Q1855" s="78" t="s">
        <v>332</v>
      </c>
      <c r="R1855" s="78" t="s">
        <v>331</v>
      </c>
      <c r="V1855">
        <v>1</v>
      </c>
      <c r="AV1855" s="78" t="s">
        <v>145</v>
      </c>
      <c r="AW1855" s="78" t="s">
        <v>5804</v>
      </c>
      <c r="AX1855" s="78" t="s">
        <v>145</v>
      </c>
      <c r="AY1855" s="78" t="s">
        <v>1093</v>
      </c>
      <c r="AZ1855" s="78" t="s">
        <v>145</v>
      </c>
    </row>
    <row r="1856" spans="1:52" ht="30" customHeight="1">
      <c r="A1856" s="172" t="s">
        <v>1141</v>
      </c>
      <c r="B1856" s="172" t="s">
        <v>1142</v>
      </c>
      <c r="C1856" s="172" t="s">
        <v>1143</v>
      </c>
      <c r="D1856" s="173">
        <v>2</v>
      </c>
      <c r="E1856" s="184">
        <f>일위대가목록!E281</f>
        <v>7289</v>
      </c>
      <c r="F1856" s="178">
        <f>TRUNC(E1856*D1856,1)</f>
        <v>14578</v>
      </c>
      <c r="G1856" s="184">
        <f>일위대가목록!F281</f>
        <v>57077</v>
      </c>
      <c r="H1856" s="178">
        <f>TRUNC(G1856*D1856,1)</f>
        <v>114154</v>
      </c>
      <c r="I1856" s="184">
        <f>일위대가목록!G281</f>
        <v>30793</v>
      </c>
      <c r="J1856" s="178">
        <f>TRUNC(I1856*D1856,1)</f>
        <v>61586</v>
      </c>
      <c r="K1856" s="184">
        <f t="shared" si="288"/>
        <v>95159</v>
      </c>
      <c r="L1856" s="178">
        <f t="shared" si="288"/>
        <v>190318</v>
      </c>
      <c r="M1856" s="172" t="s">
        <v>1491</v>
      </c>
      <c r="N1856" s="78" t="s">
        <v>145</v>
      </c>
      <c r="O1856" s="78" t="s">
        <v>4264</v>
      </c>
      <c r="P1856" s="78" t="s">
        <v>331</v>
      </c>
      <c r="Q1856" s="78" t="s">
        <v>332</v>
      </c>
      <c r="R1856" s="78" t="s">
        <v>332</v>
      </c>
      <c r="V1856">
        <v>1</v>
      </c>
      <c r="AV1856" s="78" t="s">
        <v>145</v>
      </c>
      <c r="AW1856" s="78" t="s">
        <v>5805</v>
      </c>
      <c r="AX1856" s="78" t="s">
        <v>145</v>
      </c>
      <c r="AY1856" s="78" t="s">
        <v>1093</v>
      </c>
      <c r="AZ1856" s="78" t="s">
        <v>145</v>
      </c>
    </row>
    <row r="1857" spans="1:52" ht="30" customHeight="1">
      <c r="A1857" s="172" t="s">
        <v>1492</v>
      </c>
      <c r="B1857" s="172" t="s">
        <v>1493</v>
      </c>
      <c r="C1857" s="172" t="s">
        <v>1096</v>
      </c>
      <c r="D1857" s="173">
        <v>1</v>
      </c>
      <c r="E1857" s="184">
        <v>0</v>
      </c>
      <c r="F1857" s="178">
        <f>TRUNC(E1857*D1857,1)</f>
        <v>0</v>
      </c>
      <c r="G1857" s="184">
        <v>0</v>
      </c>
      <c r="H1857" s="178">
        <f>TRUNC(G1857*D1857,1)</f>
        <v>0</v>
      </c>
      <c r="I1857" s="184">
        <f>TRUNC(SUMIF(V1854:V1857, RIGHTB(O1857, 1), L1854:L1857)*U1857, 2)</f>
        <v>427701.1</v>
      </c>
      <c r="J1857" s="178">
        <f>TRUNC(I1857*D1857,1)</f>
        <v>427701.1</v>
      </c>
      <c r="K1857" s="184">
        <f t="shared" si="288"/>
        <v>427701.1</v>
      </c>
      <c r="L1857" s="178">
        <f t="shared" si="288"/>
        <v>427701.1</v>
      </c>
      <c r="M1857" s="172" t="s">
        <v>145</v>
      </c>
      <c r="N1857" s="78" t="s">
        <v>4263</v>
      </c>
      <c r="O1857" s="78" t="s">
        <v>4186</v>
      </c>
      <c r="P1857" s="78" t="s">
        <v>332</v>
      </c>
      <c r="Q1857" s="78" t="s">
        <v>332</v>
      </c>
      <c r="R1857" s="78" t="s">
        <v>332</v>
      </c>
      <c r="S1857">
        <v>3</v>
      </c>
      <c r="T1857">
        <v>2</v>
      </c>
      <c r="U1857">
        <v>1</v>
      </c>
      <c r="AV1857" s="78" t="s">
        <v>145</v>
      </c>
      <c r="AW1857" s="78" t="s">
        <v>5806</v>
      </c>
      <c r="AX1857" s="78" t="s">
        <v>145</v>
      </c>
      <c r="AY1857" s="78" t="s">
        <v>145</v>
      </c>
      <c r="AZ1857" s="78" t="s">
        <v>145</v>
      </c>
    </row>
    <row r="1858" spans="1:52" ht="30" customHeight="1">
      <c r="A1858" s="172" t="s">
        <v>1494</v>
      </c>
      <c r="B1858" s="172" t="s">
        <v>145</v>
      </c>
      <c r="C1858" s="172" t="s">
        <v>145</v>
      </c>
      <c r="D1858" s="173"/>
      <c r="E1858" s="184"/>
      <c r="F1858" s="178">
        <f>TRUNC(SUMIF(N1854:N1857, N1853, F1854:F1857),0)</f>
        <v>0</v>
      </c>
      <c r="G1858" s="184"/>
      <c r="H1858" s="178">
        <f>TRUNC(SUMIF(N1854:N1857, N1853, H1854:H1857),0)</f>
        <v>0</v>
      </c>
      <c r="I1858" s="184"/>
      <c r="J1858" s="178">
        <f>TRUNC(SUMIF(N1854:N1857, N1853, J1854:J1857),0)</f>
        <v>427701</v>
      </c>
      <c r="K1858" s="184"/>
      <c r="L1858" s="178">
        <f>F1858+H1858+J1858</f>
        <v>427701</v>
      </c>
      <c r="M1858" s="172" t="s">
        <v>145</v>
      </c>
      <c r="N1858" s="78" t="s">
        <v>342</v>
      </c>
      <c r="O1858" s="78" t="s">
        <v>342</v>
      </c>
      <c r="P1858" s="78" t="s">
        <v>145</v>
      </c>
      <c r="Q1858" s="78" t="s">
        <v>145</v>
      </c>
      <c r="R1858" s="78" t="s">
        <v>145</v>
      </c>
      <c r="AV1858" s="78" t="s">
        <v>145</v>
      </c>
      <c r="AW1858" s="78" t="s">
        <v>145</v>
      </c>
      <c r="AX1858" s="78" t="s">
        <v>145</v>
      </c>
      <c r="AY1858" s="78" t="s">
        <v>145</v>
      </c>
      <c r="AZ1858" s="78" t="s">
        <v>145</v>
      </c>
    </row>
    <row r="1859" spans="1:52" ht="30" customHeight="1">
      <c r="A1859" s="173"/>
      <c r="B1859" s="173"/>
      <c r="C1859" s="173"/>
      <c r="D1859" s="173"/>
      <c r="E1859" s="184"/>
      <c r="F1859" s="178"/>
      <c r="G1859" s="184"/>
      <c r="H1859" s="178"/>
      <c r="I1859" s="184"/>
      <c r="J1859" s="178"/>
      <c r="K1859" s="184"/>
      <c r="L1859" s="178"/>
      <c r="M1859" s="173"/>
    </row>
    <row r="1860" spans="1:52" ht="30" customHeight="1">
      <c r="A1860" s="179" t="s">
        <v>3332</v>
      </c>
      <c r="B1860" s="180"/>
      <c r="C1860" s="180"/>
      <c r="D1860" s="180"/>
      <c r="E1860" s="181"/>
      <c r="F1860" s="182"/>
      <c r="G1860" s="181"/>
      <c r="H1860" s="182"/>
      <c r="I1860" s="181"/>
      <c r="J1860" s="182"/>
      <c r="K1860" s="181"/>
      <c r="L1860" s="182"/>
      <c r="M1860" s="183"/>
      <c r="N1860" s="78" t="s">
        <v>4264</v>
      </c>
    </row>
    <row r="1861" spans="1:52" ht="30" customHeight="1">
      <c r="A1861" s="172" t="s">
        <v>1141</v>
      </c>
      <c r="B1861" s="172" t="s">
        <v>1142</v>
      </c>
      <c r="C1861" s="172" t="s">
        <v>350</v>
      </c>
      <c r="D1861" s="173">
        <v>0.2298</v>
      </c>
      <c r="E1861" s="184">
        <f>단가대비표!O17</f>
        <v>0</v>
      </c>
      <c r="F1861" s="178">
        <f>TRUNC(E1861*D1861,1)</f>
        <v>0</v>
      </c>
      <c r="G1861" s="184">
        <f>단가대비표!P17</f>
        <v>0</v>
      </c>
      <c r="H1861" s="178">
        <f>TRUNC(G1861*D1861,1)</f>
        <v>0</v>
      </c>
      <c r="I1861" s="184">
        <f>단가대비표!V17</f>
        <v>134000</v>
      </c>
      <c r="J1861" s="178">
        <f>TRUNC(I1861*D1861,1)</f>
        <v>30793.200000000001</v>
      </c>
      <c r="K1861" s="184">
        <f t="shared" ref="K1861:L1864" si="289">TRUNC(E1861+G1861+I1861,1)</f>
        <v>134000</v>
      </c>
      <c r="L1861" s="178">
        <f t="shared" si="289"/>
        <v>30793.200000000001</v>
      </c>
      <c r="M1861" s="172" t="s">
        <v>1808</v>
      </c>
      <c r="N1861" s="78" t="s">
        <v>4264</v>
      </c>
      <c r="O1861" s="78" t="s">
        <v>5807</v>
      </c>
      <c r="P1861" s="78" t="s">
        <v>332</v>
      </c>
      <c r="Q1861" s="78" t="s">
        <v>332</v>
      </c>
      <c r="R1861" s="78" t="s">
        <v>331</v>
      </c>
      <c r="AV1861" s="78" t="s">
        <v>145</v>
      </c>
      <c r="AW1861" s="78" t="s">
        <v>5808</v>
      </c>
      <c r="AX1861" s="78" t="s">
        <v>145</v>
      </c>
      <c r="AY1861" s="78" t="s">
        <v>145</v>
      </c>
      <c r="AZ1861" s="78" t="s">
        <v>145</v>
      </c>
    </row>
    <row r="1862" spans="1:52" ht="30" customHeight="1">
      <c r="A1862" s="172" t="s">
        <v>1809</v>
      </c>
      <c r="B1862" s="172" t="s">
        <v>1810</v>
      </c>
      <c r="C1862" s="172" t="s">
        <v>1604</v>
      </c>
      <c r="D1862" s="173">
        <v>3.8</v>
      </c>
      <c r="E1862" s="184">
        <f>단가대비표!O57</f>
        <v>1380</v>
      </c>
      <c r="F1862" s="178">
        <f>TRUNC(E1862*D1862,1)</f>
        <v>5244</v>
      </c>
      <c r="G1862" s="184">
        <f>단가대비표!P57</f>
        <v>0</v>
      </c>
      <c r="H1862" s="178">
        <f>TRUNC(G1862*D1862,1)</f>
        <v>0</v>
      </c>
      <c r="I1862" s="184">
        <f>단가대비표!V57</f>
        <v>0</v>
      </c>
      <c r="J1862" s="178">
        <f>TRUNC(I1862*D1862,1)</f>
        <v>0</v>
      </c>
      <c r="K1862" s="184">
        <f t="shared" si="289"/>
        <v>1380</v>
      </c>
      <c r="L1862" s="178">
        <f t="shared" si="289"/>
        <v>5244</v>
      </c>
      <c r="M1862" s="172" t="s">
        <v>145</v>
      </c>
      <c r="N1862" s="78" t="s">
        <v>4264</v>
      </c>
      <c r="O1862" s="78" t="s">
        <v>5809</v>
      </c>
      <c r="P1862" s="78" t="s">
        <v>332</v>
      </c>
      <c r="Q1862" s="78" t="s">
        <v>332</v>
      </c>
      <c r="R1862" s="78" t="s">
        <v>331</v>
      </c>
      <c r="V1862">
        <v>1</v>
      </c>
      <c r="AV1862" s="78" t="s">
        <v>145</v>
      </c>
      <c r="AW1862" s="78" t="s">
        <v>5810</v>
      </c>
      <c r="AX1862" s="78" t="s">
        <v>145</v>
      </c>
      <c r="AY1862" s="78" t="s">
        <v>145</v>
      </c>
      <c r="AZ1862" s="78" t="s">
        <v>145</v>
      </c>
    </row>
    <row r="1863" spans="1:52" ht="30" customHeight="1">
      <c r="A1863" s="172" t="s">
        <v>1551</v>
      </c>
      <c r="B1863" s="172" t="s">
        <v>1811</v>
      </c>
      <c r="C1863" s="172" t="s">
        <v>1096</v>
      </c>
      <c r="D1863" s="173">
        <v>1</v>
      </c>
      <c r="E1863" s="184">
        <f>TRUNC(SUMIF(V1861:V1864, RIGHTB(O1863, 1), F1861:F1864)*U1863, 2)</f>
        <v>2045.16</v>
      </c>
      <c r="F1863" s="178">
        <f>TRUNC(E1863*D1863,1)</f>
        <v>2045.1</v>
      </c>
      <c r="G1863" s="184">
        <v>0</v>
      </c>
      <c r="H1863" s="178">
        <f>TRUNC(G1863*D1863,1)</f>
        <v>0</v>
      </c>
      <c r="I1863" s="184">
        <v>0</v>
      </c>
      <c r="J1863" s="178">
        <f>TRUNC(I1863*D1863,1)</f>
        <v>0</v>
      </c>
      <c r="K1863" s="184">
        <f t="shared" si="289"/>
        <v>2045.1</v>
      </c>
      <c r="L1863" s="178">
        <f t="shared" si="289"/>
        <v>2045.1</v>
      </c>
      <c r="M1863" s="172" t="s">
        <v>145</v>
      </c>
      <c r="N1863" s="78" t="s">
        <v>4264</v>
      </c>
      <c r="O1863" s="78" t="s">
        <v>4186</v>
      </c>
      <c r="P1863" s="78" t="s">
        <v>332</v>
      </c>
      <c r="Q1863" s="78" t="s">
        <v>332</v>
      </c>
      <c r="R1863" s="78" t="s">
        <v>332</v>
      </c>
      <c r="S1863">
        <v>0</v>
      </c>
      <c r="T1863">
        <v>0</v>
      </c>
      <c r="U1863">
        <v>0.39</v>
      </c>
      <c r="AV1863" s="78" t="s">
        <v>145</v>
      </c>
      <c r="AW1863" s="78" t="s">
        <v>5811</v>
      </c>
      <c r="AX1863" s="78" t="s">
        <v>145</v>
      </c>
      <c r="AY1863" s="78" t="s">
        <v>145</v>
      </c>
      <c r="AZ1863" s="78" t="s">
        <v>145</v>
      </c>
    </row>
    <row r="1864" spans="1:52" ht="30" customHeight="1">
      <c r="A1864" s="172" t="s">
        <v>1812</v>
      </c>
      <c r="B1864" s="172" t="s">
        <v>1514</v>
      </c>
      <c r="C1864" s="172" t="s">
        <v>1515</v>
      </c>
      <c r="D1864" s="173">
        <v>1</v>
      </c>
      <c r="E1864" s="184">
        <f>TRUNC(단가대비표!O371*1/8*16/12*25/20, 1)</f>
        <v>0</v>
      </c>
      <c r="F1864" s="178">
        <f>TRUNC(E1864*D1864,1)</f>
        <v>0</v>
      </c>
      <c r="G1864" s="184">
        <f>TRUNC(단가대비표!P371*1/8*16/12*25/20, 1)</f>
        <v>57077.2</v>
      </c>
      <c r="H1864" s="178">
        <f>TRUNC(G1864*D1864,1)</f>
        <v>57077.2</v>
      </c>
      <c r="I1864" s="184">
        <f>TRUNC(단가대비표!V371*1/8*16/12*25/20, 1)</f>
        <v>0</v>
      </c>
      <c r="J1864" s="178">
        <f>TRUNC(I1864*D1864,1)</f>
        <v>0</v>
      </c>
      <c r="K1864" s="184">
        <f t="shared" si="289"/>
        <v>57077.2</v>
      </c>
      <c r="L1864" s="178">
        <f t="shared" si="289"/>
        <v>57077.2</v>
      </c>
      <c r="M1864" s="172" t="s">
        <v>145</v>
      </c>
      <c r="N1864" s="78" t="s">
        <v>4264</v>
      </c>
      <c r="O1864" s="78" t="s">
        <v>5812</v>
      </c>
      <c r="P1864" s="78" t="s">
        <v>332</v>
      </c>
      <c r="Q1864" s="78" t="s">
        <v>332</v>
      </c>
      <c r="R1864" s="78" t="s">
        <v>331</v>
      </c>
      <c r="AV1864" s="78" t="s">
        <v>145</v>
      </c>
      <c r="AW1864" s="78" t="s">
        <v>5813</v>
      </c>
      <c r="AX1864" s="78" t="s">
        <v>331</v>
      </c>
      <c r="AY1864" s="78" t="s">
        <v>145</v>
      </c>
      <c r="AZ1864" s="78" t="s">
        <v>145</v>
      </c>
    </row>
    <row r="1865" spans="1:52" ht="30" customHeight="1">
      <c r="A1865" s="172" t="s">
        <v>1494</v>
      </c>
      <c r="B1865" s="172" t="s">
        <v>145</v>
      </c>
      <c r="C1865" s="172" t="s">
        <v>145</v>
      </c>
      <c r="D1865" s="173"/>
      <c r="E1865" s="184"/>
      <c r="F1865" s="178">
        <f>TRUNC(SUMIF(N1861:N1864, N1860, F1861:F1864),0)</f>
        <v>7289</v>
      </c>
      <c r="G1865" s="184"/>
      <c r="H1865" s="178">
        <f>TRUNC(SUMIF(N1861:N1864, N1860, H1861:H1864),0)</f>
        <v>57077</v>
      </c>
      <c r="I1865" s="184"/>
      <c r="J1865" s="178">
        <f>TRUNC(SUMIF(N1861:N1864, N1860, J1861:J1864),0)</f>
        <v>30793</v>
      </c>
      <c r="K1865" s="184"/>
      <c r="L1865" s="178">
        <f>F1865+H1865+J1865</f>
        <v>95159</v>
      </c>
      <c r="M1865" s="172" t="s">
        <v>145</v>
      </c>
      <c r="N1865" s="78" t="s">
        <v>342</v>
      </c>
      <c r="O1865" s="78" t="s">
        <v>342</v>
      </c>
      <c r="P1865" s="78" t="s">
        <v>145</v>
      </c>
      <c r="Q1865" s="78" t="s">
        <v>145</v>
      </c>
      <c r="R1865" s="78" t="s">
        <v>145</v>
      </c>
      <c r="AV1865" s="78" t="s">
        <v>145</v>
      </c>
      <c r="AW1865" s="78" t="s">
        <v>145</v>
      </c>
      <c r="AX1865" s="78" t="s">
        <v>145</v>
      </c>
      <c r="AY1865" s="78" t="s">
        <v>145</v>
      </c>
      <c r="AZ1865" s="78" t="s">
        <v>145</v>
      </c>
    </row>
    <row r="1866" spans="1:52" ht="30" customHeight="1">
      <c r="A1866" s="173"/>
      <c r="B1866" s="173"/>
      <c r="C1866" s="173"/>
      <c r="D1866" s="173"/>
      <c r="E1866" s="184"/>
      <c r="F1866" s="178"/>
      <c r="G1866" s="184"/>
      <c r="H1866" s="178"/>
      <c r="I1866" s="184"/>
      <c r="J1866" s="178"/>
      <c r="K1866" s="184"/>
      <c r="L1866" s="178"/>
      <c r="M1866" s="173"/>
    </row>
    <row r="1867" spans="1:52" ht="30" customHeight="1">
      <c r="A1867" s="179" t="s">
        <v>3333</v>
      </c>
      <c r="B1867" s="180"/>
      <c r="C1867" s="180"/>
      <c r="D1867" s="180"/>
      <c r="E1867" s="181"/>
      <c r="F1867" s="182"/>
      <c r="G1867" s="181"/>
      <c r="H1867" s="182"/>
      <c r="I1867" s="181"/>
      <c r="J1867" s="182"/>
      <c r="K1867" s="181"/>
      <c r="L1867" s="182"/>
      <c r="M1867" s="183"/>
      <c r="N1867" s="78" t="s">
        <v>4265</v>
      </c>
    </row>
    <row r="1868" spans="1:52" ht="30" customHeight="1">
      <c r="A1868" s="172" t="s">
        <v>1807</v>
      </c>
      <c r="B1868" s="172" t="s">
        <v>1514</v>
      </c>
      <c r="C1868" s="172" t="s">
        <v>1515</v>
      </c>
      <c r="D1868" s="173">
        <v>0.10100000000000001</v>
      </c>
      <c r="E1868" s="184">
        <f>단가대비표!O348</f>
        <v>0</v>
      </c>
      <c r="F1868" s="178">
        <f>TRUNC(E1868*D1868,1)</f>
        <v>0</v>
      </c>
      <c r="G1868" s="184">
        <f>단가대비표!P348</f>
        <v>279433</v>
      </c>
      <c r="H1868" s="178">
        <f>TRUNC(G1868*D1868,1)</f>
        <v>28222.7</v>
      </c>
      <c r="I1868" s="184">
        <f>단가대비표!V348</f>
        <v>0</v>
      </c>
      <c r="J1868" s="178">
        <f>TRUNC(I1868*D1868,1)</f>
        <v>0</v>
      </c>
      <c r="K1868" s="184">
        <f t="shared" ref="K1868:L1872" si="290">TRUNC(E1868+G1868+I1868,1)</f>
        <v>279433</v>
      </c>
      <c r="L1868" s="178">
        <f t="shared" si="290"/>
        <v>28222.7</v>
      </c>
      <c r="M1868" s="172" t="s">
        <v>1491</v>
      </c>
      <c r="N1868" s="78" t="s">
        <v>145</v>
      </c>
      <c r="O1868" s="78" t="s">
        <v>4613</v>
      </c>
      <c r="P1868" s="78" t="s">
        <v>332</v>
      </c>
      <c r="Q1868" s="78" t="s">
        <v>332</v>
      </c>
      <c r="R1868" s="78" t="s">
        <v>331</v>
      </c>
      <c r="V1868">
        <v>1</v>
      </c>
      <c r="W1868">
        <v>2</v>
      </c>
      <c r="AV1868" s="78" t="s">
        <v>145</v>
      </c>
      <c r="AW1868" s="78" t="s">
        <v>5814</v>
      </c>
      <c r="AX1868" s="78" t="s">
        <v>145</v>
      </c>
      <c r="AY1868" s="78" t="s">
        <v>1093</v>
      </c>
      <c r="AZ1868" s="78" t="s">
        <v>145</v>
      </c>
    </row>
    <row r="1869" spans="1:52" ht="30" customHeight="1">
      <c r="A1869" s="172" t="s">
        <v>1516</v>
      </c>
      <c r="B1869" s="172" t="s">
        <v>1514</v>
      </c>
      <c r="C1869" s="172" t="s">
        <v>1515</v>
      </c>
      <c r="D1869" s="173">
        <v>3.5999999999999997E-2</v>
      </c>
      <c r="E1869" s="184">
        <f>단가대비표!O345</f>
        <v>0</v>
      </c>
      <c r="F1869" s="178">
        <f>TRUNC(E1869*D1869,1)</f>
        <v>0</v>
      </c>
      <c r="G1869" s="184">
        <f>단가대비표!P345</f>
        <v>169804</v>
      </c>
      <c r="H1869" s="178">
        <f>TRUNC(G1869*D1869,1)</f>
        <v>6112.9</v>
      </c>
      <c r="I1869" s="184">
        <f>단가대비표!V345</f>
        <v>0</v>
      </c>
      <c r="J1869" s="178">
        <f>TRUNC(I1869*D1869,1)</f>
        <v>0</v>
      </c>
      <c r="K1869" s="184">
        <f t="shared" si="290"/>
        <v>169804</v>
      </c>
      <c r="L1869" s="178">
        <f t="shared" si="290"/>
        <v>6112.9</v>
      </c>
      <c r="M1869" s="172" t="s">
        <v>1491</v>
      </c>
      <c r="N1869" s="78" t="s">
        <v>145</v>
      </c>
      <c r="O1869" s="78" t="s">
        <v>4472</v>
      </c>
      <c r="P1869" s="78" t="s">
        <v>332</v>
      </c>
      <c r="Q1869" s="78" t="s">
        <v>332</v>
      </c>
      <c r="R1869" s="78" t="s">
        <v>331</v>
      </c>
      <c r="V1869">
        <v>1</v>
      </c>
      <c r="W1869">
        <v>2</v>
      </c>
      <c r="AV1869" s="78" t="s">
        <v>145</v>
      </c>
      <c r="AW1869" s="78" t="s">
        <v>5815</v>
      </c>
      <c r="AX1869" s="78" t="s">
        <v>145</v>
      </c>
      <c r="AY1869" s="78" t="s">
        <v>1093</v>
      </c>
      <c r="AZ1869" s="78" t="s">
        <v>145</v>
      </c>
    </row>
    <row r="1870" spans="1:52" ht="30" customHeight="1">
      <c r="A1870" s="172" t="s">
        <v>1149</v>
      </c>
      <c r="B1870" s="172" t="s">
        <v>1150</v>
      </c>
      <c r="C1870" s="172" t="s">
        <v>1143</v>
      </c>
      <c r="D1870" s="173">
        <v>0.13300000000000001</v>
      </c>
      <c r="E1870" s="184">
        <f>일위대가목록!E284</f>
        <v>8445</v>
      </c>
      <c r="F1870" s="178">
        <f>TRUNC(E1870*D1870,1)</f>
        <v>1123.0999999999999</v>
      </c>
      <c r="G1870" s="184">
        <f>일위대가목록!F284</f>
        <v>49479</v>
      </c>
      <c r="H1870" s="178">
        <f>TRUNC(G1870*D1870,1)</f>
        <v>6580.7</v>
      </c>
      <c r="I1870" s="184">
        <f>일위대가목록!G284</f>
        <v>10327</v>
      </c>
      <c r="J1870" s="178">
        <f>TRUNC(I1870*D1870,1)</f>
        <v>1373.4</v>
      </c>
      <c r="K1870" s="184">
        <f t="shared" si="290"/>
        <v>68251</v>
      </c>
      <c r="L1870" s="178">
        <f t="shared" si="290"/>
        <v>9077.2000000000007</v>
      </c>
      <c r="M1870" s="172" t="s">
        <v>1491</v>
      </c>
      <c r="N1870" s="78" t="s">
        <v>145</v>
      </c>
      <c r="O1870" s="78" t="s">
        <v>4267</v>
      </c>
      <c r="P1870" s="78" t="s">
        <v>331</v>
      </c>
      <c r="Q1870" s="78" t="s">
        <v>332</v>
      </c>
      <c r="R1870" s="78" t="s">
        <v>332</v>
      </c>
      <c r="W1870">
        <v>2</v>
      </c>
      <c r="AV1870" s="78" t="s">
        <v>145</v>
      </c>
      <c r="AW1870" s="78" t="s">
        <v>5816</v>
      </c>
      <c r="AX1870" s="78" t="s">
        <v>145</v>
      </c>
      <c r="AY1870" s="78" t="s">
        <v>1093</v>
      </c>
      <c r="AZ1870" s="78" t="s">
        <v>145</v>
      </c>
    </row>
    <row r="1871" spans="1:52" ht="30" customHeight="1">
      <c r="A1871" s="172" t="s">
        <v>1580</v>
      </c>
      <c r="B1871" s="172" t="s">
        <v>1596</v>
      </c>
      <c r="C1871" s="172" t="s">
        <v>1096</v>
      </c>
      <c r="D1871" s="173">
        <v>1</v>
      </c>
      <c r="E1871" s="184">
        <v>0</v>
      </c>
      <c r="F1871" s="178">
        <f>TRUNC(E1871*D1871,1)</f>
        <v>0</v>
      </c>
      <c r="G1871" s="184">
        <v>0</v>
      </c>
      <c r="H1871" s="178">
        <f>TRUNC(G1871*D1871,1)</f>
        <v>0</v>
      </c>
      <c r="I1871" s="184">
        <f>TRUNC(SUMIF(V1868:V1872, RIGHTB(O1871, 1), H1868:H1872)*U1871, 2)</f>
        <v>686.71</v>
      </c>
      <c r="J1871" s="178">
        <f>TRUNC(I1871*D1871,1)</f>
        <v>686.7</v>
      </c>
      <c r="K1871" s="184">
        <f t="shared" si="290"/>
        <v>686.7</v>
      </c>
      <c r="L1871" s="178">
        <f t="shared" si="290"/>
        <v>686.7</v>
      </c>
      <c r="M1871" s="172" t="s">
        <v>1491</v>
      </c>
      <c r="N1871" s="78" t="s">
        <v>145</v>
      </c>
      <c r="O1871" s="78" t="s">
        <v>4186</v>
      </c>
      <c r="P1871" s="78" t="s">
        <v>332</v>
      </c>
      <c r="Q1871" s="78" t="s">
        <v>332</v>
      </c>
      <c r="R1871" s="78" t="s">
        <v>332</v>
      </c>
      <c r="S1871">
        <v>1</v>
      </c>
      <c r="T1871">
        <v>2</v>
      </c>
      <c r="U1871">
        <v>0.02</v>
      </c>
      <c r="W1871">
        <v>2</v>
      </c>
      <c r="AV1871" s="78" t="s">
        <v>145</v>
      </c>
      <c r="AW1871" s="78" t="s">
        <v>5817</v>
      </c>
      <c r="AX1871" s="78" t="s">
        <v>145</v>
      </c>
      <c r="AY1871" s="78" t="s">
        <v>1093</v>
      </c>
      <c r="AZ1871" s="78" t="s">
        <v>145</v>
      </c>
    </row>
    <row r="1872" spans="1:52" ht="30" customHeight="1">
      <c r="A1872" s="172" t="s">
        <v>1492</v>
      </c>
      <c r="B1872" s="172" t="s">
        <v>1493</v>
      </c>
      <c r="C1872" s="172" t="s">
        <v>1096</v>
      </c>
      <c r="D1872" s="173">
        <v>1</v>
      </c>
      <c r="E1872" s="184">
        <v>0</v>
      </c>
      <c r="F1872" s="178">
        <f>TRUNC(E1872*D1872,1)</f>
        <v>0</v>
      </c>
      <c r="G1872" s="184">
        <v>0</v>
      </c>
      <c r="H1872" s="178">
        <f>TRUNC(G1872*D1872,1)</f>
        <v>0</v>
      </c>
      <c r="I1872" s="184">
        <f>TRUNC(SUMIF(W1868:W1872, RIGHTB(O1872, 1), L1868:L1872)*U1872, 2)</f>
        <v>44099.5</v>
      </c>
      <c r="J1872" s="178">
        <f>TRUNC(I1872*D1872,1)</f>
        <v>44099.5</v>
      </c>
      <c r="K1872" s="184">
        <f t="shared" si="290"/>
        <v>44099.5</v>
      </c>
      <c r="L1872" s="178">
        <f t="shared" si="290"/>
        <v>44099.5</v>
      </c>
      <c r="M1872" s="172" t="s">
        <v>145</v>
      </c>
      <c r="N1872" s="78" t="s">
        <v>4265</v>
      </c>
      <c r="O1872" s="78" t="s">
        <v>4453</v>
      </c>
      <c r="P1872" s="78" t="s">
        <v>332</v>
      </c>
      <c r="Q1872" s="78" t="s">
        <v>332</v>
      </c>
      <c r="R1872" s="78" t="s">
        <v>332</v>
      </c>
      <c r="S1872">
        <v>3</v>
      </c>
      <c r="T1872">
        <v>2</v>
      </c>
      <c r="U1872">
        <v>1</v>
      </c>
      <c r="AV1872" s="78" t="s">
        <v>145</v>
      </c>
      <c r="AW1872" s="78" t="s">
        <v>5818</v>
      </c>
      <c r="AX1872" s="78" t="s">
        <v>145</v>
      </c>
      <c r="AY1872" s="78" t="s">
        <v>145</v>
      </c>
      <c r="AZ1872" s="78" t="s">
        <v>145</v>
      </c>
    </row>
    <row r="1873" spans="1:52" ht="30" customHeight="1">
      <c r="A1873" s="172" t="s">
        <v>1494</v>
      </c>
      <c r="B1873" s="172" t="s">
        <v>145</v>
      </c>
      <c r="C1873" s="172" t="s">
        <v>145</v>
      </c>
      <c r="D1873" s="173"/>
      <c r="E1873" s="184"/>
      <c r="F1873" s="178">
        <f>TRUNC(SUMIF(N1868:N1872, N1867, F1868:F1872),0)</f>
        <v>0</v>
      </c>
      <c r="G1873" s="184"/>
      <c r="H1873" s="178">
        <f>TRUNC(SUMIF(N1868:N1872, N1867, H1868:H1872),0)</f>
        <v>0</v>
      </c>
      <c r="I1873" s="184"/>
      <c r="J1873" s="178">
        <f>TRUNC(SUMIF(N1868:N1872, N1867, J1868:J1872),0)</f>
        <v>44099</v>
      </c>
      <c r="K1873" s="184"/>
      <c r="L1873" s="178">
        <f>F1873+H1873+J1873</f>
        <v>44099</v>
      </c>
      <c r="M1873" s="172" t="s">
        <v>145</v>
      </c>
      <c r="N1873" s="78" t="s">
        <v>342</v>
      </c>
      <c r="O1873" s="78" t="s">
        <v>342</v>
      </c>
      <c r="P1873" s="78" t="s">
        <v>145</v>
      </c>
      <c r="Q1873" s="78" t="s">
        <v>145</v>
      </c>
      <c r="R1873" s="78" t="s">
        <v>145</v>
      </c>
      <c r="AV1873" s="78" t="s">
        <v>145</v>
      </c>
      <c r="AW1873" s="78" t="s">
        <v>145</v>
      </c>
      <c r="AX1873" s="78" t="s">
        <v>145</v>
      </c>
      <c r="AY1873" s="78" t="s">
        <v>145</v>
      </c>
      <c r="AZ1873" s="78" t="s">
        <v>145</v>
      </c>
    </row>
    <row r="1874" spans="1:52" ht="30" customHeight="1">
      <c r="A1874" s="173"/>
      <c r="B1874" s="173"/>
      <c r="C1874" s="173"/>
      <c r="D1874" s="173"/>
      <c r="E1874" s="184"/>
      <c r="F1874" s="178"/>
      <c r="G1874" s="184"/>
      <c r="H1874" s="178"/>
      <c r="I1874" s="184"/>
      <c r="J1874" s="178"/>
      <c r="K1874" s="184"/>
      <c r="L1874" s="178"/>
      <c r="M1874" s="173"/>
    </row>
    <row r="1875" spans="1:52" ht="30" customHeight="1">
      <c r="A1875" s="179" t="s">
        <v>3334</v>
      </c>
      <c r="B1875" s="180"/>
      <c r="C1875" s="180"/>
      <c r="D1875" s="180"/>
      <c r="E1875" s="181"/>
      <c r="F1875" s="182"/>
      <c r="G1875" s="181"/>
      <c r="H1875" s="182"/>
      <c r="I1875" s="181"/>
      <c r="J1875" s="182"/>
      <c r="K1875" s="181"/>
      <c r="L1875" s="182"/>
      <c r="M1875" s="183"/>
      <c r="N1875" s="78" t="s">
        <v>4266</v>
      </c>
    </row>
    <row r="1876" spans="1:52" ht="30" customHeight="1">
      <c r="A1876" s="172" t="s">
        <v>1807</v>
      </c>
      <c r="B1876" s="172" t="s">
        <v>1514</v>
      </c>
      <c r="C1876" s="172" t="s">
        <v>1515</v>
      </c>
      <c r="D1876" s="173">
        <v>6.9000000000000006E-2</v>
      </c>
      <c r="E1876" s="184">
        <f>단가대비표!O348</f>
        <v>0</v>
      </c>
      <c r="F1876" s="178">
        <f t="shared" ref="F1876:F1881" si="291">TRUNC(E1876*D1876,1)</f>
        <v>0</v>
      </c>
      <c r="G1876" s="184">
        <f>단가대비표!P348</f>
        <v>279433</v>
      </c>
      <c r="H1876" s="178">
        <f t="shared" ref="H1876:H1881" si="292">TRUNC(G1876*D1876,1)</f>
        <v>19280.8</v>
      </c>
      <c r="I1876" s="184">
        <f>단가대비표!V348</f>
        <v>0</v>
      </c>
      <c r="J1876" s="178">
        <f t="shared" ref="J1876:J1881" si="293">TRUNC(I1876*D1876,1)</f>
        <v>0</v>
      </c>
      <c r="K1876" s="184">
        <f t="shared" ref="K1876:L1881" si="294">TRUNC(E1876+G1876+I1876,1)</f>
        <v>279433</v>
      </c>
      <c r="L1876" s="178">
        <f t="shared" si="294"/>
        <v>19280.8</v>
      </c>
      <c r="M1876" s="172" t="s">
        <v>1491</v>
      </c>
      <c r="N1876" s="78" t="s">
        <v>145</v>
      </c>
      <c r="O1876" s="78" t="s">
        <v>4613</v>
      </c>
      <c r="P1876" s="78" t="s">
        <v>332</v>
      </c>
      <c r="Q1876" s="78" t="s">
        <v>332</v>
      </c>
      <c r="R1876" s="78" t="s">
        <v>331</v>
      </c>
      <c r="V1876">
        <v>1</v>
      </c>
      <c r="W1876">
        <v>2</v>
      </c>
      <c r="AV1876" s="78" t="s">
        <v>145</v>
      </c>
      <c r="AW1876" s="78" t="s">
        <v>5819</v>
      </c>
      <c r="AX1876" s="78" t="s">
        <v>145</v>
      </c>
      <c r="AY1876" s="78" t="s">
        <v>1093</v>
      </c>
      <c r="AZ1876" s="78" t="s">
        <v>145</v>
      </c>
    </row>
    <row r="1877" spans="1:52" ht="30" customHeight="1">
      <c r="A1877" s="172" t="s">
        <v>1516</v>
      </c>
      <c r="B1877" s="172" t="s">
        <v>1514</v>
      </c>
      <c r="C1877" s="172" t="s">
        <v>1515</v>
      </c>
      <c r="D1877" s="173">
        <v>2.5000000000000001E-2</v>
      </c>
      <c r="E1877" s="184">
        <f>단가대비표!O345</f>
        <v>0</v>
      </c>
      <c r="F1877" s="178">
        <f t="shared" si="291"/>
        <v>0</v>
      </c>
      <c r="G1877" s="184">
        <f>단가대비표!P345</f>
        <v>169804</v>
      </c>
      <c r="H1877" s="178">
        <f t="shared" si="292"/>
        <v>4245.1000000000004</v>
      </c>
      <c r="I1877" s="184">
        <f>단가대비표!V345</f>
        <v>0</v>
      </c>
      <c r="J1877" s="178">
        <f t="shared" si="293"/>
        <v>0</v>
      </c>
      <c r="K1877" s="184">
        <f t="shared" si="294"/>
        <v>169804</v>
      </c>
      <c r="L1877" s="178">
        <f t="shared" si="294"/>
        <v>4245.1000000000004</v>
      </c>
      <c r="M1877" s="172" t="s">
        <v>1491</v>
      </c>
      <c r="N1877" s="78" t="s">
        <v>145</v>
      </c>
      <c r="O1877" s="78" t="s">
        <v>4472</v>
      </c>
      <c r="P1877" s="78" t="s">
        <v>332</v>
      </c>
      <c r="Q1877" s="78" t="s">
        <v>332</v>
      </c>
      <c r="R1877" s="78" t="s">
        <v>331</v>
      </c>
      <c r="V1877">
        <v>1</v>
      </c>
      <c r="W1877">
        <v>2</v>
      </c>
      <c r="AV1877" s="78" t="s">
        <v>145</v>
      </c>
      <c r="AW1877" s="78" t="s">
        <v>5820</v>
      </c>
      <c r="AX1877" s="78" t="s">
        <v>145</v>
      </c>
      <c r="AY1877" s="78" t="s">
        <v>1093</v>
      </c>
      <c r="AZ1877" s="78" t="s">
        <v>145</v>
      </c>
    </row>
    <row r="1878" spans="1:52" ht="30" customHeight="1">
      <c r="A1878" s="172" t="s">
        <v>1170</v>
      </c>
      <c r="B1878" s="172" t="s">
        <v>1193</v>
      </c>
      <c r="C1878" s="172" t="s">
        <v>1143</v>
      </c>
      <c r="D1878" s="173">
        <v>8.7999999999999995E-2</v>
      </c>
      <c r="E1878" s="184">
        <f>일위대가목록!E285</f>
        <v>8349</v>
      </c>
      <c r="F1878" s="178">
        <f t="shared" si="291"/>
        <v>734.7</v>
      </c>
      <c r="G1878" s="184">
        <f>일위대가목록!F285</f>
        <v>57077</v>
      </c>
      <c r="H1878" s="178">
        <f t="shared" si="292"/>
        <v>5022.7</v>
      </c>
      <c r="I1878" s="184">
        <f>일위대가목록!G285</f>
        <v>13399</v>
      </c>
      <c r="J1878" s="178">
        <f t="shared" si="293"/>
        <v>1179.0999999999999</v>
      </c>
      <c r="K1878" s="184">
        <f t="shared" si="294"/>
        <v>78825</v>
      </c>
      <c r="L1878" s="178">
        <f t="shared" si="294"/>
        <v>6936.5</v>
      </c>
      <c r="M1878" s="172" t="s">
        <v>1491</v>
      </c>
      <c r="N1878" s="78" t="s">
        <v>145</v>
      </c>
      <c r="O1878" s="78" t="s">
        <v>4268</v>
      </c>
      <c r="P1878" s="78" t="s">
        <v>331</v>
      </c>
      <c r="Q1878" s="78" t="s">
        <v>332</v>
      </c>
      <c r="R1878" s="78" t="s">
        <v>332</v>
      </c>
      <c r="W1878">
        <v>2</v>
      </c>
      <c r="AV1878" s="78" t="s">
        <v>145</v>
      </c>
      <c r="AW1878" s="78" t="s">
        <v>5821</v>
      </c>
      <c r="AX1878" s="78" t="s">
        <v>145</v>
      </c>
      <c r="AY1878" s="78" t="s">
        <v>1093</v>
      </c>
      <c r="AZ1878" s="78" t="s">
        <v>145</v>
      </c>
    </row>
    <row r="1879" spans="1:52" ht="30" customHeight="1">
      <c r="A1879" s="172" t="s">
        <v>1149</v>
      </c>
      <c r="B1879" s="172" t="s">
        <v>1150</v>
      </c>
      <c r="C1879" s="172" t="s">
        <v>1143</v>
      </c>
      <c r="D1879" s="173">
        <v>0.10199999999999999</v>
      </c>
      <c r="E1879" s="184">
        <f>일위대가목록!E284</f>
        <v>8445</v>
      </c>
      <c r="F1879" s="178">
        <f t="shared" si="291"/>
        <v>861.3</v>
      </c>
      <c r="G1879" s="184">
        <f>일위대가목록!F284</f>
        <v>49479</v>
      </c>
      <c r="H1879" s="178">
        <f t="shared" si="292"/>
        <v>5046.8</v>
      </c>
      <c r="I1879" s="184">
        <f>일위대가목록!G284</f>
        <v>10327</v>
      </c>
      <c r="J1879" s="178">
        <f t="shared" si="293"/>
        <v>1053.3</v>
      </c>
      <c r="K1879" s="184">
        <f t="shared" si="294"/>
        <v>68251</v>
      </c>
      <c r="L1879" s="178">
        <f t="shared" si="294"/>
        <v>6961.4</v>
      </c>
      <c r="M1879" s="172" t="s">
        <v>1491</v>
      </c>
      <c r="N1879" s="78" t="s">
        <v>145</v>
      </c>
      <c r="O1879" s="78" t="s">
        <v>4267</v>
      </c>
      <c r="P1879" s="78" t="s">
        <v>331</v>
      </c>
      <c r="Q1879" s="78" t="s">
        <v>332</v>
      </c>
      <c r="R1879" s="78" t="s">
        <v>332</v>
      </c>
      <c r="W1879">
        <v>2</v>
      </c>
      <c r="AV1879" s="78" t="s">
        <v>145</v>
      </c>
      <c r="AW1879" s="78" t="s">
        <v>5822</v>
      </c>
      <c r="AX1879" s="78" t="s">
        <v>145</v>
      </c>
      <c r="AY1879" s="78" t="s">
        <v>1093</v>
      </c>
      <c r="AZ1879" s="78" t="s">
        <v>145</v>
      </c>
    </row>
    <row r="1880" spans="1:52" ht="30" customHeight="1">
      <c r="A1880" s="172" t="s">
        <v>1580</v>
      </c>
      <c r="B1880" s="172" t="s">
        <v>1596</v>
      </c>
      <c r="C1880" s="172" t="s">
        <v>1096</v>
      </c>
      <c r="D1880" s="173">
        <v>1</v>
      </c>
      <c r="E1880" s="184">
        <v>0</v>
      </c>
      <c r="F1880" s="178">
        <f t="shared" si="291"/>
        <v>0</v>
      </c>
      <c r="G1880" s="184">
        <v>0</v>
      </c>
      <c r="H1880" s="178">
        <f t="shared" si="292"/>
        <v>0</v>
      </c>
      <c r="I1880" s="184">
        <f>TRUNC(SUMIF(V1876:V1881, RIGHTB(O1880, 1), H1876:H1881)*U1880, 2)</f>
        <v>470.51</v>
      </c>
      <c r="J1880" s="178">
        <f t="shared" si="293"/>
        <v>470.5</v>
      </c>
      <c r="K1880" s="184">
        <f t="shared" si="294"/>
        <v>470.5</v>
      </c>
      <c r="L1880" s="178">
        <f t="shared" si="294"/>
        <v>470.5</v>
      </c>
      <c r="M1880" s="172" t="s">
        <v>1491</v>
      </c>
      <c r="N1880" s="78" t="s">
        <v>145</v>
      </c>
      <c r="O1880" s="78" t="s">
        <v>4186</v>
      </c>
      <c r="P1880" s="78" t="s">
        <v>332</v>
      </c>
      <c r="Q1880" s="78" t="s">
        <v>332</v>
      </c>
      <c r="R1880" s="78" t="s">
        <v>332</v>
      </c>
      <c r="S1880">
        <v>1</v>
      </c>
      <c r="T1880">
        <v>2</v>
      </c>
      <c r="U1880">
        <v>0.02</v>
      </c>
      <c r="W1880">
        <v>2</v>
      </c>
      <c r="AV1880" s="78" t="s">
        <v>145</v>
      </c>
      <c r="AW1880" s="78" t="s">
        <v>5823</v>
      </c>
      <c r="AX1880" s="78" t="s">
        <v>145</v>
      </c>
      <c r="AY1880" s="78" t="s">
        <v>1093</v>
      </c>
      <c r="AZ1880" s="78" t="s">
        <v>145</v>
      </c>
    </row>
    <row r="1881" spans="1:52" ht="30" customHeight="1">
      <c r="A1881" s="172" t="s">
        <v>1492</v>
      </c>
      <c r="B1881" s="172" t="s">
        <v>1493</v>
      </c>
      <c r="C1881" s="172" t="s">
        <v>1096</v>
      </c>
      <c r="D1881" s="173">
        <v>1</v>
      </c>
      <c r="E1881" s="184">
        <v>0</v>
      </c>
      <c r="F1881" s="178">
        <f t="shared" si="291"/>
        <v>0</v>
      </c>
      <c r="G1881" s="184">
        <v>0</v>
      </c>
      <c r="H1881" s="178">
        <f t="shared" si="292"/>
        <v>0</v>
      </c>
      <c r="I1881" s="184">
        <f>TRUNC(SUMIF(W1876:W1881, RIGHTB(O1881, 1), L1876:L1881)*U1881, 2)</f>
        <v>37894.300000000003</v>
      </c>
      <c r="J1881" s="178">
        <f t="shared" si="293"/>
        <v>37894.300000000003</v>
      </c>
      <c r="K1881" s="184">
        <f t="shared" si="294"/>
        <v>37894.300000000003</v>
      </c>
      <c r="L1881" s="178">
        <f t="shared" si="294"/>
        <v>37894.300000000003</v>
      </c>
      <c r="M1881" s="172" t="s">
        <v>145</v>
      </c>
      <c r="N1881" s="78" t="s">
        <v>4266</v>
      </c>
      <c r="O1881" s="78" t="s">
        <v>4453</v>
      </c>
      <c r="P1881" s="78" t="s">
        <v>332</v>
      </c>
      <c r="Q1881" s="78" t="s">
        <v>332</v>
      </c>
      <c r="R1881" s="78" t="s">
        <v>332</v>
      </c>
      <c r="S1881">
        <v>3</v>
      </c>
      <c r="T1881">
        <v>2</v>
      </c>
      <c r="U1881">
        <v>1</v>
      </c>
      <c r="AV1881" s="78" t="s">
        <v>145</v>
      </c>
      <c r="AW1881" s="78" t="s">
        <v>5824</v>
      </c>
      <c r="AX1881" s="78" t="s">
        <v>145</v>
      </c>
      <c r="AY1881" s="78" t="s">
        <v>145</v>
      </c>
      <c r="AZ1881" s="78" t="s">
        <v>145</v>
      </c>
    </row>
    <row r="1882" spans="1:52" ht="30" customHeight="1">
      <c r="A1882" s="172" t="s">
        <v>1494</v>
      </c>
      <c r="B1882" s="172" t="s">
        <v>145</v>
      </c>
      <c r="C1882" s="172" t="s">
        <v>145</v>
      </c>
      <c r="D1882" s="173"/>
      <c r="E1882" s="184"/>
      <c r="F1882" s="178">
        <f>TRUNC(SUMIF(N1876:N1881, N1875, F1876:F1881),0)</f>
        <v>0</v>
      </c>
      <c r="G1882" s="184"/>
      <c r="H1882" s="178">
        <f>TRUNC(SUMIF(N1876:N1881, N1875, H1876:H1881),0)</f>
        <v>0</v>
      </c>
      <c r="I1882" s="184"/>
      <c r="J1882" s="178">
        <f>TRUNC(SUMIF(N1876:N1881, N1875, J1876:J1881),0)</f>
        <v>37894</v>
      </c>
      <c r="K1882" s="184"/>
      <c r="L1882" s="178">
        <f>F1882+H1882+J1882</f>
        <v>37894</v>
      </c>
      <c r="M1882" s="172" t="s">
        <v>145</v>
      </c>
      <c r="N1882" s="78" t="s">
        <v>342</v>
      </c>
      <c r="O1882" s="78" t="s">
        <v>342</v>
      </c>
      <c r="P1882" s="78" t="s">
        <v>145</v>
      </c>
      <c r="Q1882" s="78" t="s">
        <v>145</v>
      </c>
      <c r="R1882" s="78" t="s">
        <v>145</v>
      </c>
      <c r="AV1882" s="78" t="s">
        <v>145</v>
      </c>
      <c r="AW1882" s="78" t="s">
        <v>145</v>
      </c>
      <c r="AX1882" s="78" t="s">
        <v>145</v>
      </c>
      <c r="AY1882" s="78" t="s">
        <v>145</v>
      </c>
      <c r="AZ1882" s="78" t="s">
        <v>145</v>
      </c>
    </row>
    <row r="1883" spans="1:52" ht="30" customHeight="1">
      <c r="A1883" s="173"/>
      <c r="B1883" s="173"/>
      <c r="C1883" s="173"/>
      <c r="D1883" s="173"/>
      <c r="E1883" s="184"/>
      <c r="F1883" s="178"/>
      <c r="G1883" s="184"/>
      <c r="H1883" s="178"/>
      <c r="I1883" s="184"/>
      <c r="J1883" s="178"/>
      <c r="K1883" s="184"/>
      <c r="L1883" s="178"/>
      <c r="M1883" s="173"/>
    </row>
    <row r="1884" spans="1:52" ht="30" customHeight="1">
      <c r="A1884" s="179" t="s">
        <v>3335</v>
      </c>
      <c r="B1884" s="180"/>
      <c r="C1884" s="180"/>
      <c r="D1884" s="180"/>
      <c r="E1884" s="181"/>
      <c r="F1884" s="182"/>
      <c r="G1884" s="181"/>
      <c r="H1884" s="182"/>
      <c r="I1884" s="181"/>
      <c r="J1884" s="182"/>
      <c r="K1884" s="181"/>
      <c r="L1884" s="182"/>
      <c r="M1884" s="183"/>
      <c r="N1884" s="78" t="s">
        <v>4267</v>
      </c>
    </row>
    <row r="1885" spans="1:52" ht="30" customHeight="1">
      <c r="A1885" s="172" t="s">
        <v>1149</v>
      </c>
      <c r="B1885" s="172" t="s">
        <v>1150</v>
      </c>
      <c r="C1885" s="172" t="s">
        <v>350</v>
      </c>
      <c r="D1885" s="173">
        <v>0.25979999999999998</v>
      </c>
      <c r="E1885" s="184">
        <f>단가대비표!O20</f>
        <v>0</v>
      </c>
      <c r="F1885" s="178">
        <f>TRUNC(E1885*D1885,1)</f>
        <v>0</v>
      </c>
      <c r="G1885" s="184">
        <f>단가대비표!P20</f>
        <v>0</v>
      </c>
      <c r="H1885" s="178">
        <f>TRUNC(G1885*D1885,1)</f>
        <v>0</v>
      </c>
      <c r="I1885" s="184">
        <f>단가대비표!V20</f>
        <v>39750</v>
      </c>
      <c r="J1885" s="178">
        <f>TRUNC(I1885*D1885,1)</f>
        <v>10327</v>
      </c>
      <c r="K1885" s="184">
        <f t="shared" ref="K1885:L1888" si="295">TRUNC(E1885+G1885+I1885,1)</f>
        <v>39750</v>
      </c>
      <c r="L1885" s="178">
        <f t="shared" si="295"/>
        <v>10327</v>
      </c>
      <c r="M1885" s="172" t="s">
        <v>1808</v>
      </c>
      <c r="N1885" s="78" t="s">
        <v>4267</v>
      </c>
      <c r="O1885" s="78" t="s">
        <v>5825</v>
      </c>
      <c r="P1885" s="78" t="s">
        <v>332</v>
      </c>
      <c r="Q1885" s="78" t="s">
        <v>332</v>
      </c>
      <c r="R1885" s="78" t="s">
        <v>331</v>
      </c>
      <c r="AV1885" s="78" t="s">
        <v>145</v>
      </c>
      <c r="AW1885" s="78" t="s">
        <v>5826</v>
      </c>
      <c r="AX1885" s="78" t="s">
        <v>145</v>
      </c>
      <c r="AY1885" s="78" t="s">
        <v>145</v>
      </c>
      <c r="AZ1885" s="78" t="s">
        <v>145</v>
      </c>
    </row>
    <row r="1886" spans="1:52" ht="30" customHeight="1">
      <c r="A1886" s="172" t="s">
        <v>1809</v>
      </c>
      <c r="B1886" s="172" t="s">
        <v>1810</v>
      </c>
      <c r="C1886" s="172" t="s">
        <v>1604</v>
      </c>
      <c r="D1886" s="173">
        <v>5.0999999999999996</v>
      </c>
      <c r="E1886" s="184">
        <f>단가대비표!O57</f>
        <v>1380</v>
      </c>
      <c r="F1886" s="178">
        <f>TRUNC(E1886*D1886,1)</f>
        <v>7038</v>
      </c>
      <c r="G1886" s="184">
        <f>단가대비표!P57</f>
        <v>0</v>
      </c>
      <c r="H1886" s="178">
        <f>TRUNC(G1886*D1886,1)</f>
        <v>0</v>
      </c>
      <c r="I1886" s="184">
        <f>단가대비표!V57</f>
        <v>0</v>
      </c>
      <c r="J1886" s="178">
        <f>TRUNC(I1886*D1886,1)</f>
        <v>0</v>
      </c>
      <c r="K1886" s="184">
        <f t="shared" si="295"/>
        <v>1380</v>
      </c>
      <c r="L1886" s="178">
        <f t="shared" si="295"/>
        <v>7038</v>
      </c>
      <c r="M1886" s="172" t="s">
        <v>145</v>
      </c>
      <c r="N1886" s="78" t="s">
        <v>4267</v>
      </c>
      <c r="O1886" s="78" t="s">
        <v>5809</v>
      </c>
      <c r="P1886" s="78" t="s">
        <v>332</v>
      </c>
      <c r="Q1886" s="78" t="s">
        <v>332</v>
      </c>
      <c r="R1886" s="78" t="s">
        <v>331</v>
      </c>
      <c r="V1886">
        <v>1</v>
      </c>
      <c r="AV1886" s="78" t="s">
        <v>145</v>
      </c>
      <c r="AW1886" s="78" t="s">
        <v>5827</v>
      </c>
      <c r="AX1886" s="78" t="s">
        <v>145</v>
      </c>
      <c r="AY1886" s="78" t="s">
        <v>145</v>
      </c>
      <c r="AZ1886" s="78" t="s">
        <v>145</v>
      </c>
    </row>
    <row r="1887" spans="1:52" ht="30" customHeight="1">
      <c r="A1887" s="172" t="s">
        <v>1551</v>
      </c>
      <c r="B1887" s="172" t="s">
        <v>1813</v>
      </c>
      <c r="C1887" s="172" t="s">
        <v>1096</v>
      </c>
      <c r="D1887" s="173">
        <v>1</v>
      </c>
      <c r="E1887" s="184">
        <f>TRUNC(SUMIF(V1885:V1888, RIGHTB(O1887, 1), F1885:F1888)*U1887, 2)</f>
        <v>1407.6</v>
      </c>
      <c r="F1887" s="178">
        <f>TRUNC(E1887*D1887,1)</f>
        <v>1407.6</v>
      </c>
      <c r="G1887" s="184">
        <v>0</v>
      </c>
      <c r="H1887" s="178">
        <f>TRUNC(G1887*D1887,1)</f>
        <v>0</v>
      </c>
      <c r="I1887" s="184">
        <v>0</v>
      </c>
      <c r="J1887" s="178">
        <f>TRUNC(I1887*D1887,1)</f>
        <v>0</v>
      </c>
      <c r="K1887" s="184">
        <f t="shared" si="295"/>
        <v>1407.6</v>
      </c>
      <c r="L1887" s="178">
        <f t="shared" si="295"/>
        <v>1407.6</v>
      </c>
      <c r="M1887" s="172" t="s">
        <v>145</v>
      </c>
      <c r="N1887" s="78" t="s">
        <v>4267</v>
      </c>
      <c r="O1887" s="78" t="s">
        <v>4186</v>
      </c>
      <c r="P1887" s="78" t="s">
        <v>332</v>
      </c>
      <c r="Q1887" s="78" t="s">
        <v>332</v>
      </c>
      <c r="R1887" s="78" t="s">
        <v>332</v>
      </c>
      <c r="S1887">
        <v>0</v>
      </c>
      <c r="T1887">
        <v>0</v>
      </c>
      <c r="U1887">
        <v>0.2</v>
      </c>
      <c r="AV1887" s="78" t="s">
        <v>145</v>
      </c>
      <c r="AW1887" s="78" t="s">
        <v>5828</v>
      </c>
      <c r="AX1887" s="78" t="s">
        <v>145</v>
      </c>
      <c r="AY1887" s="78" t="s">
        <v>145</v>
      </c>
      <c r="AZ1887" s="78" t="s">
        <v>145</v>
      </c>
    </row>
    <row r="1888" spans="1:52" ht="30" customHeight="1">
      <c r="A1888" s="172" t="s">
        <v>1814</v>
      </c>
      <c r="B1888" s="172" t="s">
        <v>1514</v>
      </c>
      <c r="C1888" s="172" t="s">
        <v>1515</v>
      </c>
      <c r="D1888" s="173">
        <v>1</v>
      </c>
      <c r="E1888" s="184">
        <f>TRUNC(단가대비표!O372*1/8*16/12*25/20, 1)</f>
        <v>0</v>
      </c>
      <c r="F1888" s="178">
        <f>TRUNC(E1888*D1888,1)</f>
        <v>0</v>
      </c>
      <c r="G1888" s="184">
        <f>TRUNC(단가대비표!P372*1/8*16/12*25/20, 1)</f>
        <v>49479.1</v>
      </c>
      <c r="H1888" s="178">
        <f>TRUNC(G1888*D1888,1)</f>
        <v>49479.1</v>
      </c>
      <c r="I1888" s="184">
        <f>TRUNC(단가대비표!V372*1/8*16/12*25/20, 1)</f>
        <v>0</v>
      </c>
      <c r="J1888" s="178">
        <f>TRUNC(I1888*D1888,1)</f>
        <v>0</v>
      </c>
      <c r="K1888" s="184">
        <f t="shared" si="295"/>
        <v>49479.1</v>
      </c>
      <c r="L1888" s="178">
        <f t="shared" si="295"/>
        <v>49479.1</v>
      </c>
      <c r="M1888" s="172" t="s">
        <v>145</v>
      </c>
      <c r="N1888" s="78" t="s">
        <v>4267</v>
      </c>
      <c r="O1888" s="78" t="s">
        <v>5829</v>
      </c>
      <c r="P1888" s="78" t="s">
        <v>332</v>
      </c>
      <c r="Q1888" s="78" t="s">
        <v>332</v>
      </c>
      <c r="R1888" s="78" t="s">
        <v>331</v>
      </c>
      <c r="AV1888" s="78" t="s">
        <v>145</v>
      </c>
      <c r="AW1888" s="78" t="s">
        <v>5830</v>
      </c>
      <c r="AX1888" s="78" t="s">
        <v>331</v>
      </c>
      <c r="AY1888" s="78" t="s">
        <v>145</v>
      </c>
      <c r="AZ1888" s="78" t="s">
        <v>145</v>
      </c>
    </row>
    <row r="1889" spans="1:52" ht="30" customHeight="1">
      <c r="A1889" s="172" t="s">
        <v>1494</v>
      </c>
      <c r="B1889" s="172" t="s">
        <v>145</v>
      </c>
      <c r="C1889" s="172" t="s">
        <v>145</v>
      </c>
      <c r="D1889" s="173"/>
      <c r="E1889" s="184"/>
      <c r="F1889" s="178">
        <f>TRUNC(SUMIF(N1885:N1888, N1884, F1885:F1888),0)</f>
        <v>8445</v>
      </c>
      <c r="G1889" s="184"/>
      <c r="H1889" s="178">
        <f>TRUNC(SUMIF(N1885:N1888, N1884, H1885:H1888),0)</f>
        <v>49479</v>
      </c>
      <c r="I1889" s="184"/>
      <c r="J1889" s="178">
        <f>TRUNC(SUMIF(N1885:N1888, N1884, J1885:J1888),0)</f>
        <v>10327</v>
      </c>
      <c r="K1889" s="184"/>
      <c r="L1889" s="178">
        <f>F1889+H1889+J1889</f>
        <v>68251</v>
      </c>
      <c r="M1889" s="172" t="s">
        <v>145</v>
      </c>
      <c r="N1889" s="78" t="s">
        <v>342</v>
      </c>
      <c r="O1889" s="78" t="s">
        <v>342</v>
      </c>
      <c r="P1889" s="78" t="s">
        <v>145</v>
      </c>
      <c r="Q1889" s="78" t="s">
        <v>145</v>
      </c>
      <c r="R1889" s="78" t="s">
        <v>145</v>
      </c>
      <c r="AV1889" s="78" t="s">
        <v>145</v>
      </c>
      <c r="AW1889" s="78" t="s">
        <v>145</v>
      </c>
      <c r="AX1889" s="78" t="s">
        <v>145</v>
      </c>
      <c r="AY1889" s="78" t="s">
        <v>145</v>
      </c>
      <c r="AZ1889" s="78" t="s">
        <v>145</v>
      </c>
    </row>
    <row r="1890" spans="1:52" ht="30" customHeight="1">
      <c r="A1890" s="173"/>
      <c r="B1890" s="173"/>
      <c r="C1890" s="173"/>
      <c r="D1890" s="173"/>
      <c r="E1890" s="184"/>
      <c r="F1890" s="178"/>
      <c r="G1890" s="184"/>
      <c r="H1890" s="178"/>
      <c r="I1890" s="184"/>
      <c r="J1890" s="178"/>
      <c r="K1890" s="184"/>
      <c r="L1890" s="178"/>
      <c r="M1890" s="173"/>
    </row>
    <row r="1891" spans="1:52" ht="30" customHeight="1">
      <c r="A1891" s="179" t="s">
        <v>3336</v>
      </c>
      <c r="B1891" s="180"/>
      <c r="C1891" s="180"/>
      <c r="D1891" s="180"/>
      <c r="E1891" s="181"/>
      <c r="F1891" s="182"/>
      <c r="G1891" s="181"/>
      <c r="H1891" s="182"/>
      <c r="I1891" s="181"/>
      <c r="J1891" s="182"/>
      <c r="K1891" s="181"/>
      <c r="L1891" s="182"/>
      <c r="M1891" s="183"/>
      <c r="N1891" s="78" t="s">
        <v>4268</v>
      </c>
    </row>
    <row r="1892" spans="1:52" ht="30" customHeight="1">
      <c r="A1892" s="172" t="s">
        <v>1170</v>
      </c>
      <c r="B1892" s="172" t="s">
        <v>1193</v>
      </c>
      <c r="C1892" s="172" t="s">
        <v>350</v>
      </c>
      <c r="D1892" s="173">
        <v>0.20849999999999999</v>
      </c>
      <c r="E1892" s="184">
        <f>단가대비표!O5</f>
        <v>0</v>
      </c>
      <c r="F1892" s="178">
        <f>TRUNC(E1892*D1892,1)</f>
        <v>0</v>
      </c>
      <c r="G1892" s="184">
        <f>단가대비표!P5</f>
        <v>0</v>
      </c>
      <c r="H1892" s="178">
        <f>TRUNC(G1892*D1892,1)</f>
        <v>0</v>
      </c>
      <c r="I1892" s="184">
        <f>단가대비표!V5</f>
        <v>64267</v>
      </c>
      <c r="J1892" s="178">
        <f>TRUNC(I1892*D1892,1)</f>
        <v>13399.6</v>
      </c>
      <c r="K1892" s="184">
        <f t="shared" ref="K1892:L1895" si="296">TRUNC(E1892+G1892+I1892,1)</f>
        <v>64267</v>
      </c>
      <c r="L1892" s="178">
        <f t="shared" si="296"/>
        <v>13399.6</v>
      </c>
      <c r="M1892" s="172" t="s">
        <v>1808</v>
      </c>
      <c r="N1892" s="78" t="s">
        <v>4268</v>
      </c>
      <c r="O1892" s="78" t="s">
        <v>5831</v>
      </c>
      <c r="P1892" s="78" t="s">
        <v>332</v>
      </c>
      <c r="Q1892" s="78" t="s">
        <v>332</v>
      </c>
      <c r="R1892" s="78" t="s">
        <v>331</v>
      </c>
      <c r="AV1892" s="78" t="s">
        <v>145</v>
      </c>
      <c r="AW1892" s="78" t="s">
        <v>5832</v>
      </c>
      <c r="AX1892" s="78" t="s">
        <v>145</v>
      </c>
      <c r="AY1892" s="78" t="s">
        <v>145</v>
      </c>
      <c r="AZ1892" s="78" t="s">
        <v>145</v>
      </c>
    </row>
    <row r="1893" spans="1:52" ht="30" customHeight="1">
      <c r="A1893" s="172" t="s">
        <v>1809</v>
      </c>
      <c r="B1893" s="172" t="s">
        <v>1810</v>
      </c>
      <c r="C1893" s="172" t="s">
        <v>1604</v>
      </c>
      <c r="D1893" s="173">
        <v>5</v>
      </c>
      <c r="E1893" s="184">
        <f>단가대비표!O57</f>
        <v>1380</v>
      </c>
      <c r="F1893" s="178">
        <f>TRUNC(E1893*D1893,1)</f>
        <v>6900</v>
      </c>
      <c r="G1893" s="184">
        <f>단가대비표!P57</f>
        <v>0</v>
      </c>
      <c r="H1893" s="178">
        <f>TRUNC(G1893*D1893,1)</f>
        <v>0</v>
      </c>
      <c r="I1893" s="184">
        <f>단가대비표!V57</f>
        <v>0</v>
      </c>
      <c r="J1893" s="178">
        <f>TRUNC(I1893*D1893,1)</f>
        <v>0</v>
      </c>
      <c r="K1893" s="184">
        <f t="shared" si="296"/>
        <v>1380</v>
      </c>
      <c r="L1893" s="178">
        <f t="shared" si="296"/>
        <v>6900</v>
      </c>
      <c r="M1893" s="172" t="s">
        <v>145</v>
      </c>
      <c r="N1893" s="78" t="s">
        <v>4268</v>
      </c>
      <c r="O1893" s="78" t="s">
        <v>5809</v>
      </c>
      <c r="P1893" s="78" t="s">
        <v>332</v>
      </c>
      <c r="Q1893" s="78" t="s">
        <v>332</v>
      </c>
      <c r="R1893" s="78" t="s">
        <v>331</v>
      </c>
      <c r="V1893">
        <v>1</v>
      </c>
      <c r="AV1893" s="78" t="s">
        <v>145</v>
      </c>
      <c r="AW1893" s="78" t="s">
        <v>5833</v>
      </c>
      <c r="AX1893" s="78" t="s">
        <v>145</v>
      </c>
      <c r="AY1893" s="78" t="s">
        <v>145</v>
      </c>
      <c r="AZ1893" s="78" t="s">
        <v>145</v>
      </c>
    </row>
    <row r="1894" spans="1:52" ht="30" customHeight="1">
      <c r="A1894" s="172" t="s">
        <v>1551</v>
      </c>
      <c r="B1894" s="172" t="s">
        <v>1831</v>
      </c>
      <c r="C1894" s="172" t="s">
        <v>1096</v>
      </c>
      <c r="D1894" s="173">
        <v>1</v>
      </c>
      <c r="E1894" s="184">
        <f>TRUNC(SUMIF(V1892:V1895, RIGHTB(O1894, 1), F1892:F1895)*U1894, 2)</f>
        <v>1449</v>
      </c>
      <c r="F1894" s="178">
        <f>TRUNC(E1894*D1894,1)</f>
        <v>1449</v>
      </c>
      <c r="G1894" s="184">
        <v>0</v>
      </c>
      <c r="H1894" s="178">
        <f>TRUNC(G1894*D1894,1)</f>
        <v>0</v>
      </c>
      <c r="I1894" s="184">
        <v>0</v>
      </c>
      <c r="J1894" s="178">
        <f>TRUNC(I1894*D1894,1)</f>
        <v>0</v>
      </c>
      <c r="K1894" s="184">
        <f t="shared" si="296"/>
        <v>1449</v>
      </c>
      <c r="L1894" s="178">
        <f t="shared" si="296"/>
        <v>1449</v>
      </c>
      <c r="M1894" s="172" t="s">
        <v>145</v>
      </c>
      <c r="N1894" s="78" t="s">
        <v>4268</v>
      </c>
      <c r="O1894" s="78" t="s">
        <v>4186</v>
      </c>
      <c r="P1894" s="78" t="s">
        <v>332</v>
      </c>
      <c r="Q1894" s="78" t="s">
        <v>332</v>
      </c>
      <c r="R1894" s="78" t="s">
        <v>332</v>
      </c>
      <c r="S1894">
        <v>0</v>
      </c>
      <c r="T1894">
        <v>0</v>
      </c>
      <c r="U1894">
        <v>0.21</v>
      </c>
      <c r="AV1894" s="78" t="s">
        <v>145</v>
      </c>
      <c r="AW1894" s="78" t="s">
        <v>5834</v>
      </c>
      <c r="AX1894" s="78" t="s">
        <v>145</v>
      </c>
      <c r="AY1894" s="78" t="s">
        <v>145</v>
      </c>
      <c r="AZ1894" s="78" t="s">
        <v>145</v>
      </c>
    </row>
    <row r="1895" spans="1:52" ht="30" customHeight="1">
      <c r="A1895" s="172" t="s">
        <v>1812</v>
      </c>
      <c r="B1895" s="172" t="s">
        <v>1514</v>
      </c>
      <c r="C1895" s="172" t="s">
        <v>1515</v>
      </c>
      <c r="D1895" s="173">
        <v>1</v>
      </c>
      <c r="E1895" s="184">
        <f>TRUNC(단가대비표!O371*1/8*16/12*25/20, 1)</f>
        <v>0</v>
      </c>
      <c r="F1895" s="178">
        <f>TRUNC(E1895*D1895,1)</f>
        <v>0</v>
      </c>
      <c r="G1895" s="184">
        <f>TRUNC(단가대비표!P371*1/8*16/12*25/20, 1)</f>
        <v>57077.2</v>
      </c>
      <c r="H1895" s="178">
        <f>TRUNC(G1895*D1895,1)</f>
        <v>57077.2</v>
      </c>
      <c r="I1895" s="184">
        <f>TRUNC(단가대비표!V371*1/8*16/12*25/20, 1)</f>
        <v>0</v>
      </c>
      <c r="J1895" s="178">
        <f>TRUNC(I1895*D1895,1)</f>
        <v>0</v>
      </c>
      <c r="K1895" s="184">
        <f t="shared" si="296"/>
        <v>57077.2</v>
      </c>
      <c r="L1895" s="178">
        <f t="shared" si="296"/>
        <v>57077.2</v>
      </c>
      <c r="M1895" s="172" t="s">
        <v>145</v>
      </c>
      <c r="N1895" s="78" t="s">
        <v>4268</v>
      </c>
      <c r="O1895" s="78" t="s">
        <v>5812</v>
      </c>
      <c r="P1895" s="78" t="s">
        <v>332</v>
      </c>
      <c r="Q1895" s="78" t="s">
        <v>332</v>
      </c>
      <c r="R1895" s="78" t="s">
        <v>331</v>
      </c>
      <c r="AV1895" s="78" t="s">
        <v>145</v>
      </c>
      <c r="AW1895" s="78" t="s">
        <v>5835</v>
      </c>
      <c r="AX1895" s="78" t="s">
        <v>331</v>
      </c>
      <c r="AY1895" s="78" t="s">
        <v>145</v>
      </c>
      <c r="AZ1895" s="78" t="s">
        <v>145</v>
      </c>
    </row>
    <row r="1896" spans="1:52" ht="30" customHeight="1">
      <c r="A1896" s="172" t="s">
        <v>1494</v>
      </c>
      <c r="B1896" s="172" t="s">
        <v>145</v>
      </c>
      <c r="C1896" s="172" t="s">
        <v>145</v>
      </c>
      <c r="D1896" s="173"/>
      <c r="E1896" s="184"/>
      <c r="F1896" s="178">
        <f>TRUNC(SUMIF(N1892:N1895, N1891, F1892:F1895),0)</f>
        <v>8349</v>
      </c>
      <c r="G1896" s="184"/>
      <c r="H1896" s="178">
        <f>TRUNC(SUMIF(N1892:N1895, N1891, H1892:H1895),0)</f>
        <v>57077</v>
      </c>
      <c r="I1896" s="184"/>
      <c r="J1896" s="178">
        <f>TRUNC(SUMIF(N1892:N1895, N1891, J1892:J1895),0)</f>
        <v>13399</v>
      </c>
      <c r="K1896" s="184"/>
      <c r="L1896" s="178">
        <f>F1896+H1896+J1896</f>
        <v>78825</v>
      </c>
      <c r="M1896" s="172" t="s">
        <v>145</v>
      </c>
      <c r="N1896" s="78" t="s">
        <v>342</v>
      </c>
      <c r="O1896" s="78" t="s">
        <v>342</v>
      </c>
      <c r="P1896" s="78" t="s">
        <v>145</v>
      </c>
      <c r="Q1896" s="78" t="s">
        <v>145</v>
      </c>
      <c r="R1896" s="78" t="s">
        <v>145</v>
      </c>
      <c r="AV1896" s="78" t="s">
        <v>145</v>
      </c>
      <c r="AW1896" s="78" t="s">
        <v>145</v>
      </c>
      <c r="AX1896" s="78" t="s">
        <v>145</v>
      </c>
      <c r="AY1896" s="78" t="s">
        <v>145</v>
      </c>
      <c r="AZ1896" s="78" t="s">
        <v>145</v>
      </c>
    </row>
    <row r="1897" spans="1:52" ht="30" customHeight="1">
      <c r="A1897" s="173"/>
      <c r="B1897" s="173"/>
      <c r="C1897" s="173"/>
      <c r="D1897" s="173"/>
      <c r="E1897" s="184"/>
      <c r="F1897" s="178"/>
      <c r="G1897" s="184"/>
      <c r="H1897" s="178"/>
      <c r="I1897" s="184"/>
      <c r="J1897" s="178"/>
      <c r="K1897" s="184"/>
      <c r="L1897" s="178"/>
      <c r="M1897" s="173"/>
    </row>
    <row r="1898" spans="1:52" ht="30" customHeight="1">
      <c r="A1898" s="179" t="s">
        <v>3337</v>
      </c>
      <c r="B1898" s="180"/>
      <c r="C1898" s="180"/>
      <c r="D1898" s="180"/>
      <c r="E1898" s="181"/>
      <c r="F1898" s="182"/>
      <c r="G1898" s="181"/>
      <c r="H1898" s="182"/>
      <c r="I1898" s="181"/>
      <c r="J1898" s="182"/>
      <c r="K1898" s="181"/>
      <c r="L1898" s="182"/>
      <c r="M1898" s="183"/>
      <c r="N1898" s="78" t="s">
        <v>4269</v>
      </c>
    </row>
    <row r="1899" spans="1:52" ht="30" customHeight="1">
      <c r="A1899" s="172" t="s">
        <v>1807</v>
      </c>
      <c r="B1899" s="172" t="s">
        <v>1514</v>
      </c>
      <c r="C1899" s="172" t="s">
        <v>1515</v>
      </c>
      <c r="D1899" s="173">
        <v>0.3</v>
      </c>
      <c r="E1899" s="184">
        <f>단가대비표!O348</f>
        <v>0</v>
      </c>
      <c r="F1899" s="178">
        <f>TRUNC(E1899*D1899,1)</f>
        <v>0</v>
      </c>
      <c r="G1899" s="184">
        <f>단가대비표!P348</f>
        <v>279433</v>
      </c>
      <c r="H1899" s="178">
        <f>TRUNC(G1899*D1899,1)</f>
        <v>83829.899999999994</v>
      </c>
      <c r="I1899" s="184">
        <f>단가대비표!V348</f>
        <v>0</v>
      </c>
      <c r="J1899" s="178">
        <f>TRUNC(I1899*D1899,1)</f>
        <v>0</v>
      </c>
      <c r="K1899" s="184">
        <f t="shared" ref="K1899:L1902" si="297">TRUNC(E1899+G1899+I1899,1)</f>
        <v>279433</v>
      </c>
      <c r="L1899" s="178">
        <f t="shared" si="297"/>
        <v>83829.899999999994</v>
      </c>
      <c r="M1899" s="172" t="s">
        <v>1491</v>
      </c>
      <c r="N1899" s="78" t="s">
        <v>145</v>
      </c>
      <c r="O1899" s="78" t="s">
        <v>4613</v>
      </c>
      <c r="P1899" s="78" t="s">
        <v>332</v>
      </c>
      <c r="Q1899" s="78" t="s">
        <v>332</v>
      </c>
      <c r="R1899" s="78" t="s">
        <v>331</v>
      </c>
      <c r="V1899">
        <v>1</v>
      </c>
      <c r="W1899">
        <v>2</v>
      </c>
      <c r="AV1899" s="78" t="s">
        <v>145</v>
      </c>
      <c r="AW1899" s="78" t="s">
        <v>5836</v>
      </c>
      <c r="AX1899" s="78" t="s">
        <v>145</v>
      </c>
      <c r="AY1899" s="78" t="s">
        <v>1093</v>
      </c>
      <c r="AZ1899" s="78" t="s">
        <v>145</v>
      </c>
    </row>
    <row r="1900" spans="1:52" ht="30" customHeight="1">
      <c r="A1900" s="172" t="s">
        <v>1516</v>
      </c>
      <c r="B1900" s="172" t="s">
        <v>1514</v>
      </c>
      <c r="C1900" s="172" t="s">
        <v>1515</v>
      </c>
      <c r="D1900" s="173">
        <v>0.11</v>
      </c>
      <c r="E1900" s="184">
        <f>단가대비표!O345</f>
        <v>0</v>
      </c>
      <c r="F1900" s="178">
        <f>TRUNC(E1900*D1900,1)</f>
        <v>0</v>
      </c>
      <c r="G1900" s="184">
        <f>단가대비표!P345</f>
        <v>169804</v>
      </c>
      <c r="H1900" s="178">
        <f>TRUNC(G1900*D1900,1)</f>
        <v>18678.400000000001</v>
      </c>
      <c r="I1900" s="184">
        <f>단가대비표!V345</f>
        <v>0</v>
      </c>
      <c r="J1900" s="178">
        <f>TRUNC(I1900*D1900,1)</f>
        <v>0</v>
      </c>
      <c r="K1900" s="184">
        <f t="shared" si="297"/>
        <v>169804</v>
      </c>
      <c r="L1900" s="178">
        <f t="shared" si="297"/>
        <v>18678.400000000001</v>
      </c>
      <c r="M1900" s="172" t="s">
        <v>1491</v>
      </c>
      <c r="N1900" s="78" t="s">
        <v>145</v>
      </c>
      <c r="O1900" s="78" t="s">
        <v>4472</v>
      </c>
      <c r="P1900" s="78" t="s">
        <v>332</v>
      </c>
      <c r="Q1900" s="78" t="s">
        <v>332</v>
      </c>
      <c r="R1900" s="78" t="s">
        <v>331</v>
      </c>
      <c r="V1900">
        <v>1</v>
      </c>
      <c r="W1900">
        <v>2</v>
      </c>
      <c r="AV1900" s="78" t="s">
        <v>145</v>
      </c>
      <c r="AW1900" s="78" t="s">
        <v>5837</v>
      </c>
      <c r="AX1900" s="78" t="s">
        <v>145</v>
      </c>
      <c r="AY1900" s="78" t="s">
        <v>1093</v>
      </c>
      <c r="AZ1900" s="78" t="s">
        <v>145</v>
      </c>
    </row>
    <row r="1901" spans="1:52" ht="30" customHeight="1">
      <c r="A1901" s="172" t="s">
        <v>1580</v>
      </c>
      <c r="B1901" s="172" t="s">
        <v>1673</v>
      </c>
      <c r="C1901" s="172" t="s">
        <v>1096</v>
      </c>
      <c r="D1901" s="173">
        <v>1</v>
      </c>
      <c r="E1901" s="184">
        <v>0</v>
      </c>
      <c r="F1901" s="178">
        <f>TRUNC(E1901*D1901,1)</f>
        <v>0</v>
      </c>
      <c r="G1901" s="184">
        <v>0</v>
      </c>
      <c r="H1901" s="178">
        <f>TRUNC(G1901*D1901,1)</f>
        <v>0</v>
      </c>
      <c r="I1901" s="184">
        <f>TRUNC(SUMIF(V1899:V1902, RIGHTB(O1901, 1), H1899:H1902)*U1901, 2)</f>
        <v>3075.24</v>
      </c>
      <c r="J1901" s="178">
        <f>TRUNC(I1901*D1901,1)</f>
        <v>3075.2</v>
      </c>
      <c r="K1901" s="184">
        <f t="shared" si="297"/>
        <v>3075.2</v>
      </c>
      <c r="L1901" s="178">
        <f t="shared" si="297"/>
        <v>3075.2</v>
      </c>
      <c r="M1901" s="172" t="s">
        <v>1491</v>
      </c>
      <c r="N1901" s="78" t="s">
        <v>145</v>
      </c>
      <c r="O1901" s="78" t="s">
        <v>4186</v>
      </c>
      <c r="P1901" s="78" t="s">
        <v>332</v>
      </c>
      <c r="Q1901" s="78" t="s">
        <v>332</v>
      </c>
      <c r="R1901" s="78" t="s">
        <v>332</v>
      </c>
      <c r="S1901">
        <v>1</v>
      </c>
      <c r="T1901">
        <v>2</v>
      </c>
      <c r="U1901">
        <v>0.03</v>
      </c>
      <c r="W1901">
        <v>2</v>
      </c>
      <c r="AV1901" s="78" t="s">
        <v>145</v>
      </c>
      <c r="AW1901" s="78" t="s">
        <v>5838</v>
      </c>
      <c r="AX1901" s="78" t="s">
        <v>145</v>
      </c>
      <c r="AY1901" s="78" t="s">
        <v>1093</v>
      </c>
      <c r="AZ1901" s="78" t="s">
        <v>145</v>
      </c>
    </row>
    <row r="1902" spans="1:52" ht="30" customHeight="1">
      <c r="A1902" s="172" t="s">
        <v>1492</v>
      </c>
      <c r="B1902" s="172" t="s">
        <v>1493</v>
      </c>
      <c r="C1902" s="172" t="s">
        <v>1096</v>
      </c>
      <c r="D1902" s="173">
        <v>1</v>
      </c>
      <c r="E1902" s="184">
        <v>0</v>
      </c>
      <c r="F1902" s="178">
        <f>TRUNC(E1902*D1902,1)</f>
        <v>0</v>
      </c>
      <c r="G1902" s="184">
        <v>0</v>
      </c>
      <c r="H1902" s="178">
        <f>TRUNC(G1902*D1902,1)</f>
        <v>0</v>
      </c>
      <c r="I1902" s="184">
        <f>TRUNC(SUMIF(W1899:W1902, RIGHTB(O1902, 1), L1899:L1902)*U1902, 2)</f>
        <v>105583.5</v>
      </c>
      <c r="J1902" s="178">
        <f>TRUNC(I1902*D1902,1)</f>
        <v>105583.5</v>
      </c>
      <c r="K1902" s="184">
        <f t="shared" si="297"/>
        <v>105583.5</v>
      </c>
      <c r="L1902" s="178">
        <f t="shared" si="297"/>
        <v>105583.5</v>
      </c>
      <c r="M1902" s="172" t="s">
        <v>145</v>
      </c>
      <c r="N1902" s="78" t="s">
        <v>4269</v>
      </c>
      <c r="O1902" s="78" t="s">
        <v>4453</v>
      </c>
      <c r="P1902" s="78" t="s">
        <v>332</v>
      </c>
      <c r="Q1902" s="78" t="s">
        <v>332</v>
      </c>
      <c r="R1902" s="78" t="s">
        <v>332</v>
      </c>
      <c r="S1902">
        <v>3</v>
      </c>
      <c r="T1902">
        <v>2</v>
      </c>
      <c r="U1902">
        <v>1</v>
      </c>
      <c r="AV1902" s="78" t="s">
        <v>145</v>
      </c>
      <c r="AW1902" s="78" t="s">
        <v>5839</v>
      </c>
      <c r="AX1902" s="78" t="s">
        <v>145</v>
      </c>
      <c r="AY1902" s="78" t="s">
        <v>145</v>
      </c>
      <c r="AZ1902" s="78" t="s">
        <v>145</v>
      </c>
    </row>
    <row r="1903" spans="1:52" ht="30" customHeight="1">
      <c r="A1903" s="172" t="s">
        <v>1494</v>
      </c>
      <c r="B1903" s="172" t="s">
        <v>145</v>
      </c>
      <c r="C1903" s="172" t="s">
        <v>145</v>
      </c>
      <c r="D1903" s="173"/>
      <c r="E1903" s="184"/>
      <c r="F1903" s="178">
        <f>TRUNC(SUMIF(N1899:N1902, N1898, F1899:F1902),0)</f>
        <v>0</v>
      </c>
      <c r="G1903" s="184"/>
      <c r="H1903" s="178">
        <f>TRUNC(SUMIF(N1899:N1902, N1898, H1899:H1902),0)</f>
        <v>0</v>
      </c>
      <c r="I1903" s="184"/>
      <c r="J1903" s="178">
        <f>TRUNC(SUMIF(N1899:N1902, N1898, J1899:J1902),0)</f>
        <v>105583</v>
      </c>
      <c r="K1903" s="184"/>
      <c r="L1903" s="178">
        <f>F1903+H1903+J1903</f>
        <v>105583</v>
      </c>
      <c r="M1903" s="172" t="s">
        <v>145</v>
      </c>
      <c r="N1903" s="78" t="s">
        <v>342</v>
      </c>
      <c r="O1903" s="78" t="s">
        <v>342</v>
      </c>
      <c r="P1903" s="78" t="s">
        <v>145</v>
      </c>
      <c r="Q1903" s="78" t="s">
        <v>145</v>
      </c>
      <c r="R1903" s="78" t="s">
        <v>145</v>
      </c>
      <c r="AV1903" s="78" t="s">
        <v>145</v>
      </c>
      <c r="AW1903" s="78" t="s">
        <v>145</v>
      </c>
      <c r="AX1903" s="78" t="s">
        <v>145</v>
      </c>
      <c r="AY1903" s="78" t="s">
        <v>145</v>
      </c>
      <c r="AZ1903" s="78" t="s">
        <v>145</v>
      </c>
    </row>
    <row r="1904" spans="1:52" ht="30" customHeight="1">
      <c r="A1904" s="173"/>
      <c r="B1904" s="173"/>
      <c r="C1904" s="173"/>
      <c r="D1904" s="173"/>
      <c r="E1904" s="184"/>
      <c r="F1904" s="178"/>
      <c r="G1904" s="184"/>
      <c r="H1904" s="178"/>
      <c r="I1904" s="184"/>
      <c r="J1904" s="178"/>
      <c r="K1904" s="184"/>
      <c r="L1904" s="178"/>
      <c r="M1904" s="173"/>
    </row>
    <row r="1905" spans="1:52" ht="30" customHeight="1">
      <c r="A1905" s="179" t="s">
        <v>3338</v>
      </c>
      <c r="B1905" s="180"/>
      <c r="C1905" s="180"/>
      <c r="D1905" s="180"/>
      <c r="E1905" s="181"/>
      <c r="F1905" s="182"/>
      <c r="G1905" s="181"/>
      <c r="H1905" s="182"/>
      <c r="I1905" s="181"/>
      <c r="J1905" s="182"/>
      <c r="K1905" s="181"/>
      <c r="L1905" s="182"/>
      <c r="M1905" s="183"/>
      <c r="N1905" s="78" t="s">
        <v>4270</v>
      </c>
    </row>
    <row r="1906" spans="1:52" ht="30" customHeight="1">
      <c r="A1906" s="172" t="s">
        <v>1807</v>
      </c>
      <c r="B1906" s="172" t="s">
        <v>1514</v>
      </c>
      <c r="C1906" s="172" t="s">
        <v>1515</v>
      </c>
      <c r="D1906" s="173">
        <v>0.12</v>
      </c>
      <c r="E1906" s="184">
        <f>단가대비표!O348</f>
        <v>0</v>
      </c>
      <c r="F1906" s="178">
        <f>TRUNC(E1906*D1906,1)</f>
        <v>0</v>
      </c>
      <c r="G1906" s="184">
        <f>단가대비표!P348</f>
        <v>279433</v>
      </c>
      <c r="H1906" s="178">
        <f>TRUNC(G1906*D1906,1)</f>
        <v>33531.9</v>
      </c>
      <c r="I1906" s="184">
        <f>단가대비표!V348</f>
        <v>0</v>
      </c>
      <c r="J1906" s="178">
        <f>TRUNC(I1906*D1906,1)</f>
        <v>0</v>
      </c>
      <c r="K1906" s="184">
        <f t="shared" ref="K1906:L1909" si="298">TRUNC(E1906+G1906+I1906,1)</f>
        <v>279433</v>
      </c>
      <c r="L1906" s="178">
        <f t="shared" si="298"/>
        <v>33531.9</v>
      </c>
      <c r="M1906" s="172" t="s">
        <v>1491</v>
      </c>
      <c r="N1906" s="78" t="s">
        <v>145</v>
      </c>
      <c r="O1906" s="78" t="s">
        <v>4613</v>
      </c>
      <c r="P1906" s="78" t="s">
        <v>332</v>
      </c>
      <c r="Q1906" s="78" t="s">
        <v>332</v>
      </c>
      <c r="R1906" s="78" t="s">
        <v>331</v>
      </c>
      <c r="V1906">
        <v>1</v>
      </c>
      <c r="W1906">
        <v>2</v>
      </c>
      <c r="AV1906" s="78" t="s">
        <v>145</v>
      </c>
      <c r="AW1906" s="78" t="s">
        <v>5840</v>
      </c>
      <c r="AX1906" s="78" t="s">
        <v>145</v>
      </c>
      <c r="AY1906" s="78" t="s">
        <v>1093</v>
      </c>
      <c r="AZ1906" s="78" t="s">
        <v>145</v>
      </c>
    </row>
    <row r="1907" spans="1:52" ht="30" customHeight="1">
      <c r="A1907" s="172" t="s">
        <v>1516</v>
      </c>
      <c r="B1907" s="172" t="s">
        <v>1514</v>
      </c>
      <c r="C1907" s="172" t="s">
        <v>1515</v>
      </c>
      <c r="D1907" s="173">
        <v>0.05</v>
      </c>
      <c r="E1907" s="184">
        <f>단가대비표!O345</f>
        <v>0</v>
      </c>
      <c r="F1907" s="178">
        <f>TRUNC(E1907*D1907,1)</f>
        <v>0</v>
      </c>
      <c r="G1907" s="184">
        <f>단가대비표!P345</f>
        <v>169804</v>
      </c>
      <c r="H1907" s="178">
        <f>TRUNC(G1907*D1907,1)</f>
        <v>8490.2000000000007</v>
      </c>
      <c r="I1907" s="184">
        <f>단가대비표!V345</f>
        <v>0</v>
      </c>
      <c r="J1907" s="178">
        <f>TRUNC(I1907*D1907,1)</f>
        <v>0</v>
      </c>
      <c r="K1907" s="184">
        <f t="shared" si="298"/>
        <v>169804</v>
      </c>
      <c r="L1907" s="178">
        <f t="shared" si="298"/>
        <v>8490.2000000000007</v>
      </c>
      <c r="M1907" s="172" t="s">
        <v>1491</v>
      </c>
      <c r="N1907" s="78" t="s">
        <v>145</v>
      </c>
      <c r="O1907" s="78" t="s">
        <v>4472</v>
      </c>
      <c r="P1907" s="78" t="s">
        <v>332</v>
      </c>
      <c r="Q1907" s="78" t="s">
        <v>332</v>
      </c>
      <c r="R1907" s="78" t="s">
        <v>331</v>
      </c>
      <c r="V1907">
        <v>1</v>
      </c>
      <c r="W1907">
        <v>2</v>
      </c>
      <c r="AV1907" s="78" t="s">
        <v>145</v>
      </c>
      <c r="AW1907" s="78" t="s">
        <v>5841</v>
      </c>
      <c r="AX1907" s="78" t="s">
        <v>145</v>
      </c>
      <c r="AY1907" s="78" t="s">
        <v>1093</v>
      </c>
      <c r="AZ1907" s="78" t="s">
        <v>145</v>
      </c>
    </row>
    <row r="1908" spans="1:52" ht="30" customHeight="1">
      <c r="A1908" s="172" t="s">
        <v>1580</v>
      </c>
      <c r="B1908" s="172" t="s">
        <v>1673</v>
      </c>
      <c r="C1908" s="172" t="s">
        <v>1096</v>
      </c>
      <c r="D1908" s="173">
        <v>1</v>
      </c>
      <c r="E1908" s="184">
        <v>0</v>
      </c>
      <c r="F1908" s="178">
        <f>TRUNC(E1908*D1908,1)</f>
        <v>0</v>
      </c>
      <c r="G1908" s="184">
        <v>0</v>
      </c>
      <c r="H1908" s="178">
        <f>TRUNC(G1908*D1908,1)</f>
        <v>0</v>
      </c>
      <c r="I1908" s="184">
        <f>TRUNC(SUMIF(V1906:V1909, RIGHTB(O1908, 1), H1906:H1909)*U1908, 2)</f>
        <v>1260.6600000000001</v>
      </c>
      <c r="J1908" s="178">
        <f>TRUNC(I1908*D1908,1)</f>
        <v>1260.5999999999999</v>
      </c>
      <c r="K1908" s="184">
        <f t="shared" si="298"/>
        <v>1260.5999999999999</v>
      </c>
      <c r="L1908" s="178">
        <f t="shared" si="298"/>
        <v>1260.5999999999999</v>
      </c>
      <c r="M1908" s="172" t="s">
        <v>1491</v>
      </c>
      <c r="N1908" s="78" t="s">
        <v>145</v>
      </c>
      <c r="O1908" s="78" t="s">
        <v>4186</v>
      </c>
      <c r="P1908" s="78" t="s">
        <v>332</v>
      </c>
      <c r="Q1908" s="78" t="s">
        <v>332</v>
      </c>
      <c r="R1908" s="78" t="s">
        <v>332</v>
      </c>
      <c r="S1908">
        <v>1</v>
      </c>
      <c r="T1908">
        <v>2</v>
      </c>
      <c r="U1908">
        <v>0.03</v>
      </c>
      <c r="W1908">
        <v>2</v>
      </c>
      <c r="AV1908" s="78" t="s">
        <v>145</v>
      </c>
      <c r="AW1908" s="78" t="s">
        <v>5842</v>
      </c>
      <c r="AX1908" s="78" t="s">
        <v>145</v>
      </c>
      <c r="AY1908" s="78" t="s">
        <v>1093</v>
      </c>
      <c r="AZ1908" s="78" t="s">
        <v>145</v>
      </c>
    </row>
    <row r="1909" spans="1:52" ht="30" customHeight="1">
      <c r="A1909" s="172" t="s">
        <v>1492</v>
      </c>
      <c r="B1909" s="172" t="s">
        <v>1493</v>
      </c>
      <c r="C1909" s="172" t="s">
        <v>1096</v>
      </c>
      <c r="D1909" s="173">
        <v>1</v>
      </c>
      <c r="E1909" s="184">
        <v>0</v>
      </c>
      <c r="F1909" s="178">
        <f>TRUNC(E1909*D1909,1)</f>
        <v>0</v>
      </c>
      <c r="G1909" s="184">
        <v>0</v>
      </c>
      <c r="H1909" s="178">
        <f>TRUNC(G1909*D1909,1)</f>
        <v>0</v>
      </c>
      <c r="I1909" s="184">
        <f>TRUNC(SUMIF(W1906:W1909, RIGHTB(O1909, 1), L1906:L1909)*U1909, 2)</f>
        <v>43282.7</v>
      </c>
      <c r="J1909" s="178">
        <f>TRUNC(I1909*D1909,1)</f>
        <v>43282.7</v>
      </c>
      <c r="K1909" s="184">
        <f t="shared" si="298"/>
        <v>43282.7</v>
      </c>
      <c r="L1909" s="178">
        <f t="shared" si="298"/>
        <v>43282.7</v>
      </c>
      <c r="M1909" s="172" t="s">
        <v>145</v>
      </c>
      <c r="N1909" s="78" t="s">
        <v>4270</v>
      </c>
      <c r="O1909" s="78" t="s">
        <v>4453</v>
      </c>
      <c r="P1909" s="78" t="s">
        <v>332</v>
      </c>
      <c r="Q1909" s="78" t="s">
        <v>332</v>
      </c>
      <c r="R1909" s="78" t="s">
        <v>332</v>
      </c>
      <c r="S1909">
        <v>3</v>
      </c>
      <c r="T1909">
        <v>2</v>
      </c>
      <c r="U1909">
        <v>1</v>
      </c>
      <c r="AV1909" s="78" t="s">
        <v>145</v>
      </c>
      <c r="AW1909" s="78" t="s">
        <v>5843</v>
      </c>
      <c r="AX1909" s="78" t="s">
        <v>145</v>
      </c>
      <c r="AY1909" s="78" t="s">
        <v>145</v>
      </c>
      <c r="AZ1909" s="78" t="s">
        <v>145</v>
      </c>
    </row>
    <row r="1910" spans="1:52" ht="30" customHeight="1">
      <c r="A1910" s="172" t="s">
        <v>1494</v>
      </c>
      <c r="B1910" s="172" t="s">
        <v>145</v>
      </c>
      <c r="C1910" s="172" t="s">
        <v>145</v>
      </c>
      <c r="D1910" s="173"/>
      <c r="E1910" s="184"/>
      <c r="F1910" s="178">
        <f>TRUNC(SUMIF(N1906:N1909, N1905, F1906:F1909),0)</f>
        <v>0</v>
      </c>
      <c r="G1910" s="184"/>
      <c r="H1910" s="178">
        <f>TRUNC(SUMIF(N1906:N1909, N1905, H1906:H1909),0)</f>
        <v>0</v>
      </c>
      <c r="I1910" s="184"/>
      <c r="J1910" s="178">
        <f>TRUNC(SUMIF(N1906:N1909, N1905, J1906:J1909),0)</f>
        <v>43282</v>
      </c>
      <c r="K1910" s="184"/>
      <c r="L1910" s="178">
        <f>F1910+H1910+J1910</f>
        <v>43282</v>
      </c>
      <c r="M1910" s="172" t="s">
        <v>145</v>
      </c>
      <c r="N1910" s="78" t="s">
        <v>342</v>
      </c>
      <c r="O1910" s="78" t="s">
        <v>342</v>
      </c>
      <c r="P1910" s="78" t="s">
        <v>145</v>
      </c>
      <c r="Q1910" s="78" t="s">
        <v>145</v>
      </c>
      <c r="R1910" s="78" t="s">
        <v>145</v>
      </c>
      <c r="AV1910" s="78" t="s">
        <v>145</v>
      </c>
      <c r="AW1910" s="78" t="s">
        <v>145</v>
      </c>
      <c r="AX1910" s="78" t="s">
        <v>145</v>
      </c>
      <c r="AY1910" s="78" t="s">
        <v>145</v>
      </c>
      <c r="AZ1910" s="78" t="s">
        <v>145</v>
      </c>
    </row>
    <row r="1911" spans="1:52" ht="30" customHeight="1">
      <c r="A1911" s="173"/>
      <c r="B1911" s="173"/>
      <c r="C1911" s="173"/>
      <c r="D1911" s="173"/>
      <c r="E1911" s="184"/>
      <c r="F1911" s="178"/>
      <c r="G1911" s="184"/>
      <c r="H1911" s="178"/>
      <c r="I1911" s="184"/>
      <c r="J1911" s="178"/>
      <c r="K1911" s="184"/>
      <c r="L1911" s="178"/>
      <c r="M1911" s="173"/>
    </row>
    <row r="1912" spans="1:52" ht="30" customHeight="1">
      <c r="A1912" s="179" t="s">
        <v>3339</v>
      </c>
      <c r="B1912" s="180"/>
      <c r="C1912" s="180"/>
      <c r="D1912" s="180"/>
      <c r="E1912" s="181"/>
      <c r="F1912" s="182"/>
      <c r="G1912" s="181"/>
      <c r="H1912" s="182"/>
      <c r="I1912" s="181"/>
      <c r="J1912" s="182"/>
      <c r="K1912" s="181"/>
      <c r="L1912" s="182"/>
      <c r="M1912" s="183"/>
      <c r="N1912" s="78" t="s">
        <v>4271</v>
      </c>
    </row>
    <row r="1913" spans="1:52" ht="30" customHeight="1">
      <c r="A1913" s="172" t="s">
        <v>1807</v>
      </c>
      <c r="B1913" s="172" t="s">
        <v>1514</v>
      </c>
      <c r="C1913" s="172" t="s">
        <v>1515</v>
      </c>
      <c r="D1913" s="173">
        <v>0.25</v>
      </c>
      <c r="E1913" s="184">
        <f>단가대비표!O348</f>
        <v>0</v>
      </c>
      <c r="F1913" s="178">
        <f>TRUNC(E1913*D1913,1)</f>
        <v>0</v>
      </c>
      <c r="G1913" s="184">
        <f>단가대비표!P348</f>
        <v>279433</v>
      </c>
      <c r="H1913" s="178">
        <f>TRUNC(G1913*D1913,1)</f>
        <v>69858.2</v>
      </c>
      <c r="I1913" s="184">
        <f>단가대비표!V348</f>
        <v>0</v>
      </c>
      <c r="J1913" s="178">
        <f>TRUNC(I1913*D1913,1)</f>
        <v>0</v>
      </c>
      <c r="K1913" s="184">
        <f>TRUNC(E1913+G1913+I1913,1)</f>
        <v>279433</v>
      </c>
      <c r="L1913" s="178">
        <f>TRUNC(F1913+H1913+J1913,1)</f>
        <v>69858.2</v>
      </c>
      <c r="M1913" s="172" t="s">
        <v>145</v>
      </c>
      <c r="N1913" s="78" t="s">
        <v>4271</v>
      </c>
      <c r="O1913" s="78" t="s">
        <v>4613</v>
      </c>
      <c r="P1913" s="78" t="s">
        <v>332</v>
      </c>
      <c r="Q1913" s="78" t="s">
        <v>332</v>
      </c>
      <c r="R1913" s="78" t="s">
        <v>331</v>
      </c>
      <c r="AV1913" s="78" t="s">
        <v>145</v>
      </c>
      <c r="AW1913" s="78" t="s">
        <v>5844</v>
      </c>
      <c r="AX1913" s="78" t="s">
        <v>145</v>
      </c>
      <c r="AY1913" s="78" t="s">
        <v>145</v>
      </c>
      <c r="AZ1913" s="78" t="s">
        <v>145</v>
      </c>
    </row>
    <row r="1914" spans="1:52" ht="30" customHeight="1">
      <c r="A1914" s="172" t="s">
        <v>1516</v>
      </c>
      <c r="B1914" s="172" t="s">
        <v>1514</v>
      </c>
      <c r="C1914" s="172" t="s">
        <v>1515</v>
      </c>
      <c r="D1914" s="173">
        <v>0.14000000000000001</v>
      </c>
      <c r="E1914" s="184">
        <f>단가대비표!O345</f>
        <v>0</v>
      </c>
      <c r="F1914" s="178">
        <f>TRUNC(E1914*D1914,1)</f>
        <v>0</v>
      </c>
      <c r="G1914" s="184">
        <f>단가대비표!P345</f>
        <v>169804</v>
      </c>
      <c r="H1914" s="178">
        <f>TRUNC(G1914*D1914,1)</f>
        <v>23772.5</v>
      </c>
      <c r="I1914" s="184">
        <f>단가대비표!V345</f>
        <v>0</v>
      </c>
      <c r="J1914" s="178">
        <f>TRUNC(I1914*D1914,1)</f>
        <v>0</v>
      </c>
      <c r="K1914" s="184">
        <f>TRUNC(E1914+G1914+I1914,1)</f>
        <v>169804</v>
      </c>
      <c r="L1914" s="178">
        <f>TRUNC(F1914+H1914+J1914,1)</f>
        <v>23772.5</v>
      </c>
      <c r="M1914" s="172" t="s">
        <v>145</v>
      </c>
      <c r="N1914" s="78" t="s">
        <v>4271</v>
      </c>
      <c r="O1914" s="78" t="s">
        <v>4472</v>
      </c>
      <c r="P1914" s="78" t="s">
        <v>332</v>
      </c>
      <c r="Q1914" s="78" t="s">
        <v>332</v>
      </c>
      <c r="R1914" s="78" t="s">
        <v>331</v>
      </c>
      <c r="AV1914" s="78" t="s">
        <v>145</v>
      </c>
      <c r="AW1914" s="78" t="s">
        <v>5845</v>
      </c>
      <c r="AX1914" s="78" t="s">
        <v>145</v>
      </c>
      <c r="AY1914" s="78" t="s">
        <v>145</v>
      </c>
      <c r="AZ1914" s="78" t="s">
        <v>145</v>
      </c>
    </row>
    <row r="1915" spans="1:52" ht="30" customHeight="1">
      <c r="A1915" s="172" t="s">
        <v>1494</v>
      </c>
      <c r="B1915" s="172" t="s">
        <v>145</v>
      </c>
      <c r="C1915" s="172" t="s">
        <v>145</v>
      </c>
      <c r="D1915" s="173"/>
      <c r="E1915" s="184"/>
      <c r="F1915" s="178">
        <f>TRUNC(SUMIF(N1913:N1914, N1912, F1913:F1914),0)</f>
        <v>0</v>
      </c>
      <c r="G1915" s="184"/>
      <c r="H1915" s="178">
        <f>TRUNC(SUMIF(N1913:N1914, N1912, H1913:H1914),0)</f>
        <v>93630</v>
      </c>
      <c r="I1915" s="184"/>
      <c r="J1915" s="178">
        <f>TRUNC(SUMIF(N1913:N1914, N1912, J1913:J1914),0)</f>
        <v>0</v>
      </c>
      <c r="K1915" s="184"/>
      <c r="L1915" s="178">
        <f>F1915+H1915+J1915</f>
        <v>93630</v>
      </c>
      <c r="M1915" s="172" t="s">
        <v>145</v>
      </c>
      <c r="N1915" s="78" t="s">
        <v>342</v>
      </c>
      <c r="O1915" s="78" t="s">
        <v>342</v>
      </c>
      <c r="P1915" s="78" t="s">
        <v>145</v>
      </c>
      <c r="Q1915" s="78" t="s">
        <v>145</v>
      </c>
      <c r="R1915" s="78" t="s">
        <v>145</v>
      </c>
      <c r="AV1915" s="78" t="s">
        <v>145</v>
      </c>
      <c r="AW1915" s="78" t="s">
        <v>145</v>
      </c>
      <c r="AX1915" s="78" t="s">
        <v>145</v>
      </c>
      <c r="AY1915" s="78" t="s">
        <v>145</v>
      </c>
      <c r="AZ1915" s="78" t="s">
        <v>145</v>
      </c>
    </row>
    <row r="1916" spans="1:52" ht="30" customHeight="1">
      <c r="A1916" s="173"/>
      <c r="B1916" s="173"/>
      <c r="C1916" s="173"/>
      <c r="D1916" s="173"/>
      <c r="E1916" s="184"/>
      <c r="F1916" s="178"/>
      <c r="G1916" s="184"/>
      <c r="H1916" s="178"/>
      <c r="I1916" s="184"/>
      <c r="J1916" s="178"/>
      <c r="K1916" s="184"/>
      <c r="L1916" s="178"/>
      <c r="M1916" s="173"/>
    </row>
    <row r="1917" spans="1:52" ht="30" customHeight="1">
      <c r="A1917" s="179" t="s">
        <v>3340</v>
      </c>
      <c r="B1917" s="180"/>
      <c r="C1917" s="180"/>
      <c r="D1917" s="180"/>
      <c r="E1917" s="181"/>
      <c r="F1917" s="182"/>
      <c r="G1917" s="181"/>
      <c r="H1917" s="182"/>
      <c r="I1917" s="181"/>
      <c r="J1917" s="182"/>
      <c r="K1917" s="181"/>
      <c r="L1917" s="182"/>
      <c r="M1917" s="183"/>
      <c r="N1917" s="78" t="s">
        <v>4272</v>
      </c>
    </row>
    <row r="1918" spans="1:52" ht="30" customHeight="1">
      <c r="A1918" s="172" t="s">
        <v>1553</v>
      </c>
      <c r="B1918" s="172" t="s">
        <v>1514</v>
      </c>
      <c r="C1918" s="172" t="s">
        <v>1515</v>
      </c>
      <c r="D1918" s="173">
        <v>0.57999999999999996</v>
      </c>
      <c r="E1918" s="184">
        <f>단가대비표!O349</f>
        <v>0</v>
      </c>
      <c r="F1918" s="178">
        <f>TRUNC(E1918*D1918,1)</f>
        <v>0</v>
      </c>
      <c r="G1918" s="184">
        <f>단가대비표!P349</f>
        <v>272831</v>
      </c>
      <c r="H1918" s="178">
        <f>TRUNC(G1918*D1918,1)</f>
        <v>158241.9</v>
      </c>
      <c r="I1918" s="184">
        <f>단가대비표!V349</f>
        <v>0</v>
      </c>
      <c r="J1918" s="178">
        <f>TRUNC(I1918*D1918,1)</f>
        <v>0</v>
      </c>
      <c r="K1918" s="184">
        <f t="shared" ref="K1918:L1920" si="299">TRUNC(E1918+G1918+I1918,1)</f>
        <v>272831</v>
      </c>
      <c r="L1918" s="178">
        <f t="shared" si="299"/>
        <v>158241.9</v>
      </c>
      <c r="M1918" s="172" t="s">
        <v>145</v>
      </c>
      <c r="N1918" s="78" t="s">
        <v>4272</v>
      </c>
      <c r="O1918" s="78" t="s">
        <v>4516</v>
      </c>
      <c r="P1918" s="78" t="s">
        <v>332</v>
      </c>
      <c r="Q1918" s="78" t="s">
        <v>332</v>
      </c>
      <c r="R1918" s="78" t="s">
        <v>331</v>
      </c>
      <c r="AV1918" s="78" t="s">
        <v>145</v>
      </c>
      <c r="AW1918" s="78" t="s">
        <v>5846</v>
      </c>
      <c r="AX1918" s="78" t="s">
        <v>145</v>
      </c>
      <c r="AY1918" s="78" t="s">
        <v>145</v>
      </c>
      <c r="AZ1918" s="78" t="s">
        <v>145</v>
      </c>
    </row>
    <row r="1919" spans="1:52" ht="30" customHeight="1">
      <c r="A1919" s="172" t="s">
        <v>1516</v>
      </c>
      <c r="B1919" s="172" t="s">
        <v>1514</v>
      </c>
      <c r="C1919" s="172" t="s">
        <v>1515</v>
      </c>
      <c r="D1919" s="173">
        <v>0.18</v>
      </c>
      <c r="E1919" s="184">
        <f>단가대비표!O345</f>
        <v>0</v>
      </c>
      <c r="F1919" s="178">
        <f>TRUNC(E1919*D1919,1)</f>
        <v>0</v>
      </c>
      <c r="G1919" s="184">
        <f>단가대비표!P345</f>
        <v>169804</v>
      </c>
      <c r="H1919" s="178">
        <f>TRUNC(G1919*D1919,1)</f>
        <v>30564.7</v>
      </c>
      <c r="I1919" s="184">
        <f>단가대비표!V345</f>
        <v>0</v>
      </c>
      <c r="J1919" s="178">
        <f>TRUNC(I1919*D1919,1)</f>
        <v>0</v>
      </c>
      <c r="K1919" s="184">
        <f t="shared" si="299"/>
        <v>169804</v>
      </c>
      <c r="L1919" s="178">
        <f t="shared" si="299"/>
        <v>30564.7</v>
      </c>
      <c r="M1919" s="172" t="s">
        <v>145</v>
      </c>
      <c r="N1919" s="78" t="s">
        <v>4272</v>
      </c>
      <c r="O1919" s="78" t="s">
        <v>4472</v>
      </c>
      <c r="P1919" s="78" t="s">
        <v>332</v>
      </c>
      <c r="Q1919" s="78" t="s">
        <v>332</v>
      </c>
      <c r="R1919" s="78" t="s">
        <v>331</v>
      </c>
      <c r="AV1919" s="78" t="s">
        <v>145</v>
      </c>
      <c r="AW1919" s="78" t="s">
        <v>5847</v>
      </c>
      <c r="AX1919" s="78" t="s">
        <v>145</v>
      </c>
      <c r="AY1919" s="78" t="s">
        <v>145</v>
      </c>
      <c r="AZ1919" s="78" t="s">
        <v>145</v>
      </c>
    </row>
    <row r="1920" spans="1:52" ht="30" customHeight="1">
      <c r="A1920" s="172" t="s">
        <v>1141</v>
      </c>
      <c r="B1920" s="172" t="s">
        <v>1162</v>
      </c>
      <c r="C1920" s="172" t="s">
        <v>1143</v>
      </c>
      <c r="D1920" s="173">
        <v>0.17</v>
      </c>
      <c r="E1920" s="184">
        <f>일위대가목록!E290</f>
        <v>9015</v>
      </c>
      <c r="F1920" s="178">
        <f>TRUNC(E1920*D1920,1)</f>
        <v>1532.5</v>
      </c>
      <c r="G1920" s="184">
        <f>일위대가목록!F290</f>
        <v>57077</v>
      </c>
      <c r="H1920" s="178">
        <f>TRUNC(G1920*D1920,1)</f>
        <v>9703</v>
      </c>
      <c r="I1920" s="184">
        <f>일위대가목록!G290</f>
        <v>41995</v>
      </c>
      <c r="J1920" s="178">
        <f>TRUNC(I1920*D1920,1)</f>
        <v>7139.1</v>
      </c>
      <c r="K1920" s="184">
        <f t="shared" si="299"/>
        <v>108087</v>
      </c>
      <c r="L1920" s="178">
        <f t="shared" si="299"/>
        <v>18374.599999999999</v>
      </c>
      <c r="M1920" s="172" t="s">
        <v>1165</v>
      </c>
      <c r="N1920" s="78" t="s">
        <v>4272</v>
      </c>
      <c r="O1920" s="78" t="s">
        <v>4273</v>
      </c>
      <c r="P1920" s="78" t="s">
        <v>331</v>
      </c>
      <c r="Q1920" s="78" t="s">
        <v>332</v>
      </c>
      <c r="R1920" s="78" t="s">
        <v>332</v>
      </c>
      <c r="AV1920" s="78" t="s">
        <v>145</v>
      </c>
      <c r="AW1920" s="78" t="s">
        <v>5848</v>
      </c>
      <c r="AX1920" s="78" t="s">
        <v>145</v>
      </c>
      <c r="AY1920" s="78" t="s">
        <v>145</v>
      </c>
      <c r="AZ1920" s="78" t="s">
        <v>145</v>
      </c>
    </row>
    <row r="1921" spans="1:52" ht="30" customHeight="1">
      <c r="A1921" s="172" t="s">
        <v>1494</v>
      </c>
      <c r="B1921" s="172" t="s">
        <v>145</v>
      </c>
      <c r="C1921" s="172" t="s">
        <v>145</v>
      </c>
      <c r="D1921" s="173"/>
      <c r="E1921" s="184"/>
      <c r="F1921" s="178">
        <f>TRUNC(SUMIF(N1918:N1920, N1917, F1918:F1920),0)</f>
        <v>1532</v>
      </c>
      <c r="G1921" s="184"/>
      <c r="H1921" s="178">
        <f>TRUNC(SUMIF(N1918:N1920, N1917, H1918:H1920),0)</f>
        <v>198509</v>
      </c>
      <c r="I1921" s="184"/>
      <c r="J1921" s="178">
        <f>TRUNC(SUMIF(N1918:N1920, N1917, J1918:J1920),0)</f>
        <v>7139</v>
      </c>
      <c r="K1921" s="184"/>
      <c r="L1921" s="178">
        <f>F1921+H1921+J1921</f>
        <v>207180</v>
      </c>
      <c r="M1921" s="172" t="s">
        <v>145</v>
      </c>
      <c r="N1921" s="78" t="s">
        <v>342</v>
      </c>
      <c r="O1921" s="78" t="s">
        <v>342</v>
      </c>
      <c r="P1921" s="78" t="s">
        <v>145</v>
      </c>
      <c r="Q1921" s="78" t="s">
        <v>145</v>
      </c>
      <c r="R1921" s="78" t="s">
        <v>145</v>
      </c>
      <c r="AV1921" s="78" t="s">
        <v>145</v>
      </c>
      <c r="AW1921" s="78" t="s">
        <v>145</v>
      </c>
      <c r="AX1921" s="78" t="s">
        <v>145</v>
      </c>
      <c r="AY1921" s="78" t="s">
        <v>145</v>
      </c>
      <c r="AZ1921" s="78" t="s">
        <v>145</v>
      </c>
    </row>
    <row r="1922" spans="1:52" ht="30" customHeight="1">
      <c r="A1922" s="173"/>
      <c r="B1922" s="173"/>
      <c r="C1922" s="173"/>
      <c r="D1922" s="173"/>
      <c r="E1922" s="184"/>
      <c r="F1922" s="178"/>
      <c r="G1922" s="184"/>
      <c r="H1922" s="178"/>
      <c r="I1922" s="184"/>
      <c r="J1922" s="178"/>
      <c r="K1922" s="184"/>
      <c r="L1922" s="178"/>
      <c r="M1922" s="173"/>
    </row>
    <row r="1923" spans="1:52" ht="30" customHeight="1">
      <c r="A1923" s="179" t="s">
        <v>3341</v>
      </c>
      <c r="B1923" s="180"/>
      <c r="C1923" s="180"/>
      <c r="D1923" s="180"/>
      <c r="E1923" s="181"/>
      <c r="F1923" s="182"/>
      <c r="G1923" s="181"/>
      <c r="H1923" s="182"/>
      <c r="I1923" s="181"/>
      <c r="J1923" s="182"/>
      <c r="K1923" s="181"/>
      <c r="L1923" s="182"/>
      <c r="M1923" s="183"/>
      <c r="N1923" s="78" t="s">
        <v>4273</v>
      </c>
    </row>
    <row r="1924" spans="1:52" ht="30" customHeight="1">
      <c r="A1924" s="172" t="s">
        <v>1141</v>
      </c>
      <c r="B1924" s="172" t="s">
        <v>1162</v>
      </c>
      <c r="C1924" s="172" t="s">
        <v>350</v>
      </c>
      <c r="D1924" s="173">
        <v>0.2298</v>
      </c>
      <c r="E1924" s="184">
        <f>단가대비표!O18</f>
        <v>0</v>
      </c>
      <c r="F1924" s="178">
        <f>TRUNC(E1924*D1924,1)</f>
        <v>0</v>
      </c>
      <c r="G1924" s="184">
        <f>단가대비표!P18</f>
        <v>0</v>
      </c>
      <c r="H1924" s="178">
        <f>TRUNC(G1924*D1924,1)</f>
        <v>0</v>
      </c>
      <c r="I1924" s="184">
        <f>단가대비표!V18</f>
        <v>182749</v>
      </c>
      <c r="J1924" s="178">
        <f>TRUNC(I1924*D1924,1)</f>
        <v>41995.7</v>
      </c>
      <c r="K1924" s="184">
        <f t="shared" ref="K1924:L1927" si="300">TRUNC(E1924+G1924+I1924,1)</f>
        <v>182749</v>
      </c>
      <c r="L1924" s="178">
        <f t="shared" si="300"/>
        <v>41995.7</v>
      </c>
      <c r="M1924" s="172" t="s">
        <v>1808</v>
      </c>
      <c r="N1924" s="78" t="s">
        <v>4273</v>
      </c>
      <c r="O1924" s="78" t="s">
        <v>5849</v>
      </c>
      <c r="P1924" s="78" t="s">
        <v>332</v>
      </c>
      <c r="Q1924" s="78" t="s">
        <v>332</v>
      </c>
      <c r="R1924" s="78" t="s">
        <v>331</v>
      </c>
      <c r="AV1924" s="78" t="s">
        <v>145</v>
      </c>
      <c r="AW1924" s="78" t="s">
        <v>5850</v>
      </c>
      <c r="AX1924" s="78" t="s">
        <v>145</v>
      </c>
      <c r="AY1924" s="78" t="s">
        <v>145</v>
      </c>
      <c r="AZ1924" s="78" t="s">
        <v>145</v>
      </c>
    </row>
    <row r="1925" spans="1:52" ht="30" customHeight="1">
      <c r="A1925" s="172" t="s">
        <v>1809</v>
      </c>
      <c r="B1925" s="172" t="s">
        <v>1810</v>
      </c>
      <c r="C1925" s="172" t="s">
        <v>1604</v>
      </c>
      <c r="D1925" s="173">
        <v>4.7</v>
      </c>
      <c r="E1925" s="184">
        <f>단가대비표!O57</f>
        <v>1380</v>
      </c>
      <c r="F1925" s="178">
        <f>TRUNC(E1925*D1925,1)</f>
        <v>6486</v>
      </c>
      <c r="G1925" s="184">
        <f>단가대비표!P57</f>
        <v>0</v>
      </c>
      <c r="H1925" s="178">
        <f>TRUNC(G1925*D1925,1)</f>
        <v>0</v>
      </c>
      <c r="I1925" s="184">
        <f>단가대비표!V57</f>
        <v>0</v>
      </c>
      <c r="J1925" s="178">
        <f>TRUNC(I1925*D1925,1)</f>
        <v>0</v>
      </c>
      <c r="K1925" s="184">
        <f t="shared" si="300"/>
        <v>1380</v>
      </c>
      <c r="L1925" s="178">
        <f t="shared" si="300"/>
        <v>6486</v>
      </c>
      <c r="M1925" s="172" t="s">
        <v>145</v>
      </c>
      <c r="N1925" s="78" t="s">
        <v>4273</v>
      </c>
      <c r="O1925" s="78" t="s">
        <v>5809</v>
      </c>
      <c r="P1925" s="78" t="s">
        <v>332</v>
      </c>
      <c r="Q1925" s="78" t="s">
        <v>332</v>
      </c>
      <c r="R1925" s="78" t="s">
        <v>331</v>
      </c>
      <c r="V1925">
        <v>1</v>
      </c>
      <c r="AV1925" s="78" t="s">
        <v>145</v>
      </c>
      <c r="AW1925" s="78" t="s">
        <v>5851</v>
      </c>
      <c r="AX1925" s="78" t="s">
        <v>145</v>
      </c>
      <c r="AY1925" s="78" t="s">
        <v>145</v>
      </c>
      <c r="AZ1925" s="78" t="s">
        <v>145</v>
      </c>
    </row>
    <row r="1926" spans="1:52" ht="30" customHeight="1">
      <c r="A1926" s="172" t="s">
        <v>1551</v>
      </c>
      <c r="B1926" s="172" t="s">
        <v>1811</v>
      </c>
      <c r="C1926" s="172" t="s">
        <v>1096</v>
      </c>
      <c r="D1926" s="173">
        <v>1</v>
      </c>
      <c r="E1926" s="184">
        <f>TRUNC(SUMIF(V1924:V1927, RIGHTB(O1926, 1), F1924:F1927)*U1926, 2)</f>
        <v>2529.54</v>
      </c>
      <c r="F1926" s="178">
        <f>TRUNC(E1926*D1926,1)</f>
        <v>2529.5</v>
      </c>
      <c r="G1926" s="184">
        <v>0</v>
      </c>
      <c r="H1926" s="178">
        <f>TRUNC(G1926*D1926,1)</f>
        <v>0</v>
      </c>
      <c r="I1926" s="184">
        <v>0</v>
      </c>
      <c r="J1926" s="178">
        <f>TRUNC(I1926*D1926,1)</f>
        <v>0</v>
      </c>
      <c r="K1926" s="184">
        <f t="shared" si="300"/>
        <v>2529.5</v>
      </c>
      <c r="L1926" s="178">
        <f t="shared" si="300"/>
        <v>2529.5</v>
      </c>
      <c r="M1926" s="172" t="s">
        <v>145</v>
      </c>
      <c r="N1926" s="78" t="s">
        <v>4273</v>
      </c>
      <c r="O1926" s="78" t="s">
        <v>4186</v>
      </c>
      <c r="P1926" s="78" t="s">
        <v>332</v>
      </c>
      <c r="Q1926" s="78" t="s">
        <v>332</v>
      </c>
      <c r="R1926" s="78" t="s">
        <v>332</v>
      </c>
      <c r="S1926">
        <v>0</v>
      </c>
      <c r="T1926">
        <v>0</v>
      </c>
      <c r="U1926">
        <v>0.39</v>
      </c>
      <c r="AV1926" s="78" t="s">
        <v>145</v>
      </c>
      <c r="AW1926" s="78" t="s">
        <v>5852</v>
      </c>
      <c r="AX1926" s="78" t="s">
        <v>145</v>
      </c>
      <c r="AY1926" s="78" t="s">
        <v>145</v>
      </c>
      <c r="AZ1926" s="78" t="s">
        <v>145</v>
      </c>
    </row>
    <row r="1927" spans="1:52" ht="30" customHeight="1">
      <c r="A1927" s="172" t="s">
        <v>1812</v>
      </c>
      <c r="B1927" s="172" t="s">
        <v>1514</v>
      </c>
      <c r="C1927" s="172" t="s">
        <v>1515</v>
      </c>
      <c r="D1927" s="173">
        <v>1</v>
      </c>
      <c r="E1927" s="184">
        <f>TRUNC(단가대비표!O371*1/8*16/12*25/20, 1)</f>
        <v>0</v>
      </c>
      <c r="F1927" s="178">
        <f>TRUNC(E1927*D1927,1)</f>
        <v>0</v>
      </c>
      <c r="G1927" s="184">
        <f>TRUNC(단가대비표!P371*1/8*16/12*25/20, 1)</f>
        <v>57077.2</v>
      </c>
      <c r="H1927" s="178">
        <f>TRUNC(G1927*D1927,1)</f>
        <v>57077.2</v>
      </c>
      <c r="I1927" s="184">
        <f>TRUNC(단가대비표!V371*1/8*16/12*25/20, 1)</f>
        <v>0</v>
      </c>
      <c r="J1927" s="178">
        <f>TRUNC(I1927*D1927,1)</f>
        <v>0</v>
      </c>
      <c r="K1927" s="184">
        <f t="shared" si="300"/>
        <v>57077.2</v>
      </c>
      <c r="L1927" s="178">
        <f t="shared" si="300"/>
        <v>57077.2</v>
      </c>
      <c r="M1927" s="172" t="s">
        <v>145</v>
      </c>
      <c r="N1927" s="78" t="s">
        <v>4273</v>
      </c>
      <c r="O1927" s="78" t="s">
        <v>5812</v>
      </c>
      <c r="P1927" s="78" t="s">
        <v>332</v>
      </c>
      <c r="Q1927" s="78" t="s">
        <v>332</v>
      </c>
      <c r="R1927" s="78" t="s">
        <v>331</v>
      </c>
      <c r="AV1927" s="78" t="s">
        <v>145</v>
      </c>
      <c r="AW1927" s="78" t="s">
        <v>5853</v>
      </c>
      <c r="AX1927" s="78" t="s">
        <v>331</v>
      </c>
      <c r="AY1927" s="78" t="s">
        <v>145</v>
      </c>
      <c r="AZ1927" s="78" t="s">
        <v>145</v>
      </c>
    </row>
    <row r="1928" spans="1:52" ht="30" customHeight="1">
      <c r="A1928" s="172" t="s">
        <v>1494</v>
      </c>
      <c r="B1928" s="172" t="s">
        <v>145</v>
      </c>
      <c r="C1928" s="172" t="s">
        <v>145</v>
      </c>
      <c r="D1928" s="173"/>
      <c r="E1928" s="184"/>
      <c r="F1928" s="178">
        <f>TRUNC(SUMIF(N1924:N1927, N1923, F1924:F1927),0)</f>
        <v>9015</v>
      </c>
      <c r="G1928" s="184"/>
      <c r="H1928" s="178">
        <f>TRUNC(SUMIF(N1924:N1927, N1923, H1924:H1927),0)</f>
        <v>57077</v>
      </c>
      <c r="I1928" s="184"/>
      <c r="J1928" s="178">
        <f>TRUNC(SUMIF(N1924:N1927, N1923, J1924:J1927),0)</f>
        <v>41995</v>
      </c>
      <c r="K1928" s="184"/>
      <c r="L1928" s="178">
        <f>F1928+H1928+J1928</f>
        <v>108087</v>
      </c>
      <c r="M1928" s="172" t="s">
        <v>145</v>
      </c>
      <c r="N1928" s="78" t="s">
        <v>342</v>
      </c>
      <c r="O1928" s="78" t="s">
        <v>342</v>
      </c>
      <c r="P1928" s="78" t="s">
        <v>145</v>
      </c>
      <c r="Q1928" s="78" t="s">
        <v>145</v>
      </c>
      <c r="R1928" s="78" t="s">
        <v>145</v>
      </c>
      <c r="AV1928" s="78" t="s">
        <v>145</v>
      </c>
      <c r="AW1928" s="78" t="s">
        <v>145</v>
      </c>
      <c r="AX1928" s="78" t="s">
        <v>145</v>
      </c>
      <c r="AY1928" s="78" t="s">
        <v>145</v>
      </c>
      <c r="AZ1928" s="78" t="s">
        <v>145</v>
      </c>
    </row>
    <row r="1929" spans="1:52" ht="30" customHeight="1">
      <c r="A1929" s="173"/>
      <c r="B1929" s="173"/>
      <c r="C1929" s="173"/>
      <c r="D1929" s="173"/>
      <c r="E1929" s="184"/>
      <c r="F1929" s="178"/>
      <c r="G1929" s="184"/>
      <c r="H1929" s="178"/>
      <c r="I1929" s="184"/>
      <c r="J1929" s="178"/>
      <c r="K1929" s="184"/>
      <c r="L1929" s="178"/>
      <c r="M1929" s="173"/>
    </row>
    <row r="1930" spans="1:52" ht="30" customHeight="1">
      <c r="A1930" s="179" t="s">
        <v>3342</v>
      </c>
      <c r="B1930" s="180"/>
      <c r="C1930" s="180"/>
      <c r="D1930" s="180"/>
      <c r="E1930" s="181"/>
      <c r="F1930" s="182"/>
      <c r="G1930" s="181"/>
      <c r="H1930" s="182"/>
      <c r="I1930" s="181"/>
      <c r="J1930" s="182"/>
      <c r="K1930" s="181"/>
      <c r="L1930" s="182"/>
      <c r="M1930" s="183"/>
      <c r="N1930" s="78" t="s">
        <v>4274</v>
      </c>
    </row>
    <row r="1931" spans="1:52" ht="30" customHeight="1">
      <c r="A1931" s="172" t="s">
        <v>1164</v>
      </c>
      <c r="B1931" s="172" t="s">
        <v>1815</v>
      </c>
      <c r="C1931" s="172" t="s">
        <v>537</v>
      </c>
      <c r="D1931" s="173">
        <v>0.33</v>
      </c>
      <c r="E1931" s="184">
        <f>단가대비표!O243</f>
        <v>17000</v>
      </c>
      <c r="F1931" s="178">
        <f t="shared" ref="F1931:F1940" si="301">TRUNC(E1931*D1931,1)</f>
        <v>5610</v>
      </c>
      <c r="G1931" s="184">
        <f>단가대비표!P243</f>
        <v>0</v>
      </c>
      <c r="H1931" s="178">
        <f t="shared" ref="H1931:H1940" si="302">TRUNC(G1931*D1931,1)</f>
        <v>0</v>
      </c>
      <c r="I1931" s="184">
        <f>단가대비표!V243</f>
        <v>0</v>
      </c>
      <c r="J1931" s="178">
        <f t="shared" ref="J1931:J1940" si="303">TRUNC(I1931*D1931,1)</f>
        <v>0</v>
      </c>
      <c r="K1931" s="184">
        <f t="shared" ref="K1931:L1940" si="304">TRUNC(E1931+G1931+I1931,1)</f>
        <v>17000</v>
      </c>
      <c r="L1931" s="178">
        <f t="shared" si="304"/>
        <v>5610</v>
      </c>
      <c r="M1931" s="172" t="s">
        <v>1491</v>
      </c>
      <c r="N1931" s="78" t="s">
        <v>145</v>
      </c>
      <c r="O1931" s="78" t="s">
        <v>5854</v>
      </c>
      <c r="P1931" s="78" t="s">
        <v>332</v>
      </c>
      <c r="Q1931" s="78" t="s">
        <v>332</v>
      </c>
      <c r="R1931" s="78" t="s">
        <v>331</v>
      </c>
      <c r="V1931">
        <v>1</v>
      </c>
      <c r="AV1931" s="78" t="s">
        <v>145</v>
      </c>
      <c r="AW1931" s="78" t="s">
        <v>5855</v>
      </c>
      <c r="AX1931" s="78" t="s">
        <v>145</v>
      </c>
      <c r="AY1931" s="78" t="s">
        <v>1093</v>
      </c>
      <c r="AZ1931" s="78" t="s">
        <v>145</v>
      </c>
    </row>
    <row r="1932" spans="1:52" ht="30" customHeight="1">
      <c r="A1932" s="172" t="s">
        <v>1164</v>
      </c>
      <c r="B1932" s="172" t="s">
        <v>1816</v>
      </c>
      <c r="C1932" s="172" t="s">
        <v>537</v>
      </c>
      <c r="D1932" s="173">
        <v>0.69</v>
      </c>
      <c r="E1932" s="184">
        <f>단가대비표!O244</f>
        <v>8400</v>
      </c>
      <c r="F1932" s="178">
        <f t="shared" si="301"/>
        <v>5796</v>
      </c>
      <c r="G1932" s="184">
        <f>단가대비표!P244</f>
        <v>0</v>
      </c>
      <c r="H1932" s="178">
        <f t="shared" si="302"/>
        <v>0</v>
      </c>
      <c r="I1932" s="184">
        <f>단가대비표!V244</f>
        <v>0</v>
      </c>
      <c r="J1932" s="178">
        <f t="shared" si="303"/>
        <v>0</v>
      </c>
      <c r="K1932" s="184">
        <f t="shared" si="304"/>
        <v>8400</v>
      </c>
      <c r="L1932" s="178">
        <f t="shared" si="304"/>
        <v>5796</v>
      </c>
      <c r="M1932" s="172" t="s">
        <v>1491</v>
      </c>
      <c r="N1932" s="78" t="s">
        <v>145</v>
      </c>
      <c r="O1932" s="78" t="s">
        <v>5856</v>
      </c>
      <c r="P1932" s="78" t="s">
        <v>332</v>
      </c>
      <c r="Q1932" s="78" t="s">
        <v>332</v>
      </c>
      <c r="R1932" s="78" t="s">
        <v>331</v>
      </c>
      <c r="V1932">
        <v>1</v>
      </c>
      <c r="AV1932" s="78" t="s">
        <v>145</v>
      </c>
      <c r="AW1932" s="78" t="s">
        <v>5857</v>
      </c>
      <c r="AX1932" s="78" t="s">
        <v>145</v>
      </c>
      <c r="AY1932" s="78" t="s">
        <v>1093</v>
      </c>
      <c r="AZ1932" s="78" t="s">
        <v>145</v>
      </c>
    </row>
    <row r="1933" spans="1:52" ht="30" customHeight="1">
      <c r="A1933" s="172" t="s">
        <v>1164</v>
      </c>
      <c r="B1933" s="172" t="s">
        <v>1817</v>
      </c>
      <c r="C1933" s="172" t="s">
        <v>537</v>
      </c>
      <c r="D1933" s="173">
        <v>0.42</v>
      </c>
      <c r="E1933" s="184">
        <f>단가대비표!O245</f>
        <v>6000</v>
      </c>
      <c r="F1933" s="178">
        <f t="shared" si="301"/>
        <v>2520</v>
      </c>
      <c r="G1933" s="184">
        <f>단가대비표!P245</f>
        <v>0</v>
      </c>
      <c r="H1933" s="178">
        <f t="shared" si="302"/>
        <v>0</v>
      </c>
      <c r="I1933" s="184">
        <f>단가대비표!V245</f>
        <v>0</v>
      </c>
      <c r="J1933" s="178">
        <f t="shared" si="303"/>
        <v>0</v>
      </c>
      <c r="K1933" s="184">
        <f t="shared" si="304"/>
        <v>6000</v>
      </c>
      <c r="L1933" s="178">
        <f t="shared" si="304"/>
        <v>2520</v>
      </c>
      <c r="M1933" s="172" t="s">
        <v>1491</v>
      </c>
      <c r="N1933" s="78" t="s">
        <v>145</v>
      </c>
      <c r="O1933" s="78" t="s">
        <v>5858</v>
      </c>
      <c r="P1933" s="78" t="s">
        <v>332</v>
      </c>
      <c r="Q1933" s="78" t="s">
        <v>332</v>
      </c>
      <c r="R1933" s="78" t="s">
        <v>331</v>
      </c>
      <c r="V1933">
        <v>1</v>
      </c>
      <c r="AV1933" s="78" t="s">
        <v>145</v>
      </c>
      <c r="AW1933" s="78" t="s">
        <v>5859</v>
      </c>
      <c r="AX1933" s="78" t="s">
        <v>145</v>
      </c>
      <c r="AY1933" s="78" t="s">
        <v>1093</v>
      </c>
      <c r="AZ1933" s="78" t="s">
        <v>145</v>
      </c>
    </row>
    <row r="1934" spans="1:52" ht="30" customHeight="1">
      <c r="A1934" s="172" t="s">
        <v>1164</v>
      </c>
      <c r="B1934" s="172" t="s">
        <v>1818</v>
      </c>
      <c r="C1934" s="172" t="s">
        <v>537</v>
      </c>
      <c r="D1934" s="173">
        <v>0.42</v>
      </c>
      <c r="E1934" s="184">
        <f>단가대비표!O246</f>
        <v>7700</v>
      </c>
      <c r="F1934" s="178">
        <f t="shared" si="301"/>
        <v>3234</v>
      </c>
      <c r="G1934" s="184">
        <f>단가대비표!P246</f>
        <v>0</v>
      </c>
      <c r="H1934" s="178">
        <f t="shared" si="302"/>
        <v>0</v>
      </c>
      <c r="I1934" s="184">
        <f>단가대비표!V246</f>
        <v>0</v>
      </c>
      <c r="J1934" s="178">
        <f t="shared" si="303"/>
        <v>0</v>
      </c>
      <c r="K1934" s="184">
        <f t="shared" si="304"/>
        <v>7700</v>
      </c>
      <c r="L1934" s="178">
        <f t="shared" si="304"/>
        <v>3234</v>
      </c>
      <c r="M1934" s="172" t="s">
        <v>1491</v>
      </c>
      <c r="N1934" s="78" t="s">
        <v>145</v>
      </c>
      <c r="O1934" s="78" t="s">
        <v>5860</v>
      </c>
      <c r="P1934" s="78" t="s">
        <v>332</v>
      </c>
      <c r="Q1934" s="78" t="s">
        <v>332</v>
      </c>
      <c r="R1934" s="78" t="s">
        <v>331</v>
      </c>
      <c r="V1934">
        <v>1</v>
      </c>
      <c r="AV1934" s="78" t="s">
        <v>145</v>
      </c>
      <c r="AW1934" s="78" t="s">
        <v>5861</v>
      </c>
      <c r="AX1934" s="78" t="s">
        <v>145</v>
      </c>
      <c r="AY1934" s="78" t="s">
        <v>1093</v>
      </c>
      <c r="AZ1934" s="78" t="s">
        <v>145</v>
      </c>
    </row>
    <row r="1935" spans="1:52" ht="30" customHeight="1">
      <c r="A1935" s="172" t="s">
        <v>1819</v>
      </c>
      <c r="B1935" s="172" t="s">
        <v>3134</v>
      </c>
      <c r="C1935" s="172" t="s">
        <v>1096</v>
      </c>
      <c r="D1935" s="173">
        <v>1</v>
      </c>
      <c r="E1935" s="184">
        <f>TRUNC(SUMIF(V1931:V1940, RIGHTB(O1935, 1), F1931:F1940)*U1935, 2)</f>
        <v>2488.1999999999998</v>
      </c>
      <c r="F1935" s="178">
        <f t="shared" si="301"/>
        <v>2488.1999999999998</v>
      </c>
      <c r="G1935" s="184">
        <v>0</v>
      </c>
      <c r="H1935" s="178">
        <f t="shared" si="302"/>
        <v>0</v>
      </c>
      <c r="I1935" s="184">
        <v>0</v>
      </c>
      <c r="J1935" s="178">
        <f t="shared" si="303"/>
        <v>0</v>
      </c>
      <c r="K1935" s="184">
        <f t="shared" si="304"/>
        <v>2488.1999999999998</v>
      </c>
      <c r="L1935" s="178">
        <f t="shared" si="304"/>
        <v>2488.1999999999998</v>
      </c>
      <c r="M1935" s="172" t="s">
        <v>145</v>
      </c>
      <c r="N1935" s="78" t="s">
        <v>4274</v>
      </c>
      <c r="O1935" s="78" t="s">
        <v>4186</v>
      </c>
      <c r="P1935" s="78" t="s">
        <v>332</v>
      </c>
      <c r="Q1935" s="78" t="s">
        <v>332</v>
      </c>
      <c r="R1935" s="78" t="s">
        <v>332</v>
      </c>
      <c r="S1935">
        <v>0</v>
      </c>
      <c r="T1935">
        <v>0</v>
      </c>
      <c r="U1935">
        <v>0.14499999999999999</v>
      </c>
      <c r="AV1935" s="78" t="s">
        <v>145</v>
      </c>
      <c r="AW1935" s="78" t="s">
        <v>5862</v>
      </c>
      <c r="AX1935" s="78" t="s">
        <v>145</v>
      </c>
      <c r="AY1935" s="78" t="s">
        <v>145</v>
      </c>
      <c r="AZ1935" s="78" t="s">
        <v>145</v>
      </c>
    </row>
    <row r="1936" spans="1:52" ht="30" customHeight="1">
      <c r="A1936" s="172" t="s">
        <v>1164</v>
      </c>
      <c r="B1936" s="172" t="s">
        <v>1820</v>
      </c>
      <c r="C1936" s="172" t="s">
        <v>537</v>
      </c>
      <c r="D1936" s="173">
        <v>0.17</v>
      </c>
      <c r="E1936" s="184">
        <f>단가대비표!O248</f>
        <v>6000</v>
      </c>
      <c r="F1936" s="178">
        <f t="shared" si="301"/>
        <v>1020</v>
      </c>
      <c r="G1936" s="184">
        <f>단가대비표!P248</f>
        <v>0</v>
      </c>
      <c r="H1936" s="178">
        <f t="shared" si="302"/>
        <v>0</v>
      </c>
      <c r="I1936" s="184">
        <f>단가대비표!V248</f>
        <v>0</v>
      </c>
      <c r="J1936" s="178">
        <f t="shared" si="303"/>
        <v>0</v>
      </c>
      <c r="K1936" s="184">
        <f t="shared" si="304"/>
        <v>6000</v>
      </c>
      <c r="L1936" s="178">
        <f t="shared" si="304"/>
        <v>1020</v>
      </c>
      <c r="M1936" s="172" t="s">
        <v>1491</v>
      </c>
      <c r="N1936" s="78" t="s">
        <v>145</v>
      </c>
      <c r="O1936" s="78" t="s">
        <v>5863</v>
      </c>
      <c r="P1936" s="78" t="s">
        <v>332</v>
      </c>
      <c r="Q1936" s="78" t="s">
        <v>332</v>
      </c>
      <c r="R1936" s="78" t="s">
        <v>331</v>
      </c>
      <c r="W1936">
        <v>2</v>
      </c>
      <c r="AV1936" s="78" t="s">
        <v>145</v>
      </c>
      <c r="AW1936" s="78" t="s">
        <v>5864</v>
      </c>
      <c r="AX1936" s="78" t="s">
        <v>145</v>
      </c>
      <c r="AY1936" s="78" t="s">
        <v>1093</v>
      </c>
      <c r="AZ1936" s="78" t="s">
        <v>145</v>
      </c>
    </row>
    <row r="1937" spans="1:52" ht="30" customHeight="1">
      <c r="A1937" s="172" t="s">
        <v>1164</v>
      </c>
      <c r="B1937" s="172" t="s">
        <v>1821</v>
      </c>
      <c r="C1937" s="172" t="s">
        <v>537</v>
      </c>
      <c r="D1937" s="173">
        <v>0.21</v>
      </c>
      <c r="E1937" s="184">
        <f>단가대비표!O247</f>
        <v>10300</v>
      </c>
      <c r="F1937" s="178">
        <f t="shared" si="301"/>
        <v>2163</v>
      </c>
      <c r="G1937" s="184">
        <f>단가대비표!P247</f>
        <v>0</v>
      </c>
      <c r="H1937" s="178">
        <f t="shared" si="302"/>
        <v>0</v>
      </c>
      <c r="I1937" s="184">
        <f>단가대비표!V247</f>
        <v>0</v>
      </c>
      <c r="J1937" s="178">
        <f t="shared" si="303"/>
        <v>0</v>
      </c>
      <c r="K1937" s="184">
        <f t="shared" si="304"/>
        <v>10300</v>
      </c>
      <c r="L1937" s="178">
        <f t="shared" si="304"/>
        <v>2163</v>
      </c>
      <c r="M1937" s="172" t="s">
        <v>1491</v>
      </c>
      <c r="N1937" s="78" t="s">
        <v>145</v>
      </c>
      <c r="O1937" s="78" t="s">
        <v>5865</v>
      </c>
      <c r="P1937" s="78" t="s">
        <v>332</v>
      </c>
      <c r="Q1937" s="78" t="s">
        <v>332</v>
      </c>
      <c r="R1937" s="78" t="s">
        <v>331</v>
      </c>
      <c r="W1937">
        <v>2</v>
      </c>
      <c r="AV1937" s="78" t="s">
        <v>145</v>
      </c>
      <c r="AW1937" s="78" t="s">
        <v>5866</v>
      </c>
      <c r="AX1937" s="78" t="s">
        <v>145</v>
      </c>
      <c r="AY1937" s="78" t="s">
        <v>1093</v>
      </c>
      <c r="AZ1937" s="78" t="s">
        <v>145</v>
      </c>
    </row>
    <row r="1938" spans="1:52" ht="30" customHeight="1">
      <c r="A1938" s="172" t="s">
        <v>1822</v>
      </c>
      <c r="B1938" s="172" t="s">
        <v>1823</v>
      </c>
      <c r="C1938" s="172" t="s">
        <v>462</v>
      </c>
      <c r="D1938" s="173">
        <v>0.32</v>
      </c>
      <c r="E1938" s="184">
        <f>단가대비표!O240</f>
        <v>18500</v>
      </c>
      <c r="F1938" s="178">
        <f t="shared" si="301"/>
        <v>5920</v>
      </c>
      <c r="G1938" s="184">
        <f>단가대비표!P240</f>
        <v>0</v>
      </c>
      <c r="H1938" s="178">
        <f t="shared" si="302"/>
        <v>0</v>
      </c>
      <c r="I1938" s="184">
        <f>단가대비표!V240</f>
        <v>0</v>
      </c>
      <c r="J1938" s="178">
        <f t="shared" si="303"/>
        <v>0</v>
      </c>
      <c r="K1938" s="184">
        <f t="shared" si="304"/>
        <v>18500</v>
      </c>
      <c r="L1938" s="178">
        <f t="shared" si="304"/>
        <v>5920</v>
      </c>
      <c r="M1938" s="172" t="s">
        <v>1491</v>
      </c>
      <c r="N1938" s="78" t="s">
        <v>145</v>
      </c>
      <c r="O1938" s="78" t="s">
        <v>5867</v>
      </c>
      <c r="P1938" s="78" t="s">
        <v>332</v>
      </c>
      <c r="Q1938" s="78" t="s">
        <v>332</v>
      </c>
      <c r="R1938" s="78" t="s">
        <v>331</v>
      </c>
      <c r="W1938">
        <v>2</v>
      </c>
      <c r="AV1938" s="78" t="s">
        <v>145</v>
      </c>
      <c r="AW1938" s="78" t="s">
        <v>5868</v>
      </c>
      <c r="AX1938" s="78" t="s">
        <v>145</v>
      </c>
      <c r="AY1938" s="78" t="s">
        <v>1093</v>
      </c>
      <c r="AZ1938" s="78" t="s">
        <v>145</v>
      </c>
    </row>
    <row r="1939" spans="1:52" ht="30" customHeight="1">
      <c r="A1939" s="172" t="s">
        <v>1824</v>
      </c>
      <c r="B1939" s="172" t="s">
        <v>1825</v>
      </c>
      <c r="C1939" s="172" t="s">
        <v>462</v>
      </c>
      <c r="D1939" s="173">
        <v>0.03</v>
      </c>
      <c r="E1939" s="184">
        <f>단가대비표!O242</f>
        <v>28876</v>
      </c>
      <c r="F1939" s="178">
        <f t="shared" si="301"/>
        <v>866.2</v>
      </c>
      <c r="G1939" s="184">
        <f>단가대비표!P242</f>
        <v>0</v>
      </c>
      <c r="H1939" s="178">
        <f t="shared" si="302"/>
        <v>0</v>
      </c>
      <c r="I1939" s="184">
        <f>단가대비표!V242</f>
        <v>0</v>
      </c>
      <c r="J1939" s="178">
        <f t="shared" si="303"/>
        <v>0</v>
      </c>
      <c r="K1939" s="184">
        <f t="shared" si="304"/>
        <v>28876</v>
      </c>
      <c r="L1939" s="178">
        <f t="shared" si="304"/>
        <v>866.2</v>
      </c>
      <c r="M1939" s="172" t="s">
        <v>1491</v>
      </c>
      <c r="N1939" s="78" t="s">
        <v>145</v>
      </c>
      <c r="O1939" s="78" t="s">
        <v>5869</v>
      </c>
      <c r="P1939" s="78" t="s">
        <v>332</v>
      </c>
      <c r="Q1939" s="78" t="s">
        <v>332</v>
      </c>
      <c r="R1939" s="78" t="s">
        <v>331</v>
      </c>
      <c r="W1939">
        <v>2</v>
      </c>
      <c r="AV1939" s="78" t="s">
        <v>145</v>
      </c>
      <c r="AW1939" s="78" t="s">
        <v>5870</v>
      </c>
      <c r="AX1939" s="78" t="s">
        <v>145</v>
      </c>
      <c r="AY1939" s="78" t="s">
        <v>1093</v>
      </c>
      <c r="AZ1939" s="78" t="s">
        <v>145</v>
      </c>
    </row>
    <row r="1940" spans="1:52" ht="30" customHeight="1">
      <c r="A1940" s="172" t="s">
        <v>1819</v>
      </c>
      <c r="B1940" s="172" t="s">
        <v>3135</v>
      </c>
      <c r="C1940" s="172" t="s">
        <v>1096</v>
      </c>
      <c r="D1940" s="173">
        <v>1</v>
      </c>
      <c r="E1940" s="184">
        <f>TRUNC(SUMIF(W1931:W1940, RIGHTB(O1940, 1), F1931:F1940)*U1940, 2)</f>
        <v>2193.2199999999998</v>
      </c>
      <c r="F1940" s="178">
        <f t="shared" si="301"/>
        <v>2193.1999999999998</v>
      </c>
      <c r="G1940" s="184">
        <v>0</v>
      </c>
      <c r="H1940" s="178">
        <f t="shared" si="302"/>
        <v>0</v>
      </c>
      <c r="I1940" s="184">
        <v>0</v>
      </c>
      <c r="J1940" s="178">
        <f t="shared" si="303"/>
        <v>0</v>
      </c>
      <c r="K1940" s="184">
        <f t="shared" si="304"/>
        <v>2193.1999999999998</v>
      </c>
      <c r="L1940" s="178">
        <f t="shared" si="304"/>
        <v>2193.1999999999998</v>
      </c>
      <c r="M1940" s="172" t="s">
        <v>145</v>
      </c>
      <c r="N1940" s="78" t="s">
        <v>4274</v>
      </c>
      <c r="O1940" s="78" t="s">
        <v>4453</v>
      </c>
      <c r="P1940" s="78" t="s">
        <v>332</v>
      </c>
      <c r="Q1940" s="78" t="s">
        <v>332</v>
      </c>
      <c r="R1940" s="78" t="s">
        <v>332</v>
      </c>
      <c r="S1940">
        <v>0</v>
      </c>
      <c r="T1940">
        <v>0</v>
      </c>
      <c r="U1940">
        <v>0.22</v>
      </c>
      <c r="AV1940" s="78" t="s">
        <v>145</v>
      </c>
      <c r="AW1940" s="78" t="s">
        <v>5871</v>
      </c>
      <c r="AX1940" s="78" t="s">
        <v>145</v>
      </c>
      <c r="AY1940" s="78" t="s">
        <v>145</v>
      </c>
      <c r="AZ1940" s="78" t="s">
        <v>145</v>
      </c>
    </row>
    <row r="1941" spans="1:52" ht="30" customHeight="1">
      <c r="A1941" s="172" t="s">
        <v>1494</v>
      </c>
      <c r="B1941" s="172" t="s">
        <v>145</v>
      </c>
      <c r="C1941" s="172" t="s">
        <v>145</v>
      </c>
      <c r="D1941" s="173"/>
      <c r="E1941" s="184"/>
      <c r="F1941" s="178">
        <f>TRUNC(SUMIF(N1931:N1940, N1930, F1931:F1940),0)</f>
        <v>4681</v>
      </c>
      <c r="G1941" s="184"/>
      <c r="H1941" s="178">
        <f>TRUNC(SUMIF(N1931:N1940, N1930, H1931:H1940),0)</f>
        <v>0</v>
      </c>
      <c r="I1941" s="184"/>
      <c r="J1941" s="178">
        <f>TRUNC(SUMIF(N1931:N1940, N1930, J1931:J1940),0)</f>
        <v>0</v>
      </c>
      <c r="K1941" s="184"/>
      <c r="L1941" s="178">
        <f>F1941+H1941+J1941</f>
        <v>4681</v>
      </c>
      <c r="M1941" s="172" t="s">
        <v>145</v>
      </c>
      <c r="N1941" s="78" t="s">
        <v>342</v>
      </c>
      <c r="O1941" s="78" t="s">
        <v>342</v>
      </c>
      <c r="P1941" s="78" t="s">
        <v>145</v>
      </c>
      <c r="Q1941" s="78" t="s">
        <v>145</v>
      </c>
      <c r="R1941" s="78" t="s">
        <v>145</v>
      </c>
      <c r="AV1941" s="78" t="s">
        <v>145</v>
      </c>
      <c r="AW1941" s="78" t="s">
        <v>145</v>
      </c>
      <c r="AX1941" s="78" t="s">
        <v>145</v>
      </c>
      <c r="AY1941" s="78" t="s">
        <v>145</v>
      </c>
      <c r="AZ1941" s="78" t="s">
        <v>145</v>
      </c>
    </row>
    <row r="1942" spans="1:52" ht="30" customHeight="1">
      <c r="A1942" s="173"/>
      <c r="B1942" s="173"/>
      <c r="C1942" s="173"/>
      <c r="D1942" s="173"/>
      <c r="E1942" s="184"/>
      <c r="F1942" s="178"/>
      <c r="G1942" s="184"/>
      <c r="H1942" s="178"/>
      <c r="I1942" s="184"/>
      <c r="J1942" s="178"/>
      <c r="K1942" s="184"/>
      <c r="L1942" s="178"/>
      <c r="M1942" s="173"/>
    </row>
    <row r="1943" spans="1:52" ht="30" customHeight="1">
      <c r="A1943" s="179" t="s">
        <v>3343</v>
      </c>
      <c r="B1943" s="180"/>
      <c r="C1943" s="180"/>
      <c r="D1943" s="180"/>
      <c r="E1943" s="181"/>
      <c r="F1943" s="182"/>
      <c r="G1943" s="181"/>
      <c r="H1943" s="182"/>
      <c r="I1943" s="181"/>
      <c r="J1943" s="182"/>
      <c r="K1943" s="181"/>
      <c r="L1943" s="182"/>
      <c r="M1943" s="183"/>
      <c r="N1943" s="78" t="s">
        <v>4275</v>
      </c>
    </row>
    <row r="1944" spans="1:52" ht="30" customHeight="1">
      <c r="A1944" s="172" t="s">
        <v>1807</v>
      </c>
      <c r="B1944" s="172" t="s">
        <v>1514</v>
      </c>
      <c r="C1944" s="172" t="s">
        <v>1515</v>
      </c>
      <c r="D1944" s="173">
        <v>0.04</v>
      </c>
      <c r="E1944" s="184">
        <f>단가대비표!O348</f>
        <v>0</v>
      </c>
      <c r="F1944" s="178">
        <f>TRUNC(E1944*D1944,1)</f>
        <v>0</v>
      </c>
      <c r="G1944" s="184">
        <f>단가대비표!P348</f>
        <v>279433</v>
      </c>
      <c r="H1944" s="178">
        <f>TRUNC(G1944*D1944,1)</f>
        <v>11177.3</v>
      </c>
      <c r="I1944" s="184">
        <f>단가대비표!V348</f>
        <v>0</v>
      </c>
      <c r="J1944" s="178">
        <f>TRUNC(I1944*D1944,1)</f>
        <v>0</v>
      </c>
      <c r="K1944" s="184">
        <f>TRUNC(E1944+G1944+I1944,1)</f>
        <v>279433</v>
      </c>
      <c r="L1944" s="178">
        <f>TRUNC(F1944+H1944+J1944,1)</f>
        <v>11177.3</v>
      </c>
      <c r="M1944" s="172" t="s">
        <v>145</v>
      </c>
      <c r="N1944" s="78" t="s">
        <v>4275</v>
      </c>
      <c r="O1944" s="78" t="s">
        <v>4613</v>
      </c>
      <c r="P1944" s="78" t="s">
        <v>332</v>
      </c>
      <c r="Q1944" s="78" t="s">
        <v>332</v>
      </c>
      <c r="R1944" s="78" t="s">
        <v>331</v>
      </c>
      <c r="AV1944" s="78" t="s">
        <v>145</v>
      </c>
      <c r="AW1944" s="78" t="s">
        <v>5872</v>
      </c>
      <c r="AX1944" s="78" t="s">
        <v>145</v>
      </c>
      <c r="AY1944" s="78" t="s">
        <v>145</v>
      </c>
      <c r="AZ1944" s="78" t="s">
        <v>145</v>
      </c>
    </row>
    <row r="1945" spans="1:52" ht="30" customHeight="1">
      <c r="A1945" s="172" t="s">
        <v>1516</v>
      </c>
      <c r="B1945" s="172" t="s">
        <v>1514</v>
      </c>
      <c r="C1945" s="172" t="s">
        <v>1515</v>
      </c>
      <c r="D1945" s="173">
        <v>0.01</v>
      </c>
      <c r="E1945" s="184">
        <f>단가대비표!O345</f>
        <v>0</v>
      </c>
      <c r="F1945" s="178">
        <f>TRUNC(E1945*D1945,1)</f>
        <v>0</v>
      </c>
      <c r="G1945" s="184">
        <f>단가대비표!P345</f>
        <v>169804</v>
      </c>
      <c r="H1945" s="178">
        <f>TRUNC(G1945*D1945,1)</f>
        <v>1698</v>
      </c>
      <c r="I1945" s="184">
        <f>단가대비표!V345</f>
        <v>0</v>
      </c>
      <c r="J1945" s="178">
        <f>TRUNC(I1945*D1945,1)</f>
        <v>0</v>
      </c>
      <c r="K1945" s="184">
        <f>TRUNC(E1945+G1945+I1945,1)</f>
        <v>169804</v>
      </c>
      <c r="L1945" s="178">
        <f>TRUNC(F1945+H1945+J1945,1)</f>
        <v>1698</v>
      </c>
      <c r="M1945" s="172" t="s">
        <v>145</v>
      </c>
      <c r="N1945" s="78" t="s">
        <v>4275</v>
      </c>
      <c r="O1945" s="78" t="s">
        <v>4472</v>
      </c>
      <c r="P1945" s="78" t="s">
        <v>332</v>
      </c>
      <c r="Q1945" s="78" t="s">
        <v>332</v>
      </c>
      <c r="R1945" s="78" t="s">
        <v>331</v>
      </c>
      <c r="AV1945" s="78" t="s">
        <v>145</v>
      </c>
      <c r="AW1945" s="78" t="s">
        <v>5873</v>
      </c>
      <c r="AX1945" s="78" t="s">
        <v>145</v>
      </c>
      <c r="AY1945" s="78" t="s">
        <v>145</v>
      </c>
      <c r="AZ1945" s="78" t="s">
        <v>145</v>
      </c>
    </row>
    <row r="1946" spans="1:52" ht="30" customHeight="1">
      <c r="A1946" s="172" t="s">
        <v>1494</v>
      </c>
      <c r="B1946" s="172" t="s">
        <v>145</v>
      </c>
      <c r="C1946" s="172" t="s">
        <v>145</v>
      </c>
      <c r="D1946" s="173"/>
      <c r="E1946" s="184"/>
      <c r="F1946" s="178">
        <f>TRUNC(SUMIF(N1944:N1945, N1943, F1944:F1945),0)</f>
        <v>0</v>
      </c>
      <c r="G1946" s="184"/>
      <c r="H1946" s="178">
        <f>TRUNC(SUMIF(N1944:N1945, N1943, H1944:H1945),0)</f>
        <v>12875</v>
      </c>
      <c r="I1946" s="184"/>
      <c r="J1946" s="178">
        <f>TRUNC(SUMIF(N1944:N1945, N1943, J1944:J1945),0)</f>
        <v>0</v>
      </c>
      <c r="K1946" s="184"/>
      <c r="L1946" s="178">
        <f>F1946+H1946+J1946</f>
        <v>12875</v>
      </c>
      <c r="M1946" s="172" t="s">
        <v>145</v>
      </c>
      <c r="N1946" s="78" t="s">
        <v>342</v>
      </c>
      <c r="O1946" s="78" t="s">
        <v>342</v>
      </c>
      <c r="P1946" s="78" t="s">
        <v>145</v>
      </c>
      <c r="Q1946" s="78" t="s">
        <v>145</v>
      </c>
      <c r="R1946" s="78" t="s">
        <v>145</v>
      </c>
      <c r="AV1946" s="78" t="s">
        <v>145</v>
      </c>
      <c r="AW1946" s="78" t="s">
        <v>145</v>
      </c>
      <c r="AX1946" s="78" t="s">
        <v>145</v>
      </c>
      <c r="AY1946" s="78" t="s">
        <v>145</v>
      </c>
      <c r="AZ1946" s="78" t="s">
        <v>145</v>
      </c>
    </row>
    <row r="1947" spans="1:52" ht="30" customHeight="1">
      <c r="A1947" s="173"/>
      <c r="B1947" s="173"/>
      <c r="C1947" s="173"/>
      <c r="D1947" s="173"/>
      <c r="E1947" s="184"/>
      <c r="F1947" s="178"/>
      <c r="G1947" s="184"/>
      <c r="H1947" s="178"/>
      <c r="I1947" s="184"/>
      <c r="J1947" s="178"/>
      <c r="K1947" s="184"/>
      <c r="L1947" s="178"/>
      <c r="M1947" s="173"/>
    </row>
    <row r="1948" spans="1:52" ht="30" customHeight="1">
      <c r="A1948" s="179" t="s">
        <v>3344</v>
      </c>
      <c r="B1948" s="180"/>
      <c r="C1948" s="180"/>
      <c r="D1948" s="180"/>
      <c r="E1948" s="181"/>
      <c r="F1948" s="182"/>
      <c r="G1948" s="181"/>
      <c r="H1948" s="182"/>
      <c r="I1948" s="181"/>
      <c r="J1948" s="182"/>
      <c r="K1948" s="181"/>
      <c r="L1948" s="182"/>
      <c r="M1948" s="183"/>
      <c r="N1948" s="78" t="s">
        <v>4276</v>
      </c>
    </row>
    <row r="1949" spans="1:52" ht="30" customHeight="1">
      <c r="A1949" s="172" t="s">
        <v>1807</v>
      </c>
      <c r="B1949" s="172" t="s">
        <v>1514</v>
      </c>
      <c r="C1949" s="172" t="s">
        <v>1515</v>
      </c>
      <c r="D1949" s="173">
        <v>0.05</v>
      </c>
      <c r="E1949" s="184">
        <f>단가대비표!O348</f>
        <v>0</v>
      </c>
      <c r="F1949" s="178">
        <f>TRUNC(E1949*D1949,1)</f>
        <v>0</v>
      </c>
      <c r="G1949" s="184">
        <f>단가대비표!P348</f>
        <v>279433</v>
      </c>
      <c r="H1949" s="178">
        <f>TRUNC(G1949*D1949,1)</f>
        <v>13971.6</v>
      </c>
      <c r="I1949" s="184">
        <f>단가대비표!V348</f>
        <v>0</v>
      </c>
      <c r="J1949" s="178">
        <f>TRUNC(I1949*D1949,1)</f>
        <v>0</v>
      </c>
      <c r="K1949" s="184">
        <f>TRUNC(E1949+G1949+I1949,1)</f>
        <v>279433</v>
      </c>
      <c r="L1949" s="178">
        <f>TRUNC(F1949+H1949+J1949,1)</f>
        <v>13971.6</v>
      </c>
      <c r="M1949" s="172" t="s">
        <v>145</v>
      </c>
      <c r="N1949" s="78" t="s">
        <v>4276</v>
      </c>
      <c r="O1949" s="78" t="s">
        <v>4613</v>
      </c>
      <c r="P1949" s="78" t="s">
        <v>332</v>
      </c>
      <c r="Q1949" s="78" t="s">
        <v>332</v>
      </c>
      <c r="R1949" s="78" t="s">
        <v>331</v>
      </c>
      <c r="AV1949" s="78" t="s">
        <v>145</v>
      </c>
      <c r="AW1949" s="78" t="s">
        <v>5874</v>
      </c>
      <c r="AX1949" s="78" t="s">
        <v>145</v>
      </c>
      <c r="AY1949" s="78" t="s">
        <v>145</v>
      </c>
      <c r="AZ1949" s="78" t="s">
        <v>145</v>
      </c>
    </row>
    <row r="1950" spans="1:52" ht="30" customHeight="1">
      <c r="A1950" s="172" t="s">
        <v>1516</v>
      </c>
      <c r="B1950" s="172" t="s">
        <v>1514</v>
      </c>
      <c r="C1950" s="172" t="s">
        <v>1515</v>
      </c>
      <c r="D1950" s="173">
        <v>0.01</v>
      </c>
      <c r="E1950" s="184">
        <f>단가대비표!O345</f>
        <v>0</v>
      </c>
      <c r="F1950" s="178">
        <f>TRUNC(E1950*D1950,1)</f>
        <v>0</v>
      </c>
      <c r="G1950" s="184">
        <f>단가대비표!P345</f>
        <v>169804</v>
      </c>
      <c r="H1950" s="178">
        <f>TRUNC(G1950*D1950,1)</f>
        <v>1698</v>
      </c>
      <c r="I1950" s="184">
        <f>단가대비표!V345</f>
        <v>0</v>
      </c>
      <c r="J1950" s="178">
        <f>TRUNC(I1950*D1950,1)</f>
        <v>0</v>
      </c>
      <c r="K1950" s="184">
        <f>TRUNC(E1950+G1950+I1950,1)</f>
        <v>169804</v>
      </c>
      <c r="L1950" s="178">
        <f>TRUNC(F1950+H1950+J1950,1)</f>
        <v>1698</v>
      </c>
      <c r="M1950" s="172" t="s">
        <v>145</v>
      </c>
      <c r="N1950" s="78" t="s">
        <v>4276</v>
      </c>
      <c r="O1950" s="78" t="s">
        <v>4472</v>
      </c>
      <c r="P1950" s="78" t="s">
        <v>332</v>
      </c>
      <c r="Q1950" s="78" t="s">
        <v>332</v>
      </c>
      <c r="R1950" s="78" t="s">
        <v>331</v>
      </c>
      <c r="AV1950" s="78" t="s">
        <v>145</v>
      </c>
      <c r="AW1950" s="78" t="s">
        <v>5875</v>
      </c>
      <c r="AX1950" s="78" t="s">
        <v>145</v>
      </c>
      <c r="AY1950" s="78" t="s">
        <v>145</v>
      </c>
      <c r="AZ1950" s="78" t="s">
        <v>145</v>
      </c>
    </row>
    <row r="1951" spans="1:52" ht="30" customHeight="1">
      <c r="A1951" s="172" t="s">
        <v>1494</v>
      </c>
      <c r="B1951" s="172" t="s">
        <v>145</v>
      </c>
      <c r="C1951" s="172" t="s">
        <v>145</v>
      </c>
      <c r="D1951" s="173"/>
      <c r="E1951" s="184"/>
      <c r="F1951" s="178">
        <f>TRUNC(SUMIF(N1949:N1950, N1948, F1949:F1950),0)</f>
        <v>0</v>
      </c>
      <c r="G1951" s="184"/>
      <c r="H1951" s="178">
        <f>TRUNC(SUMIF(N1949:N1950, N1948, H1949:H1950),0)</f>
        <v>15669</v>
      </c>
      <c r="I1951" s="184"/>
      <c r="J1951" s="178">
        <f>TRUNC(SUMIF(N1949:N1950, N1948, J1949:J1950),0)</f>
        <v>0</v>
      </c>
      <c r="K1951" s="184"/>
      <c r="L1951" s="178">
        <f>F1951+H1951+J1951</f>
        <v>15669</v>
      </c>
      <c r="M1951" s="172" t="s">
        <v>145</v>
      </c>
      <c r="N1951" s="78" t="s">
        <v>342</v>
      </c>
      <c r="O1951" s="78" t="s">
        <v>342</v>
      </c>
      <c r="P1951" s="78" t="s">
        <v>145</v>
      </c>
      <c r="Q1951" s="78" t="s">
        <v>145</v>
      </c>
      <c r="R1951" s="78" t="s">
        <v>145</v>
      </c>
      <c r="AV1951" s="78" t="s">
        <v>145</v>
      </c>
      <c r="AW1951" s="78" t="s">
        <v>145</v>
      </c>
      <c r="AX1951" s="78" t="s">
        <v>145</v>
      </c>
      <c r="AY1951" s="78" t="s">
        <v>145</v>
      </c>
      <c r="AZ1951" s="78" t="s">
        <v>145</v>
      </c>
    </row>
    <row r="1952" spans="1:52" ht="30" customHeight="1">
      <c r="A1952" s="173"/>
      <c r="B1952" s="173"/>
      <c r="C1952" s="173"/>
      <c r="D1952" s="173"/>
      <c r="E1952" s="184"/>
      <c r="F1952" s="178"/>
      <c r="G1952" s="184"/>
      <c r="H1952" s="178"/>
      <c r="I1952" s="184"/>
      <c r="J1952" s="178"/>
      <c r="K1952" s="184"/>
      <c r="L1952" s="178"/>
      <c r="M1952" s="173"/>
    </row>
    <row r="1953" spans="1:52" ht="30" customHeight="1">
      <c r="A1953" s="179" t="s">
        <v>3345</v>
      </c>
      <c r="B1953" s="180"/>
      <c r="C1953" s="180"/>
      <c r="D1953" s="180"/>
      <c r="E1953" s="181"/>
      <c r="F1953" s="182"/>
      <c r="G1953" s="181"/>
      <c r="H1953" s="182"/>
      <c r="I1953" s="181"/>
      <c r="J1953" s="182"/>
      <c r="K1953" s="181"/>
      <c r="L1953" s="182"/>
      <c r="M1953" s="183"/>
      <c r="N1953" s="78" t="s">
        <v>4277</v>
      </c>
    </row>
    <row r="1954" spans="1:52" ht="30" customHeight="1">
      <c r="A1954" s="172" t="s">
        <v>1170</v>
      </c>
      <c r="B1954" s="172" t="s">
        <v>1171</v>
      </c>
      <c r="C1954" s="172" t="s">
        <v>350</v>
      </c>
      <c r="D1954" s="173">
        <v>0.20849999999999999</v>
      </c>
      <c r="E1954" s="184">
        <f>단가대비표!O8</f>
        <v>0</v>
      </c>
      <c r="F1954" s="178">
        <f>TRUNC(E1954*D1954,1)</f>
        <v>0</v>
      </c>
      <c r="G1954" s="184">
        <f>단가대비표!P8</f>
        <v>0</v>
      </c>
      <c r="H1954" s="178">
        <f>TRUNC(G1954*D1954,1)</f>
        <v>0</v>
      </c>
      <c r="I1954" s="184">
        <f>단가대비표!V8</f>
        <v>115116</v>
      </c>
      <c r="J1954" s="178">
        <f>TRUNC(I1954*D1954,1)</f>
        <v>24001.599999999999</v>
      </c>
      <c r="K1954" s="184">
        <f t="shared" ref="K1954:L1957" si="305">TRUNC(E1954+G1954+I1954,1)</f>
        <v>115116</v>
      </c>
      <c r="L1954" s="178">
        <f t="shared" si="305"/>
        <v>24001.599999999999</v>
      </c>
      <c r="M1954" s="172" t="s">
        <v>1808</v>
      </c>
      <c r="N1954" s="78" t="s">
        <v>4277</v>
      </c>
      <c r="O1954" s="78" t="s">
        <v>5876</v>
      </c>
      <c r="P1954" s="78" t="s">
        <v>332</v>
      </c>
      <c r="Q1954" s="78" t="s">
        <v>332</v>
      </c>
      <c r="R1954" s="78" t="s">
        <v>331</v>
      </c>
      <c r="AV1954" s="78" t="s">
        <v>145</v>
      </c>
      <c r="AW1954" s="78" t="s">
        <v>5877</v>
      </c>
      <c r="AX1954" s="78" t="s">
        <v>145</v>
      </c>
      <c r="AY1954" s="78" t="s">
        <v>145</v>
      </c>
      <c r="AZ1954" s="78" t="s">
        <v>145</v>
      </c>
    </row>
    <row r="1955" spans="1:52" ht="30" customHeight="1">
      <c r="A1955" s="172" t="s">
        <v>1809</v>
      </c>
      <c r="B1955" s="172" t="s">
        <v>1810</v>
      </c>
      <c r="C1955" s="172" t="s">
        <v>1604</v>
      </c>
      <c r="D1955" s="173">
        <v>11.6</v>
      </c>
      <c r="E1955" s="184">
        <f>단가대비표!O57</f>
        <v>1380</v>
      </c>
      <c r="F1955" s="178">
        <f>TRUNC(E1955*D1955,1)</f>
        <v>16008</v>
      </c>
      <c r="G1955" s="184">
        <f>단가대비표!P57</f>
        <v>0</v>
      </c>
      <c r="H1955" s="178">
        <f>TRUNC(G1955*D1955,1)</f>
        <v>0</v>
      </c>
      <c r="I1955" s="184">
        <f>단가대비표!V57</f>
        <v>0</v>
      </c>
      <c r="J1955" s="178">
        <f>TRUNC(I1955*D1955,1)</f>
        <v>0</v>
      </c>
      <c r="K1955" s="184">
        <f t="shared" si="305"/>
        <v>1380</v>
      </c>
      <c r="L1955" s="178">
        <f t="shared" si="305"/>
        <v>16008</v>
      </c>
      <c r="M1955" s="172" t="s">
        <v>145</v>
      </c>
      <c r="N1955" s="78" t="s">
        <v>4277</v>
      </c>
      <c r="O1955" s="78" t="s">
        <v>5809</v>
      </c>
      <c r="P1955" s="78" t="s">
        <v>332</v>
      </c>
      <c r="Q1955" s="78" t="s">
        <v>332</v>
      </c>
      <c r="R1955" s="78" t="s">
        <v>331</v>
      </c>
      <c r="V1955">
        <v>1</v>
      </c>
      <c r="AV1955" s="78" t="s">
        <v>145</v>
      </c>
      <c r="AW1955" s="78" t="s">
        <v>5878</v>
      </c>
      <c r="AX1955" s="78" t="s">
        <v>145</v>
      </c>
      <c r="AY1955" s="78" t="s">
        <v>145</v>
      </c>
      <c r="AZ1955" s="78" t="s">
        <v>145</v>
      </c>
    </row>
    <row r="1956" spans="1:52" ht="30" customHeight="1">
      <c r="A1956" s="172" t="s">
        <v>1551</v>
      </c>
      <c r="B1956" s="172" t="s">
        <v>1826</v>
      </c>
      <c r="C1956" s="172" t="s">
        <v>1096</v>
      </c>
      <c r="D1956" s="173">
        <v>1</v>
      </c>
      <c r="E1956" s="184">
        <f>TRUNC(SUMIF(V1954:V1957, RIGHTB(O1956, 1), F1954:F1957)*U1956, 2)</f>
        <v>3521.76</v>
      </c>
      <c r="F1956" s="178">
        <f>TRUNC(E1956*D1956,1)</f>
        <v>3521.7</v>
      </c>
      <c r="G1956" s="184">
        <v>0</v>
      </c>
      <c r="H1956" s="178">
        <f>TRUNC(G1956*D1956,1)</f>
        <v>0</v>
      </c>
      <c r="I1956" s="184">
        <v>0</v>
      </c>
      <c r="J1956" s="178">
        <f>TRUNC(I1956*D1956,1)</f>
        <v>0</v>
      </c>
      <c r="K1956" s="184">
        <f t="shared" si="305"/>
        <v>3521.7</v>
      </c>
      <c r="L1956" s="178">
        <f t="shared" si="305"/>
        <v>3521.7</v>
      </c>
      <c r="M1956" s="172" t="s">
        <v>145</v>
      </c>
      <c r="N1956" s="78" t="s">
        <v>4277</v>
      </c>
      <c r="O1956" s="78" t="s">
        <v>4186</v>
      </c>
      <c r="P1956" s="78" t="s">
        <v>332</v>
      </c>
      <c r="Q1956" s="78" t="s">
        <v>332</v>
      </c>
      <c r="R1956" s="78" t="s">
        <v>332</v>
      </c>
      <c r="S1956">
        <v>0</v>
      </c>
      <c r="T1956">
        <v>0</v>
      </c>
      <c r="U1956">
        <v>0.22</v>
      </c>
      <c r="AV1956" s="78" t="s">
        <v>145</v>
      </c>
      <c r="AW1956" s="78" t="s">
        <v>5879</v>
      </c>
      <c r="AX1956" s="78" t="s">
        <v>145</v>
      </c>
      <c r="AY1956" s="78" t="s">
        <v>145</v>
      </c>
      <c r="AZ1956" s="78" t="s">
        <v>145</v>
      </c>
    </row>
    <row r="1957" spans="1:52" ht="30" customHeight="1">
      <c r="A1957" s="172" t="s">
        <v>1812</v>
      </c>
      <c r="B1957" s="172" t="s">
        <v>1514</v>
      </c>
      <c r="C1957" s="172" t="s">
        <v>1515</v>
      </c>
      <c r="D1957" s="173">
        <v>1</v>
      </c>
      <c r="E1957" s="184">
        <f>TRUNC(단가대비표!O371*1/8*16/12*25/20, 1)</f>
        <v>0</v>
      </c>
      <c r="F1957" s="178">
        <f>TRUNC(E1957*D1957,1)</f>
        <v>0</v>
      </c>
      <c r="G1957" s="184">
        <f>TRUNC(단가대비표!P371*1/8*16/12*25/20, 1)</f>
        <v>57077.2</v>
      </c>
      <c r="H1957" s="178">
        <f>TRUNC(G1957*D1957,1)</f>
        <v>57077.2</v>
      </c>
      <c r="I1957" s="184">
        <f>TRUNC(단가대비표!V371*1/8*16/12*25/20, 1)</f>
        <v>0</v>
      </c>
      <c r="J1957" s="178">
        <f>TRUNC(I1957*D1957,1)</f>
        <v>0</v>
      </c>
      <c r="K1957" s="184">
        <f t="shared" si="305"/>
        <v>57077.2</v>
      </c>
      <c r="L1957" s="178">
        <f t="shared" si="305"/>
        <v>57077.2</v>
      </c>
      <c r="M1957" s="172" t="s">
        <v>145</v>
      </c>
      <c r="N1957" s="78" t="s">
        <v>4277</v>
      </c>
      <c r="O1957" s="78" t="s">
        <v>5812</v>
      </c>
      <c r="P1957" s="78" t="s">
        <v>332</v>
      </c>
      <c r="Q1957" s="78" t="s">
        <v>332</v>
      </c>
      <c r="R1957" s="78" t="s">
        <v>331</v>
      </c>
      <c r="AV1957" s="78" t="s">
        <v>145</v>
      </c>
      <c r="AW1957" s="78" t="s">
        <v>5880</v>
      </c>
      <c r="AX1957" s="78" t="s">
        <v>331</v>
      </c>
      <c r="AY1957" s="78" t="s">
        <v>145</v>
      </c>
      <c r="AZ1957" s="78" t="s">
        <v>145</v>
      </c>
    </row>
    <row r="1958" spans="1:52" ht="30" customHeight="1">
      <c r="A1958" s="172" t="s">
        <v>1494</v>
      </c>
      <c r="B1958" s="172" t="s">
        <v>145</v>
      </c>
      <c r="C1958" s="172" t="s">
        <v>145</v>
      </c>
      <c r="D1958" s="173"/>
      <c r="E1958" s="184"/>
      <c r="F1958" s="178">
        <f>TRUNC(SUMIF(N1954:N1957, N1953, F1954:F1957),0)</f>
        <v>19529</v>
      </c>
      <c r="G1958" s="184"/>
      <c r="H1958" s="178">
        <f>TRUNC(SUMIF(N1954:N1957, N1953, H1954:H1957),0)</f>
        <v>57077</v>
      </c>
      <c r="I1958" s="184"/>
      <c r="J1958" s="178">
        <f>TRUNC(SUMIF(N1954:N1957, N1953, J1954:J1957),0)</f>
        <v>24001</v>
      </c>
      <c r="K1958" s="184"/>
      <c r="L1958" s="178">
        <f>F1958+H1958+J1958</f>
        <v>100607</v>
      </c>
      <c r="M1958" s="172" t="s">
        <v>145</v>
      </c>
      <c r="N1958" s="78" t="s">
        <v>342</v>
      </c>
      <c r="O1958" s="78" t="s">
        <v>342</v>
      </c>
      <c r="P1958" s="78" t="s">
        <v>145</v>
      </c>
      <c r="Q1958" s="78" t="s">
        <v>145</v>
      </c>
      <c r="R1958" s="78" t="s">
        <v>145</v>
      </c>
      <c r="AV1958" s="78" t="s">
        <v>145</v>
      </c>
      <c r="AW1958" s="78" t="s">
        <v>145</v>
      </c>
      <c r="AX1958" s="78" t="s">
        <v>145</v>
      </c>
      <c r="AY1958" s="78" t="s">
        <v>145</v>
      </c>
      <c r="AZ1958" s="78" t="s">
        <v>145</v>
      </c>
    </row>
    <row r="1959" spans="1:52" ht="30" customHeight="1">
      <c r="A1959" s="173"/>
      <c r="B1959" s="173"/>
      <c r="C1959" s="173"/>
      <c r="D1959" s="173"/>
      <c r="E1959" s="184"/>
      <c r="F1959" s="178"/>
      <c r="G1959" s="184"/>
      <c r="H1959" s="178"/>
      <c r="I1959" s="184"/>
      <c r="J1959" s="178"/>
      <c r="K1959" s="184"/>
      <c r="L1959" s="178"/>
      <c r="M1959" s="173"/>
    </row>
    <row r="1960" spans="1:52" ht="30" customHeight="1">
      <c r="A1960" s="179" t="s">
        <v>3346</v>
      </c>
      <c r="B1960" s="180"/>
      <c r="C1960" s="180"/>
      <c r="D1960" s="180"/>
      <c r="E1960" s="181"/>
      <c r="F1960" s="182"/>
      <c r="G1960" s="181"/>
      <c r="H1960" s="182"/>
      <c r="I1960" s="181"/>
      <c r="J1960" s="182"/>
      <c r="K1960" s="181"/>
      <c r="L1960" s="182"/>
      <c r="M1960" s="183"/>
      <c r="N1960" s="78" t="s">
        <v>4278</v>
      </c>
    </row>
    <row r="1961" spans="1:52" ht="30" customHeight="1">
      <c r="A1961" s="172" t="s">
        <v>1173</v>
      </c>
      <c r="B1961" s="172" t="s">
        <v>1174</v>
      </c>
      <c r="C1961" s="172" t="s">
        <v>350</v>
      </c>
      <c r="D1961" s="173">
        <v>0.22289999999999999</v>
      </c>
      <c r="E1961" s="184">
        <f>단가대비표!O12</f>
        <v>0</v>
      </c>
      <c r="F1961" s="178">
        <f>TRUNC(E1961*D1961,1)</f>
        <v>0</v>
      </c>
      <c r="G1961" s="184">
        <f>단가대비표!P12</f>
        <v>0</v>
      </c>
      <c r="H1961" s="178">
        <f>TRUNC(G1961*D1961,1)</f>
        <v>0</v>
      </c>
      <c r="I1961" s="184">
        <f>단가대비표!V12</f>
        <v>145014</v>
      </c>
      <c r="J1961" s="178">
        <f>TRUNC(I1961*D1961,1)</f>
        <v>32323.599999999999</v>
      </c>
      <c r="K1961" s="184">
        <f t="shared" ref="K1961:L1964" si="306">TRUNC(E1961+G1961+I1961,1)</f>
        <v>145014</v>
      </c>
      <c r="L1961" s="178">
        <f t="shared" si="306"/>
        <v>32323.599999999999</v>
      </c>
      <c r="M1961" s="172" t="s">
        <v>1808</v>
      </c>
      <c r="N1961" s="78" t="s">
        <v>4278</v>
      </c>
      <c r="O1961" s="78" t="s">
        <v>5881</v>
      </c>
      <c r="P1961" s="78" t="s">
        <v>332</v>
      </c>
      <c r="Q1961" s="78" t="s">
        <v>332</v>
      </c>
      <c r="R1961" s="78" t="s">
        <v>331</v>
      </c>
      <c r="AV1961" s="78" t="s">
        <v>145</v>
      </c>
      <c r="AW1961" s="78" t="s">
        <v>5882</v>
      </c>
      <c r="AX1961" s="78" t="s">
        <v>145</v>
      </c>
      <c r="AY1961" s="78" t="s">
        <v>145</v>
      </c>
      <c r="AZ1961" s="78" t="s">
        <v>145</v>
      </c>
    </row>
    <row r="1962" spans="1:52" ht="30" customHeight="1">
      <c r="A1962" s="172" t="s">
        <v>1809</v>
      </c>
      <c r="B1962" s="172" t="s">
        <v>1810</v>
      </c>
      <c r="C1962" s="172" t="s">
        <v>1604</v>
      </c>
      <c r="D1962" s="173">
        <v>23</v>
      </c>
      <c r="E1962" s="184">
        <f>단가대비표!O57</f>
        <v>1380</v>
      </c>
      <c r="F1962" s="178">
        <f>TRUNC(E1962*D1962,1)</f>
        <v>31740</v>
      </c>
      <c r="G1962" s="184">
        <f>단가대비표!P57</f>
        <v>0</v>
      </c>
      <c r="H1962" s="178">
        <f>TRUNC(G1962*D1962,1)</f>
        <v>0</v>
      </c>
      <c r="I1962" s="184">
        <f>단가대비표!V57</f>
        <v>0</v>
      </c>
      <c r="J1962" s="178">
        <f>TRUNC(I1962*D1962,1)</f>
        <v>0</v>
      </c>
      <c r="K1962" s="184">
        <f t="shared" si="306"/>
        <v>1380</v>
      </c>
      <c r="L1962" s="178">
        <f t="shared" si="306"/>
        <v>31740</v>
      </c>
      <c r="M1962" s="172" t="s">
        <v>145</v>
      </c>
      <c r="N1962" s="78" t="s">
        <v>4278</v>
      </c>
      <c r="O1962" s="78" t="s">
        <v>5809</v>
      </c>
      <c r="P1962" s="78" t="s">
        <v>332</v>
      </c>
      <c r="Q1962" s="78" t="s">
        <v>332</v>
      </c>
      <c r="R1962" s="78" t="s">
        <v>331</v>
      </c>
      <c r="V1962">
        <v>1</v>
      </c>
      <c r="AV1962" s="78" t="s">
        <v>145</v>
      </c>
      <c r="AW1962" s="78" t="s">
        <v>5883</v>
      </c>
      <c r="AX1962" s="78" t="s">
        <v>145</v>
      </c>
      <c r="AY1962" s="78" t="s">
        <v>145</v>
      </c>
      <c r="AZ1962" s="78" t="s">
        <v>145</v>
      </c>
    </row>
    <row r="1963" spans="1:52" ht="30" customHeight="1">
      <c r="A1963" s="172" t="s">
        <v>1551</v>
      </c>
      <c r="B1963" s="172" t="s">
        <v>1827</v>
      </c>
      <c r="C1963" s="172" t="s">
        <v>1096</v>
      </c>
      <c r="D1963" s="173">
        <v>1</v>
      </c>
      <c r="E1963" s="184">
        <f>TRUNC(SUMIF(V1961:V1964, RIGHTB(O1963, 1), F1961:F1964)*U1963, 2)</f>
        <v>12061.2</v>
      </c>
      <c r="F1963" s="178">
        <f>TRUNC(E1963*D1963,1)</f>
        <v>12061.2</v>
      </c>
      <c r="G1963" s="184">
        <v>0</v>
      </c>
      <c r="H1963" s="178">
        <f>TRUNC(G1963*D1963,1)</f>
        <v>0</v>
      </c>
      <c r="I1963" s="184">
        <v>0</v>
      </c>
      <c r="J1963" s="178">
        <f>TRUNC(I1963*D1963,1)</f>
        <v>0</v>
      </c>
      <c r="K1963" s="184">
        <f t="shared" si="306"/>
        <v>12061.2</v>
      </c>
      <c r="L1963" s="178">
        <f t="shared" si="306"/>
        <v>12061.2</v>
      </c>
      <c r="M1963" s="172" t="s">
        <v>145</v>
      </c>
      <c r="N1963" s="78" t="s">
        <v>4278</v>
      </c>
      <c r="O1963" s="78" t="s">
        <v>4186</v>
      </c>
      <c r="P1963" s="78" t="s">
        <v>332</v>
      </c>
      <c r="Q1963" s="78" t="s">
        <v>332</v>
      </c>
      <c r="R1963" s="78" t="s">
        <v>332</v>
      </c>
      <c r="S1963">
        <v>0</v>
      </c>
      <c r="T1963">
        <v>0</v>
      </c>
      <c r="U1963">
        <v>0.38</v>
      </c>
      <c r="AV1963" s="78" t="s">
        <v>145</v>
      </c>
      <c r="AW1963" s="78" t="s">
        <v>5884</v>
      </c>
      <c r="AX1963" s="78" t="s">
        <v>145</v>
      </c>
      <c r="AY1963" s="78" t="s">
        <v>145</v>
      </c>
      <c r="AZ1963" s="78" t="s">
        <v>145</v>
      </c>
    </row>
    <row r="1964" spans="1:52" ht="30" customHeight="1">
      <c r="A1964" s="172" t="s">
        <v>1812</v>
      </c>
      <c r="B1964" s="172" t="s">
        <v>1514</v>
      </c>
      <c r="C1964" s="172" t="s">
        <v>1515</v>
      </c>
      <c r="D1964" s="173">
        <v>1</v>
      </c>
      <c r="E1964" s="184">
        <f>TRUNC(단가대비표!O371*1/8*16/12*25/20, 1)</f>
        <v>0</v>
      </c>
      <c r="F1964" s="178">
        <f>TRUNC(E1964*D1964,1)</f>
        <v>0</v>
      </c>
      <c r="G1964" s="184">
        <f>TRUNC(단가대비표!P371*1/8*16/12*25/20, 1)</f>
        <v>57077.2</v>
      </c>
      <c r="H1964" s="178">
        <f>TRUNC(G1964*D1964,1)</f>
        <v>57077.2</v>
      </c>
      <c r="I1964" s="184">
        <f>TRUNC(단가대비표!V371*1/8*16/12*25/20, 1)</f>
        <v>0</v>
      </c>
      <c r="J1964" s="178">
        <f>TRUNC(I1964*D1964,1)</f>
        <v>0</v>
      </c>
      <c r="K1964" s="184">
        <f t="shared" si="306"/>
        <v>57077.2</v>
      </c>
      <c r="L1964" s="178">
        <f t="shared" si="306"/>
        <v>57077.2</v>
      </c>
      <c r="M1964" s="172" t="s">
        <v>145</v>
      </c>
      <c r="N1964" s="78" t="s">
        <v>4278</v>
      </c>
      <c r="O1964" s="78" t="s">
        <v>5812</v>
      </c>
      <c r="P1964" s="78" t="s">
        <v>332</v>
      </c>
      <c r="Q1964" s="78" t="s">
        <v>332</v>
      </c>
      <c r="R1964" s="78" t="s">
        <v>331</v>
      </c>
      <c r="AV1964" s="78" t="s">
        <v>145</v>
      </c>
      <c r="AW1964" s="78" t="s">
        <v>5885</v>
      </c>
      <c r="AX1964" s="78" t="s">
        <v>331</v>
      </c>
      <c r="AY1964" s="78" t="s">
        <v>145</v>
      </c>
      <c r="AZ1964" s="78" t="s">
        <v>145</v>
      </c>
    </row>
    <row r="1965" spans="1:52" ht="30" customHeight="1">
      <c r="A1965" s="172" t="s">
        <v>1494</v>
      </c>
      <c r="B1965" s="172" t="s">
        <v>145</v>
      </c>
      <c r="C1965" s="172" t="s">
        <v>145</v>
      </c>
      <c r="D1965" s="173"/>
      <c r="E1965" s="184"/>
      <c r="F1965" s="178">
        <f>TRUNC(SUMIF(N1961:N1964, N1960, F1961:F1964),0)</f>
        <v>43801</v>
      </c>
      <c r="G1965" s="184"/>
      <c r="H1965" s="178">
        <f>TRUNC(SUMIF(N1961:N1964, N1960, H1961:H1964),0)</f>
        <v>57077</v>
      </c>
      <c r="I1965" s="184"/>
      <c r="J1965" s="178">
        <f>TRUNC(SUMIF(N1961:N1964, N1960, J1961:J1964),0)</f>
        <v>32323</v>
      </c>
      <c r="K1965" s="184"/>
      <c r="L1965" s="178">
        <f>F1965+H1965+J1965</f>
        <v>133201</v>
      </c>
      <c r="M1965" s="172" t="s">
        <v>145</v>
      </c>
      <c r="N1965" s="78" t="s">
        <v>342</v>
      </c>
      <c r="O1965" s="78" t="s">
        <v>342</v>
      </c>
      <c r="P1965" s="78" t="s">
        <v>145</v>
      </c>
      <c r="Q1965" s="78" t="s">
        <v>145</v>
      </c>
      <c r="R1965" s="78" t="s">
        <v>145</v>
      </c>
      <c r="AV1965" s="78" t="s">
        <v>145</v>
      </c>
      <c r="AW1965" s="78" t="s">
        <v>145</v>
      </c>
      <c r="AX1965" s="78" t="s">
        <v>145</v>
      </c>
      <c r="AY1965" s="78" t="s">
        <v>145</v>
      </c>
      <c r="AZ1965" s="78" t="s">
        <v>145</v>
      </c>
    </row>
    <row r="1966" spans="1:52" ht="30" customHeight="1">
      <c r="A1966" s="173"/>
      <c r="B1966" s="173"/>
      <c r="C1966" s="173"/>
      <c r="D1966" s="173"/>
      <c r="E1966" s="184"/>
      <c r="F1966" s="178"/>
      <c r="G1966" s="184"/>
      <c r="H1966" s="178"/>
      <c r="I1966" s="184"/>
      <c r="J1966" s="178"/>
      <c r="K1966" s="184"/>
      <c r="L1966" s="178"/>
      <c r="M1966" s="173"/>
    </row>
    <row r="1967" spans="1:52" ht="30" customHeight="1">
      <c r="A1967" s="179" t="s">
        <v>3347</v>
      </c>
      <c r="B1967" s="180"/>
      <c r="C1967" s="180"/>
      <c r="D1967" s="180"/>
      <c r="E1967" s="181"/>
      <c r="F1967" s="182"/>
      <c r="G1967" s="181"/>
      <c r="H1967" s="182"/>
      <c r="I1967" s="181"/>
      <c r="J1967" s="182"/>
      <c r="K1967" s="181"/>
      <c r="L1967" s="182"/>
      <c r="M1967" s="183"/>
      <c r="N1967" s="78" t="s">
        <v>4279</v>
      </c>
    </row>
    <row r="1968" spans="1:52" ht="30" customHeight="1">
      <c r="A1968" s="172" t="s">
        <v>1176</v>
      </c>
      <c r="B1968" s="172" t="s">
        <v>1174</v>
      </c>
      <c r="C1968" s="172" t="s">
        <v>350</v>
      </c>
      <c r="D1968" s="173">
        <v>0.26840000000000003</v>
      </c>
      <c r="E1968" s="184">
        <f>단가대비표!O14</f>
        <v>0</v>
      </c>
      <c r="F1968" s="178">
        <f>TRUNC(E1968*D1968,1)</f>
        <v>0</v>
      </c>
      <c r="G1968" s="184">
        <f>단가대비표!P14</f>
        <v>0</v>
      </c>
      <c r="H1968" s="178">
        <f>TRUNC(G1968*D1968,1)</f>
        <v>0</v>
      </c>
      <c r="I1968" s="184">
        <f>단가대비표!V14</f>
        <v>1861</v>
      </c>
      <c r="J1968" s="178">
        <f>TRUNC(I1968*D1968,1)</f>
        <v>499.4</v>
      </c>
      <c r="K1968" s="184">
        <f>TRUNC(E1968+G1968+I1968,1)</f>
        <v>1861</v>
      </c>
      <c r="L1968" s="178">
        <f>TRUNC(F1968+H1968+J1968,1)</f>
        <v>499.4</v>
      </c>
      <c r="M1968" s="172" t="s">
        <v>1808</v>
      </c>
      <c r="N1968" s="78" t="s">
        <v>4279</v>
      </c>
      <c r="O1968" s="78" t="s">
        <v>5886</v>
      </c>
      <c r="P1968" s="78" t="s">
        <v>332</v>
      </c>
      <c r="Q1968" s="78" t="s">
        <v>332</v>
      </c>
      <c r="R1968" s="78" t="s">
        <v>331</v>
      </c>
      <c r="AV1968" s="78" t="s">
        <v>145</v>
      </c>
      <c r="AW1968" s="78" t="s">
        <v>5887</v>
      </c>
      <c r="AX1968" s="78" t="s">
        <v>145</v>
      </c>
      <c r="AY1968" s="78" t="s">
        <v>145</v>
      </c>
      <c r="AZ1968" s="78" t="s">
        <v>145</v>
      </c>
    </row>
    <row r="1969" spans="1:52" ht="30" customHeight="1">
      <c r="A1969" s="172" t="s">
        <v>1494</v>
      </c>
      <c r="B1969" s="172" t="s">
        <v>145</v>
      </c>
      <c r="C1969" s="172" t="s">
        <v>145</v>
      </c>
      <c r="D1969" s="173"/>
      <c r="E1969" s="184"/>
      <c r="F1969" s="178">
        <f>TRUNC(SUMIF(N1968:N1968, N1967, F1968:F1968),0)</f>
        <v>0</v>
      </c>
      <c r="G1969" s="184"/>
      <c r="H1969" s="178">
        <f>TRUNC(SUMIF(N1968:N1968, N1967, H1968:H1968),0)</f>
        <v>0</v>
      </c>
      <c r="I1969" s="184"/>
      <c r="J1969" s="178">
        <f>TRUNC(SUMIF(N1968:N1968, N1967, J1968:J1968),0)</f>
        <v>499</v>
      </c>
      <c r="K1969" s="184"/>
      <c r="L1969" s="178">
        <f>F1969+H1969+J1969</f>
        <v>499</v>
      </c>
      <c r="M1969" s="172" t="s">
        <v>145</v>
      </c>
      <c r="N1969" s="78" t="s">
        <v>342</v>
      </c>
      <c r="O1969" s="78" t="s">
        <v>342</v>
      </c>
      <c r="P1969" s="78" t="s">
        <v>145</v>
      </c>
      <c r="Q1969" s="78" t="s">
        <v>145</v>
      </c>
      <c r="R1969" s="78" t="s">
        <v>145</v>
      </c>
      <c r="AV1969" s="78" t="s">
        <v>145</v>
      </c>
      <c r="AW1969" s="78" t="s">
        <v>145</v>
      </c>
      <c r="AX1969" s="78" t="s">
        <v>145</v>
      </c>
      <c r="AY1969" s="78" t="s">
        <v>145</v>
      </c>
      <c r="AZ1969" s="78" t="s">
        <v>145</v>
      </c>
    </row>
    <row r="1970" spans="1:52" ht="30" customHeight="1">
      <c r="A1970" s="173"/>
      <c r="B1970" s="173"/>
      <c r="C1970" s="173"/>
      <c r="D1970" s="173"/>
      <c r="E1970" s="184"/>
      <c r="F1970" s="178"/>
      <c r="G1970" s="184"/>
      <c r="H1970" s="178"/>
      <c r="I1970" s="184"/>
      <c r="J1970" s="178"/>
      <c r="K1970" s="184"/>
      <c r="L1970" s="178"/>
      <c r="M1970" s="173"/>
    </row>
    <row r="1971" spans="1:52" ht="30" customHeight="1">
      <c r="A1971" s="179" t="s">
        <v>3348</v>
      </c>
      <c r="B1971" s="180"/>
      <c r="C1971" s="180"/>
      <c r="D1971" s="180"/>
      <c r="E1971" s="181"/>
      <c r="F1971" s="182"/>
      <c r="G1971" s="181"/>
      <c r="H1971" s="182"/>
      <c r="I1971" s="181"/>
      <c r="J1971" s="182"/>
      <c r="K1971" s="181"/>
      <c r="L1971" s="182"/>
      <c r="M1971" s="183"/>
      <c r="N1971" s="78" t="s">
        <v>4280</v>
      </c>
    </row>
    <row r="1972" spans="1:52" ht="30" customHeight="1">
      <c r="A1972" s="172" t="s">
        <v>1170</v>
      </c>
      <c r="B1972" s="172" t="s">
        <v>1178</v>
      </c>
      <c r="C1972" s="172" t="s">
        <v>350</v>
      </c>
      <c r="D1972" s="173">
        <v>0.20849999999999999</v>
      </c>
      <c r="E1972" s="184">
        <f>단가대비표!O7</f>
        <v>0</v>
      </c>
      <c r="F1972" s="178">
        <f>TRUNC(E1972*D1972,1)</f>
        <v>0</v>
      </c>
      <c r="G1972" s="184">
        <f>단가대비표!P7</f>
        <v>0</v>
      </c>
      <c r="H1972" s="178">
        <f>TRUNC(G1972*D1972,1)</f>
        <v>0</v>
      </c>
      <c r="I1972" s="184">
        <f>단가대비표!V7</f>
        <v>109310</v>
      </c>
      <c r="J1972" s="178">
        <f>TRUNC(I1972*D1972,1)</f>
        <v>22791.1</v>
      </c>
      <c r="K1972" s="184">
        <f t="shared" ref="K1972:L1975" si="307">TRUNC(E1972+G1972+I1972,1)</f>
        <v>109310</v>
      </c>
      <c r="L1972" s="178">
        <f t="shared" si="307"/>
        <v>22791.1</v>
      </c>
      <c r="M1972" s="172" t="s">
        <v>1808</v>
      </c>
      <c r="N1972" s="78" t="s">
        <v>4280</v>
      </c>
      <c r="O1972" s="78" t="s">
        <v>5888</v>
      </c>
      <c r="P1972" s="78" t="s">
        <v>332</v>
      </c>
      <c r="Q1972" s="78" t="s">
        <v>332</v>
      </c>
      <c r="R1972" s="78" t="s">
        <v>331</v>
      </c>
      <c r="AV1972" s="78" t="s">
        <v>145</v>
      </c>
      <c r="AW1972" s="78" t="s">
        <v>5889</v>
      </c>
      <c r="AX1972" s="78" t="s">
        <v>145</v>
      </c>
      <c r="AY1972" s="78" t="s">
        <v>145</v>
      </c>
      <c r="AZ1972" s="78" t="s">
        <v>145</v>
      </c>
    </row>
    <row r="1973" spans="1:52" ht="30" customHeight="1">
      <c r="A1973" s="172" t="s">
        <v>1809</v>
      </c>
      <c r="B1973" s="172" t="s">
        <v>1810</v>
      </c>
      <c r="C1973" s="172" t="s">
        <v>1604</v>
      </c>
      <c r="D1973" s="173">
        <v>10.199999999999999</v>
      </c>
      <c r="E1973" s="184">
        <f>단가대비표!O57</f>
        <v>1380</v>
      </c>
      <c r="F1973" s="178">
        <f>TRUNC(E1973*D1973,1)</f>
        <v>14076</v>
      </c>
      <c r="G1973" s="184">
        <f>단가대비표!P57</f>
        <v>0</v>
      </c>
      <c r="H1973" s="178">
        <f>TRUNC(G1973*D1973,1)</f>
        <v>0</v>
      </c>
      <c r="I1973" s="184">
        <f>단가대비표!V57</f>
        <v>0</v>
      </c>
      <c r="J1973" s="178">
        <f>TRUNC(I1973*D1973,1)</f>
        <v>0</v>
      </c>
      <c r="K1973" s="184">
        <f t="shared" si="307"/>
        <v>1380</v>
      </c>
      <c r="L1973" s="178">
        <f t="shared" si="307"/>
        <v>14076</v>
      </c>
      <c r="M1973" s="172" t="s">
        <v>145</v>
      </c>
      <c r="N1973" s="78" t="s">
        <v>4280</v>
      </c>
      <c r="O1973" s="78" t="s">
        <v>5809</v>
      </c>
      <c r="P1973" s="78" t="s">
        <v>332</v>
      </c>
      <c r="Q1973" s="78" t="s">
        <v>332</v>
      </c>
      <c r="R1973" s="78" t="s">
        <v>331</v>
      </c>
      <c r="V1973">
        <v>1</v>
      </c>
      <c r="AV1973" s="78" t="s">
        <v>145</v>
      </c>
      <c r="AW1973" s="78" t="s">
        <v>5890</v>
      </c>
      <c r="AX1973" s="78" t="s">
        <v>145</v>
      </c>
      <c r="AY1973" s="78" t="s">
        <v>145</v>
      </c>
      <c r="AZ1973" s="78" t="s">
        <v>145</v>
      </c>
    </row>
    <row r="1974" spans="1:52" ht="30" customHeight="1">
      <c r="A1974" s="172" t="s">
        <v>1551</v>
      </c>
      <c r="B1974" s="172" t="s">
        <v>1826</v>
      </c>
      <c r="C1974" s="172" t="s">
        <v>1096</v>
      </c>
      <c r="D1974" s="173">
        <v>1</v>
      </c>
      <c r="E1974" s="184">
        <f>TRUNC(SUMIF(V1972:V1975, RIGHTB(O1974, 1), F1972:F1975)*U1974, 2)</f>
        <v>3096.72</v>
      </c>
      <c r="F1974" s="178">
        <f>TRUNC(E1974*D1974,1)</f>
        <v>3096.7</v>
      </c>
      <c r="G1974" s="184">
        <v>0</v>
      </c>
      <c r="H1974" s="178">
        <f>TRUNC(G1974*D1974,1)</f>
        <v>0</v>
      </c>
      <c r="I1974" s="184">
        <v>0</v>
      </c>
      <c r="J1974" s="178">
        <f>TRUNC(I1974*D1974,1)</f>
        <v>0</v>
      </c>
      <c r="K1974" s="184">
        <f t="shared" si="307"/>
        <v>3096.7</v>
      </c>
      <c r="L1974" s="178">
        <f t="shared" si="307"/>
        <v>3096.7</v>
      </c>
      <c r="M1974" s="172" t="s">
        <v>145</v>
      </c>
      <c r="N1974" s="78" t="s">
        <v>4280</v>
      </c>
      <c r="O1974" s="78" t="s">
        <v>4186</v>
      </c>
      <c r="P1974" s="78" t="s">
        <v>332</v>
      </c>
      <c r="Q1974" s="78" t="s">
        <v>332</v>
      </c>
      <c r="R1974" s="78" t="s">
        <v>332</v>
      </c>
      <c r="S1974">
        <v>0</v>
      </c>
      <c r="T1974">
        <v>0</v>
      </c>
      <c r="U1974">
        <v>0.22</v>
      </c>
      <c r="AV1974" s="78" t="s">
        <v>145</v>
      </c>
      <c r="AW1974" s="78" t="s">
        <v>5891</v>
      </c>
      <c r="AX1974" s="78" t="s">
        <v>145</v>
      </c>
      <c r="AY1974" s="78" t="s">
        <v>145</v>
      </c>
      <c r="AZ1974" s="78" t="s">
        <v>145</v>
      </c>
    </row>
    <row r="1975" spans="1:52" ht="30" customHeight="1">
      <c r="A1975" s="172" t="s">
        <v>1812</v>
      </c>
      <c r="B1975" s="172" t="s">
        <v>1514</v>
      </c>
      <c r="C1975" s="172" t="s">
        <v>1515</v>
      </c>
      <c r="D1975" s="173">
        <v>1</v>
      </c>
      <c r="E1975" s="184">
        <f>TRUNC(단가대비표!O371*1/8*16/12*25/20, 1)</f>
        <v>0</v>
      </c>
      <c r="F1975" s="178">
        <f>TRUNC(E1975*D1975,1)</f>
        <v>0</v>
      </c>
      <c r="G1975" s="184">
        <f>TRUNC(단가대비표!P371*1/8*16/12*25/20, 1)</f>
        <v>57077.2</v>
      </c>
      <c r="H1975" s="178">
        <f>TRUNC(G1975*D1975,1)</f>
        <v>57077.2</v>
      </c>
      <c r="I1975" s="184">
        <f>TRUNC(단가대비표!V371*1/8*16/12*25/20, 1)</f>
        <v>0</v>
      </c>
      <c r="J1975" s="178">
        <f>TRUNC(I1975*D1975,1)</f>
        <v>0</v>
      </c>
      <c r="K1975" s="184">
        <f t="shared" si="307"/>
        <v>57077.2</v>
      </c>
      <c r="L1975" s="178">
        <f t="shared" si="307"/>
        <v>57077.2</v>
      </c>
      <c r="M1975" s="172" t="s">
        <v>145</v>
      </c>
      <c r="N1975" s="78" t="s">
        <v>4280</v>
      </c>
      <c r="O1975" s="78" t="s">
        <v>5812</v>
      </c>
      <c r="P1975" s="78" t="s">
        <v>332</v>
      </c>
      <c r="Q1975" s="78" t="s">
        <v>332</v>
      </c>
      <c r="R1975" s="78" t="s">
        <v>331</v>
      </c>
      <c r="AV1975" s="78" t="s">
        <v>145</v>
      </c>
      <c r="AW1975" s="78" t="s">
        <v>5892</v>
      </c>
      <c r="AX1975" s="78" t="s">
        <v>331</v>
      </c>
      <c r="AY1975" s="78" t="s">
        <v>145</v>
      </c>
      <c r="AZ1975" s="78" t="s">
        <v>145</v>
      </c>
    </row>
    <row r="1976" spans="1:52" ht="30" customHeight="1">
      <c r="A1976" s="172" t="s">
        <v>1494</v>
      </c>
      <c r="B1976" s="172" t="s">
        <v>145</v>
      </c>
      <c r="C1976" s="172" t="s">
        <v>145</v>
      </c>
      <c r="D1976" s="173"/>
      <c r="E1976" s="184"/>
      <c r="F1976" s="178">
        <f>TRUNC(SUMIF(N1972:N1975, N1971, F1972:F1975),0)</f>
        <v>17172</v>
      </c>
      <c r="G1976" s="184"/>
      <c r="H1976" s="178">
        <f>TRUNC(SUMIF(N1972:N1975, N1971, H1972:H1975),0)</f>
        <v>57077</v>
      </c>
      <c r="I1976" s="184"/>
      <c r="J1976" s="178">
        <f>TRUNC(SUMIF(N1972:N1975, N1971, J1972:J1975),0)</f>
        <v>22791</v>
      </c>
      <c r="K1976" s="184"/>
      <c r="L1976" s="178">
        <f>F1976+H1976+J1976</f>
        <v>97040</v>
      </c>
      <c r="M1976" s="172" t="s">
        <v>145</v>
      </c>
      <c r="N1976" s="78" t="s">
        <v>342</v>
      </c>
      <c r="O1976" s="78" t="s">
        <v>342</v>
      </c>
      <c r="P1976" s="78" t="s">
        <v>145</v>
      </c>
      <c r="Q1976" s="78" t="s">
        <v>145</v>
      </c>
      <c r="R1976" s="78" t="s">
        <v>145</v>
      </c>
      <c r="AV1976" s="78" t="s">
        <v>145</v>
      </c>
      <c r="AW1976" s="78" t="s">
        <v>145</v>
      </c>
      <c r="AX1976" s="78" t="s">
        <v>145</v>
      </c>
      <c r="AY1976" s="78" t="s">
        <v>145</v>
      </c>
      <c r="AZ1976" s="78" t="s">
        <v>145</v>
      </c>
    </row>
    <row r="1977" spans="1:52" ht="30" customHeight="1">
      <c r="A1977" s="173"/>
      <c r="B1977" s="173"/>
      <c r="C1977" s="173"/>
      <c r="D1977" s="173"/>
      <c r="E1977" s="184"/>
      <c r="F1977" s="178"/>
      <c r="G1977" s="184"/>
      <c r="H1977" s="178"/>
      <c r="I1977" s="184"/>
      <c r="J1977" s="178"/>
      <c r="K1977" s="184"/>
      <c r="L1977" s="178"/>
      <c r="M1977" s="173"/>
    </row>
    <row r="1978" spans="1:52" ht="30" customHeight="1">
      <c r="A1978" s="179" t="s">
        <v>3349</v>
      </c>
      <c r="B1978" s="180"/>
      <c r="C1978" s="180"/>
      <c r="D1978" s="180"/>
      <c r="E1978" s="181"/>
      <c r="F1978" s="182"/>
      <c r="G1978" s="181"/>
      <c r="H1978" s="182"/>
      <c r="I1978" s="181"/>
      <c r="J1978" s="182"/>
      <c r="K1978" s="181"/>
      <c r="L1978" s="182"/>
      <c r="M1978" s="183"/>
      <c r="N1978" s="78" t="s">
        <v>4281</v>
      </c>
    </row>
    <row r="1979" spans="1:52" ht="30" customHeight="1">
      <c r="A1979" s="172" t="s">
        <v>1180</v>
      </c>
      <c r="B1979" s="172" t="s">
        <v>1181</v>
      </c>
      <c r="C1979" s="172" t="s">
        <v>350</v>
      </c>
      <c r="D1979" s="173">
        <v>0.21129999999999999</v>
      </c>
      <c r="E1979" s="184">
        <f>단가대비표!O25</f>
        <v>0</v>
      </c>
      <c r="F1979" s="178">
        <f>TRUNC(E1979*D1979,1)</f>
        <v>0</v>
      </c>
      <c r="G1979" s="184">
        <f>단가대비표!P25</f>
        <v>0</v>
      </c>
      <c r="H1979" s="178">
        <f>TRUNC(G1979*D1979,1)</f>
        <v>0</v>
      </c>
      <c r="I1979" s="184">
        <f>단가대비표!V25</f>
        <v>46215</v>
      </c>
      <c r="J1979" s="178">
        <f>TRUNC(I1979*D1979,1)</f>
        <v>9765.2000000000007</v>
      </c>
      <c r="K1979" s="184">
        <f t="shared" ref="K1979:L1982" si="308">TRUNC(E1979+G1979+I1979,1)</f>
        <v>46215</v>
      </c>
      <c r="L1979" s="178">
        <f t="shared" si="308"/>
        <v>9765.2000000000007</v>
      </c>
      <c r="M1979" s="172" t="s">
        <v>1808</v>
      </c>
      <c r="N1979" s="78" t="s">
        <v>4281</v>
      </c>
      <c r="O1979" s="78" t="s">
        <v>5893</v>
      </c>
      <c r="P1979" s="78" t="s">
        <v>332</v>
      </c>
      <c r="Q1979" s="78" t="s">
        <v>332</v>
      </c>
      <c r="R1979" s="78" t="s">
        <v>331</v>
      </c>
      <c r="AV1979" s="78" t="s">
        <v>145</v>
      </c>
      <c r="AW1979" s="78" t="s">
        <v>5894</v>
      </c>
      <c r="AX1979" s="78" t="s">
        <v>145</v>
      </c>
      <c r="AY1979" s="78" t="s">
        <v>145</v>
      </c>
      <c r="AZ1979" s="78" t="s">
        <v>145</v>
      </c>
    </row>
    <row r="1980" spans="1:52" ht="30" customHeight="1">
      <c r="A1980" s="172" t="s">
        <v>1809</v>
      </c>
      <c r="B1980" s="172" t="s">
        <v>1810</v>
      </c>
      <c r="C1980" s="172" t="s">
        <v>1604</v>
      </c>
      <c r="D1980" s="173">
        <v>9.3000000000000007</v>
      </c>
      <c r="E1980" s="184">
        <f>단가대비표!O57</f>
        <v>1380</v>
      </c>
      <c r="F1980" s="178">
        <f>TRUNC(E1980*D1980,1)</f>
        <v>12834</v>
      </c>
      <c r="G1980" s="184">
        <f>단가대비표!P57</f>
        <v>0</v>
      </c>
      <c r="H1980" s="178">
        <f>TRUNC(G1980*D1980,1)</f>
        <v>0</v>
      </c>
      <c r="I1980" s="184">
        <f>단가대비표!V57</f>
        <v>0</v>
      </c>
      <c r="J1980" s="178">
        <f>TRUNC(I1980*D1980,1)</f>
        <v>0</v>
      </c>
      <c r="K1980" s="184">
        <f t="shared" si="308"/>
        <v>1380</v>
      </c>
      <c r="L1980" s="178">
        <f t="shared" si="308"/>
        <v>12834</v>
      </c>
      <c r="M1980" s="172" t="s">
        <v>145</v>
      </c>
      <c r="N1980" s="78" t="s">
        <v>4281</v>
      </c>
      <c r="O1980" s="78" t="s">
        <v>5809</v>
      </c>
      <c r="P1980" s="78" t="s">
        <v>332</v>
      </c>
      <c r="Q1980" s="78" t="s">
        <v>332</v>
      </c>
      <c r="R1980" s="78" t="s">
        <v>331</v>
      </c>
      <c r="V1980">
        <v>1</v>
      </c>
      <c r="AV1980" s="78" t="s">
        <v>145</v>
      </c>
      <c r="AW1980" s="78" t="s">
        <v>5895</v>
      </c>
      <c r="AX1980" s="78" t="s">
        <v>145</v>
      </c>
      <c r="AY1980" s="78" t="s">
        <v>145</v>
      </c>
      <c r="AZ1980" s="78" t="s">
        <v>145</v>
      </c>
    </row>
    <row r="1981" spans="1:52" ht="30" customHeight="1">
      <c r="A1981" s="172" t="s">
        <v>1551</v>
      </c>
      <c r="B1981" s="172" t="s">
        <v>1828</v>
      </c>
      <c r="C1981" s="172" t="s">
        <v>1096</v>
      </c>
      <c r="D1981" s="173">
        <v>1</v>
      </c>
      <c r="E1981" s="184">
        <f>TRUNC(SUMIF(V1979:V1982, RIGHTB(O1981, 1), F1979:F1982)*U1981, 2)</f>
        <v>3850.2</v>
      </c>
      <c r="F1981" s="178">
        <f>TRUNC(E1981*D1981,1)</f>
        <v>3850.2</v>
      </c>
      <c r="G1981" s="184">
        <v>0</v>
      </c>
      <c r="H1981" s="178">
        <f>TRUNC(G1981*D1981,1)</f>
        <v>0</v>
      </c>
      <c r="I1981" s="184">
        <v>0</v>
      </c>
      <c r="J1981" s="178">
        <f>TRUNC(I1981*D1981,1)</f>
        <v>0</v>
      </c>
      <c r="K1981" s="184">
        <f t="shared" si="308"/>
        <v>3850.2</v>
      </c>
      <c r="L1981" s="178">
        <f t="shared" si="308"/>
        <v>3850.2</v>
      </c>
      <c r="M1981" s="172" t="s">
        <v>145</v>
      </c>
      <c r="N1981" s="78" t="s">
        <v>4281</v>
      </c>
      <c r="O1981" s="78" t="s">
        <v>4186</v>
      </c>
      <c r="P1981" s="78" t="s">
        <v>332</v>
      </c>
      <c r="Q1981" s="78" t="s">
        <v>332</v>
      </c>
      <c r="R1981" s="78" t="s">
        <v>332</v>
      </c>
      <c r="S1981">
        <v>0</v>
      </c>
      <c r="T1981">
        <v>0</v>
      </c>
      <c r="U1981">
        <v>0.3</v>
      </c>
      <c r="AV1981" s="78" t="s">
        <v>145</v>
      </c>
      <c r="AW1981" s="78" t="s">
        <v>5896</v>
      </c>
      <c r="AX1981" s="78" t="s">
        <v>145</v>
      </c>
      <c r="AY1981" s="78" t="s">
        <v>145</v>
      </c>
      <c r="AZ1981" s="78" t="s">
        <v>145</v>
      </c>
    </row>
    <row r="1982" spans="1:52" ht="30" customHeight="1">
      <c r="A1982" s="172" t="s">
        <v>1814</v>
      </c>
      <c r="B1982" s="172" t="s">
        <v>1514</v>
      </c>
      <c r="C1982" s="172" t="s">
        <v>1515</v>
      </c>
      <c r="D1982" s="173">
        <v>1</v>
      </c>
      <c r="E1982" s="184">
        <f>TRUNC(단가대비표!O372*1/8*16/12*25/20, 1)</f>
        <v>0</v>
      </c>
      <c r="F1982" s="178">
        <f>TRUNC(E1982*D1982,1)</f>
        <v>0</v>
      </c>
      <c r="G1982" s="184">
        <f>TRUNC(단가대비표!P372*1/8*16/12*25/20, 1)</f>
        <v>49479.1</v>
      </c>
      <c r="H1982" s="178">
        <f>TRUNC(G1982*D1982,1)</f>
        <v>49479.1</v>
      </c>
      <c r="I1982" s="184">
        <f>TRUNC(단가대비표!V372*1/8*16/12*25/20, 1)</f>
        <v>0</v>
      </c>
      <c r="J1982" s="178">
        <f>TRUNC(I1982*D1982,1)</f>
        <v>0</v>
      </c>
      <c r="K1982" s="184">
        <f t="shared" si="308"/>
        <v>49479.1</v>
      </c>
      <c r="L1982" s="178">
        <f t="shared" si="308"/>
        <v>49479.1</v>
      </c>
      <c r="M1982" s="172" t="s">
        <v>145</v>
      </c>
      <c r="N1982" s="78" t="s">
        <v>4281</v>
      </c>
      <c r="O1982" s="78" t="s">
        <v>5829</v>
      </c>
      <c r="P1982" s="78" t="s">
        <v>332</v>
      </c>
      <c r="Q1982" s="78" t="s">
        <v>332</v>
      </c>
      <c r="R1982" s="78" t="s">
        <v>331</v>
      </c>
      <c r="AV1982" s="78" t="s">
        <v>145</v>
      </c>
      <c r="AW1982" s="78" t="s">
        <v>5897</v>
      </c>
      <c r="AX1982" s="78" t="s">
        <v>331</v>
      </c>
      <c r="AY1982" s="78" t="s">
        <v>145</v>
      </c>
      <c r="AZ1982" s="78" t="s">
        <v>145</v>
      </c>
    </row>
    <row r="1983" spans="1:52" ht="30" customHeight="1">
      <c r="A1983" s="172" t="s">
        <v>1494</v>
      </c>
      <c r="B1983" s="172" t="s">
        <v>145</v>
      </c>
      <c r="C1983" s="172" t="s">
        <v>145</v>
      </c>
      <c r="D1983" s="173"/>
      <c r="E1983" s="184"/>
      <c r="F1983" s="178">
        <f>TRUNC(SUMIF(N1979:N1982, N1978, F1979:F1982),0)</f>
        <v>16684</v>
      </c>
      <c r="G1983" s="184"/>
      <c r="H1983" s="178">
        <f>TRUNC(SUMIF(N1979:N1982, N1978, H1979:H1982),0)</f>
        <v>49479</v>
      </c>
      <c r="I1983" s="184"/>
      <c r="J1983" s="178">
        <f>TRUNC(SUMIF(N1979:N1982, N1978, J1979:J1982),0)</f>
        <v>9765</v>
      </c>
      <c r="K1983" s="184"/>
      <c r="L1983" s="178">
        <f>F1983+H1983+J1983</f>
        <v>75928</v>
      </c>
      <c r="M1983" s="172" t="s">
        <v>145</v>
      </c>
      <c r="N1983" s="78" t="s">
        <v>342</v>
      </c>
      <c r="O1983" s="78" t="s">
        <v>342</v>
      </c>
      <c r="P1983" s="78" t="s">
        <v>145</v>
      </c>
      <c r="Q1983" s="78" t="s">
        <v>145</v>
      </c>
      <c r="R1983" s="78" t="s">
        <v>145</v>
      </c>
      <c r="AV1983" s="78" t="s">
        <v>145</v>
      </c>
      <c r="AW1983" s="78" t="s">
        <v>145</v>
      </c>
      <c r="AX1983" s="78" t="s">
        <v>145</v>
      </c>
      <c r="AY1983" s="78" t="s">
        <v>145</v>
      </c>
      <c r="AZ1983" s="78" t="s">
        <v>145</v>
      </c>
    </row>
    <row r="1984" spans="1:52" ht="30" customHeight="1">
      <c r="A1984" s="173"/>
      <c r="B1984" s="173"/>
      <c r="C1984" s="173"/>
      <c r="D1984" s="173"/>
      <c r="E1984" s="184"/>
      <c r="F1984" s="178"/>
      <c r="G1984" s="184"/>
      <c r="H1984" s="178"/>
      <c r="I1984" s="184"/>
      <c r="J1984" s="178"/>
      <c r="K1984" s="184"/>
      <c r="L1984" s="178"/>
      <c r="M1984" s="173"/>
    </row>
    <row r="1985" spans="1:52" ht="30" customHeight="1">
      <c r="A1985" s="179" t="s">
        <v>3350</v>
      </c>
      <c r="B1985" s="180"/>
      <c r="C1985" s="180"/>
      <c r="D1985" s="180"/>
      <c r="E1985" s="181"/>
      <c r="F1985" s="182"/>
      <c r="G1985" s="181"/>
      <c r="H1985" s="182"/>
      <c r="I1985" s="181"/>
      <c r="J1985" s="182"/>
      <c r="K1985" s="181"/>
      <c r="L1985" s="182"/>
      <c r="M1985" s="183"/>
      <c r="N1985" s="78" t="s">
        <v>4282</v>
      </c>
    </row>
    <row r="1986" spans="1:52" ht="30" customHeight="1">
      <c r="A1986" s="172" t="s">
        <v>1183</v>
      </c>
      <c r="B1986" s="172" t="s">
        <v>1142</v>
      </c>
      <c r="C1986" s="172" t="s">
        <v>350</v>
      </c>
      <c r="D1986" s="173">
        <v>0.28249999999999997</v>
      </c>
      <c r="E1986" s="184">
        <f>단가대비표!O16</f>
        <v>0</v>
      </c>
      <c r="F1986" s="178">
        <f>TRUNC(E1986*D1986,1)</f>
        <v>0</v>
      </c>
      <c r="G1986" s="184">
        <f>단가대비표!P16</f>
        <v>0</v>
      </c>
      <c r="H1986" s="178">
        <f>TRUNC(G1986*D1986,1)</f>
        <v>0</v>
      </c>
      <c r="I1986" s="184">
        <f>단가대비표!V16</f>
        <v>92722</v>
      </c>
      <c r="J1986" s="178">
        <f>TRUNC(I1986*D1986,1)</f>
        <v>26193.9</v>
      </c>
      <c r="K1986" s="184">
        <f t="shared" ref="K1986:L1989" si="309">TRUNC(E1986+G1986+I1986,1)</f>
        <v>92722</v>
      </c>
      <c r="L1986" s="178">
        <f t="shared" si="309"/>
        <v>26193.9</v>
      </c>
      <c r="M1986" s="172" t="s">
        <v>1808</v>
      </c>
      <c r="N1986" s="78" t="s">
        <v>4282</v>
      </c>
      <c r="O1986" s="78" t="s">
        <v>5898</v>
      </c>
      <c r="P1986" s="78" t="s">
        <v>332</v>
      </c>
      <c r="Q1986" s="78" t="s">
        <v>332</v>
      </c>
      <c r="R1986" s="78" t="s">
        <v>331</v>
      </c>
      <c r="AV1986" s="78" t="s">
        <v>145</v>
      </c>
      <c r="AW1986" s="78" t="s">
        <v>5899</v>
      </c>
      <c r="AX1986" s="78" t="s">
        <v>145</v>
      </c>
      <c r="AY1986" s="78" t="s">
        <v>145</v>
      </c>
      <c r="AZ1986" s="78" t="s">
        <v>145</v>
      </c>
    </row>
    <row r="1987" spans="1:52" ht="30" customHeight="1">
      <c r="A1987" s="172" t="s">
        <v>1809</v>
      </c>
      <c r="B1987" s="172" t="s">
        <v>1810</v>
      </c>
      <c r="C1987" s="172" t="s">
        <v>1604</v>
      </c>
      <c r="D1987" s="173">
        <v>14.4</v>
      </c>
      <c r="E1987" s="184">
        <f>단가대비표!O57</f>
        <v>1380</v>
      </c>
      <c r="F1987" s="178">
        <f>TRUNC(E1987*D1987,1)</f>
        <v>19872</v>
      </c>
      <c r="G1987" s="184">
        <f>단가대비표!P57</f>
        <v>0</v>
      </c>
      <c r="H1987" s="178">
        <f>TRUNC(G1987*D1987,1)</f>
        <v>0</v>
      </c>
      <c r="I1987" s="184">
        <f>단가대비표!V57</f>
        <v>0</v>
      </c>
      <c r="J1987" s="178">
        <f>TRUNC(I1987*D1987,1)</f>
        <v>0</v>
      </c>
      <c r="K1987" s="184">
        <f t="shared" si="309"/>
        <v>1380</v>
      </c>
      <c r="L1987" s="178">
        <f t="shared" si="309"/>
        <v>19872</v>
      </c>
      <c r="M1987" s="172" t="s">
        <v>145</v>
      </c>
      <c r="N1987" s="78" t="s">
        <v>4282</v>
      </c>
      <c r="O1987" s="78" t="s">
        <v>5809</v>
      </c>
      <c r="P1987" s="78" t="s">
        <v>332</v>
      </c>
      <c r="Q1987" s="78" t="s">
        <v>332</v>
      </c>
      <c r="R1987" s="78" t="s">
        <v>331</v>
      </c>
      <c r="V1987">
        <v>1</v>
      </c>
      <c r="AV1987" s="78" t="s">
        <v>145</v>
      </c>
      <c r="AW1987" s="78" t="s">
        <v>5900</v>
      </c>
      <c r="AX1987" s="78" t="s">
        <v>145</v>
      </c>
      <c r="AY1987" s="78" t="s">
        <v>145</v>
      </c>
      <c r="AZ1987" s="78" t="s">
        <v>145</v>
      </c>
    </row>
    <row r="1988" spans="1:52" ht="30" customHeight="1">
      <c r="A1988" s="172" t="s">
        <v>1551</v>
      </c>
      <c r="B1988" s="172" t="s">
        <v>1828</v>
      </c>
      <c r="C1988" s="172" t="s">
        <v>1096</v>
      </c>
      <c r="D1988" s="173">
        <v>1</v>
      </c>
      <c r="E1988" s="184">
        <f>TRUNC(SUMIF(V1986:V1989, RIGHTB(O1988, 1), F1986:F1989)*U1988, 2)</f>
        <v>5961.6</v>
      </c>
      <c r="F1988" s="178">
        <f>TRUNC(E1988*D1988,1)</f>
        <v>5961.6</v>
      </c>
      <c r="G1988" s="184">
        <v>0</v>
      </c>
      <c r="H1988" s="178">
        <f>TRUNC(G1988*D1988,1)</f>
        <v>0</v>
      </c>
      <c r="I1988" s="184">
        <v>0</v>
      </c>
      <c r="J1988" s="178">
        <f>TRUNC(I1988*D1988,1)</f>
        <v>0</v>
      </c>
      <c r="K1988" s="184">
        <f t="shared" si="309"/>
        <v>5961.6</v>
      </c>
      <c r="L1988" s="178">
        <f t="shared" si="309"/>
        <v>5961.6</v>
      </c>
      <c r="M1988" s="172" t="s">
        <v>145</v>
      </c>
      <c r="N1988" s="78" t="s">
        <v>4282</v>
      </c>
      <c r="O1988" s="78" t="s">
        <v>4186</v>
      </c>
      <c r="P1988" s="78" t="s">
        <v>332</v>
      </c>
      <c r="Q1988" s="78" t="s">
        <v>332</v>
      </c>
      <c r="R1988" s="78" t="s">
        <v>332</v>
      </c>
      <c r="S1988">
        <v>0</v>
      </c>
      <c r="T1988">
        <v>0</v>
      </c>
      <c r="U1988">
        <v>0.3</v>
      </c>
      <c r="AV1988" s="78" t="s">
        <v>145</v>
      </c>
      <c r="AW1988" s="78" t="s">
        <v>5901</v>
      </c>
      <c r="AX1988" s="78" t="s">
        <v>145</v>
      </c>
      <c r="AY1988" s="78" t="s">
        <v>145</v>
      </c>
      <c r="AZ1988" s="78" t="s">
        <v>145</v>
      </c>
    </row>
    <row r="1989" spans="1:52" ht="30" customHeight="1">
      <c r="A1989" s="172" t="s">
        <v>1812</v>
      </c>
      <c r="B1989" s="172" t="s">
        <v>1514</v>
      </c>
      <c r="C1989" s="172" t="s">
        <v>1515</v>
      </c>
      <c r="D1989" s="173">
        <v>1</v>
      </c>
      <c r="E1989" s="184">
        <f>TRUNC(단가대비표!O371*1/8*16/12*25/20, 1)</f>
        <v>0</v>
      </c>
      <c r="F1989" s="178">
        <f>TRUNC(E1989*D1989,1)</f>
        <v>0</v>
      </c>
      <c r="G1989" s="184">
        <f>TRUNC(단가대비표!P371*1/8*16/12*25/20, 1)</f>
        <v>57077.2</v>
      </c>
      <c r="H1989" s="178">
        <f>TRUNC(G1989*D1989,1)</f>
        <v>57077.2</v>
      </c>
      <c r="I1989" s="184">
        <f>TRUNC(단가대비표!V371*1/8*16/12*25/20, 1)</f>
        <v>0</v>
      </c>
      <c r="J1989" s="178">
        <f>TRUNC(I1989*D1989,1)</f>
        <v>0</v>
      </c>
      <c r="K1989" s="184">
        <f t="shared" si="309"/>
        <v>57077.2</v>
      </c>
      <c r="L1989" s="178">
        <f t="shared" si="309"/>
        <v>57077.2</v>
      </c>
      <c r="M1989" s="172" t="s">
        <v>145</v>
      </c>
      <c r="N1989" s="78" t="s">
        <v>4282</v>
      </c>
      <c r="O1989" s="78" t="s">
        <v>5812</v>
      </c>
      <c r="P1989" s="78" t="s">
        <v>332</v>
      </c>
      <c r="Q1989" s="78" t="s">
        <v>332</v>
      </c>
      <c r="R1989" s="78" t="s">
        <v>331</v>
      </c>
      <c r="AV1989" s="78" t="s">
        <v>145</v>
      </c>
      <c r="AW1989" s="78" t="s">
        <v>5902</v>
      </c>
      <c r="AX1989" s="78" t="s">
        <v>331</v>
      </c>
      <c r="AY1989" s="78" t="s">
        <v>145</v>
      </c>
      <c r="AZ1989" s="78" t="s">
        <v>145</v>
      </c>
    </row>
    <row r="1990" spans="1:52" ht="30" customHeight="1">
      <c r="A1990" s="172" t="s">
        <v>1494</v>
      </c>
      <c r="B1990" s="172" t="s">
        <v>145</v>
      </c>
      <c r="C1990" s="172" t="s">
        <v>145</v>
      </c>
      <c r="D1990" s="173"/>
      <c r="E1990" s="184"/>
      <c r="F1990" s="178">
        <f>TRUNC(SUMIF(N1986:N1989, N1985, F1986:F1989),0)</f>
        <v>25833</v>
      </c>
      <c r="G1990" s="184"/>
      <c r="H1990" s="178">
        <f>TRUNC(SUMIF(N1986:N1989, N1985, H1986:H1989),0)</f>
        <v>57077</v>
      </c>
      <c r="I1990" s="184"/>
      <c r="J1990" s="178">
        <f>TRUNC(SUMIF(N1986:N1989, N1985, J1986:J1989),0)</f>
        <v>26193</v>
      </c>
      <c r="K1990" s="184"/>
      <c r="L1990" s="178">
        <f>F1990+H1990+J1990</f>
        <v>109103</v>
      </c>
      <c r="M1990" s="172" t="s">
        <v>145</v>
      </c>
      <c r="N1990" s="78" t="s">
        <v>342</v>
      </c>
      <c r="O1990" s="78" t="s">
        <v>342</v>
      </c>
      <c r="P1990" s="78" t="s">
        <v>145</v>
      </c>
      <c r="Q1990" s="78" t="s">
        <v>145</v>
      </c>
      <c r="R1990" s="78" t="s">
        <v>145</v>
      </c>
      <c r="AV1990" s="78" t="s">
        <v>145</v>
      </c>
      <c r="AW1990" s="78" t="s">
        <v>145</v>
      </c>
      <c r="AX1990" s="78" t="s">
        <v>145</v>
      </c>
      <c r="AY1990" s="78" t="s">
        <v>145</v>
      </c>
      <c r="AZ1990" s="78" t="s">
        <v>145</v>
      </c>
    </row>
    <row r="1991" spans="1:52" ht="30" customHeight="1">
      <c r="A1991" s="173"/>
      <c r="B1991" s="173"/>
      <c r="C1991" s="173"/>
      <c r="D1991" s="173"/>
      <c r="E1991" s="184"/>
      <c r="F1991" s="178"/>
      <c r="G1991" s="184"/>
      <c r="H1991" s="178"/>
      <c r="I1991" s="184"/>
      <c r="J1991" s="178"/>
      <c r="K1991" s="184"/>
      <c r="L1991" s="178"/>
      <c r="M1991" s="173"/>
    </row>
    <row r="1992" spans="1:52" ht="30" customHeight="1">
      <c r="A1992" s="179" t="s">
        <v>3351</v>
      </c>
      <c r="B1992" s="180"/>
      <c r="C1992" s="180"/>
      <c r="D1992" s="180"/>
      <c r="E1992" s="181"/>
      <c r="F1992" s="182"/>
      <c r="G1992" s="181"/>
      <c r="H1992" s="182"/>
      <c r="I1992" s="181"/>
      <c r="J1992" s="182"/>
      <c r="K1992" s="181"/>
      <c r="L1992" s="182"/>
      <c r="M1992" s="183"/>
      <c r="N1992" s="78" t="s">
        <v>4283</v>
      </c>
    </row>
    <row r="1993" spans="1:52" ht="30" customHeight="1">
      <c r="A1993" s="172" t="s">
        <v>1185</v>
      </c>
      <c r="B1993" s="172" t="s">
        <v>1186</v>
      </c>
      <c r="C1993" s="172" t="s">
        <v>350</v>
      </c>
      <c r="D1993" s="173">
        <v>0.28249999999999997</v>
      </c>
      <c r="E1993" s="184">
        <f>단가대비표!O15</f>
        <v>0</v>
      </c>
      <c r="F1993" s="178">
        <f>TRUNC(E1993*D1993,1)</f>
        <v>0</v>
      </c>
      <c r="G1993" s="184">
        <f>단가대비표!P15</f>
        <v>0</v>
      </c>
      <c r="H1993" s="178">
        <f>TRUNC(G1993*D1993,1)</f>
        <v>0</v>
      </c>
      <c r="I1993" s="184">
        <f>단가대비표!V15</f>
        <v>6733</v>
      </c>
      <c r="J1993" s="178">
        <f>TRUNC(I1993*D1993,1)</f>
        <v>1902</v>
      </c>
      <c r="K1993" s="184">
        <f t="shared" ref="K1993:L1996" si="310">TRUNC(E1993+G1993+I1993,1)</f>
        <v>6733</v>
      </c>
      <c r="L1993" s="178">
        <f t="shared" si="310"/>
        <v>1902</v>
      </c>
      <c r="M1993" s="172" t="s">
        <v>1808</v>
      </c>
      <c r="N1993" s="78" t="s">
        <v>4283</v>
      </c>
      <c r="O1993" s="78" t="s">
        <v>5903</v>
      </c>
      <c r="P1993" s="78" t="s">
        <v>332</v>
      </c>
      <c r="Q1993" s="78" t="s">
        <v>332</v>
      </c>
      <c r="R1993" s="78" t="s">
        <v>331</v>
      </c>
      <c r="AV1993" s="78" t="s">
        <v>145</v>
      </c>
      <c r="AW1993" s="78" t="s">
        <v>5904</v>
      </c>
      <c r="AX1993" s="78" t="s">
        <v>145</v>
      </c>
      <c r="AY1993" s="78" t="s">
        <v>145</v>
      </c>
      <c r="AZ1993" s="78" t="s">
        <v>145</v>
      </c>
    </row>
    <row r="1994" spans="1:52" ht="30" customHeight="1">
      <c r="A1994" s="172" t="s">
        <v>1809</v>
      </c>
      <c r="B1994" s="172" t="s">
        <v>1810</v>
      </c>
      <c r="C1994" s="172" t="s">
        <v>1604</v>
      </c>
      <c r="D1994" s="173">
        <v>2.2000000000000002</v>
      </c>
      <c r="E1994" s="184">
        <f>단가대비표!O57</f>
        <v>1380</v>
      </c>
      <c r="F1994" s="178">
        <f>TRUNC(E1994*D1994,1)</f>
        <v>3036</v>
      </c>
      <c r="G1994" s="184">
        <f>단가대비표!P57</f>
        <v>0</v>
      </c>
      <c r="H1994" s="178">
        <f>TRUNC(G1994*D1994,1)</f>
        <v>0</v>
      </c>
      <c r="I1994" s="184">
        <f>단가대비표!V57</f>
        <v>0</v>
      </c>
      <c r="J1994" s="178">
        <f>TRUNC(I1994*D1994,1)</f>
        <v>0</v>
      </c>
      <c r="K1994" s="184">
        <f t="shared" si="310"/>
        <v>1380</v>
      </c>
      <c r="L1994" s="178">
        <f t="shared" si="310"/>
        <v>3036</v>
      </c>
      <c r="M1994" s="172" t="s">
        <v>145</v>
      </c>
      <c r="N1994" s="78" t="s">
        <v>4283</v>
      </c>
      <c r="O1994" s="78" t="s">
        <v>5809</v>
      </c>
      <c r="P1994" s="78" t="s">
        <v>332</v>
      </c>
      <c r="Q1994" s="78" t="s">
        <v>332</v>
      </c>
      <c r="R1994" s="78" t="s">
        <v>331</v>
      </c>
      <c r="V1994">
        <v>1</v>
      </c>
      <c r="AV1994" s="78" t="s">
        <v>145</v>
      </c>
      <c r="AW1994" s="78" t="s">
        <v>5905</v>
      </c>
      <c r="AX1994" s="78" t="s">
        <v>145</v>
      </c>
      <c r="AY1994" s="78" t="s">
        <v>145</v>
      </c>
      <c r="AZ1994" s="78" t="s">
        <v>145</v>
      </c>
    </row>
    <row r="1995" spans="1:52" ht="30" customHeight="1">
      <c r="A1995" s="172" t="s">
        <v>1551</v>
      </c>
      <c r="B1995" s="172" t="s">
        <v>1829</v>
      </c>
      <c r="C1995" s="172" t="s">
        <v>1096</v>
      </c>
      <c r="D1995" s="173">
        <v>1</v>
      </c>
      <c r="E1995" s="184">
        <f>TRUNC(SUMIF(V1993:V1996, RIGHTB(O1995, 1), F1993:F1996)*U1995, 2)</f>
        <v>394.68</v>
      </c>
      <c r="F1995" s="178">
        <f>TRUNC(E1995*D1995,1)</f>
        <v>394.6</v>
      </c>
      <c r="G1995" s="184">
        <v>0</v>
      </c>
      <c r="H1995" s="178">
        <f>TRUNC(G1995*D1995,1)</f>
        <v>0</v>
      </c>
      <c r="I1995" s="184">
        <v>0</v>
      </c>
      <c r="J1995" s="178">
        <f>TRUNC(I1995*D1995,1)</f>
        <v>0</v>
      </c>
      <c r="K1995" s="184">
        <f t="shared" si="310"/>
        <v>394.6</v>
      </c>
      <c r="L1995" s="178">
        <f t="shared" si="310"/>
        <v>394.6</v>
      </c>
      <c r="M1995" s="172" t="s">
        <v>145</v>
      </c>
      <c r="N1995" s="78" t="s">
        <v>4283</v>
      </c>
      <c r="O1995" s="78" t="s">
        <v>4186</v>
      </c>
      <c r="P1995" s="78" t="s">
        <v>332</v>
      </c>
      <c r="Q1995" s="78" t="s">
        <v>332</v>
      </c>
      <c r="R1995" s="78" t="s">
        <v>332</v>
      </c>
      <c r="S1995">
        <v>0</v>
      </c>
      <c r="T1995">
        <v>0</v>
      </c>
      <c r="U1995">
        <v>0.13</v>
      </c>
      <c r="AV1995" s="78" t="s">
        <v>145</v>
      </c>
      <c r="AW1995" s="78" t="s">
        <v>5906</v>
      </c>
      <c r="AX1995" s="78" t="s">
        <v>145</v>
      </c>
      <c r="AY1995" s="78" t="s">
        <v>145</v>
      </c>
      <c r="AZ1995" s="78" t="s">
        <v>145</v>
      </c>
    </row>
    <row r="1996" spans="1:52" ht="30" customHeight="1">
      <c r="A1996" s="172" t="s">
        <v>1830</v>
      </c>
      <c r="B1996" s="172" t="s">
        <v>1514</v>
      </c>
      <c r="C1996" s="172" t="s">
        <v>1515</v>
      </c>
      <c r="D1996" s="173">
        <v>1</v>
      </c>
      <c r="E1996" s="184">
        <f>TRUNC(단가대비표!O373*1/8*16/12*25/20, 1)</f>
        <v>0</v>
      </c>
      <c r="F1996" s="178">
        <f>TRUNC(E1996*D1996,1)</f>
        <v>0</v>
      </c>
      <c r="G1996" s="184">
        <f>TRUNC(단가대비표!P373*1/8*16/12*25/20, 1)</f>
        <v>35608.300000000003</v>
      </c>
      <c r="H1996" s="178">
        <f>TRUNC(G1996*D1996,1)</f>
        <v>35608.300000000003</v>
      </c>
      <c r="I1996" s="184">
        <f>TRUNC(단가대비표!V373*1/8*16/12*25/20, 1)</f>
        <v>0</v>
      </c>
      <c r="J1996" s="178">
        <f>TRUNC(I1996*D1996,1)</f>
        <v>0</v>
      </c>
      <c r="K1996" s="184">
        <f t="shared" si="310"/>
        <v>35608.300000000003</v>
      </c>
      <c r="L1996" s="178">
        <f t="shared" si="310"/>
        <v>35608.300000000003</v>
      </c>
      <c r="M1996" s="172" t="s">
        <v>145</v>
      </c>
      <c r="N1996" s="78" t="s">
        <v>4283</v>
      </c>
      <c r="O1996" s="78" t="s">
        <v>5907</v>
      </c>
      <c r="P1996" s="78" t="s">
        <v>332</v>
      </c>
      <c r="Q1996" s="78" t="s">
        <v>332</v>
      </c>
      <c r="R1996" s="78" t="s">
        <v>331</v>
      </c>
      <c r="AV1996" s="78" t="s">
        <v>145</v>
      </c>
      <c r="AW1996" s="78" t="s">
        <v>5908</v>
      </c>
      <c r="AX1996" s="78" t="s">
        <v>331</v>
      </c>
      <c r="AY1996" s="78" t="s">
        <v>145</v>
      </c>
      <c r="AZ1996" s="78" t="s">
        <v>145</v>
      </c>
    </row>
    <row r="1997" spans="1:52" ht="30" customHeight="1">
      <c r="A1997" s="172" t="s">
        <v>1494</v>
      </c>
      <c r="B1997" s="172" t="s">
        <v>145</v>
      </c>
      <c r="C1997" s="172" t="s">
        <v>145</v>
      </c>
      <c r="D1997" s="173"/>
      <c r="E1997" s="184"/>
      <c r="F1997" s="178">
        <f>TRUNC(SUMIF(N1993:N1996, N1992, F1993:F1996),0)</f>
        <v>3430</v>
      </c>
      <c r="G1997" s="184"/>
      <c r="H1997" s="178">
        <f>TRUNC(SUMIF(N1993:N1996, N1992, H1993:H1996),0)</f>
        <v>35608</v>
      </c>
      <c r="I1997" s="184"/>
      <c r="J1997" s="178">
        <f>TRUNC(SUMIF(N1993:N1996, N1992, J1993:J1996),0)</f>
        <v>1902</v>
      </c>
      <c r="K1997" s="184"/>
      <c r="L1997" s="178">
        <f>F1997+H1997+J1997</f>
        <v>40940</v>
      </c>
      <c r="M1997" s="172" t="s">
        <v>145</v>
      </c>
      <c r="N1997" s="78" t="s">
        <v>342</v>
      </c>
      <c r="O1997" s="78" t="s">
        <v>342</v>
      </c>
      <c r="P1997" s="78" t="s">
        <v>145</v>
      </c>
      <c r="Q1997" s="78" t="s">
        <v>145</v>
      </c>
      <c r="R1997" s="78" t="s">
        <v>145</v>
      </c>
      <c r="AV1997" s="78" t="s">
        <v>145</v>
      </c>
      <c r="AW1997" s="78" t="s">
        <v>145</v>
      </c>
      <c r="AX1997" s="78" t="s">
        <v>145</v>
      </c>
      <c r="AY1997" s="78" t="s">
        <v>145</v>
      </c>
      <c r="AZ1997" s="78" t="s">
        <v>145</v>
      </c>
    </row>
    <row r="1998" spans="1:52" ht="30" customHeight="1">
      <c r="A1998" s="173"/>
      <c r="B1998" s="173"/>
      <c r="C1998" s="173"/>
      <c r="D1998" s="173"/>
      <c r="E1998" s="184"/>
      <c r="F1998" s="178"/>
      <c r="G1998" s="184"/>
      <c r="H1998" s="178"/>
      <c r="I1998" s="184"/>
      <c r="J1998" s="178"/>
      <c r="K1998" s="184"/>
      <c r="L1998" s="178"/>
      <c r="M1998" s="173"/>
    </row>
    <row r="1999" spans="1:52" ht="30" customHeight="1">
      <c r="A1999" s="179" t="s">
        <v>3352</v>
      </c>
      <c r="B1999" s="180"/>
      <c r="C1999" s="180"/>
      <c r="D1999" s="180"/>
      <c r="E1999" s="181"/>
      <c r="F1999" s="182"/>
      <c r="G1999" s="181"/>
      <c r="H1999" s="182"/>
      <c r="I1999" s="181"/>
      <c r="J1999" s="182"/>
      <c r="K1999" s="181"/>
      <c r="L1999" s="182"/>
      <c r="M1999" s="183"/>
      <c r="N1999" s="78" t="s">
        <v>4284</v>
      </c>
    </row>
    <row r="2000" spans="1:52" ht="30" customHeight="1">
      <c r="A2000" s="172" t="s">
        <v>1672</v>
      </c>
      <c r="B2000" s="172" t="s">
        <v>1514</v>
      </c>
      <c r="C2000" s="172" t="s">
        <v>1515</v>
      </c>
      <c r="D2000" s="173">
        <v>4.8000000000000001E-2</v>
      </c>
      <c r="E2000" s="184">
        <f>단가대비표!O366</f>
        <v>0</v>
      </c>
      <c r="F2000" s="178">
        <f>TRUNC(E2000*D2000,1)</f>
        <v>0</v>
      </c>
      <c r="G2000" s="184">
        <f>단가대비표!P366</f>
        <v>252249</v>
      </c>
      <c r="H2000" s="178">
        <f>TRUNC(G2000*D2000,1)</f>
        <v>12107.9</v>
      </c>
      <c r="I2000" s="184">
        <f>단가대비표!V366</f>
        <v>0</v>
      </c>
      <c r="J2000" s="178">
        <f>TRUNC(I2000*D2000,1)</f>
        <v>0</v>
      </c>
      <c r="K2000" s="184">
        <f>TRUNC(E2000+G2000+I2000,1)</f>
        <v>252249</v>
      </c>
      <c r="L2000" s="178">
        <f>TRUNC(F2000+H2000+J2000,1)</f>
        <v>12107.9</v>
      </c>
      <c r="M2000" s="172" t="s">
        <v>145</v>
      </c>
      <c r="N2000" s="78" t="s">
        <v>4284</v>
      </c>
      <c r="O2000" s="78" t="s">
        <v>4926</v>
      </c>
      <c r="P2000" s="78" t="s">
        <v>332</v>
      </c>
      <c r="Q2000" s="78" t="s">
        <v>332</v>
      </c>
      <c r="R2000" s="78" t="s">
        <v>331</v>
      </c>
      <c r="AV2000" s="78" t="s">
        <v>145</v>
      </c>
      <c r="AW2000" s="78" t="s">
        <v>5909</v>
      </c>
      <c r="AX2000" s="78" t="s">
        <v>145</v>
      </c>
      <c r="AY2000" s="78" t="s">
        <v>145</v>
      </c>
      <c r="AZ2000" s="78" t="s">
        <v>145</v>
      </c>
    </row>
    <row r="2001" spans="1:52" ht="30" customHeight="1">
      <c r="A2001" s="172" t="s">
        <v>1516</v>
      </c>
      <c r="B2001" s="172" t="s">
        <v>1514</v>
      </c>
      <c r="C2001" s="172" t="s">
        <v>1515</v>
      </c>
      <c r="D2001" s="173">
        <v>2.4E-2</v>
      </c>
      <c r="E2001" s="184">
        <f>단가대비표!O345</f>
        <v>0</v>
      </c>
      <c r="F2001" s="178">
        <f>TRUNC(E2001*D2001,1)</f>
        <v>0</v>
      </c>
      <c r="G2001" s="184">
        <f>단가대비표!P345</f>
        <v>169804</v>
      </c>
      <c r="H2001" s="178">
        <f>TRUNC(G2001*D2001,1)</f>
        <v>4075.2</v>
      </c>
      <c r="I2001" s="184">
        <f>단가대비표!V345</f>
        <v>0</v>
      </c>
      <c r="J2001" s="178">
        <f>TRUNC(I2001*D2001,1)</f>
        <v>0</v>
      </c>
      <c r="K2001" s="184">
        <f>TRUNC(E2001+G2001+I2001,1)</f>
        <v>169804</v>
      </c>
      <c r="L2001" s="178">
        <f>TRUNC(F2001+H2001+J2001,1)</f>
        <v>4075.2</v>
      </c>
      <c r="M2001" s="172" t="s">
        <v>145</v>
      </c>
      <c r="N2001" s="78" t="s">
        <v>4284</v>
      </c>
      <c r="O2001" s="78" t="s">
        <v>4472</v>
      </c>
      <c r="P2001" s="78" t="s">
        <v>332</v>
      </c>
      <c r="Q2001" s="78" t="s">
        <v>332</v>
      </c>
      <c r="R2001" s="78" t="s">
        <v>331</v>
      </c>
      <c r="AV2001" s="78" t="s">
        <v>145</v>
      </c>
      <c r="AW2001" s="78" t="s">
        <v>5910</v>
      </c>
      <c r="AX2001" s="78" t="s">
        <v>145</v>
      </c>
      <c r="AY2001" s="78" t="s">
        <v>145</v>
      </c>
      <c r="AZ2001" s="78" t="s">
        <v>145</v>
      </c>
    </row>
    <row r="2002" spans="1:52" ht="30" customHeight="1">
      <c r="A2002" s="172" t="s">
        <v>1494</v>
      </c>
      <c r="B2002" s="172" t="s">
        <v>145</v>
      </c>
      <c r="C2002" s="172" t="s">
        <v>145</v>
      </c>
      <c r="D2002" s="173"/>
      <c r="E2002" s="184"/>
      <c r="F2002" s="178">
        <f>TRUNC(SUMIF(N2000:N2001, N1999, F2000:F2001),0)</f>
        <v>0</v>
      </c>
      <c r="G2002" s="184"/>
      <c r="H2002" s="178">
        <f>TRUNC(SUMIF(N2000:N2001, N1999, H2000:H2001),0)</f>
        <v>16183</v>
      </c>
      <c r="I2002" s="184"/>
      <c r="J2002" s="178">
        <f>TRUNC(SUMIF(N2000:N2001, N1999, J2000:J2001),0)</f>
        <v>0</v>
      </c>
      <c r="K2002" s="184"/>
      <c r="L2002" s="178">
        <f>F2002+H2002+J2002</f>
        <v>16183</v>
      </c>
      <c r="M2002" s="172" t="s">
        <v>145</v>
      </c>
      <c r="N2002" s="78" t="s">
        <v>342</v>
      </c>
      <c r="O2002" s="78" t="s">
        <v>342</v>
      </c>
      <c r="P2002" s="78" t="s">
        <v>145</v>
      </c>
      <c r="Q2002" s="78" t="s">
        <v>145</v>
      </c>
      <c r="R2002" s="78" t="s">
        <v>145</v>
      </c>
      <c r="AV2002" s="78" t="s">
        <v>145</v>
      </c>
      <c r="AW2002" s="78" t="s">
        <v>145</v>
      </c>
      <c r="AX2002" s="78" t="s">
        <v>145</v>
      </c>
      <c r="AY2002" s="78" t="s">
        <v>145</v>
      </c>
      <c r="AZ2002" s="78" t="s">
        <v>145</v>
      </c>
    </row>
    <row r="2003" spans="1:52" ht="30" customHeight="1">
      <c r="A2003" s="173"/>
      <c r="B2003" s="173"/>
      <c r="C2003" s="173"/>
      <c r="D2003" s="173"/>
      <c r="E2003" s="184"/>
      <c r="F2003" s="178"/>
      <c r="G2003" s="184"/>
      <c r="H2003" s="178"/>
      <c r="I2003" s="184"/>
      <c r="J2003" s="178"/>
      <c r="K2003" s="184"/>
      <c r="L2003" s="178"/>
      <c r="M2003" s="173"/>
    </row>
    <row r="2004" spans="1:52" ht="30" customHeight="1">
      <c r="A2004" s="179" t="s">
        <v>3353</v>
      </c>
      <c r="B2004" s="180"/>
      <c r="C2004" s="180"/>
      <c r="D2004" s="180"/>
      <c r="E2004" s="181"/>
      <c r="F2004" s="182"/>
      <c r="G2004" s="181"/>
      <c r="H2004" s="182"/>
      <c r="I2004" s="181"/>
      <c r="J2004" s="182"/>
      <c r="K2004" s="181"/>
      <c r="L2004" s="182"/>
      <c r="M2004" s="183"/>
      <c r="N2004" s="78" t="s">
        <v>4285</v>
      </c>
    </row>
    <row r="2005" spans="1:52" ht="30" customHeight="1">
      <c r="A2005" s="172" t="s">
        <v>1672</v>
      </c>
      <c r="B2005" s="172" t="s">
        <v>1514</v>
      </c>
      <c r="C2005" s="172" t="s">
        <v>1515</v>
      </c>
      <c r="D2005" s="173">
        <v>5.0000000000000001E-3</v>
      </c>
      <c r="E2005" s="184">
        <f>단가대비표!O366</f>
        <v>0</v>
      </c>
      <c r="F2005" s="178">
        <f>TRUNC(E2005*D2005,1)</f>
        <v>0</v>
      </c>
      <c r="G2005" s="184">
        <f>단가대비표!P366</f>
        <v>252249</v>
      </c>
      <c r="H2005" s="178">
        <f>TRUNC(G2005*D2005,1)</f>
        <v>1261.2</v>
      </c>
      <c r="I2005" s="184">
        <f>단가대비표!V366</f>
        <v>0</v>
      </c>
      <c r="J2005" s="178">
        <f>TRUNC(I2005*D2005,1)</f>
        <v>0</v>
      </c>
      <c r="K2005" s="184">
        <f>TRUNC(E2005+G2005+I2005,1)</f>
        <v>252249</v>
      </c>
      <c r="L2005" s="178">
        <f>TRUNC(F2005+H2005+J2005,1)</f>
        <v>1261.2</v>
      </c>
      <c r="M2005" s="172" t="s">
        <v>145</v>
      </c>
      <c r="N2005" s="78" t="s">
        <v>4285</v>
      </c>
      <c r="O2005" s="78" t="s">
        <v>4926</v>
      </c>
      <c r="P2005" s="78" t="s">
        <v>332</v>
      </c>
      <c r="Q2005" s="78" t="s">
        <v>332</v>
      </c>
      <c r="R2005" s="78" t="s">
        <v>331</v>
      </c>
      <c r="AV2005" s="78" t="s">
        <v>145</v>
      </c>
      <c r="AW2005" s="78" t="s">
        <v>5911</v>
      </c>
      <c r="AX2005" s="78" t="s">
        <v>145</v>
      </c>
      <c r="AY2005" s="78" t="s">
        <v>145</v>
      </c>
      <c r="AZ2005" s="78" t="s">
        <v>145</v>
      </c>
    </row>
    <row r="2006" spans="1:52" ht="30" customHeight="1">
      <c r="A2006" s="172" t="s">
        <v>1516</v>
      </c>
      <c r="B2006" s="172" t="s">
        <v>1514</v>
      </c>
      <c r="C2006" s="172" t="s">
        <v>1515</v>
      </c>
      <c r="D2006" s="173">
        <v>1E-3</v>
      </c>
      <c r="E2006" s="184">
        <f>단가대비표!O345</f>
        <v>0</v>
      </c>
      <c r="F2006" s="178">
        <f>TRUNC(E2006*D2006,1)</f>
        <v>0</v>
      </c>
      <c r="G2006" s="184">
        <f>단가대비표!P345</f>
        <v>169804</v>
      </c>
      <c r="H2006" s="178">
        <f>TRUNC(G2006*D2006,1)</f>
        <v>169.8</v>
      </c>
      <c r="I2006" s="184">
        <f>단가대비표!V345</f>
        <v>0</v>
      </c>
      <c r="J2006" s="178">
        <f>TRUNC(I2006*D2006,1)</f>
        <v>0</v>
      </c>
      <c r="K2006" s="184">
        <f>TRUNC(E2006+G2006+I2006,1)</f>
        <v>169804</v>
      </c>
      <c r="L2006" s="178">
        <f>TRUNC(F2006+H2006+J2006,1)</f>
        <v>169.8</v>
      </c>
      <c r="M2006" s="172" t="s">
        <v>145</v>
      </c>
      <c r="N2006" s="78" t="s">
        <v>4285</v>
      </c>
      <c r="O2006" s="78" t="s">
        <v>4472</v>
      </c>
      <c r="P2006" s="78" t="s">
        <v>332</v>
      </c>
      <c r="Q2006" s="78" t="s">
        <v>332</v>
      </c>
      <c r="R2006" s="78" t="s">
        <v>331</v>
      </c>
      <c r="AV2006" s="78" t="s">
        <v>145</v>
      </c>
      <c r="AW2006" s="78" t="s">
        <v>5912</v>
      </c>
      <c r="AX2006" s="78" t="s">
        <v>145</v>
      </c>
      <c r="AY2006" s="78" t="s">
        <v>145</v>
      </c>
      <c r="AZ2006" s="78" t="s">
        <v>145</v>
      </c>
    </row>
    <row r="2007" spans="1:52" ht="30" customHeight="1">
      <c r="A2007" s="172" t="s">
        <v>1494</v>
      </c>
      <c r="B2007" s="172" t="s">
        <v>145</v>
      </c>
      <c r="C2007" s="172" t="s">
        <v>145</v>
      </c>
      <c r="D2007" s="173"/>
      <c r="E2007" s="184"/>
      <c r="F2007" s="178">
        <f>TRUNC(SUMIF(N2005:N2006, N2004, F2005:F2006),0)</f>
        <v>0</v>
      </c>
      <c r="G2007" s="184"/>
      <c r="H2007" s="178">
        <f>TRUNC(SUMIF(N2005:N2006, N2004, H2005:H2006),0)</f>
        <v>1431</v>
      </c>
      <c r="I2007" s="184"/>
      <c r="J2007" s="178">
        <f>TRUNC(SUMIF(N2005:N2006, N2004, J2005:J2006),0)</f>
        <v>0</v>
      </c>
      <c r="K2007" s="184"/>
      <c r="L2007" s="178">
        <f>F2007+H2007+J2007</f>
        <v>1431</v>
      </c>
      <c r="M2007" s="172" t="s">
        <v>145</v>
      </c>
      <c r="N2007" s="78" t="s">
        <v>342</v>
      </c>
      <c r="O2007" s="78" t="s">
        <v>342</v>
      </c>
      <c r="P2007" s="78" t="s">
        <v>145</v>
      </c>
      <c r="Q2007" s="78" t="s">
        <v>145</v>
      </c>
      <c r="R2007" s="78" t="s">
        <v>145</v>
      </c>
      <c r="AV2007" s="78" t="s">
        <v>145</v>
      </c>
      <c r="AW2007" s="78" t="s">
        <v>145</v>
      </c>
      <c r="AX2007" s="78" t="s">
        <v>145</v>
      </c>
      <c r="AY2007" s="78" t="s">
        <v>145</v>
      </c>
      <c r="AZ2007" s="78" t="s">
        <v>145</v>
      </c>
    </row>
    <row r="2008" spans="1:52" ht="30" customHeight="1">
      <c r="A2008" s="173"/>
      <c r="B2008" s="173"/>
      <c r="C2008" s="173"/>
      <c r="D2008" s="173"/>
      <c r="E2008" s="184"/>
      <c r="F2008" s="178"/>
      <c r="G2008" s="184"/>
      <c r="H2008" s="178"/>
      <c r="I2008" s="184"/>
      <c r="J2008" s="178"/>
      <c r="K2008" s="184"/>
      <c r="L2008" s="178"/>
      <c r="M2008" s="173"/>
    </row>
    <row r="2009" spans="1:52" ht="30" customHeight="1">
      <c r="A2009" s="179" t="s">
        <v>3354</v>
      </c>
      <c r="B2009" s="180"/>
      <c r="C2009" s="180"/>
      <c r="D2009" s="180"/>
      <c r="E2009" s="181"/>
      <c r="F2009" s="182"/>
      <c r="G2009" s="181"/>
      <c r="H2009" s="182"/>
      <c r="I2009" s="181"/>
      <c r="J2009" s="182"/>
      <c r="K2009" s="181"/>
      <c r="L2009" s="182"/>
      <c r="M2009" s="183"/>
      <c r="N2009" s="78" t="s">
        <v>4286</v>
      </c>
    </row>
    <row r="2010" spans="1:52" ht="30" customHeight="1">
      <c r="A2010" s="172" t="s">
        <v>1195</v>
      </c>
      <c r="B2010" s="172" t="s">
        <v>1196</v>
      </c>
      <c r="C2010" s="172" t="s">
        <v>350</v>
      </c>
      <c r="D2010" s="173">
        <v>0.26400000000000001</v>
      </c>
      <c r="E2010" s="184">
        <f>단가대비표!O23</f>
        <v>0</v>
      </c>
      <c r="F2010" s="178">
        <f>TRUNC(E2010*D2010,1)</f>
        <v>0</v>
      </c>
      <c r="G2010" s="184">
        <f>단가대비표!P23</f>
        <v>0</v>
      </c>
      <c r="H2010" s="178">
        <f>TRUNC(G2010*D2010,1)</f>
        <v>0</v>
      </c>
      <c r="I2010" s="184">
        <f>단가대비표!V23</f>
        <v>334167</v>
      </c>
      <c r="J2010" s="178">
        <f>TRUNC(I2010*D2010,1)</f>
        <v>88220</v>
      </c>
      <c r="K2010" s="184">
        <f t="shared" ref="K2010:L2013" si="311">TRUNC(E2010+G2010+I2010,1)</f>
        <v>334167</v>
      </c>
      <c r="L2010" s="178">
        <f t="shared" si="311"/>
        <v>88220</v>
      </c>
      <c r="M2010" s="172" t="s">
        <v>1808</v>
      </c>
      <c r="N2010" s="78" t="s">
        <v>4286</v>
      </c>
      <c r="O2010" s="78" t="s">
        <v>5913</v>
      </c>
      <c r="P2010" s="78" t="s">
        <v>332</v>
      </c>
      <c r="Q2010" s="78" t="s">
        <v>332</v>
      </c>
      <c r="R2010" s="78" t="s">
        <v>331</v>
      </c>
      <c r="AV2010" s="78" t="s">
        <v>145</v>
      </c>
      <c r="AW2010" s="78" t="s">
        <v>5914</v>
      </c>
      <c r="AX2010" s="78" t="s">
        <v>145</v>
      </c>
      <c r="AY2010" s="78" t="s">
        <v>145</v>
      </c>
      <c r="AZ2010" s="78" t="s">
        <v>145</v>
      </c>
    </row>
    <row r="2011" spans="1:52" ht="30" customHeight="1">
      <c r="A2011" s="172" t="s">
        <v>1809</v>
      </c>
      <c r="B2011" s="172" t="s">
        <v>1810</v>
      </c>
      <c r="C2011" s="172" t="s">
        <v>1604</v>
      </c>
      <c r="D2011" s="173">
        <v>17.7</v>
      </c>
      <c r="E2011" s="184">
        <f>단가대비표!O57</f>
        <v>1380</v>
      </c>
      <c r="F2011" s="178">
        <f>TRUNC(E2011*D2011,1)</f>
        <v>24426</v>
      </c>
      <c r="G2011" s="184">
        <f>단가대비표!P57</f>
        <v>0</v>
      </c>
      <c r="H2011" s="178">
        <f>TRUNC(G2011*D2011,1)</f>
        <v>0</v>
      </c>
      <c r="I2011" s="184">
        <f>단가대비표!V57</f>
        <v>0</v>
      </c>
      <c r="J2011" s="178">
        <f>TRUNC(I2011*D2011,1)</f>
        <v>0</v>
      </c>
      <c r="K2011" s="184">
        <f t="shared" si="311"/>
        <v>1380</v>
      </c>
      <c r="L2011" s="178">
        <f t="shared" si="311"/>
        <v>24426</v>
      </c>
      <c r="M2011" s="172" t="s">
        <v>145</v>
      </c>
      <c r="N2011" s="78" t="s">
        <v>4286</v>
      </c>
      <c r="O2011" s="78" t="s">
        <v>5809</v>
      </c>
      <c r="P2011" s="78" t="s">
        <v>332</v>
      </c>
      <c r="Q2011" s="78" t="s">
        <v>332</v>
      </c>
      <c r="R2011" s="78" t="s">
        <v>331</v>
      </c>
      <c r="V2011">
        <v>1</v>
      </c>
      <c r="AV2011" s="78" t="s">
        <v>145</v>
      </c>
      <c r="AW2011" s="78" t="s">
        <v>5915</v>
      </c>
      <c r="AX2011" s="78" t="s">
        <v>145</v>
      </c>
      <c r="AY2011" s="78" t="s">
        <v>145</v>
      </c>
      <c r="AZ2011" s="78" t="s">
        <v>145</v>
      </c>
    </row>
    <row r="2012" spans="1:52" ht="30" customHeight="1">
      <c r="A2012" s="172" t="s">
        <v>1551</v>
      </c>
      <c r="B2012" s="172" t="s">
        <v>1832</v>
      </c>
      <c r="C2012" s="172" t="s">
        <v>1096</v>
      </c>
      <c r="D2012" s="173">
        <v>1</v>
      </c>
      <c r="E2012" s="184">
        <f>TRUNC(SUMIF(V2010:V2013, RIGHTB(O2012, 1), F2010:F2013)*U2012, 2)</f>
        <v>8549.1</v>
      </c>
      <c r="F2012" s="178">
        <f>TRUNC(E2012*D2012,1)</f>
        <v>8549.1</v>
      </c>
      <c r="G2012" s="184">
        <v>0</v>
      </c>
      <c r="H2012" s="178">
        <f>TRUNC(G2012*D2012,1)</f>
        <v>0</v>
      </c>
      <c r="I2012" s="184">
        <v>0</v>
      </c>
      <c r="J2012" s="178">
        <f>TRUNC(I2012*D2012,1)</f>
        <v>0</v>
      </c>
      <c r="K2012" s="184">
        <f t="shared" si="311"/>
        <v>8549.1</v>
      </c>
      <c r="L2012" s="178">
        <f t="shared" si="311"/>
        <v>8549.1</v>
      </c>
      <c r="M2012" s="172" t="s">
        <v>145</v>
      </c>
      <c r="N2012" s="78" t="s">
        <v>4286</v>
      </c>
      <c r="O2012" s="78" t="s">
        <v>4186</v>
      </c>
      <c r="P2012" s="78" t="s">
        <v>332</v>
      </c>
      <c r="Q2012" s="78" t="s">
        <v>332</v>
      </c>
      <c r="R2012" s="78" t="s">
        <v>332</v>
      </c>
      <c r="S2012">
        <v>0</v>
      </c>
      <c r="T2012">
        <v>0</v>
      </c>
      <c r="U2012">
        <v>0.35</v>
      </c>
      <c r="AV2012" s="78" t="s">
        <v>145</v>
      </c>
      <c r="AW2012" s="78" t="s">
        <v>5916</v>
      </c>
      <c r="AX2012" s="78" t="s">
        <v>145</v>
      </c>
      <c r="AY2012" s="78" t="s">
        <v>145</v>
      </c>
      <c r="AZ2012" s="78" t="s">
        <v>145</v>
      </c>
    </row>
    <row r="2013" spans="1:52" ht="30" customHeight="1">
      <c r="A2013" s="172" t="s">
        <v>1812</v>
      </c>
      <c r="B2013" s="172" t="s">
        <v>1514</v>
      </c>
      <c r="C2013" s="172" t="s">
        <v>1515</v>
      </c>
      <c r="D2013" s="173">
        <v>1</v>
      </c>
      <c r="E2013" s="184">
        <f>TRUNC(단가대비표!O371*1/8*16/12*25/20, 1)</f>
        <v>0</v>
      </c>
      <c r="F2013" s="178">
        <f>TRUNC(E2013*D2013,1)</f>
        <v>0</v>
      </c>
      <c r="G2013" s="184">
        <f>TRUNC(단가대비표!P371*1/8*16/12*25/20, 1)</f>
        <v>57077.2</v>
      </c>
      <c r="H2013" s="178">
        <f>TRUNC(G2013*D2013,1)</f>
        <v>57077.2</v>
      </c>
      <c r="I2013" s="184">
        <f>TRUNC(단가대비표!V371*1/8*16/12*25/20, 1)</f>
        <v>0</v>
      </c>
      <c r="J2013" s="178">
        <f>TRUNC(I2013*D2013,1)</f>
        <v>0</v>
      </c>
      <c r="K2013" s="184">
        <f t="shared" si="311"/>
        <v>57077.2</v>
      </c>
      <c r="L2013" s="178">
        <f t="shared" si="311"/>
        <v>57077.2</v>
      </c>
      <c r="M2013" s="172" t="s">
        <v>145</v>
      </c>
      <c r="N2013" s="78" t="s">
        <v>4286</v>
      </c>
      <c r="O2013" s="78" t="s">
        <v>5812</v>
      </c>
      <c r="P2013" s="78" t="s">
        <v>332</v>
      </c>
      <c r="Q2013" s="78" t="s">
        <v>332</v>
      </c>
      <c r="R2013" s="78" t="s">
        <v>331</v>
      </c>
      <c r="AV2013" s="78" t="s">
        <v>145</v>
      </c>
      <c r="AW2013" s="78" t="s">
        <v>5917</v>
      </c>
      <c r="AX2013" s="78" t="s">
        <v>331</v>
      </c>
      <c r="AY2013" s="78" t="s">
        <v>145</v>
      </c>
      <c r="AZ2013" s="78" t="s">
        <v>145</v>
      </c>
    </row>
    <row r="2014" spans="1:52" ht="30" customHeight="1">
      <c r="A2014" s="172" t="s">
        <v>1494</v>
      </c>
      <c r="B2014" s="172" t="s">
        <v>145</v>
      </c>
      <c r="C2014" s="172" t="s">
        <v>145</v>
      </c>
      <c r="D2014" s="173"/>
      <c r="E2014" s="184"/>
      <c r="F2014" s="178">
        <f>TRUNC(SUMIF(N2010:N2013, N2009, F2010:F2013),0)</f>
        <v>32975</v>
      </c>
      <c r="G2014" s="184"/>
      <c r="H2014" s="178">
        <f>TRUNC(SUMIF(N2010:N2013, N2009, H2010:H2013),0)</f>
        <v>57077</v>
      </c>
      <c r="I2014" s="184"/>
      <c r="J2014" s="178">
        <f>TRUNC(SUMIF(N2010:N2013, N2009, J2010:J2013),0)</f>
        <v>88220</v>
      </c>
      <c r="K2014" s="184"/>
      <c r="L2014" s="178">
        <f>F2014+H2014+J2014</f>
        <v>178272</v>
      </c>
      <c r="M2014" s="172" t="s">
        <v>145</v>
      </c>
      <c r="N2014" s="78" t="s">
        <v>342</v>
      </c>
      <c r="O2014" s="78" t="s">
        <v>342</v>
      </c>
      <c r="P2014" s="78" t="s">
        <v>145</v>
      </c>
      <c r="Q2014" s="78" t="s">
        <v>145</v>
      </c>
      <c r="R2014" s="78" t="s">
        <v>145</v>
      </c>
      <c r="AV2014" s="78" t="s">
        <v>145</v>
      </c>
      <c r="AW2014" s="78" t="s">
        <v>145</v>
      </c>
      <c r="AX2014" s="78" t="s">
        <v>145</v>
      </c>
      <c r="AY2014" s="78" t="s">
        <v>145</v>
      </c>
      <c r="AZ2014" s="78" t="s">
        <v>145</v>
      </c>
    </row>
    <row r="2015" spans="1:52" ht="30" customHeight="1">
      <c r="A2015" s="173"/>
      <c r="B2015" s="173"/>
      <c r="C2015" s="173"/>
      <c r="D2015" s="173"/>
      <c r="E2015" s="184"/>
      <c r="F2015" s="178"/>
      <c r="G2015" s="184"/>
      <c r="H2015" s="178"/>
      <c r="I2015" s="184"/>
      <c r="J2015" s="178"/>
      <c r="K2015" s="184"/>
      <c r="L2015" s="178"/>
      <c r="M2015" s="173"/>
    </row>
    <row r="2016" spans="1:52" ht="30" customHeight="1">
      <c r="A2016" s="179" t="s">
        <v>3355</v>
      </c>
      <c r="B2016" s="180"/>
      <c r="C2016" s="180"/>
      <c r="D2016" s="180"/>
      <c r="E2016" s="181"/>
      <c r="F2016" s="182"/>
      <c r="G2016" s="181"/>
      <c r="H2016" s="182"/>
      <c r="I2016" s="181"/>
      <c r="J2016" s="182"/>
      <c r="K2016" s="181"/>
      <c r="L2016" s="182"/>
      <c r="M2016" s="183"/>
      <c r="N2016" s="78" t="s">
        <v>4287</v>
      </c>
    </row>
    <row r="2017" spans="1:52" ht="30" customHeight="1">
      <c r="A2017" s="172" t="s">
        <v>1833</v>
      </c>
      <c r="B2017" s="172" t="s">
        <v>1514</v>
      </c>
      <c r="C2017" s="172" t="s">
        <v>1515</v>
      </c>
      <c r="D2017" s="173">
        <v>0.23</v>
      </c>
      <c r="E2017" s="184">
        <f>단가대비표!O350</f>
        <v>0</v>
      </c>
      <c r="F2017" s="178">
        <f>TRUNC(E2017*D2017,1)</f>
        <v>0</v>
      </c>
      <c r="G2017" s="184">
        <f>단가대비표!P350</f>
        <v>264104</v>
      </c>
      <c r="H2017" s="178">
        <f>TRUNC(G2017*D2017,1)</f>
        <v>60743.9</v>
      </c>
      <c r="I2017" s="184">
        <f>단가대비표!V350</f>
        <v>0</v>
      </c>
      <c r="J2017" s="178">
        <f>TRUNC(I2017*D2017,1)</f>
        <v>0</v>
      </c>
      <c r="K2017" s="184">
        <f t="shared" ref="K2017:L2019" si="312">TRUNC(E2017+G2017+I2017,1)</f>
        <v>264104</v>
      </c>
      <c r="L2017" s="178">
        <f t="shared" si="312"/>
        <v>60743.9</v>
      </c>
      <c r="M2017" s="172" t="s">
        <v>145</v>
      </c>
      <c r="N2017" s="78" t="s">
        <v>4287</v>
      </c>
      <c r="O2017" s="78" t="s">
        <v>5918</v>
      </c>
      <c r="P2017" s="78" t="s">
        <v>332</v>
      </c>
      <c r="Q2017" s="78" t="s">
        <v>332</v>
      </c>
      <c r="R2017" s="78" t="s">
        <v>331</v>
      </c>
      <c r="V2017">
        <v>1</v>
      </c>
      <c r="AV2017" s="78" t="s">
        <v>145</v>
      </c>
      <c r="AW2017" s="78" t="s">
        <v>5919</v>
      </c>
      <c r="AX2017" s="78" t="s">
        <v>145</v>
      </c>
      <c r="AY2017" s="78" t="s">
        <v>145</v>
      </c>
      <c r="AZ2017" s="78" t="s">
        <v>145</v>
      </c>
    </row>
    <row r="2018" spans="1:52" ht="30" customHeight="1">
      <c r="A2018" s="172" t="s">
        <v>1516</v>
      </c>
      <c r="B2018" s="172" t="s">
        <v>1514</v>
      </c>
      <c r="C2018" s="172" t="s">
        <v>1515</v>
      </c>
      <c r="D2018" s="173">
        <v>0.03</v>
      </c>
      <c r="E2018" s="184">
        <f>단가대비표!O345</f>
        <v>0</v>
      </c>
      <c r="F2018" s="178">
        <f>TRUNC(E2018*D2018,1)</f>
        <v>0</v>
      </c>
      <c r="G2018" s="184">
        <f>단가대비표!P345</f>
        <v>169804</v>
      </c>
      <c r="H2018" s="178">
        <f>TRUNC(G2018*D2018,1)</f>
        <v>5094.1000000000004</v>
      </c>
      <c r="I2018" s="184">
        <f>단가대비표!V345</f>
        <v>0</v>
      </c>
      <c r="J2018" s="178">
        <f>TRUNC(I2018*D2018,1)</f>
        <v>0</v>
      </c>
      <c r="K2018" s="184">
        <f t="shared" si="312"/>
        <v>169804</v>
      </c>
      <c r="L2018" s="178">
        <f t="shared" si="312"/>
        <v>5094.1000000000004</v>
      </c>
      <c r="M2018" s="172" t="s">
        <v>145</v>
      </c>
      <c r="N2018" s="78" t="s">
        <v>4287</v>
      </c>
      <c r="O2018" s="78" t="s">
        <v>4472</v>
      </c>
      <c r="P2018" s="78" t="s">
        <v>332</v>
      </c>
      <c r="Q2018" s="78" t="s">
        <v>332</v>
      </c>
      <c r="R2018" s="78" t="s">
        <v>331</v>
      </c>
      <c r="V2018">
        <v>1</v>
      </c>
      <c r="AV2018" s="78" t="s">
        <v>145</v>
      </c>
      <c r="AW2018" s="78" t="s">
        <v>5920</v>
      </c>
      <c r="AX2018" s="78" t="s">
        <v>145</v>
      </c>
      <c r="AY2018" s="78" t="s">
        <v>145</v>
      </c>
      <c r="AZ2018" s="78" t="s">
        <v>145</v>
      </c>
    </row>
    <row r="2019" spans="1:52" ht="30" customHeight="1">
      <c r="A2019" s="172" t="s">
        <v>3136</v>
      </c>
      <c r="B2019" s="172" t="s">
        <v>2951</v>
      </c>
      <c r="C2019" s="172" t="s">
        <v>1096</v>
      </c>
      <c r="D2019" s="173">
        <v>1</v>
      </c>
      <c r="E2019" s="184">
        <v>0</v>
      </c>
      <c r="F2019" s="178">
        <f>TRUNC(E2019*D2019,1)</f>
        <v>0</v>
      </c>
      <c r="G2019" s="184">
        <v>0</v>
      </c>
      <c r="H2019" s="178">
        <f>TRUNC(G2019*D2019,1)</f>
        <v>0</v>
      </c>
      <c r="I2019" s="184">
        <f>TRUNC(SUMIF(V2017:V2019, RIGHTB(O2019, 1), H2017:H2019)*U2019, 2)</f>
        <v>39502.800000000003</v>
      </c>
      <c r="J2019" s="178">
        <f>TRUNC(I2019*D2019,1)</f>
        <v>39502.800000000003</v>
      </c>
      <c r="K2019" s="184">
        <f t="shared" si="312"/>
        <v>39502.800000000003</v>
      </c>
      <c r="L2019" s="178">
        <f t="shared" si="312"/>
        <v>39502.800000000003</v>
      </c>
      <c r="M2019" s="172" t="s">
        <v>145</v>
      </c>
      <c r="N2019" s="78" t="s">
        <v>4287</v>
      </c>
      <c r="O2019" s="78" t="s">
        <v>4186</v>
      </c>
      <c r="P2019" s="78" t="s">
        <v>332</v>
      </c>
      <c r="Q2019" s="78" t="s">
        <v>332</v>
      </c>
      <c r="R2019" s="78" t="s">
        <v>332</v>
      </c>
      <c r="S2019">
        <v>1</v>
      </c>
      <c r="T2019">
        <v>2</v>
      </c>
      <c r="U2019">
        <v>0.6</v>
      </c>
      <c r="AV2019" s="78" t="s">
        <v>145</v>
      </c>
      <c r="AW2019" s="78" t="s">
        <v>5921</v>
      </c>
      <c r="AX2019" s="78" t="s">
        <v>145</v>
      </c>
      <c r="AY2019" s="78" t="s">
        <v>145</v>
      </c>
      <c r="AZ2019" s="78" t="s">
        <v>145</v>
      </c>
    </row>
    <row r="2020" spans="1:52" ht="30" customHeight="1">
      <c r="A2020" s="172" t="s">
        <v>1494</v>
      </c>
      <c r="B2020" s="172" t="s">
        <v>145</v>
      </c>
      <c r="C2020" s="172" t="s">
        <v>145</v>
      </c>
      <c r="D2020" s="173"/>
      <c r="E2020" s="184"/>
      <c r="F2020" s="178">
        <f>TRUNC(SUMIF(N2017:N2019, N2016, F2017:F2019),0)</f>
        <v>0</v>
      </c>
      <c r="G2020" s="184"/>
      <c r="H2020" s="178">
        <f>TRUNC(SUMIF(N2017:N2019, N2016, H2017:H2019),0)</f>
        <v>65838</v>
      </c>
      <c r="I2020" s="184"/>
      <c r="J2020" s="178">
        <f>TRUNC(SUMIF(N2017:N2019, N2016, J2017:J2019),0)</f>
        <v>39502</v>
      </c>
      <c r="K2020" s="184"/>
      <c r="L2020" s="178">
        <f>F2020+H2020+J2020</f>
        <v>105340</v>
      </c>
      <c r="M2020" s="172" t="s">
        <v>145</v>
      </c>
      <c r="N2020" s="78" t="s">
        <v>342</v>
      </c>
      <c r="O2020" s="78" t="s">
        <v>342</v>
      </c>
      <c r="P2020" s="78" t="s">
        <v>145</v>
      </c>
      <c r="Q2020" s="78" t="s">
        <v>145</v>
      </c>
      <c r="R2020" s="78" t="s">
        <v>145</v>
      </c>
      <c r="AV2020" s="78" t="s">
        <v>145</v>
      </c>
      <c r="AW2020" s="78" t="s">
        <v>145</v>
      </c>
      <c r="AX2020" s="78" t="s">
        <v>145</v>
      </c>
      <c r="AY2020" s="78" t="s">
        <v>145</v>
      </c>
      <c r="AZ2020" s="78" t="s">
        <v>145</v>
      </c>
    </row>
    <row r="2021" spans="1:52" ht="30" customHeight="1">
      <c r="A2021" s="173"/>
      <c r="B2021" s="173"/>
      <c r="C2021" s="173"/>
      <c r="D2021" s="173"/>
      <c r="E2021" s="184"/>
      <c r="F2021" s="178"/>
      <c r="G2021" s="184"/>
      <c r="H2021" s="178"/>
      <c r="I2021" s="184"/>
      <c r="J2021" s="178"/>
      <c r="K2021" s="184"/>
      <c r="L2021" s="178"/>
      <c r="M2021" s="173"/>
    </row>
    <row r="2022" spans="1:52" ht="30" customHeight="1">
      <c r="A2022" s="179" t="s">
        <v>3356</v>
      </c>
      <c r="B2022" s="180"/>
      <c r="C2022" s="180"/>
      <c r="D2022" s="180"/>
      <c r="E2022" s="181"/>
      <c r="F2022" s="182"/>
      <c r="G2022" s="181"/>
      <c r="H2022" s="182"/>
      <c r="I2022" s="181"/>
      <c r="J2022" s="182"/>
      <c r="K2022" s="181"/>
      <c r="L2022" s="182"/>
      <c r="M2022" s="183"/>
      <c r="N2022" s="78" t="s">
        <v>4288</v>
      </c>
    </row>
    <row r="2023" spans="1:52" ht="30" customHeight="1">
      <c r="A2023" s="172" t="s">
        <v>1833</v>
      </c>
      <c r="B2023" s="172" t="s">
        <v>1514</v>
      </c>
      <c r="C2023" s="172" t="s">
        <v>1515</v>
      </c>
      <c r="D2023" s="173">
        <v>1.76</v>
      </c>
      <c r="E2023" s="184">
        <f>단가대비표!O350</f>
        <v>0</v>
      </c>
      <c r="F2023" s="178">
        <f>TRUNC(E2023*D2023,1)</f>
        <v>0</v>
      </c>
      <c r="G2023" s="184">
        <f>단가대비표!P350</f>
        <v>264104</v>
      </c>
      <c r="H2023" s="178">
        <f>TRUNC(G2023*D2023,1)</f>
        <v>464823</v>
      </c>
      <c r="I2023" s="184">
        <f>단가대비표!V350</f>
        <v>0</v>
      </c>
      <c r="J2023" s="178">
        <f>TRUNC(I2023*D2023,1)</f>
        <v>0</v>
      </c>
      <c r="K2023" s="184">
        <f t="shared" ref="K2023:L2026" si="313">TRUNC(E2023+G2023+I2023,1)</f>
        <v>264104</v>
      </c>
      <c r="L2023" s="178">
        <f t="shared" si="313"/>
        <v>464823</v>
      </c>
      <c r="M2023" s="172" t="s">
        <v>145</v>
      </c>
      <c r="N2023" s="78" t="s">
        <v>4288</v>
      </c>
      <c r="O2023" s="78" t="s">
        <v>5918</v>
      </c>
      <c r="P2023" s="78" t="s">
        <v>332</v>
      </c>
      <c r="Q2023" s="78" t="s">
        <v>332</v>
      </c>
      <c r="R2023" s="78" t="s">
        <v>331</v>
      </c>
      <c r="V2023">
        <v>1</v>
      </c>
      <c r="AV2023" s="78" t="s">
        <v>145</v>
      </c>
      <c r="AW2023" s="78" t="s">
        <v>5922</v>
      </c>
      <c r="AX2023" s="78" t="s">
        <v>145</v>
      </c>
      <c r="AY2023" s="78" t="s">
        <v>145</v>
      </c>
      <c r="AZ2023" s="78" t="s">
        <v>145</v>
      </c>
    </row>
    <row r="2024" spans="1:52" ht="30" customHeight="1">
      <c r="A2024" s="172" t="s">
        <v>1516</v>
      </c>
      <c r="B2024" s="172" t="s">
        <v>1514</v>
      </c>
      <c r="C2024" s="172" t="s">
        <v>1515</v>
      </c>
      <c r="D2024" s="173">
        <v>0.59</v>
      </c>
      <c r="E2024" s="184">
        <f>단가대비표!O345</f>
        <v>0</v>
      </c>
      <c r="F2024" s="178">
        <f>TRUNC(E2024*D2024,1)</f>
        <v>0</v>
      </c>
      <c r="G2024" s="184">
        <f>단가대비표!P345</f>
        <v>169804</v>
      </c>
      <c r="H2024" s="178">
        <f>TRUNC(G2024*D2024,1)</f>
        <v>100184.3</v>
      </c>
      <c r="I2024" s="184">
        <f>단가대비표!V345</f>
        <v>0</v>
      </c>
      <c r="J2024" s="178">
        <f>TRUNC(I2024*D2024,1)</f>
        <v>0</v>
      </c>
      <c r="K2024" s="184">
        <f t="shared" si="313"/>
        <v>169804</v>
      </c>
      <c r="L2024" s="178">
        <f t="shared" si="313"/>
        <v>100184.3</v>
      </c>
      <c r="M2024" s="172" t="s">
        <v>145</v>
      </c>
      <c r="N2024" s="78" t="s">
        <v>4288</v>
      </c>
      <c r="O2024" s="78" t="s">
        <v>4472</v>
      </c>
      <c r="P2024" s="78" t="s">
        <v>332</v>
      </c>
      <c r="Q2024" s="78" t="s">
        <v>332</v>
      </c>
      <c r="R2024" s="78" t="s">
        <v>331</v>
      </c>
      <c r="V2024">
        <v>1</v>
      </c>
      <c r="AV2024" s="78" t="s">
        <v>145</v>
      </c>
      <c r="AW2024" s="78" t="s">
        <v>5923</v>
      </c>
      <c r="AX2024" s="78" t="s">
        <v>145</v>
      </c>
      <c r="AY2024" s="78" t="s">
        <v>145</v>
      </c>
      <c r="AZ2024" s="78" t="s">
        <v>145</v>
      </c>
    </row>
    <row r="2025" spans="1:52" ht="30" customHeight="1">
      <c r="A2025" s="172" t="s">
        <v>1580</v>
      </c>
      <c r="B2025" s="172" t="s">
        <v>1596</v>
      </c>
      <c r="C2025" s="172" t="s">
        <v>1096</v>
      </c>
      <c r="D2025" s="173">
        <v>1</v>
      </c>
      <c r="E2025" s="184">
        <v>0</v>
      </c>
      <c r="F2025" s="178">
        <f>TRUNC(E2025*D2025,1)</f>
        <v>0</v>
      </c>
      <c r="G2025" s="184">
        <v>0</v>
      </c>
      <c r="H2025" s="178">
        <f>TRUNC(G2025*D2025,1)</f>
        <v>0</v>
      </c>
      <c r="I2025" s="184">
        <f>TRUNC(SUMIF(V2023:V2026, RIGHTB(O2025, 1), H2023:H2026)*U2025, 2)</f>
        <v>11300.14</v>
      </c>
      <c r="J2025" s="178">
        <f>TRUNC(I2025*D2025,1)</f>
        <v>11300.1</v>
      </c>
      <c r="K2025" s="184">
        <f t="shared" si="313"/>
        <v>11300.1</v>
      </c>
      <c r="L2025" s="178">
        <f t="shared" si="313"/>
        <v>11300.1</v>
      </c>
      <c r="M2025" s="172" t="s">
        <v>145</v>
      </c>
      <c r="N2025" s="78" t="s">
        <v>4288</v>
      </c>
      <c r="O2025" s="78" t="s">
        <v>4186</v>
      </c>
      <c r="P2025" s="78" t="s">
        <v>332</v>
      </c>
      <c r="Q2025" s="78" t="s">
        <v>332</v>
      </c>
      <c r="R2025" s="78" t="s">
        <v>332</v>
      </c>
      <c r="S2025">
        <v>1</v>
      </c>
      <c r="T2025">
        <v>2</v>
      </c>
      <c r="U2025">
        <v>0.02</v>
      </c>
      <c r="AV2025" s="78" t="s">
        <v>145</v>
      </c>
      <c r="AW2025" s="78" t="s">
        <v>5924</v>
      </c>
      <c r="AX2025" s="78" t="s">
        <v>145</v>
      </c>
      <c r="AY2025" s="78" t="s">
        <v>145</v>
      </c>
      <c r="AZ2025" s="78" t="s">
        <v>145</v>
      </c>
    </row>
    <row r="2026" spans="1:52" ht="30" customHeight="1">
      <c r="A2026" s="172" t="s">
        <v>1834</v>
      </c>
      <c r="B2026" s="172" t="s">
        <v>1835</v>
      </c>
      <c r="C2026" s="172" t="s">
        <v>1273</v>
      </c>
      <c r="D2026" s="173">
        <v>6.5</v>
      </c>
      <c r="E2026" s="184">
        <f>단가대비표!O258</f>
        <v>1657</v>
      </c>
      <c r="F2026" s="178">
        <f>TRUNC(E2026*D2026,1)</f>
        <v>10770.5</v>
      </c>
      <c r="G2026" s="184">
        <f>단가대비표!P258</f>
        <v>0</v>
      </c>
      <c r="H2026" s="178">
        <f>TRUNC(G2026*D2026,1)</f>
        <v>0</v>
      </c>
      <c r="I2026" s="184">
        <f>단가대비표!V258</f>
        <v>0</v>
      </c>
      <c r="J2026" s="178">
        <f>TRUNC(I2026*D2026,1)</f>
        <v>0</v>
      </c>
      <c r="K2026" s="184">
        <f t="shared" si="313"/>
        <v>1657</v>
      </c>
      <c r="L2026" s="178">
        <f t="shared" si="313"/>
        <v>10770.5</v>
      </c>
      <c r="M2026" s="172" t="s">
        <v>145</v>
      </c>
      <c r="N2026" s="78" t="s">
        <v>4288</v>
      </c>
      <c r="O2026" s="78" t="s">
        <v>5925</v>
      </c>
      <c r="P2026" s="78" t="s">
        <v>332</v>
      </c>
      <c r="Q2026" s="78" t="s">
        <v>332</v>
      </c>
      <c r="R2026" s="78" t="s">
        <v>331</v>
      </c>
      <c r="AV2026" s="78" t="s">
        <v>145</v>
      </c>
      <c r="AW2026" s="78" t="s">
        <v>5926</v>
      </c>
      <c r="AX2026" s="78" t="s">
        <v>145</v>
      </c>
      <c r="AY2026" s="78" t="s">
        <v>145</v>
      </c>
      <c r="AZ2026" s="78" t="s">
        <v>145</v>
      </c>
    </row>
    <row r="2027" spans="1:52" ht="30" customHeight="1">
      <c r="A2027" s="172" t="s">
        <v>1494</v>
      </c>
      <c r="B2027" s="172" t="s">
        <v>145</v>
      </c>
      <c r="C2027" s="172" t="s">
        <v>145</v>
      </c>
      <c r="D2027" s="173"/>
      <c r="E2027" s="184"/>
      <c r="F2027" s="178">
        <f>TRUNC(SUMIF(N2023:N2026, N2022, F2023:F2026),0)</f>
        <v>10770</v>
      </c>
      <c r="G2027" s="184"/>
      <c r="H2027" s="178">
        <f>TRUNC(SUMIF(N2023:N2026, N2022, H2023:H2026),0)</f>
        <v>565007</v>
      </c>
      <c r="I2027" s="184"/>
      <c r="J2027" s="178">
        <f>TRUNC(SUMIF(N2023:N2026, N2022, J2023:J2026),0)</f>
        <v>11300</v>
      </c>
      <c r="K2027" s="184"/>
      <c r="L2027" s="178">
        <f>F2027+H2027+J2027</f>
        <v>587077</v>
      </c>
      <c r="M2027" s="172" t="s">
        <v>145</v>
      </c>
      <c r="N2027" s="78" t="s">
        <v>342</v>
      </c>
      <c r="O2027" s="78" t="s">
        <v>342</v>
      </c>
      <c r="P2027" s="78" t="s">
        <v>145</v>
      </c>
      <c r="Q2027" s="78" t="s">
        <v>145</v>
      </c>
      <c r="R2027" s="78" t="s">
        <v>145</v>
      </c>
      <c r="AV2027" s="78" t="s">
        <v>145</v>
      </c>
      <c r="AW2027" s="78" t="s">
        <v>145</v>
      </c>
      <c r="AX2027" s="78" t="s">
        <v>145</v>
      </c>
      <c r="AY2027" s="78" t="s">
        <v>145</v>
      </c>
      <c r="AZ2027" s="78" t="s">
        <v>145</v>
      </c>
    </row>
    <row r="2028" spans="1:52" ht="30" customHeight="1">
      <c r="A2028" s="173"/>
      <c r="B2028" s="173"/>
      <c r="C2028" s="173"/>
      <c r="D2028" s="173"/>
      <c r="E2028" s="184"/>
      <c r="F2028" s="178"/>
      <c r="G2028" s="184"/>
      <c r="H2028" s="178"/>
      <c r="I2028" s="184"/>
      <c r="J2028" s="178"/>
      <c r="K2028" s="184"/>
      <c r="L2028" s="178"/>
      <c r="M2028" s="173"/>
    </row>
    <row r="2029" spans="1:52" ht="30" customHeight="1">
      <c r="A2029" s="179" t="s">
        <v>3357</v>
      </c>
      <c r="B2029" s="180"/>
      <c r="C2029" s="180"/>
      <c r="D2029" s="180"/>
      <c r="E2029" s="181"/>
      <c r="F2029" s="182"/>
      <c r="G2029" s="181"/>
      <c r="H2029" s="182"/>
      <c r="I2029" s="181"/>
      <c r="J2029" s="182"/>
      <c r="K2029" s="181"/>
      <c r="L2029" s="182"/>
      <c r="M2029" s="183"/>
      <c r="N2029" s="78" t="s">
        <v>4289</v>
      </c>
    </row>
    <row r="2030" spans="1:52" ht="30" customHeight="1">
      <c r="A2030" s="172" t="s">
        <v>1149</v>
      </c>
      <c r="B2030" s="172" t="s">
        <v>1142</v>
      </c>
      <c r="C2030" s="172" t="s">
        <v>350</v>
      </c>
      <c r="D2030" s="173">
        <v>0.25979999999999998</v>
      </c>
      <c r="E2030" s="184">
        <f>단가대비표!O21</f>
        <v>0</v>
      </c>
      <c r="F2030" s="178">
        <f>TRUNC(E2030*D2030,1)</f>
        <v>0</v>
      </c>
      <c r="G2030" s="184">
        <f>단가대비표!P21</f>
        <v>0</v>
      </c>
      <c r="H2030" s="178">
        <f>TRUNC(G2030*D2030,1)</f>
        <v>0</v>
      </c>
      <c r="I2030" s="184">
        <f>단가대비표!V21</f>
        <v>86757</v>
      </c>
      <c r="J2030" s="178">
        <f>TRUNC(I2030*D2030,1)</f>
        <v>22539.4</v>
      </c>
      <c r="K2030" s="184">
        <f t="shared" ref="K2030:L2033" si="314">TRUNC(E2030+G2030+I2030,1)</f>
        <v>86757</v>
      </c>
      <c r="L2030" s="178">
        <f t="shared" si="314"/>
        <v>22539.4</v>
      </c>
      <c r="M2030" s="172" t="s">
        <v>1808</v>
      </c>
      <c r="N2030" s="78" t="s">
        <v>4289</v>
      </c>
      <c r="O2030" s="78" t="s">
        <v>5927</v>
      </c>
      <c r="P2030" s="78" t="s">
        <v>332</v>
      </c>
      <c r="Q2030" s="78" t="s">
        <v>332</v>
      </c>
      <c r="R2030" s="78" t="s">
        <v>331</v>
      </c>
      <c r="AV2030" s="78" t="s">
        <v>145</v>
      </c>
      <c r="AW2030" s="78" t="s">
        <v>5928</v>
      </c>
      <c r="AX2030" s="78" t="s">
        <v>145</v>
      </c>
      <c r="AY2030" s="78" t="s">
        <v>145</v>
      </c>
      <c r="AZ2030" s="78" t="s">
        <v>145</v>
      </c>
    </row>
    <row r="2031" spans="1:52" ht="30" customHeight="1">
      <c r="A2031" s="172" t="s">
        <v>1809</v>
      </c>
      <c r="B2031" s="172" t="s">
        <v>1810</v>
      </c>
      <c r="C2031" s="172" t="s">
        <v>1604</v>
      </c>
      <c r="D2031" s="173">
        <v>10.3</v>
      </c>
      <c r="E2031" s="184">
        <f>단가대비표!O57</f>
        <v>1380</v>
      </c>
      <c r="F2031" s="178">
        <f>TRUNC(E2031*D2031,1)</f>
        <v>14214</v>
      </c>
      <c r="G2031" s="184">
        <f>단가대비표!P57</f>
        <v>0</v>
      </c>
      <c r="H2031" s="178">
        <f>TRUNC(G2031*D2031,1)</f>
        <v>0</v>
      </c>
      <c r="I2031" s="184">
        <f>단가대비표!V57</f>
        <v>0</v>
      </c>
      <c r="J2031" s="178">
        <f>TRUNC(I2031*D2031,1)</f>
        <v>0</v>
      </c>
      <c r="K2031" s="184">
        <f t="shared" si="314"/>
        <v>1380</v>
      </c>
      <c r="L2031" s="178">
        <f t="shared" si="314"/>
        <v>14214</v>
      </c>
      <c r="M2031" s="172" t="s">
        <v>145</v>
      </c>
      <c r="N2031" s="78" t="s">
        <v>4289</v>
      </c>
      <c r="O2031" s="78" t="s">
        <v>5809</v>
      </c>
      <c r="P2031" s="78" t="s">
        <v>332</v>
      </c>
      <c r="Q2031" s="78" t="s">
        <v>332</v>
      </c>
      <c r="R2031" s="78" t="s">
        <v>331</v>
      </c>
      <c r="V2031">
        <v>1</v>
      </c>
      <c r="AV2031" s="78" t="s">
        <v>145</v>
      </c>
      <c r="AW2031" s="78" t="s">
        <v>5929</v>
      </c>
      <c r="AX2031" s="78" t="s">
        <v>145</v>
      </c>
      <c r="AY2031" s="78" t="s">
        <v>145</v>
      </c>
      <c r="AZ2031" s="78" t="s">
        <v>145</v>
      </c>
    </row>
    <row r="2032" spans="1:52" ht="30" customHeight="1">
      <c r="A2032" s="172" t="s">
        <v>1551</v>
      </c>
      <c r="B2032" s="172" t="s">
        <v>1813</v>
      </c>
      <c r="C2032" s="172" t="s">
        <v>1096</v>
      </c>
      <c r="D2032" s="173">
        <v>1</v>
      </c>
      <c r="E2032" s="184">
        <f>TRUNC(SUMIF(V2030:V2033, RIGHTB(O2032, 1), F2030:F2033)*U2032, 2)</f>
        <v>2842.8</v>
      </c>
      <c r="F2032" s="178">
        <f>TRUNC(E2032*D2032,1)</f>
        <v>2842.8</v>
      </c>
      <c r="G2032" s="184">
        <v>0</v>
      </c>
      <c r="H2032" s="178">
        <f>TRUNC(G2032*D2032,1)</f>
        <v>0</v>
      </c>
      <c r="I2032" s="184">
        <v>0</v>
      </c>
      <c r="J2032" s="178">
        <f>TRUNC(I2032*D2032,1)</f>
        <v>0</v>
      </c>
      <c r="K2032" s="184">
        <f t="shared" si="314"/>
        <v>2842.8</v>
      </c>
      <c r="L2032" s="178">
        <f t="shared" si="314"/>
        <v>2842.8</v>
      </c>
      <c r="M2032" s="172" t="s">
        <v>145</v>
      </c>
      <c r="N2032" s="78" t="s">
        <v>4289</v>
      </c>
      <c r="O2032" s="78" t="s">
        <v>4186</v>
      </c>
      <c r="P2032" s="78" t="s">
        <v>332</v>
      </c>
      <c r="Q2032" s="78" t="s">
        <v>332</v>
      </c>
      <c r="R2032" s="78" t="s">
        <v>332</v>
      </c>
      <c r="S2032">
        <v>0</v>
      </c>
      <c r="T2032">
        <v>0</v>
      </c>
      <c r="U2032">
        <v>0.2</v>
      </c>
      <c r="AV2032" s="78" t="s">
        <v>145</v>
      </c>
      <c r="AW2032" s="78" t="s">
        <v>5930</v>
      </c>
      <c r="AX2032" s="78" t="s">
        <v>145</v>
      </c>
      <c r="AY2032" s="78" t="s">
        <v>145</v>
      </c>
      <c r="AZ2032" s="78" t="s">
        <v>145</v>
      </c>
    </row>
    <row r="2033" spans="1:52" ht="30" customHeight="1">
      <c r="A2033" s="172" t="s">
        <v>1814</v>
      </c>
      <c r="B2033" s="172" t="s">
        <v>1514</v>
      </c>
      <c r="C2033" s="172" t="s">
        <v>1515</v>
      </c>
      <c r="D2033" s="173">
        <v>1</v>
      </c>
      <c r="E2033" s="184">
        <f>TRUNC(단가대비표!O372*1/8*16/12*25/20, 1)</f>
        <v>0</v>
      </c>
      <c r="F2033" s="178">
        <f>TRUNC(E2033*D2033,1)</f>
        <v>0</v>
      </c>
      <c r="G2033" s="184">
        <f>TRUNC(단가대비표!P372*1/8*16/12*25/20, 1)</f>
        <v>49479.1</v>
      </c>
      <c r="H2033" s="178">
        <f>TRUNC(G2033*D2033,1)</f>
        <v>49479.1</v>
      </c>
      <c r="I2033" s="184">
        <f>TRUNC(단가대비표!V372*1/8*16/12*25/20, 1)</f>
        <v>0</v>
      </c>
      <c r="J2033" s="178">
        <f>TRUNC(I2033*D2033,1)</f>
        <v>0</v>
      </c>
      <c r="K2033" s="184">
        <f t="shared" si="314"/>
        <v>49479.1</v>
      </c>
      <c r="L2033" s="178">
        <f t="shared" si="314"/>
        <v>49479.1</v>
      </c>
      <c r="M2033" s="172" t="s">
        <v>145</v>
      </c>
      <c r="N2033" s="78" t="s">
        <v>4289</v>
      </c>
      <c r="O2033" s="78" t="s">
        <v>5829</v>
      </c>
      <c r="P2033" s="78" t="s">
        <v>332</v>
      </c>
      <c r="Q2033" s="78" t="s">
        <v>332</v>
      </c>
      <c r="R2033" s="78" t="s">
        <v>331</v>
      </c>
      <c r="AV2033" s="78" t="s">
        <v>145</v>
      </c>
      <c r="AW2033" s="78" t="s">
        <v>5931</v>
      </c>
      <c r="AX2033" s="78" t="s">
        <v>331</v>
      </c>
      <c r="AY2033" s="78" t="s">
        <v>145</v>
      </c>
      <c r="AZ2033" s="78" t="s">
        <v>145</v>
      </c>
    </row>
    <row r="2034" spans="1:52" ht="30" customHeight="1">
      <c r="A2034" s="172" t="s">
        <v>1494</v>
      </c>
      <c r="B2034" s="172" t="s">
        <v>145</v>
      </c>
      <c r="C2034" s="172" t="s">
        <v>145</v>
      </c>
      <c r="D2034" s="173"/>
      <c r="E2034" s="184"/>
      <c r="F2034" s="178">
        <f>TRUNC(SUMIF(N2030:N2033, N2029, F2030:F2033),0)</f>
        <v>17056</v>
      </c>
      <c r="G2034" s="184"/>
      <c r="H2034" s="178">
        <f>TRUNC(SUMIF(N2030:N2033, N2029, H2030:H2033),0)</f>
        <v>49479</v>
      </c>
      <c r="I2034" s="184"/>
      <c r="J2034" s="178">
        <f>TRUNC(SUMIF(N2030:N2033, N2029, J2030:J2033),0)</f>
        <v>22539</v>
      </c>
      <c r="K2034" s="184"/>
      <c r="L2034" s="178">
        <f>F2034+H2034+J2034</f>
        <v>89074</v>
      </c>
      <c r="M2034" s="172" t="s">
        <v>145</v>
      </c>
      <c r="N2034" s="78" t="s">
        <v>342</v>
      </c>
      <c r="O2034" s="78" t="s">
        <v>342</v>
      </c>
      <c r="P2034" s="78" t="s">
        <v>145</v>
      </c>
      <c r="Q2034" s="78" t="s">
        <v>145</v>
      </c>
      <c r="R2034" s="78" t="s">
        <v>145</v>
      </c>
      <c r="AV2034" s="78" t="s">
        <v>145</v>
      </c>
      <c r="AW2034" s="78" t="s">
        <v>145</v>
      </c>
      <c r="AX2034" s="78" t="s">
        <v>145</v>
      </c>
      <c r="AY2034" s="78" t="s">
        <v>145</v>
      </c>
      <c r="AZ2034" s="78" t="s">
        <v>145</v>
      </c>
    </row>
    <row r="2035" spans="1:52" ht="30" customHeight="1">
      <c r="A2035" s="173"/>
      <c r="B2035" s="173"/>
      <c r="C2035" s="173"/>
      <c r="D2035" s="173"/>
      <c r="E2035" s="184"/>
      <c r="F2035" s="178"/>
      <c r="G2035" s="184"/>
      <c r="H2035" s="178"/>
      <c r="I2035" s="184"/>
      <c r="J2035" s="178"/>
      <c r="K2035" s="184"/>
      <c r="L2035" s="178"/>
      <c r="M2035" s="173"/>
    </row>
    <row r="2036" spans="1:52" ht="30" customHeight="1">
      <c r="A2036" s="179" t="s">
        <v>3358</v>
      </c>
      <c r="B2036" s="180"/>
      <c r="C2036" s="180"/>
      <c r="D2036" s="180"/>
      <c r="E2036" s="181"/>
      <c r="F2036" s="182"/>
      <c r="G2036" s="181"/>
      <c r="H2036" s="182"/>
      <c r="I2036" s="181"/>
      <c r="J2036" s="182"/>
      <c r="K2036" s="181"/>
      <c r="L2036" s="182"/>
      <c r="M2036" s="183"/>
      <c r="N2036" s="78" t="s">
        <v>4290</v>
      </c>
    </row>
    <row r="2037" spans="1:52" ht="30" customHeight="1">
      <c r="A2037" s="172" t="s">
        <v>1836</v>
      </c>
      <c r="B2037" s="172" t="s">
        <v>1837</v>
      </c>
      <c r="C2037" s="172" t="s">
        <v>358</v>
      </c>
      <c r="D2037" s="173">
        <v>1.03</v>
      </c>
      <c r="E2037" s="184">
        <f>단가대비표!O47</f>
        <v>10934</v>
      </c>
      <c r="F2037" s="178">
        <f>TRUNC(E2037*D2037,1)</f>
        <v>11262</v>
      </c>
      <c r="G2037" s="184">
        <f>단가대비표!P47</f>
        <v>0</v>
      </c>
      <c r="H2037" s="178">
        <f>TRUNC(G2037*D2037,1)</f>
        <v>0</v>
      </c>
      <c r="I2037" s="184">
        <f>단가대비표!V47</f>
        <v>0</v>
      </c>
      <c r="J2037" s="178">
        <f>TRUNC(I2037*D2037,1)</f>
        <v>0</v>
      </c>
      <c r="K2037" s="184">
        <f t="shared" ref="K2037:L2040" si="315">TRUNC(E2037+G2037+I2037,1)</f>
        <v>10934</v>
      </c>
      <c r="L2037" s="178">
        <f t="shared" si="315"/>
        <v>11262</v>
      </c>
      <c r="M2037" s="172" t="s">
        <v>1491</v>
      </c>
      <c r="N2037" s="78" t="s">
        <v>145</v>
      </c>
      <c r="O2037" s="78" t="s">
        <v>5932</v>
      </c>
      <c r="P2037" s="78" t="s">
        <v>332</v>
      </c>
      <c r="Q2037" s="78" t="s">
        <v>332</v>
      </c>
      <c r="R2037" s="78" t="s">
        <v>331</v>
      </c>
      <c r="V2037">
        <v>1</v>
      </c>
      <c r="AV2037" s="78" t="s">
        <v>145</v>
      </c>
      <c r="AW2037" s="78" t="s">
        <v>5933</v>
      </c>
      <c r="AX2037" s="78" t="s">
        <v>145</v>
      </c>
      <c r="AY2037" s="78" t="s">
        <v>1093</v>
      </c>
      <c r="AZ2037" s="78" t="s">
        <v>145</v>
      </c>
    </row>
    <row r="2038" spans="1:52" ht="30" customHeight="1">
      <c r="A2038" s="172" t="s">
        <v>1511</v>
      </c>
      <c r="B2038" s="172" t="s">
        <v>1512</v>
      </c>
      <c r="C2038" s="172" t="s">
        <v>381</v>
      </c>
      <c r="D2038" s="173">
        <v>3.7999999999999999E-2</v>
      </c>
      <c r="E2038" s="184">
        <f>단가대비표!O131</f>
        <v>528205</v>
      </c>
      <c r="F2038" s="178">
        <f>TRUNC(E2038*D2038,1)</f>
        <v>20071.7</v>
      </c>
      <c r="G2038" s="184">
        <f>단가대비표!P131</f>
        <v>0</v>
      </c>
      <c r="H2038" s="178">
        <f>TRUNC(G2038*D2038,1)</f>
        <v>0</v>
      </c>
      <c r="I2038" s="184">
        <f>단가대비표!V131</f>
        <v>0</v>
      </c>
      <c r="J2038" s="178">
        <f>TRUNC(I2038*D2038,1)</f>
        <v>0</v>
      </c>
      <c r="K2038" s="184">
        <f t="shared" si="315"/>
        <v>528205</v>
      </c>
      <c r="L2038" s="178">
        <f t="shared" si="315"/>
        <v>20071.7</v>
      </c>
      <c r="M2038" s="172" t="s">
        <v>1491</v>
      </c>
      <c r="N2038" s="78" t="s">
        <v>145</v>
      </c>
      <c r="O2038" s="78" t="s">
        <v>4468</v>
      </c>
      <c r="P2038" s="78" t="s">
        <v>332</v>
      </c>
      <c r="Q2038" s="78" t="s">
        <v>332</v>
      </c>
      <c r="R2038" s="78" t="s">
        <v>331</v>
      </c>
      <c r="V2038">
        <v>1</v>
      </c>
      <c r="AV2038" s="78" t="s">
        <v>145</v>
      </c>
      <c r="AW2038" s="78" t="s">
        <v>5934</v>
      </c>
      <c r="AX2038" s="78" t="s">
        <v>145</v>
      </c>
      <c r="AY2038" s="78" t="s">
        <v>1093</v>
      </c>
      <c r="AZ2038" s="78" t="s">
        <v>145</v>
      </c>
    </row>
    <row r="2039" spans="1:52" ht="30" customHeight="1">
      <c r="A2039" s="172" t="s">
        <v>1838</v>
      </c>
      <c r="B2039" s="172" t="s">
        <v>1839</v>
      </c>
      <c r="C2039" s="172" t="s">
        <v>1096</v>
      </c>
      <c r="D2039" s="173">
        <v>1</v>
      </c>
      <c r="E2039" s="184">
        <f>TRUNC(SUMIF(V2037:V2040, RIGHTB(O2039, 1), F2037:F2040)*U2039, 2)</f>
        <v>13880.82</v>
      </c>
      <c r="F2039" s="178">
        <f>TRUNC(E2039*D2039,1)</f>
        <v>13880.8</v>
      </c>
      <c r="G2039" s="184">
        <v>0</v>
      </c>
      <c r="H2039" s="178">
        <f>TRUNC(G2039*D2039,1)</f>
        <v>0</v>
      </c>
      <c r="I2039" s="184">
        <v>0</v>
      </c>
      <c r="J2039" s="178">
        <f>TRUNC(I2039*D2039,1)</f>
        <v>0</v>
      </c>
      <c r="K2039" s="184">
        <f t="shared" si="315"/>
        <v>13880.8</v>
      </c>
      <c r="L2039" s="178">
        <f t="shared" si="315"/>
        <v>13880.8</v>
      </c>
      <c r="M2039" s="172" t="s">
        <v>145</v>
      </c>
      <c r="N2039" s="78" t="s">
        <v>4290</v>
      </c>
      <c r="O2039" s="78" t="s">
        <v>4186</v>
      </c>
      <c r="P2039" s="78" t="s">
        <v>332</v>
      </c>
      <c r="Q2039" s="78" t="s">
        <v>332</v>
      </c>
      <c r="R2039" s="78" t="s">
        <v>332</v>
      </c>
      <c r="S2039">
        <v>0</v>
      </c>
      <c r="T2039">
        <v>0</v>
      </c>
      <c r="U2039">
        <v>0.443</v>
      </c>
      <c r="W2039">
        <v>2</v>
      </c>
      <c r="AV2039" s="78" t="s">
        <v>145</v>
      </c>
      <c r="AW2039" s="78" t="s">
        <v>5935</v>
      </c>
      <c r="AX2039" s="78" t="s">
        <v>145</v>
      </c>
      <c r="AY2039" s="78" t="s">
        <v>145</v>
      </c>
      <c r="AZ2039" s="78" t="s">
        <v>145</v>
      </c>
    </row>
    <row r="2040" spans="1:52" ht="30" customHeight="1">
      <c r="A2040" s="172" t="s">
        <v>1840</v>
      </c>
      <c r="B2040" s="172" t="s">
        <v>1841</v>
      </c>
      <c r="C2040" s="172" t="s">
        <v>1096</v>
      </c>
      <c r="D2040" s="173">
        <v>1</v>
      </c>
      <c r="E2040" s="184">
        <f>TRUNC(SUMIF(W2037:W2040, RIGHTB(O2040, 1), F2037:F2040)*U2040, 2)</f>
        <v>1110.46</v>
      </c>
      <c r="F2040" s="178">
        <f>TRUNC(E2040*D2040,1)</f>
        <v>1110.4000000000001</v>
      </c>
      <c r="G2040" s="184">
        <v>0</v>
      </c>
      <c r="H2040" s="178">
        <f>TRUNC(G2040*D2040,1)</f>
        <v>0</v>
      </c>
      <c r="I2040" s="184">
        <v>0</v>
      </c>
      <c r="J2040" s="178">
        <f>TRUNC(I2040*D2040,1)</f>
        <v>0</v>
      </c>
      <c r="K2040" s="184">
        <f t="shared" si="315"/>
        <v>1110.4000000000001</v>
      </c>
      <c r="L2040" s="178">
        <f t="shared" si="315"/>
        <v>1110.4000000000001</v>
      </c>
      <c r="M2040" s="172" t="s">
        <v>145</v>
      </c>
      <c r="N2040" s="78" t="s">
        <v>4290</v>
      </c>
      <c r="O2040" s="78" t="s">
        <v>4453</v>
      </c>
      <c r="P2040" s="78" t="s">
        <v>332</v>
      </c>
      <c r="Q2040" s="78" t="s">
        <v>332</v>
      </c>
      <c r="R2040" s="78" t="s">
        <v>332</v>
      </c>
      <c r="S2040">
        <v>0</v>
      </c>
      <c r="T2040">
        <v>0</v>
      </c>
      <c r="U2040">
        <v>0.08</v>
      </c>
      <c r="AV2040" s="78" t="s">
        <v>145</v>
      </c>
      <c r="AW2040" s="78" t="s">
        <v>5936</v>
      </c>
      <c r="AX2040" s="78" t="s">
        <v>145</v>
      </c>
      <c r="AY2040" s="78" t="s">
        <v>145</v>
      </c>
      <c r="AZ2040" s="78" t="s">
        <v>145</v>
      </c>
    </row>
    <row r="2041" spans="1:52" ht="30" customHeight="1">
      <c r="A2041" s="172" t="s">
        <v>1494</v>
      </c>
      <c r="B2041" s="172" t="s">
        <v>145</v>
      </c>
      <c r="C2041" s="172" t="s">
        <v>145</v>
      </c>
      <c r="D2041" s="173"/>
      <c r="E2041" s="184"/>
      <c r="F2041" s="178">
        <f>TRUNC(SUMIF(N2037:N2040, N2036, F2037:F2040),0)</f>
        <v>14991</v>
      </c>
      <c r="G2041" s="184"/>
      <c r="H2041" s="178">
        <f>TRUNC(SUMIF(N2037:N2040, N2036, H2037:H2040),0)</f>
        <v>0</v>
      </c>
      <c r="I2041" s="184"/>
      <c r="J2041" s="178">
        <f>TRUNC(SUMIF(N2037:N2040, N2036, J2037:J2040),0)</f>
        <v>0</v>
      </c>
      <c r="K2041" s="184"/>
      <c r="L2041" s="178">
        <f>F2041+H2041+J2041</f>
        <v>14991</v>
      </c>
      <c r="M2041" s="172" t="s">
        <v>145</v>
      </c>
      <c r="N2041" s="78" t="s">
        <v>342</v>
      </c>
      <c r="O2041" s="78" t="s">
        <v>342</v>
      </c>
      <c r="P2041" s="78" t="s">
        <v>145</v>
      </c>
      <c r="Q2041" s="78" t="s">
        <v>145</v>
      </c>
      <c r="R2041" s="78" t="s">
        <v>145</v>
      </c>
      <c r="AV2041" s="78" t="s">
        <v>145</v>
      </c>
      <c r="AW2041" s="78" t="s">
        <v>145</v>
      </c>
      <c r="AX2041" s="78" t="s">
        <v>145</v>
      </c>
      <c r="AY2041" s="78" t="s">
        <v>145</v>
      </c>
      <c r="AZ2041" s="78" t="s">
        <v>145</v>
      </c>
    </row>
    <row r="2042" spans="1:52" ht="30" customHeight="1">
      <c r="A2042" s="173"/>
      <c r="B2042" s="173"/>
      <c r="C2042" s="173"/>
      <c r="D2042" s="173"/>
      <c r="E2042" s="184"/>
      <c r="F2042" s="178"/>
      <c r="G2042" s="184"/>
      <c r="H2042" s="178"/>
      <c r="I2042" s="184"/>
      <c r="J2042" s="178"/>
      <c r="K2042" s="184"/>
      <c r="L2042" s="178"/>
      <c r="M2042" s="173"/>
    </row>
    <row r="2043" spans="1:52" ht="30" customHeight="1">
      <c r="A2043" s="179" t="s">
        <v>3359</v>
      </c>
      <c r="B2043" s="180"/>
      <c r="C2043" s="180"/>
      <c r="D2043" s="180"/>
      <c r="E2043" s="181"/>
      <c r="F2043" s="182"/>
      <c r="G2043" s="181"/>
      <c r="H2043" s="182"/>
      <c r="I2043" s="181"/>
      <c r="J2043" s="182"/>
      <c r="K2043" s="181"/>
      <c r="L2043" s="182"/>
      <c r="M2043" s="183"/>
      <c r="N2043" s="78" t="s">
        <v>4291</v>
      </c>
    </row>
    <row r="2044" spans="1:52" ht="30" customHeight="1">
      <c r="A2044" s="172" t="s">
        <v>1553</v>
      </c>
      <c r="B2044" s="172" t="s">
        <v>1514</v>
      </c>
      <c r="C2044" s="172" t="s">
        <v>1515</v>
      </c>
      <c r="D2044" s="173">
        <v>0.16700000000000001</v>
      </c>
      <c r="E2044" s="184">
        <f>단가대비표!O349</f>
        <v>0</v>
      </c>
      <c r="F2044" s="178">
        <f>TRUNC(E2044*D2044,1)</f>
        <v>0</v>
      </c>
      <c r="G2044" s="184">
        <f>단가대비표!P349</f>
        <v>272831</v>
      </c>
      <c r="H2044" s="178">
        <f>TRUNC(G2044*D2044,1)</f>
        <v>45562.7</v>
      </c>
      <c r="I2044" s="184">
        <f>단가대비표!V349</f>
        <v>0</v>
      </c>
      <c r="J2044" s="178">
        <f>TRUNC(I2044*D2044,1)</f>
        <v>0</v>
      </c>
      <c r="K2044" s="184">
        <f t="shared" ref="K2044:L2046" si="316">TRUNC(E2044+G2044+I2044,1)</f>
        <v>272831</v>
      </c>
      <c r="L2044" s="178">
        <f t="shared" si="316"/>
        <v>45562.7</v>
      </c>
      <c r="M2044" s="172" t="s">
        <v>145</v>
      </c>
      <c r="N2044" s="78" t="s">
        <v>4291</v>
      </c>
      <c r="O2044" s="78" t="s">
        <v>4516</v>
      </c>
      <c r="P2044" s="78" t="s">
        <v>332</v>
      </c>
      <c r="Q2044" s="78" t="s">
        <v>332</v>
      </c>
      <c r="R2044" s="78" t="s">
        <v>331</v>
      </c>
      <c r="V2044">
        <v>1</v>
      </c>
      <c r="AV2044" s="78" t="s">
        <v>145</v>
      </c>
      <c r="AW2044" s="78" t="s">
        <v>5937</v>
      </c>
      <c r="AX2044" s="78" t="s">
        <v>145</v>
      </c>
      <c r="AY2044" s="78" t="s">
        <v>145</v>
      </c>
      <c r="AZ2044" s="78" t="s">
        <v>145</v>
      </c>
    </row>
    <row r="2045" spans="1:52" ht="30" customHeight="1">
      <c r="A2045" s="172" t="s">
        <v>1516</v>
      </c>
      <c r="B2045" s="172" t="s">
        <v>1514</v>
      </c>
      <c r="C2045" s="172" t="s">
        <v>1515</v>
      </c>
      <c r="D2045" s="173">
        <v>6.7000000000000004E-2</v>
      </c>
      <c r="E2045" s="184">
        <f>단가대비표!O345</f>
        <v>0</v>
      </c>
      <c r="F2045" s="178">
        <f>TRUNC(E2045*D2045,1)</f>
        <v>0</v>
      </c>
      <c r="G2045" s="184">
        <f>단가대비표!P345</f>
        <v>169804</v>
      </c>
      <c r="H2045" s="178">
        <f>TRUNC(G2045*D2045,1)</f>
        <v>11376.8</v>
      </c>
      <c r="I2045" s="184">
        <f>단가대비표!V345</f>
        <v>0</v>
      </c>
      <c r="J2045" s="178">
        <f>TRUNC(I2045*D2045,1)</f>
        <v>0</v>
      </c>
      <c r="K2045" s="184">
        <f t="shared" si="316"/>
        <v>169804</v>
      </c>
      <c r="L2045" s="178">
        <f t="shared" si="316"/>
        <v>11376.8</v>
      </c>
      <c r="M2045" s="172" t="s">
        <v>145</v>
      </c>
      <c r="N2045" s="78" t="s">
        <v>4291</v>
      </c>
      <c r="O2045" s="78" t="s">
        <v>4472</v>
      </c>
      <c r="P2045" s="78" t="s">
        <v>332</v>
      </c>
      <c r="Q2045" s="78" t="s">
        <v>332</v>
      </c>
      <c r="R2045" s="78" t="s">
        <v>331</v>
      </c>
      <c r="V2045">
        <v>1</v>
      </c>
      <c r="AV2045" s="78" t="s">
        <v>145</v>
      </c>
      <c r="AW2045" s="78" t="s">
        <v>5938</v>
      </c>
      <c r="AX2045" s="78" t="s">
        <v>145</v>
      </c>
      <c r="AY2045" s="78" t="s">
        <v>145</v>
      </c>
      <c r="AZ2045" s="78" t="s">
        <v>145</v>
      </c>
    </row>
    <row r="2046" spans="1:52" ht="30" customHeight="1">
      <c r="A2046" s="172" t="s">
        <v>1580</v>
      </c>
      <c r="B2046" s="172" t="s">
        <v>1793</v>
      </c>
      <c r="C2046" s="172" t="s">
        <v>1096</v>
      </c>
      <c r="D2046" s="173">
        <v>1</v>
      </c>
      <c r="E2046" s="184">
        <v>0</v>
      </c>
      <c r="F2046" s="178">
        <f>TRUNC(E2046*D2046,1)</f>
        <v>0</v>
      </c>
      <c r="G2046" s="184">
        <v>0</v>
      </c>
      <c r="H2046" s="178">
        <f>TRUNC(G2046*D2046,1)</f>
        <v>0</v>
      </c>
      <c r="I2046" s="184">
        <f>TRUNC(SUMIF(V2044:V2046, RIGHTB(O2046, 1), H2044:H2046)*U2046, 2)</f>
        <v>569.39</v>
      </c>
      <c r="J2046" s="178">
        <f>TRUNC(I2046*D2046,1)</f>
        <v>569.29999999999995</v>
      </c>
      <c r="K2046" s="184">
        <f t="shared" si="316"/>
        <v>569.29999999999995</v>
      </c>
      <c r="L2046" s="178">
        <f t="shared" si="316"/>
        <v>569.29999999999995</v>
      </c>
      <c r="M2046" s="172" t="s">
        <v>145</v>
      </c>
      <c r="N2046" s="78" t="s">
        <v>4291</v>
      </c>
      <c r="O2046" s="78" t="s">
        <v>4186</v>
      </c>
      <c r="P2046" s="78" t="s">
        <v>332</v>
      </c>
      <c r="Q2046" s="78" t="s">
        <v>332</v>
      </c>
      <c r="R2046" s="78" t="s">
        <v>332</v>
      </c>
      <c r="S2046">
        <v>1</v>
      </c>
      <c r="T2046">
        <v>2</v>
      </c>
      <c r="U2046">
        <v>0.01</v>
      </c>
      <c r="AV2046" s="78" t="s">
        <v>145</v>
      </c>
      <c r="AW2046" s="78" t="s">
        <v>5939</v>
      </c>
      <c r="AX2046" s="78" t="s">
        <v>145</v>
      </c>
      <c r="AY2046" s="78" t="s">
        <v>145</v>
      </c>
      <c r="AZ2046" s="78" t="s">
        <v>145</v>
      </c>
    </row>
    <row r="2047" spans="1:52" ht="30" customHeight="1">
      <c r="A2047" s="172" t="s">
        <v>1494</v>
      </c>
      <c r="B2047" s="172" t="s">
        <v>145</v>
      </c>
      <c r="C2047" s="172" t="s">
        <v>145</v>
      </c>
      <c r="D2047" s="173"/>
      <c r="E2047" s="184"/>
      <c r="F2047" s="178">
        <f>TRUNC(SUMIF(N2044:N2046, N2043, F2044:F2046),0)</f>
        <v>0</v>
      </c>
      <c r="G2047" s="184"/>
      <c r="H2047" s="178">
        <f>TRUNC(SUMIF(N2044:N2046, N2043, H2044:H2046),0)</f>
        <v>56939</v>
      </c>
      <c r="I2047" s="184"/>
      <c r="J2047" s="178">
        <f>TRUNC(SUMIF(N2044:N2046, N2043, J2044:J2046),0)</f>
        <v>569</v>
      </c>
      <c r="K2047" s="184"/>
      <c r="L2047" s="178">
        <f>F2047+H2047+J2047</f>
        <v>57508</v>
      </c>
      <c r="M2047" s="172" t="s">
        <v>145</v>
      </c>
      <c r="N2047" s="78" t="s">
        <v>342</v>
      </c>
      <c r="O2047" s="78" t="s">
        <v>342</v>
      </c>
      <c r="P2047" s="78" t="s">
        <v>145</v>
      </c>
      <c r="Q2047" s="78" t="s">
        <v>145</v>
      </c>
      <c r="R2047" s="78" t="s">
        <v>145</v>
      </c>
      <c r="AV2047" s="78" t="s">
        <v>145</v>
      </c>
      <c r="AW2047" s="78" t="s">
        <v>145</v>
      </c>
      <c r="AX2047" s="78" t="s">
        <v>145</v>
      </c>
      <c r="AY2047" s="78" t="s">
        <v>145</v>
      </c>
      <c r="AZ2047" s="78" t="s">
        <v>145</v>
      </c>
    </row>
    <row r="2048" spans="1:52" ht="30" customHeight="1">
      <c r="A2048" s="173"/>
      <c r="B2048" s="173"/>
      <c r="C2048" s="173"/>
      <c r="D2048" s="173"/>
      <c r="E2048" s="184"/>
      <c r="F2048" s="178"/>
      <c r="G2048" s="184"/>
      <c r="H2048" s="178"/>
      <c r="I2048" s="184"/>
      <c r="J2048" s="178"/>
      <c r="K2048" s="184"/>
      <c r="L2048" s="178"/>
      <c r="M2048" s="173"/>
    </row>
    <row r="2049" spans="1:52" ht="30" customHeight="1">
      <c r="A2049" s="179" t="s">
        <v>3360</v>
      </c>
      <c r="B2049" s="180"/>
      <c r="C2049" s="180"/>
      <c r="D2049" s="180"/>
      <c r="E2049" s="181"/>
      <c r="F2049" s="182"/>
      <c r="G2049" s="181"/>
      <c r="H2049" s="182"/>
      <c r="I2049" s="181"/>
      <c r="J2049" s="182"/>
      <c r="K2049" s="181"/>
      <c r="L2049" s="182"/>
      <c r="M2049" s="183"/>
      <c r="N2049" s="78" t="s">
        <v>4292</v>
      </c>
    </row>
    <row r="2050" spans="1:52" ht="30" customHeight="1">
      <c r="A2050" s="172" t="s">
        <v>1836</v>
      </c>
      <c r="B2050" s="172" t="s">
        <v>1837</v>
      </c>
      <c r="C2050" s="172" t="s">
        <v>358</v>
      </c>
      <c r="D2050" s="173">
        <v>1.03</v>
      </c>
      <c r="E2050" s="184">
        <f>단가대비표!O47</f>
        <v>10934</v>
      </c>
      <c r="F2050" s="178">
        <f>TRUNC(E2050*D2050,1)</f>
        <v>11262</v>
      </c>
      <c r="G2050" s="184">
        <f>단가대비표!P47</f>
        <v>0</v>
      </c>
      <c r="H2050" s="178">
        <f>TRUNC(G2050*D2050,1)</f>
        <v>0</v>
      </c>
      <c r="I2050" s="184">
        <f>단가대비표!V47</f>
        <v>0</v>
      </c>
      <c r="J2050" s="178">
        <f>TRUNC(I2050*D2050,1)</f>
        <v>0</v>
      </c>
      <c r="K2050" s="184">
        <f t="shared" ref="K2050:L2053" si="317">TRUNC(E2050+G2050+I2050,1)</f>
        <v>10934</v>
      </c>
      <c r="L2050" s="178">
        <f t="shared" si="317"/>
        <v>11262</v>
      </c>
      <c r="M2050" s="172" t="s">
        <v>1491</v>
      </c>
      <c r="N2050" s="78" t="s">
        <v>145</v>
      </c>
      <c r="O2050" s="78" t="s">
        <v>5932</v>
      </c>
      <c r="P2050" s="78" t="s">
        <v>332</v>
      </c>
      <c r="Q2050" s="78" t="s">
        <v>332</v>
      </c>
      <c r="R2050" s="78" t="s">
        <v>331</v>
      </c>
      <c r="V2050">
        <v>1</v>
      </c>
      <c r="AV2050" s="78" t="s">
        <v>145</v>
      </c>
      <c r="AW2050" s="78" t="s">
        <v>5940</v>
      </c>
      <c r="AX2050" s="78" t="s">
        <v>145</v>
      </c>
      <c r="AY2050" s="78" t="s">
        <v>1093</v>
      </c>
      <c r="AZ2050" s="78" t="s">
        <v>145</v>
      </c>
    </row>
    <row r="2051" spans="1:52" ht="30" customHeight="1">
      <c r="A2051" s="172" t="s">
        <v>1511</v>
      </c>
      <c r="B2051" s="172" t="s">
        <v>1512</v>
      </c>
      <c r="C2051" s="172" t="s">
        <v>381</v>
      </c>
      <c r="D2051" s="173">
        <v>3.7999999999999999E-2</v>
      </c>
      <c r="E2051" s="184">
        <f>단가대비표!O131</f>
        <v>528205</v>
      </c>
      <c r="F2051" s="178">
        <f>TRUNC(E2051*D2051,1)</f>
        <v>20071.7</v>
      </c>
      <c r="G2051" s="184">
        <f>단가대비표!P131</f>
        <v>0</v>
      </c>
      <c r="H2051" s="178">
        <f>TRUNC(G2051*D2051,1)</f>
        <v>0</v>
      </c>
      <c r="I2051" s="184">
        <f>단가대비표!V131</f>
        <v>0</v>
      </c>
      <c r="J2051" s="178">
        <f>TRUNC(I2051*D2051,1)</f>
        <v>0</v>
      </c>
      <c r="K2051" s="184">
        <f t="shared" si="317"/>
        <v>528205</v>
      </c>
      <c r="L2051" s="178">
        <f t="shared" si="317"/>
        <v>20071.7</v>
      </c>
      <c r="M2051" s="172" t="s">
        <v>1491</v>
      </c>
      <c r="N2051" s="78" t="s">
        <v>145</v>
      </c>
      <c r="O2051" s="78" t="s">
        <v>4468</v>
      </c>
      <c r="P2051" s="78" t="s">
        <v>332</v>
      </c>
      <c r="Q2051" s="78" t="s">
        <v>332</v>
      </c>
      <c r="R2051" s="78" t="s">
        <v>331</v>
      </c>
      <c r="V2051">
        <v>1</v>
      </c>
      <c r="AV2051" s="78" t="s">
        <v>145</v>
      </c>
      <c r="AW2051" s="78" t="s">
        <v>5941</v>
      </c>
      <c r="AX2051" s="78" t="s">
        <v>145</v>
      </c>
      <c r="AY2051" s="78" t="s">
        <v>1093</v>
      </c>
      <c r="AZ2051" s="78" t="s">
        <v>145</v>
      </c>
    </row>
    <row r="2052" spans="1:52" ht="30" customHeight="1">
      <c r="A2052" s="172" t="s">
        <v>1838</v>
      </c>
      <c r="B2052" s="172" t="s">
        <v>1842</v>
      </c>
      <c r="C2052" s="172" t="s">
        <v>1096</v>
      </c>
      <c r="D2052" s="173">
        <v>1</v>
      </c>
      <c r="E2052" s="184">
        <f>TRUNC(SUMIF(V2050:V2053, RIGHTB(O2052, 1), F2050:F2053)*U2052, 2)</f>
        <v>11906.8</v>
      </c>
      <c r="F2052" s="178">
        <f>TRUNC(E2052*D2052,1)</f>
        <v>11906.8</v>
      </c>
      <c r="G2052" s="184">
        <v>0</v>
      </c>
      <c r="H2052" s="178">
        <f>TRUNC(G2052*D2052,1)</f>
        <v>0</v>
      </c>
      <c r="I2052" s="184">
        <v>0</v>
      </c>
      <c r="J2052" s="178">
        <f>TRUNC(I2052*D2052,1)</f>
        <v>0</v>
      </c>
      <c r="K2052" s="184">
        <f t="shared" si="317"/>
        <v>11906.8</v>
      </c>
      <c r="L2052" s="178">
        <f t="shared" si="317"/>
        <v>11906.8</v>
      </c>
      <c r="M2052" s="172" t="s">
        <v>145</v>
      </c>
      <c r="N2052" s="78" t="s">
        <v>4292</v>
      </c>
      <c r="O2052" s="78" t="s">
        <v>4186</v>
      </c>
      <c r="P2052" s="78" t="s">
        <v>332</v>
      </c>
      <c r="Q2052" s="78" t="s">
        <v>332</v>
      </c>
      <c r="R2052" s="78" t="s">
        <v>332</v>
      </c>
      <c r="S2052">
        <v>0</v>
      </c>
      <c r="T2052">
        <v>0</v>
      </c>
      <c r="U2052">
        <v>0.38</v>
      </c>
      <c r="W2052">
        <v>2</v>
      </c>
      <c r="AV2052" s="78" t="s">
        <v>145</v>
      </c>
      <c r="AW2052" s="78" t="s">
        <v>5942</v>
      </c>
      <c r="AX2052" s="78" t="s">
        <v>145</v>
      </c>
      <c r="AY2052" s="78" t="s">
        <v>145</v>
      </c>
      <c r="AZ2052" s="78" t="s">
        <v>145</v>
      </c>
    </row>
    <row r="2053" spans="1:52" ht="30" customHeight="1">
      <c r="A2053" s="172" t="s">
        <v>1840</v>
      </c>
      <c r="B2053" s="172" t="s">
        <v>1546</v>
      </c>
      <c r="C2053" s="172" t="s">
        <v>1096</v>
      </c>
      <c r="D2053" s="173">
        <v>1</v>
      </c>
      <c r="E2053" s="184">
        <f>TRUNC(SUMIF(W2050:W2053, RIGHTB(O2053, 1), F2050:F2053)*U2053, 2)</f>
        <v>1071.6099999999999</v>
      </c>
      <c r="F2053" s="178">
        <f>TRUNC(E2053*D2053,1)</f>
        <v>1071.5999999999999</v>
      </c>
      <c r="G2053" s="184">
        <v>0</v>
      </c>
      <c r="H2053" s="178">
        <f>TRUNC(G2053*D2053,1)</f>
        <v>0</v>
      </c>
      <c r="I2053" s="184">
        <v>0</v>
      </c>
      <c r="J2053" s="178">
        <f>TRUNC(I2053*D2053,1)</f>
        <v>0</v>
      </c>
      <c r="K2053" s="184">
        <f t="shared" si="317"/>
        <v>1071.5999999999999</v>
      </c>
      <c r="L2053" s="178">
        <f t="shared" si="317"/>
        <v>1071.5999999999999</v>
      </c>
      <c r="M2053" s="172" t="s">
        <v>145</v>
      </c>
      <c r="N2053" s="78" t="s">
        <v>4292</v>
      </c>
      <c r="O2053" s="78" t="s">
        <v>4453</v>
      </c>
      <c r="P2053" s="78" t="s">
        <v>332</v>
      </c>
      <c r="Q2053" s="78" t="s">
        <v>332</v>
      </c>
      <c r="R2053" s="78" t="s">
        <v>332</v>
      </c>
      <c r="S2053">
        <v>0</v>
      </c>
      <c r="T2053">
        <v>0</v>
      </c>
      <c r="U2053">
        <v>0.09</v>
      </c>
      <c r="AV2053" s="78" t="s">
        <v>145</v>
      </c>
      <c r="AW2053" s="78" t="s">
        <v>5943</v>
      </c>
      <c r="AX2053" s="78" t="s">
        <v>145</v>
      </c>
      <c r="AY2053" s="78" t="s">
        <v>145</v>
      </c>
      <c r="AZ2053" s="78" t="s">
        <v>145</v>
      </c>
    </row>
    <row r="2054" spans="1:52" ht="30" customHeight="1">
      <c r="A2054" s="172" t="s">
        <v>1494</v>
      </c>
      <c r="B2054" s="172" t="s">
        <v>145</v>
      </c>
      <c r="C2054" s="172" t="s">
        <v>145</v>
      </c>
      <c r="D2054" s="173"/>
      <c r="E2054" s="184"/>
      <c r="F2054" s="178">
        <f>TRUNC(SUMIF(N2050:N2053, N2049, F2050:F2053),0)</f>
        <v>12978</v>
      </c>
      <c r="G2054" s="184"/>
      <c r="H2054" s="178">
        <f>TRUNC(SUMIF(N2050:N2053, N2049, H2050:H2053),0)</f>
        <v>0</v>
      </c>
      <c r="I2054" s="184"/>
      <c r="J2054" s="178">
        <f>TRUNC(SUMIF(N2050:N2053, N2049, J2050:J2053),0)</f>
        <v>0</v>
      </c>
      <c r="K2054" s="184"/>
      <c r="L2054" s="178">
        <f>F2054+H2054+J2054</f>
        <v>12978</v>
      </c>
      <c r="M2054" s="172" t="s">
        <v>145</v>
      </c>
      <c r="N2054" s="78" t="s">
        <v>342</v>
      </c>
      <c r="O2054" s="78" t="s">
        <v>342</v>
      </c>
      <c r="P2054" s="78" t="s">
        <v>145</v>
      </c>
      <c r="Q2054" s="78" t="s">
        <v>145</v>
      </c>
      <c r="R2054" s="78" t="s">
        <v>145</v>
      </c>
      <c r="AV2054" s="78" t="s">
        <v>145</v>
      </c>
      <c r="AW2054" s="78" t="s">
        <v>145</v>
      </c>
      <c r="AX2054" s="78" t="s">
        <v>145</v>
      </c>
      <c r="AY2054" s="78" t="s">
        <v>145</v>
      </c>
      <c r="AZ2054" s="78" t="s">
        <v>145</v>
      </c>
    </row>
    <row r="2055" spans="1:52" ht="30" customHeight="1">
      <c r="A2055" s="173"/>
      <c r="B2055" s="173"/>
      <c r="C2055" s="173"/>
      <c r="D2055" s="173"/>
      <c r="E2055" s="184"/>
      <c r="F2055" s="178"/>
      <c r="G2055" s="184"/>
      <c r="H2055" s="178"/>
      <c r="I2055" s="184"/>
      <c r="J2055" s="178"/>
      <c r="K2055" s="184"/>
      <c r="L2055" s="178"/>
      <c r="M2055" s="173"/>
    </row>
    <row r="2056" spans="1:52" ht="30" customHeight="1">
      <c r="A2056" s="179" t="s">
        <v>3361</v>
      </c>
      <c r="B2056" s="180"/>
      <c r="C2056" s="180"/>
      <c r="D2056" s="180"/>
      <c r="E2056" s="181"/>
      <c r="F2056" s="182"/>
      <c r="G2056" s="181"/>
      <c r="H2056" s="182"/>
      <c r="I2056" s="181"/>
      <c r="J2056" s="182"/>
      <c r="K2056" s="181"/>
      <c r="L2056" s="182"/>
      <c r="M2056" s="183"/>
      <c r="N2056" s="78" t="s">
        <v>4293</v>
      </c>
    </row>
    <row r="2057" spans="1:52" ht="30" customHeight="1">
      <c r="A2057" s="172" t="s">
        <v>1553</v>
      </c>
      <c r="B2057" s="172" t="s">
        <v>1514</v>
      </c>
      <c r="C2057" s="172" t="s">
        <v>1515</v>
      </c>
      <c r="D2057" s="173">
        <v>0.111</v>
      </c>
      <c r="E2057" s="184">
        <f>단가대비표!O349</f>
        <v>0</v>
      </c>
      <c r="F2057" s="178">
        <f>TRUNC(E2057*D2057,1)</f>
        <v>0</v>
      </c>
      <c r="G2057" s="184">
        <f>단가대비표!P349</f>
        <v>272831</v>
      </c>
      <c r="H2057" s="178">
        <f>TRUNC(G2057*D2057,1)</f>
        <v>30284.2</v>
      </c>
      <c r="I2057" s="184">
        <f>단가대비표!V349</f>
        <v>0</v>
      </c>
      <c r="J2057" s="178">
        <f>TRUNC(I2057*D2057,1)</f>
        <v>0</v>
      </c>
      <c r="K2057" s="184">
        <f t="shared" ref="K2057:L2059" si="318">TRUNC(E2057+G2057+I2057,1)</f>
        <v>272831</v>
      </c>
      <c r="L2057" s="178">
        <f t="shared" si="318"/>
        <v>30284.2</v>
      </c>
      <c r="M2057" s="172" t="s">
        <v>145</v>
      </c>
      <c r="N2057" s="78" t="s">
        <v>4293</v>
      </c>
      <c r="O2057" s="78" t="s">
        <v>4516</v>
      </c>
      <c r="P2057" s="78" t="s">
        <v>332</v>
      </c>
      <c r="Q2057" s="78" t="s">
        <v>332</v>
      </c>
      <c r="R2057" s="78" t="s">
        <v>331</v>
      </c>
      <c r="V2057">
        <v>1</v>
      </c>
      <c r="AV2057" s="78" t="s">
        <v>145</v>
      </c>
      <c r="AW2057" s="78" t="s">
        <v>5944</v>
      </c>
      <c r="AX2057" s="78" t="s">
        <v>145</v>
      </c>
      <c r="AY2057" s="78" t="s">
        <v>145</v>
      </c>
      <c r="AZ2057" s="78" t="s">
        <v>145</v>
      </c>
    </row>
    <row r="2058" spans="1:52" ht="30" customHeight="1">
      <c r="A2058" s="172" t="s">
        <v>1516</v>
      </c>
      <c r="B2058" s="172" t="s">
        <v>1514</v>
      </c>
      <c r="C2058" s="172" t="s">
        <v>1515</v>
      </c>
      <c r="D2058" s="173">
        <v>4.3999999999999997E-2</v>
      </c>
      <c r="E2058" s="184">
        <f>단가대비표!O345</f>
        <v>0</v>
      </c>
      <c r="F2058" s="178">
        <f>TRUNC(E2058*D2058,1)</f>
        <v>0</v>
      </c>
      <c r="G2058" s="184">
        <f>단가대비표!P345</f>
        <v>169804</v>
      </c>
      <c r="H2058" s="178">
        <f>TRUNC(G2058*D2058,1)</f>
        <v>7471.3</v>
      </c>
      <c r="I2058" s="184">
        <f>단가대비표!V345</f>
        <v>0</v>
      </c>
      <c r="J2058" s="178">
        <f>TRUNC(I2058*D2058,1)</f>
        <v>0</v>
      </c>
      <c r="K2058" s="184">
        <f t="shared" si="318"/>
        <v>169804</v>
      </c>
      <c r="L2058" s="178">
        <f t="shared" si="318"/>
        <v>7471.3</v>
      </c>
      <c r="M2058" s="172" t="s">
        <v>145</v>
      </c>
      <c r="N2058" s="78" t="s">
        <v>4293</v>
      </c>
      <c r="O2058" s="78" t="s">
        <v>4472</v>
      </c>
      <c r="P2058" s="78" t="s">
        <v>332</v>
      </c>
      <c r="Q2058" s="78" t="s">
        <v>332</v>
      </c>
      <c r="R2058" s="78" t="s">
        <v>331</v>
      </c>
      <c r="V2058">
        <v>1</v>
      </c>
      <c r="AV2058" s="78" t="s">
        <v>145</v>
      </c>
      <c r="AW2058" s="78" t="s">
        <v>5945</v>
      </c>
      <c r="AX2058" s="78" t="s">
        <v>145</v>
      </c>
      <c r="AY2058" s="78" t="s">
        <v>145</v>
      </c>
      <c r="AZ2058" s="78" t="s">
        <v>145</v>
      </c>
    </row>
    <row r="2059" spans="1:52" ht="30" customHeight="1">
      <c r="A2059" s="172" t="s">
        <v>1580</v>
      </c>
      <c r="B2059" s="172" t="s">
        <v>1793</v>
      </c>
      <c r="C2059" s="172" t="s">
        <v>1096</v>
      </c>
      <c r="D2059" s="173">
        <v>1</v>
      </c>
      <c r="E2059" s="184">
        <v>0</v>
      </c>
      <c r="F2059" s="178">
        <f>TRUNC(E2059*D2059,1)</f>
        <v>0</v>
      </c>
      <c r="G2059" s="184">
        <v>0</v>
      </c>
      <c r="H2059" s="178">
        <f>TRUNC(G2059*D2059,1)</f>
        <v>0</v>
      </c>
      <c r="I2059" s="184">
        <f>TRUNC(SUMIF(V2057:V2059, RIGHTB(O2059, 1), H2057:H2059)*U2059, 2)</f>
        <v>377.55</v>
      </c>
      <c r="J2059" s="178">
        <f>TRUNC(I2059*D2059,1)</f>
        <v>377.5</v>
      </c>
      <c r="K2059" s="184">
        <f t="shared" si="318"/>
        <v>377.5</v>
      </c>
      <c r="L2059" s="178">
        <f t="shared" si="318"/>
        <v>377.5</v>
      </c>
      <c r="M2059" s="172" t="s">
        <v>145</v>
      </c>
      <c r="N2059" s="78" t="s">
        <v>4293</v>
      </c>
      <c r="O2059" s="78" t="s">
        <v>4186</v>
      </c>
      <c r="P2059" s="78" t="s">
        <v>332</v>
      </c>
      <c r="Q2059" s="78" t="s">
        <v>332</v>
      </c>
      <c r="R2059" s="78" t="s">
        <v>332</v>
      </c>
      <c r="S2059">
        <v>1</v>
      </c>
      <c r="T2059">
        <v>2</v>
      </c>
      <c r="U2059">
        <v>0.01</v>
      </c>
      <c r="AV2059" s="78" t="s">
        <v>145</v>
      </c>
      <c r="AW2059" s="78" t="s">
        <v>5946</v>
      </c>
      <c r="AX2059" s="78" t="s">
        <v>145</v>
      </c>
      <c r="AY2059" s="78" t="s">
        <v>145</v>
      </c>
      <c r="AZ2059" s="78" t="s">
        <v>145</v>
      </c>
    </row>
    <row r="2060" spans="1:52" ht="30" customHeight="1">
      <c r="A2060" s="172" t="s">
        <v>1494</v>
      </c>
      <c r="B2060" s="172" t="s">
        <v>145</v>
      </c>
      <c r="C2060" s="172" t="s">
        <v>145</v>
      </c>
      <c r="D2060" s="173"/>
      <c r="E2060" s="184"/>
      <c r="F2060" s="178">
        <f>TRUNC(SUMIF(N2057:N2059, N2056, F2057:F2059),0)</f>
        <v>0</v>
      </c>
      <c r="G2060" s="184"/>
      <c r="H2060" s="178">
        <f>TRUNC(SUMIF(N2057:N2059, N2056, H2057:H2059),0)</f>
        <v>37755</v>
      </c>
      <c r="I2060" s="184"/>
      <c r="J2060" s="178">
        <f>TRUNC(SUMIF(N2057:N2059, N2056, J2057:J2059),0)</f>
        <v>377</v>
      </c>
      <c r="K2060" s="184"/>
      <c r="L2060" s="178">
        <f>F2060+H2060+J2060</f>
        <v>38132</v>
      </c>
      <c r="M2060" s="172" t="s">
        <v>145</v>
      </c>
      <c r="N2060" s="78" t="s">
        <v>342</v>
      </c>
      <c r="O2060" s="78" t="s">
        <v>342</v>
      </c>
      <c r="P2060" s="78" t="s">
        <v>145</v>
      </c>
      <c r="Q2060" s="78" t="s">
        <v>145</v>
      </c>
      <c r="R2060" s="78" t="s">
        <v>145</v>
      </c>
      <c r="AV2060" s="78" t="s">
        <v>145</v>
      </c>
      <c r="AW2060" s="78" t="s">
        <v>145</v>
      </c>
      <c r="AX2060" s="78" t="s">
        <v>145</v>
      </c>
      <c r="AY2060" s="78" t="s">
        <v>145</v>
      </c>
      <c r="AZ2060" s="78" t="s">
        <v>145</v>
      </c>
    </row>
    <row r="2061" spans="1:52" ht="30" customHeight="1">
      <c r="A2061" s="173"/>
      <c r="B2061" s="173"/>
      <c r="C2061" s="173"/>
      <c r="D2061" s="173"/>
      <c r="E2061" s="184"/>
      <c r="F2061" s="178"/>
      <c r="G2061" s="184"/>
      <c r="H2061" s="178"/>
      <c r="I2061" s="184"/>
      <c r="J2061" s="178"/>
      <c r="K2061" s="184"/>
      <c r="L2061" s="178"/>
      <c r="M2061" s="173"/>
    </row>
    <row r="2062" spans="1:52" ht="30" customHeight="1">
      <c r="A2062" s="179" t="s">
        <v>3362</v>
      </c>
      <c r="B2062" s="180"/>
      <c r="C2062" s="180"/>
      <c r="D2062" s="180"/>
      <c r="E2062" s="181"/>
      <c r="F2062" s="182"/>
      <c r="G2062" s="181"/>
      <c r="H2062" s="182"/>
      <c r="I2062" s="181"/>
      <c r="J2062" s="182"/>
      <c r="K2062" s="181"/>
      <c r="L2062" s="182"/>
      <c r="M2062" s="183"/>
      <c r="N2062" s="78" t="s">
        <v>4294</v>
      </c>
    </row>
    <row r="2063" spans="1:52" ht="30" customHeight="1">
      <c r="A2063" s="172" t="s">
        <v>1553</v>
      </c>
      <c r="B2063" s="172" t="s">
        <v>1514</v>
      </c>
      <c r="C2063" s="172" t="s">
        <v>1515</v>
      </c>
      <c r="D2063" s="173">
        <v>0.13400000000000001</v>
      </c>
      <c r="E2063" s="184">
        <f>단가대비표!O349</f>
        <v>0</v>
      </c>
      <c r="F2063" s="178">
        <f>TRUNC(E2063*D2063,1)</f>
        <v>0</v>
      </c>
      <c r="G2063" s="184">
        <f>단가대비표!P349</f>
        <v>272831</v>
      </c>
      <c r="H2063" s="178">
        <f>TRUNC(G2063*D2063,1)</f>
        <v>36559.300000000003</v>
      </c>
      <c r="I2063" s="184">
        <f>단가대비표!V349</f>
        <v>0</v>
      </c>
      <c r="J2063" s="178">
        <f>TRUNC(I2063*D2063,1)</f>
        <v>0</v>
      </c>
      <c r="K2063" s="184">
        <f t="shared" ref="K2063:L2065" si="319">TRUNC(E2063+G2063+I2063,1)</f>
        <v>272831</v>
      </c>
      <c r="L2063" s="178">
        <f t="shared" si="319"/>
        <v>36559.300000000003</v>
      </c>
      <c r="M2063" s="172" t="s">
        <v>145</v>
      </c>
      <c r="N2063" s="78" t="s">
        <v>4294</v>
      </c>
      <c r="O2063" s="78" t="s">
        <v>4516</v>
      </c>
      <c r="P2063" s="78" t="s">
        <v>332</v>
      </c>
      <c r="Q2063" s="78" t="s">
        <v>332</v>
      </c>
      <c r="R2063" s="78" t="s">
        <v>331</v>
      </c>
      <c r="V2063">
        <v>1</v>
      </c>
      <c r="AV2063" s="78" t="s">
        <v>145</v>
      </c>
      <c r="AW2063" s="78" t="s">
        <v>5947</v>
      </c>
      <c r="AX2063" s="78" t="s">
        <v>145</v>
      </c>
      <c r="AY2063" s="78" t="s">
        <v>145</v>
      </c>
      <c r="AZ2063" s="78" t="s">
        <v>145</v>
      </c>
    </row>
    <row r="2064" spans="1:52" ht="30" customHeight="1">
      <c r="A2064" s="172" t="s">
        <v>1516</v>
      </c>
      <c r="B2064" s="172" t="s">
        <v>1514</v>
      </c>
      <c r="C2064" s="172" t="s">
        <v>1515</v>
      </c>
      <c r="D2064" s="173">
        <v>5.3999999999999999E-2</v>
      </c>
      <c r="E2064" s="184">
        <f>단가대비표!O345</f>
        <v>0</v>
      </c>
      <c r="F2064" s="178">
        <f>TRUNC(E2064*D2064,1)</f>
        <v>0</v>
      </c>
      <c r="G2064" s="184">
        <f>단가대비표!P345</f>
        <v>169804</v>
      </c>
      <c r="H2064" s="178">
        <f>TRUNC(G2064*D2064,1)</f>
        <v>9169.4</v>
      </c>
      <c r="I2064" s="184">
        <f>단가대비표!V345</f>
        <v>0</v>
      </c>
      <c r="J2064" s="178">
        <f>TRUNC(I2064*D2064,1)</f>
        <v>0</v>
      </c>
      <c r="K2064" s="184">
        <f t="shared" si="319"/>
        <v>169804</v>
      </c>
      <c r="L2064" s="178">
        <f t="shared" si="319"/>
        <v>9169.4</v>
      </c>
      <c r="M2064" s="172" t="s">
        <v>145</v>
      </c>
      <c r="N2064" s="78" t="s">
        <v>4294</v>
      </c>
      <c r="O2064" s="78" t="s">
        <v>4472</v>
      </c>
      <c r="P2064" s="78" t="s">
        <v>332</v>
      </c>
      <c r="Q2064" s="78" t="s">
        <v>332</v>
      </c>
      <c r="R2064" s="78" t="s">
        <v>331</v>
      </c>
      <c r="V2064">
        <v>1</v>
      </c>
      <c r="AV2064" s="78" t="s">
        <v>145</v>
      </c>
      <c r="AW2064" s="78" t="s">
        <v>5948</v>
      </c>
      <c r="AX2064" s="78" t="s">
        <v>145</v>
      </c>
      <c r="AY2064" s="78" t="s">
        <v>145</v>
      </c>
      <c r="AZ2064" s="78" t="s">
        <v>145</v>
      </c>
    </row>
    <row r="2065" spans="1:52" ht="30" customHeight="1">
      <c r="A2065" s="172" t="s">
        <v>1580</v>
      </c>
      <c r="B2065" s="172" t="s">
        <v>1793</v>
      </c>
      <c r="C2065" s="172" t="s">
        <v>1096</v>
      </c>
      <c r="D2065" s="173">
        <v>1</v>
      </c>
      <c r="E2065" s="184">
        <v>0</v>
      </c>
      <c r="F2065" s="178">
        <f>TRUNC(E2065*D2065,1)</f>
        <v>0</v>
      </c>
      <c r="G2065" s="184">
        <v>0</v>
      </c>
      <c r="H2065" s="178">
        <f>TRUNC(G2065*D2065,1)</f>
        <v>0</v>
      </c>
      <c r="I2065" s="184">
        <f>TRUNC(SUMIF(V2063:V2065, RIGHTB(O2065, 1), H2063:H2065)*U2065, 2)</f>
        <v>457.28</v>
      </c>
      <c r="J2065" s="178">
        <f>TRUNC(I2065*D2065,1)</f>
        <v>457.2</v>
      </c>
      <c r="K2065" s="184">
        <f t="shared" si="319"/>
        <v>457.2</v>
      </c>
      <c r="L2065" s="178">
        <f t="shared" si="319"/>
        <v>457.2</v>
      </c>
      <c r="M2065" s="172" t="s">
        <v>145</v>
      </c>
      <c r="N2065" s="78" t="s">
        <v>4294</v>
      </c>
      <c r="O2065" s="78" t="s">
        <v>4186</v>
      </c>
      <c r="P2065" s="78" t="s">
        <v>332</v>
      </c>
      <c r="Q2065" s="78" t="s">
        <v>332</v>
      </c>
      <c r="R2065" s="78" t="s">
        <v>332</v>
      </c>
      <c r="S2065">
        <v>1</v>
      </c>
      <c r="T2065">
        <v>2</v>
      </c>
      <c r="U2065">
        <v>0.01</v>
      </c>
      <c r="AV2065" s="78" t="s">
        <v>145</v>
      </c>
      <c r="AW2065" s="78" t="s">
        <v>5949</v>
      </c>
      <c r="AX2065" s="78" t="s">
        <v>145</v>
      </c>
      <c r="AY2065" s="78" t="s">
        <v>145</v>
      </c>
      <c r="AZ2065" s="78" t="s">
        <v>145</v>
      </c>
    </row>
    <row r="2066" spans="1:52" ht="30" customHeight="1">
      <c r="A2066" s="172" t="s">
        <v>1494</v>
      </c>
      <c r="B2066" s="172" t="s">
        <v>145</v>
      </c>
      <c r="C2066" s="172" t="s">
        <v>145</v>
      </c>
      <c r="D2066" s="173"/>
      <c r="E2066" s="184"/>
      <c r="F2066" s="178">
        <f>TRUNC(SUMIF(N2063:N2065, N2062, F2063:F2065),0)</f>
        <v>0</v>
      </c>
      <c r="G2066" s="184"/>
      <c r="H2066" s="178">
        <f>TRUNC(SUMIF(N2063:N2065, N2062, H2063:H2065),0)</f>
        <v>45728</v>
      </c>
      <c r="I2066" s="184"/>
      <c r="J2066" s="178">
        <f>TRUNC(SUMIF(N2063:N2065, N2062, J2063:J2065),0)</f>
        <v>457</v>
      </c>
      <c r="K2066" s="184"/>
      <c r="L2066" s="178">
        <f>F2066+H2066+J2066</f>
        <v>46185</v>
      </c>
      <c r="M2066" s="172" t="s">
        <v>145</v>
      </c>
      <c r="N2066" s="78" t="s">
        <v>342</v>
      </c>
      <c r="O2066" s="78" t="s">
        <v>342</v>
      </c>
      <c r="P2066" s="78" t="s">
        <v>145</v>
      </c>
      <c r="Q2066" s="78" t="s">
        <v>145</v>
      </c>
      <c r="R2066" s="78" t="s">
        <v>145</v>
      </c>
      <c r="AV2066" s="78" t="s">
        <v>145</v>
      </c>
      <c r="AW2066" s="78" t="s">
        <v>145</v>
      </c>
      <c r="AX2066" s="78" t="s">
        <v>145</v>
      </c>
      <c r="AY2066" s="78" t="s">
        <v>145</v>
      </c>
      <c r="AZ2066" s="78" t="s">
        <v>145</v>
      </c>
    </row>
    <row r="2067" spans="1:52" ht="30" customHeight="1">
      <c r="A2067" s="173"/>
      <c r="B2067" s="173"/>
      <c r="C2067" s="173"/>
      <c r="D2067" s="173"/>
      <c r="E2067" s="184"/>
      <c r="F2067" s="178"/>
      <c r="G2067" s="184"/>
      <c r="H2067" s="178"/>
      <c r="I2067" s="184"/>
      <c r="J2067" s="178"/>
      <c r="K2067" s="184"/>
      <c r="L2067" s="178"/>
      <c r="M2067" s="173"/>
    </row>
    <row r="2068" spans="1:52" ht="30" customHeight="1">
      <c r="A2068" s="179" t="s">
        <v>3363</v>
      </c>
      <c r="B2068" s="180"/>
      <c r="C2068" s="180"/>
      <c r="D2068" s="180"/>
      <c r="E2068" s="181"/>
      <c r="F2068" s="182"/>
      <c r="G2068" s="181"/>
      <c r="H2068" s="182"/>
      <c r="I2068" s="181"/>
      <c r="J2068" s="182"/>
      <c r="K2068" s="181"/>
      <c r="L2068" s="182"/>
      <c r="M2068" s="183"/>
      <c r="N2068" s="78" t="s">
        <v>4295</v>
      </c>
    </row>
    <row r="2069" spans="1:52" ht="30" customHeight="1">
      <c r="A2069" s="172" t="s">
        <v>1843</v>
      </c>
      <c r="B2069" s="172" t="s">
        <v>1844</v>
      </c>
      <c r="C2069" s="172" t="s">
        <v>462</v>
      </c>
      <c r="D2069" s="173">
        <v>0.89</v>
      </c>
      <c r="E2069" s="184">
        <f>단가대비표!O249</f>
        <v>29000</v>
      </c>
      <c r="F2069" s="178">
        <f>TRUNC(E2069*D2069,1)</f>
        <v>25810</v>
      </c>
      <c r="G2069" s="184">
        <f>단가대비표!P249</f>
        <v>0</v>
      </c>
      <c r="H2069" s="178">
        <f>TRUNC(G2069*D2069,1)</f>
        <v>0</v>
      </c>
      <c r="I2069" s="184">
        <f>단가대비표!V249</f>
        <v>0</v>
      </c>
      <c r="J2069" s="178">
        <f>TRUNC(I2069*D2069,1)</f>
        <v>0</v>
      </c>
      <c r="K2069" s="184">
        <f>TRUNC(E2069+G2069+I2069,1)</f>
        <v>29000</v>
      </c>
      <c r="L2069" s="178">
        <f>TRUNC(F2069+H2069+J2069,1)</f>
        <v>25810</v>
      </c>
      <c r="M2069" s="172" t="s">
        <v>145</v>
      </c>
      <c r="N2069" s="78" t="s">
        <v>4295</v>
      </c>
      <c r="O2069" s="78" t="s">
        <v>5950</v>
      </c>
      <c r="P2069" s="78" t="s">
        <v>332</v>
      </c>
      <c r="Q2069" s="78" t="s">
        <v>332</v>
      </c>
      <c r="R2069" s="78" t="s">
        <v>331</v>
      </c>
      <c r="AV2069" s="78" t="s">
        <v>145</v>
      </c>
      <c r="AW2069" s="78" t="s">
        <v>5951</v>
      </c>
      <c r="AX2069" s="78" t="s">
        <v>145</v>
      </c>
      <c r="AY2069" s="78" t="s">
        <v>145</v>
      </c>
      <c r="AZ2069" s="78" t="s">
        <v>145</v>
      </c>
    </row>
    <row r="2070" spans="1:52" ht="30" customHeight="1">
      <c r="A2070" s="172" t="s">
        <v>1843</v>
      </c>
      <c r="B2070" s="172" t="s">
        <v>1845</v>
      </c>
      <c r="C2070" s="172" t="s">
        <v>462</v>
      </c>
      <c r="D2070" s="173">
        <v>0.03</v>
      </c>
      <c r="E2070" s="184">
        <f>단가대비표!O250</f>
        <v>22356</v>
      </c>
      <c r="F2070" s="178">
        <f>TRUNC(E2070*D2070,1)</f>
        <v>670.6</v>
      </c>
      <c r="G2070" s="184">
        <f>단가대비표!P250</f>
        <v>0</v>
      </c>
      <c r="H2070" s="178">
        <f>TRUNC(G2070*D2070,1)</f>
        <v>0</v>
      </c>
      <c r="I2070" s="184">
        <f>단가대비표!V250</f>
        <v>0</v>
      </c>
      <c r="J2070" s="178">
        <f>TRUNC(I2070*D2070,1)</f>
        <v>0</v>
      </c>
      <c r="K2070" s="184">
        <f>TRUNC(E2070+G2070+I2070,1)</f>
        <v>22356</v>
      </c>
      <c r="L2070" s="178">
        <f>TRUNC(F2070+H2070+J2070,1)</f>
        <v>670.6</v>
      </c>
      <c r="M2070" s="172" t="s">
        <v>145</v>
      </c>
      <c r="N2070" s="78" t="s">
        <v>4295</v>
      </c>
      <c r="O2070" s="78" t="s">
        <v>5952</v>
      </c>
      <c r="P2070" s="78" t="s">
        <v>332</v>
      </c>
      <c r="Q2070" s="78" t="s">
        <v>332</v>
      </c>
      <c r="R2070" s="78" t="s">
        <v>331</v>
      </c>
      <c r="AV2070" s="78" t="s">
        <v>145</v>
      </c>
      <c r="AW2070" s="78" t="s">
        <v>5953</v>
      </c>
      <c r="AX2070" s="78" t="s">
        <v>145</v>
      </c>
      <c r="AY2070" s="78" t="s">
        <v>145</v>
      </c>
      <c r="AZ2070" s="78" t="s">
        <v>145</v>
      </c>
    </row>
    <row r="2071" spans="1:52" ht="30" customHeight="1">
      <c r="A2071" s="172" t="s">
        <v>1494</v>
      </c>
      <c r="B2071" s="172" t="s">
        <v>145</v>
      </c>
      <c r="C2071" s="172" t="s">
        <v>145</v>
      </c>
      <c r="D2071" s="173"/>
      <c r="E2071" s="184"/>
      <c r="F2071" s="178">
        <f>TRUNC(SUMIF(N2069:N2070, N2068, F2069:F2070),0)</f>
        <v>26480</v>
      </c>
      <c r="G2071" s="184"/>
      <c r="H2071" s="178">
        <f>TRUNC(SUMIF(N2069:N2070, N2068, H2069:H2070),0)</f>
        <v>0</v>
      </c>
      <c r="I2071" s="184"/>
      <c r="J2071" s="178">
        <f>TRUNC(SUMIF(N2069:N2070, N2068, J2069:J2070),0)</f>
        <v>0</v>
      </c>
      <c r="K2071" s="184"/>
      <c r="L2071" s="178">
        <f>F2071+H2071+J2071</f>
        <v>26480</v>
      </c>
      <c r="M2071" s="172" t="s">
        <v>145</v>
      </c>
      <c r="N2071" s="78" t="s">
        <v>342</v>
      </c>
      <c r="O2071" s="78" t="s">
        <v>342</v>
      </c>
      <c r="P2071" s="78" t="s">
        <v>145</v>
      </c>
      <c r="Q2071" s="78" t="s">
        <v>145</v>
      </c>
      <c r="R2071" s="78" t="s">
        <v>145</v>
      </c>
      <c r="AV2071" s="78" t="s">
        <v>145</v>
      </c>
      <c r="AW2071" s="78" t="s">
        <v>145</v>
      </c>
      <c r="AX2071" s="78" t="s">
        <v>145</v>
      </c>
      <c r="AY2071" s="78" t="s">
        <v>145</v>
      </c>
      <c r="AZ2071" s="78" t="s">
        <v>145</v>
      </c>
    </row>
    <row r="2072" spans="1:52" ht="30" customHeight="1">
      <c r="A2072" s="173"/>
      <c r="B2072" s="173"/>
      <c r="C2072" s="173"/>
      <c r="D2072" s="173"/>
      <c r="E2072" s="184"/>
      <c r="F2072" s="178"/>
      <c r="G2072" s="184"/>
      <c r="H2072" s="178"/>
      <c r="I2072" s="184"/>
      <c r="J2072" s="178"/>
      <c r="K2072" s="184"/>
      <c r="L2072" s="178"/>
      <c r="M2072" s="173"/>
    </row>
    <row r="2073" spans="1:52" ht="30" customHeight="1">
      <c r="A2073" s="179" t="s">
        <v>3364</v>
      </c>
      <c r="B2073" s="180"/>
      <c r="C2073" s="180"/>
      <c r="D2073" s="180"/>
      <c r="E2073" s="181"/>
      <c r="F2073" s="182"/>
      <c r="G2073" s="181"/>
      <c r="H2073" s="182"/>
      <c r="I2073" s="181"/>
      <c r="J2073" s="182"/>
      <c r="K2073" s="181"/>
      <c r="L2073" s="182"/>
      <c r="M2073" s="183"/>
      <c r="N2073" s="78" t="s">
        <v>4296</v>
      </c>
    </row>
    <row r="2074" spans="1:52" ht="30" customHeight="1">
      <c r="A2074" s="172" t="s">
        <v>1553</v>
      </c>
      <c r="B2074" s="172" t="s">
        <v>1514</v>
      </c>
      <c r="C2074" s="172" t="s">
        <v>1515</v>
      </c>
      <c r="D2074" s="173">
        <v>0.114</v>
      </c>
      <c r="E2074" s="184">
        <f>단가대비표!O349</f>
        <v>0</v>
      </c>
      <c r="F2074" s="178">
        <f>TRUNC(E2074*D2074,1)</f>
        <v>0</v>
      </c>
      <c r="G2074" s="184">
        <f>단가대비표!P349</f>
        <v>272831</v>
      </c>
      <c r="H2074" s="178">
        <f>TRUNC(G2074*D2074,1)</f>
        <v>31102.7</v>
      </c>
      <c r="I2074" s="184">
        <f>단가대비표!V349</f>
        <v>0</v>
      </c>
      <c r="J2074" s="178">
        <f>TRUNC(I2074*D2074,1)</f>
        <v>0</v>
      </c>
      <c r="K2074" s="184">
        <f t="shared" ref="K2074:L2076" si="320">TRUNC(E2074+G2074+I2074,1)</f>
        <v>272831</v>
      </c>
      <c r="L2074" s="178">
        <f t="shared" si="320"/>
        <v>31102.7</v>
      </c>
      <c r="M2074" s="172" t="s">
        <v>145</v>
      </c>
      <c r="N2074" s="78" t="s">
        <v>4296</v>
      </c>
      <c r="O2074" s="78" t="s">
        <v>4516</v>
      </c>
      <c r="P2074" s="78" t="s">
        <v>332</v>
      </c>
      <c r="Q2074" s="78" t="s">
        <v>332</v>
      </c>
      <c r="R2074" s="78" t="s">
        <v>331</v>
      </c>
      <c r="V2074">
        <v>1</v>
      </c>
      <c r="AV2074" s="78" t="s">
        <v>145</v>
      </c>
      <c r="AW2074" s="78" t="s">
        <v>5954</v>
      </c>
      <c r="AX2074" s="78" t="s">
        <v>145</v>
      </c>
      <c r="AY2074" s="78" t="s">
        <v>145</v>
      </c>
      <c r="AZ2074" s="78" t="s">
        <v>145</v>
      </c>
    </row>
    <row r="2075" spans="1:52" ht="30" customHeight="1">
      <c r="A2075" s="172" t="s">
        <v>1516</v>
      </c>
      <c r="B2075" s="172" t="s">
        <v>1514</v>
      </c>
      <c r="C2075" s="172" t="s">
        <v>1515</v>
      </c>
      <c r="D2075" s="173">
        <v>2.9000000000000001E-2</v>
      </c>
      <c r="E2075" s="184">
        <f>단가대비표!O345</f>
        <v>0</v>
      </c>
      <c r="F2075" s="178">
        <f>TRUNC(E2075*D2075,1)</f>
        <v>0</v>
      </c>
      <c r="G2075" s="184">
        <f>단가대비표!P345</f>
        <v>169804</v>
      </c>
      <c r="H2075" s="178">
        <f>TRUNC(G2075*D2075,1)</f>
        <v>4924.3</v>
      </c>
      <c r="I2075" s="184">
        <f>단가대비표!V345</f>
        <v>0</v>
      </c>
      <c r="J2075" s="178">
        <f>TRUNC(I2075*D2075,1)</f>
        <v>0</v>
      </c>
      <c r="K2075" s="184">
        <f t="shared" si="320"/>
        <v>169804</v>
      </c>
      <c r="L2075" s="178">
        <f t="shared" si="320"/>
        <v>4924.3</v>
      </c>
      <c r="M2075" s="172" t="s">
        <v>145</v>
      </c>
      <c r="N2075" s="78" t="s">
        <v>4296</v>
      </c>
      <c r="O2075" s="78" t="s">
        <v>4472</v>
      </c>
      <c r="P2075" s="78" t="s">
        <v>332</v>
      </c>
      <c r="Q2075" s="78" t="s">
        <v>332</v>
      </c>
      <c r="R2075" s="78" t="s">
        <v>331</v>
      </c>
      <c r="V2075">
        <v>1</v>
      </c>
      <c r="AV2075" s="78" t="s">
        <v>145</v>
      </c>
      <c r="AW2075" s="78" t="s">
        <v>5955</v>
      </c>
      <c r="AX2075" s="78" t="s">
        <v>145</v>
      </c>
      <c r="AY2075" s="78" t="s">
        <v>145</v>
      </c>
      <c r="AZ2075" s="78" t="s">
        <v>145</v>
      </c>
    </row>
    <row r="2076" spans="1:52" ht="30" customHeight="1">
      <c r="A2076" s="172" t="s">
        <v>1580</v>
      </c>
      <c r="B2076" s="172" t="s">
        <v>1673</v>
      </c>
      <c r="C2076" s="172" t="s">
        <v>1096</v>
      </c>
      <c r="D2076" s="173">
        <v>1</v>
      </c>
      <c r="E2076" s="184">
        <v>0</v>
      </c>
      <c r="F2076" s="178">
        <f>TRUNC(E2076*D2076,1)</f>
        <v>0</v>
      </c>
      <c r="G2076" s="184">
        <v>0</v>
      </c>
      <c r="H2076" s="178">
        <f>TRUNC(G2076*D2076,1)</f>
        <v>0</v>
      </c>
      <c r="I2076" s="184">
        <f>TRUNC(SUMIF(V2074:V2076, RIGHTB(O2076, 1), H2074:H2076)*U2076, 2)</f>
        <v>1080.81</v>
      </c>
      <c r="J2076" s="178">
        <f>TRUNC(I2076*D2076,1)</f>
        <v>1080.8</v>
      </c>
      <c r="K2076" s="184">
        <f t="shared" si="320"/>
        <v>1080.8</v>
      </c>
      <c r="L2076" s="178">
        <f t="shared" si="320"/>
        <v>1080.8</v>
      </c>
      <c r="M2076" s="172" t="s">
        <v>145</v>
      </c>
      <c r="N2076" s="78" t="s">
        <v>4296</v>
      </c>
      <c r="O2076" s="78" t="s">
        <v>4186</v>
      </c>
      <c r="P2076" s="78" t="s">
        <v>332</v>
      </c>
      <c r="Q2076" s="78" t="s">
        <v>332</v>
      </c>
      <c r="R2076" s="78" t="s">
        <v>332</v>
      </c>
      <c r="S2076">
        <v>1</v>
      </c>
      <c r="T2076">
        <v>2</v>
      </c>
      <c r="U2076">
        <v>0.03</v>
      </c>
      <c r="AV2076" s="78" t="s">
        <v>145</v>
      </c>
      <c r="AW2076" s="78" t="s">
        <v>5956</v>
      </c>
      <c r="AX2076" s="78" t="s">
        <v>145</v>
      </c>
      <c r="AY2076" s="78" t="s">
        <v>145</v>
      </c>
      <c r="AZ2076" s="78" t="s">
        <v>145</v>
      </c>
    </row>
    <row r="2077" spans="1:52" ht="30" customHeight="1">
      <c r="A2077" s="172" t="s">
        <v>1494</v>
      </c>
      <c r="B2077" s="172" t="s">
        <v>145</v>
      </c>
      <c r="C2077" s="172" t="s">
        <v>145</v>
      </c>
      <c r="D2077" s="173"/>
      <c r="E2077" s="184"/>
      <c r="F2077" s="178">
        <f>TRUNC(SUMIF(N2074:N2076, N2073, F2074:F2076),0)</f>
        <v>0</v>
      </c>
      <c r="G2077" s="184"/>
      <c r="H2077" s="178">
        <f>TRUNC(SUMIF(N2074:N2076, N2073, H2074:H2076),0)</f>
        <v>36027</v>
      </c>
      <c r="I2077" s="184"/>
      <c r="J2077" s="178">
        <f>TRUNC(SUMIF(N2074:N2076, N2073, J2074:J2076),0)</f>
        <v>1080</v>
      </c>
      <c r="K2077" s="184"/>
      <c r="L2077" s="178">
        <f>F2077+H2077+J2077</f>
        <v>37107</v>
      </c>
      <c r="M2077" s="172" t="s">
        <v>145</v>
      </c>
      <c r="N2077" s="78" t="s">
        <v>342</v>
      </c>
      <c r="O2077" s="78" t="s">
        <v>342</v>
      </c>
      <c r="P2077" s="78" t="s">
        <v>145</v>
      </c>
      <c r="Q2077" s="78" t="s">
        <v>145</v>
      </c>
      <c r="R2077" s="78" t="s">
        <v>145</v>
      </c>
      <c r="AV2077" s="78" t="s">
        <v>145</v>
      </c>
      <c r="AW2077" s="78" t="s">
        <v>145</v>
      </c>
      <c r="AX2077" s="78" t="s">
        <v>145</v>
      </c>
      <c r="AY2077" s="78" t="s">
        <v>145</v>
      </c>
      <c r="AZ2077" s="78" t="s">
        <v>145</v>
      </c>
    </row>
    <row r="2078" spans="1:52" ht="30" customHeight="1">
      <c r="A2078" s="173"/>
      <c r="B2078" s="173"/>
      <c r="C2078" s="173"/>
      <c r="D2078" s="173"/>
      <c r="E2078" s="184"/>
      <c r="F2078" s="178"/>
      <c r="G2078" s="184"/>
      <c r="H2078" s="178"/>
      <c r="I2078" s="184"/>
      <c r="J2078" s="178"/>
      <c r="K2078" s="184"/>
      <c r="L2078" s="178"/>
      <c r="M2078" s="173"/>
    </row>
    <row r="2079" spans="1:52" ht="30" customHeight="1">
      <c r="A2079" s="179" t="s">
        <v>3365</v>
      </c>
      <c r="B2079" s="180"/>
      <c r="C2079" s="180"/>
      <c r="D2079" s="180"/>
      <c r="E2079" s="181"/>
      <c r="F2079" s="182"/>
      <c r="G2079" s="181"/>
      <c r="H2079" s="182"/>
      <c r="I2079" s="181"/>
      <c r="J2079" s="182"/>
      <c r="K2079" s="181"/>
      <c r="L2079" s="182"/>
      <c r="M2079" s="183"/>
      <c r="N2079" s="78" t="s">
        <v>4297</v>
      </c>
    </row>
    <row r="2080" spans="1:52" ht="30" customHeight="1">
      <c r="A2080" s="172" t="s">
        <v>1553</v>
      </c>
      <c r="B2080" s="172" t="s">
        <v>1514</v>
      </c>
      <c r="C2080" s="172" t="s">
        <v>1515</v>
      </c>
      <c r="D2080" s="173">
        <v>0.1</v>
      </c>
      <c r="E2080" s="184">
        <f>단가대비표!O349</f>
        <v>0</v>
      </c>
      <c r="F2080" s="178">
        <f>TRUNC(E2080*D2080,1)</f>
        <v>0</v>
      </c>
      <c r="G2080" s="184">
        <f>단가대비표!P349</f>
        <v>272831</v>
      </c>
      <c r="H2080" s="178">
        <f>TRUNC(G2080*D2080,1)</f>
        <v>27283.1</v>
      </c>
      <c r="I2080" s="184">
        <f>단가대비표!V349</f>
        <v>0</v>
      </c>
      <c r="J2080" s="178">
        <f>TRUNC(I2080*D2080,1)</f>
        <v>0</v>
      </c>
      <c r="K2080" s="184">
        <f t="shared" ref="K2080:L2082" si="321">TRUNC(E2080+G2080+I2080,1)</f>
        <v>272831</v>
      </c>
      <c r="L2080" s="178">
        <f t="shared" si="321"/>
        <v>27283.1</v>
      </c>
      <c r="M2080" s="172" t="s">
        <v>145</v>
      </c>
      <c r="N2080" s="78" t="s">
        <v>4297</v>
      </c>
      <c r="O2080" s="78" t="s">
        <v>4516</v>
      </c>
      <c r="P2080" s="78" t="s">
        <v>332</v>
      </c>
      <c r="Q2080" s="78" t="s">
        <v>332</v>
      </c>
      <c r="R2080" s="78" t="s">
        <v>331</v>
      </c>
      <c r="V2080">
        <v>1</v>
      </c>
      <c r="AV2080" s="78" t="s">
        <v>145</v>
      </c>
      <c r="AW2080" s="78" t="s">
        <v>5957</v>
      </c>
      <c r="AX2080" s="78" t="s">
        <v>145</v>
      </c>
      <c r="AY2080" s="78" t="s">
        <v>145</v>
      </c>
      <c r="AZ2080" s="78" t="s">
        <v>145</v>
      </c>
    </row>
    <row r="2081" spans="1:52" ht="30" customHeight="1">
      <c r="A2081" s="172" t="s">
        <v>1516</v>
      </c>
      <c r="B2081" s="172" t="s">
        <v>1514</v>
      </c>
      <c r="C2081" s="172" t="s">
        <v>1515</v>
      </c>
      <c r="D2081" s="173">
        <v>2.5000000000000001E-2</v>
      </c>
      <c r="E2081" s="184">
        <f>단가대비표!O345</f>
        <v>0</v>
      </c>
      <c r="F2081" s="178">
        <f>TRUNC(E2081*D2081,1)</f>
        <v>0</v>
      </c>
      <c r="G2081" s="184">
        <f>단가대비표!P345</f>
        <v>169804</v>
      </c>
      <c r="H2081" s="178">
        <f>TRUNC(G2081*D2081,1)</f>
        <v>4245.1000000000004</v>
      </c>
      <c r="I2081" s="184">
        <f>단가대비표!V345</f>
        <v>0</v>
      </c>
      <c r="J2081" s="178">
        <f>TRUNC(I2081*D2081,1)</f>
        <v>0</v>
      </c>
      <c r="K2081" s="184">
        <f t="shared" si="321"/>
        <v>169804</v>
      </c>
      <c r="L2081" s="178">
        <f t="shared" si="321"/>
        <v>4245.1000000000004</v>
      </c>
      <c r="M2081" s="172" t="s">
        <v>145</v>
      </c>
      <c r="N2081" s="78" t="s">
        <v>4297</v>
      </c>
      <c r="O2081" s="78" t="s">
        <v>4472</v>
      </c>
      <c r="P2081" s="78" t="s">
        <v>332</v>
      </c>
      <c r="Q2081" s="78" t="s">
        <v>332</v>
      </c>
      <c r="R2081" s="78" t="s">
        <v>331</v>
      </c>
      <c r="V2081">
        <v>1</v>
      </c>
      <c r="AV2081" s="78" t="s">
        <v>145</v>
      </c>
      <c r="AW2081" s="78" t="s">
        <v>5958</v>
      </c>
      <c r="AX2081" s="78" t="s">
        <v>145</v>
      </c>
      <c r="AY2081" s="78" t="s">
        <v>145</v>
      </c>
      <c r="AZ2081" s="78" t="s">
        <v>145</v>
      </c>
    </row>
    <row r="2082" spans="1:52" ht="30" customHeight="1">
      <c r="A2082" s="172" t="s">
        <v>1580</v>
      </c>
      <c r="B2082" s="172" t="s">
        <v>1673</v>
      </c>
      <c r="C2082" s="172" t="s">
        <v>1096</v>
      </c>
      <c r="D2082" s="173">
        <v>1</v>
      </c>
      <c r="E2082" s="184">
        <v>0</v>
      </c>
      <c r="F2082" s="178">
        <f>TRUNC(E2082*D2082,1)</f>
        <v>0</v>
      </c>
      <c r="G2082" s="184">
        <v>0</v>
      </c>
      <c r="H2082" s="178">
        <f>TRUNC(G2082*D2082,1)</f>
        <v>0</v>
      </c>
      <c r="I2082" s="184">
        <f>TRUNC(SUMIF(V2080:V2082, RIGHTB(O2082, 1), H2080:H2082)*U2082, 2)</f>
        <v>945.84</v>
      </c>
      <c r="J2082" s="178">
        <f>TRUNC(I2082*D2082,1)</f>
        <v>945.8</v>
      </c>
      <c r="K2082" s="184">
        <f t="shared" si="321"/>
        <v>945.8</v>
      </c>
      <c r="L2082" s="178">
        <f t="shared" si="321"/>
        <v>945.8</v>
      </c>
      <c r="M2082" s="172" t="s">
        <v>145</v>
      </c>
      <c r="N2082" s="78" t="s">
        <v>4297</v>
      </c>
      <c r="O2082" s="78" t="s">
        <v>4186</v>
      </c>
      <c r="P2082" s="78" t="s">
        <v>332</v>
      </c>
      <c r="Q2082" s="78" t="s">
        <v>332</v>
      </c>
      <c r="R2082" s="78" t="s">
        <v>332</v>
      </c>
      <c r="S2082">
        <v>1</v>
      </c>
      <c r="T2082">
        <v>2</v>
      </c>
      <c r="U2082">
        <v>0.03</v>
      </c>
      <c r="AV2082" s="78" t="s">
        <v>145</v>
      </c>
      <c r="AW2082" s="78" t="s">
        <v>5959</v>
      </c>
      <c r="AX2082" s="78" t="s">
        <v>145</v>
      </c>
      <c r="AY2082" s="78" t="s">
        <v>145</v>
      </c>
      <c r="AZ2082" s="78" t="s">
        <v>145</v>
      </c>
    </row>
    <row r="2083" spans="1:52" ht="30" customHeight="1">
      <c r="A2083" s="172" t="s">
        <v>1494</v>
      </c>
      <c r="B2083" s="172" t="s">
        <v>145</v>
      </c>
      <c r="C2083" s="172" t="s">
        <v>145</v>
      </c>
      <c r="D2083" s="173"/>
      <c r="E2083" s="184"/>
      <c r="F2083" s="178">
        <f>TRUNC(SUMIF(N2080:N2082, N2079, F2080:F2082),0)</f>
        <v>0</v>
      </c>
      <c r="G2083" s="184"/>
      <c r="H2083" s="178">
        <f>TRUNC(SUMIF(N2080:N2082, N2079, H2080:H2082),0)</f>
        <v>31528</v>
      </c>
      <c r="I2083" s="184"/>
      <c r="J2083" s="178">
        <f>TRUNC(SUMIF(N2080:N2082, N2079, J2080:J2082),0)</f>
        <v>945</v>
      </c>
      <c r="K2083" s="184"/>
      <c r="L2083" s="178">
        <f>F2083+H2083+J2083</f>
        <v>32473</v>
      </c>
      <c r="M2083" s="172" t="s">
        <v>145</v>
      </c>
      <c r="N2083" s="78" t="s">
        <v>342</v>
      </c>
      <c r="O2083" s="78" t="s">
        <v>342</v>
      </c>
      <c r="P2083" s="78" t="s">
        <v>145</v>
      </c>
      <c r="Q2083" s="78" t="s">
        <v>145</v>
      </c>
      <c r="R2083" s="78" t="s">
        <v>145</v>
      </c>
      <c r="AV2083" s="78" t="s">
        <v>145</v>
      </c>
      <c r="AW2083" s="78" t="s">
        <v>145</v>
      </c>
      <c r="AX2083" s="78" t="s">
        <v>145</v>
      </c>
      <c r="AY2083" s="78" t="s">
        <v>145</v>
      </c>
      <c r="AZ2083" s="78" t="s">
        <v>145</v>
      </c>
    </row>
    <row r="2084" spans="1:52" ht="30" customHeight="1">
      <c r="A2084" s="173"/>
      <c r="B2084" s="173"/>
      <c r="C2084" s="173"/>
      <c r="D2084" s="173"/>
      <c r="E2084" s="184"/>
      <c r="F2084" s="178"/>
      <c r="G2084" s="184"/>
      <c r="H2084" s="178"/>
      <c r="I2084" s="184"/>
      <c r="J2084" s="178"/>
      <c r="K2084" s="184"/>
      <c r="L2084" s="178"/>
      <c r="M2084" s="173"/>
    </row>
    <row r="2085" spans="1:52" ht="30" customHeight="1">
      <c r="A2085" s="179" t="s">
        <v>5960</v>
      </c>
      <c r="B2085" s="180"/>
      <c r="C2085" s="180"/>
      <c r="D2085" s="180"/>
      <c r="E2085" s="181"/>
      <c r="F2085" s="182"/>
      <c r="G2085" s="181"/>
      <c r="H2085" s="182"/>
      <c r="I2085" s="181"/>
      <c r="J2085" s="182"/>
      <c r="K2085" s="181"/>
      <c r="L2085" s="182"/>
      <c r="M2085" s="183"/>
      <c r="N2085" s="78" t="s">
        <v>4298</v>
      </c>
    </row>
    <row r="2086" spans="1:52" ht="30" customHeight="1">
      <c r="A2086" s="172" t="s">
        <v>900</v>
      </c>
      <c r="B2086" s="172" t="s">
        <v>5961</v>
      </c>
      <c r="C2086" s="172" t="s">
        <v>1273</v>
      </c>
      <c r="D2086" s="173">
        <v>387</v>
      </c>
      <c r="E2086" s="184">
        <f>단가대비표!O144</f>
        <v>168.18</v>
      </c>
      <c r="F2086" s="178">
        <f>TRUNC(E2086*D2086,1)</f>
        <v>65085.599999999999</v>
      </c>
      <c r="G2086" s="184">
        <f>단가대비표!P144</f>
        <v>0</v>
      </c>
      <c r="H2086" s="178">
        <f>TRUNC(G2086*D2086,1)</f>
        <v>0</v>
      </c>
      <c r="I2086" s="184">
        <f>단가대비표!V144</f>
        <v>0</v>
      </c>
      <c r="J2086" s="178">
        <f>TRUNC(I2086*D2086,1)</f>
        <v>0</v>
      </c>
      <c r="K2086" s="184">
        <f>TRUNC(E2086+G2086+I2086,1)</f>
        <v>168.1</v>
      </c>
      <c r="L2086" s="178">
        <f>TRUNC(F2086+H2086+J2086,1)</f>
        <v>65085.599999999999</v>
      </c>
      <c r="M2086" s="172" t="s">
        <v>145</v>
      </c>
      <c r="N2086" s="78" t="s">
        <v>4298</v>
      </c>
      <c r="O2086" s="78" t="s">
        <v>5962</v>
      </c>
      <c r="P2086" s="78" t="s">
        <v>332</v>
      </c>
      <c r="Q2086" s="78" t="s">
        <v>332</v>
      </c>
      <c r="R2086" s="78" t="s">
        <v>331</v>
      </c>
      <c r="AV2086" s="78" t="s">
        <v>145</v>
      </c>
      <c r="AW2086" s="78" t="s">
        <v>5963</v>
      </c>
      <c r="AX2086" s="78" t="s">
        <v>145</v>
      </c>
      <c r="AY2086" s="78" t="s">
        <v>145</v>
      </c>
      <c r="AZ2086" s="78" t="s">
        <v>145</v>
      </c>
    </row>
    <row r="2087" spans="1:52" ht="30" customHeight="1">
      <c r="A2087" s="172" t="s">
        <v>5964</v>
      </c>
      <c r="B2087" s="172" t="s">
        <v>5965</v>
      </c>
      <c r="C2087" s="172" t="s">
        <v>1604</v>
      </c>
      <c r="D2087" s="173">
        <v>1.24</v>
      </c>
      <c r="E2087" s="184">
        <f>단가대비표!O159</f>
        <v>4000</v>
      </c>
      <c r="F2087" s="178">
        <f>TRUNC(E2087*D2087,1)</f>
        <v>4960</v>
      </c>
      <c r="G2087" s="184">
        <f>단가대비표!P159</f>
        <v>0</v>
      </c>
      <c r="H2087" s="178">
        <f>TRUNC(G2087*D2087,1)</f>
        <v>0</v>
      </c>
      <c r="I2087" s="184">
        <f>단가대비표!V159</f>
        <v>0</v>
      </c>
      <c r="J2087" s="178">
        <f>TRUNC(I2087*D2087,1)</f>
        <v>0</v>
      </c>
      <c r="K2087" s="184">
        <f>TRUNC(E2087+G2087+I2087,1)</f>
        <v>4000</v>
      </c>
      <c r="L2087" s="178">
        <f>TRUNC(F2087+H2087+J2087,1)</f>
        <v>4960</v>
      </c>
      <c r="M2087" s="172" t="s">
        <v>145</v>
      </c>
      <c r="N2087" s="78" t="s">
        <v>4298</v>
      </c>
      <c r="O2087" s="78" t="s">
        <v>5966</v>
      </c>
      <c r="P2087" s="78" t="s">
        <v>332</v>
      </c>
      <c r="Q2087" s="78" t="s">
        <v>332</v>
      </c>
      <c r="R2087" s="78" t="s">
        <v>331</v>
      </c>
      <c r="AV2087" s="78" t="s">
        <v>145</v>
      </c>
      <c r="AW2087" s="78" t="s">
        <v>5967</v>
      </c>
      <c r="AX2087" s="78" t="s">
        <v>145</v>
      </c>
      <c r="AY2087" s="78" t="s">
        <v>145</v>
      </c>
      <c r="AZ2087" s="78" t="s">
        <v>145</v>
      </c>
    </row>
    <row r="2088" spans="1:52" ht="30" customHeight="1">
      <c r="A2088" s="172" t="s">
        <v>1494</v>
      </c>
      <c r="B2088" s="172" t="s">
        <v>145</v>
      </c>
      <c r="C2088" s="172" t="s">
        <v>145</v>
      </c>
      <c r="D2088" s="173"/>
      <c r="E2088" s="184"/>
      <c r="F2088" s="178">
        <f>TRUNC(SUMIF(N2086:N2087, N2085, F2086:F2087),0)</f>
        <v>70045</v>
      </c>
      <c r="G2088" s="184"/>
      <c r="H2088" s="178">
        <f>TRUNC(SUMIF(N2086:N2087, N2085, H2086:H2087),0)</f>
        <v>0</v>
      </c>
      <c r="I2088" s="184"/>
      <c r="J2088" s="178">
        <f>TRUNC(SUMIF(N2086:N2087, N2085, J2086:J2087),0)</f>
        <v>0</v>
      </c>
      <c r="K2088" s="184"/>
      <c r="L2088" s="178">
        <f>F2088+H2088+J2088</f>
        <v>70045</v>
      </c>
      <c r="M2088" s="172" t="s">
        <v>145</v>
      </c>
      <c r="N2088" s="78" t="s">
        <v>342</v>
      </c>
      <c r="O2088" s="78" t="s">
        <v>342</v>
      </c>
      <c r="P2088" s="78" t="s">
        <v>145</v>
      </c>
      <c r="Q2088" s="78" t="s">
        <v>145</v>
      </c>
      <c r="R2088" s="78" t="s">
        <v>145</v>
      </c>
      <c r="AV2088" s="78" t="s">
        <v>145</v>
      </c>
      <c r="AW2088" s="78" t="s">
        <v>145</v>
      </c>
      <c r="AX2088" s="78" t="s">
        <v>145</v>
      </c>
      <c r="AY2088" s="78" t="s">
        <v>145</v>
      </c>
      <c r="AZ2088" s="78" t="s">
        <v>145</v>
      </c>
    </row>
    <row r="2089" spans="1:52" ht="30" customHeight="1">
      <c r="A2089" s="173"/>
      <c r="B2089" s="173"/>
      <c r="C2089" s="173"/>
      <c r="D2089" s="173"/>
      <c r="E2089" s="184"/>
      <c r="F2089" s="178"/>
      <c r="G2089" s="184"/>
      <c r="H2089" s="178"/>
      <c r="I2089" s="184"/>
      <c r="J2089" s="178"/>
      <c r="K2089" s="184"/>
      <c r="L2089" s="178"/>
      <c r="M2089" s="173"/>
    </row>
    <row r="2090" spans="1:52" ht="30" customHeight="1">
      <c r="A2090" s="179" t="s">
        <v>5968</v>
      </c>
      <c r="B2090" s="180"/>
      <c r="C2090" s="180"/>
      <c r="D2090" s="180"/>
      <c r="E2090" s="181"/>
      <c r="F2090" s="182"/>
      <c r="G2090" s="181"/>
      <c r="H2090" s="182"/>
      <c r="I2090" s="181"/>
      <c r="J2090" s="182"/>
      <c r="K2090" s="181"/>
      <c r="L2090" s="182"/>
      <c r="M2090" s="183"/>
      <c r="N2090" s="78" t="s">
        <v>4300</v>
      </c>
    </row>
    <row r="2091" spans="1:52" ht="30" customHeight="1">
      <c r="A2091" s="172" t="s">
        <v>1683</v>
      </c>
      <c r="B2091" s="172" t="s">
        <v>1514</v>
      </c>
      <c r="C2091" s="172" t="s">
        <v>1515</v>
      </c>
      <c r="D2091" s="173">
        <v>3.1E-2</v>
      </c>
      <c r="E2091" s="184">
        <f>단가대비표!O363</f>
        <v>0</v>
      </c>
      <c r="F2091" s="178">
        <f t="shared" ref="F2091:F2097" si="322">TRUNC(E2091*D2091,1)</f>
        <v>0</v>
      </c>
      <c r="G2091" s="184">
        <f>단가대비표!P363</f>
        <v>272354</v>
      </c>
      <c r="H2091" s="178">
        <f t="shared" ref="H2091:H2097" si="323">TRUNC(G2091*D2091,1)</f>
        <v>8442.9</v>
      </c>
      <c r="I2091" s="184">
        <f>단가대비표!V363</f>
        <v>0</v>
      </c>
      <c r="J2091" s="178">
        <f t="shared" ref="J2091:J2097" si="324">TRUNC(I2091*D2091,1)</f>
        <v>0</v>
      </c>
      <c r="K2091" s="184">
        <f t="shared" ref="K2091:L2097" si="325">TRUNC(E2091+G2091+I2091,1)</f>
        <v>272354</v>
      </c>
      <c r="L2091" s="178">
        <f t="shared" si="325"/>
        <v>8442.9</v>
      </c>
      <c r="M2091" s="172" t="s">
        <v>145</v>
      </c>
      <c r="N2091" s="78" t="s">
        <v>4300</v>
      </c>
      <c r="O2091" s="78" t="s">
        <v>5015</v>
      </c>
      <c r="P2091" s="78" t="s">
        <v>332</v>
      </c>
      <c r="Q2091" s="78" t="s">
        <v>332</v>
      </c>
      <c r="R2091" s="78" t="s">
        <v>331</v>
      </c>
      <c r="AV2091" s="78" t="s">
        <v>145</v>
      </c>
      <c r="AW2091" s="78" t="s">
        <v>5969</v>
      </c>
      <c r="AX2091" s="78" t="s">
        <v>145</v>
      </c>
      <c r="AY2091" s="78" t="s">
        <v>145</v>
      </c>
      <c r="AZ2091" s="78" t="s">
        <v>145</v>
      </c>
    </row>
    <row r="2092" spans="1:52" ht="30" customHeight="1">
      <c r="A2092" s="172" t="s">
        <v>5970</v>
      </c>
      <c r="B2092" s="172" t="s">
        <v>1514</v>
      </c>
      <c r="C2092" s="172" t="s">
        <v>1515</v>
      </c>
      <c r="D2092" s="173">
        <v>1.4999999999999999E-2</v>
      </c>
      <c r="E2092" s="184">
        <f>단가대비표!O374</f>
        <v>0</v>
      </c>
      <c r="F2092" s="178">
        <f t="shared" si="322"/>
        <v>0</v>
      </c>
      <c r="G2092" s="184">
        <f>단가대비표!P374</f>
        <v>237652</v>
      </c>
      <c r="H2092" s="178">
        <f t="shared" si="323"/>
        <v>3564.7</v>
      </c>
      <c r="I2092" s="184">
        <f>단가대비표!V374</f>
        <v>0</v>
      </c>
      <c r="J2092" s="178">
        <f t="shared" si="324"/>
        <v>0</v>
      </c>
      <c r="K2092" s="184">
        <f t="shared" si="325"/>
        <v>237652</v>
      </c>
      <c r="L2092" s="178">
        <f t="shared" si="325"/>
        <v>3564.7</v>
      </c>
      <c r="M2092" s="172" t="s">
        <v>145</v>
      </c>
      <c r="N2092" s="78" t="s">
        <v>4300</v>
      </c>
      <c r="O2092" s="78" t="s">
        <v>5971</v>
      </c>
      <c r="P2092" s="78" t="s">
        <v>332</v>
      </c>
      <c r="Q2092" s="78" t="s">
        <v>332</v>
      </c>
      <c r="R2092" s="78" t="s">
        <v>331</v>
      </c>
      <c r="AV2092" s="78" t="s">
        <v>145</v>
      </c>
      <c r="AW2092" s="78" t="s">
        <v>5972</v>
      </c>
      <c r="AX2092" s="78" t="s">
        <v>145</v>
      </c>
      <c r="AY2092" s="78" t="s">
        <v>145</v>
      </c>
      <c r="AZ2092" s="78" t="s">
        <v>145</v>
      </c>
    </row>
    <row r="2093" spans="1:52" ht="30" customHeight="1">
      <c r="A2093" s="172" t="s">
        <v>1516</v>
      </c>
      <c r="B2093" s="172" t="s">
        <v>1514</v>
      </c>
      <c r="C2093" s="172" t="s">
        <v>1515</v>
      </c>
      <c r="D2093" s="173">
        <v>3.1E-2</v>
      </c>
      <c r="E2093" s="184">
        <f>단가대비표!O345</f>
        <v>0</v>
      </c>
      <c r="F2093" s="178">
        <f t="shared" si="322"/>
        <v>0</v>
      </c>
      <c r="G2093" s="184">
        <f>단가대비표!P345</f>
        <v>169804</v>
      </c>
      <c r="H2093" s="178">
        <f t="shared" si="323"/>
        <v>5263.9</v>
      </c>
      <c r="I2093" s="184">
        <f>단가대비표!V345</f>
        <v>0</v>
      </c>
      <c r="J2093" s="178">
        <f t="shared" si="324"/>
        <v>0</v>
      </c>
      <c r="K2093" s="184">
        <f t="shared" si="325"/>
        <v>169804</v>
      </c>
      <c r="L2093" s="178">
        <f t="shared" si="325"/>
        <v>5263.9</v>
      </c>
      <c r="M2093" s="172" t="s">
        <v>145</v>
      </c>
      <c r="N2093" s="78" t="s">
        <v>4300</v>
      </c>
      <c r="O2093" s="78" t="s">
        <v>4472</v>
      </c>
      <c r="P2093" s="78" t="s">
        <v>332</v>
      </c>
      <c r="Q2093" s="78" t="s">
        <v>332</v>
      </c>
      <c r="R2093" s="78" t="s">
        <v>331</v>
      </c>
      <c r="AV2093" s="78" t="s">
        <v>145</v>
      </c>
      <c r="AW2093" s="78" t="s">
        <v>5973</v>
      </c>
      <c r="AX2093" s="78" t="s">
        <v>145</v>
      </c>
      <c r="AY2093" s="78" t="s">
        <v>145</v>
      </c>
      <c r="AZ2093" s="78" t="s">
        <v>145</v>
      </c>
    </row>
    <row r="2094" spans="1:52" ht="30" customHeight="1">
      <c r="A2094" s="172" t="s">
        <v>4303</v>
      </c>
      <c r="B2094" s="172" t="s">
        <v>4304</v>
      </c>
      <c r="C2094" s="172" t="s">
        <v>1143</v>
      </c>
      <c r="D2094" s="173">
        <v>0.123</v>
      </c>
      <c r="E2094" s="184">
        <f>일위대가목록!E317</f>
        <v>0</v>
      </c>
      <c r="F2094" s="178">
        <f t="shared" si="322"/>
        <v>0</v>
      </c>
      <c r="G2094" s="184">
        <f>일위대가목록!F317</f>
        <v>0</v>
      </c>
      <c r="H2094" s="178">
        <f t="shared" si="323"/>
        <v>0</v>
      </c>
      <c r="I2094" s="184">
        <f>일위대가목록!G317</f>
        <v>22751</v>
      </c>
      <c r="J2094" s="178">
        <f t="shared" si="324"/>
        <v>2798.3</v>
      </c>
      <c r="K2094" s="184">
        <f t="shared" si="325"/>
        <v>22751</v>
      </c>
      <c r="L2094" s="178">
        <f t="shared" si="325"/>
        <v>2798.3</v>
      </c>
      <c r="M2094" s="172" t="s">
        <v>1225</v>
      </c>
      <c r="N2094" s="78" t="s">
        <v>4300</v>
      </c>
      <c r="O2094" s="78" t="s">
        <v>4302</v>
      </c>
      <c r="P2094" s="78" t="s">
        <v>331</v>
      </c>
      <c r="Q2094" s="78" t="s">
        <v>332</v>
      </c>
      <c r="R2094" s="78" t="s">
        <v>332</v>
      </c>
      <c r="AV2094" s="78" t="s">
        <v>145</v>
      </c>
      <c r="AW2094" s="78" t="s">
        <v>5974</v>
      </c>
      <c r="AX2094" s="78" t="s">
        <v>145</v>
      </c>
      <c r="AY2094" s="78" t="s">
        <v>145</v>
      </c>
      <c r="AZ2094" s="78" t="s">
        <v>145</v>
      </c>
    </row>
    <row r="2095" spans="1:52" ht="30" customHeight="1">
      <c r="A2095" s="172" t="s">
        <v>4306</v>
      </c>
      <c r="B2095" s="172" t="s">
        <v>4307</v>
      </c>
      <c r="C2095" s="172" t="s">
        <v>1143</v>
      </c>
      <c r="D2095" s="173">
        <v>0.123</v>
      </c>
      <c r="E2095" s="184">
        <f>일위대가목록!E318</f>
        <v>2015</v>
      </c>
      <c r="F2095" s="178">
        <f t="shared" si="322"/>
        <v>247.8</v>
      </c>
      <c r="G2095" s="184">
        <f>일위대가목록!F318</f>
        <v>0</v>
      </c>
      <c r="H2095" s="178">
        <f t="shared" si="323"/>
        <v>0</v>
      </c>
      <c r="I2095" s="184">
        <f>일위대가목록!G318</f>
        <v>2272</v>
      </c>
      <c r="J2095" s="178">
        <f t="shared" si="324"/>
        <v>279.39999999999998</v>
      </c>
      <c r="K2095" s="184">
        <f t="shared" si="325"/>
        <v>4287</v>
      </c>
      <c r="L2095" s="178">
        <f t="shared" si="325"/>
        <v>527.20000000000005</v>
      </c>
      <c r="M2095" s="172" t="s">
        <v>1228</v>
      </c>
      <c r="N2095" s="78" t="s">
        <v>4300</v>
      </c>
      <c r="O2095" s="78" t="s">
        <v>4305</v>
      </c>
      <c r="P2095" s="78" t="s">
        <v>331</v>
      </c>
      <c r="Q2095" s="78" t="s">
        <v>332</v>
      </c>
      <c r="R2095" s="78" t="s">
        <v>332</v>
      </c>
      <c r="AV2095" s="78" t="s">
        <v>145</v>
      </c>
      <c r="AW2095" s="78" t="s">
        <v>5975</v>
      </c>
      <c r="AX2095" s="78" t="s">
        <v>145</v>
      </c>
      <c r="AY2095" s="78" t="s">
        <v>145</v>
      </c>
      <c r="AZ2095" s="78" t="s">
        <v>145</v>
      </c>
    </row>
    <row r="2096" spans="1:52" ht="30" customHeight="1">
      <c r="A2096" s="172" t="s">
        <v>4309</v>
      </c>
      <c r="B2096" s="172" t="s">
        <v>4310</v>
      </c>
      <c r="C2096" s="172" t="s">
        <v>1143</v>
      </c>
      <c r="D2096" s="173">
        <v>0.123</v>
      </c>
      <c r="E2096" s="184">
        <f>일위대가목록!E319</f>
        <v>0</v>
      </c>
      <c r="F2096" s="178">
        <f t="shared" si="322"/>
        <v>0</v>
      </c>
      <c r="G2096" s="184">
        <f>일위대가목록!F319</f>
        <v>0</v>
      </c>
      <c r="H2096" s="178">
        <f t="shared" si="323"/>
        <v>0</v>
      </c>
      <c r="I2096" s="184">
        <f>일위대가목록!G319</f>
        <v>177</v>
      </c>
      <c r="J2096" s="178">
        <f t="shared" si="324"/>
        <v>21.7</v>
      </c>
      <c r="K2096" s="184">
        <f t="shared" si="325"/>
        <v>177</v>
      </c>
      <c r="L2096" s="178">
        <f t="shared" si="325"/>
        <v>21.7</v>
      </c>
      <c r="M2096" s="172" t="s">
        <v>1231</v>
      </c>
      <c r="N2096" s="78" t="s">
        <v>4300</v>
      </c>
      <c r="O2096" s="78" t="s">
        <v>4308</v>
      </c>
      <c r="P2096" s="78" t="s">
        <v>331</v>
      </c>
      <c r="Q2096" s="78" t="s">
        <v>332</v>
      </c>
      <c r="R2096" s="78" t="s">
        <v>332</v>
      </c>
      <c r="AV2096" s="78" t="s">
        <v>145</v>
      </c>
      <c r="AW2096" s="78" t="s">
        <v>5976</v>
      </c>
      <c r="AX2096" s="78" t="s">
        <v>145</v>
      </c>
      <c r="AY2096" s="78" t="s">
        <v>145</v>
      </c>
      <c r="AZ2096" s="78" t="s">
        <v>145</v>
      </c>
    </row>
    <row r="2097" spans="1:52" ht="30" customHeight="1">
      <c r="A2097" s="172" t="s">
        <v>4312</v>
      </c>
      <c r="B2097" s="172" t="s">
        <v>4313</v>
      </c>
      <c r="C2097" s="172" t="s">
        <v>1143</v>
      </c>
      <c r="D2097" s="173">
        <v>0.123</v>
      </c>
      <c r="E2097" s="184">
        <f>일위대가목록!E320</f>
        <v>0</v>
      </c>
      <c r="F2097" s="178">
        <f t="shared" si="322"/>
        <v>0</v>
      </c>
      <c r="G2097" s="184">
        <f>일위대가목록!F320</f>
        <v>0</v>
      </c>
      <c r="H2097" s="178">
        <f t="shared" si="323"/>
        <v>0</v>
      </c>
      <c r="I2097" s="184">
        <f>일위대가목록!G320</f>
        <v>8</v>
      </c>
      <c r="J2097" s="178">
        <f t="shared" si="324"/>
        <v>0.9</v>
      </c>
      <c r="K2097" s="184">
        <f t="shared" si="325"/>
        <v>8</v>
      </c>
      <c r="L2097" s="178">
        <f t="shared" si="325"/>
        <v>0.9</v>
      </c>
      <c r="M2097" s="172" t="s">
        <v>1234</v>
      </c>
      <c r="N2097" s="78" t="s">
        <v>4300</v>
      </c>
      <c r="O2097" s="78" t="s">
        <v>4311</v>
      </c>
      <c r="P2097" s="78" t="s">
        <v>331</v>
      </c>
      <c r="Q2097" s="78" t="s">
        <v>332</v>
      </c>
      <c r="R2097" s="78" t="s">
        <v>332</v>
      </c>
      <c r="AV2097" s="78" t="s">
        <v>145</v>
      </c>
      <c r="AW2097" s="78" t="s">
        <v>5977</v>
      </c>
      <c r="AX2097" s="78" t="s">
        <v>145</v>
      </c>
      <c r="AY2097" s="78" t="s">
        <v>145</v>
      </c>
      <c r="AZ2097" s="78" t="s">
        <v>145</v>
      </c>
    </row>
    <row r="2098" spans="1:52" ht="30" customHeight="1">
      <c r="A2098" s="172" t="s">
        <v>1494</v>
      </c>
      <c r="B2098" s="172" t="s">
        <v>145</v>
      </c>
      <c r="C2098" s="172" t="s">
        <v>145</v>
      </c>
      <c r="D2098" s="173"/>
      <c r="E2098" s="184"/>
      <c r="F2098" s="178">
        <f>TRUNC(SUMIF(N2091:N2097, N2090, F2091:F2097),0)</f>
        <v>247</v>
      </c>
      <c r="G2098" s="184"/>
      <c r="H2098" s="178">
        <f>TRUNC(SUMIF(N2091:N2097, N2090, H2091:H2097),0)</f>
        <v>17271</v>
      </c>
      <c r="I2098" s="184"/>
      <c r="J2098" s="178">
        <f>TRUNC(SUMIF(N2091:N2097, N2090, J2091:J2097),0)</f>
        <v>3100</v>
      </c>
      <c r="K2098" s="184"/>
      <c r="L2098" s="178">
        <f>F2098+H2098+J2098</f>
        <v>20618</v>
      </c>
      <c r="M2098" s="172" t="s">
        <v>145</v>
      </c>
      <c r="N2098" s="78" t="s">
        <v>342</v>
      </c>
      <c r="O2098" s="78" t="s">
        <v>342</v>
      </c>
      <c r="P2098" s="78" t="s">
        <v>145</v>
      </c>
      <c r="Q2098" s="78" t="s">
        <v>145</v>
      </c>
      <c r="R2098" s="78" t="s">
        <v>145</v>
      </c>
      <c r="AV2098" s="78" t="s">
        <v>145</v>
      </c>
      <c r="AW2098" s="78" t="s">
        <v>145</v>
      </c>
      <c r="AX2098" s="78" t="s">
        <v>145</v>
      </c>
      <c r="AY2098" s="78" t="s">
        <v>145</v>
      </c>
      <c r="AZ2098" s="78" t="s">
        <v>145</v>
      </c>
    </row>
    <row r="2099" spans="1:52" ht="30" customHeight="1">
      <c r="A2099" s="173"/>
      <c r="B2099" s="173"/>
      <c r="C2099" s="173"/>
      <c r="D2099" s="173"/>
      <c r="E2099" s="184"/>
      <c r="F2099" s="178"/>
      <c r="G2099" s="184"/>
      <c r="H2099" s="178"/>
      <c r="I2099" s="184"/>
      <c r="J2099" s="178"/>
      <c r="K2099" s="184"/>
      <c r="L2099" s="178"/>
      <c r="M2099" s="173"/>
    </row>
    <row r="2100" spans="1:52" ht="30" customHeight="1">
      <c r="A2100" s="179" t="s">
        <v>5978</v>
      </c>
      <c r="B2100" s="180"/>
      <c r="C2100" s="180"/>
      <c r="D2100" s="180"/>
      <c r="E2100" s="181"/>
      <c r="F2100" s="182"/>
      <c r="G2100" s="181"/>
      <c r="H2100" s="182"/>
      <c r="I2100" s="181"/>
      <c r="J2100" s="182"/>
      <c r="K2100" s="181"/>
      <c r="L2100" s="182"/>
      <c r="M2100" s="183"/>
      <c r="N2100" s="78" t="s">
        <v>4302</v>
      </c>
    </row>
    <row r="2101" spans="1:52" ht="30" customHeight="1">
      <c r="A2101" s="172" t="s">
        <v>4303</v>
      </c>
      <c r="B2101" s="172" t="s">
        <v>4304</v>
      </c>
      <c r="C2101" s="172" t="s">
        <v>350</v>
      </c>
      <c r="D2101" s="173">
        <v>0.4677</v>
      </c>
      <c r="E2101" s="184">
        <f>단가대비표!O27</f>
        <v>0</v>
      </c>
      <c r="F2101" s="178">
        <f>TRUNC(E2101*D2101,1)</f>
        <v>0</v>
      </c>
      <c r="G2101" s="184">
        <f>단가대비표!P27</f>
        <v>0</v>
      </c>
      <c r="H2101" s="178">
        <f>TRUNC(G2101*D2101,1)</f>
        <v>0</v>
      </c>
      <c r="I2101" s="184">
        <f>단가대비표!V27</f>
        <v>39864</v>
      </c>
      <c r="J2101" s="178">
        <f>TRUNC(I2101*D2101,1)</f>
        <v>18644.3</v>
      </c>
      <c r="K2101" s="184">
        <f>TRUNC(E2101+G2101+I2101,1)</f>
        <v>39864</v>
      </c>
      <c r="L2101" s="178">
        <f>TRUNC(F2101+H2101+J2101,1)</f>
        <v>18644.3</v>
      </c>
      <c r="M2101" s="172" t="s">
        <v>1808</v>
      </c>
      <c r="N2101" s="78" t="s">
        <v>4302</v>
      </c>
      <c r="O2101" s="78" t="s">
        <v>5979</v>
      </c>
      <c r="P2101" s="78" t="s">
        <v>332</v>
      </c>
      <c r="Q2101" s="78" t="s">
        <v>332</v>
      </c>
      <c r="R2101" s="78" t="s">
        <v>331</v>
      </c>
      <c r="AV2101" s="78" t="s">
        <v>145</v>
      </c>
      <c r="AW2101" s="78" t="s">
        <v>5980</v>
      </c>
      <c r="AX2101" s="78" t="s">
        <v>145</v>
      </c>
      <c r="AY2101" s="78" t="s">
        <v>145</v>
      </c>
      <c r="AZ2101" s="78" t="s">
        <v>145</v>
      </c>
    </row>
    <row r="2102" spans="1:52" ht="30" customHeight="1">
      <c r="A2102" s="172" t="s">
        <v>1799</v>
      </c>
      <c r="B2102" s="172" t="s">
        <v>1800</v>
      </c>
      <c r="C2102" s="172" t="s">
        <v>1801</v>
      </c>
      <c r="D2102" s="173">
        <v>37</v>
      </c>
      <c r="E2102" s="184">
        <f>단가대비표!O344</f>
        <v>0</v>
      </c>
      <c r="F2102" s="178">
        <f>TRUNC(E2102*D2102,1)</f>
        <v>0</v>
      </c>
      <c r="G2102" s="184">
        <f>단가대비표!P344</f>
        <v>0</v>
      </c>
      <c r="H2102" s="178">
        <f>TRUNC(G2102*D2102,1)</f>
        <v>0</v>
      </c>
      <c r="I2102" s="184">
        <f>단가대비표!V344</f>
        <v>111</v>
      </c>
      <c r="J2102" s="178">
        <f>TRUNC(I2102*D2102,1)</f>
        <v>4107</v>
      </c>
      <c r="K2102" s="184">
        <f>TRUNC(E2102+G2102+I2102,1)</f>
        <v>111</v>
      </c>
      <c r="L2102" s="178">
        <f>TRUNC(F2102+H2102+J2102,1)</f>
        <v>4107</v>
      </c>
      <c r="M2102" s="172" t="s">
        <v>145</v>
      </c>
      <c r="N2102" s="78" t="s">
        <v>4302</v>
      </c>
      <c r="O2102" s="78" t="s">
        <v>5490</v>
      </c>
      <c r="P2102" s="78" t="s">
        <v>332</v>
      </c>
      <c r="Q2102" s="78" t="s">
        <v>332</v>
      </c>
      <c r="R2102" s="78" t="s">
        <v>331</v>
      </c>
      <c r="AV2102" s="78" t="s">
        <v>145</v>
      </c>
      <c r="AW2102" s="78" t="s">
        <v>5981</v>
      </c>
      <c r="AX2102" s="78" t="s">
        <v>145</v>
      </c>
      <c r="AY2102" s="78" t="s">
        <v>145</v>
      </c>
      <c r="AZ2102" s="78" t="s">
        <v>145</v>
      </c>
    </row>
    <row r="2103" spans="1:52" ht="30" customHeight="1">
      <c r="A2103" s="172" t="s">
        <v>1494</v>
      </c>
      <c r="B2103" s="172" t="s">
        <v>145</v>
      </c>
      <c r="C2103" s="172" t="s">
        <v>145</v>
      </c>
      <c r="D2103" s="173"/>
      <c r="E2103" s="184"/>
      <c r="F2103" s="178">
        <f>TRUNC(SUMIF(N2101:N2102, N2100, F2101:F2102),0)</f>
        <v>0</v>
      </c>
      <c r="G2103" s="184"/>
      <c r="H2103" s="178">
        <f>TRUNC(SUMIF(N2101:N2102, N2100, H2101:H2102),0)</f>
        <v>0</v>
      </c>
      <c r="I2103" s="184"/>
      <c r="J2103" s="178">
        <f>TRUNC(SUMIF(N2101:N2102, N2100, J2101:J2102),0)</f>
        <v>22751</v>
      </c>
      <c r="K2103" s="184"/>
      <c r="L2103" s="178">
        <f>F2103+H2103+J2103</f>
        <v>22751</v>
      </c>
      <c r="M2103" s="172" t="s">
        <v>145</v>
      </c>
      <c r="N2103" s="78" t="s">
        <v>342</v>
      </c>
      <c r="O2103" s="78" t="s">
        <v>342</v>
      </c>
      <c r="P2103" s="78" t="s">
        <v>145</v>
      </c>
      <c r="Q2103" s="78" t="s">
        <v>145</v>
      </c>
      <c r="R2103" s="78" t="s">
        <v>145</v>
      </c>
      <c r="AV2103" s="78" t="s">
        <v>145</v>
      </c>
      <c r="AW2103" s="78" t="s">
        <v>145</v>
      </c>
      <c r="AX2103" s="78" t="s">
        <v>145</v>
      </c>
      <c r="AY2103" s="78" t="s">
        <v>145</v>
      </c>
      <c r="AZ2103" s="78" t="s">
        <v>145</v>
      </c>
    </row>
    <row r="2104" spans="1:52" ht="30" customHeight="1">
      <c r="A2104" s="173"/>
      <c r="B2104" s="173"/>
      <c r="C2104" s="173"/>
      <c r="D2104" s="173"/>
      <c r="E2104" s="184"/>
      <c r="F2104" s="178"/>
      <c r="G2104" s="184"/>
      <c r="H2104" s="178"/>
      <c r="I2104" s="184"/>
      <c r="J2104" s="178"/>
      <c r="K2104" s="184"/>
      <c r="L2104" s="178"/>
      <c r="M2104" s="173"/>
    </row>
    <row r="2105" spans="1:52" ht="30" customHeight="1">
      <c r="A2105" s="179" t="s">
        <v>5982</v>
      </c>
      <c r="B2105" s="180"/>
      <c r="C2105" s="180"/>
      <c r="D2105" s="180"/>
      <c r="E2105" s="181"/>
      <c r="F2105" s="182"/>
      <c r="G2105" s="181"/>
      <c r="H2105" s="182"/>
      <c r="I2105" s="181"/>
      <c r="J2105" s="182"/>
      <c r="K2105" s="181"/>
      <c r="L2105" s="182"/>
      <c r="M2105" s="183"/>
      <c r="N2105" s="78" t="s">
        <v>4305</v>
      </c>
    </row>
    <row r="2106" spans="1:52" ht="30" customHeight="1">
      <c r="A2106" s="172" t="s">
        <v>4306</v>
      </c>
      <c r="B2106" s="172" t="s">
        <v>4307</v>
      </c>
      <c r="C2106" s="172" t="s">
        <v>350</v>
      </c>
      <c r="D2106" s="173">
        <v>0.37080000000000002</v>
      </c>
      <c r="E2106" s="184">
        <f>단가대비표!O28</f>
        <v>0</v>
      </c>
      <c r="F2106" s="178">
        <f>TRUNC(E2106*D2106,1)</f>
        <v>0</v>
      </c>
      <c r="G2106" s="184">
        <f>단가대비표!P28</f>
        <v>0</v>
      </c>
      <c r="H2106" s="178">
        <f>TRUNC(G2106*D2106,1)</f>
        <v>0</v>
      </c>
      <c r="I2106" s="184">
        <f>단가대비표!V28</f>
        <v>5569</v>
      </c>
      <c r="J2106" s="178">
        <f>TRUNC(I2106*D2106,1)</f>
        <v>2064.9</v>
      </c>
      <c r="K2106" s="184">
        <f t="shared" ref="K2106:L2109" si="326">TRUNC(E2106+G2106+I2106,1)</f>
        <v>5569</v>
      </c>
      <c r="L2106" s="178">
        <f t="shared" si="326"/>
        <v>2064.9</v>
      </c>
      <c r="M2106" s="172" t="s">
        <v>1808</v>
      </c>
      <c r="N2106" s="78" t="s">
        <v>4305</v>
      </c>
      <c r="O2106" s="78" t="s">
        <v>5983</v>
      </c>
      <c r="P2106" s="78" t="s">
        <v>332</v>
      </c>
      <c r="Q2106" s="78" t="s">
        <v>332</v>
      </c>
      <c r="R2106" s="78" t="s">
        <v>331</v>
      </c>
      <c r="AV2106" s="78" t="s">
        <v>145</v>
      </c>
      <c r="AW2106" s="78" t="s">
        <v>5984</v>
      </c>
      <c r="AX2106" s="78" t="s">
        <v>145</v>
      </c>
      <c r="AY2106" s="78" t="s">
        <v>145</v>
      </c>
      <c r="AZ2106" s="78" t="s">
        <v>145</v>
      </c>
    </row>
    <row r="2107" spans="1:52" ht="30" customHeight="1">
      <c r="A2107" s="172" t="s">
        <v>1799</v>
      </c>
      <c r="B2107" s="172" t="s">
        <v>1800</v>
      </c>
      <c r="C2107" s="172" t="s">
        <v>1801</v>
      </c>
      <c r="D2107" s="173">
        <v>1.87</v>
      </c>
      <c r="E2107" s="184">
        <f>단가대비표!O344</f>
        <v>0</v>
      </c>
      <c r="F2107" s="178">
        <f>TRUNC(E2107*D2107,1)</f>
        <v>0</v>
      </c>
      <c r="G2107" s="184">
        <f>단가대비표!P344</f>
        <v>0</v>
      </c>
      <c r="H2107" s="178">
        <f>TRUNC(G2107*D2107,1)</f>
        <v>0</v>
      </c>
      <c r="I2107" s="184">
        <f>단가대비표!V344</f>
        <v>111</v>
      </c>
      <c r="J2107" s="178">
        <f>TRUNC(I2107*D2107,1)</f>
        <v>207.5</v>
      </c>
      <c r="K2107" s="184">
        <f t="shared" si="326"/>
        <v>111</v>
      </c>
      <c r="L2107" s="178">
        <f t="shared" si="326"/>
        <v>207.5</v>
      </c>
      <c r="M2107" s="172" t="s">
        <v>145</v>
      </c>
      <c r="N2107" s="78" t="s">
        <v>4305</v>
      </c>
      <c r="O2107" s="78" t="s">
        <v>5490</v>
      </c>
      <c r="P2107" s="78" t="s">
        <v>332</v>
      </c>
      <c r="Q2107" s="78" t="s">
        <v>332</v>
      </c>
      <c r="R2107" s="78" t="s">
        <v>331</v>
      </c>
      <c r="AV2107" s="78" t="s">
        <v>145</v>
      </c>
      <c r="AW2107" s="78" t="s">
        <v>5985</v>
      </c>
      <c r="AX2107" s="78" t="s">
        <v>145</v>
      </c>
      <c r="AY2107" s="78" t="s">
        <v>145</v>
      </c>
      <c r="AZ2107" s="78" t="s">
        <v>145</v>
      </c>
    </row>
    <row r="2108" spans="1:52" ht="30" customHeight="1">
      <c r="A2108" s="172" t="s">
        <v>5986</v>
      </c>
      <c r="B2108" s="172" t="s">
        <v>5987</v>
      </c>
      <c r="C2108" s="172" t="s">
        <v>1604</v>
      </c>
      <c r="D2108" s="173">
        <v>1.3</v>
      </c>
      <c r="E2108" s="184">
        <f>단가대비표!O58</f>
        <v>1520</v>
      </c>
      <c r="F2108" s="178">
        <f>TRUNC(E2108*D2108,1)</f>
        <v>1976</v>
      </c>
      <c r="G2108" s="184">
        <f>단가대비표!P58</f>
        <v>0</v>
      </c>
      <c r="H2108" s="178">
        <f>TRUNC(G2108*D2108,1)</f>
        <v>0</v>
      </c>
      <c r="I2108" s="184">
        <f>단가대비표!V58</f>
        <v>0</v>
      </c>
      <c r="J2108" s="178">
        <f>TRUNC(I2108*D2108,1)</f>
        <v>0</v>
      </c>
      <c r="K2108" s="184">
        <f t="shared" si="326"/>
        <v>1520</v>
      </c>
      <c r="L2108" s="178">
        <f t="shared" si="326"/>
        <v>1976</v>
      </c>
      <c r="M2108" s="172" t="s">
        <v>145</v>
      </c>
      <c r="N2108" s="78" t="s">
        <v>4305</v>
      </c>
      <c r="O2108" s="78" t="s">
        <v>5988</v>
      </c>
      <c r="P2108" s="78" t="s">
        <v>332</v>
      </c>
      <c r="Q2108" s="78" t="s">
        <v>332</v>
      </c>
      <c r="R2108" s="78" t="s">
        <v>331</v>
      </c>
      <c r="V2108">
        <v>1</v>
      </c>
      <c r="AV2108" s="78" t="s">
        <v>145</v>
      </c>
      <c r="AW2108" s="78" t="s">
        <v>5989</v>
      </c>
      <c r="AX2108" s="78" t="s">
        <v>145</v>
      </c>
      <c r="AY2108" s="78" t="s">
        <v>145</v>
      </c>
      <c r="AZ2108" s="78" t="s">
        <v>145</v>
      </c>
    </row>
    <row r="2109" spans="1:52" ht="30" customHeight="1">
      <c r="A2109" s="172" t="s">
        <v>1551</v>
      </c>
      <c r="B2109" s="172" t="s">
        <v>5990</v>
      </c>
      <c r="C2109" s="172" t="s">
        <v>1096</v>
      </c>
      <c r="D2109" s="173">
        <v>1</v>
      </c>
      <c r="E2109" s="184">
        <f>TRUNC(SUMIF(V2106:V2109, RIGHTB(O2109, 1), F2106:F2109)*U2109, 2)</f>
        <v>39.520000000000003</v>
      </c>
      <c r="F2109" s="178">
        <f>TRUNC(E2109*D2109,1)</f>
        <v>39.5</v>
      </c>
      <c r="G2109" s="184">
        <v>0</v>
      </c>
      <c r="H2109" s="178">
        <f>TRUNC(G2109*D2109,1)</f>
        <v>0</v>
      </c>
      <c r="I2109" s="184">
        <v>0</v>
      </c>
      <c r="J2109" s="178">
        <f>TRUNC(I2109*D2109,1)</f>
        <v>0</v>
      </c>
      <c r="K2109" s="184">
        <f t="shared" si="326"/>
        <v>39.5</v>
      </c>
      <c r="L2109" s="178">
        <f t="shared" si="326"/>
        <v>39.5</v>
      </c>
      <c r="M2109" s="172" t="s">
        <v>145</v>
      </c>
      <c r="N2109" s="78" t="s">
        <v>4305</v>
      </c>
      <c r="O2109" s="78" t="s">
        <v>4186</v>
      </c>
      <c r="P2109" s="78" t="s">
        <v>332</v>
      </c>
      <c r="Q2109" s="78" t="s">
        <v>332</v>
      </c>
      <c r="R2109" s="78" t="s">
        <v>332</v>
      </c>
      <c r="S2109">
        <v>0</v>
      </c>
      <c r="T2109">
        <v>0</v>
      </c>
      <c r="U2109">
        <v>0.02</v>
      </c>
      <c r="AV2109" s="78" t="s">
        <v>145</v>
      </c>
      <c r="AW2109" s="78" t="s">
        <v>5991</v>
      </c>
      <c r="AX2109" s="78" t="s">
        <v>145</v>
      </c>
      <c r="AY2109" s="78" t="s">
        <v>145</v>
      </c>
      <c r="AZ2109" s="78" t="s">
        <v>145</v>
      </c>
    </row>
    <row r="2110" spans="1:52" ht="30" customHeight="1">
      <c r="A2110" s="172" t="s">
        <v>1494</v>
      </c>
      <c r="B2110" s="172" t="s">
        <v>145</v>
      </c>
      <c r="C2110" s="172" t="s">
        <v>145</v>
      </c>
      <c r="D2110" s="173"/>
      <c r="E2110" s="184"/>
      <c r="F2110" s="178">
        <f>TRUNC(SUMIF(N2106:N2109, N2105, F2106:F2109),0)</f>
        <v>2015</v>
      </c>
      <c r="G2110" s="184"/>
      <c r="H2110" s="178">
        <f>TRUNC(SUMIF(N2106:N2109, N2105, H2106:H2109),0)</f>
        <v>0</v>
      </c>
      <c r="I2110" s="184"/>
      <c r="J2110" s="178">
        <f>TRUNC(SUMIF(N2106:N2109, N2105, J2106:J2109),0)</f>
        <v>2272</v>
      </c>
      <c r="K2110" s="184"/>
      <c r="L2110" s="178">
        <f>F2110+H2110+J2110</f>
        <v>4287</v>
      </c>
      <c r="M2110" s="172" t="s">
        <v>145</v>
      </c>
      <c r="N2110" s="78" t="s">
        <v>342</v>
      </c>
      <c r="O2110" s="78" t="s">
        <v>342</v>
      </c>
      <c r="P2110" s="78" t="s">
        <v>145</v>
      </c>
      <c r="Q2110" s="78" t="s">
        <v>145</v>
      </c>
      <c r="R2110" s="78" t="s">
        <v>145</v>
      </c>
      <c r="AV2110" s="78" t="s">
        <v>145</v>
      </c>
      <c r="AW2110" s="78" t="s">
        <v>145</v>
      </c>
      <c r="AX2110" s="78" t="s">
        <v>145</v>
      </c>
      <c r="AY2110" s="78" t="s">
        <v>145</v>
      </c>
      <c r="AZ2110" s="78" t="s">
        <v>145</v>
      </c>
    </row>
    <row r="2111" spans="1:52" ht="30" customHeight="1">
      <c r="A2111" s="173"/>
      <c r="B2111" s="173"/>
      <c r="C2111" s="173"/>
      <c r="D2111" s="173"/>
      <c r="E2111" s="184"/>
      <c r="F2111" s="178"/>
      <c r="G2111" s="184"/>
      <c r="H2111" s="178"/>
      <c r="I2111" s="184"/>
      <c r="J2111" s="178"/>
      <c r="K2111" s="184"/>
      <c r="L2111" s="178"/>
      <c r="M2111" s="173"/>
    </row>
    <row r="2112" spans="1:52" ht="30" customHeight="1">
      <c r="A2112" s="179" t="s">
        <v>5992</v>
      </c>
      <c r="B2112" s="180"/>
      <c r="C2112" s="180"/>
      <c r="D2112" s="180"/>
      <c r="E2112" s="181"/>
      <c r="F2112" s="182"/>
      <c r="G2112" s="181"/>
      <c r="H2112" s="182"/>
      <c r="I2112" s="181"/>
      <c r="J2112" s="182"/>
      <c r="K2112" s="181"/>
      <c r="L2112" s="182"/>
      <c r="M2112" s="183"/>
      <c r="N2112" s="78" t="s">
        <v>4308</v>
      </c>
    </row>
    <row r="2113" spans="1:52" ht="30" customHeight="1">
      <c r="A2113" s="172" t="s">
        <v>4309</v>
      </c>
      <c r="B2113" s="172" t="s">
        <v>5993</v>
      </c>
      <c r="C2113" s="172" t="s">
        <v>350</v>
      </c>
      <c r="D2113" s="173">
        <v>0.33750000000000002</v>
      </c>
      <c r="E2113" s="184">
        <f>단가대비표!O29</f>
        <v>0</v>
      </c>
      <c r="F2113" s="178">
        <f>TRUNC(E2113*D2113,1)</f>
        <v>0</v>
      </c>
      <c r="G2113" s="184">
        <f>단가대비표!P29</f>
        <v>0</v>
      </c>
      <c r="H2113" s="178">
        <f>TRUNC(G2113*D2113,1)</f>
        <v>0</v>
      </c>
      <c r="I2113" s="184">
        <f>단가대비표!V29</f>
        <v>37</v>
      </c>
      <c r="J2113" s="178">
        <f>TRUNC(I2113*D2113,1)</f>
        <v>12.4</v>
      </c>
      <c r="K2113" s="184">
        <f>TRUNC(E2113+G2113+I2113,1)</f>
        <v>37</v>
      </c>
      <c r="L2113" s="178">
        <f>TRUNC(F2113+H2113+J2113,1)</f>
        <v>12.4</v>
      </c>
      <c r="M2113" s="172" t="s">
        <v>1808</v>
      </c>
      <c r="N2113" s="78" t="s">
        <v>4308</v>
      </c>
      <c r="O2113" s="78" t="s">
        <v>5994</v>
      </c>
      <c r="P2113" s="78" t="s">
        <v>332</v>
      </c>
      <c r="Q2113" s="78" t="s">
        <v>332</v>
      </c>
      <c r="R2113" s="78" t="s">
        <v>331</v>
      </c>
      <c r="AV2113" s="78" t="s">
        <v>145</v>
      </c>
      <c r="AW2113" s="78" t="s">
        <v>5995</v>
      </c>
      <c r="AX2113" s="78" t="s">
        <v>145</v>
      </c>
      <c r="AY2113" s="78" t="s">
        <v>145</v>
      </c>
      <c r="AZ2113" s="78" t="s">
        <v>145</v>
      </c>
    </row>
    <row r="2114" spans="1:52" ht="30" customHeight="1">
      <c r="A2114" s="172" t="s">
        <v>1799</v>
      </c>
      <c r="B2114" s="172" t="s">
        <v>1800</v>
      </c>
      <c r="C2114" s="172" t="s">
        <v>1801</v>
      </c>
      <c r="D2114" s="173">
        <v>1.49</v>
      </c>
      <c r="E2114" s="184">
        <f>단가대비표!O344</f>
        <v>0</v>
      </c>
      <c r="F2114" s="178">
        <f>TRUNC(E2114*D2114,1)</f>
        <v>0</v>
      </c>
      <c r="G2114" s="184">
        <f>단가대비표!P344</f>
        <v>0</v>
      </c>
      <c r="H2114" s="178">
        <f>TRUNC(G2114*D2114,1)</f>
        <v>0</v>
      </c>
      <c r="I2114" s="184">
        <f>단가대비표!V344</f>
        <v>111</v>
      </c>
      <c r="J2114" s="178">
        <f>TRUNC(I2114*D2114,1)</f>
        <v>165.3</v>
      </c>
      <c r="K2114" s="184">
        <f>TRUNC(E2114+G2114+I2114,1)</f>
        <v>111</v>
      </c>
      <c r="L2114" s="178">
        <f>TRUNC(F2114+H2114+J2114,1)</f>
        <v>165.3</v>
      </c>
      <c r="M2114" s="172" t="s">
        <v>145</v>
      </c>
      <c r="N2114" s="78" t="s">
        <v>4308</v>
      </c>
      <c r="O2114" s="78" t="s">
        <v>5490</v>
      </c>
      <c r="P2114" s="78" t="s">
        <v>332</v>
      </c>
      <c r="Q2114" s="78" t="s">
        <v>332</v>
      </c>
      <c r="R2114" s="78" t="s">
        <v>331</v>
      </c>
      <c r="AV2114" s="78" t="s">
        <v>145</v>
      </c>
      <c r="AW2114" s="78" t="s">
        <v>5996</v>
      </c>
      <c r="AX2114" s="78" t="s">
        <v>145</v>
      </c>
      <c r="AY2114" s="78" t="s">
        <v>145</v>
      </c>
      <c r="AZ2114" s="78" t="s">
        <v>145</v>
      </c>
    </row>
    <row r="2115" spans="1:52" ht="30" customHeight="1">
      <c r="A2115" s="172" t="s">
        <v>1494</v>
      </c>
      <c r="B2115" s="172" t="s">
        <v>145</v>
      </c>
      <c r="C2115" s="172" t="s">
        <v>145</v>
      </c>
      <c r="D2115" s="173"/>
      <c r="E2115" s="184"/>
      <c r="F2115" s="178">
        <f>TRUNC(SUMIF(N2113:N2114, N2112, F2113:F2114),0)</f>
        <v>0</v>
      </c>
      <c r="G2115" s="184"/>
      <c r="H2115" s="178">
        <f>TRUNC(SUMIF(N2113:N2114, N2112, H2113:H2114),0)</f>
        <v>0</v>
      </c>
      <c r="I2115" s="184"/>
      <c r="J2115" s="178">
        <f>TRUNC(SUMIF(N2113:N2114, N2112, J2113:J2114),0)</f>
        <v>177</v>
      </c>
      <c r="K2115" s="184"/>
      <c r="L2115" s="178">
        <f>F2115+H2115+J2115</f>
        <v>177</v>
      </c>
      <c r="M2115" s="172" t="s">
        <v>145</v>
      </c>
      <c r="N2115" s="78" t="s">
        <v>342</v>
      </c>
      <c r="O2115" s="78" t="s">
        <v>342</v>
      </c>
      <c r="P2115" s="78" t="s">
        <v>145</v>
      </c>
      <c r="Q2115" s="78" t="s">
        <v>145</v>
      </c>
      <c r="R2115" s="78" t="s">
        <v>145</v>
      </c>
      <c r="AV2115" s="78" t="s">
        <v>145</v>
      </c>
      <c r="AW2115" s="78" t="s">
        <v>145</v>
      </c>
      <c r="AX2115" s="78" t="s">
        <v>145</v>
      </c>
      <c r="AY2115" s="78" t="s">
        <v>145</v>
      </c>
      <c r="AZ2115" s="78" t="s">
        <v>145</v>
      </c>
    </row>
    <row r="2116" spans="1:52" ht="30" customHeight="1">
      <c r="A2116" s="173"/>
      <c r="B2116" s="173"/>
      <c r="C2116" s="173"/>
      <c r="D2116" s="173"/>
      <c r="E2116" s="184"/>
      <c r="F2116" s="178"/>
      <c r="G2116" s="184"/>
      <c r="H2116" s="178"/>
      <c r="I2116" s="184"/>
      <c r="J2116" s="178"/>
      <c r="K2116" s="184"/>
      <c r="L2116" s="178"/>
      <c r="M2116" s="173"/>
    </row>
    <row r="2117" spans="1:52" ht="30" customHeight="1">
      <c r="A2117" s="179" t="s">
        <v>5997</v>
      </c>
      <c r="B2117" s="180"/>
      <c r="C2117" s="180"/>
      <c r="D2117" s="180"/>
      <c r="E2117" s="181"/>
      <c r="F2117" s="182"/>
      <c r="G2117" s="181"/>
      <c r="H2117" s="182"/>
      <c r="I2117" s="181"/>
      <c r="J2117" s="182"/>
      <c r="K2117" s="181"/>
      <c r="L2117" s="182"/>
      <c r="M2117" s="183"/>
      <c r="N2117" s="78" t="s">
        <v>4311</v>
      </c>
    </row>
    <row r="2118" spans="1:52" ht="30" customHeight="1">
      <c r="A2118" s="172" t="s">
        <v>4312</v>
      </c>
      <c r="B2118" s="172" t="s">
        <v>4313</v>
      </c>
      <c r="C2118" s="172" t="s">
        <v>350</v>
      </c>
      <c r="D2118" s="173">
        <v>0.5</v>
      </c>
      <c r="E2118" s="184">
        <f>단가대비표!O30</f>
        <v>0</v>
      </c>
      <c r="F2118" s="178">
        <f>TRUNC(E2118*D2118,1)</f>
        <v>0</v>
      </c>
      <c r="G2118" s="184">
        <f>단가대비표!P30</f>
        <v>0</v>
      </c>
      <c r="H2118" s="178">
        <f>TRUNC(G2118*D2118,1)</f>
        <v>0</v>
      </c>
      <c r="I2118" s="184">
        <f>단가대비표!V30</f>
        <v>17</v>
      </c>
      <c r="J2118" s="178">
        <f>TRUNC(I2118*D2118,1)</f>
        <v>8.5</v>
      </c>
      <c r="K2118" s="184">
        <f>TRUNC(E2118+G2118+I2118,1)</f>
        <v>17</v>
      </c>
      <c r="L2118" s="178">
        <f>TRUNC(F2118+H2118+J2118,1)</f>
        <v>8.5</v>
      </c>
      <c r="M2118" s="172" t="s">
        <v>1808</v>
      </c>
      <c r="N2118" s="78" t="s">
        <v>4311</v>
      </c>
      <c r="O2118" s="78" t="s">
        <v>5998</v>
      </c>
      <c r="P2118" s="78" t="s">
        <v>332</v>
      </c>
      <c r="Q2118" s="78" t="s">
        <v>332</v>
      </c>
      <c r="R2118" s="78" t="s">
        <v>331</v>
      </c>
      <c r="AV2118" s="78" t="s">
        <v>145</v>
      </c>
      <c r="AW2118" s="78" t="s">
        <v>5999</v>
      </c>
      <c r="AX2118" s="78" t="s">
        <v>145</v>
      </c>
      <c r="AY2118" s="78" t="s">
        <v>145</v>
      </c>
      <c r="AZ2118" s="78" t="s">
        <v>145</v>
      </c>
    </row>
    <row r="2119" spans="1:52" ht="30" customHeight="1">
      <c r="A2119" s="172" t="s">
        <v>1494</v>
      </c>
      <c r="B2119" s="172" t="s">
        <v>145</v>
      </c>
      <c r="C2119" s="172" t="s">
        <v>145</v>
      </c>
      <c r="D2119" s="173"/>
      <c r="E2119" s="184"/>
      <c r="F2119" s="178">
        <f>TRUNC(SUMIF(N2118:N2118, N2117, F2118:F2118),0)</f>
        <v>0</v>
      </c>
      <c r="G2119" s="184"/>
      <c r="H2119" s="178">
        <f>TRUNC(SUMIF(N2118:N2118, N2117, H2118:H2118),0)</f>
        <v>0</v>
      </c>
      <c r="I2119" s="184"/>
      <c r="J2119" s="178">
        <f>TRUNC(SUMIF(N2118:N2118, N2117, J2118:J2118),0)</f>
        <v>8</v>
      </c>
      <c r="K2119" s="184"/>
      <c r="L2119" s="178">
        <f>F2119+H2119+J2119</f>
        <v>8</v>
      </c>
      <c r="M2119" s="172" t="s">
        <v>145</v>
      </c>
      <c r="N2119" s="78" t="s">
        <v>342</v>
      </c>
      <c r="O2119" s="78" t="s">
        <v>342</v>
      </c>
      <c r="P2119" s="78" t="s">
        <v>145</v>
      </c>
      <c r="Q2119" s="78" t="s">
        <v>145</v>
      </c>
      <c r="R2119" s="78" t="s">
        <v>145</v>
      </c>
      <c r="AV2119" s="78" t="s">
        <v>145</v>
      </c>
      <c r="AW2119" s="78" t="s">
        <v>145</v>
      </c>
      <c r="AX2119" s="78" t="s">
        <v>145</v>
      </c>
      <c r="AY2119" s="78" t="s">
        <v>145</v>
      </c>
      <c r="AZ2119" s="78" t="s">
        <v>145</v>
      </c>
    </row>
    <row r="2120" spans="1:52" ht="30" customHeight="1">
      <c r="A2120" s="173"/>
      <c r="B2120" s="173"/>
      <c r="C2120" s="173"/>
      <c r="D2120" s="173"/>
      <c r="E2120" s="184"/>
      <c r="F2120" s="178"/>
      <c r="G2120" s="184"/>
      <c r="H2120" s="178"/>
      <c r="I2120" s="184"/>
      <c r="J2120" s="178"/>
      <c r="K2120" s="184"/>
      <c r="L2120" s="178"/>
      <c r="M2120" s="173"/>
    </row>
    <row r="2121" spans="1:52" ht="30" customHeight="1">
      <c r="A2121" s="179" t="s">
        <v>6000</v>
      </c>
      <c r="B2121" s="180"/>
      <c r="C2121" s="180"/>
      <c r="D2121" s="180"/>
      <c r="E2121" s="181"/>
      <c r="F2121" s="182"/>
      <c r="G2121" s="181"/>
      <c r="H2121" s="182"/>
      <c r="I2121" s="181"/>
      <c r="J2121" s="182"/>
      <c r="K2121" s="181"/>
      <c r="L2121" s="182"/>
      <c r="M2121" s="183"/>
      <c r="N2121" s="78" t="s">
        <v>4314</v>
      </c>
    </row>
    <row r="2122" spans="1:52" ht="30" customHeight="1">
      <c r="A2122" s="172" t="s">
        <v>1565</v>
      </c>
      <c r="B2122" s="172" t="s">
        <v>1514</v>
      </c>
      <c r="C2122" s="172" t="s">
        <v>1515</v>
      </c>
      <c r="D2122" s="173">
        <v>6.0000000000000001E-3</v>
      </c>
      <c r="E2122" s="184">
        <f>단가대비표!O346</f>
        <v>0</v>
      </c>
      <c r="F2122" s="178">
        <f>TRUNC(E2122*D2122,1)</f>
        <v>0</v>
      </c>
      <c r="G2122" s="184">
        <f>단가대비표!P346</f>
        <v>221506</v>
      </c>
      <c r="H2122" s="178">
        <f>TRUNC(G2122*D2122,1)</f>
        <v>1329</v>
      </c>
      <c r="I2122" s="184">
        <f>단가대비표!V346</f>
        <v>0</v>
      </c>
      <c r="J2122" s="178">
        <f>TRUNC(I2122*D2122,1)</f>
        <v>0</v>
      </c>
      <c r="K2122" s="184">
        <f>TRUNC(E2122+G2122+I2122,1)</f>
        <v>221506</v>
      </c>
      <c r="L2122" s="178">
        <f>TRUNC(F2122+H2122+J2122,1)</f>
        <v>1329</v>
      </c>
      <c r="M2122" s="172" t="s">
        <v>145</v>
      </c>
      <c r="N2122" s="78" t="s">
        <v>4314</v>
      </c>
      <c r="O2122" s="78" t="s">
        <v>4533</v>
      </c>
      <c r="P2122" s="78" t="s">
        <v>332</v>
      </c>
      <c r="Q2122" s="78" t="s">
        <v>332</v>
      </c>
      <c r="R2122" s="78" t="s">
        <v>331</v>
      </c>
      <c r="AV2122" s="78" t="s">
        <v>145</v>
      </c>
      <c r="AW2122" s="78" t="s">
        <v>6001</v>
      </c>
      <c r="AX2122" s="78" t="s">
        <v>145</v>
      </c>
      <c r="AY2122" s="78" t="s">
        <v>145</v>
      </c>
      <c r="AZ2122" s="78" t="s">
        <v>145</v>
      </c>
    </row>
    <row r="2123" spans="1:52" ht="30" customHeight="1">
      <c r="A2123" s="172" t="s">
        <v>1494</v>
      </c>
      <c r="B2123" s="172" t="s">
        <v>145</v>
      </c>
      <c r="C2123" s="172" t="s">
        <v>145</v>
      </c>
      <c r="D2123" s="173"/>
      <c r="E2123" s="184"/>
      <c r="F2123" s="178">
        <f>TRUNC(SUMIF(N2122:N2122, N2121, F2122:F2122),0)</f>
        <v>0</v>
      </c>
      <c r="G2123" s="184"/>
      <c r="H2123" s="178">
        <f>TRUNC(SUMIF(N2122:N2122, N2121, H2122:H2122),0)</f>
        <v>1329</v>
      </c>
      <c r="I2123" s="184"/>
      <c r="J2123" s="178">
        <f>TRUNC(SUMIF(N2122:N2122, N2121, J2122:J2122),0)</f>
        <v>0</v>
      </c>
      <c r="K2123" s="184"/>
      <c r="L2123" s="178">
        <f>F2123+H2123+J2123</f>
        <v>1329</v>
      </c>
      <c r="M2123" s="172" t="s">
        <v>145</v>
      </c>
      <c r="N2123" s="78" t="s">
        <v>342</v>
      </c>
      <c r="O2123" s="78" t="s">
        <v>342</v>
      </c>
      <c r="P2123" s="78" t="s">
        <v>145</v>
      </c>
      <c r="Q2123" s="78" t="s">
        <v>145</v>
      </c>
      <c r="R2123" s="78" t="s">
        <v>145</v>
      </c>
      <c r="AV2123" s="78" t="s">
        <v>145</v>
      </c>
      <c r="AW2123" s="78" t="s">
        <v>145</v>
      </c>
      <c r="AX2123" s="78" t="s">
        <v>145</v>
      </c>
      <c r="AY2123" s="78" t="s">
        <v>145</v>
      </c>
      <c r="AZ2123" s="78" t="s">
        <v>145</v>
      </c>
    </row>
    <row r="2124" spans="1:52" ht="30" customHeight="1">
      <c r="A2124" s="173"/>
      <c r="B2124" s="173"/>
      <c r="C2124" s="173"/>
      <c r="D2124" s="173"/>
      <c r="E2124" s="184"/>
      <c r="F2124" s="178"/>
      <c r="G2124" s="184"/>
      <c r="H2124" s="178"/>
      <c r="I2124" s="184"/>
      <c r="J2124" s="178"/>
      <c r="K2124" s="184"/>
      <c r="L2124" s="178"/>
      <c r="M2124" s="173"/>
    </row>
    <row r="2125" spans="1:52" ht="30" customHeight="1">
      <c r="A2125" s="179" t="s">
        <v>6002</v>
      </c>
      <c r="B2125" s="180"/>
      <c r="C2125" s="180"/>
      <c r="D2125" s="180"/>
      <c r="E2125" s="181"/>
      <c r="F2125" s="182"/>
      <c r="G2125" s="181"/>
      <c r="H2125" s="182"/>
      <c r="I2125" s="181"/>
      <c r="J2125" s="182"/>
      <c r="K2125" s="181"/>
      <c r="L2125" s="182"/>
      <c r="M2125" s="183"/>
      <c r="N2125" s="78" t="s">
        <v>4315</v>
      </c>
    </row>
    <row r="2126" spans="1:52" ht="30" customHeight="1">
      <c r="A2126" s="172" t="s">
        <v>1871</v>
      </c>
      <c r="B2126" s="172" t="s">
        <v>2954</v>
      </c>
      <c r="C2126" s="172" t="s">
        <v>381</v>
      </c>
      <c r="D2126" s="173">
        <v>7</v>
      </c>
      <c r="E2126" s="184">
        <f>단가대비표!O51</f>
        <v>3033.33</v>
      </c>
      <c r="F2126" s="178">
        <f>TRUNC(E2126*D2126,1)</f>
        <v>21233.3</v>
      </c>
      <c r="G2126" s="184">
        <f>단가대비표!P51</f>
        <v>0</v>
      </c>
      <c r="H2126" s="178">
        <f>TRUNC(G2126*D2126,1)</f>
        <v>0</v>
      </c>
      <c r="I2126" s="184">
        <f>단가대비표!V51</f>
        <v>0</v>
      </c>
      <c r="J2126" s="178">
        <f>TRUNC(I2126*D2126,1)</f>
        <v>0</v>
      </c>
      <c r="K2126" s="184">
        <f t="shared" ref="K2126:L2129" si="327">TRUNC(E2126+G2126+I2126,1)</f>
        <v>3033.3</v>
      </c>
      <c r="L2126" s="178">
        <f t="shared" si="327"/>
        <v>21233.3</v>
      </c>
      <c r="M2126" s="172" t="s">
        <v>1873</v>
      </c>
      <c r="N2126" s="78" t="s">
        <v>4315</v>
      </c>
      <c r="O2126" s="78" t="s">
        <v>6003</v>
      </c>
      <c r="P2126" s="78" t="s">
        <v>332</v>
      </c>
      <c r="Q2126" s="78" t="s">
        <v>332</v>
      </c>
      <c r="R2126" s="78" t="s">
        <v>331</v>
      </c>
      <c r="AV2126" s="78" t="s">
        <v>145</v>
      </c>
      <c r="AW2126" s="78" t="s">
        <v>6004</v>
      </c>
      <c r="AX2126" s="78" t="s">
        <v>145</v>
      </c>
      <c r="AY2126" s="78" t="s">
        <v>145</v>
      </c>
      <c r="AZ2126" s="78" t="s">
        <v>145</v>
      </c>
    </row>
    <row r="2127" spans="1:52" ht="30" customHeight="1">
      <c r="A2127" s="172" t="s">
        <v>2955</v>
      </c>
      <c r="B2127" s="172" t="s">
        <v>2956</v>
      </c>
      <c r="C2127" s="172" t="s">
        <v>1273</v>
      </c>
      <c r="D2127" s="173">
        <v>2.8</v>
      </c>
      <c r="E2127" s="184">
        <f>단가대비표!O60</f>
        <v>1998</v>
      </c>
      <c r="F2127" s="178">
        <f>TRUNC(E2127*D2127,1)</f>
        <v>5594.4</v>
      </c>
      <c r="G2127" s="184">
        <f>단가대비표!P60</f>
        <v>0</v>
      </c>
      <c r="H2127" s="178">
        <f>TRUNC(G2127*D2127,1)</f>
        <v>0</v>
      </c>
      <c r="I2127" s="184">
        <f>단가대비표!V60</f>
        <v>0</v>
      </c>
      <c r="J2127" s="178">
        <f>TRUNC(I2127*D2127,1)</f>
        <v>0</v>
      </c>
      <c r="K2127" s="184">
        <f t="shared" si="327"/>
        <v>1998</v>
      </c>
      <c r="L2127" s="178">
        <f t="shared" si="327"/>
        <v>5594.4</v>
      </c>
      <c r="M2127" s="172" t="s">
        <v>145</v>
      </c>
      <c r="N2127" s="78" t="s">
        <v>4315</v>
      </c>
      <c r="O2127" s="78" t="s">
        <v>6005</v>
      </c>
      <c r="P2127" s="78" t="s">
        <v>332</v>
      </c>
      <c r="Q2127" s="78" t="s">
        <v>332</v>
      </c>
      <c r="R2127" s="78" t="s">
        <v>331</v>
      </c>
      <c r="AV2127" s="78" t="s">
        <v>145</v>
      </c>
      <c r="AW2127" s="78" t="s">
        <v>6006</v>
      </c>
      <c r="AX2127" s="78" t="s">
        <v>145</v>
      </c>
      <c r="AY2127" s="78" t="s">
        <v>145</v>
      </c>
      <c r="AZ2127" s="78" t="s">
        <v>145</v>
      </c>
    </row>
    <row r="2128" spans="1:52" ht="30" customHeight="1">
      <c r="A2128" s="172" t="s">
        <v>2957</v>
      </c>
      <c r="B2128" s="172" t="s">
        <v>2958</v>
      </c>
      <c r="C2128" s="172" t="s">
        <v>458</v>
      </c>
      <c r="D2128" s="173">
        <v>2</v>
      </c>
      <c r="E2128" s="184">
        <f>단가대비표!O272</f>
        <v>654</v>
      </c>
      <c r="F2128" s="178">
        <f>TRUNC(E2128*D2128,1)</f>
        <v>1308</v>
      </c>
      <c r="G2128" s="184">
        <f>단가대비표!P272</f>
        <v>0</v>
      </c>
      <c r="H2128" s="178">
        <f>TRUNC(G2128*D2128,1)</f>
        <v>0</v>
      </c>
      <c r="I2128" s="184">
        <f>단가대비표!V272</f>
        <v>0</v>
      </c>
      <c r="J2128" s="178">
        <f>TRUNC(I2128*D2128,1)</f>
        <v>0</v>
      </c>
      <c r="K2128" s="184">
        <f t="shared" si="327"/>
        <v>654</v>
      </c>
      <c r="L2128" s="178">
        <f t="shared" si="327"/>
        <v>1308</v>
      </c>
      <c r="M2128" s="172" t="s">
        <v>145</v>
      </c>
      <c r="N2128" s="78" t="s">
        <v>4315</v>
      </c>
      <c r="O2128" s="78" t="s">
        <v>6007</v>
      </c>
      <c r="P2128" s="78" t="s">
        <v>332</v>
      </c>
      <c r="Q2128" s="78" t="s">
        <v>332</v>
      </c>
      <c r="R2128" s="78" t="s">
        <v>331</v>
      </c>
      <c r="AV2128" s="78" t="s">
        <v>145</v>
      </c>
      <c r="AW2128" s="78" t="s">
        <v>6008</v>
      </c>
      <c r="AX2128" s="78" t="s">
        <v>145</v>
      </c>
      <c r="AY2128" s="78" t="s">
        <v>145</v>
      </c>
      <c r="AZ2128" s="78" t="s">
        <v>145</v>
      </c>
    </row>
    <row r="2129" spans="1:52" ht="30" customHeight="1">
      <c r="A2129" s="172" t="s">
        <v>2959</v>
      </c>
      <c r="B2129" s="172" t="s">
        <v>2960</v>
      </c>
      <c r="C2129" s="172" t="s">
        <v>1273</v>
      </c>
      <c r="D2129" s="173">
        <v>6</v>
      </c>
      <c r="E2129" s="184">
        <f>단가대비표!O79</f>
        <v>940</v>
      </c>
      <c r="F2129" s="178">
        <f>TRUNC(E2129*D2129,1)</f>
        <v>5640</v>
      </c>
      <c r="G2129" s="184">
        <f>단가대비표!P79</f>
        <v>0</v>
      </c>
      <c r="H2129" s="178">
        <f>TRUNC(G2129*D2129,1)</f>
        <v>0</v>
      </c>
      <c r="I2129" s="184">
        <f>단가대비표!V79</f>
        <v>0</v>
      </c>
      <c r="J2129" s="178">
        <f>TRUNC(I2129*D2129,1)</f>
        <v>0</v>
      </c>
      <c r="K2129" s="184">
        <f t="shared" si="327"/>
        <v>940</v>
      </c>
      <c r="L2129" s="178">
        <f t="shared" si="327"/>
        <v>5640</v>
      </c>
      <c r="M2129" s="172" t="s">
        <v>145</v>
      </c>
      <c r="N2129" s="78" t="s">
        <v>4315</v>
      </c>
      <c r="O2129" s="78" t="s">
        <v>6009</v>
      </c>
      <c r="P2129" s="78" t="s">
        <v>332</v>
      </c>
      <c r="Q2129" s="78" t="s">
        <v>332</v>
      </c>
      <c r="R2129" s="78" t="s">
        <v>331</v>
      </c>
      <c r="AV2129" s="78" t="s">
        <v>145</v>
      </c>
      <c r="AW2129" s="78" t="s">
        <v>6010</v>
      </c>
      <c r="AX2129" s="78" t="s">
        <v>145</v>
      </c>
      <c r="AY2129" s="78" t="s">
        <v>145</v>
      </c>
      <c r="AZ2129" s="78" t="s">
        <v>145</v>
      </c>
    </row>
    <row r="2130" spans="1:52" ht="30" customHeight="1">
      <c r="A2130" s="172" t="s">
        <v>1494</v>
      </c>
      <c r="B2130" s="172" t="s">
        <v>145</v>
      </c>
      <c r="C2130" s="172" t="s">
        <v>145</v>
      </c>
      <c r="D2130" s="173"/>
      <c r="E2130" s="184"/>
      <c r="F2130" s="178">
        <f>TRUNC(SUMIF(N2126:N2129, N2125, F2126:F2129),0)</f>
        <v>33775</v>
      </c>
      <c r="G2130" s="184"/>
      <c r="H2130" s="178">
        <f>TRUNC(SUMIF(N2126:N2129, N2125, H2126:H2129),0)</f>
        <v>0</v>
      </c>
      <c r="I2130" s="184"/>
      <c r="J2130" s="178">
        <f>TRUNC(SUMIF(N2126:N2129, N2125, J2126:J2129),0)</f>
        <v>0</v>
      </c>
      <c r="K2130" s="184"/>
      <c r="L2130" s="178">
        <f>F2130+H2130+J2130</f>
        <v>33775</v>
      </c>
      <c r="M2130" s="172" t="s">
        <v>145</v>
      </c>
      <c r="N2130" s="78" t="s">
        <v>342</v>
      </c>
      <c r="O2130" s="78" t="s">
        <v>342</v>
      </c>
      <c r="P2130" s="78" t="s">
        <v>145</v>
      </c>
      <c r="Q2130" s="78" t="s">
        <v>145</v>
      </c>
      <c r="R2130" s="78" t="s">
        <v>145</v>
      </c>
      <c r="AV2130" s="78" t="s">
        <v>145</v>
      </c>
      <c r="AW2130" s="78" t="s">
        <v>145</v>
      </c>
      <c r="AX2130" s="78" t="s">
        <v>145</v>
      </c>
      <c r="AY2130" s="78" t="s">
        <v>145</v>
      </c>
      <c r="AZ2130" s="78" t="s">
        <v>145</v>
      </c>
    </row>
    <row r="2131" spans="1:52" ht="30" customHeight="1">
      <c r="A2131" s="173"/>
      <c r="B2131" s="173"/>
      <c r="C2131" s="173"/>
      <c r="D2131" s="173"/>
      <c r="E2131" s="184"/>
      <c r="F2131" s="178"/>
      <c r="G2131" s="184"/>
      <c r="H2131" s="178"/>
      <c r="I2131" s="184"/>
      <c r="J2131" s="178"/>
      <c r="K2131" s="184"/>
      <c r="L2131" s="178"/>
      <c r="M2131" s="173"/>
    </row>
    <row r="2132" spans="1:52" ht="30" customHeight="1">
      <c r="A2132" s="179" t="s">
        <v>6011</v>
      </c>
      <c r="B2132" s="180"/>
      <c r="C2132" s="180"/>
      <c r="D2132" s="180"/>
      <c r="E2132" s="181"/>
      <c r="F2132" s="182"/>
      <c r="G2132" s="181"/>
      <c r="H2132" s="182"/>
      <c r="I2132" s="181"/>
      <c r="J2132" s="182"/>
      <c r="K2132" s="181"/>
      <c r="L2132" s="182"/>
      <c r="M2132" s="183"/>
      <c r="N2132" s="78" t="s">
        <v>4316</v>
      </c>
    </row>
    <row r="2133" spans="1:52" ht="30" customHeight="1">
      <c r="A2133" s="172" t="s">
        <v>1716</v>
      </c>
      <c r="B2133" s="172" t="s">
        <v>1882</v>
      </c>
      <c r="C2133" s="172" t="s">
        <v>1273</v>
      </c>
      <c r="D2133" s="173">
        <v>0.08</v>
      </c>
      <c r="E2133" s="184">
        <f>단가대비표!O300</f>
        <v>3125.44</v>
      </c>
      <c r="F2133" s="178">
        <f>TRUNC(E2133*D2133,1)</f>
        <v>250</v>
      </c>
      <c r="G2133" s="184">
        <f>단가대비표!P300</f>
        <v>0</v>
      </c>
      <c r="H2133" s="178">
        <f>TRUNC(G2133*D2133,1)</f>
        <v>0</v>
      </c>
      <c r="I2133" s="184">
        <f>단가대비표!V300</f>
        <v>0</v>
      </c>
      <c r="J2133" s="178">
        <f>TRUNC(I2133*D2133,1)</f>
        <v>0</v>
      </c>
      <c r="K2133" s="184">
        <f t="shared" ref="K2133:L2136" si="328">TRUNC(E2133+G2133+I2133,1)</f>
        <v>3125.4</v>
      </c>
      <c r="L2133" s="178">
        <f t="shared" si="328"/>
        <v>250</v>
      </c>
      <c r="M2133" s="172" t="s">
        <v>1757</v>
      </c>
      <c r="N2133" s="78" t="s">
        <v>4316</v>
      </c>
      <c r="O2133" s="78" t="s">
        <v>6012</v>
      </c>
      <c r="P2133" s="78" t="s">
        <v>332</v>
      </c>
      <c r="Q2133" s="78" t="s">
        <v>332</v>
      </c>
      <c r="R2133" s="78" t="s">
        <v>331</v>
      </c>
      <c r="AV2133" s="78" t="s">
        <v>145</v>
      </c>
      <c r="AW2133" s="78" t="s">
        <v>6013</v>
      </c>
      <c r="AX2133" s="78" t="s">
        <v>145</v>
      </c>
      <c r="AY2133" s="78" t="s">
        <v>145</v>
      </c>
      <c r="AZ2133" s="78" t="s">
        <v>145</v>
      </c>
    </row>
    <row r="2134" spans="1:52" ht="30" customHeight="1">
      <c r="A2134" s="172" t="s">
        <v>1883</v>
      </c>
      <c r="B2134" s="172" t="s">
        <v>1884</v>
      </c>
      <c r="C2134" s="172" t="s">
        <v>1100</v>
      </c>
      <c r="D2134" s="173">
        <v>0.05</v>
      </c>
      <c r="E2134" s="184">
        <f>단가대비표!O294</f>
        <v>217</v>
      </c>
      <c r="F2134" s="178">
        <f>TRUNC(E2134*D2134,1)</f>
        <v>10.8</v>
      </c>
      <c r="G2134" s="184">
        <f>단가대비표!P294</f>
        <v>0</v>
      </c>
      <c r="H2134" s="178">
        <f>TRUNC(G2134*D2134,1)</f>
        <v>0</v>
      </c>
      <c r="I2134" s="184">
        <f>단가대비표!V294</f>
        <v>0</v>
      </c>
      <c r="J2134" s="178">
        <f>TRUNC(I2134*D2134,1)</f>
        <v>0</v>
      </c>
      <c r="K2134" s="184">
        <f t="shared" si="328"/>
        <v>217</v>
      </c>
      <c r="L2134" s="178">
        <f t="shared" si="328"/>
        <v>10.8</v>
      </c>
      <c r="M2134" s="172" t="s">
        <v>145</v>
      </c>
      <c r="N2134" s="78" t="s">
        <v>4316</v>
      </c>
      <c r="O2134" s="78" t="s">
        <v>6014</v>
      </c>
      <c r="P2134" s="78" t="s">
        <v>332</v>
      </c>
      <c r="Q2134" s="78" t="s">
        <v>332</v>
      </c>
      <c r="R2134" s="78" t="s">
        <v>331</v>
      </c>
      <c r="AV2134" s="78" t="s">
        <v>145</v>
      </c>
      <c r="AW2134" s="78" t="s">
        <v>6015</v>
      </c>
      <c r="AX2134" s="78" t="s">
        <v>145</v>
      </c>
      <c r="AY2134" s="78" t="s">
        <v>145</v>
      </c>
      <c r="AZ2134" s="78" t="s">
        <v>145</v>
      </c>
    </row>
    <row r="2135" spans="1:52" ht="30" customHeight="1">
      <c r="A2135" s="172" t="s">
        <v>1717</v>
      </c>
      <c r="B2135" s="172" t="s">
        <v>1514</v>
      </c>
      <c r="C2135" s="172" t="s">
        <v>1515</v>
      </c>
      <c r="D2135" s="173">
        <v>5.0000000000000001E-3</v>
      </c>
      <c r="E2135" s="184">
        <f>단가대비표!O365</f>
        <v>0</v>
      </c>
      <c r="F2135" s="178">
        <f>TRUNC(E2135*D2135,1)</f>
        <v>0</v>
      </c>
      <c r="G2135" s="184">
        <f>단가대비표!P365</f>
        <v>253409</v>
      </c>
      <c r="H2135" s="178">
        <f>TRUNC(G2135*D2135,1)</f>
        <v>1267</v>
      </c>
      <c r="I2135" s="184">
        <f>단가대비표!V365</f>
        <v>0</v>
      </c>
      <c r="J2135" s="178">
        <f>TRUNC(I2135*D2135,1)</f>
        <v>0</v>
      </c>
      <c r="K2135" s="184">
        <f t="shared" si="328"/>
        <v>253409</v>
      </c>
      <c r="L2135" s="178">
        <f t="shared" si="328"/>
        <v>1267</v>
      </c>
      <c r="M2135" s="172" t="s">
        <v>145</v>
      </c>
      <c r="N2135" s="78" t="s">
        <v>4316</v>
      </c>
      <c r="O2135" s="78" t="s">
        <v>4626</v>
      </c>
      <c r="P2135" s="78" t="s">
        <v>332</v>
      </c>
      <c r="Q2135" s="78" t="s">
        <v>332</v>
      </c>
      <c r="R2135" s="78" t="s">
        <v>331</v>
      </c>
      <c r="AV2135" s="78" t="s">
        <v>145</v>
      </c>
      <c r="AW2135" s="78" t="s">
        <v>6016</v>
      </c>
      <c r="AX2135" s="78" t="s">
        <v>145</v>
      </c>
      <c r="AY2135" s="78" t="s">
        <v>145</v>
      </c>
      <c r="AZ2135" s="78" t="s">
        <v>145</v>
      </c>
    </row>
    <row r="2136" spans="1:52" ht="30" customHeight="1">
      <c r="A2136" s="172" t="s">
        <v>1516</v>
      </c>
      <c r="B2136" s="172" t="s">
        <v>1514</v>
      </c>
      <c r="C2136" s="172" t="s">
        <v>1515</v>
      </c>
      <c r="D2136" s="173">
        <v>1E-3</v>
      </c>
      <c r="E2136" s="184">
        <f>단가대비표!O345</f>
        <v>0</v>
      </c>
      <c r="F2136" s="178">
        <f>TRUNC(E2136*D2136,1)</f>
        <v>0</v>
      </c>
      <c r="G2136" s="184">
        <f>단가대비표!P345</f>
        <v>169804</v>
      </c>
      <c r="H2136" s="178">
        <f>TRUNC(G2136*D2136,1)</f>
        <v>169.8</v>
      </c>
      <c r="I2136" s="184">
        <f>단가대비표!V345</f>
        <v>0</v>
      </c>
      <c r="J2136" s="178">
        <f>TRUNC(I2136*D2136,1)</f>
        <v>0</v>
      </c>
      <c r="K2136" s="184">
        <f t="shared" si="328"/>
        <v>169804</v>
      </c>
      <c r="L2136" s="178">
        <f t="shared" si="328"/>
        <v>169.8</v>
      </c>
      <c r="M2136" s="172" t="s">
        <v>145</v>
      </c>
      <c r="N2136" s="78" t="s">
        <v>4316</v>
      </c>
      <c r="O2136" s="78" t="s">
        <v>4472</v>
      </c>
      <c r="P2136" s="78" t="s">
        <v>332</v>
      </c>
      <c r="Q2136" s="78" t="s">
        <v>332</v>
      </c>
      <c r="R2136" s="78" t="s">
        <v>331</v>
      </c>
      <c r="AV2136" s="78" t="s">
        <v>145</v>
      </c>
      <c r="AW2136" s="78" t="s">
        <v>6017</v>
      </c>
      <c r="AX2136" s="78" t="s">
        <v>145</v>
      </c>
      <c r="AY2136" s="78" t="s">
        <v>145</v>
      </c>
      <c r="AZ2136" s="78" t="s">
        <v>145</v>
      </c>
    </row>
    <row r="2137" spans="1:52" ht="30" customHeight="1">
      <c r="A2137" s="172" t="s">
        <v>1494</v>
      </c>
      <c r="B2137" s="172" t="s">
        <v>145</v>
      </c>
      <c r="C2137" s="172" t="s">
        <v>145</v>
      </c>
      <c r="D2137" s="173"/>
      <c r="E2137" s="184"/>
      <c r="F2137" s="178">
        <f>TRUNC(SUMIF(N2133:N2136, N2132, F2133:F2136),0)</f>
        <v>260</v>
      </c>
      <c r="G2137" s="184"/>
      <c r="H2137" s="178">
        <f>TRUNC(SUMIF(N2133:N2136, N2132, H2133:H2136),0)</f>
        <v>1436</v>
      </c>
      <c r="I2137" s="184"/>
      <c r="J2137" s="178">
        <f>TRUNC(SUMIF(N2133:N2136, N2132, J2133:J2136),0)</f>
        <v>0</v>
      </c>
      <c r="K2137" s="184"/>
      <c r="L2137" s="178">
        <f>F2137+H2137+J2137</f>
        <v>1696</v>
      </c>
      <c r="M2137" s="172" t="s">
        <v>145</v>
      </c>
      <c r="N2137" s="78" t="s">
        <v>342</v>
      </c>
      <c r="O2137" s="78" t="s">
        <v>342</v>
      </c>
      <c r="P2137" s="78" t="s">
        <v>145</v>
      </c>
      <c r="Q2137" s="78" t="s">
        <v>145</v>
      </c>
      <c r="R2137" s="78" t="s">
        <v>145</v>
      </c>
      <c r="AV2137" s="78" t="s">
        <v>145</v>
      </c>
      <c r="AW2137" s="78" t="s">
        <v>145</v>
      </c>
      <c r="AX2137" s="78" t="s">
        <v>145</v>
      </c>
      <c r="AY2137" s="78" t="s">
        <v>145</v>
      </c>
      <c r="AZ2137" s="78" t="s">
        <v>145</v>
      </c>
    </row>
    <row r="2138" spans="1:52" ht="30" customHeight="1">
      <c r="A2138" s="173"/>
      <c r="B2138" s="173"/>
      <c r="C2138" s="173"/>
      <c r="D2138" s="173"/>
      <c r="E2138" s="184"/>
      <c r="F2138" s="178"/>
      <c r="G2138" s="184"/>
      <c r="H2138" s="178"/>
      <c r="I2138" s="184"/>
      <c r="J2138" s="178"/>
      <c r="K2138" s="184"/>
      <c r="L2138" s="178"/>
      <c r="M2138" s="173"/>
    </row>
    <row r="2139" spans="1:52" ht="30" customHeight="1">
      <c r="A2139" s="179" t="s">
        <v>6018</v>
      </c>
      <c r="B2139" s="180"/>
      <c r="C2139" s="180"/>
      <c r="D2139" s="180"/>
      <c r="E2139" s="181"/>
      <c r="F2139" s="182"/>
      <c r="G2139" s="181"/>
      <c r="H2139" s="182"/>
      <c r="I2139" s="181"/>
      <c r="J2139" s="182"/>
      <c r="K2139" s="181"/>
      <c r="L2139" s="182"/>
      <c r="M2139" s="183"/>
      <c r="N2139" s="78" t="s">
        <v>4317</v>
      </c>
    </row>
    <row r="2140" spans="1:52" ht="30" customHeight="1">
      <c r="A2140" s="172" t="s">
        <v>1758</v>
      </c>
      <c r="B2140" s="172" t="s">
        <v>1514</v>
      </c>
      <c r="C2140" s="172" t="s">
        <v>1515</v>
      </c>
      <c r="D2140" s="173">
        <v>1.238E-2</v>
      </c>
      <c r="E2140" s="184">
        <f>단가대비표!O351</f>
        <v>0</v>
      </c>
      <c r="F2140" s="178">
        <f t="shared" ref="F2140:F2145" si="329">TRUNC(E2140*D2140,1)</f>
        <v>0</v>
      </c>
      <c r="G2140" s="184">
        <f>단가대비표!P351</f>
        <v>237754</v>
      </c>
      <c r="H2140" s="178">
        <f t="shared" ref="H2140:H2145" si="330">TRUNC(G2140*D2140,1)</f>
        <v>2943.3</v>
      </c>
      <c r="I2140" s="184">
        <f>단가대비표!V351</f>
        <v>0</v>
      </c>
      <c r="J2140" s="178">
        <f t="shared" ref="J2140:J2145" si="331">TRUNC(I2140*D2140,1)</f>
        <v>0</v>
      </c>
      <c r="K2140" s="184">
        <f t="shared" ref="K2140:L2145" si="332">TRUNC(E2140+G2140+I2140,1)</f>
        <v>237754</v>
      </c>
      <c r="L2140" s="178">
        <f t="shared" si="332"/>
        <v>2943.3</v>
      </c>
      <c r="M2140" s="172" t="s">
        <v>145</v>
      </c>
      <c r="N2140" s="78" t="s">
        <v>4317</v>
      </c>
      <c r="O2140" s="78" t="s">
        <v>5291</v>
      </c>
      <c r="P2140" s="78" t="s">
        <v>332</v>
      </c>
      <c r="Q2140" s="78" t="s">
        <v>332</v>
      </c>
      <c r="R2140" s="78" t="s">
        <v>331</v>
      </c>
      <c r="V2140">
        <v>1</v>
      </c>
      <c r="W2140">
        <v>2</v>
      </c>
      <c r="AV2140" s="78" t="s">
        <v>145</v>
      </c>
      <c r="AW2140" s="78" t="s">
        <v>6019</v>
      </c>
      <c r="AX2140" s="78" t="s">
        <v>145</v>
      </c>
      <c r="AY2140" s="78" t="s">
        <v>145</v>
      </c>
      <c r="AZ2140" s="78" t="s">
        <v>145</v>
      </c>
    </row>
    <row r="2141" spans="1:52" ht="30" customHeight="1">
      <c r="A2141" s="172" t="s">
        <v>1853</v>
      </c>
      <c r="B2141" s="172" t="s">
        <v>1514</v>
      </c>
      <c r="C2141" s="172" t="s">
        <v>1515</v>
      </c>
      <c r="D2141" s="173">
        <v>3.3800000000000002E-3</v>
      </c>
      <c r="E2141" s="184">
        <f>단가대비표!O354</f>
        <v>0</v>
      </c>
      <c r="F2141" s="178">
        <f t="shared" si="329"/>
        <v>0</v>
      </c>
      <c r="G2141" s="184">
        <f>단가대비표!P354</f>
        <v>278326</v>
      </c>
      <c r="H2141" s="178">
        <f t="shared" si="330"/>
        <v>940.7</v>
      </c>
      <c r="I2141" s="184">
        <f>단가대비표!V354</f>
        <v>0</v>
      </c>
      <c r="J2141" s="178">
        <f t="shared" si="331"/>
        <v>0</v>
      </c>
      <c r="K2141" s="184">
        <f t="shared" si="332"/>
        <v>278326</v>
      </c>
      <c r="L2141" s="178">
        <f t="shared" si="332"/>
        <v>940.7</v>
      </c>
      <c r="M2141" s="172" t="s">
        <v>145</v>
      </c>
      <c r="N2141" s="78" t="s">
        <v>4317</v>
      </c>
      <c r="O2141" s="78" t="s">
        <v>4632</v>
      </c>
      <c r="P2141" s="78" t="s">
        <v>332</v>
      </c>
      <c r="Q2141" s="78" t="s">
        <v>332</v>
      </c>
      <c r="R2141" s="78" t="s">
        <v>331</v>
      </c>
      <c r="V2141">
        <v>1</v>
      </c>
      <c r="W2141">
        <v>2</v>
      </c>
      <c r="AV2141" s="78" t="s">
        <v>145</v>
      </c>
      <c r="AW2141" s="78" t="s">
        <v>6020</v>
      </c>
      <c r="AX2141" s="78" t="s">
        <v>145</v>
      </c>
      <c r="AY2141" s="78" t="s">
        <v>145</v>
      </c>
      <c r="AZ2141" s="78" t="s">
        <v>145</v>
      </c>
    </row>
    <row r="2142" spans="1:52" ht="30" customHeight="1">
      <c r="A2142" s="172" t="s">
        <v>1565</v>
      </c>
      <c r="B2142" s="172" t="s">
        <v>1514</v>
      </c>
      <c r="C2142" s="172" t="s">
        <v>1515</v>
      </c>
      <c r="D2142" s="173">
        <v>4.4999999999999997E-3</v>
      </c>
      <c r="E2142" s="184">
        <f>단가대비표!O346</f>
        <v>0</v>
      </c>
      <c r="F2142" s="178">
        <f t="shared" si="329"/>
        <v>0</v>
      </c>
      <c r="G2142" s="184">
        <f>단가대비표!P346</f>
        <v>221506</v>
      </c>
      <c r="H2142" s="178">
        <f t="shared" si="330"/>
        <v>996.7</v>
      </c>
      <c r="I2142" s="184">
        <f>단가대비표!V346</f>
        <v>0</v>
      </c>
      <c r="J2142" s="178">
        <f t="shared" si="331"/>
        <v>0</v>
      </c>
      <c r="K2142" s="184">
        <f t="shared" si="332"/>
        <v>221506</v>
      </c>
      <c r="L2142" s="178">
        <f t="shared" si="332"/>
        <v>996.7</v>
      </c>
      <c r="M2142" s="172" t="s">
        <v>145</v>
      </c>
      <c r="N2142" s="78" t="s">
        <v>4317</v>
      </c>
      <c r="O2142" s="78" t="s">
        <v>4533</v>
      </c>
      <c r="P2142" s="78" t="s">
        <v>332</v>
      </c>
      <c r="Q2142" s="78" t="s">
        <v>332</v>
      </c>
      <c r="R2142" s="78" t="s">
        <v>331</v>
      </c>
      <c r="V2142">
        <v>1</v>
      </c>
      <c r="W2142">
        <v>2</v>
      </c>
      <c r="AV2142" s="78" t="s">
        <v>145</v>
      </c>
      <c r="AW2142" s="78" t="s">
        <v>6021</v>
      </c>
      <c r="AX2142" s="78" t="s">
        <v>145</v>
      </c>
      <c r="AY2142" s="78" t="s">
        <v>145</v>
      </c>
      <c r="AZ2142" s="78" t="s">
        <v>145</v>
      </c>
    </row>
    <row r="2143" spans="1:52" ht="30" customHeight="1">
      <c r="A2143" s="172" t="s">
        <v>1516</v>
      </c>
      <c r="B2143" s="172" t="s">
        <v>1514</v>
      </c>
      <c r="C2143" s="172" t="s">
        <v>1515</v>
      </c>
      <c r="D2143" s="173">
        <v>2.2499999999999998E-3</v>
      </c>
      <c r="E2143" s="184">
        <f>단가대비표!O345</f>
        <v>0</v>
      </c>
      <c r="F2143" s="178">
        <f t="shared" si="329"/>
        <v>0</v>
      </c>
      <c r="G2143" s="184">
        <f>단가대비표!P345</f>
        <v>169804</v>
      </c>
      <c r="H2143" s="178">
        <f t="shared" si="330"/>
        <v>382</v>
      </c>
      <c r="I2143" s="184">
        <f>단가대비표!V345</f>
        <v>0</v>
      </c>
      <c r="J2143" s="178">
        <f t="shared" si="331"/>
        <v>0</v>
      </c>
      <c r="K2143" s="184">
        <f t="shared" si="332"/>
        <v>169804</v>
      </c>
      <c r="L2143" s="178">
        <f t="shared" si="332"/>
        <v>382</v>
      </c>
      <c r="M2143" s="172" t="s">
        <v>145</v>
      </c>
      <c r="N2143" s="78" t="s">
        <v>4317</v>
      </c>
      <c r="O2143" s="78" t="s">
        <v>4472</v>
      </c>
      <c r="P2143" s="78" t="s">
        <v>332</v>
      </c>
      <c r="Q2143" s="78" t="s">
        <v>332</v>
      </c>
      <c r="R2143" s="78" t="s">
        <v>331</v>
      </c>
      <c r="V2143">
        <v>1</v>
      </c>
      <c r="W2143">
        <v>2</v>
      </c>
      <c r="AV2143" s="78" t="s">
        <v>145</v>
      </c>
      <c r="AW2143" s="78" t="s">
        <v>6022</v>
      </c>
      <c r="AX2143" s="78" t="s">
        <v>145</v>
      </c>
      <c r="AY2143" s="78" t="s">
        <v>145</v>
      </c>
      <c r="AZ2143" s="78" t="s">
        <v>145</v>
      </c>
    </row>
    <row r="2144" spans="1:52" ht="30" customHeight="1">
      <c r="A2144" s="172" t="s">
        <v>1580</v>
      </c>
      <c r="B2144" s="172" t="s">
        <v>1581</v>
      </c>
      <c r="C2144" s="172" t="s">
        <v>1096</v>
      </c>
      <c r="D2144" s="173">
        <v>1</v>
      </c>
      <c r="E2144" s="184">
        <v>0</v>
      </c>
      <c r="F2144" s="178">
        <f t="shared" si="329"/>
        <v>0</v>
      </c>
      <c r="G2144" s="184">
        <v>0</v>
      </c>
      <c r="H2144" s="178">
        <f t="shared" si="330"/>
        <v>0</v>
      </c>
      <c r="I2144" s="184">
        <f>TRUNC(SUMIF(V2140:V2145, RIGHTB(O2144, 1), H2140:H2145)*U2144, 2)</f>
        <v>263.13</v>
      </c>
      <c r="J2144" s="178">
        <f t="shared" si="331"/>
        <v>263.10000000000002</v>
      </c>
      <c r="K2144" s="184">
        <f t="shared" si="332"/>
        <v>263.10000000000002</v>
      </c>
      <c r="L2144" s="178">
        <f t="shared" si="332"/>
        <v>263.10000000000002</v>
      </c>
      <c r="M2144" s="172" t="s">
        <v>145</v>
      </c>
      <c r="N2144" s="78" t="s">
        <v>4317</v>
      </c>
      <c r="O2144" s="78" t="s">
        <v>4186</v>
      </c>
      <c r="P2144" s="78" t="s">
        <v>332</v>
      </c>
      <c r="Q2144" s="78" t="s">
        <v>332</v>
      </c>
      <c r="R2144" s="78" t="s">
        <v>332</v>
      </c>
      <c r="S2144">
        <v>1</v>
      </c>
      <c r="T2144">
        <v>2</v>
      </c>
      <c r="U2144">
        <v>0.05</v>
      </c>
      <c r="AV2144" s="78" t="s">
        <v>145</v>
      </c>
      <c r="AW2144" s="78" t="s">
        <v>6023</v>
      </c>
      <c r="AX2144" s="78" t="s">
        <v>145</v>
      </c>
      <c r="AY2144" s="78" t="s">
        <v>145</v>
      </c>
      <c r="AZ2144" s="78" t="s">
        <v>145</v>
      </c>
    </row>
    <row r="2145" spans="1:52" ht="30" customHeight="1">
      <c r="A2145" s="172" t="s">
        <v>1551</v>
      </c>
      <c r="B2145" s="172" t="s">
        <v>1673</v>
      </c>
      <c r="C2145" s="172" t="s">
        <v>1096</v>
      </c>
      <c r="D2145" s="173">
        <v>1</v>
      </c>
      <c r="E2145" s="184">
        <f>TRUNC(SUMIF(W2140:W2145, RIGHTB(O2145, 1), H2140:H2145)*U2145, 2)</f>
        <v>157.88</v>
      </c>
      <c r="F2145" s="178">
        <f t="shared" si="329"/>
        <v>157.80000000000001</v>
      </c>
      <c r="G2145" s="184">
        <v>0</v>
      </c>
      <c r="H2145" s="178">
        <f t="shared" si="330"/>
        <v>0</v>
      </c>
      <c r="I2145" s="184">
        <v>0</v>
      </c>
      <c r="J2145" s="178">
        <f t="shared" si="331"/>
        <v>0</v>
      </c>
      <c r="K2145" s="184">
        <f t="shared" si="332"/>
        <v>157.80000000000001</v>
      </c>
      <c r="L2145" s="178">
        <f t="shared" si="332"/>
        <v>157.80000000000001</v>
      </c>
      <c r="M2145" s="172" t="s">
        <v>145</v>
      </c>
      <c r="N2145" s="78" t="s">
        <v>4317</v>
      </c>
      <c r="O2145" s="78" t="s">
        <v>4453</v>
      </c>
      <c r="P2145" s="78" t="s">
        <v>332</v>
      </c>
      <c r="Q2145" s="78" t="s">
        <v>332</v>
      </c>
      <c r="R2145" s="78" t="s">
        <v>332</v>
      </c>
      <c r="S2145">
        <v>1</v>
      </c>
      <c r="T2145">
        <v>0</v>
      </c>
      <c r="U2145">
        <v>0.03</v>
      </c>
      <c r="AV2145" s="78" t="s">
        <v>145</v>
      </c>
      <c r="AW2145" s="78" t="s">
        <v>6024</v>
      </c>
      <c r="AX2145" s="78" t="s">
        <v>145</v>
      </c>
      <c r="AY2145" s="78" t="s">
        <v>145</v>
      </c>
      <c r="AZ2145" s="78" t="s">
        <v>145</v>
      </c>
    </row>
    <row r="2146" spans="1:52" ht="30" customHeight="1">
      <c r="A2146" s="172" t="s">
        <v>1494</v>
      </c>
      <c r="B2146" s="172" t="s">
        <v>145</v>
      </c>
      <c r="C2146" s="172" t="s">
        <v>145</v>
      </c>
      <c r="D2146" s="173"/>
      <c r="E2146" s="184"/>
      <c r="F2146" s="178">
        <f>TRUNC(SUMIF(N2140:N2145, N2139, F2140:F2145),0)</f>
        <v>157</v>
      </c>
      <c r="G2146" s="184"/>
      <c r="H2146" s="178">
        <f>TRUNC(SUMIF(N2140:N2145, N2139, H2140:H2145),0)</f>
        <v>5262</v>
      </c>
      <c r="I2146" s="184"/>
      <c r="J2146" s="178">
        <f>TRUNC(SUMIF(N2140:N2145, N2139, J2140:J2145),0)</f>
        <v>263</v>
      </c>
      <c r="K2146" s="184"/>
      <c r="L2146" s="178">
        <f>F2146+H2146+J2146</f>
        <v>5682</v>
      </c>
      <c r="M2146" s="172" t="s">
        <v>145</v>
      </c>
      <c r="N2146" s="78" t="s">
        <v>342</v>
      </c>
      <c r="O2146" s="78" t="s">
        <v>342</v>
      </c>
      <c r="P2146" s="78" t="s">
        <v>145</v>
      </c>
      <c r="Q2146" s="78" t="s">
        <v>145</v>
      </c>
      <c r="R2146" s="78" t="s">
        <v>145</v>
      </c>
      <c r="AV2146" s="78" t="s">
        <v>145</v>
      </c>
      <c r="AW2146" s="78" t="s">
        <v>145</v>
      </c>
      <c r="AX2146" s="78" t="s">
        <v>145</v>
      </c>
      <c r="AY2146" s="78" t="s">
        <v>145</v>
      </c>
      <c r="AZ2146" s="78" t="s">
        <v>145</v>
      </c>
    </row>
    <row r="2147" spans="1:52" ht="30" customHeight="1">
      <c r="A2147" s="173"/>
      <c r="B2147" s="173"/>
      <c r="C2147" s="173"/>
      <c r="D2147" s="173"/>
      <c r="E2147" s="184"/>
      <c r="F2147" s="178"/>
      <c r="G2147" s="184"/>
      <c r="H2147" s="178"/>
      <c r="I2147" s="184"/>
      <c r="J2147" s="178"/>
      <c r="K2147" s="184"/>
      <c r="L2147" s="178"/>
      <c r="M2147" s="173"/>
    </row>
    <row r="2148" spans="1:52" ht="30" customHeight="1">
      <c r="A2148" s="179" t="s">
        <v>6025</v>
      </c>
      <c r="B2148" s="180"/>
      <c r="C2148" s="180"/>
      <c r="D2148" s="180"/>
      <c r="E2148" s="181"/>
      <c r="F2148" s="182"/>
      <c r="G2148" s="181"/>
      <c r="H2148" s="182"/>
      <c r="I2148" s="181"/>
      <c r="J2148" s="182"/>
      <c r="K2148" s="181"/>
      <c r="L2148" s="182"/>
      <c r="M2148" s="183"/>
      <c r="N2148" s="78" t="s">
        <v>4318</v>
      </c>
    </row>
    <row r="2149" spans="1:52" ht="30" customHeight="1">
      <c r="A2149" s="172" t="s">
        <v>1285</v>
      </c>
      <c r="B2149" s="172" t="s">
        <v>1316</v>
      </c>
      <c r="C2149" s="172" t="s">
        <v>358</v>
      </c>
      <c r="D2149" s="173">
        <v>1</v>
      </c>
      <c r="E2149" s="184">
        <f>일위대가목록!E326</f>
        <v>172</v>
      </c>
      <c r="F2149" s="178">
        <f>TRUNC(E2149*D2149,1)</f>
        <v>172</v>
      </c>
      <c r="G2149" s="184">
        <f>일위대가목록!F326</f>
        <v>8621</v>
      </c>
      <c r="H2149" s="178">
        <f>TRUNC(G2149*D2149,1)</f>
        <v>8621</v>
      </c>
      <c r="I2149" s="184">
        <f>일위대가목록!G326</f>
        <v>0</v>
      </c>
      <c r="J2149" s="178">
        <f>TRUNC(I2149*D2149,1)</f>
        <v>0</v>
      </c>
      <c r="K2149" s="184">
        <f>TRUNC(E2149+G2149+I2149,1)</f>
        <v>8793</v>
      </c>
      <c r="L2149" s="178">
        <f>TRUNC(F2149+H2149+J2149,1)</f>
        <v>8793</v>
      </c>
      <c r="M2149" s="172" t="s">
        <v>1250</v>
      </c>
      <c r="N2149" s="78" t="s">
        <v>4318</v>
      </c>
      <c r="O2149" s="78" t="s">
        <v>4319</v>
      </c>
      <c r="P2149" s="78" t="s">
        <v>331</v>
      </c>
      <c r="Q2149" s="78" t="s">
        <v>332</v>
      </c>
      <c r="R2149" s="78" t="s">
        <v>332</v>
      </c>
      <c r="AV2149" s="78" t="s">
        <v>145</v>
      </c>
      <c r="AW2149" s="78" t="s">
        <v>6026</v>
      </c>
      <c r="AX2149" s="78" t="s">
        <v>145</v>
      </c>
      <c r="AY2149" s="78" t="s">
        <v>145</v>
      </c>
      <c r="AZ2149" s="78" t="s">
        <v>145</v>
      </c>
    </row>
    <row r="2150" spans="1:52" ht="30" customHeight="1">
      <c r="A2150" s="172" t="s">
        <v>1288</v>
      </c>
      <c r="B2150" s="172" t="s">
        <v>2948</v>
      </c>
      <c r="C2150" s="172" t="s">
        <v>358</v>
      </c>
      <c r="D2150" s="173">
        <v>1</v>
      </c>
      <c r="E2150" s="184">
        <f>일위대가목록!E327</f>
        <v>1369</v>
      </c>
      <c r="F2150" s="178">
        <f>TRUNC(E2150*D2150,1)</f>
        <v>1369</v>
      </c>
      <c r="G2150" s="184">
        <f>일위대가목록!F327</f>
        <v>0</v>
      </c>
      <c r="H2150" s="178">
        <f>TRUNC(G2150*D2150,1)</f>
        <v>0</v>
      </c>
      <c r="I2150" s="184">
        <f>일위대가목록!G327</f>
        <v>0</v>
      </c>
      <c r="J2150" s="178">
        <f>TRUNC(I2150*D2150,1)</f>
        <v>0</v>
      </c>
      <c r="K2150" s="184">
        <f>TRUNC(E2150+G2150+I2150,1)</f>
        <v>1369</v>
      </c>
      <c r="L2150" s="178">
        <f>TRUNC(F2150+H2150+J2150,1)</f>
        <v>1369</v>
      </c>
      <c r="M2150" s="172" t="s">
        <v>1252</v>
      </c>
      <c r="N2150" s="78" t="s">
        <v>4318</v>
      </c>
      <c r="O2150" s="78" t="s">
        <v>4320</v>
      </c>
      <c r="P2150" s="78" t="s">
        <v>331</v>
      </c>
      <c r="Q2150" s="78" t="s">
        <v>332</v>
      </c>
      <c r="R2150" s="78" t="s">
        <v>332</v>
      </c>
      <c r="AV2150" s="78" t="s">
        <v>145</v>
      </c>
      <c r="AW2150" s="78" t="s">
        <v>6027</v>
      </c>
      <c r="AX2150" s="78" t="s">
        <v>145</v>
      </c>
      <c r="AY2150" s="78" t="s">
        <v>145</v>
      </c>
      <c r="AZ2150" s="78" t="s">
        <v>145</v>
      </c>
    </row>
    <row r="2151" spans="1:52" ht="30" customHeight="1">
      <c r="A2151" s="172" t="s">
        <v>1494</v>
      </c>
      <c r="B2151" s="172" t="s">
        <v>145</v>
      </c>
      <c r="C2151" s="172" t="s">
        <v>145</v>
      </c>
      <c r="D2151" s="173"/>
      <c r="E2151" s="184"/>
      <c r="F2151" s="178">
        <f>TRUNC(SUMIF(N2149:N2150, N2148, F2149:F2150),0)</f>
        <v>1541</v>
      </c>
      <c r="G2151" s="184"/>
      <c r="H2151" s="178">
        <f>TRUNC(SUMIF(N2149:N2150, N2148, H2149:H2150),0)</f>
        <v>8621</v>
      </c>
      <c r="I2151" s="184"/>
      <c r="J2151" s="178">
        <f>TRUNC(SUMIF(N2149:N2150, N2148, J2149:J2150),0)</f>
        <v>0</v>
      </c>
      <c r="K2151" s="184"/>
      <c r="L2151" s="178">
        <f>F2151+H2151+J2151</f>
        <v>10162</v>
      </c>
      <c r="M2151" s="172" t="s">
        <v>145</v>
      </c>
      <c r="N2151" s="78" t="s">
        <v>342</v>
      </c>
      <c r="O2151" s="78" t="s">
        <v>342</v>
      </c>
      <c r="P2151" s="78" t="s">
        <v>145</v>
      </c>
      <c r="Q2151" s="78" t="s">
        <v>145</v>
      </c>
      <c r="R2151" s="78" t="s">
        <v>145</v>
      </c>
      <c r="AV2151" s="78" t="s">
        <v>145</v>
      </c>
      <c r="AW2151" s="78" t="s">
        <v>145</v>
      </c>
      <c r="AX2151" s="78" t="s">
        <v>145</v>
      </c>
      <c r="AY2151" s="78" t="s">
        <v>145</v>
      </c>
      <c r="AZ2151" s="78" t="s">
        <v>145</v>
      </c>
    </row>
    <row r="2152" spans="1:52" ht="30" customHeight="1">
      <c r="A2152" s="173"/>
      <c r="B2152" s="173"/>
      <c r="C2152" s="173"/>
      <c r="D2152" s="173"/>
      <c r="E2152" s="184"/>
      <c r="F2152" s="178"/>
      <c r="G2152" s="184"/>
      <c r="H2152" s="178"/>
      <c r="I2152" s="184"/>
      <c r="J2152" s="178"/>
      <c r="K2152" s="184"/>
      <c r="L2152" s="178"/>
      <c r="M2152" s="173"/>
    </row>
    <row r="2153" spans="1:52" ht="30" customHeight="1">
      <c r="A2153" s="179" t="s">
        <v>6028</v>
      </c>
      <c r="B2153" s="180"/>
      <c r="C2153" s="180"/>
      <c r="D2153" s="180"/>
      <c r="E2153" s="181"/>
      <c r="F2153" s="182"/>
      <c r="G2153" s="181"/>
      <c r="H2153" s="182"/>
      <c r="I2153" s="181"/>
      <c r="J2153" s="182"/>
      <c r="K2153" s="181"/>
      <c r="L2153" s="182"/>
      <c r="M2153" s="183"/>
      <c r="N2153" s="78" t="s">
        <v>4319</v>
      </c>
    </row>
    <row r="2154" spans="1:52" ht="30" customHeight="1">
      <c r="A2154" s="172" t="s">
        <v>1717</v>
      </c>
      <c r="B2154" s="172" t="s">
        <v>1514</v>
      </c>
      <c r="C2154" s="172" t="s">
        <v>1515</v>
      </c>
      <c r="D2154" s="173">
        <v>1.4999999999999999E-2</v>
      </c>
      <c r="E2154" s="184">
        <f>단가대비표!O365</f>
        <v>0</v>
      </c>
      <c r="F2154" s="178">
        <f>TRUNC(E2154*D2154,1)</f>
        <v>0</v>
      </c>
      <c r="G2154" s="184">
        <f>단가대비표!P365</f>
        <v>253409</v>
      </c>
      <c r="H2154" s="178">
        <f>TRUNC(G2154*D2154,1)</f>
        <v>3801.1</v>
      </c>
      <c r="I2154" s="184">
        <f>단가대비표!V365</f>
        <v>0</v>
      </c>
      <c r="J2154" s="178">
        <f>TRUNC(I2154*D2154,1)</f>
        <v>0</v>
      </c>
      <c r="K2154" s="184">
        <f t="shared" ref="K2154:L2158" si="333">TRUNC(E2154+G2154+I2154,1)</f>
        <v>253409</v>
      </c>
      <c r="L2154" s="178">
        <f t="shared" si="333"/>
        <v>3801.1</v>
      </c>
      <c r="M2154" s="172" t="s">
        <v>145</v>
      </c>
      <c r="N2154" s="78" t="s">
        <v>4319</v>
      </c>
      <c r="O2154" s="78" t="s">
        <v>4626</v>
      </c>
      <c r="P2154" s="78" t="s">
        <v>332</v>
      </c>
      <c r="Q2154" s="78" t="s">
        <v>332</v>
      </c>
      <c r="R2154" s="78" t="s">
        <v>331</v>
      </c>
      <c r="V2154">
        <v>1</v>
      </c>
      <c r="AV2154" s="78" t="s">
        <v>145</v>
      </c>
      <c r="AW2154" s="78" t="s">
        <v>6029</v>
      </c>
      <c r="AX2154" s="78" t="s">
        <v>145</v>
      </c>
      <c r="AY2154" s="78" t="s">
        <v>145</v>
      </c>
      <c r="AZ2154" s="78" t="s">
        <v>145</v>
      </c>
    </row>
    <row r="2155" spans="1:52" ht="30" customHeight="1">
      <c r="A2155" s="172" t="s">
        <v>1516</v>
      </c>
      <c r="B2155" s="172" t="s">
        <v>1514</v>
      </c>
      <c r="C2155" s="172" t="s">
        <v>1515</v>
      </c>
      <c r="D2155" s="173">
        <v>3.0000000000000001E-3</v>
      </c>
      <c r="E2155" s="184">
        <f>단가대비표!O345</f>
        <v>0</v>
      </c>
      <c r="F2155" s="178">
        <f>TRUNC(E2155*D2155,1)</f>
        <v>0</v>
      </c>
      <c r="G2155" s="184">
        <f>단가대비표!P345</f>
        <v>169804</v>
      </c>
      <c r="H2155" s="178">
        <f>TRUNC(G2155*D2155,1)</f>
        <v>509.4</v>
      </c>
      <c r="I2155" s="184">
        <f>단가대비표!V345</f>
        <v>0</v>
      </c>
      <c r="J2155" s="178">
        <f>TRUNC(I2155*D2155,1)</f>
        <v>0</v>
      </c>
      <c r="K2155" s="184">
        <f t="shared" si="333"/>
        <v>169804</v>
      </c>
      <c r="L2155" s="178">
        <f t="shared" si="333"/>
        <v>509.4</v>
      </c>
      <c r="M2155" s="172" t="s">
        <v>145</v>
      </c>
      <c r="N2155" s="78" t="s">
        <v>4319</v>
      </c>
      <c r="O2155" s="78" t="s">
        <v>4472</v>
      </c>
      <c r="P2155" s="78" t="s">
        <v>332</v>
      </c>
      <c r="Q2155" s="78" t="s">
        <v>332</v>
      </c>
      <c r="R2155" s="78" t="s">
        <v>331</v>
      </c>
      <c r="V2155">
        <v>1</v>
      </c>
      <c r="AV2155" s="78" t="s">
        <v>145</v>
      </c>
      <c r="AW2155" s="78" t="s">
        <v>6030</v>
      </c>
      <c r="AX2155" s="78" t="s">
        <v>145</v>
      </c>
      <c r="AY2155" s="78" t="s">
        <v>145</v>
      </c>
      <c r="AZ2155" s="78" t="s">
        <v>145</v>
      </c>
    </row>
    <row r="2156" spans="1:52" ht="30" customHeight="1">
      <c r="A2156" s="172" t="s">
        <v>1717</v>
      </c>
      <c r="B2156" s="172" t="s">
        <v>1514</v>
      </c>
      <c r="C2156" s="172" t="s">
        <v>1515</v>
      </c>
      <c r="D2156" s="173">
        <v>1.4999999999999999E-2</v>
      </c>
      <c r="E2156" s="184">
        <f>단가대비표!O365</f>
        <v>0</v>
      </c>
      <c r="F2156" s="178">
        <f>TRUNC(E2156*D2156,1)</f>
        <v>0</v>
      </c>
      <c r="G2156" s="184">
        <f>단가대비표!P365</f>
        <v>253409</v>
      </c>
      <c r="H2156" s="178">
        <f>TRUNC(G2156*D2156,1)</f>
        <v>3801.1</v>
      </c>
      <c r="I2156" s="184">
        <f>단가대비표!V365</f>
        <v>0</v>
      </c>
      <c r="J2156" s="178">
        <f>TRUNC(I2156*D2156,1)</f>
        <v>0</v>
      </c>
      <c r="K2156" s="184">
        <f t="shared" si="333"/>
        <v>253409</v>
      </c>
      <c r="L2156" s="178">
        <f t="shared" si="333"/>
        <v>3801.1</v>
      </c>
      <c r="M2156" s="172" t="s">
        <v>145</v>
      </c>
      <c r="N2156" s="78" t="s">
        <v>4319</v>
      </c>
      <c r="O2156" s="78" t="s">
        <v>4626</v>
      </c>
      <c r="P2156" s="78" t="s">
        <v>332</v>
      </c>
      <c r="Q2156" s="78" t="s">
        <v>332</v>
      </c>
      <c r="R2156" s="78" t="s">
        <v>331</v>
      </c>
      <c r="V2156">
        <v>1</v>
      </c>
      <c r="AV2156" s="78" t="s">
        <v>145</v>
      </c>
      <c r="AW2156" s="78" t="s">
        <v>6029</v>
      </c>
      <c r="AX2156" s="78" t="s">
        <v>145</v>
      </c>
      <c r="AY2156" s="78" t="s">
        <v>145</v>
      </c>
      <c r="AZ2156" s="78" t="s">
        <v>145</v>
      </c>
    </row>
    <row r="2157" spans="1:52" ht="30" customHeight="1">
      <c r="A2157" s="172" t="s">
        <v>1516</v>
      </c>
      <c r="B2157" s="172" t="s">
        <v>1514</v>
      </c>
      <c r="C2157" s="172" t="s">
        <v>1515</v>
      </c>
      <c r="D2157" s="173">
        <v>3.0000000000000001E-3</v>
      </c>
      <c r="E2157" s="184">
        <f>단가대비표!O345</f>
        <v>0</v>
      </c>
      <c r="F2157" s="178">
        <f>TRUNC(E2157*D2157,1)</f>
        <v>0</v>
      </c>
      <c r="G2157" s="184">
        <f>단가대비표!P345</f>
        <v>169804</v>
      </c>
      <c r="H2157" s="178">
        <f>TRUNC(G2157*D2157,1)</f>
        <v>509.4</v>
      </c>
      <c r="I2157" s="184">
        <f>단가대비표!V345</f>
        <v>0</v>
      </c>
      <c r="J2157" s="178">
        <f>TRUNC(I2157*D2157,1)</f>
        <v>0</v>
      </c>
      <c r="K2157" s="184">
        <f t="shared" si="333"/>
        <v>169804</v>
      </c>
      <c r="L2157" s="178">
        <f t="shared" si="333"/>
        <v>509.4</v>
      </c>
      <c r="M2157" s="172" t="s">
        <v>145</v>
      </c>
      <c r="N2157" s="78" t="s">
        <v>4319</v>
      </c>
      <c r="O2157" s="78" t="s">
        <v>4472</v>
      </c>
      <c r="P2157" s="78" t="s">
        <v>332</v>
      </c>
      <c r="Q2157" s="78" t="s">
        <v>332</v>
      </c>
      <c r="R2157" s="78" t="s">
        <v>331</v>
      </c>
      <c r="V2157">
        <v>1</v>
      </c>
      <c r="AV2157" s="78" t="s">
        <v>145</v>
      </c>
      <c r="AW2157" s="78" t="s">
        <v>6030</v>
      </c>
      <c r="AX2157" s="78" t="s">
        <v>145</v>
      </c>
      <c r="AY2157" s="78" t="s">
        <v>145</v>
      </c>
      <c r="AZ2157" s="78" t="s">
        <v>145</v>
      </c>
    </row>
    <row r="2158" spans="1:52" ht="30" customHeight="1">
      <c r="A2158" s="172" t="s">
        <v>1718</v>
      </c>
      <c r="B2158" s="172" t="s">
        <v>1596</v>
      </c>
      <c r="C2158" s="172" t="s">
        <v>1096</v>
      </c>
      <c r="D2158" s="173">
        <v>1</v>
      </c>
      <c r="E2158" s="184">
        <f>TRUNC(SUMIF(V2154:V2158, RIGHTB(O2158, 1), H2154:H2158)*U2158, 2)</f>
        <v>172.42</v>
      </c>
      <c r="F2158" s="178">
        <f>TRUNC(E2158*D2158,1)</f>
        <v>172.4</v>
      </c>
      <c r="G2158" s="184">
        <v>0</v>
      </c>
      <c r="H2158" s="178">
        <f>TRUNC(G2158*D2158,1)</f>
        <v>0</v>
      </c>
      <c r="I2158" s="184">
        <v>0</v>
      </c>
      <c r="J2158" s="178">
        <f>TRUNC(I2158*D2158,1)</f>
        <v>0</v>
      </c>
      <c r="K2158" s="184">
        <f t="shared" si="333"/>
        <v>172.4</v>
      </c>
      <c r="L2158" s="178">
        <f t="shared" si="333"/>
        <v>172.4</v>
      </c>
      <c r="M2158" s="172" t="s">
        <v>145</v>
      </c>
      <c r="N2158" s="78" t="s">
        <v>4319</v>
      </c>
      <c r="O2158" s="78" t="s">
        <v>4186</v>
      </c>
      <c r="P2158" s="78" t="s">
        <v>332</v>
      </c>
      <c r="Q2158" s="78" t="s">
        <v>332</v>
      </c>
      <c r="R2158" s="78" t="s">
        <v>332</v>
      </c>
      <c r="S2158">
        <v>1</v>
      </c>
      <c r="T2158">
        <v>0</v>
      </c>
      <c r="U2158">
        <v>0.02</v>
      </c>
      <c r="AV2158" s="78" t="s">
        <v>145</v>
      </c>
      <c r="AW2158" s="78" t="s">
        <v>6031</v>
      </c>
      <c r="AX2158" s="78" t="s">
        <v>145</v>
      </c>
      <c r="AY2158" s="78" t="s">
        <v>145</v>
      </c>
      <c r="AZ2158" s="78" t="s">
        <v>145</v>
      </c>
    </row>
    <row r="2159" spans="1:52" ht="30" customHeight="1">
      <c r="A2159" s="172" t="s">
        <v>1494</v>
      </c>
      <c r="B2159" s="172" t="s">
        <v>145</v>
      </c>
      <c r="C2159" s="172" t="s">
        <v>145</v>
      </c>
      <c r="D2159" s="173"/>
      <c r="E2159" s="184"/>
      <c r="F2159" s="178">
        <f>TRUNC(SUMIF(N2154:N2158, N2153, F2154:F2158),0)</f>
        <v>172</v>
      </c>
      <c r="G2159" s="184"/>
      <c r="H2159" s="178">
        <f>TRUNC(SUMIF(N2154:N2158, N2153, H2154:H2158),0)</f>
        <v>8621</v>
      </c>
      <c r="I2159" s="184"/>
      <c r="J2159" s="178">
        <f>TRUNC(SUMIF(N2154:N2158, N2153, J2154:J2158),0)</f>
        <v>0</v>
      </c>
      <c r="K2159" s="184"/>
      <c r="L2159" s="178">
        <f>F2159+H2159+J2159</f>
        <v>8793</v>
      </c>
      <c r="M2159" s="172" t="s">
        <v>145</v>
      </c>
      <c r="N2159" s="78" t="s">
        <v>342</v>
      </c>
      <c r="O2159" s="78" t="s">
        <v>342</v>
      </c>
      <c r="P2159" s="78" t="s">
        <v>145</v>
      </c>
      <c r="Q2159" s="78" t="s">
        <v>145</v>
      </c>
      <c r="R2159" s="78" t="s">
        <v>145</v>
      </c>
      <c r="AV2159" s="78" t="s">
        <v>145</v>
      </c>
      <c r="AW2159" s="78" t="s">
        <v>145</v>
      </c>
      <c r="AX2159" s="78" t="s">
        <v>145</v>
      </c>
      <c r="AY2159" s="78" t="s">
        <v>145</v>
      </c>
      <c r="AZ2159" s="78" t="s">
        <v>145</v>
      </c>
    </row>
    <row r="2160" spans="1:52" ht="30" customHeight="1">
      <c r="A2160" s="173"/>
      <c r="B2160" s="173"/>
      <c r="C2160" s="173"/>
      <c r="D2160" s="173"/>
      <c r="E2160" s="184"/>
      <c r="F2160" s="178"/>
      <c r="G2160" s="184"/>
      <c r="H2160" s="178"/>
      <c r="I2160" s="184"/>
      <c r="J2160" s="178"/>
      <c r="K2160" s="184"/>
      <c r="L2160" s="178"/>
      <c r="M2160" s="173"/>
    </row>
    <row r="2161" spans="1:52" ht="30" customHeight="1">
      <c r="A2161" s="179" t="s">
        <v>6032</v>
      </c>
      <c r="B2161" s="180"/>
      <c r="C2161" s="180"/>
      <c r="D2161" s="180"/>
      <c r="E2161" s="181"/>
      <c r="F2161" s="182"/>
      <c r="G2161" s="181"/>
      <c r="H2161" s="182"/>
      <c r="I2161" s="181"/>
      <c r="J2161" s="182"/>
      <c r="K2161" s="181"/>
      <c r="L2161" s="182"/>
      <c r="M2161" s="183"/>
      <c r="N2161" s="78" t="s">
        <v>4320</v>
      </c>
    </row>
    <row r="2162" spans="1:52" ht="30" customHeight="1">
      <c r="A2162" s="172" t="s">
        <v>1855</v>
      </c>
      <c r="B2162" s="172" t="s">
        <v>1856</v>
      </c>
      <c r="C2162" s="172" t="s">
        <v>1604</v>
      </c>
      <c r="D2162" s="173">
        <v>0.161</v>
      </c>
      <c r="E2162" s="184">
        <f>단가대비표!O309</f>
        <v>8333.33</v>
      </c>
      <c r="F2162" s="178">
        <f>TRUNC(E2162*D2162,1)</f>
        <v>1341.6</v>
      </c>
      <c r="G2162" s="184">
        <f>단가대비표!P309</f>
        <v>0</v>
      </c>
      <c r="H2162" s="178">
        <f>TRUNC(G2162*D2162,1)</f>
        <v>0</v>
      </c>
      <c r="I2162" s="184">
        <f>단가대비표!V309</f>
        <v>0</v>
      </c>
      <c r="J2162" s="178">
        <f>TRUNC(I2162*D2162,1)</f>
        <v>0</v>
      </c>
      <c r="K2162" s="184">
        <f>TRUNC(E2162+G2162+I2162,1)</f>
        <v>8333.2999999999993</v>
      </c>
      <c r="L2162" s="178">
        <f>TRUNC(F2162+H2162+J2162,1)</f>
        <v>1341.6</v>
      </c>
      <c r="M2162" s="172" t="s">
        <v>145</v>
      </c>
      <c r="N2162" s="78" t="s">
        <v>4320</v>
      </c>
      <c r="O2162" s="78" t="s">
        <v>4622</v>
      </c>
      <c r="P2162" s="78" t="s">
        <v>332</v>
      </c>
      <c r="Q2162" s="78" t="s">
        <v>332</v>
      </c>
      <c r="R2162" s="78" t="s">
        <v>331</v>
      </c>
      <c r="AV2162" s="78" t="s">
        <v>145</v>
      </c>
      <c r="AW2162" s="78" t="s">
        <v>6033</v>
      </c>
      <c r="AX2162" s="78" t="s">
        <v>145</v>
      </c>
      <c r="AY2162" s="78" t="s">
        <v>145</v>
      </c>
      <c r="AZ2162" s="78" t="s">
        <v>145</v>
      </c>
    </row>
    <row r="2163" spans="1:52" ht="30" customHeight="1">
      <c r="A2163" s="172" t="s">
        <v>1714</v>
      </c>
      <c r="B2163" s="172" t="s">
        <v>1715</v>
      </c>
      <c r="C2163" s="172" t="s">
        <v>1604</v>
      </c>
      <c r="D2163" s="173">
        <v>8.0000000000000002E-3</v>
      </c>
      <c r="E2163" s="184">
        <f>단가대비표!O317</f>
        <v>3494.44</v>
      </c>
      <c r="F2163" s="178">
        <f>TRUNC(E2163*D2163,1)</f>
        <v>27.9</v>
      </c>
      <c r="G2163" s="184">
        <f>단가대비표!P317</f>
        <v>0</v>
      </c>
      <c r="H2163" s="178">
        <f>TRUNC(G2163*D2163,1)</f>
        <v>0</v>
      </c>
      <c r="I2163" s="184">
        <f>단가대비표!V317</f>
        <v>0</v>
      </c>
      <c r="J2163" s="178">
        <f>TRUNC(I2163*D2163,1)</f>
        <v>0</v>
      </c>
      <c r="K2163" s="184">
        <f>TRUNC(E2163+G2163+I2163,1)</f>
        <v>3494.4</v>
      </c>
      <c r="L2163" s="178">
        <f>TRUNC(F2163+H2163+J2163,1)</f>
        <v>27.9</v>
      </c>
      <c r="M2163" s="172" t="s">
        <v>145</v>
      </c>
      <c r="N2163" s="78" t="s">
        <v>4320</v>
      </c>
      <c r="O2163" s="78" t="s">
        <v>6034</v>
      </c>
      <c r="P2163" s="78" t="s">
        <v>332</v>
      </c>
      <c r="Q2163" s="78" t="s">
        <v>332</v>
      </c>
      <c r="R2163" s="78" t="s">
        <v>331</v>
      </c>
      <c r="AV2163" s="78" t="s">
        <v>145</v>
      </c>
      <c r="AW2163" s="78" t="s">
        <v>6035</v>
      </c>
      <c r="AX2163" s="78" t="s">
        <v>145</v>
      </c>
      <c r="AY2163" s="78" t="s">
        <v>145</v>
      </c>
      <c r="AZ2163" s="78" t="s">
        <v>145</v>
      </c>
    </row>
    <row r="2164" spans="1:52" ht="30" customHeight="1">
      <c r="A2164" s="172" t="s">
        <v>1494</v>
      </c>
      <c r="B2164" s="172" t="s">
        <v>145</v>
      </c>
      <c r="C2164" s="172" t="s">
        <v>145</v>
      </c>
      <c r="D2164" s="173"/>
      <c r="E2164" s="184"/>
      <c r="F2164" s="178">
        <f>TRUNC(SUMIF(N2162:N2163, N2161, F2162:F2163),0)</f>
        <v>1369</v>
      </c>
      <c r="G2164" s="184"/>
      <c r="H2164" s="178">
        <f>TRUNC(SUMIF(N2162:N2163, N2161, H2162:H2163),0)</f>
        <v>0</v>
      </c>
      <c r="I2164" s="184"/>
      <c r="J2164" s="178">
        <f>TRUNC(SUMIF(N2162:N2163, N2161, J2162:J2163),0)</f>
        <v>0</v>
      </c>
      <c r="K2164" s="184"/>
      <c r="L2164" s="178">
        <f>F2164+H2164+J2164</f>
        <v>1369</v>
      </c>
      <c r="M2164" s="172" t="s">
        <v>145</v>
      </c>
      <c r="N2164" s="78" t="s">
        <v>342</v>
      </c>
      <c r="O2164" s="78" t="s">
        <v>342</v>
      </c>
      <c r="P2164" s="78" t="s">
        <v>145</v>
      </c>
      <c r="Q2164" s="78" t="s">
        <v>145</v>
      </c>
      <c r="R2164" s="78" t="s">
        <v>145</v>
      </c>
      <c r="AV2164" s="78" t="s">
        <v>145</v>
      </c>
      <c r="AW2164" s="78" t="s">
        <v>145</v>
      </c>
      <c r="AX2164" s="78" t="s">
        <v>145</v>
      </c>
      <c r="AY2164" s="78" t="s">
        <v>145</v>
      </c>
      <c r="AZ2164" s="78" t="s">
        <v>145</v>
      </c>
    </row>
    <row r="2165" spans="1:52" ht="30" customHeight="1">
      <c r="A2165" s="173"/>
      <c r="B2165" s="173"/>
      <c r="C2165" s="173"/>
      <c r="D2165" s="173"/>
      <c r="E2165" s="184"/>
      <c r="F2165" s="178"/>
      <c r="G2165" s="184"/>
      <c r="H2165" s="178"/>
      <c r="I2165" s="184"/>
      <c r="J2165" s="178"/>
      <c r="K2165" s="184"/>
      <c r="L2165" s="178"/>
      <c r="M2165" s="173"/>
    </row>
    <row r="2166" spans="1:52" ht="30" customHeight="1">
      <c r="A2166" s="179" t="s">
        <v>6036</v>
      </c>
      <c r="B2166" s="180"/>
      <c r="C2166" s="180"/>
      <c r="D2166" s="180"/>
      <c r="E2166" s="181"/>
      <c r="F2166" s="182"/>
      <c r="G2166" s="181"/>
      <c r="H2166" s="182"/>
      <c r="I2166" s="181"/>
      <c r="J2166" s="182"/>
      <c r="K2166" s="181"/>
      <c r="L2166" s="182"/>
      <c r="M2166" s="183"/>
      <c r="N2166" s="78" t="s">
        <v>4321</v>
      </c>
    </row>
    <row r="2167" spans="1:52" ht="30" customHeight="1">
      <c r="A2167" s="172" t="s">
        <v>1853</v>
      </c>
      <c r="B2167" s="172" t="s">
        <v>1514</v>
      </c>
      <c r="C2167" s="172" t="s">
        <v>1515</v>
      </c>
      <c r="D2167" s="173">
        <v>1.5200000000000001E-3</v>
      </c>
      <c r="E2167" s="184">
        <f>단가대비표!O354</f>
        <v>0</v>
      </c>
      <c r="F2167" s="178">
        <f>TRUNC(E2167*D2167,1)</f>
        <v>0</v>
      </c>
      <c r="G2167" s="184">
        <f>단가대비표!P354</f>
        <v>278326</v>
      </c>
      <c r="H2167" s="178">
        <f>TRUNC(G2167*D2167,1)</f>
        <v>423</v>
      </c>
      <c r="I2167" s="184">
        <f>단가대비표!V354</f>
        <v>0</v>
      </c>
      <c r="J2167" s="178">
        <f>TRUNC(I2167*D2167,1)</f>
        <v>0</v>
      </c>
      <c r="K2167" s="184">
        <f t="shared" ref="K2167:L2169" si="334">TRUNC(E2167+G2167+I2167,1)</f>
        <v>278326</v>
      </c>
      <c r="L2167" s="178">
        <f t="shared" si="334"/>
        <v>423</v>
      </c>
      <c r="M2167" s="172" t="s">
        <v>145</v>
      </c>
      <c r="N2167" s="78" t="s">
        <v>4321</v>
      </c>
      <c r="O2167" s="78" t="s">
        <v>4632</v>
      </c>
      <c r="P2167" s="78" t="s">
        <v>332</v>
      </c>
      <c r="Q2167" s="78" t="s">
        <v>332</v>
      </c>
      <c r="R2167" s="78" t="s">
        <v>331</v>
      </c>
      <c r="V2167">
        <v>1</v>
      </c>
      <c r="AV2167" s="78" t="s">
        <v>145</v>
      </c>
      <c r="AW2167" s="78" t="s">
        <v>6037</v>
      </c>
      <c r="AX2167" s="78" t="s">
        <v>145</v>
      </c>
      <c r="AY2167" s="78" t="s">
        <v>145</v>
      </c>
      <c r="AZ2167" s="78" t="s">
        <v>145</v>
      </c>
    </row>
    <row r="2168" spans="1:52" ht="30" customHeight="1">
      <c r="A2168" s="172" t="s">
        <v>1565</v>
      </c>
      <c r="B2168" s="172" t="s">
        <v>1514</v>
      </c>
      <c r="C2168" s="172" t="s">
        <v>1515</v>
      </c>
      <c r="D2168" s="173">
        <v>8.9999999999999998E-4</v>
      </c>
      <c r="E2168" s="184">
        <f>단가대비표!O346</f>
        <v>0</v>
      </c>
      <c r="F2168" s="178">
        <f>TRUNC(E2168*D2168,1)</f>
        <v>0</v>
      </c>
      <c r="G2168" s="184">
        <f>단가대비표!P346</f>
        <v>221506</v>
      </c>
      <c r="H2168" s="178">
        <f>TRUNC(G2168*D2168,1)</f>
        <v>199.3</v>
      </c>
      <c r="I2168" s="184">
        <f>단가대비표!V346</f>
        <v>0</v>
      </c>
      <c r="J2168" s="178">
        <f>TRUNC(I2168*D2168,1)</f>
        <v>0</v>
      </c>
      <c r="K2168" s="184">
        <f t="shared" si="334"/>
        <v>221506</v>
      </c>
      <c r="L2168" s="178">
        <f t="shared" si="334"/>
        <v>199.3</v>
      </c>
      <c r="M2168" s="172" t="s">
        <v>145</v>
      </c>
      <c r="N2168" s="78" t="s">
        <v>4321</v>
      </c>
      <c r="O2168" s="78" t="s">
        <v>4533</v>
      </c>
      <c r="P2168" s="78" t="s">
        <v>332</v>
      </c>
      <c r="Q2168" s="78" t="s">
        <v>332</v>
      </c>
      <c r="R2168" s="78" t="s">
        <v>331</v>
      </c>
      <c r="V2168">
        <v>1</v>
      </c>
      <c r="AV2168" s="78" t="s">
        <v>145</v>
      </c>
      <c r="AW2168" s="78" t="s">
        <v>6038</v>
      </c>
      <c r="AX2168" s="78" t="s">
        <v>145</v>
      </c>
      <c r="AY2168" s="78" t="s">
        <v>145</v>
      </c>
      <c r="AZ2168" s="78" t="s">
        <v>145</v>
      </c>
    </row>
    <row r="2169" spans="1:52" ht="30" customHeight="1">
      <c r="A2169" s="172" t="s">
        <v>1580</v>
      </c>
      <c r="B2169" s="172" t="s">
        <v>2953</v>
      </c>
      <c r="C2169" s="172" t="s">
        <v>1096</v>
      </c>
      <c r="D2169" s="173">
        <v>1</v>
      </c>
      <c r="E2169" s="184">
        <v>0</v>
      </c>
      <c r="F2169" s="178">
        <f>TRUNC(E2169*D2169,1)</f>
        <v>0</v>
      </c>
      <c r="G2169" s="184">
        <v>0</v>
      </c>
      <c r="H2169" s="178">
        <f>TRUNC(G2169*D2169,1)</f>
        <v>0</v>
      </c>
      <c r="I2169" s="184">
        <f>TRUNC(SUMIF(V2167:V2169, RIGHTB(O2169, 1), H2167:H2169)*U2169, 2)</f>
        <v>136.9</v>
      </c>
      <c r="J2169" s="178">
        <f>TRUNC(I2169*D2169,1)</f>
        <v>136.9</v>
      </c>
      <c r="K2169" s="184">
        <f t="shared" si="334"/>
        <v>136.9</v>
      </c>
      <c r="L2169" s="178">
        <f t="shared" si="334"/>
        <v>136.9</v>
      </c>
      <c r="M2169" s="172" t="s">
        <v>145</v>
      </c>
      <c r="N2169" s="78" t="s">
        <v>4321</v>
      </c>
      <c r="O2169" s="78" t="s">
        <v>4186</v>
      </c>
      <c r="P2169" s="78" t="s">
        <v>332</v>
      </c>
      <c r="Q2169" s="78" t="s">
        <v>332</v>
      </c>
      <c r="R2169" s="78" t="s">
        <v>332</v>
      </c>
      <c r="S2169">
        <v>1</v>
      </c>
      <c r="T2169">
        <v>2</v>
      </c>
      <c r="U2169">
        <v>0.22</v>
      </c>
      <c r="AV2169" s="78" t="s">
        <v>145</v>
      </c>
      <c r="AW2169" s="78" t="s">
        <v>6039</v>
      </c>
      <c r="AX2169" s="78" t="s">
        <v>145</v>
      </c>
      <c r="AY2169" s="78" t="s">
        <v>145</v>
      </c>
      <c r="AZ2169" s="78" t="s">
        <v>145</v>
      </c>
    </row>
    <row r="2170" spans="1:52" ht="30" customHeight="1">
      <c r="A2170" s="172" t="s">
        <v>1494</v>
      </c>
      <c r="B2170" s="172" t="s">
        <v>145</v>
      </c>
      <c r="C2170" s="172" t="s">
        <v>145</v>
      </c>
      <c r="D2170" s="173"/>
      <c r="E2170" s="184"/>
      <c r="F2170" s="178">
        <f>TRUNC(SUMIF(N2167:N2169, N2166, F2167:F2169),0)</f>
        <v>0</v>
      </c>
      <c r="G2170" s="184"/>
      <c r="H2170" s="178">
        <f>TRUNC(SUMIF(N2167:N2169, N2166, H2167:H2169),0)</f>
        <v>622</v>
      </c>
      <c r="I2170" s="184"/>
      <c r="J2170" s="178">
        <f>TRUNC(SUMIF(N2167:N2169, N2166, J2167:J2169),0)</f>
        <v>136</v>
      </c>
      <c r="K2170" s="184"/>
      <c r="L2170" s="178">
        <f>F2170+H2170+J2170</f>
        <v>758</v>
      </c>
      <c r="M2170" s="172" t="s">
        <v>145</v>
      </c>
      <c r="N2170" s="78" t="s">
        <v>342</v>
      </c>
      <c r="O2170" s="78" t="s">
        <v>342</v>
      </c>
      <c r="P2170" s="78" t="s">
        <v>145</v>
      </c>
      <c r="Q2170" s="78" t="s">
        <v>145</v>
      </c>
      <c r="R2170" s="78" t="s">
        <v>145</v>
      </c>
      <c r="AV2170" s="78" t="s">
        <v>145</v>
      </c>
      <c r="AW2170" s="78" t="s">
        <v>145</v>
      </c>
      <c r="AX2170" s="78" t="s">
        <v>145</v>
      </c>
      <c r="AY2170" s="78" t="s">
        <v>145</v>
      </c>
      <c r="AZ2170" s="78" t="s">
        <v>145</v>
      </c>
    </row>
    <row r="2171" spans="1:52" ht="30" customHeight="1">
      <c r="A2171" s="173"/>
      <c r="B2171" s="173"/>
      <c r="C2171" s="173"/>
      <c r="D2171" s="173"/>
      <c r="E2171" s="184"/>
      <c r="F2171" s="178"/>
      <c r="G2171" s="184"/>
      <c r="H2171" s="178"/>
      <c r="I2171" s="184"/>
      <c r="J2171" s="178"/>
      <c r="K2171" s="184"/>
      <c r="L2171" s="178"/>
      <c r="M2171" s="173"/>
    </row>
    <row r="2172" spans="1:52" ht="30" customHeight="1">
      <c r="A2172" s="179" t="s">
        <v>6040</v>
      </c>
      <c r="B2172" s="180"/>
      <c r="C2172" s="180"/>
      <c r="D2172" s="180"/>
      <c r="E2172" s="181"/>
      <c r="F2172" s="182"/>
      <c r="G2172" s="181"/>
      <c r="H2172" s="182"/>
      <c r="I2172" s="181"/>
      <c r="J2172" s="182"/>
      <c r="K2172" s="181"/>
      <c r="L2172" s="182"/>
      <c r="M2172" s="183"/>
      <c r="N2172" s="78" t="s">
        <v>4322</v>
      </c>
    </row>
    <row r="2173" spans="1:52" ht="30" customHeight="1">
      <c r="A2173" s="172" t="s">
        <v>900</v>
      </c>
      <c r="B2173" s="172" t="s">
        <v>1615</v>
      </c>
      <c r="C2173" s="172" t="s">
        <v>1273</v>
      </c>
      <c r="D2173" s="173">
        <v>510</v>
      </c>
      <c r="E2173" s="184">
        <f>단가대비표!O142</f>
        <v>0</v>
      </c>
      <c r="F2173" s="178">
        <f>TRUNC(E2173*D2173,1)</f>
        <v>0</v>
      </c>
      <c r="G2173" s="184">
        <f>단가대비표!P142</f>
        <v>0</v>
      </c>
      <c r="H2173" s="178">
        <f>TRUNC(G2173*D2173,1)</f>
        <v>0</v>
      </c>
      <c r="I2173" s="184">
        <f>단가대비표!V142</f>
        <v>0</v>
      </c>
      <c r="J2173" s="178">
        <f>TRUNC(I2173*D2173,1)</f>
        <v>0</v>
      </c>
      <c r="K2173" s="184">
        <f t="shared" ref="K2173:L2175" si="335">TRUNC(E2173+G2173+I2173,1)</f>
        <v>0</v>
      </c>
      <c r="L2173" s="178">
        <f t="shared" si="335"/>
        <v>0</v>
      </c>
      <c r="M2173" s="172" t="s">
        <v>1576</v>
      </c>
      <c r="N2173" s="78" t="s">
        <v>4322</v>
      </c>
      <c r="O2173" s="78" t="s">
        <v>4725</v>
      </c>
      <c r="P2173" s="78" t="s">
        <v>332</v>
      </c>
      <c r="Q2173" s="78" t="s">
        <v>332</v>
      </c>
      <c r="R2173" s="78" t="s">
        <v>331</v>
      </c>
      <c r="AV2173" s="78" t="s">
        <v>145</v>
      </c>
      <c r="AW2173" s="78" t="s">
        <v>6041</v>
      </c>
      <c r="AX2173" s="78" t="s">
        <v>145</v>
      </c>
      <c r="AY2173" s="78" t="s">
        <v>145</v>
      </c>
      <c r="AZ2173" s="78" t="s">
        <v>145</v>
      </c>
    </row>
    <row r="2174" spans="1:52" ht="30" customHeight="1">
      <c r="A2174" s="172" t="s">
        <v>904</v>
      </c>
      <c r="B2174" s="172" t="s">
        <v>1616</v>
      </c>
      <c r="C2174" s="172" t="s">
        <v>381</v>
      </c>
      <c r="D2174" s="173">
        <v>1.1000000000000001</v>
      </c>
      <c r="E2174" s="184">
        <f>단가대비표!O44</f>
        <v>0</v>
      </c>
      <c r="F2174" s="178">
        <f>TRUNC(E2174*D2174,1)</f>
        <v>0</v>
      </c>
      <c r="G2174" s="184">
        <f>단가대비표!P44</f>
        <v>0</v>
      </c>
      <c r="H2174" s="178">
        <f>TRUNC(G2174*D2174,1)</f>
        <v>0</v>
      </c>
      <c r="I2174" s="184">
        <f>단가대비표!V44</f>
        <v>0</v>
      </c>
      <c r="J2174" s="178">
        <f>TRUNC(I2174*D2174,1)</f>
        <v>0</v>
      </c>
      <c r="K2174" s="184">
        <f t="shared" si="335"/>
        <v>0</v>
      </c>
      <c r="L2174" s="178">
        <f t="shared" si="335"/>
        <v>0</v>
      </c>
      <c r="M2174" s="172" t="s">
        <v>1576</v>
      </c>
      <c r="N2174" s="78" t="s">
        <v>4322</v>
      </c>
      <c r="O2174" s="78" t="s">
        <v>4727</v>
      </c>
      <c r="P2174" s="78" t="s">
        <v>332</v>
      </c>
      <c r="Q2174" s="78" t="s">
        <v>332</v>
      </c>
      <c r="R2174" s="78" t="s">
        <v>331</v>
      </c>
      <c r="AV2174" s="78" t="s">
        <v>145</v>
      </c>
      <c r="AW2174" s="78" t="s">
        <v>6042</v>
      </c>
      <c r="AX2174" s="78" t="s">
        <v>145</v>
      </c>
      <c r="AY2174" s="78" t="s">
        <v>145</v>
      </c>
      <c r="AZ2174" s="78" t="s">
        <v>145</v>
      </c>
    </row>
    <row r="2175" spans="1:52" ht="30" customHeight="1">
      <c r="A2175" s="172" t="s">
        <v>1516</v>
      </c>
      <c r="B2175" s="172" t="s">
        <v>1514</v>
      </c>
      <c r="C2175" s="172" t="s">
        <v>1515</v>
      </c>
      <c r="D2175" s="173">
        <v>0.66</v>
      </c>
      <c r="E2175" s="184">
        <f>단가대비표!O345</f>
        <v>0</v>
      </c>
      <c r="F2175" s="178">
        <f>TRUNC(E2175*D2175,1)</f>
        <v>0</v>
      </c>
      <c r="G2175" s="184">
        <f>단가대비표!P345</f>
        <v>169804</v>
      </c>
      <c r="H2175" s="178">
        <f>TRUNC(G2175*D2175,1)</f>
        <v>112070.6</v>
      </c>
      <c r="I2175" s="184">
        <f>단가대비표!V345</f>
        <v>0</v>
      </c>
      <c r="J2175" s="178">
        <f>TRUNC(I2175*D2175,1)</f>
        <v>0</v>
      </c>
      <c r="K2175" s="184">
        <f t="shared" si="335"/>
        <v>169804</v>
      </c>
      <c r="L2175" s="178">
        <f t="shared" si="335"/>
        <v>112070.6</v>
      </c>
      <c r="M2175" s="172" t="s">
        <v>145</v>
      </c>
      <c r="N2175" s="78" t="s">
        <v>4322</v>
      </c>
      <c r="O2175" s="78" t="s">
        <v>4472</v>
      </c>
      <c r="P2175" s="78" t="s">
        <v>332</v>
      </c>
      <c r="Q2175" s="78" t="s">
        <v>332</v>
      </c>
      <c r="R2175" s="78" t="s">
        <v>331</v>
      </c>
      <c r="AV2175" s="78" t="s">
        <v>145</v>
      </c>
      <c r="AW2175" s="78" t="s">
        <v>6043</v>
      </c>
      <c r="AX2175" s="78" t="s">
        <v>145</v>
      </c>
      <c r="AY2175" s="78" t="s">
        <v>145</v>
      </c>
      <c r="AZ2175" s="78" t="s">
        <v>145</v>
      </c>
    </row>
    <row r="2176" spans="1:52" ht="30" customHeight="1">
      <c r="A2176" s="172" t="s">
        <v>1494</v>
      </c>
      <c r="B2176" s="172" t="s">
        <v>145</v>
      </c>
      <c r="C2176" s="172" t="s">
        <v>145</v>
      </c>
      <c r="D2176" s="173"/>
      <c r="E2176" s="184"/>
      <c r="F2176" s="178">
        <f>TRUNC(SUMIF(N2173:N2175, N2172, F2173:F2175),0)</f>
        <v>0</v>
      </c>
      <c r="G2176" s="184"/>
      <c r="H2176" s="178">
        <f>TRUNC(SUMIF(N2173:N2175, N2172, H2173:H2175),0)</f>
        <v>112070</v>
      </c>
      <c r="I2176" s="184"/>
      <c r="J2176" s="178">
        <f>TRUNC(SUMIF(N2173:N2175, N2172, J2173:J2175),0)</f>
        <v>0</v>
      </c>
      <c r="K2176" s="184"/>
      <c r="L2176" s="178">
        <f>F2176+H2176+J2176</f>
        <v>112070</v>
      </c>
      <c r="M2176" s="172" t="s">
        <v>145</v>
      </c>
      <c r="N2176" s="78" t="s">
        <v>342</v>
      </c>
      <c r="O2176" s="78" t="s">
        <v>342</v>
      </c>
      <c r="P2176" s="78" t="s">
        <v>145</v>
      </c>
      <c r="Q2176" s="78" t="s">
        <v>145</v>
      </c>
      <c r="R2176" s="78" t="s">
        <v>145</v>
      </c>
      <c r="AV2176" s="78" t="s">
        <v>145</v>
      </c>
      <c r="AW2176" s="78" t="s">
        <v>145</v>
      </c>
      <c r="AX2176" s="78" t="s">
        <v>145</v>
      </c>
      <c r="AY2176" s="78" t="s">
        <v>145</v>
      </c>
      <c r="AZ2176" s="78" t="s">
        <v>145</v>
      </c>
    </row>
    <row r="2177" spans="1:52" ht="30" customHeight="1">
      <c r="A2177" s="173"/>
      <c r="B2177" s="173"/>
      <c r="C2177" s="173"/>
      <c r="D2177" s="173"/>
      <c r="E2177" s="184"/>
      <c r="F2177" s="178"/>
      <c r="G2177" s="184"/>
      <c r="H2177" s="178"/>
      <c r="I2177" s="184"/>
      <c r="J2177" s="178"/>
      <c r="K2177" s="184"/>
      <c r="L2177" s="178"/>
      <c r="M2177" s="173"/>
    </row>
    <row r="2178" spans="1:52" ht="30" customHeight="1">
      <c r="A2178" s="179" t="s">
        <v>6044</v>
      </c>
      <c r="B2178" s="180"/>
      <c r="C2178" s="180"/>
      <c r="D2178" s="180"/>
      <c r="E2178" s="181"/>
      <c r="F2178" s="182"/>
      <c r="G2178" s="181"/>
      <c r="H2178" s="182"/>
      <c r="I2178" s="181"/>
      <c r="J2178" s="182"/>
      <c r="K2178" s="181"/>
      <c r="L2178" s="182"/>
      <c r="M2178" s="183"/>
      <c r="N2178" s="78" t="s">
        <v>4323</v>
      </c>
    </row>
    <row r="2179" spans="1:52" ht="30" customHeight="1">
      <c r="A2179" s="172" t="s">
        <v>900</v>
      </c>
      <c r="B2179" s="172" t="s">
        <v>1615</v>
      </c>
      <c r="C2179" s="172" t="s">
        <v>1273</v>
      </c>
      <c r="D2179" s="173">
        <v>510</v>
      </c>
      <c r="E2179" s="184">
        <f>단가대비표!O142</f>
        <v>0</v>
      </c>
      <c r="F2179" s="178">
        <f>TRUNC(E2179*D2179,1)</f>
        <v>0</v>
      </c>
      <c r="G2179" s="184">
        <f>단가대비표!P142</f>
        <v>0</v>
      </c>
      <c r="H2179" s="178">
        <f>TRUNC(G2179*D2179,1)</f>
        <v>0</v>
      </c>
      <c r="I2179" s="184">
        <f>단가대비표!V142</f>
        <v>0</v>
      </c>
      <c r="J2179" s="178">
        <f>TRUNC(I2179*D2179,1)</f>
        <v>0</v>
      </c>
      <c r="K2179" s="184">
        <f t="shared" ref="K2179:L2181" si="336">TRUNC(E2179+G2179+I2179,1)</f>
        <v>0</v>
      </c>
      <c r="L2179" s="178">
        <f t="shared" si="336"/>
        <v>0</v>
      </c>
      <c r="M2179" s="172" t="s">
        <v>1576</v>
      </c>
      <c r="N2179" s="78" t="s">
        <v>4323</v>
      </c>
      <c r="O2179" s="78" t="s">
        <v>4725</v>
      </c>
      <c r="P2179" s="78" t="s">
        <v>332</v>
      </c>
      <c r="Q2179" s="78" t="s">
        <v>332</v>
      </c>
      <c r="R2179" s="78" t="s">
        <v>331</v>
      </c>
      <c r="AV2179" s="78" t="s">
        <v>145</v>
      </c>
      <c r="AW2179" s="78" t="s">
        <v>6045</v>
      </c>
      <c r="AX2179" s="78" t="s">
        <v>145</v>
      </c>
      <c r="AY2179" s="78" t="s">
        <v>145</v>
      </c>
      <c r="AZ2179" s="78" t="s">
        <v>145</v>
      </c>
    </row>
    <row r="2180" spans="1:52" ht="30" customHeight="1">
      <c r="A2180" s="172" t="s">
        <v>904</v>
      </c>
      <c r="B2180" s="172" t="s">
        <v>1616</v>
      </c>
      <c r="C2180" s="172" t="s">
        <v>381</v>
      </c>
      <c r="D2180" s="173">
        <v>1.1000000000000001</v>
      </c>
      <c r="E2180" s="184">
        <f>단가대비표!O44</f>
        <v>0</v>
      </c>
      <c r="F2180" s="178">
        <f>TRUNC(E2180*D2180,1)</f>
        <v>0</v>
      </c>
      <c r="G2180" s="184">
        <f>단가대비표!P44</f>
        <v>0</v>
      </c>
      <c r="H2180" s="178">
        <f>TRUNC(G2180*D2180,1)</f>
        <v>0</v>
      </c>
      <c r="I2180" s="184">
        <f>단가대비표!V44</f>
        <v>0</v>
      </c>
      <c r="J2180" s="178">
        <f>TRUNC(I2180*D2180,1)</f>
        <v>0</v>
      </c>
      <c r="K2180" s="184">
        <f t="shared" si="336"/>
        <v>0</v>
      </c>
      <c r="L2180" s="178">
        <f t="shared" si="336"/>
        <v>0</v>
      </c>
      <c r="M2180" s="172" t="s">
        <v>1576</v>
      </c>
      <c r="N2180" s="78" t="s">
        <v>4323</v>
      </c>
      <c r="O2180" s="78" t="s">
        <v>4727</v>
      </c>
      <c r="P2180" s="78" t="s">
        <v>332</v>
      </c>
      <c r="Q2180" s="78" t="s">
        <v>332</v>
      </c>
      <c r="R2180" s="78" t="s">
        <v>331</v>
      </c>
      <c r="AV2180" s="78" t="s">
        <v>145</v>
      </c>
      <c r="AW2180" s="78" t="s">
        <v>6046</v>
      </c>
      <c r="AX2180" s="78" t="s">
        <v>145</v>
      </c>
      <c r="AY2180" s="78" t="s">
        <v>145</v>
      </c>
      <c r="AZ2180" s="78" t="s">
        <v>145</v>
      </c>
    </row>
    <row r="2181" spans="1:52" ht="30" customHeight="1">
      <c r="A2181" s="172" t="s">
        <v>1229</v>
      </c>
      <c r="B2181" s="172" t="s">
        <v>1230</v>
      </c>
      <c r="C2181" s="172" t="s">
        <v>381</v>
      </c>
      <c r="D2181" s="173">
        <v>1</v>
      </c>
      <c r="E2181" s="184">
        <f>일위대가목록!E332</f>
        <v>0</v>
      </c>
      <c r="F2181" s="178">
        <f>TRUNC(E2181*D2181,1)</f>
        <v>0</v>
      </c>
      <c r="G2181" s="184">
        <f>일위대가목록!F332</f>
        <v>112070</v>
      </c>
      <c r="H2181" s="178">
        <f>TRUNC(G2181*D2181,1)</f>
        <v>112070</v>
      </c>
      <c r="I2181" s="184">
        <f>일위대가목록!G332</f>
        <v>0</v>
      </c>
      <c r="J2181" s="178">
        <f>TRUNC(I2181*D2181,1)</f>
        <v>0</v>
      </c>
      <c r="K2181" s="184">
        <f t="shared" si="336"/>
        <v>112070</v>
      </c>
      <c r="L2181" s="178">
        <f t="shared" si="336"/>
        <v>112070</v>
      </c>
      <c r="M2181" s="172" t="s">
        <v>1264</v>
      </c>
      <c r="N2181" s="78" t="s">
        <v>4323</v>
      </c>
      <c r="O2181" s="78" t="s">
        <v>4325</v>
      </c>
      <c r="P2181" s="78" t="s">
        <v>331</v>
      </c>
      <c r="Q2181" s="78" t="s">
        <v>332</v>
      </c>
      <c r="R2181" s="78" t="s">
        <v>332</v>
      </c>
      <c r="AV2181" s="78" t="s">
        <v>145</v>
      </c>
      <c r="AW2181" s="78" t="s">
        <v>6047</v>
      </c>
      <c r="AX2181" s="78" t="s">
        <v>145</v>
      </c>
      <c r="AY2181" s="78" t="s">
        <v>145</v>
      </c>
      <c r="AZ2181" s="78" t="s">
        <v>145</v>
      </c>
    </row>
    <row r="2182" spans="1:52" ht="30" customHeight="1">
      <c r="A2182" s="172" t="s">
        <v>1494</v>
      </c>
      <c r="B2182" s="172" t="s">
        <v>145</v>
      </c>
      <c r="C2182" s="172" t="s">
        <v>145</v>
      </c>
      <c r="D2182" s="173"/>
      <c r="E2182" s="184"/>
      <c r="F2182" s="178">
        <f>TRUNC(SUMIF(N2179:N2181, N2178, F2179:F2181),0)</f>
        <v>0</v>
      </c>
      <c r="G2182" s="184"/>
      <c r="H2182" s="178">
        <f>TRUNC(SUMIF(N2179:N2181, N2178, H2179:H2181),0)</f>
        <v>112070</v>
      </c>
      <c r="I2182" s="184"/>
      <c r="J2182" s="178">
        <f>TRUNC(SUMIF(N2179:N2181, N2178, J2179:J2181),0)</f>
        <v>0</v>
      </c>
      <c r="K2182" s="184"/>
      <c r="L2182" s="178">
        <f>F2182+H2182+J2182</f>
        <v>112070</v>
      </c>
      <c r="M2182" s="172" t="s">
        <v>145</v>
      </c>
      <c r="N2182" s="78" t="s">
        <v>342</v>
      </c>
      <c r="O2182" s="78" t="s">
        <v>342</v>
      </c>
      <c r="P2182" s="78" t="s">
        <v>145</v>
      </c>
      <c r="Q2182" s="78" t="s">
        <v>145</v>
      </c>
      <c r="R2182" s="78" t="s">
        <v>145</v>
      </c>
      <c r="AV2182" s="78" t="s">
        <v>145</v>
      </c>
      <c r="AW2182" s="78" t="s">
        <v>145</v>
      </c>
      <c r="AX2182" s="78" t="s">
        <v>145</v>
      </c>
      <c r="AY2182" s="78" t="s">
        <v>145</v>
      </c>
      <c r="AZ2182" s="78" t="s">
        <v>145</v>
      </c>
    </row>
    <row r="2183" spans="1:52" ht="30" customHeight="1">
      <c r="A2183" s="173"/>
      <c r="B2183" s="173"/>
      <c r="C2183" s="173"/>
      <c r="D2183" s="173"/>
      <c r="E2183" s="184"/>
      <c r="F2183" s="178"/>
      <c r="G2183" s="184"/>
      <c r="H2183" s="178"/>
      <c r="I2183" s="184"/>
      <c r="J2183" s="178"/>
      <c r="K2183" s="184"/>
      <c r="L2183" s="178"/>
      <c r="M2183" s="173"/>
    </row>
    <row r="2184" spans="1:52" ht="30" customHeight="1">
      <c r="A2184" s="179" t="s">
        <v>6048</v>
      </c>
      <c r="B2184" s="180"/>
      <c r="C2184" s="180"/>
      <c r="D2184" s="180"/>
      <c r="E2184" s="181"/>
      <c r="F2184" s="182"/>
      <c r="G2184" s="181"/>
      <c r="H2184" s="182"/>
      <c r="I2184" s="181"/>
      <c r="J2184" s="182"/>
      <c r="K2184" s="181"/>
      <c r="L2184" s="182"/>
      <c r="M2184" s="183"/>
      <c r="N2184" s="78" t="s">
        <v>4324</v>
      </c>
    </row>
    <row r="2185" spans="1:52" ht="30" customHeight="1">
      <c r="A2185" s="172" t="s">
        <v>1846</v>
      </c>
      <c r="B2185" s="172" t="s">
        <v>1514</v>
      </c>
      <c r="C2185" s="172" t="s">
        <v>1515</v>
      </c>
      <c r="D2185" s="173">
        <v>0.31</v>
      </c>
      <c r="E2185" s="184">
        <f>단가대비표!O367</f>
        <v>0</v>
      </c>
      <c r="F2185" s="178">
        <f>TRUNC(E2185*D2185,1)</f>
        <v>0</v>
      </c>
      <c r="G2185" s="184">
        <f>단가대비표!P367</f>
        <v>266246</v>
      </c>
      <c r="H2185" s="178">
        <f>TRUNC(G2185*D2185,1)</f>
        <v>82536.2</v>
      </c>
      <c r="I2185" s="184">
        <f>단가대비표!V367</f>
        <v>0</v>
      </c>
      <c r="J2185" s="178">
        <f>TRUNC(I2185*D2185,1)</f>
        <v>0</v>
      </c>
      <c r="K2185" s="184">
        <f t="shared" ref="K2185:L2187" si="337">TRUNC(E2185+G2185+I2185,1)</f>
        <v>266246</v>
      </c>
      <c r="L2185" s="178">
        <f t="shared" si="337"/>
        <v>82536.2</v>
      </c>
      <c r="M2185" s="172" t="s">
        <v>145</v>
      </c>
      <c r="N2185" s="78" t="s">
        <v>4324</v>
      </c>
      <c r="O2185" s="78" t="s">
        <v>6049</v>
      </c>
      <c r="P2185" s="78" t="s">
        <v>332</v>
      </c>
      <c r="Q2185" s="78" t="s">
        <v>332</v>
      </c>
      <c r="R2185" s="78" t="s">
        <v>331</v>
      </c>
      <c r="V2185">
        <v>1</v>
      </c>
      <c r="AV2185" s="78" t="s">
        <v>145</v>
      </c>
      <c r="AW2185" s="78" t="s">
        <v>6050</v>
      </c>
      <c r="AX2185" s="78" t="s">
        <v>145</v>
      </c>
      <c r="AY2185" s="78" t="s">
        <v>145</v>
      </c>
      <c r="AZ2185" s="78" t="s">
        <v>145</v>
      </c>
    </row>
    <row r="2186" spans="1:52" ht="30" customHeight="1">
      <c r="A2186" s="172" t="s">
        <v>1516</v>
      </c>
      <c r="B2186" s="172" t="s">
        <v>1514</v>
      </c>
      <c r="C2186" s="172" t="s">
        <v>1515</v>
      </c>
      <c r="D2186" s="173">
        <v>0.14000000000000001</v>
      </c>
      <c r="E2186" s="184">
        <f>단가대비표!O345</f>
        <v>0</v>
      </c>
      <c r="F2186" s="178">
        <f>TRUNC(E2186*D2186,1)</f>
        <v>0</v>
      </c>
      <c r="G2186" s="184">
        <f>단가대비표!P345</f>
        <v>169804</v>
      </c>
      <c r="H2186" s="178">
        <f>TRUNC(G2186*D2186,1)</f>
        <v>23772.5</v>
      </c>
      <c r="I2186" s="184">
        <f>단가대비표!V345</f>
        <v>0</v>
      </c>
      <c r="J2186" s="178">
        <f>TRUNC(I2186*D2186,1)</f>
        <v>0</v>
      </c>
      <c r="K2186" s="184">
        <f t="shared" si="337"/>
        <v>169804</v>
      </c>
      <c r="L2186" s="178">
        <f t="shared" si="337"/>
        <v>23772.5</v>
      </c>
      <c r="M2186" s="172" t="s">
        <v>145</v>
      </c>
      <c r="N2186" s="78" t="s">
        <v>4324</v>
      </c>
      <c r="O2186" s="78" t="s">
        <v>4472</v>
      </c>
      <c r="P2186" s="78" t="s">
        <v>332</v>
      </c>
      <c r="Q2186" s="78" t="s">
        <v>332</v>
      </c>
      <c r="R2186" s="78" t="s">
        <v>331</v>
      </c>
      <c r="V2186">
        <v>1</v>
      </c>
      <c r="AV2186" s="78" t="s">
        <v>145</v>
      </c>
      <c r="AW2186" s="78" t="s">
        <v>6051</v>
      </c>
      <c r="AX2186" s="78" t="s">
        <v>145</v>
      </c>
      <c r="AY2186" s="78" t="s">
        <v>145</v>
      </c>
      <c r="AZ2186" s="78" t="s">
        <v>145</v>
      </c>
    </row>
    <row r="2187" spans="1:52" ht="30" customHeight="1">
      <c r="A2187" s="172" t="s">
        <v>1580</v>
      </c>
      <c r="B2187" s="172" t="s">
        <v>1793</v>
      </c>
      <c r="C2187" s="172" t="s">
        <v>1096</v>
      </c>
      <c r="D2187" s="173">
        <v>1</v>
      </c>
      <c r="E2187" s="184">
        <v>0</v>
      </c>
      <c r="F2187" s="178">
        <f>TRUNC(E2187*D2187,1)</f>
        <v>0</v>
      </c>
      <c r="G2187" s="184">
        <v>0</v>
      </c>
      <c r="H2187" s="178">
        <f>TRUNC(G2187*D2187,1)</f>
        <v>0</v>
      </c>
      <c r="I2187" s="184">
        <f>TRUNC(SUMIF(V2185:V2187, RIGHTB(O2187, 1), H2185:H2187)*U2187, 2)</f>
        <v>1063.08</v>
      </c>
      <c r="J2187" s="178">
        <f>TRUNC(I2187*D2187,1)</f>
        <v>1063</v>
      </c>
      <c r="K2187" s="184">
        <f t="shared" si="337"/>
        <v>1063</v>
      </c>
      <c r="L2187" s="178">
        <f t="shared" si="337"/>
        <v>1063</v>
      </c>
      <c r="M2187" s="172" t="s">
        <v>145</v>
      </c>
      <c r="N2187" s="78" t="s">
        <v>4324</v>
      </c>
      <c r="O2187" s="78" t="s">
        <v>4186</v>
      </c>
      <c r="P2187" s="78" t="s">
        <v>332</v>
      </c>
      <c r="Q2187" s="78" t="s">
        <v>332</v>
      </c>
      <c r="R2187" s="78" t="s">
        <v>332</v>
      </c>
      <c r="S2187">
        <v>1</v>
      </c>
      <c r="T2187">
        <v>2</v>
      </c>
      <c r="U2187">
        <v>0.01</v>
      </c>
      <c r="AV2187" s="78" t="s">
        <v>145</v>
      </c>
      <c r="AW2187" s="78" t="s">
        <v>6052</v>
      </c>
      <c r="AX2187" s="78" t="s">
        <v>145</v>
      </c>
      <c r="AY2187" s="78" t="s">
        <v>145</v>
      </c>
      <c r="AZ2187" s="78" t="s">
        <v>145</v>
      </c>
    </row>
    <row r="2188" spans="1:52" ht="30" customHeight="1">
      <c r="A2188" s="172" t="s">
        <v>1494</v>
      </c>
      <c r="B2188" s="172" t="s">
        <v>145</v>
      </c>
      <c r="C2188" s="172" t="s">
        <v>145</v>
      </c>
      <c r="D2188" s="173"/>
      <c r="E2188" s="184"/>
      <c r="F2188" s="178">
        <f>TRUNC(SUMIF(N2185:N2187, N2184, F2185:F2187),0)</f>
        <v>0</v>
      </c>
      <c r="G2188" s="184"/>
      <c r="H2188" s="178">
        <f>TRUNC(SUMIF(N2185:N2187, N2184, H2185:H2187),0)</f>
        <v>106308</v>
      </c>
      <c r="I2188" s="184"/>
      <c r="J2188" s="178">
        <f>TRUNC(SUMIF(N2185:N2187, N2184, J2185:J2187),0)</f>
        <v>1063</v>
      </c>
      <c r="K2188" s="184"/>
      <c r="L2188" s="178">
        <f>F2188+H2188+J2188</f>
        <v>107371</v>
      </c>
      <c r="M2188" s="172" t="s">
        <v>145</v>
      </c>
      <c r="N2188" s="78" t="s">
        <v>342</v>
      </c>
      <c r="O2188" s="78" t="s">
        <v>342</v>
      </c>
      <c r="P2188" s="78" t="s">
        <v>145</v>
      </c>
      <c r="Q2188" s="78" t="s">
        <v>145</v>
      </c>
      <c r="R2188" s="78" t="s">
        <v>145</v>
      </c>
      <c r="AV2188" s="78" t="s">
        <v>145</v>
      </c>
      <c r="AW2188" s="78" t="s">
        <v>145</v>
      </c>
      <c r="AX2188" s="78" t="s">
        <v>145</v>
      </c>
      <c r="AY2188" s="78" t="s">
        <v>145</v>
      </c>
      <c r="AZ2188" s="78" t="s">
        <v>145</v>
      </c>
    </row>
    <row r="2189" spans="1:52" ht="30" customHeight="1">
      <c r="A2189" s="173"/>
      <c r="B2189" s="173"/>
      <c r="C2189" s="173"/>
      <c r="D2189" s="173"/>
      <c r="E2189" s="184"/>
      <c r="F2189" s="178"/>
      <c r="G2189" s="184"/>
      <c r="H2189" s="178"/>
      <c r="I2189" s="184"/>
      <c r="J2189" s="178"/>
      <c r="K2189" s="184"/>
      <c r="L2189" s="178"/>
      <c r="M2189" s="173"/>
    </row>
    <row r="2190" spans="1:52" ht="30" customHeight="1">
      <c r="A2190" s="179" t="s">
        <v>6053</v>
      </c>
      <c r="B2190" s="180"/>
      <c r="C2190" s="180"/>
      <c r="D2190" s="180"/>
      <c r="E2190" s="181"/>
      <c r="F2190" s="182"/>
      <c r="G2190" s="181"/>
      <c r="H2190" s="182"/>
      <c r="I2190" s="181"/>
      <c r="J2190" s="182"/>
      <c r="K2190" s="181"/>
      <c r="L2190" s="182"/>
      <c r="M2190" s="183"/>
      <c r="N2190" s="78" t="s">
        <v>4325</v>
      </c>
    </row>
    <row r="2191" spans="1:52" ht="30" customHeight="1">
      <c r="A2191" s="172" t="s">
        <v>1516</v>
      </c>
      <c r="B2191" s="172" t="s">
        <v>1514</v>
      </c>
      <c r="C2191" s="172" t="s">
        <v>1515</v>
      </c>
      <c r="D2191" s="173">
        <v>0.66</v>
      </c>
      <c r="E2191" s="184">
        <f>단가대비표!O345</f>
        <v>0</v>
      </c>
      <c r="F2191" s="178">
        <f>TRUNC(E2191*D2191,1)</f>
        <v>0</v>
      </c>
      <c r="G2191" s="184">
        <f>단가대비표!P345</f>
        <v>169804</v>
      </c>
      <c r="H2191" s="178">
        <f>TRUNC(G2191*D2191,1)</f>
        <v>112070.6</v>
      </c>
      <c r="I2191" s="184">
        <f>단가대비표!V345</f>
        <v>0</v>
      </c>
      <c r="J2191" s="178">
        <f>TRUNC(I2191*D2191,1)</f>
        <v>0</v>
      </c>
      <c r="K2191" s="184">
        <f>TRUNC(E2191+G2191+I2191,1)</f>
        <v>169804</v>
      </c>
      <c r="L2191" s="178">
        <f>TRUNC(F2191+H2191+J2191,1)</f>
        <v>112070.6</v>
      </c>
      <c r="M2191" s="172" t="s">
        <v>145</v>
      </c>
      <c r="N2191" s="78" t="s">
        <v>4325</v>
      </c>
      <c r="O2191" s="78" t="s">
        <v>4472</v>
      </c>
      <c r="P2191" s="78" t="s">
        <v>332</v>
      </c>
      <c r="Q2191" s="78" t="s">
        <v>332</v>
      </c>
      <c r="R2191" s="78" t="s">
        <v>331</v>
      </c>
      <c r="AV2191" s="78" t="s">
        <v>145</v>
      </c>
      <c r="AW2191" s="78" t="s">
        <v>6054</v>
      </c>
      <c r="AX2191" s="78" t="s">
        <v>145</v>
      </c>
      <c r="AY2191" s="78" t="s">
        <v>145</v>
      </c>
      <c r="AZ2191" s="78" t="s">
        <v>145</v>
      </c>
    </row>
    <row r="2192" spans="1:52" ht="30" customHeight="1">
      <c r="A2192" s="172" t="s">
        <v>1494</v>
      </c>
      <c r="B2192" s="172" t="s">
        <v>145</v>
      </c>
      <c r="C2192" s="172" t="s">
        <v>145</v>
      </c>
      <c r="D2192" s="173"/>
      <c r="E2192" s="184"/>
      <c r="F2192" s="178">
        <f>TRUNC(SUMIF(N2191:N2191, N2190, F2191:F2191),0)</f>
        <v>0</v>
      </c>
      <c r="G2192" s="184"/>
      <c r="H2192" s="178">
        <f>TRUNC(SUMIF(N2191:N2191, N2190, H2191:H2191),0)</f>
        <v>112070</v>
      </c>
      <c r="I2192" s="184"/>
      <c r="J2192" s="178">
        <f>TRUNC(SUMIF(N2191:N2191, N2190, J2191:J2191),0)</f>
        <v>0</v>
      </c>
      <c r="K2192" s="184"/>
      <c r="L2192" s="178">
        <f>F2192+H2192+J2192</f>
        <v>112070</v>
      </c>
      <c r="M2192" s="172" t="s">
        <v>145</v>
      </c>
      <c r="N2192" s="78" t="s">
        <v>342</v>
      </c>
      <c r="O2192" s="78" t="s">
        <v>342</v>
      </c>
      <c r="P2192" s="78" t="s">
        <v>145</v>
      </c>
      <c r="Q2192" s="78" t="s">
        <v>145</v>
      </c>
      <c r="R2192" s="78" t="s">
        <v>145</v>
      </c>
      <c r="AV2192" s="78" t="s">
        <v>145</v>
      </c>
      <c r="AW2192" s="78" t="s">
        <v>145</v>
      </c>
      <c r="AX2192" s="78" t="s">
        <v>145</v>
      </c>
      <c r="AY2192" s="78" t="s">
        <v>145</v>
      </c>
      <c r="AZ2192" s="78" t="s">
        <v>145</v>
      </c>
    </row>
    <row r="2193" spans="1:52" ht="30" customHeight="1">
      <c r="A2193" s="173"/>
      <c r="B2193" s="173"/>
      <c r="C2193" s="173"/>
      <c r="D2193" s="173"/>
      <c r="E2193" s="184"/>
      <c r="F2193" s="178"/>
      <c r="G2193" s="184"/>
      <c r="H2193" s="178"/>
      <c r="I2193" s="184"/>
      <c r="J2193" s="178"/>
      <c r="K2193" s="184"/>
      <c r="L2193" s="178"/>
      <c r="M2193" s="173"/>
    </row>
    <row r="2194" spans="1:52" ht="30" customHeight="1">
      <c r="A2194" s="179" t="s">
        <v>6055</v>
      </c>
      <c r="B2194" s="180"/>
      <c r="C2194" s="180"/>
      <c r="D2194" s="180"/>
      <c r="E2194" s="181"/>
      <c r="F2194" s="182"/>
      <c r="G2194" s="181"/>
      <c r="H2194" s="182"/>
      <c r="I2194" s="181"/>
      <c r="J2194" s="182"/>
      <c r="K2194" s="181"/>
      <c r="L2194" s="182"/>
      <c r="M2194" s="183"/>
      <c r="N2194" s="78" t="s">
        <v>4326</v>
      </c>
    </row>
    <row r="2195" spans="1:52" ht="30" customHeight="1">
      <c r="A2195" s="172" t="s">
        <v>1683</v>
      </c>
      <c r="B2195" s="172" t="s">
        <v>1514</v>
      </c>
      <c r="C2195" s="172" t="s">
        <v>1515</v>
      </c>
      <c r="D2195" s="173">
        <v>3.2000000000000001E-2</v>
      </c>
      <c r="E2195" s="184">
        <f>단가대비표!O363</f>
        <v>0</v>
      </c>
      <c r="F2195" s="178">
        <f>TRUNC(E2195*D2195,1)</f>
        <v>0</v>
      </c>
      <c r="G2195" s="184">
        <f>단가대비표!P363</f>
        <v>272354</v>
      </c>
      <c r="H2195" s="178">
        <f>TRUNC(G2195*D2195,1)</f>
        <v>8715.2999999999993</v>
      </c>
      <c r="I2195" s="184">
        <f>단가대비표!V363</f>
        <v>0</v>
      </c>
      <c r="J2195" s="178">
        <f>TRUNC(I2195*D2195,1)</f>
        <v>0</v>
      </c>
      <c r="K2195" s="184">
        <f t="shared" ref="K2195:L2197" si="338">TRUNC(E2195+G2195+I2195,1)</f>
        <v>272354</v>
      </c>
      <c r="L2195" s="178">
        <f t="shared" si="338"/>
        <v>8715.2999999999993</v>
      </c>
      <c r="M2195" s="172" t="s">
        <v>145</v>
      </c>
      <c r="N2195" s="78" t="s">
        <v>4326</v>
      </c>
      <c r="O2195" s="78" t="s">
        <v>5015</v>
      </c>
      <c r="P2195" s="78" t="s">
        <v>332</v>
      </c>
      <c r="Q2195" s="78" t="s">
        <v>332</v>
      </c>
      <c r="R2195" s="78" t="s">
        <v>331</v>
      </c>
      <c r="V2195">
        <v>1</v>
      </c>
      <c r="AV2195" s="78" t="s">
        <v>145</v>
      </c>
      <c r="AW2195" s="78" t="s">
        <v>6056</v>
      </c>
      <c r="AX2195" s="78" t="s">
        <v>145</v>
      </c>
      <c r="AY2195" s="78" t="s">
        <v>145</v>
      </c>
      <c r="AZ2195" s="78" t="s">
        <v>145</v>
      </c>
    </row>
    <row r="2196" spans="1:52" ht="30" customHeight="1">
      <c r="A2196" s="172" t="s">
        <v>1516</v>
      </c>
      <c r="B2196" s="172" t="s">
        <v>1514</v>
      </c>
      <c r="C2196" s="172" t="s">
        <v>1515</v>
      </c>
      <c r="D2196" s="173">
        <v>1.6E-2</v>
      </c>
      <c r="E2196" s="184">
        <f>단가대비표!O345</f>
        <v>0</v>
      </c>
      <c r="F2196" s="178">
        <f>TRUNC(E2196*D2196,1)</f>
        <v>0</v>
      </c>
      <c r="G2196" s="184">
        <f>단가대비표!P345</f>
        <v>169804</v>
      </c>
      <c r="H2196" s="178">
        <f>TRUNC(G2196*D2196,1)</f>
        <v>2716.8</v>
      </c>
      <c r="I2196" s="184">
        <f>단가대비표!V345</f>
        <v>0</v>
      </c>
      <c r="J2196" s="178">
        <f>TRUNC(I2196*D2196,1)</f>
        <v>0</v>
      </c>
      <c r="K2196" s="184">
        <f t="shared" si="338"/>
        <v>169804</v>
      </c>
      <c r="L2196" s="178">
        <f t="shared" si="338"/>
        <v>2716.8</v>
      </c>
      <c r="M2196" s="172" t="s">
        <v>145</v>
      </c>
      <c r="N2196" s="78" t="s">
        <v>4326</v>
      </c>
      <c r="O2196" s="78" t="s">
        <v>4472</v>
      </c>
      <c r="P2196" s="78" t="s">
        <v>332</v>
      </c>
      <c r="Q2196" s="78" t="s">
        <v>332</v>
      </c>
      <c r="R2196" s="78" t="s">
        <v>331</v>
      </c>
      <c r="V2196">
        <v>1</v>
      </c>
      <c r="AV2196" s="78" t="s">
        <v>145</v>
      </c>
      <c r="AW2196" s="78" t="s">
        <v>6057</v>
      </c>
      <c r="AX2196" s="78" t="s">
        <v>145</v>
      </c>
      <c r="AY2196" s="78" t="s">
        <v>145</v>
      </c>
      <c r="AZ2196" s="78" t="s">
        <v>145</v>
      </c>
    </row>
    <row r="2197" spans="1:52" ht="30" customHeight="1">
      <c r="A2197" s="172" t="s">
        <v>1580</v>
      </c>
      <c r="B2197" s="172" t="s">
        <v>1596</v>
      </c>
      <c r="C2197" s="172" t="s">
        <v>1096</v>
      </c>
      <c r="D2197" s="173">
        <v>1</v>
      </c>
      <c r="E2197" s="184">
        <v>0</v>
      </c>
      <c r="F2197" s="178">
        <f>TRUNC(E2197*D2197,1)</f>
        <v>0</v>
      </c>
      <c r="G2197" s="184">
        <v>0</v>
      </c>
      <c r="H2197" s="178">
        <f>TRUNC(G2197*D2197,1)</f>
        <v>0</v>
      </c>
      <c r="I2197" s="184">
        <f>TRUNC(SUMIF(V2195:V2197, RIGHTB(O2197, 1), H2195:H2197)*U2197, 2)</f>
        <v>228.64</v>
      </c>
      <c r="J2197" s="178">
        <f>TRUNC(I2197*D2197,1)</f>
        <v>228.6</v>
      </c>
      <c r="K2197" s="184">
        <f t="shared" si="338"/>
        <v>228.6</v>
      </c>
      <c r="L2197" s="178">
        <f t="shared" si="338"/>
        <v>228.6</v>
      </c>
      <c r="M2197" s="172" t="s">
        <v>145</v>
      </c>
      <c r="N2197" s="78" t="s">
        <v>4326</v>
      </c>
      <c r="O2197" s="78" t="s">
        <v>4186</v>
      </c>
      <c r="P2197" s="78" t="s">
        <v>332</v>
      </c>
      <c r="Q2197" s="78" t="s">
        <v>332</v>
      </c>
      <c r="R2197" s="78" t="s">
        <v>332</v>
      </c>
      <c r="S2197">
        <v>1</v>
      </c>
      <c r="T2197">
        <v>2</v>
      </c>
      <c r="U2197">
        <v>0.02</v>
      </c>
      <c r="AV2197" s="78" t="s">
        <v>145</v>
      </c>
      <c r="AW2197" s="78" t="s">
        <v>6058</v>
      </c>
      <c r="AX2197" s="78" t="s">
        <v>145</v>
      </c>
      <c r="AY2197" s="78" t="s">
        <v>145</v>
      </c>
      <c r="AZ2197" s="78" t="s">
        <v>145</v>
      </c>
    </row>
    <row r="2198" spans="1:52" ht="30" customHeight="1">
      <c r="A2198" s="172" t="s">
        <v>1494</v>
      </c>
      <c r="B2198" s="172" t="s">
        <v>145</v>
      </c>
      <c r="C2198" s="172" t="s">
        <v>145</v>
      </c>
      <c r="D2198" s="173"/>
      <c r="E2198" s="184"/>
      <c r="F2198" s="178">
        <f>TRUNC(SUMIF(N2195:N2197, N2194, F2195:F2197),0)</f>
        <v>0</v>
      </c>
      <c r="G2198" s="184"/>
      <c r="H2198" s="178">
        <f>TRUNC(SUMIF(N2195:N2197, N2194, H2195:H2197),0)</f>
        <v>11432</v>
      </c>
      <c r="I2198" s="184"/>
      <c r="J2198" s="178">
        <f>TRUNC(SUMIF(N2195:N2197, N2194, J2195:J2197),0)</f>
        <v>228</v>
      </c>
      <c r="K2198" s="184"/>
      <c r="L2198" s="178">
        <f>F2198+H2198+J2198</f>
        <v>11660</v>
      </c>
      <c r="M2198" s="172" t="s">
        <v>145</v>
      </c>
      <c r="N2198" s="78" t="s">
        <v>342</v>
      </c>
      <c r="O2198" s="78" t="s">
        <v>342</v>
      </c>
      <c r="P2198" s="78" t="s">
        <v>145</v>
      </c>
      <c r="Q2198" s="78" t="s">
        <v>145</v>
      </c>
      <c r="R2198" s="78" t="s">
        <v>145</v>
      </c>
      <c r="AV2198" s="78" t="s">
        <v>145</v>
      </c>
      <c r="AW2198" s="78" t="s">
        <v>145</v>
      </c>
      <c r="AX2198" s="78" t="s">
        <v>145</v>
      </c>
      <c r="AY2198" s="78" t="s">
        <v>145</v>
      </c>
      <c r="AZ2198" s="78" t="s">
        <v>145</v>
      </c>
    </row>
    <row r="2199" spans="1:52" ht="30" customHeight="1">
      <c r="A2199" s="173"/>
      <c r="B2199" s="173"/>
      <c r="C2199" s="173"/>
      <c r="D2199" s="173"/>
      <c r="E2199" s="184"/>
      <c r="F2199" s="178"/>
      <c r="G2199" s="184"/>
      <c r="H2199" s="178"/>
      <c r="I2199" s="184"/>
      <c r="J2199" s="178"/>
      <c r="K2199" s="184"/>
      <c r="L2199" s="178"/>
      <c r="M2199" s="173"/>
    </row>
    <row r="2200" spans="1:52" ht="30" customHeight="1">
      <c r="A2200" s="179" t="s">
        <v>6059</v>
      </c>
      <c r="B2200" s="180"/>
      <c r="C2200" s="180"/>
      <c r="D2200" s="180"/>
      <c r="E2200" s="181"/>
      <c r="F2200" s="182"/>
      <c r="G2200" s="181"/>
      <c r="H2200" s="182"/>
      <c r="I2200" s="181"/>
      <c r="J2200" s="182"/>
      <c r="K2200" s="181"/>
      <c r="L2200" s="182"/>
      <c r="M2200" s="183"/>
      <c r="N2200" s="78" t="s">
        <v>4327</v>
      </c>
    </row>
    <row r="2201" spans="1:52" ht="30" customHeight="1">
      <c r="A2201" s="172" t="s">
        <v>900</v>
      </c>
      <c r="B2201" s="172" t="s">
        <v>1615</v>
      </c>
      <c r="C2201" s="172" t="s">
        <v>1273</v>
      </c>
      <c r="D2201" s="173">
        <v>680</v>
      </c>
      <c r="E2201" s="184">
        <f>단가대비표!O142</f>
        <v>0</v>
      </c>
      <c r="F2201" s="178">
        <f>TRUNC(E2201*D2201,1)</f>
        <v>0</v>
      </c>
      <c r="G2201" s="184">
        <f>단가대비표!P142</f>
        <v>0</v>
      </c>
      <c r="H2201" s="178">
        <f>TRUNC(G2201*D2201,1)</f>
        <v>0</v>
      </c>
      <c r="I2201" s="184">
        <f>단가대비표!V142</f>
        <v>0</v>
      </c>
      <c r="J2201" s="178">
        <f>TRUNC(I2201*D2201,1)</f>
        <v>0</v>
      </c>
      <c r="K2201" s="184">
        <f t="shared" ref="K2201:L2203" si="339">TRUNC(E2201+G2201+I2201,1)</f>
        <v>0</v>
      </c>
      <c r="L2201" s="178">
        <f t="shared" si="339"/>
        <v>0</v>
      </c>
      <c r="M2201" s="172" t="s">
        <v>1576</v>
      </c>
      <c r="N2201" s="78" t="s">
        <v>4327</v>
      </c>
      <c r="O2201" s="78" t="s">
        <v>4725</v>
      </c>
      <c r="P2201" s="78" t="s">
        <v>332</v>
      </c>
      <c r="Q2201" s="78" t="s">
        <v>332</v>
      </c>
      <c r="R2201" s="78" t="s">
        <v>331</v>
      </c>
      <c r="AV2201" s="78" t="s">
        <v>145</v>
      </c>
      <c r="AW2201" s="78" t="s">
        <v>6060</v>
      </c>
      <c r="AX2201" s="78" t="s">
        <v>145</v>
      </c>
      <c r="AY2201" s="78" t="s">
        <v>145</v>
      </c>
      <c r="AZ2201" s="78" t="s">
        <v>145</v>
      </c>
    </row>
    <row r="2202" spans="1:52" ht="30" customHeight="1">
      <c r="A2202" s="172" t="s">
        <v>904</v>
      </c>
      <c r="B2202" s="172" t="s">
        <v>1616</v>
      </c>
      <c r="C2202" s="172" t="s">
        <v>381</v>
      </c>
      <c r="D2202" s="173">
        <v>0.98</v>
      </c>
      <c r="E2202" s="184">
        <f>단가대비표!O44</f>
        <v>0</v>
      </c>
      <c r="F2202" s="178">
        <f>TRUNC(E2202*D2202,1)</f>
        <v>0</v>
      </c>
      <c r="G2202" s="184">
        <f>단가대비표!P44</f>
        <v>0</v>
      </c>
      <c r="H2202" s="178">
        <f>TRUNC(G2202*D2202,1)</f>
        <v>0</v>
      </c>
      <c r="I2202" s="184">
        <f>단가대비표!V44</f>
        <v>0</v>
      </c>
      <c r="J2202" s="178">
        <f>TRUNC(I2202*D2202,1)</f>
        <v>0</v>
      </c>
      <c r="K2202" s="184">
        <f t="shared" si="339"/>
        <v>0</v>
      </c>
      <c r="L2202" s="178">
        <f t="shared" si="339"/>
        <v>0</v>
      </c>
      <c r="M2202" s="172" t="s">
        <v>1576</v>
      </c>
      <c r="N2202" s="78" t="s">
        <v>4327</v>
      </c>
      <c r="O2202" s="78" t="s">
        <v>4727</v>
      </c>
      <c r="P2202" s="78" t="s">
        <v>332</v>
      </c>
      <c r="Q2202" s="78" t="s">
        <v>332</v>
      </c>
      <c r="R2202" s="78" t="s">
        <v>331</v>
      </c>
      <c r="AV2202" s="78" t="s">
        <v>145</v>
      </c>
      <c r="AW2202" s="78" t="s">
        <v>6061</v>
      </c>
      <c r="AX2202" s="78" t="s">
        <v>145</v>
      </c>
      <c r="AY2202" s="78" t="s">
        <v>145</v>
      </c>
      <c r="AZ2202" s="78" t="s">
        <v>145</v>
      </c>
    </row>
    <row r="2203" spans="1:52" ht="30" customHeight="1">
      <c r="A2203" s="172" t="s">
        <v>1516</v>
      </c>
      <c r="B2203" s="172" t="s">
        <v>1514</v>
      </c>
      <c r="C2203" s="172" t="s">
        <v>1515</v>
      </c>
      <c r="D2203" s="173">
        <v>0.66</v>
      </c>
      <c r="E2203" s="184">
        <f>단가대비표!O345</f>
        <v>0</v>
      </c>
      <c r="F2203" s="178">
        <f>TRUNC(E2203*D2203,1)</f>
        <v>0</v>
      </c>
      <c r="G2203" s="184">
        <f>단가대비표!P345</f>
        <v>169804</v>
      </c>
      <c r="H2203" s="178">
        <f>TRUNC(G2203*D2203,1)</f>
        <v>112070.6</v>
      </c>
      <c r="I2203" s="184">
        <f>단가대비표!V345</f>
        <v>0</v>
      </c>
      <c r="J2203" s="178">
        <f>TRUNC(I2203*D2203,1)</f>
        <v>0</v>
      </c>
      <c r="K2203" s="184">
        <f t="shared" si="339"/>
        <v>169804</v>
      </c>
      <c r="L2203" s="178">
        <f t="shared" si="339"/>
        <v>112070.6</v>
      </c>
      <c r="M2203" s="172" t="s">
        <v>145</v>
      </c>
      <c r="N2203" s="78" t="s">
        <v>4327</v>
      </c>
      <c r="O2203" s="78" t="s">
        <v>4472</v>
      </c>
      <c r="P2203" s="78" t="s">
        <v>332</v>
      </c>
      <c r="Q2203" s="78" t="s">
        <v>332</v>
      </c>
      <c r="R2203" s="78" t="s">
        <v>331</v>
      </c>
      <c r="AV2203" s="78" t="s">
        <v>145</v>
      </c>
      <c r="AW2203" s="78" t="s">
        <v>6062</v>
      </c>
      <c r="AX2203" s="78" t="s">
        <v>145</v>
      </c>
      <c r="AY2203" s="78" t="s">
        <v>145</v>
      </c>
      <c r="AZ2203" s="78" t="s">
        <v>145</v>
      </c>
    </row>
    <row r="2204" spans="1:52" ht="30" customHeight="1">
      <c r="A2204" s="172" t="s">
        <v>1494</v>
      </c>
      <c r="B2204" s="172" t="s">
        <v>145</v>
      </c>
      <c r="C2204" s="172" t="s">
        <v>145</v>
      </c>
      <c r="D2204" s="173"/>
      <c r="E2204" s="184"/>
      <c r="F2204" s="178">
        <f>TRUNC(SUMIF(N2201:N2203, N2200, F2201:F2203),0)</f>
        <v>0</v>
      </c>
      <c r="G2204" s="184"/>
      <c r="H2204" s="178">
        <f>TRUNC(SUMIF(N2201:N2203, N2200, H2201:H2203),0)</f>
        <v>112070</v>
      </c>
      <c r="I2204" s="184"/>
      <c r="J2204" s="178">
        <f>TRUNC(SUMIF(N2201:N2203, N2200, J2201:J2203),0)</f>
        <v>0</v>
      </c>
      <c r="K2204" s="184"/>
      <c r="L2204" s="178">
        <f>F2204+H2204+J2204</f>
        <v>112070</v>
      </c>
      <c r="M2204" s="172" t="s">
        <v>145</v>
      </c>
      <c r="N2204" s="78" t="s">
        <v>342</v>
      </c>
      <c r="O2204" s="78" t="s">
        <v>342</v>
      </c>
      <c r="P2204" s="78" t="s">
        <v>145</v>
      </c>
      <c r="Q2204" s="78" t="s">
        <v>145</v>
      </c>
      <c r="R2204" s="78" t="s">
        <v>145</v>
      </c>
      <c r="AV2204" s="78" t="s">
        <v>145</v>
      </c>
      <c r="AW2204" s="78" t="s">
        <v>145</v>
      </c>
      <c r="AX2204" s="78" t="s">
        <v>145</v>
      </c>
      <c r="AY2204" s="78" t="s">
        <v>145</v>
      </c>
      <c r="AZ2204" s="78" t="s">
        <v>145</v>
      </c>
    </row>
    <row r="2205" spans="1:52" ht="30" customHeight="1">
      <c r="A2205" s="173"/>
      <c r="B2205" s="173"/>
      <c r="C2205" s="173"/>
      <c r="D2205" s="173"/>
      <c r="E2205" s="184"/>
      <c r="F2205" s="178"/>
      <c r="G2205" s="184"/>
      <c r="H2205" s="178"/>
      <c r="I2205" s="184"/>
      <c r="J2205" s="178"/>
      <c r="K2205" s="184"/>
      <c r="L2205" s="178"/>
      <c r="M2205" s="173"/>
    </row>
    <row r="2206" spans="1:52" ht="30" customHeight="1">
      <c r="A2206" s="179" t="s">
        <v>6063</v>
      </c>
      <c r="B2206" s="180"/>
      <c r="C2206" s="180"/>
      <c r="D2206" s="180"/>
      <c r="E2206" s="181"/>
      <c r="F2206" s="182"/>
      <c r="G2206" s="181"/>
      <c r="H2206" s="182"/>
      <c r="I2206" s="181"/>
      <c r="J2206" s="182"/>
      <c r="K2206" s="181"/>
      <c r="L2206" s="182"/>
      <c r="M2206" s="183"/>
      <c r="N2206" s="78" t="s">
        <v>4328</v>
      </c>
    </row>
    <row r="2207" spans="1:52" ht="30" customHeight="1">
      <c r="A2207" s="172" t="s">
        <v>1602</v>
      </c>
      <c r="B2207" s="172" t="s">
        <v>1603</v>
      </c>
      <c r="C2207" s="172" t="s">
        <v>1273</v>
      </c>
      <c r="D2207" s="173">
        <v>1093</v>
      </c>
      <c r="E2207" s="184">
        <f>단가대비표!O145</f>
        <v>375</v>
      </c>
      <c r="F2207" s="178">
        <f>TRUNC(E2207*D2207,1)</f>
        <v>409875</v>
      </c>
      <c r="G2207" s="184">
        <f>단가대비표!P145</f>
        <v>0</v>
      </c>
      <c r="H2207" s="178">
        <f>TRUNC(G2207*D2207,1)</f>
        <v>0</v>
      </c>
      <c r="I2207" s="184">
        <f>단가대비표!V145</f>
        <v>0</v>
      </c>
      <c r="J2207" s="178">
        <f>TRUNC(I2207*D2207,1)</f>
        <v>0</v>
      </c>
      <c r="K2207" s="184">
        <f t="shared" ref="K2207:L2209" si="340">TRUNC(E2207+G2207+I2207,1)</f>
        <v>375</v>
      </c>
      <c r="L2207" s="178">
        <f t="shared" si="340"/>
        <v>409875</v>
      </c>
      <c r="M2207" s="172" t="s">
        <v>145</v>
      </c>
      <c r="N2207" s="78" t="s">
        <v>4328</v>
      </c>
      <c r="O2207" s="78" t="s">
        <v>4709</v>
      </c>
      <c r="P2207" s="78" t="s">
        <v>332</v>
      </c>
      <c r="Q2207" s="78" t="s">
        <v>332</v>
      </c>
      <c r="R2207" s="78" t="s">
        <v>331</v>
      </c>
      <c r="AV2207" s="78" t="s">
        <v>145</v>
      </c>
      <c r="AW2207" s="78" t="s">
        <v>6064</v>
      </c>
      <c r="AX2207" s="78" t="s">
        <v>145</v>
      </c>
      <c r="AY2207" s="78" t="s">
        <v>145</v>
      </c>
      <c r="AZ2207" s="78" t="s">
        <v>145</v>
      </c>
    </row>
    <row r="2208" spans="1:52" ht="30" customHeight="1">
      <c r="A2208" s="172" t="s">
        <v>904</v>
      </c>
      <c r="B2208" s="172" t="s">
        <v>1616</v>
      </c>
      <c r="C2208" s="172" t="s">
        <v>381</v>
      </c>
      <c r="D2208" s="173">
        <v>0.78</v>
      </c>
      <c r="E2208" s="184">
        <f>단가대비표!O44</f>
        <v>0</v>
      </c>
      <c r="F2208" s="178">
        <f>TRUNC(E2208*D2208,1)</f>
        <v>0</v>
      </c>
      <c r="G2208" s="184">
        <f>단가대비표!P44</f>
        <v>0</v>
      </c>
      <c r="H2208" s="178">
        <f>TRUNC(G2208*D2208,1)</f>
        <v>0</v>
      </c>
      <c r="I2208" s="184">
        <f>단가대비표!V44</f>
        <v>0</v>
      </c>
      <c r="J2208" s="178">
        <f>TRUNC(I2208*D2208,1)</f>
        <v>0</v>
      </c>
      <c r="K2208" s="184">
        <f t="shared" si="340"/>
        <v>0</v>
      </c>
      <c r="L2208" s="178">
        <f t="shared" si="340"/>
        <v>0</v>
      </c>
      <c r="M2208" s="172" t="s">
        <v>1576</v>
      </c>
      <c r="N2208" s="78" t="s">
        <v>4328</v>
      </c>
      <c r="O2208" s="78" t="s">
        <v>4727</v>
      </c>
      <c r="P2208" s="78" t="s">
        <v>332</v>
      </c>
      <c r="Q2208" s="78" t="s">
        <v>332</v>
      </c>
      <c r="R2208" s="78" t="s">
        <v>331</v>
      </c>
      <c r="AV2208" s="78" t="s">
        <v>145</v>
      </c>
      <c r="AW2208" s="78" t="s">
        <v>6065</v>
      </c>
      <c r="AX2208" s="78" t="s">
        <v>145</v>
      </c>
      <c r="AY2208" s="78" t="s">
        <v>145</v>
      </c>
      <c r="AZ2208" s="78" t="s">
        <v>145</v>
      </c>
    </row>
    <row r="2209" spans="1:52" ht="30" customHeight="1">
      <c r="A2209" s="172" t="s">
        <v>1516</v>
      </c>
      <c r="B2209" s="172" t="s">
        <v>1514</v>
      </c>
      <c r="C2209" s="172" t="s">
        <v>1515</v>
      </c>
      <c r="D2209" s="173">
        <v>0.66</v>
      </c>
      <c r="E2209" s="184">
        <f>단가대비표!O345</f>
        <v>0</v>
      </c>
      <c r="F2209" s="178">
        <f>TRUNC(E2209*D2209,1)</f>
        <v>0</v>
      </c>
      <c r="G2209" s="184">
        <f>단가대비표!P345</f>
        <v>169804</v>
      </c>
      <c r="H2209" s="178">
        <f>TRUNC(G2209*D2209,1)</f>
        <v>112070.6</v>
      </c>
      <c r="I2209" s="184">
        <f>단가대비표!V345</f>
        <v>0</v>
      </c>
      <c r="J2209" s="178">
        <f>TRUNC(I2209*D2209,1)</f>
        <v>0</v>
      </c>
      <c r="K2209" s="184">
        <f t="shared" si="340"/>
        <v>169804</v>
      </c>
      <c r="L2209" s="178">
        <f t="shared" si="340"/>
        <v>112070.6</v>
      </c>
      <c r="M2209" s="172" t="s">
        <v>145</v>
      </c>
      <c r="N2209" s="78" t="s">
        <v>4328</v>
      </c>
      <c r="O2209" s="78" t="s">
        <v>4472</v>
      </c>
      <c r="P2209" s="78" t="s">
        <v>332</v>
      </c>
      <c r="Q2209" s="78" t="s">
        <v>332</v>
      </c>
      <c r="R2209" s="78" t="s">
        <v>331</v>
      </c>
      <c r="AV2209" s="78" t="s">
        <v>145</v>
      </c>
      <c r="AW2209" s="78" t="s">
        <v>6066</v>
      </c>
      <c r="AX2209" s="78" t="s">
        <v>145</v>
      </c>
      <c r="AY2209" s="78" t="s">
        <v>145</v>
      </c>
      <c r="AZ2209" s="78" t="s">
        <v>145</v>
      </c>
    </row>
    <row r="2210" spans="1:52" ht="30" customHeight="1">
      <c r="A2210" s="172" t="s">
        <v>1494</v>
      </c>
      <c r="B2210" s="172" t="s">
        <v>145</v>
      </c>
      <c r="C2210" s="172" t="s">
        <v>145</v>
      </c>
      <c r="D2210" s="173"/>
      <c r="E2210" s="184"/>
      <c r="F2210" s="178">
        <f>TRUNC(SUMIF(N2207:N2209, N2206, F2207:F2209),0)</f>
        <v>409875</v>
      </c>
      <c r="G2210" s="184"/>
      <c r="H2210" s="178">
        <f>TRUNC(SUMIF(N2207:N2209, N2206, H2207:H2209),0)</f>
        <v>112070</v>
      </c>
      <c r="I2210" s="184"/>
      <c r="J2210" s="178">
        <f>TRUNC(SUMIF(N2207:N2209, N2206, J2207:J2209),0)</f>
        <v>0</v>
      </c>
      <c r="K2210" s="184"/>
      <c r="L2210" s="178">
        <f>F2210+H2210+J2210</f>
        <v>521945</v>
      </c>
      <c r="M2210" s="172" t="s">
        <v>145</v>
      </c>
      <c r="N2210" s="78" t="s">
        <v>342</v>
      </c>
      <c r="O2210" s="78" t="s">
        <v>342</v>
      </c>
      <c r="P2210" s="78" t="s">
        <v>145</v>
      </c>
      <c r="Q2210" s="78" t="s">
        <v>145</v>
      </c>
      <c r="R2210" s="78" t="s">
        <v>145</v>
      </c>
      <c r="AV2210" s="78" t="s">
        <v>145</v>
      </c>
      <c r="AW2210" s="78" t="s">
        <v>145</v>
      </c>
      <c r="AX2210" s="78" t="s">
        <v>145</v>
      </c>
      <c r="AY2210" s="78" t="s">
        <v>145</v>
      </c>
      <c r="AZ2210" s="78" t="s">
        <v>145</v>
      </c>
    </row>
    <row r="2211" spans="1:52" ht="30" customHeight="1">
      <c r="A2211" s="173"/>
      <c r="B2211" s="173"/>
      <c r="C2211" s="173"/>
      <c r="D2211" s="173"/>
      <c r="E2211" s="184"/>
      <c r="F2211" s="178"/>
      <c r="G2211" s="184"/>
      <c r="H2211" s="178"/>
      <c r="I2211" s="184"/>
      <c r="J2211" s="178"/>
      <c r="K2211" s="184"/>
      <c r="L2211" s="178"/>
      <c r="M2211" s="173"/>
    </row>
    <row r="2212" spans="1:52" ht="30" customHeight="1">
      <c r="A2212" s="179" t="s">
        <v>6067</v>
      </c>
      <c r="B2212" s="180"/>
      <c r="C2212" s="180"/>
      <c r="D2212" s="180"/>
      <c r="E2212" s="181"/>
      <c r="F2212" s="182"/>
      <c r="G2212" s="181"/>
      <c r="H2212" s="182"/>
      <c r="I2212" s="181"/>
      <c r="J2212" s="182"/>
      <c r="K2212" s="181"/>
      <c r="L2212" s="182"/>
      <c r="M2212" s="183"/>
      <c r="N2212" s="78" t="s">
        <v>4329</v>
      </c>
    </row>
    <row r="2213" spans="1:52" ht="30" customHeight="1">
      <c r="A2213" s="172" t="s">
        <v>1774</v>
      </c>
      <c r="B2213" s="172" t="s">
        <v>1514</v>
      </c>
      <c r="C2213" s="172" t="s">
        <v>1515</v>
      </c>
      <c r="D2213" s="173">
        <v>0.111</v>
      </c>
      <c r="E2213" s="184">
        <f>단가대비표!O364</f>
        <v>0</v>
      </c>
      <c r="F2213" s="178">
        <f>TRUNC(E2213*D2213,1)</f>
        <v>0</v>
      </c>
      <c r="G2213" s="184">
        <f>단가대비표!P364</f>
        <v>284337</v>
      </c>
      <c r="H2213" s="178">
        <f>TRUNC(G2213*D2213,1)</f>
        <v>31561.4</v>
      </c>
      <c r="I2213" s="184">
        <f>단가대비표!V364</f>
        <v>0</v>
      </c>
      <c r="J2213" s="178">
        <f>TRUNC(I2213*D2213,1)</f>
        <v>0</v>
      </c>
      <c r="K2213" s="184">
        <f t="shared" ref="K2213:L2215" si="341">TRUNC(E2213+G2213+I2213,1)</f>
        <v>284337</v>
      </c>
      <c r="L2213" s="178">
        <f t="shared" si="341"/>
        <v>31561.4</v>
      </c>
      <c r="M2213" s="172" t="s">
        <v>145</v>
      </c>
      <c r="N2213" s="78" t="s">
        <v>4329</v>
      </c>
      <c r="O2213" s="78" t="s">
        <v>5371</v>
      </c>
      <c r="P2213" s="78" t="s">
        <v>332</v>
      </c>
      <c r="Q2213" s="78" t="s">
        <v>332</v>
      </c>
      <c r="R2213" s="78" t="s">
        <v>331</v>
      </c>
      <c r="V2213">
        <v>1</v>
      </c>
      <c r="AV2213" s="78" t="s">
        <v>145</v>
      </c>
      <c r="AW2213" s="78" t="s">
        <v>6068</v>
      </c>
      <c r="AX2213" s="78" t="s">
        <v>145</v>
      </c>
      <c r="AY2213" s="78" t="s">
        <v>145</v>
      </c>
      <c r="AZ2213" s="78" t="s">
        <v>145</v>
      </c>
    </row>
    <row r="2214" spans="1:52" ht="30" customHeight="1">
      <c r="A2214" s="172" t="s">
        <v>1516</v>
      </c>
      <c r="B2214" s="172" t="s">
        <v>1514</v>
      </c>
      <c r="C2214" s="172" t="s">
        <v>1515</v>
      </c>
      <c r="D2214" s="173">
        <v>5.6000000000000001E-2</v>
      </c>
      <c r="E2214" s="184">
        <f>단가대비표!O345</f>
        <v>0</v>
      </c>
      <c r="F2214" s="178">
        <f>TRUNC(E2214*D2214,1)</f>
        <v>0</v>
      </c>
      <c r="G2214" s="184">
        <f>단가대비표!P345</f>
        <v>169804</v>
      </c>
      <c r="H2214" s="178">
        <f>TRUNC(G2214*D2214,1)</f>
        <v>9509</v>
      </c>
      <c r="I2214" s="184">
        <f>단가대비표!V345</f>
        <v>0</v>
      </c>
      <c r="J2214" s="178">
        <f>TRUNC(I2214*D2214,1)</f>
        <v>0</v>
      </c>
      <c r="K2214" s="184">
        <f t="shared" si="341"/>
        <v>169804</v>
      </c>
      <c r="L2214" s="178">
        <f t="shared" si="341"/>
        <v>9509</v>
      </c>
      <c r="M2214" s="172" t="s">
        <v>145</v>
      </c>
      <c r="N2214" s="78" t="s">
        <v>4329</v>
      </c>
      <c r="O2214" s="78" t="s">
        <v>4472</v>
      </c>
      <c r="P2214" s="78" t="s">
        <v>332</v>
      </c>
      <c r="Q2214" s="78" t="s">
        <v>332</v>
      </c>
      <c r="R2214" s="78" t="s">
        <v>331</v>
      </c>
      <c r="V2214">
        <v>1</v>
      </c>
      <c r="AV2214" s="78" t="s">
        <v>145</v>
      </c>
      <c r="AW2214" s="78" t="s">
        <v>6069</v>
      </c>
      <c r="AX2214" s="78" t="s">
        <v>145</v>
      </c>
      <c r="AY2214" s="78" t="s">
        <v>145</v>
      </c>
      <c r="AZ2214" s="78" t="s">
        <v>145</v>
      </c>
    </row>
    <row r="2215" spans="1:52" ht="30" customHeight="1">
      <c r="A2215" s="172" t="s">
        <v>1580</v>
      </c>
      <c r="B2215" s="172" t="s">
        <v>1673</v>
      </c>
      <c r="C2215" s="172" t="s">
        <v>1096</v>
      </c>
      <c r="D2215" s="173">
        <v>1</v>
      </c>
      <c r="E2215" s="184">
        <v>0</v>
      </c>
      <c r="F2215" s="178">
        <f>TRUNC(E2215*D2215,1)</f>
        <v>0</v>
      </c>
      <c r="G2215" s="184">
        <v>0</v>
      </c>
      <c r="H2215" s="178">
        <f>TRUNC(G2215*D2215,1)</f>
        <v>0</v>
      </c>
      <c r="I2215" s="184">
        <f>TRUNC(SUMIF(V2213:V2215, RIGHTB(O2215, 1), H2213:H2215)*U2215, 2)</f>
        <v>1232.1099999999999</v>
      </c>
      <c r="J2215" s="178">
        <f>TRUNC(I2215*D2215,1)</f>
        <v>1232.0999999999999</v>
      </c>
      <c r="K2215" s="184">
        <f t="shared" si="341"/>
        <v>1232.0999999999999</v>
      </c>
      <c r="L2215" s="178">
        <f t="shared" si="341"/>
        <v>1232.0999999999999</v>
      </c>
      <c r="M2215" s="172" t="s">
        <v>145</v>
      </c>
      <c r="N2215" s="78" t="s">
        <v>4329</v>
      </c>
      <c r="O2215" s="78" t="s">
        <v>4186</v>
      </c>
      <c r="P2215" s="78" t="s">
        <v>332</v>
      </c>
      <c r="Q2215" s="78" t="s">
        <v>332</v>
      </c>
      <c r="R2215" s="78" t="s">
        <v>332</v>
      </c>
      <c r="S2215">
        <v>1</v>
      </c>
      <c r="T2215">
        <v>2</v>
      </c>
      <c r="U2215">
        <v>0.03</v>
      </c>
      <c r="AV2215" s="78" t="s">
        <v>145</v>
      </c>
      <c r="AW2215" s="78" t="s">
        <v>6070</v>
      </c>
      <c r="AX2215" s="78" t="s">
        <v>145</v>
      </c>
      <c r="AY2215" s="78" t="s">
        <v>145</v>
      </c>
      <c r="AZ2215" s="78" t="s">
        <v>145</v>
      </c>
    </row>
    <row r="2216" spans="1:52" ht="30" customHeight="1">
      <c r="A2216" s="172" t="s">
        <v>1494</v>
      </c>
      <c r="B2216" s="172" t="s">
        <v>145</v>
      </c>
      <c r="C2216" s="172" t="s">
        <v>145</v>
      </c>
      <c r="D2216" s="173"/>
      <c r="E2216" s="184"/>
      <c r="F2216" s="178">
        <f>TRUNC(SUMIF(N2213:N2215, N2212, F2213:F2215),0)</f>
        <v>0</v>
      </c>
      <c r="G2216" s="184"/>
      <c r="H2216" s="178">
        <f>TRUNC(SUMIF(N2213:N2215, N2212, H2213:H2215),0)</f>
        <v>41070</v>
      </c>
      <c r="I2216" s="184"/>
      <c r="J2216" s="178">
        <f>TRUNC(SUMIF(N2213:N2215, N2212, J2213:J2215),0)</f>
        <v>1232</v>
      </c>
      <c r="K2216" s="184"/>
      <c r="L2216" s="178">
        <f>F2216+H2216+J2216</f>
        <v>42302</v>
      </c>
      <c r="M2216" s="172" t="s">
        <v>145</v>
      </c>
      <c r="N2216" s="78" t="s">
        <v>342</v>
      </c>
      <c r="O2216" s="78" t="s">
        <v>342</v>
      </c>
      <c r="P2216" s="78" t="s">
        <v>145</v>
      </c>
      <c r="Q2216" s="78" t="s">
        <v>145</v>
      </c>
      <c r="R2216" s="78" t="s">
        <v>145</v>
      </c>
      <c r="AV2216" s="78" t="s">
        <v>145</v>
      </c>
      <c r="AW2216" s="78" t="s">
        <v>145</v>
      </c>
      <c r="AX2216" s="78" t="s">
        <v>145</v>
      </c>
      <c r="AY2216" s="78" t="s">
        <v>145</v>
      </c>
      <c r="AZ2216" s="78" t="s">
        <v>145</v>
      </c>
    </row>
    <row r="2217" spans="1:52" ht="30" customHeight="1">
      <c r="A2217" s="173"/>
      <c r="B2217" s="173"/>
      <c r="C2217" s="173"/>
      <c r="D2217" s="173"/>
      <c r="E2217" s="184"/>
      <c r="F2217" s="178"/>
      <c r="G2217" s="184"/>
      <c r="H2217" s="178"/>
      <c r="I2217" s="184"/>
      <c r="J2217" s="178"/>
      <c r="K2217" s="184"/>
      <c r="L2217" s="178"/>
      <c r="M2217" s="173"/>
    </row>
    <row r="2218" spans="1:52" ht="30" customHeight="1">
      <c r="A2218" s="179" t="s">
        <v>6071</v>
      </c>
      <c r="B2218" s="180"/>
      <c r="C2218" s="180"/>
      <c r="D2218" s="180"/>
      <c r="E2218" s="181"/>
      <c r="F2218" s="182"/>
      <c r="G2218" s="181"/>
      <c r="H2218" s="182"/>
      <c r="I2218" s="181"/>
      <c r="J2218" s="182"/>
      <c r="K2218" s="181"/>
      <c r="L2218" s="182"/>
      <c r="M2218" s="183"/>
      <c r="N2218" s="78" t="s">
        <v>4330</v>
      </c>
    </row>
    <row r="2219" spans="1:52" ht="30" customHeight="1">
      <c r="A2219" s="172" t="s">
        <v>1847</v>
      </c>
      <c r="B2219" s="172" t="s">
        <v>1514</v>
      </c>
      <c r="C2219" s="172" t="s">
        <v>1515</v>
      </c>
      <c r="D2219" s="173">
        <v>1.6E-2</v>
      </c>
      <c r="E2219" s="184">
        <f>단가대비표!O368</f>
        <v>0</v>
      </c>
      <c r="F2219" s="178">
        <f>TRUNC(E2219*D2219,1)</f>
        <v>0</v>
      </c>
      <c r="G2219" s="184">
        <f>단가대비표!P368</f>
        <v>202696</v>
      </c>
      <c r="H2219" s="178">
        <f>TRUNC(G2219*D2219,1)</f>
        <v>3243.1</v>
      </c>
      <c r="I2219" s="184">
        <f>단가대비표!V368</f>
        <v>0</v>
      </c>
      <c r="J2219" s="178">
        <f>TRUNC(I2219*D2219,1)</f>
        <v>0</v>
      </c>
      <c r="K2219" s="184">
        <f>TRUNC(E2219+G2219+I2219,1)</f>
        <v>202696</v>
      </c>
      <c r="L2219" s="178">
        <f>TRUNC(F2219+H2219+J2219,1)</f>
        <v>3243.1</v>
      </c>
      <c r="M2219" s="172" t="s">
        <v>145</v>
      </c>
      <c r="N2219" s="78" t="s">
        <v>4330</v>
      </c>
      <c r="O2219" s="78" t="s">
        <v>6072</v>
      </c>
      <c r="P2219" s="78" t="s">
        <v>332</v>
      </c>
      <c r="Q2219" s="78" t="s">
        <v>332</v>
      </c>
      <c r="R2219" s="78" t="s">
        <v>331</v>
      </c>
      <c r="AV2219" s="78" t="s">
        <v>145</v>
      </c>
      <c r="AW2219" s="78" t="s">
        <v>6073</v>
      </c>
      <c r="AX2219" s="78" t="s">
        <v>145</v>
      </c>
      <c r="AY2219" s="78" t="s">
        <v>145</v>
      </c>
      <c r="AZ2219" s="78" t="s">
        <v>145</v>
      </c>
    </row>
    <row r="2220" spans="1:52" ht="30" customHeight="1">
      <c r="A2220" s="172" t="s">
        <v>1494</v>
      </c>
      <c r="B2220" s="172" t="s">
        <v>145</v>
      </c>
      <c r="C2220" s="172" t="s">
        <v>145</v>
      </c>
      <c r="D2220" s="173"/>
      <c r="E2220" s="184"/>
      <c r="F2220" s="178">
        <f>TRUNC(SUMIF(N2219:N2219, N2218, F2219:F2219),0)</f>
        <v>0</v>
      </c>
      <c r="G2220" s="184"/>
      <c r="H2220" s="178">
        <f>TRUNC(SUMIF(N2219:N2219, N2218, H2219:H2219),0)</f>
        <v>3243</v>
      </c>
      <c r="I2220" s="184"/>
      <c r="J2220" s="178">
        <f>TRUNC(SUMIF(N2219:N2219, N2218, J2219:J2219),0)</f>
        <v>0</v>
      </c>
      <c r="K2220" s="184"/>
      <c r="L2220" s="178">
        <f>F2220+H2220+J2220</f>
        <v>3243</v>
      </c>
      <c r="M2220" s="172" t="s">
        <v>145</v>
      </c>
      <c r="N2220" s="78" t="s">
        <v>342</v>
      </c>
      <c r="O2220" s="78" t="s">
        <v>342</v>
      </c>
      <c r="P2220" s="78" t="s">
        <v>145</v>
      </c>
      <c r="Q2220" s="78" t="s">
        <v>145</v>
      </c>
      <c r="R2220" s="78" t="s">
        <v>145</v>
      </c>
      <c r="AV2220" s="78" t="s">
        <v>145</v>
      </c>
      <c r="AW2220" s="78" t="s">
        <v>145</v>
      </c>
      <c r="AX2220" s="78" t="s">
        <v>145</v>
      </c>
      <c r="AY2220" s="78" t="s">
        <v>145</v>
      </c>
      <c r="AZ2220" s="78" t="s">
        <v>145</v>
      </c>
    </row>
    <row r="2221" spans="1:52" ht="30" customHeight="1">
      <c r="A2221" s="173"/>
      <c r="B2221" s="173"/>
      <c r="C2221" s="173"/>
      <c r="D2221" s="173"/>
      <c r="E2221" s="184"/>
      <c r="F2221" s="178"/>
      <c r="G2221" s="184"/>
      <c r="H2221" s="178"/>
      <c r="I2221" s="184"/>
      <c r="J2221" s="178"/>
      <c r="K2221" s="184"/>
      <c r="L2221" s="178"/>
      <c r="M2221" s="173"/>
    </row>
    <row r="2222" spans="1:52" ht="30" customHeight="1">
      <c r="A2222" s="179" t="s">
        <v>6074</v>
      </c>
      <c r="B2222" s="180"/>
      <c r="C2222" s="180"/>
      <c r="D2222" s="180"/>
      <c r="E2222" s="181"/>
      <c r="F2222" s="182"/>
      <c r="G2222" s="181"/>
      <c r="H2222" s="182"/>
      <c r="I2222" s="181"/>
      <c r="J2222" s="182"/>
      <c r="K2222" s="181"/>
      <c r="L2222" s="182"/>
      <c r="M2222" s="183"/>
      <c r="N2222" s="78" t="s">
        <v>4331</v>
      </c>
    </row>
    <row r="2223" spans="1:52" ht="30" customHeight="1">
      <c r="A2223" s="172" t="s">
        <v>1848</v>
      </c>
      <c r="B2223" s="172" t="s">
        <v>1849</v>
      </c>
      <c r="C2223" s="172" t="s">
        <v>358</v>
      </c>
      <c r="D2223" s="173">
        <v>1.1000000000000001</v>
      </c>
      <c r="E2223" s="184">
        <f>단가대비표!O147</f>
        <v>632</v>
      </c>
      <c r="F2223" s="178">
        <f>TRUNC(E2223*D2223,1)</f>
        <v>695.2</v>
      </c>
      <c r="G2223" s="184">
        <f>단가대비표!P147</f>
        <v>0</v>
      </c>
      <c r="H2223" s="178">
        <f>TRUNC(G2223*D2223,1)</f>
        <v>0</v>
      </c>
      <c r="I2223" s="184">
        <f>단가대비표!V147</f>
        <v>0</v>
      </c>
      <c r="J2223" s="178">
        <f>TRUNC(I2223*D2223,1)</f>
        <v>0</v>
      </c>
      <c r="K2223" s="184">
        <f t="shared" ref="K2223:L2225" si="342">TRUNC(E2223+G2223+I2223,1)</f>
        <v>632</v>
      </c>
      <c r="L2223" s="178">
        <f t="shared" si="342"/>
        <v>695.2</v>
      </c>
      <c r="M2223" s="172" t="s">
        <v>145</v>
      </c>
      <c r="N2223" s="78" t="s">
        <v>4331</v>
      </c>
      <c r="O2223" s="78" t="s">
        <v>6075</v>
      </c>
      <c r="P2223" s="78" t="s">
        <v>332</v>
      </c>
      <c r="Q2223" s="78" t="s">
        <v>332</v>
      </c>
      <c r="R2223" s="78" t="s">
        <v>331</v>
      </c>
      <c r="AV2223" s="78" t="s">
        <v>145</v>
      </c>
      <c r="AW2223" s="78" t="s">
        <v>6076</v>
      </c>
      <c r="AX2223" s="78" t="s">
        <v>145</v>
      </c>
      <c r="AY2223" s="78" t="s">
        <v>145</v>
      </c>
      <c r="AZ2223" s="78" t="s">
        <v>145</v>
      </c>
    </row>
    <row r="2224" spans="1:52" ht="30" customHeight="1">
      <c r="A2224" s="172" t="s">
        <v>1850</v>
      </c>
      <c r="B2224" s="172" t="s">
        <v>1851</v>
      </c>
      <c r="C2224" s="172" t="s">
        <v>1273</v>
      </c>
      <c r="D2224" s="173">
        <v>0.04</v>
      </c>
      <c r="E2224" s="184">
        <f>단가대비표!O273</f>
        <v>1455</v>
      </c>
      <c r="F2224" s="178">
        <f>TRUNC(E2224*D2224,1)</f>
        <v>58.2</v>
      </c>
      <c r="G2224" s="184">
        <f>단가대비표!P273</f>
        <v>0</v>
      </c>
      <c r="H2224" s="178">
        <f>TRUNC(G2224*D2224,1)</f>
        <v>0</v>
      </c>
      <c r="I2224" s="184">
        <f>단가대비표!V273</f>
        <v>0</v>
      </c>
      <c r="J2224" s="178">
        <f>TRUNC(I2224*D2224,1)</f>
        <v>0</v>
      </c>
      <c r="K2224" s="184">
        <f t="shared" si="342"/>
        <v>1455</v>
      </c>
      <c r="L2224" s="178">
        <f t="shared" si="342"/>
        <v>58.2</v>
      </c>
      <c r="M2224" s="172" t="s">
        <v>145</v>
      </c>
      <c r="N2224" s="78" t="s">
        <v>4331</v>
      </c>
      <c r="O2224" s="78" t="s">
        <v>6077</v>
      </c>
      <c r="P2224" s="78" t="s">
        <v>332</v>
      </c>
      <c r="Q2224" s="78" t="s">
        <v>332</v>
      </c>
      <c r="R2224" s="78" t="s">
        <v>331</v>
      </c>
      <c r="AV2224" s="78" t="s">
        <v>145</v>
      </c>
      <c r="AW2224" s="78" t="s">
        <v>6078</v>
      </c>
      <c r="AX2224" s="78" t="s">
        <v>145</v>
      </c>
      <c r="AY2224" s="78" t="s">
        <v>145</v>
      </c>
      <c r="AZ2224" s="78" t="s">
        <v>145</v>
      </c>
    </row>
    <row r="2225" spans="1:52" ht="30" customHeight="1">
      <c r="A2225" s="172" t="s">
        <v>1683</v>
      </c>
      <c r="B2225" s="172" t="s">
        <v>1514</v>
      </c>
      <c r="C2225" s="172" t="s">
        <v>1515</v>
      </c>
      <c r="D2225" s="173">
        <v>0.01</v>
      </c>
      <c r="E2225" s="184">
        <f>단가대비표!O363</f>
        <v>0</v>
      </c>
      <c r="F2225" s="178">
        <f>TRUNC(E2225*D2225,1)</f>
        <v>0</v>
      </c>
      <c r="G2225" s="184">
        <f>단가대비표!P363</f>
        <v>272354</v>
      </c>
      <c r="H2225" s="178">
        <f>TRUNC(G2225*D2225,1)</f>
        <v>2723.5</v>
      </c>
      <c r="I2225" s="184">
        <f>단가대비표!V363</f>
        <v>0</v>
      </c>
      <c r="J2225" s="178">
        <f>TRUNC(I2225*D2225,1)</f>
        <v>0</v>
      </c>
      <c r="K2225" s="184">
        <f t="shared" si="342"/>
        <v>272354</v>
      </c>
      <c r="L2225" s="178">
        <f t="shared" si="342"/>
        <v>2723.5</v>
      </c>
      <c r="M2225" s="172" t="s">
        <v>145</v>
      </c>
      <c r="N2225" s="78" t="s">
        <v>4331</v>
      </c>
      <c r="O2225" s="78" t="s">
        <v>5015</v>
      </c>
      <c r="P2225" s="78" t="s">
        <v>332</v>
      </c>
      <c r="Q2225" s="78" t="s">
        <v>332</v>
      </c>
      <c r="R2225" s="78" t="s">
        <v>331</v>
      </c>
      <c r="AV2225" s="78" t="s">
        <v>145</v>
      </c>
      <c r="AW2225" s="78" t="s">
        <v>6079</v>
      </c>
      <c r="AX2225" s="78" t="s">
        <v>145</v>
      </c>
      <c r="AY2225" s="78" t="s">
        <v>145</v>
      </c>
      <c r="AZ2225" s="78" t="s">
        <v>145</v>
      </c>
    </row>
    <row r="2226" spans="1:52" ht="30" customHeight="1">
      <c r="A2226" s="172" t="s">
        <v>1494</v>
      </c>
      <c r="B2226" s="172" t="s">
        <v>145</v>
      </c>
      <c r="C2226" s="172" t="s">
        <v>145</v>
      </c>
      <c r="D2226" s="173"/>
      <c r="E2226" s="184"/>
      <c r="F2226" s="178">
        <f>TRUNC(SUMIF(N2223:N2225, N2222, F2223:F2225),0)</f>
        <v>753</v>
      </c>
      <c r="G2226" s="184"/>
      <c r="H2226" s="178">
        <f>TRUNC(SUMIF(N2223:N2225, N2222, H2223:H2225),0)</f>
        <v>2723</v>
      </c>
      <c r="I2226" s="184"/>
      <c r="J2226" s="178">
        <f>TRUNC(SUMIF(N2223:N2225, N2222, J2223:J2225),0)</f>
        <v>0</v>
      </c>
      <c r="K2226" s="184"/>
      <c r="L2226" s="178">
        <f>F2226+H2226+J2226</f>
        <v>3476</v>
      </c>
      <c r="M2226" s="172" t="s">
        <v>145</v>
      </c>
      <c r="N2226" s="78" t="s">
        <v>342</v>
      </c>
      <c r="O2226" s="78" t="s">
        <v>342</v>
      </c>
      <c r="P2226" s="78" t="s">
        <v>145</v>
      </c>
      <c r="Q2226" s="78" t="s">
        <v>145</v>
      </c>
      <c r="R2226" s="78" t="s">
        <v>145</v>
      </c>
      <c r="AV2226" s="78" t="s">
        <v>145</v>
      </c>
      <c r="AW2226" s="78" t="s">
        <v>145</v>
      </c>
      <c r="AX2226" s="78" t="s">
        <v>145</v>
      </c>
      <c r="AY2226" s="78" t="s">
        <v>145</v>
      </c>
      <c r="AZ2226" s="78" t="s">
        <v>145</v>
      </c>
    </row>
    <row r="2227" spans="1:52" ht="30" customHeight="1">
      <c r="A2227" s="173"/>
      <c r="B2227" s="173"/>
      <c r="C2227" s="173"/>
      <c r="D2227" s="173"/>
      <c r="E2227" s="184"/>
      <c r="F2227" s="178"/>
      <c r="G2227" s="184"/>
      <c r="H2227" s="178"/>
      <c r="I2227" s="184"/>
      <c r="J2227" s="178"/>
      <c r="K2227" s="184"/>
      <c r="L2227" s="178"/>
      <c r="M2227" s="173"/>
    </row>
    <row r="2228" spans="1:52" ht="30" customHeight="1">
      <c r="A2228" s="179" t="s">
        <v>6080</v>
      </c>
      <c r="B2228" s="180"/>
      <c r="C2228" s="180"/>
      <c r="D2228" s="180"/>
      <c r="E2228" s="181"/>
      <c r="F2228" s="182"/>
      <c r="G2228" s="181"/>
      <c r="H2228" s="182"/>
      <c r="I2228" s="181"/>
      <c r="J2228" s="182"/>
      <c r="K2228" s="181"/>
      <c r="L2228" s="182"/>
      <c r="M2228" s="183"/>
      <c r="N2228" s="78" t="s">
        <v>4332</v>
      </c>
    </row>
    <row r="2229" spans="1:52" ht="30" customHeight="1">
      <c r="A2229" s="172" t="s">
        <v>1683</v>
      </c>
      <c r="B2229" s="172" t="s">
        <v>1514</v>
      </c>
      <c r="C2229" s="172" t="s">
        <v>1515</v>
      </c>
      <c r="D2229" s="173">
        <v>4.3999999999999997E-2</v>
      </c>
      <c r="E2229" s="184">
        <f>단가대비표!O363</f>
        <v>0</v>
      </c>
      <c r="F2229" s="178">
        <f>TRUNC(E2229*D2229,1)</f>
        <v>0</v>
      </c>
      <c r="G2229" s="184">
        <f>단가대비표!P363</f>
        <v>272354</v>
      </c>
      <c r="H2229" s="178">
        <f>TRUNC(G2229*D2229,1)</f>
        <v>11983.5</v>
      </c>
      <c r="I2229" s="184">
        <f>단가대비표!V363</f>
        <v>0</v>
      </c>
      <c r="J2229" s="178">
        <f>TRUNC(I2229*D2229,1)</f>
        <v>0</v>
      </c>
      <c r="K2229" s="184">
        <f t="shared" ref="K2229:L2231" si="343">TRUNC(E2229+G2229+I2229,1)</f>
        <v>272354</v>
      </c>
      <c r="L2229" s="178">
        <f t="shared" si="343"/>
        <v>11983.5</v>
      </c>
      <c r="M2229" s="172" t="s">
        <v>145</v>
      </c>
      <c r="N2229" s="78" t="s">
        <v>4332</v>
      </c>
      <c r="O2229" s="78" t="s">
        <v>5015</v>
      </c>
      <c r="P2229" s="78" t="s">
        <v>332</v>
      </c>
      <c r="Q2229" s="78" t="s">
        <v>332</v>
      </c>
      <c r="R2229" s="78" t="s">
        <v>331</v>
      </c>
      <c r="V2229">
        <v>1</v>
      </c>
      <c r="AV2229" s="78" t="s">
        <v>145</v>
      </c>
      <c r="AW2229" s="78" t="s">
        <v>6081</v>
      </c>
      <c r="AX2229" s="78" t="s">
        <v>145</v>
      </c>
      <c r="AY2229" s="78" t="s">
        <v>145</v>
      </c>
      <c r="AZ2229" s="78" t="s">
        <v>145</v>
      </c>
    </row>
    <row r="2230" spans="1:52" ht="30" customHeight="1">
      <c r="A2230" s="172" t="s">
        <v>1516</v>
      </c>
      <c r="B2230" s="172" t="s">
        <v>1514</v>
      </c>
      <c r="C2230" s="172" t="s">
        <v>1515</v>
      </c>
      <c r="D2230" s="173">
        <v>2.1999999999999999E-2</v>
      </c>
      <c r="E2230" s="184">
        <f>단가대비표!O345</f>
        <v>0</v>
      </c>
      <c r="F2230" s="178">
        <f>TRUNC(E2230*D2230,1)</f>
        <v>0</v>
      </c>
      <c r="G2230" s="184">
        <f>단가대비표!P345</f>
        <v>169804</v>
      </c>
      <c r="H2230" s="178">
        <f>TRUNC(G2230*D2230,1)</f>
        <v>3735.6</v>
      </c>
      <c r="I2230" s="184">
        <f>단가대비표!V345</f>
        <v>0</v>
      </c>
      <c r="J2230" s="178">
        <f>TRUNC(I2230*D2230,1)</f>
        <v>0</v>
      </c>
      <c r="K2230" s="184">
        <f t="shared" si="343"/>
        <v>169804</v>
      </c>
      <c r="L2230" s="178">
        <f t="shared" si="343"/>
        <v>3735.6</v>
      </c>
      <c r="M2230" s="172" t="s">
        <v>145</v>
      </c>
      <c r="N2230" s="78" t="s">
        <v>4332</v>
      </c>
      <c r="O2230" s="78" t="s">
        <v>4472</v>
      </c>
      <c r="P2230" s="78" t="s">
        <v>332</v>
      </c>
      <c r="Q2230" s="78" t="s">
        <v>332</v>
      </c>
      <c r="R2230" s="78" t="s">
        <v>331</v>
      </c>
      <c r="V2230">
        <v>1</v>
      </c>
      <c r="AV2230" s="78" t="s">
        <v>145</v>
      </c>
      <c r="AW2230" s="78" t="s">
        <v>6082</v>
      </c>
      <c r="AX2230" s="78" t="s">
        <v>145</v>
      </c>
      <c r="AY2230" s="78" t="s">
        <v>145</v>
      </c>
      <c r="AZ2230" s="78" t="s">
        <v>145</v>
      </c>
    </row>
    <row r="2231" spans="1:52" ht="30" customHeight="1">
      <c r="A2231" s="172" t="s">
        <v>1580</v>
      </c>
      <c r="B2231" s="172" t="s">
        <v>1596</v>
      </c>
      <c r="C2231" s="172" t="s">
        <v>1096</v>
      </c>
      <c r="D2231" s="173">
        <v>1</v>
      </c>
      <c r="E2231" s="184">
        <v>0</v>
      </c>
      <c r="F2231" s="178">
        <f>TRUNC(E2231*D2231,1)</f>
        <v>0</v>
      </c>
      <c r="G2231" s="184">
        <v>0</v>
      </c>
      <c r="H2231" s="178">
        <f>TRUNC(G2231*D2231,1)</f>
        <v>0</v>
      </c>
      <c r="I2231" s="184">
        <f>TRUNC(SUMIF(V2229:V2231, RIGHTB(O2231, 1), H2229:H2231)*U2231, 2)</f>
        <v>314.38</v>
      </c>
      <c r="J2231" s="178">
        <f>TRUNC(I2231*D2231,1)</f>
        <v>314.3</v>
      </c>
      <c r="K2231" s="184">
        <f t="shared" si="343"/>
        <v>314.3</v>
      </c>
      <c r="L2231" s="178">
        <f t="shared" si="343"/>
        <v>314.3</v>
      </c>
      <c r="M2231" s="172" t="s">
        <v>145</v>
      </c>
      <c r="N2231" s="78" t="s">
        <v>4332</v>
      </c>
      <c r="O2231" s="78" t="s">
        <v>4186</v>
      </c>
      <c r="P2231" s="78" t="s">
        <v>332</v>
      </c>
      <c r="Q2231" s="78" t="s">
        <v>332</v>
      </c>
      <c r="R2231" s="78" t="s">
        <v>332</v>
      </c>
      <c r="S2231">
        <v>1</v>
      </c>
      <c r="T2231">
        <v>2</v>
      </c>
      <c r="U2231">
        <v>0.02</v>
      </c>
      <c r="AV2231" s="78" t="s">
        <v>145</v>
      </c>
      <c r="AW2231" s="78" t="s">
        <v>6083</v>
      </c>
      <c r="AX2231" s="78" t="s">
        <v>145</v>
      </c>
      <c r="AY2231" s="78" t="s">
        <v>145</v>
      </c>
      <c r="AZ2231" s="78" t="s">
        <v>145</v>
      </c>
    </row>
    <row r="2232" spans="1:52" ht="30" customHeight="1">
      <c r="A2232" s="172" t="s">
        <v>1494</v>
      </c>
      <c r="B2232" s="172" t="s">
        <v>145</v>
      </c>
      <c r="C2232" s="172" t="s">
        <v>145</v>
      </c>
      <c r="D2232" s="173"/>
      <c r="E2232" s="184"/>
      <c r="F2232" s="178">
        <f>TRUNC(SUMIF(N2229:N2231, N2228, F2229:F2231),0)</f>
        <v>0</v>
      </c>
      <c r="G2232" s="184"/>
      <c r="H2232" s="178">
        <f>TRUNC(SUMIF(N2229:N2231, N2228, H2229:H2231),0)</f>
        <v>15719</v>
      </c>
      <c r="I2232" s="184"/>
      <c r="J2232" s="178">
        <f>TRUNC(SUMIF(N2229:N2231, N2228, J2229:J2231),0)</f>
        <v>314</v>
      </c>
      <c r="K2232" s="184"/>
      <c r="L2232" s="178">
        <f>F2232+H2232+J2232</f>
        <v>16033</v>
      </c>
      <c r="M2232" s="172" t="s">
        <v>145</v>
      </c>
      <c r="N2232" s="78" t="s">
        <v>342</v>
      </c>
      <c r="O2232" s="78" t="s">
        <v>342</v>
      </c>
      <c r="P2232" s="78" t="s">
        <v>145</v>
      </c>
      <c r="Q2232" s="78" t="s">
        <v>145</v>
      </c>
      <c r="R2232" s="78" t="s">
        <v>145</v>
      </c>
      <c r="AV2232" s="78" t="s">
        <v>145</v>
      </c>
      <c r="AW2232" s="78" t="s">
        <v>145</v>
      </c>
      <c r="AX2232" s="78" t="s">
        <v>145</v>
      </c>
      <c r="AY2232" s="78" t="s">
        <v>145</v>
      </c>
      <c r="AZ2232" s="78" t="s">
        <v>145</v>
      </c>
    </row>
    <row r="2233" spans="1:52" ht="30" customHeight="1">
      <c r="A2233" s="173"/>
      <c r="B2233" s="173"/>
      <c r="C2233" s="173"/>
      <c r="D2233" s="173"/>
      <c r="E2233" s="184"/>
      <c r="F2233" s="178"/>
      <c r="G2233" s="184"/>
      <c r="H2233" s="178"/>
      <c r="I2233" s="184"/>
      <c r="J2233" s="178"/>
      <c r="K2233" s="184"/>
      <c r="L2233" s="178"/>
      <c r="M2233" s="173"/>
    </row>
    <row r="2234" spans="1:52" ht="30" customHeight="1">
      <c r="A2234" s="179" t="s">
        <v>6084</v>
      </c>
      <c r="B2234" s="180"/>
      <c r="C2234" s="180"/>
      <c r="D2234" s="180"/>
      <c r="E2234" s="181"/>
      <c r="F2234" s="182"/>
      <c r="G2234" s="181"/>
      <c r="H2234" s="182"/>
      <c r="I2234" s="181"/>
      <c r="J2234" s="182"/>
      <c r="K2234" s="181"/>
      <c r="L2234" s="182"/>
      <c r="M2234" s="183"/>
      <c r="N2234" s="78" t="s">
        <v>4333</v>
      </c>
    </row>
    <row r="2235" spans="1:52" ht="30" customHeight="1">
      <c r="A2235" s="172" t="s">
        <v>1774</v>
      </c>
      <c r="B2235" s="172" t="s">
        <v>1514</v>
      </c>
      <c r="C2235" s="172" t="s">
        <v>1515</v>
      </c>
      <c r="D2235" s="173">
        <v>0.125</v>
      </c>
      <c r="E2235" s="184">
        <f>단가대비표!O364</f>
        <v>0</v>
      </c>
      <c r="F2235" s="178">
        <f>TRUNC(E2235*D2235,1)</f>
        <v>0</v>
      </c>
      <c r="G2235" s="184">
        <f>단가대비표!P364</f>
        <v>284337</v>
      </c>
      <c r="H2235" s="178">
        <f>TRUNC(G2235*D2235,1)</f>
        <v>35542.1</v>
      </c>
      <c r="I2235" s="184">
        <f>단가대비표!V364</f>
        <v>0</v>
      </c>
      <c r="J2235" s="178">
        <f>TRUNC(I2235*D2235,1)</f>
        <v>0</v>
      </c>
      <c r="K2235" s="184">
        <f t="shared" ref="K2235:L2237" si="344">TRUNC(E2235+G2235+I2235,1)</f>
        <v>284337</v>
      </c>
      <c r="L2235" s="178">
        <f t="shared" si="344"/>
        <v>35542.1</v>
      </c>
      <c r="M2235" s="172" t="s">
        <v>145</v>
      </c>
      <c r="N2235" s="78" t="s">
        <v>4333</v>
      </c>
      <c r="O2235" s="78" t="s">
        <v>5371</v>
      </c>
      <c r="P2235" s="78" t="s">
        <v>332</v>
      </c>
      <c r="Q2235" s="78" t="s">
        <v>332</v>
      </c>
      <c r="R2235" s="78" t="s">
        <v>331</v>
      </c>
      <c r="V2235">
        <v>1</v>
      </c>
      <c r="AV2235" s="78" t="s">
        <v>145</v>
      </c>
      <c r="AW2235" s="78" t="s">
        <v>6085</v>
      </c>
      <c r="AX2235" s="78" t="s">
        <v>145</v>
      </c>
      <c r="AY2235" s="78" t="s">
        <v>145</v>
      </c>
      <c r="AZ2235" s="78" t="s">
        <v>145</v>
      </c>
    </row>
    <row r="2236" spans="1:52" ht="30" customHeight="1">
      <c r="A2236" s="172" t="s">
        <v>1516</v>
      </c>
      <c r="B2236" s="172" t="s">
        <v>1514</v>
      </c>
      <c r="C2236" s="172" t="s">
        <v>1515</v>
      </c>
      <c r="D2236" s="173">
        <v>6.3E-2</v>
      </c>
      <c r="E2236" s="184">
        <f>단가대비표!O345</f>
        <v>0</v>
      </c>
      <c r="F2236" s="178">
        <f>TRUNC(E2236*D2236,1)</f>
        <v>0</v>
      </c>
      <c r="G2236" s="184">
        <f>단가대비표!P345</f>
        <v>169804</v>
      </c>
      <c r="H2236" s="178">
        <f>TRUNC(G2236*D2236,1)</f>
        <v>10697.6</v>
      </c>
      <c r="I2236" s="184">
        <f>단가대비표!V345</f>
        <v>0</v>
      </c>
      <c r="J2236" s="178">
        <f>TRUNC(I2236*D2236,1)</f>
        <v>0</v>
      </c>
      <c r="K2236" s="184">
        <f t="shared" si="344"/>
        <v>169804</v>
      </c>
      <c r="L2236" s="178">
        <f t="shared" si="344"/>
        <v>10697.6</v>
      </c>
      <c r="M2236" s="172" t="s">
        <v>145</v>
      </c>
      <c r="N2236" s="78" t="s">
        <v>4333</v>
      </c>
      <c r="O2236" s="78" t="s">
        <v>4472</v>
      </c>
      <c r="P2236" s="78" t="s">
        <v>332</v>
      </c>
      <c r="Q2236" s="78" t="s">
        <v>332</v>
      </c>
      <c r="R2236" s="78" t="s">
        <v>331</v>
      </c>
      <c r="V2236">
        <v>1</v>
      </c>
      <c r="AV2236" s="78" t="s">
        <v>145</v>
      </c>
      <c r="AW2236" s="78" t="s">
        <v>6086</v>
      </c>
      <c r="AX2236" s="78" t="s">
        <v>145</v>
      </c>
      <c r="AY2236" s="78" t="s">
        <v>145</v>
      </c>
      <c r="AZ2236" s="78" t="s">
        <v>145</v>
      </c>
    </row>
    <row r="2237" spans="1:52" ht="30" customHeight="1">
      <c r="A2237" s="172" t="s">
        <v>1580</v>
      </c>
      <c r="B2237" s="172" t="s">
        <v>1673</v>
      </c>
      <c r="C2237" s="172" t="s">
        <v>1096</v>
      </c>
      <c r="D2237" s="173">
        <v>1</v>
      </c>
      <c r="E2237" s="184">
        <v>0</v>
      </c>
      <c r="F2237" s="178">
        <f>TRUNC(E2237*D2237,1)</f>
        <v>0</v>
      </c>
      <c r="G2237" s="184">
        <v>0</v>
      </c>
      <c r="H2237" s="178">
        <f>TRUNC(G2237*D2237,1)</f>
        <v>0</v>
      </c>
      <c r="I2237" s="184">
        <f>TRUNC(SUMIF(V2235:V2237, RIGHTB(O2237, 1), H2235:H2237)*U2237, 2)</f>
        <v>1387.19</v>
      </c>
      <c r="J2237" s="178">
        <f>TRUNC(I2237*D2237,1)</f>
        <v>1387.1</v>
      </c>
      <c r="K2237" s="184">
        <f t="shared" si="344"/>
        <v>1387.1</v>
      </c>
      <c r="L2237" s="178">
        <f t="shared" si="344"/>
        <v>1387.1</v>
      </c>
      <c r="M2237" s="172" t="s">
        <v>145</v>
      </c>
      <c r="N2237" s="78" t="s">
        <v>4333</v>
      </c>
      <c r="O2237" s="78" t="s">
        <v>4186</v>
      </c>
      <c r="P2237" s="78" t="s">
        <v>332</v>
      </c>
      <c r="Q2237" s="78" t="s">
        <v>332</v>
      </c>
      <c r="R2237" s="78" t="s">
        <v>332</v>
      </c>
      <c r="S2237">
        <v>1</v>
      </c>
      <c r="T2237">
        <v>2</v>
      </c>
      <c r="U2237">
        <v>0.03</v>
      </c>
      <c r="AV2237" s="78" t="s">
        <v>145</v>
      </c>
      <c r="AW2237" s="78" t="s">
        <v>6087</v>
      </c>
      <c r="AX2237" s="78" t="s">
        <v>145</v>
      </c>
      <c r="AY2237" s="78" t="s">
        <v>145</v>
      </c>
      <c r="AZ2237" s="78" t="s">
        <v>145</v>
      </c>
    </row>
    <row r="2238" spans="1:52" ht="30" customHeight="1">
      <c r="A2238" s="172" t="s">
        <v>1494</v>
      </c>
      <c r="B2238" s="172" t="s">
        <v>145</v>
      </c>
      <c r="C2238" s="172" t="s">
        <v>145</v>
      </c>
      <c r="D2238" s="173"/>
      <c r="E2238" s="184"/>
      <c r="F2238" s="178">
        <f>TRUNC(SUMIF(N2235:N2237, N2234, F2235:F2237),0)</f>
        <v>0</v>
      </c>
      <c r="G2238" s="184"/>
      <c r="H2238" s="178">
        <f>TRUNC(SUMIF(N2235:N2237, N2234, H2235:H2237),0)</f>
        <v>46239</v>
      </c>
      <c r="I2238" s="184"/>
      <c r="J2238" s="178">
        <f>TRUNC(SUMIF(N2235:N2237, N2234, J2235:J2237),0)</f>
        <v>1387</v>
      </c>
      <c r="K2238" s="184"/>
      <c r="L2238" s="178">
        <f>F2238+H2238+J2238</f>
        <v>47626</v>
      </c>
      <c r="M2238" s="172" t="s">
        <v>145</v>
      </c>
      <c r="N2238" s="78" t="s">
        <v>342</v>
      </c>
      <c r="O2238" s="78" t="s">
        <v>342</v>
      </c>
      <c r="P2238" s="78" t="s">
        <v>145</v>
      </c>
      <c r="Q2238" s="78" t="s">
        <v>145</v>
      </c>
      <c r="R2238" s="78" t="s">
        <v>145</v>
      </c>
      <c r="AV2238" s="78" t="s">
        <v>145</v>
      </c>
      <c r="AW2238" s="78" t="s">
        <v>145</v>
      </c>
      <c r="AX2238" s="78" t="s">
        <v>145</v>
      </c>
      <c r="AY2238" s="78" t="s">
        <v>145</v>
      </c>
      <c r="AZ2238" s="78" t="s">
        <v>145</v>
      </c>
    </row>
    <row r="2239" spans="1:52" ht="30" customHeight="1">
      <c r="A2239" s="173"/>
      <c r="B2239" s="173"/>
      <c r="C2239" s="173"/>
      <c r="D2239" s="173"/>
      <c r="E2239" s="184"/>
      <c r="F2239" s="178"/>
      <c r="G2239" s="184"/>
      <c r="H2239" s="178"/>
      <c r="I2239" s="184"/>
      <c r="J2239" s="178"/>
      <c r="K2239" s="184"/>
      <c r="L2239" s="178"/>
      <c r="M2239" s="173"/>
    </row>
    <row r="2240" spans="1:52" ht="30" customHeight="1">
      <c r="A2240" s="179" t="s">
        <v>6088</v>
      </c>
      <c r="B2240" s="180"/>
      <c r="C2240" s="180"/>
      <c r="D2240" s="180"/>
      <c r="E2240" s="181"/>
      <c r="F2240" s="182"/>
      <c r="G2240" s="181"/>
      <c r="H2240" s="182"/>
      <c r="I2240" s="181"/>
      <c r="J2240" s="182"/>
      <c r="K2240" s="181"/>
      <c r="L2240" s="182"/>
      <c r="M2240" s="183"/>
      <c r="N2240" s="78" t="s">
        <v>4334</v>
      </c>
    </row>
    <row r="2241" spans="1:52" ht="30" customHeight="1">
      <c r="A2241" s="172" t="s">
        <v>1847</v>
      </c>
      <c r="B2241" s="172" t="s">
        <v>1514</v>
      </c>
      <c r="C2241" s="172" t="s">
        <v>1515</v>
      </c>
      <c r="D2241" s="173">
        <v>1.7000000000000001E-2</v>
      </c>
      <c r="E2241" s="184">
        <f>단가대비표!O368</f>
        <v>0</v>
      </c>
      <c r="F2241" s="178">
        <f>TRUNC(E2241*D2241,1)</f>
        <v>0</v>
      </c>
      <c r="G2241" s="184">
        <f>단가대비표!P368</f>
        <v>202696</v>
      </c>
      <c r="H2241" s="178">
        <f>TRUNC(G2241*D2241,1)</f>
        <v>3445.8</v>
      </c>
      <c r="I2241" s="184">
        <f>단가대비표!V368</f>
        <v>0</v>
      </c>
      <c r="J2241" s="178">
        <f>TRUNC(I2241*D2241,1)</f>
        <v>0</v>
      </c>
      <c r="K2241" s="184">
        <f>TRUNC(E2241+G2241+I2241,1)</f>
        <v>202696</v>
      </c>
      <c r="L2241" s="178">
        <f>TRUNC(F2241+H2241+J2241,1)</f>
        <v>3445.8</v>
      </c>
      <c r="M2241" s="172" t="s">
        <v>145</v>
      </c>
      <c r="N2241" s="78" t="s">
        <v>4334</v>
      </c>
      <c r="O2241" s="78" t="s">
        <v>6072</v>
      </c>
      <c r="P2241" s="78" t="s">
        <v>332</v>
      </c>
      <c r="Q2241" s="78" t="s">
        <v>332</v>
      </c>
      <c r="R2241" s="78" t="s">
        <v>331</v>
      </c>
      <c r="AV2241" s="78" t="s">
        <v>145</v>
      </c>
      <c r="AW2241" s="78" t="s">
        <v>6089</v>
      </c>
      <c r="AX2241" s="78" t="s">
        <v>145</v>
      </c>
      <c r="AY2241" s="78" t="s">
        <v>145</v>
      </c>
      <c r="AZ2241" s="78" t="s">
        <v>145</v>
      </c>
    </row>
    <row r="2242" spans="1:52" ht="30" customHeight="1">
      <c r="A2242" s="172" t="s">
        <v>1494</v>
      </c>
      <c r="B2242" s="172" t="s">
        <v>145</v>
      </c>
      <c r="C2242" s="172" t="s">
        <v>145</v>
      </c>
      <c r="D2242" s="173"/>
      <c r="E2242" s="184"/>
      <c r="F2242" s="178">
        <f>TRUNC(SUMIF(N2241:N2241, N2240, F2241:F2241),0)</f>
        <v>0</v>
      </c>
      <c r="G2242" s="184"/>
      <c r="H2242" s="178">
        <f>TRUNC(SUMIF(N2241:N2241, N2240, H2241:H2241),0)</f>
        <v>3445</v>
      </c>
      <c r="I2242" s="184"/>
      <c r="J2242" s="178">
        <f>TRUNC(SUMIF(N2241:N2241, N2240, J2241:J2241),0)</f>
        <v>0</v>
      </c>
      <c r="K2242" s="184"/>
      <c r="L2242" s="178">
        <f>F2242+H2242+J2242</f>
        <v>3445</v>
      </c>
      <c r="M2242" s="172" t="s">
        <v>145</v>
      </c>
      <c r="N2242" s="78" t="s">
        <v>342</v>
      </c>
      <c r="O2242" s="78" t="s">
        <v>342</v>
      </c>
      <c r="P2242" s="78" t="s">
        <v>145</v>
      </c>
      <c r="Q2242" s="78" t="s">
        <v>145</v>
      </c>
      <c r="R2242" s="78" t="s">
        <v>145</v>
      </c>
      <c r="AV2242" s="78" t="s">
        <v>145</v>
      </c>
      <c r="AW2242" s="78" t="s">
        <v>145</v>
      </c>
      <c r="AX2242" s="78" t="s">
        <v>145</v>
      </c>
      <c r="AY2242" s="78" t="s">
        <v>145</v>
      </c>
      <c r="AZ2242" s="78" t="s">
        <v>145</v>
      </c>
    </row>
    <row r="2243" spans="1:52" ht="30" customHeight="1">
      <c r="A2243" s="173"/>
      <c r="B2243" s="173"/>
      <c r="C2243" s="173"/>
      <c r="D2243" s="173"/>
      <c r="E2243" s="184"/>
      <c r="F2243" s="178"/>
      <c r="G2243" s="184"/>
      <c r="H2243" s="178"/>
      <c r="I2243" s="184"/>
      <c r="J2243" s="178"/>
      <c r="K2243" s="184"/>
      <c r="L2243" s="178"/>
      <c r="M2243" s="173"/>
    </row>
    <row r="2244" spans="1:52" ht="30" customHeight="1">
      <c r="A2244" s="179" t="s">
        <v>6090</v>
      </c>
      <c r="B2244" s="180"/>
      <c r="C2244" s="180"/>
      <c r="D2244" s="180"/>
      <c r="E2244" s="181"/>
      <c r="F2244" s="182"/>
      <c r="G2244" s="181"/>
      <c r="H2244" s="182"/>
      <c r="I2244" s="181"/>
      <c r="J2244" s="182"/>
      <c r="K2244" s="181"/>
      <c r="L2244" s="182"/>
      <c r="M2244" s="183"/>
      <c r="N2244" s="78" t="s">
        <v>4335</v>
      </c>
    </row>
    <row r="2245" spans="1:52" ht="30" customHeight="1">
      <c r="A2245" s="172" t="s">
        <v>1774</v>
      </c>
      <c r="B2245" s="172" t="s">
        <v>1514</v>
      </c>
      <c r="C2245" s="172" t="s">
        <v>1515</v>
      </c>
      <c r="D2245" s="173">
        <v>7.6999999999999999E-2</v>
      </c>
      <c r="E2245" s="184">
        <f>단가대비표!O364</f>
        <v>0</v>
      </c>
      <c r="F2245" s="178">
        <f>TRUNC(E2245*D2245,1)</f>
        <v>0</v>
      </c>
      <c r="G2245" s="184">
        <f>단가대비표!P364</f>
        <v>284337</v>
      </c>
      <c r="H2245" s="178">
        <f>TRUNC(G2245*D2245,1)</f>
        <v>21893.9</v>
      </c>
      <c r="I2245" s="184">
        <f>단가대비표!V364</f>
        <v>0</v>
      </c>
      <c r="J2245" s="178">
        <f>TRUNC(I2245*D2245,1)</f>
        <v>0</v>
      </c>
      <c r="K2245" s="184">
        <f t="shared" ref="K2245:L2247" si="345">TRUNC(E2245+G2245+I2245,1)</f>
        <v>284337</v>
      </c>
      <c r="L2245" s="178">
        <f t="shared" si="345"/>
        <v>21893.9</v>
      </c>
      <c r="M2245" s="172" t="s">
        <v>145</v>
      </c>
      <c r="N2245" s="78" t="s">
        <v>4335</v>
      </c>
      <c r="O2245" s="78" t="s">
        <v>5371</v>
      </c>
      <c r="P2245" s="78" t="s">
        <v>332</v>
      </c>
      <c r="Q2245" s="78" t="s">
        <v>332</v>
      </c>
      <c r="R2245" s="78" t="s">
        <v>331</v>
      </c>
      <c r="V2245">
        <v>1</v>
      </c>
      <c r="AV2245" s="78" t="s">
        <v>145</v>
      </c>
      <c r="AW2245" s="78" t="s">
        <v>6091</v>
      </c>
      <c r="AX2245" s="78" t="s">
        <v>145</v>
      </c>
      <c r="AY2245" s="78" t="s">
        <v>145</v>
      </c>
      <c r="AZ2245" s="78" t="s">
        <v>145</v>
      </c>
    </row>
    <row r="2246" spans="1:52" ht="30" customHeight="1">
      <c r="A2246" s="172" t="s">
        <v>1516</v>
      </c>
      <c r="B2246" s="172" t="s">
        <v>1514</v>
      </c>
      <c r="C2246" s="172" t="s">
        <v>1515</v>
      </c>
      <c r="D2246" s="173">
        <v>3.7999999999999999E-2</v>
      </c>
      <c r="E2246" s="184">
        <f>단가대비표!O345</f>
        <v>0</v>
      </c>
      <c r="F2246" s="178">
        <f>TRUNC(E2246*D2246,1)</f>
        <v>0</v>
      </c>
      <c r="G2246" s="184">
        <f>단가대비표!P345</f>
        <v>169804</v>
      </c>
      <c r="H2246" s="178">
        <f>TRUNC(G2246*D2246,1)</f>
        <v>6452.5</v>
      </c>
      <c r="I2246" s="184">
        <f>단가대비표!V345</f>
        <v>0</v>
      </c>
      <c r="J2246" s="178">
        <f>TRUNC(I2246*D2246,1)</f>
        <v>0</v>
      </c>
      <c r="K2246" s="184">
        <f t="shared" si="345"/>
        <v>169804</v>
      </c>
      <c r="L2246" s="178">
        <f t="shared" si="345"/>
        <v>6452.5</v>
      </c>
      <c r="M2246" s="172" t="s">
        <v>145</v>
      </c>
      <c r="N2246" s="78" t="s">
        <v>4335</v>
      </c>
      <c r="O2246" s="78" t="s">
        <v>4472</v>
      </c>
      <c r="P2246" s="78" t="s">
        <v>332</v>
      </c>
      <c r="Q2246" s="78" t="s">
        <v>332</v>
      </c>
      <c r="R2246" s="78" t="s">
        <v>331</v>
      </c>
      <c r="V2246">
        <v>1</v>
      </c>
      <c r="AV2246" s="78" t="s">
        <v>145</v>
      </c>
      <c r="AW2246" s="78" t="s">
        <v>6092</v>
      </c>
      <c r="AX2246" s="78" t="s">
        <v>145</v>
      </c>
      <c r="AY2246" s="78" t="s">
        <v>145</v>
      </c>
      <c r="AZ2246" s="78" t="s">
        <v>145</v>
      </c>
    </row>
    <row r="2247" spans="1:52" ht="30" customHeight="1">
      <c r="A2247" s="172" t="s">
        <v>1580</v>
      </c>
      <c r="B2247" s="172" t="s">
        <v>1673</v>
      </c>
      <c r="C2247" s="172" t="s">
        <v>1096</v>
      </c>
      <c r="D2247" s="173">
        <v>1</v>
      </c>
      <c r="E2247" s="184">
        <v>0</v>
      </c>
      <c r="F2247" s="178">
        <f>TRUNC(E2247*D2247,1)</f>
        <v>0</v>
      </c>
      <c r="G2247" s="184">
        <v>0</v>
      </c>
      <c r="H2247" s="178">
        <f>TRUNC(G2247*D2247,1)</f>
        <v>0</v>
      </c>
      <c r="I2247" s="184">
        <f>TRUNC(SUMIF(V2245:V2247, RIGHTB(O2247, 1), H2245:H2247)*U2247, 2)</f>
        <v>850.39</v>
      </c>
      <c r="J2247" s="178">
        <f>TRUNC(I2247*D2247,1)</f>
        <v>850.3</v>
      </c>
      <c r="K2247" s="184">
        <f t="shared" si="345"/>
        <v>850.3</v>
      </c>
      <c r="L2247" s="178">
        <f t="shared" si="345"/>
        <v>850.3</v>
      </c>
      <c r="M2247" s="172" t="s">
        <v>145</v>
      </c>
      <c r="N2247" s="78" t="s">
        <v>4335</v>
      </c>
      <c r="O2247" s="78" t="s">
        <v>4186</v>
      </c>
      <c r="P2247" s="78" t="s">
        <v>332</v>
      </c>
      <c r="Q2247" s="78" t="s">
        <v>332</v>
      </c>
      <c r="R2247" s="78" t="s">
        <v>332</v>
      </c>
      <c r="S2247">
        <v>1</v>
      </c>
      <c r="T2247">
        <v>2</v>
      </c>
      <c r="U2247">
        <v>0.03</v>
      </c>
      <c r="AV2247" s="78" t="s">
        <v>145</v>
      </c>
      <c r="AW2247" s="78" t="s">
        <v>6093</v>
      </c>
      <c r="AX2247" s="78" t="s">
        <v>145</v>
      </c>
      <c r="AY2247" s="78" t="s">
        <v>145</v>
      </c>
      <c r="AZ2247" s="78" t="s">
        <v>145</v>
      </c>
    </row>
    <row r="2248" spans="1:52" ht="30" customHeight="1">
      <c r="A2248" s="172" t="s">
        <v>1494</v>
      </c>
      <c r="B2248" s="172" t="s">
        <v>145</v>
      </c>
      <c r="C2248" s="172" t="s">
        <v>145</v>
      </c>
      <c r="D2248" s="173"/>
      <c r="E2248" s="184"/>
      <c r="F2248" s="178">
        <f>TRUNC(SUMIF(N2245:N2247, N2244, F2245:F2247),0)</f>
        <v>0</v>
      </c>
      <c r="G2248" s="184"/>
      <c r="H2248" s="178">
        <f>TRUNC(SUMIF(N2245:N2247, N2244, H2245:H2247),0)</f>
        <v>28346</v>
      </c>
      <c r="I2248" s="184"/>
      <c r="J2248" s="178">
        <f>TRUNC(SUMIF(N2245:N2247, N2244, J2245:J2247),0)</f>
        <v>850</v>
      </c>
      <c r="K2248" s="184"/>
      <c r="L2248" s="178">
        <f>F2248+H2248+J2248</f>
        <v>29196</v>
      </c>
      <c r="M2248" s="172" t="s">
        <v>145</v>
      </c>
      <c r="N2248" s="78" t="s">
        <v>342</v>
      </c>
      <c r="O2248" s="78" t="s">
        <v>342</v>
      </c>
      <c r="P2248" s="78" t="s">
        <v>145</v>
      </c>
      <c r="Q2248" s="78" t="s">
        <v>145</v>
      </c>
      <c r="R2248" s="78" t="s">
        <v>145</v>
      </c>
      <c r="AV2248" s="78" t="s">
        <v>145</v>
      </c>
      <c r="AW2248" s="78" t="s">
        <v>145</v>
      </c>
      <c r="AX2248" s="78" t="s">
        <v>145</v>
      </c>
      <c r="AY2248" s="78" t="s">
        <v>145</v>
      </c>
      <c r="AZ2248" s="78" t="s">
        <v>145</v>
      </c>
    </row>
    <row r="2249" spans="1:52" ht="30" customHeight="1">
      <c r="A2249" s="173"/>
      <c r="B2249" s="173"/>
      <c r="C2249" s="173"/>
      <c r="D2249" s="173"/>
      <c r="E2249" s="184"/>
      <c r="F2249" s="178"/>
      <c r="G2249" s="184"/>
      <c r="H2249" s="178"/>
      <c r="I2249" s="184"/>
      <c r="J2249" s="178"/>
      <c r="K2249" s="184"/>
      <c r="L2249" s="178"/>
      <c r="M2249" s="173"/>
    </row>
    <row r="2250" spans="1:52" ht="30" customHeight="1">
      <c r="A2250" s="179" t="s">
        <v>6094</v>
      </c>
      <c r="B2250" s="180"/>
      <c r="C2250" s="180"/>
      <c r="D2250" s="180"/>
      <c r="E2250" s="181"/>
      <c r="F2250" s="182"/>
      <c r="G2250" s="181"/>
      <c r="H2250" s="182"/>
      <c r="I2250" s="181"/>
      <c r="J2250" s="182"/>
      <c r="K2250" s="181"/>
      <c r="L2250" s="182"/>
      <c r="M2250" s="183"/>
      <c r="N2250" s="78" t="s">
        <v>4336</v>
      </c>
    </row>
    <row r="2251" spans="1:52" ht="30" customHeight="1">
      <c r="A2251" s="172" t="s">
        <v>1619</v>
      </c>
      <c r="B2251" s="172" t="s">
        <v>1514</v>
      </c>
      <c r="C2251" s="172" t="s">
        <v>1515</v>
      </c>
      <c r="D2251" s="173">
        <v>7.4999999999999997E-2</v>
      </c>
      <c r="E2251" s="184">
        <f>단가대비표!O362</f>
        <v>0</v>
      </c>
      <c r="F2251" s="178">
        <f>TRUNC(E2251*D2251,1)</f>
        <v>0</v>
      </c>
      <c r="G2251" s="184">
        <f>단가대비표!P362</f>
        <v>220722</v>
      </c>
      <c r="H2251" s="178">
        <f>TRUNC(G2251*D2251,1)</f>
        <v>16554.099999999999</v>
      </c>
      <c r="I2251" s="184">
        <f>단가대비표!V362</f>
        <v>0</v>
      </c>
      <c r="J2251" s="178">
        <f>TRUNC(I2251*D2251,1)</f>
        <v>0</v>
      </c>
      <c r="K2251" s="184">
        <f t="shared" ref="K2251:L2253" si="346">TRUNC(E2251+G2251+I2251,1)</f>
        <v>220722</v>
      </c>
      <c r="L2251" s="178">
        <f t="shared" si="346"/>
        <v>16554.099999999999</v>
      </c>
      <c r="M2251" s="172" t="s">
        <v>145</v>
      </c>
      <c r="N2251" s="78" t="s">
        <v>4336</v>
      </c>
      <c r="O2251" s="78" t="s">
        <v>4742</v>
      </c>
      <c r="P2251" s="78" t="s">
        <v>332</v>
      </c>
      <c r="Q2251" s="78" t="s">
        <v>332</v>
      </c>
      <c r="R2251" s="78" t="s">
        <v>331</v>
      </c>
      <c r="V2251">
        <v>1</v>
      </c>
      <c r="AV2251" s="78" t="s">
        <v>145</v>
      </c>
      <c r="AW2251" s="78" t="s">
        <v>6095</v>
      </c>
      <c r="AX2251" s="78" t="s">
        <v>145</v>
      </c>
      <c r="AY2251" s="78" t="s">
        <v>145</v>
      </c>
      <c r="AZ2251" s="78" t="s">
        <v>145</v>
      </c>
    </row>
    <row r="2252" spans="1:52" ht="30" customHeight="1">
      <c r="A2252" s="172" t="s">
        <v>1516</v>
      </c>
      <c r="B2252" s="172" t="s">
        <v>1514</v>
      </c>
      <c r="C2252" s="172" t="s">
        <v>1515</v>
      </c>
      <c r="D2252" s="173">
        <v>0.04</v>
      </c>
      <c r="E2252" s="184">
        <f>단가대비표!O345</f>
        <v>0</v>
      </c>
      <c r="F2252" s="178">
        <f>TRUNC(E2252*D2252,1)</f>
        <v>0</v>
      </c>
      <c r="G2252" s="184">
        <f>단가대비표!P345</f>
        <v>169804</v>
      </c>
      <c r="H2252" s="178">
        <f>TRUNC(G2252*D2252,1)</f>
        <v>6792.1</v>
      </c>
      <c r="I2252" s="184">
        <f>단가대비표!V345</f>
        <v>0</v>
      </c>
      <c r="J2252" s="178">
        <f>TRUNC(I2252*D2252,1)</f>
        <v>0</v>
      </c>
      <c r="K2252" s="184">
        <f t="shared" si="346"/>
        <v>169804</v>
      </c>
      <c r="L2252" s="178">
        <f t="shared" si="346"/>
        <v>6792.1</v>
      </c>
      <c r="M2252" s="172" t="s">
        <v>145</v>
      </c>
      <c r="N2252" s="78" t="s">
        <v>4336</v>
      </c>
      <c r="O2252" s="78" t="s">
        <v>4472</v>
      </c>
      <c r="P2252" s="78" t="s">
        <v>332</v>
      </c>
      <c r="Q2252" s="78" t="s">
        <v>332</v>
      </c>
      <c r="R2252" s="78" t="s">
        <v>331</v>
      </c>
      <c r="V2252">
        <v>1</v>
      </c>
      <c r="AV2252" s="78" t="s">
        <v>145</v>
      </c>
      <c r="AW2252" s="78" t="s">
        <v>6096</v>
      </c>
      <c r="AX2252" s="78" t="s">
        <v>145</v>
      </c>
      <c r="AY2252" s="78" t="s">
        <v>145</v>
      </c>
      <c r="AZ2252" s="78" t="s">
        <v>145</v>
      </c>
    </row>
    <row r="2253" spans="1:52" ht="30" customHeight="1">
      <c r="A2253" s="172" t="s">
        <v>1580</v>
      </c>
      <c r="B2253" s="172" t="s">
        <v>1673</v>
      </c>
      <c r="C2253" s="172" t="s">
        <v>1096</v>
      </c>
      <c r="D2253" s="173">
        <v>1</v>
      </c>
      <c r="E2253" s="184">
        <v>0</v>
      </c>
      <c r="F2253" s="178">
        <f>TRUNC(E2253*D2253,1)</f>
        <v>0</v>
      </c>
      <c r="G2253" s="184">
        <v>0</v>
      </c>
      <c r="H2253" s="178">
        <f>TRUNC(G2253*D2253,1)</f>
        <v>0</v>
      </c>
      <c r="I2253" s="184">
        <f>TRUNC(SUMIF(V2251:V2253, RIGHTB(O2253, 1), H2251:H2253)*U2253, 2)</f>
        <v>700.38</v>
      </c>
      <c r="J2253" s="178">
        <f>TRUNC(I2253*D2253,1)</f>
        <v>700.3</v>
      </c>
      <c r="K2253" s="184">
        <f t="shared" si="346"/>
        <v>700.3</v>
      </c>
      <c r="L2253" s="178">
        <f t="shared" si="346"/>
        <v>700.3</v>
      </c>
      <c r="M2253" s="172" t="s">
        <v>145</v>
      </c>
      <c r="N2253" s="78" t="s">
        <v>4336</v>
      </c>
      <c r="O2253" s="78" t="s">
        <v>4186</v>
      </c>
      <c r="P2253" s="78" t="s">
        <v>332</v>
      </c>
      <c r="Q2253" s="78" t="s">
        <v>332</v>
      </c>
      <c r="R2253" s="78" t="s">
        <v>332</v>
      </c>
      <c r="S2253">
        <v>1</v>
      </c>
      <c r="T2253">
        <v>2</v>
      </c>
      <c r="U2253">
        <v>0.03</v>
      </c>
      <c r="AV2253" s="78" t="s">
        <v>145</v>
      </c>
      <c r="AW2253" s="78" t="s">
        <v>6097</v>
      </c>
      <c r="AX2253" s="78" t="s">
        <v>145</v>
      </c>
      <c r="AY2253" s="78" t="s">
        <v>145</v>
      </c>
      <c r="AZ2253" s="78" t="s">
        <v>145</v>
      </c>
    </row>
    <row r="2254" spans="1:52" ht="30" customHeight="1">
      <c r="A2254" s="172" t="s">
        <v>1494</v>
      </c>
      <c r="B2254" s="172" t="s">
        <v>145</v>
      </c>
      <c r="C2254" s="172" t="s">
        <v>145</v>
      </c>
      <c r="D2254" s="173"/>
      <c r="E2254" s="184"/>
      <c r="F2254" s="178">
        <f>TRUNC(SUMIF(N2251:N2253, N2250, F2251:F2253),0)</f>
        <v>0</v>
      </c>
      <c r="G2254" s="184"/>
      <c r="H2254" s="178">
        <f>TRUNC(SUMIF(N2251:N2253, N2250, H2251:H2253),0)</f>
        <v>23346</v>
      </c>
      <c r="I2254" s="184"/>
      <c r="J2254" s="178">
        <f>TRUNC(SUMIF(N2251:N2253, N2250, J2251:J2253),0)</f>
        <v>700</v>
      </c>
      <c r="K2254" s="184"/>
      <c r="L2254" s="178">
        <f>F2254+H2254+J2254</f>
        <v>24046</v>
      </c>
      <c r="M2254" s="172" t="s">
        <v>145</v>
      </c>
      <c r="N2254" s="78" t="s">
        <v>342</v>
      </c>
      <c r="O2254" s="78" t="s">
        <v>342</v>
      </c>
      <c r="P2254" s="78" t="s">
        <v>145</v>
      </c>
      <c r="Q2254" s="78" t="s">
        <v>145</v>
      </c>
      <c r="R2254" s="78" t="s">
        <v>145</v>
      </c>
      <c r="AV2254" s="78" t="s">
        <v>145</v>
      </c>
      <c r="AW2254" s="78" t="s">
        <v>145</v>
      </c>
      <c r="AX2254" s="78" t="s">
        <v>145</v>
      </c>
      <c r="AY2254" s="78" t="s">
        <v>145</v>
      </c>
      <c r="AZ2254" s="78" t="s">
        <v>145</v>
      </c>
    </row>
    <row r="2255" spans="1:52" ht="30" customHeight="1">
      <c r="A2255" s="173"/>
      <c r="B2255" s="173"/>
      <c r="C2255" s="173"/>
      <c r="D2255" s="173"/>
      <c r="E2255" s="184"/>
      <c r="F2255" s="178"/>
      <c r="G2255" s="184"/>
      <c r="H2255" s="178"/>
      <c r="I2255" s="184"/>
      <c r="J2255" s="178"/>
      <c r="K2255" s="184"/>
      <c r="L2255" s="178"/>
      <c r="M2255" s="173"/>
    </row>
    <row r="2256" spans="1:52" ht="30" customHeight="1">
      <c r="A2256" s="179" t="s">
        <v>6098</v>
      </c>
      <c r="B2256" s="180"/>
      <c r="C2256" s="180"/>
      <c r="D2256" s="180"/>
      <c r="E2256" s="181"/>
      <c r="F2256" s="182"/>
      <c r="G2256" s="181"/>
      <c r="H2256" s="182"/>
      <c r="I2256" s="181"/>
      <c r="J2256" s="182"/>
      <c r="K2256" s="181"/>
      <c r="L2256" s="182"/>
      <c r="M2256" s="183"/>
      <c r="N2256" s="78" t="s">
        <v>4337</v>
      </c>
    </row>
    <row r="2257" spans="1:52" ht="30" customHeight="1">
      <c r="A2257" s="172" t="s">
        <v>1619</v>
      </c>
      <c r="B2257" s="172" t="s">
        <v>1514</v>
      </c>
      <c r="C2257" s="172" t="s">
        <v>1515</v>
      </c>
      <c r="D2257" s="173">
        <v>0.06</v>
      </c>
      <c r="E2257" s="184">
        <f>단가대비표!O362</f>
        <v>0</v>
      </c>
      <c r="F2257" s="178">
        <f>TRUNC(E2257*D2257,1)</f>
        <v>0</v>
      </c>
      <c r="G2257" s="184">
        <f>단가대비표!P362</f>
        <v>220722</v>
      </c>
      <c r="H2257" s="178">
        <f>TRUNC(G2257*D2257,1)</f>
        <v>13243.3</v>
      </c>
      <c r="I2257" s="184">
        <f>단가대비표!V362</f>
        <v>0</v>
      </c>
      <c r="J2257" s="178">
        <f>TRUNC(I2257*D2257,1)</f>
        <v>0</v>
      </c>
      <c r="K2257" s="184">
        <f t="shared" ref="K2257:L2259" si="347">TRUNC(E2257+G2257+I2257,1)</f>
        <v>220722</v>
      </c>
      <c r="L2257" s="178">
        <f t="shared" si="347"/>
        <v>13243.3</v>
      </c>
      <c r="M2257" s="172" t="s">
        <v>145</v>
      </c>
      <c r="N2257" s="78" t="s">
        <v>4337</v>
      </c>
      <c r="O2257" s="78" t="s">
        <v>4742</v>
      </c>
      <c r="P2257" s="78" t="s">
        <v>332</v>
      </c>
      <c r="Q2257" s="78" t="s">
        <v>332</v>
      </c>
      <c r="R2257" s="78" t="s">
        <v>331</v>
      </c>
      <c r="V2257">
        <v>1</v>
      </c>
      <c r="AV2257" s="78" t="s">
        <v>145</v>
      </c>
      <c r="AW2257" s="78" t="s">
        <v>6099</v>
      </c>
      <c r="AX2257" s="78" t="s">
        <v>145</v>
      </c>
      <c r="AY2257" s="78" t="s">
        <v>145</v>
      </c>
      <c r="AZ2257" s="78" t="s">
        <v>145</v>
      </c>
    </row>
    <row r="2258" spans="1:52" ht="30" customHeight="1">
      <c r="A2258" s="172" t="s">
        <v>1516</v>
      </c>
      <c r="B2258" s="172" t="s">
        <v>1514</v>
      </c>
      <c r="C2258" s="172" t="s">
        <v>1515</v>
      </c>
      <c r="D2258" s="173">
        <v>0.03</v>
      </c>
      <c r="E2258" s="184">
        <f>단가대비표!O345</f>
        <v>0</v>
      </c>
      <c r="F2258" s="178">
        <f>TRUNC(E2258*D2258,1)</f>
        <v>0</v>
      </c>
      <c r="G2258" s="184">
        <f>단가대비표!P345</f>
        <v>169804</v>
      </c>
      <c r="H2258" s="178">
        <f>TRUNC(G2258*D2258,1)</f>
        <v>5094.1000000000004</v>
      </c>
      <c r="I2258" s="184">
        <f>단가대비표!V345</f>
        <v>0</v>
      </c>
      <c r="J2258" s="178">
        <f>TRUNC(I2258*D2258,1)</f>
        <v>0</v>
      </c>
      <c r="K2258" s="184">
        <f t="shared" si="347"/>
        <v>169804</v>
      </c>
      <c r="L2258" s="178">
        <f t="shared" si="347"/>
        <v>5094.1000000000004</v>
      </c>
      <c r="M2258" s="172" t="s">
        <v>145</v>
      </c>
      <c r="N2258" s="78" t="s">
        <v>4337</v>
      </c>
      <c r="O2258" s="78" t="s">
        <v>4472</v>
      </c>
      <c r="P2258" s="78" t="s">
        <v>332</v>
      </c>
      <c r="Q2258" s="78" t="s">
        <v>332</v>
      </c>
      <c r="R2258" s="78" t="s">
        <v>331</v>
      </c>
      <c r="V2258">
        <v>1</v>
      </c>
      <c r="AV2258" s="78" t="s">
        <v>145</v>
      </c>
      <c r="AW2258" s="78" t="s">
        <v>6100</v>
      </c>
      <c r="AX2258" s="78" t="s">
        <v>145</v>
      </c>
      <c r="AY2258" s="78" t="s">
        <v>145</v>
      </c>
      <c r="AZ2258" s="78" t="s">
        <v>145</v>
      </c>
    </row>
    <row r="2259" spans="1:52" ht="30" customHeight="1">
      <c r="A2259" s="172" t="s">
        <v>1580</v>
      </c>
      <c r="B2259" s="172" t="s">
        <v>1673</v>
      </c>
      <c r="C2259" s="172" t="s">
        <v>1096</v>
      </c>
      <c r="D2259" s="173">
        <v>1</v>
      </c>
      <c r="E2259" s="184">
        <v>0</v>
      </c>
      <c r="F2259" s="178">
        <f>TRUNC(E2259*D2259,1)</f>
        <v>0</v>
      </c>
      <c r="G2259" s="184">
        <v>0</v>
      </c>
      <c r="H2259" s="178">
        <f>TRUNC(G2259*D2259,1)</f>
        <v>0</v>
      </c>
      <c r="I2259" s="184">
        <f>TRUNC(SUMIF(V2257:V2259, RIGHTB(O2259, 1), H2257:H2259)*U2259, 2)</f>
        <v>550.12</v>
      </c>
      <c r="J2259" s="178">
        <f>TRUNC(I2259*D2259,1)</f>
        <v>550.1</v>
      </c>
      <c r="K2259" s="184">
        <f t="shared" si="347"/>
        <v>550.1</v>
      </c>
      <c r="L2259" s="178">
        <f t="shared" si="347"/>
        <v>550.1</v>
      </c>
      <c r="M2259" s="172" t="s">
        <v>145</v>
      </c>
      <c r="N2259" s="78" t="s">
        <v>4337</v>
      </c>
      <c r="O2259" s="78" t="s">
        <v>4186</v>
      </c>
      <c r="P2259" s="78" t="s">
        <v>332</v>
      </c>
      <c r="Q2259" s="78" t="s">
        <v>332</v>
      </c>
      <c r="R2259" s="78" t="s">
        <v>332</v>
      </c>
      <c r="S2259">
        <v>1</v>
      </c>
      <c r="T2259">
        <v>2</v>
      </c>
      <c r="U2259">
        <v>0.03</v>
      </c>
      <c r="AV2259" s="78" t="s">
        <v>145</v>
      </c>
      <c r="AW2259" s="78" t="s">
        <v>6101</v>
      </c>
      <c r="AX2259" s="78" t="s">
        <v>145</v>
      </c>
      <c r="AY2259" s="78" t="s">
        <v>145</v>
      </c>
      <c r="AZ2259" s="78" t="s">
        <v>145</v>
      </c>
    </row>
    <row r="2260" spans="1:52" ht="30" customHeight="1">
      <c r="A2260" s="172" t="s">
        <v>1494</v>
      </c>
      <c r="B2260" s="172" t="s">
        <v>145</v>
      </c>
      <c r="C2260" s="172" t="s">
        <v>145</v>
      </c>
      <c r="D2260" s="173"/>
      <c r="E2260" s="184"/>
      <c r="F2260" s="178">
        <f>TRUNC(SUMIF(N2257:N2259, N2256, F2257:F2259),0)</f>
        <v>0</v>
      </c>
      <c r="G2260" s="184"/>
      <c r="H2260" s="178">
        <f>TRUNC(SUMIF(N2257:N2259, N2256, H2257:H2259),0)</f>
        <v>18337</v>
      </c>
      <c r="I2260" s="184"/>
      <c r="J2260" s="178">
        <f>TRUNC(SUMIF(N2257:N2259, N2256, J2257:J2259),0)</f>
        <v>550</v>
      </c>
      <c r="K2260" s="184"/>
      <c r="L2260" s="178">
        <f>F2260+H2260+J2260</f>
        <v>18887</v>
      </c>
      <c r="M2260" s="172" t="s">
        <v>145</v>
      </c>
      <c r="N2260" s="78" t="s">
        <v>342</v>
      </c>
      <c r="O2260" s="78" t="s">
        <v>342</v>
      </c>
      <c r="P2260" s="78" t="s">
        <v>145</v>
      </c>
      <c r="Q2260" s="78" t="s">
        <v>145</v>
      </c>
      <c r="R2260" s="78" t="s">
        <v>145</v>
      </c>
      <c r="AV2260" s="78" t="s">
        <v>145</v>
      </c>
      <c r="AW2260" s="78" t="s">
        <v>145</v>
      </c>
      <c r="AX2260" s="78" t="s">
        <v>145</v>
      </c>
      <c r="AY2260" s="78" t="s">
        <v>145</v>
      </c>
      <c r="AZ2260" s="78" t="s">
        <v>145</v>
      </c>
    </row>
    <row r="2261" spans="1:52" ht="30" customHeight="1">
      <c r="A2261" s="173"/>
      <c r="B2261" s="173"/>
      <c r="C2261" s="173"/>
      <c r="D2261" s="173"/>
      <c r="E2261" s="184"/>
      <c r="F2261" s="178"/>
      <c r="G2261" s="184"/>
      <c r="H2261" s="178"/>
      <c r="I2261" s="184"/>
      <c r="J2261" s="178"/>
      <c r="K2261" s="184"/>
      <c r="L2261" s="178"/>
      <c r="M2261" s="173"/>
    </row>
    <row r="2262" spans="1:52" ht="30" customHeight="1">
      <c r="A2262" s="179" t="s">
        <v>6102</v>
      </c>
      <c r="B2262" s="180"/>
      <c r="C2262" s="180"/>
      <c r="D2262" s="180"/>
      <c r="E2262" s="181"/>
      <c r="F2262" s="182"/>
      <c r="G2262" s="181"/>
      <c r="H2262" s="182"/>
      <c r="I2262" s="181"/>
      <c r="J2262" s="182"/>
      <c r="K2262" s="181"/>
      <c r="L2262" s="182"/>
      <c r="M2262" s="183"/>
      <c r="N2262" s="78" t="s">
        <v>4338</v>
      </c>
    </row>
    <row r="2263" spans="1:52" ht="30" customHeight="1">
      <c r="A2263" s="172" t="s">
        <v>1852</v>
      </c>
      <c r="B2263" s="172" t="s">
        <v>1806</v>
      </c>
      <c r="C2263" s="172" t="s">
        <v>1515</v>
      </c>
      <c r="D2263" s="173">
        <v>2.5000000000000001E-2</v>
      </c>
      <c r="E2263" s="184">
        <f>단가대비표!O379</f>
        <v>0</v>
      </c>
      <c r="F2263" s="178">
        <f>TRUNC(E2263*D2263,1)</f>
        <v>0</v>
      </c>
      <c r="G2263" s="184">
        <f>단가대비표!P379</f>
        <v>206732</v>
      </c>
      <c r="H2263" s="178">
        <f>TRUNC(G2263*D2263,1)</f>
        <v>5168.3</v>
      </c>
      <c r="I2263" s="184">
        <f>단가대비표!V379</f>
        <v>0</v>
      </c>
      <c r="J2263" s="178">
        <f>TRUNC(I2263*D2263,1)</f>
        <v>0</v>
      </c>
      <c r="K2263" s="184">
        <f>TRUNC(E2263+G2263+I2263,1)</f>
        <v>206732</v>
      </c>
      <c r="L2263" s="178">
        <f>TRUNC(F2263+H2263+J2263,1)</f>
        <v>5168.3</v>
      </c>
      <c r="M2263" s="172" t="s">
        <v>145</v>
      </c>
      <c r="N2263" s="78" t="s">
        <v>4338</v>
      </c>
      <c r="O2263" s="78" t="s">
        <v>6103</v>
      </c>
      <c r="P2263" s="78" t="s">
        <v>332</v>
      </c>
      <c r="Q2263" s="78" t="s">
        <v>332</v>
      </c>
      <c r="R2263" s="78" t="s">
        <v>331</v>
      </c>
      <c r="AV2263" s="78" t="s">
        <v>145</v>
      </c>
      <c r="AW2263" s="78" t="s">
        <v>6104</v>
      </c>
      <c r="AX2263" s="78" t="s">
        <v>145</v>
      </c>
      <c r="AY2263" s="78" t="s">
        <v>145</v>
      </c>
      <c r="AZ2263" s="78" t="s">
        <v>145</v>
      </c>
    </row>
    <row r="2264" spans="1:52" ht="30" customHeight="1">
      <c r="A2264" s="172" t="s">
        <v>1494</v>
      </c>
      <c r="B2264" s="172" t="s">
        <v>145</v>
      </c>
      <c r="C2264" s="172" t="s">
        <v>145</v>
      </c>
      <c r="D2264" s="173"/>
      <c r="E2264" s="184"/>
      <c r="F2264" s="178">
        <f>TRUNC(SUMIF(N2263:N2263, N2262, F2263:F2263),0)</f>
        <v>0</v>
      </c>
      <c r="G2264" s="184"/>
      <c r="H2264" s="178">
        <f>TRUNC(SUMIF(N2263:N2263, N2262, H2263:H2263),0)</f>
        <v>5168</v>
      </c>
      <c r="I2264" s="184"/>
      <c r="J2264" s="178">
        <f>TRUNC(SUMIF(N2263:N2263, N2262, J2263:J2263),0)</f>
        <v>0</v>
      </c>
      <c r="K2264" s="184"/>
      <c r="L2264" s="178">
        <f>F2264+H2264+J2264</f>
        <v>5168</v>
      </c>
      <c r="M2264" s="172" t="s">
        <v>145</v>
      </c>
      <c r="N2264" s="78" t="s">
        <v>342</v>
      </c>
      <c r="O2264" s="78" t="s">
        <v>342</v>
      </c>
      <c r="P2264" s="78" t="s">
        <v>145</v>
      </c>
      <c r="Q2264" s="78" t="s">
        <v>145</v>
      </c>
      <c r="R2264" s="78" t="s">
        <v>145</v>
      </c>
      <c r="AV2264" s="78" t="s">
        <v>145</v>
      </c>
      <c r="AW2264" s="78" t="s">
        <v>145</v>
      </c>
      <c r="AX2264" s="78" t="s">
        <v>145</v>
      </c>
      <c r="AY2264" s="78" t="s">
        <v>145</v>
      </c>
      <c r="AZ2264" s="78" t="s">
        <v>145</v>
      </c>
    </row>
    <row r="2265" spans="1:52" ht="30" customHeight="1">
      <c r="A2265" s="173"/>
      <c r="B2265" s="173"/>
      <c r="C2265" s="173"/>
      <c r="D2265" s="173"/>
      <c r="E2265" s="184"/>
      <c r="F2265" s="178"/>
      <c r="G2265" s="184"/>
      <c r="H2265" s="178"/>
      <c r="I2265" s="184"/>
      <c r="J2265" s="178"/>
      <c r="K2265" s="184"/>
      <c r="L2265" s="178"/>
      <c r="M2265" s="173"/>
    </row>
    <row r="2266" spans="1:52" ht="30" customHeight="1">
      <c r="A2266" s="179" t="s">
        <v>6105</v>
      </c>
      <c r="B2266" s="180"/>
      <c r="C2266" s="180"/>
      <c r="D2266" s="180"/>
      <c r="E2266" s="181"/>
      <c r="F2266" s="182"/>
      <c r="G2266" s="181"/>
      <c r="H2266" s="182"/>
      <c r="I2266" s="181"/>
      <c r="J2266" s="182"/>
      <c r="K2266" s="181"/>
      <c r="L2266" s="182"/>
      <c r="M2266" s="183"/>
      <c r="N2266" s="78" t="s">
        <v>4339</v>
      </c>
    </row>
    <row r="2267" spans="1:52" ht="30" customHeight="1">
      <c r="A2267" s="172" t="s">
        <v>900</v>
      </c>
      <c r="B2267" s="172" t="s">
        <v>1615</v>
      </c>
      <c r="C2267" s="172" t="s">
        <v>1273</v>
      </c>
      <c r="D2267" s="173">
        <v>510</v>
      </c>
      <c r="E2267" s="184">
        <f>단가대비표!O142</f>
        <v>0</v>
      </c>
      <c r="F2267" s="178">
        <f>TRUNC(E2267*D2267,1)</f>
        <v>0</v>
      </c>
      <c r="G2267" s="184">
        <f>단가대비표!P142</f>
        <v>0</v>
      </c>
      <c r="H2267" s="178">
        <f>TRUNC(G2267*D2267,1)</f>
        <v>0</v>
      </c>
      <c r="I2267" s="184">
        <f>단가대비표!V142</f>
        <v>0</v>
      </c>
      <c r="J2267" s="178">
        <f>TRUNC(I2267*D2267,1)</f>
        <v>0</v>
      </c>
      <c r="K2267" s="184">
        <f t="shared" ref="K2267:L2270" si="348">TRUNC(E2267+G2267+I2267,1)</f>
        <v>0</v>
      </c>
      <c r="L2267" s="178">
        <f t="shared" si="348"/>
        <v>0</v>
      </c>
      <c r="M2267" s="172" t="s">
        <v>1576</v>
      </c>
      <c r="N2267" s="78" t="s">
        <v>4339</v>
      </c>
      <c r="O2267" s="78" t="s">
        <v>4725</v>
      </c>
      <c r="P2267" s="78" t="s">
        <v>332</v>
      </c>
      <c r="Q2267" s="78" t="s">
        <v>332</v>
      </c>
      <c r="R2267" s="78" t="s">
        <v>331</v>
      </c>
      <c r="AV2267" s="78" t="s">
        <v>145</v>
      </c>
      <c r="AW2267" s="78" t="s">
        <v>6106</v>
      </c>
      <c r="AX2267" s="78" t="s">
        <v>145</v>
      </c>
      <c r="AY2267" s="78" t="s">
        <v>145</v>
      </c>
      <c r="AZ2267" s="78" t="s">
        <v>145</v>
      </c>
    </row>
    <row r="2268" spans="1:52" ht="30" customHeight="1">
      <c r="A2268" s="172" t="s">
        <v>904</v>
      </c>
      <c r="B2268" s="172" t="s">
        <v>1616</v>
      </c>
      <c r="C2268" s="172" t="s">
        <v>381</v>
      </c>
      <c r="D2268" s="173">
        <v>1.1000000000000001</v>
      </c>
      <c r="E2268" s="184">
        <f>단가대비표!O44</f>
        <v>0</v>
      </c>
      <c r="F2268" s="178">
        <f>TRUNC(E2268*D2268,1)</f>
        <v>0</v>
      </c>
      <c r="G2268" s="184">
        <f>단가대비표!P44</f>
        <v>0</v>
      </c>
      <c r="H2268" s="178">
        <f>TRUNC(G2268*D2268,1)</f>
        <v>0</v>
      </c>
      <c r="I2268" s="184">
        <f>단가대비표!V44</f>
        <v>0</v>
      </c>
      <c r="J2268" s="178">
        <f>TRUNC(I2268*D2268,1)</f>
        <v>0</v>
      </c>
      <c r="K2268" s="184">
        <f t="shared" si="348"/>
        <v>0</v>
      </c>
      <c r="L2268" s="178">
        <f t="shared" si="348"/>
        <v>0</v>
      </c>
      <c r="M2268" s="172" t="s">
        <v>1576</v>
      </c>
      <c r="N2268" s="78" t="s">
        <v>4339</v>
      </c>
      <c r="O2268" s="78" t="s">
        <v>4727</v>
      </c>
      <c r="P2268" s="78" t="s">
        <v>332</v>
      </c>
      <c r="Q2268" s="78" t="s">
        <v>332</v>
      </c>
      <c r="R2268" s="78" t="s">
        <v>331</v>
      </c>
      <c r="AV2268" s="78" t="s">
        <v>145</v>
      </c>
      <c r="AW2268" s="78" t="s">
        <v>6107</v>
      </c>
      <c r="AX2268" s="78" t="s">
        <v>145</v>
      </c>
      <c r="AY2268" s="78" t="s">
        <v>145</v>
      </c>
      <c r="AZ2268" s="78" t="s">
        <v>145</v>
      </c>
    </row>
    <row r="2269" spans="1:52" ht="30" customHeight="1">
      <c r="A2269" s="172" t="s">
        <v>1516</v>
      </c>
      <c r="B2269" s="172" t="s">
        <v>1514</v>
      </c>
      <c r="C2269" s="172" t="s">
        <v>1515</v>
      </c>
      <c r="D2269" s="173">
        <v>1.2</v>
      </c>
      <c r="E2269" s="184">
        <f>단가대비표!O345</f>
        <v>0</v>
      </c>
      <c r="F2269" s="178">
        <f>TRUNC(E2269*D2269,1)</f>
        <v>0</v>
      </c>
      <c r="G2269" s="184">
        <f>단가대비표!P345</f>
        <v>169804</v>
      </c>
      <c r="H2269" s="178">
        <f>TRUNC(G2269*D2269,1)</f>
        <v>203764.8</v>
      </c>
      <c r="I2269" s="184">
        <f>단가대비표!V345</f>
        <v>0</v>
      </c>
      <c r="J2269" s="178">
        <f>TRUNC(I2269*D2269,1)</f>
        <v>0</v>
      </c>
      <c r="K2269" s="184">
        <f t="shared" si="348"/>
        <v>169804</v>
      </c>
      <c r="L2269" s="178">
        <f t="shared" si="348"/>
        <v>203764.8</v>
      </c>
      <c r="M2269" s="172" t="s">
        <v>145</v>
      </c>
      <c r="N2269" s="78" t="s">
        <v>4339</v>
      </c>
      <c r="O2269" s="78" t="s">
        <v>4472</v>
      </c>
      <c r="P2269" s="78" t="s">
        <v>332</v>
      </c>
      <c r="Q2269" s="78" t="s">
        <v>332</v>
      </c>
      <c r="R2269" s="78" t="s">
        <v>331</v>
      </c>
      <c r="AV2269" s="78" t="s">
        <v>145</v>
      </c>
      <c r="AW2269" s="78" t="s">
        <v>6108</v>
      </c>
      <c r="AX2269" s="78" t="s">
        <v>145</v>
      </c>
      <c r="AY2269" s="78" t="s">
        <v>145</v>
      </c>
      <c r="AZ2269" s="78" t="s">
        <v>145</v>
      </c>
    </row>
    <row r="2270" spans="1:52" ht="30" customHeight="1">
      <c r="A2270" s="172" t="s">
        <v>1617</v>
      </c>
      <c r="B2270" s="172" t="s">
        <v>1618</v>
      </c>
      <c r="C2270" s="172" t="s">
        <v>1604</v>
      </c>
      <c r="D2270" s="173">
        <v>35.6</v>
      </c>
      <c r="E2270" s="184">
        <f>단가대비표!O55</f>
        <v>3753</v>
      </c>
      <c r="F2270" s="178">
        <f>TRUNC(E2270*D2270,1)</f>
        <v>133606.79999999999</v>
      </c>
      <c r="G2270" s="184">
        <f>단가대비표!P55</f>
        <v>0</v>
      </c>
      <c r="H2270" s="178">
        <f>TRUNC(G2270*D2270,1)</f>
        <v>0</v>
      </c>
      <c r="I2270" s="184">
        <f>단가대비표!V55</f>
        <v>0</v>
      </c>
      <c r="J2270" s="178">
        <f>TRUNC(I2270*D2270,1)</f>
        <v>0</v>
      </c>
      <c r="K2270" s="184">
        <f t="shared" si="348"/>
        <v>3753</v>
      </c>
      <c r="L2270" s="178">
        <f t="shared" si="348"/>
        <v>133606.79999999999</v>
      </c>
      <c r="M2270" s="172" t="s">
        <v>145</v>
      </c>
      <c r="N2270" s="78" t="s">
        <v>4339</v>
      </c>
      <c r="O2270" s="78" t="s">
        <v>4729</v>
      </c>
      <c r="P2270" s="78" t="s">
        <v>332</v>
      </c>
      <c r="Q2270" s="78" t="s">
        <v>332</v>
      </c>
      <c r="R2270" s="78" t="s">
        <v>331</v>
      </c>
      <c r="AV2270" s="78" t="s">
        <v>145</v>
      </c>
      <c r="AW2270" s="78" t="s">
        <v>6109</v>
      </c>
      <c r="AX2270" s="78" t="s">
        <v>145</v>
      </c>
      <c r="AY2270" s="78" t="s">
        <v>145</v>
      </c>
      <c r="AZ2270" s="78" t="s">
        <v>145</v>
      </c>
    </row>
    <row r="2271" spans="1:52" ht="30" customHeight="1">
      <c r="A2271" s="172" t="s">
        <v>1494</v>
      </c>
      <c r="B2271" s="172" t="s">
        <v>145</v>
      </c>
      <c r="C2271" s="172" t="s">
        <v>145</v>
      </c>
      <c r="D2271" s="173"/>
      <c r="E2271" s="184"/>
      <c r="F2271" s="178">
        <f>TRUNC(SUMIF(N2267:N2270, N2266, F2267:F2270),0)</f>
        <v>133606</v>
      </c>
      <c r="G2271" s="184"/>
      <c r="H2271" s="178">
        <f>TRUNC(SUMIF(N2267:N2270, N2266, H2267:H2270),0)</f>
        <v>203764</v>
      </c>
      <c r="I2271" s="184"/>
      <c r="J2271" s="178">
        <f>TRUNC(SUMIF(N2267:N2270, N2266, J2267:J2270),0)</f>
        <v>0</v>
      </c>
      <c r="K2271" s="184"/>
      <c r="L2271" s="178">
        <f>F2271+H2271+J2271</f>
        <v>337370</v>
      </c>
      <c r="M2271" s="172" t="s">
        <v>145</v>
      </c>
      <c r="N2271" s="78" t="s">
        <v>342</v>
      </c>
      <c r="O2271" s="78" t="s">
        <v>342</v>
      </c>
      <c r="P2271" s="78" t="s">
        <v>145</v>
      </c>
      <c r="Q2271" s="78" t="s">
        <v>145</v>
      </c>
      <c r="R2271" s="78" t="s">
        <v>145</v>
      </c>
      <c r="AV2271" s="78" t="s">
        <v>145</v>
      </c>
      <c r="AW2271" s="78" t="s">
        <v>145</v>
      </c>
      <c r="AX2271" s="78" t="s">
        <v>145</v>
      </c>
      <c r="AY2271" s="78" t="s">
        <v>145</v>
      </c>
      <c r="AZ2271" s="78" t="s">
        <v>145</v>
      </c>
    </row>
    <row r="2272" spans="1:52" ht="30" customHeight="1">
      <c r="A2272" s="173"/>
      <c r="B2272" s="173"/>
      <c r="C2272" s="173"/>
      <c r="D2272" s="173"/>
      <c r="E2272" s="184"/>
      <c r="F2272" s="178"/>
      <c r="G2272" s="184"/>
      <c r="H2272" s="178"/>
      <c r="I2272" s="184"/>
      <c r="J2272" s="178"/>
      <c r="K2272" s="184"/>
      <c r="L2272" s="178"/>
      <c r="M2272" s="173"/>
    </row>
    <row r="2273" spans="1:52" ht="30" customHeight="1">
      <c r="A2273" s="179" t="s">
        <v>6110</v>
      </c>
      <c r="B2273" s="180"/>
      <c r="C2273" s="180"/>
      <c r="D2273" s="180"/>
      <c r="E2273" s="181"/>
      <c r="F2273" s="182"/>
      <c r="G2273" s="181"/>
      <c r="H2273" s="182"/>
      <c r="I2273" s="181"/>
      <c r="J2273" s="182"/>
      <c r="K2273" s="181"/>
      <c r="L2273" s="182"/>
      <c r="M2273" s="183"/>
      <c r="N2273" s="78" t="s">
        <v>4340</v>
      </c>
    </row>
    <row r="2274" spans="1:52" ht="30" customHeight="1">
      <c r="A2274" s="172" t="s">
        <v>1683</v>
      </c>
      <c r="B2274" s="172" t="s">
        <v>1514</v>
      </c>
      <c r="C2274" s="172" t="s">
        <v>1515</v>
      </c>
      <c r="D2274" s="173">
        <v>7.6999999999999999E-2</v>
      </c>
      <c r="E2274" s="184">
        <f>단가대비표!O363</f>
        <v>0</v>
      </c>
      <c r="F2274" s="178">
        <f>TRUNC(E2274*D2274,1)</f>
        <v>0</v>
      </c>
      <c r="G2274" s="184">
        <f>단가대비표!P363</f>
        <v>272354</v>
      </c>
      <c r="H2274" s="178">
        <f>TRUNC(G2274*D2274,1)</f>
        <v>20971.2</v>
      </c>
      <c r="I2274" s="184">
        <f>단가대비표!V363</f>
        <v>0</v>
      </c>
      <c r="J2274" s="178">
        <f>TRUNC(I2274*D2274,1)</f>
        <v>0</v>
      </c>
      <c r="K2274" s="184">
        <f>TRUNC(E2274+G2274+I2274,1)</f>
        <v>272354</v>
      </c>
      <c r="L2274" s="178">
        <f>TRUNC(F2274+H2274+J2274,1)</f>
        <v>20971.2</v>
      </c>
      <c r="M2274" s="172" t="s">
        <v>145</v>
      </c>
      <c r="N2274" s="78" t="s">
        <v>4340</v>
      </c>
      <c r="O2274" s="78" t="s">
        <v>5015</v>
      </c>
      <c r="P2274" s="78" t="s">
        <v>332</v>
      </c>
      <c r="Q2274" s="78" t="s">
        <v>332</v>
      </c>
      <c r="R2274" s="78" t="s">
        <v>331</v>
      </c>
      <c r="AV2274" s="78" t="s">
        <v>145</v>
      </c>
      <c r="AW2274" s="78" t="s">
        <v>6111</v>
      </c>
      <c r="AX2274" s="78" t="s">
        <v>145</v>
      </c>
      <c r="AY2274" s="78" t="s">
        <v>145</v>
      </c>
      <c r="AZ2274" s="78" t="s">
        <v>145</v>
      </c>
    </row>
    <row r="2275" spans="1:52" ht="30" customHeight="1">
      <c r="A2275" s="172" t="s">
        <v>1516</v>
      </c>
      <c r="B2275" s="172" t="s">
        <v>1514</v>
      </c>
      <c r="C2275" s="172" t="s">
        <v>1515</v>
      </c>
      <c r="D2275" s="173">
        <v>4.4999999999999998E-2</v>
      </c>
      <c r="E2275" s="184">
        <f>단가대비표!O345</f>
        <v>0</v>
      </c>
      <c r="F2275" s="178">
        <f>TRUNC(E2275*D2275,1)</f>
        <v>0</v>
      </c>
      <c r="G2275" s="184">
        <f>단가대비표!P345</f>
        <v>169804</v>
      </c>
      <c r="H2275" s="178">
        <f>TRUNC(G2275*D2275,1)</f>
        <v>7641.1</v>
      </c>
      <c r="I2275" s="184">
        <f>단가대비표!V345</f>
        <v>0</v>
      </c>
      <c r="J2275" s="178">
        <f>TRUNC(I2275*D2275,1)</f>
        <v>0</v>
      </c>
      <c r="K2275" s="184">
        <f>TRUNC(E2275+G2275+I2275,1)</f>
        <v>169804</v>
      </c>
      <c r="L2275" s="178">
        <f>TRUNC(F2275+H2275+J2275,1)</f>
        <v>7641.1</v>
      </c>
      <c r="M2275" s="172" t="s">
        <v>145</v>
      </c>
      <c r="N2275" s="78" t="s">
        <v>4340</v>
      </c>
      <c r="O2275" s="78" t="s">
        <v>4472</v>
      </c>
      <c r="P2275" s="78" t="s">
        <v>332</v>
      </c>
      <c r="Q2275" s="78" t="s">
        <v>332</v>
      </c>
      <c r="R2275" s="78" t="s">
        <v>331</v>
      </c>
      <c r="AV2275" s="78" t="s">
        <v>145</v>
      </c>
      <c r="AW2275" s="78" t="s">
        <v>6112</v>
      </c>
      <c r="AX2275" s="78" t="s">
        <v>145</v>
      </c>
      <c r="AY2275" s="78" t="s">
        <v>145</v>
      </c>
      <c r="AZ2275" s="78" t="s">
        <v>145</v>
      </c>
    </row>
    <row r="2276" spans="1:52" ht="30" customHeight="1">
      <c r="A2276" s="172" t="s">
        <v>1494</v>
      </c>
      <c r="B2276" s="172" t="s">
        <v>145</v>
      </c>
      <c r="C2276" s="172" t="s">
        <v>145</v>
      </c>
      <c r="D2276" s="173"/>
      <c r="E2276" s="184"/>
      <c r="F2276" s="178">
        <f>TRUNC(SUMIF(N2274:N2275, N2273, F2274:F2275),0)</f>
        <v>0</v>
      </c>
      <c r="G2276" s="184"/>
      <c r="H2276" s="178">
        <f>TRUNC(SUMIF(N2274:N2275, N2273, H2274:H2275),0)</f>
        <v>28612</v>
      </c>
      <c r="I2276" s="184"/>
      <c r="J2276" s="178">
        <f>TRUNC(SUMIF(N2274:N2275, N2273, J2274:J2275),0)</f>
        <v>0</v>
      </c>
      <c r="K2276" s="184"/>
      <c r="L2276" s="178">
        <f>F2276+H2276+J2276</f>
        <v>28612</v>
      </c>
      <c r="M2276" s="172" t="s">
        <v>145</v>
      </c>
      <c r="N2276" s="78" t="s">
        <v>342</v>
      </c>
      <c r="O2276" s="78" t="s">
        <v>342</v>
      </c>
      <c r="P2276" s="78" t="s">
        <v>145</v>
      </c>
      <c r="Q2276" s="78" t="s">
        <v>145</v>
      </c>
      <c r="R2276" s="78" t="s">
        <v>145</v>
      </c>
      <c r="AV2276" s="78" t="s">
        <v>145</v>
      </c>
      <c r="AW2276" s="78" t="s">
        <v>145</v>
      </c>
      <c r="AX2276" s="78" t="s">
        <v>145</v>
      </c>
      <c r="AY2276" s="78" t="s">
        <v>145</v>
      </c>
      <c r="AZ2276" s="78" t="s">
        <v>145</v>
      </c>
    </row>
    <row r="2277" spans="1:52" ht="30" customHeight="1">
      <c r="A2277" s="173"/>
      <c r="B2277" s="173"/>
      <c r="C2277" s="173"/>
      <c r="D2277" s="173"/>
      <c r="E2277" s="184"/>
      <c r="F2277" s="178"/>
      <c r="G2277" s="184"/>
      <c r="H2277" s="178"/>
      <c r="I2277" s="184"/>
      <c r="J2277" s="178"/>
      <c r="K2277" s="184"/>
      <c r="L2277" s="178"/>
      <c r="M2277" s="173"/>
    </row>
    <row r="2278" spans="1:52" ht="30" customHeight="1">
      <c r="A2278" s="179" t="s">
        <v>6113</v>
      </c>
      <c r="B2278" s="180"/>
      <c r="C2278" s="180"/>
      <c r="D2278" s="180"/>
      <c r="E2278" s="181"/>
      <c r="F2278" s="182"/>
      <c r="G2278" s="181"/>
      <c r="H2278" s="182"/>
      <c r="I2278" s="181"/>
      <c r="J2278" s="182"/>
      <c r="K2278" s="181"/>
      <c r="L2278" s="182"/>
      <c r="M2278" s="183"/>
      <c r="N2278" s="78" t="s">
        <v>4341</v>
      </c>
    </row>
    <row r="2279" spans="1:52" ht="30" customHeight="1">
      <c r="A2279" s="172" t="s">
        <v>1790</v>
      </c>
      <c r="B2279" s="172" t="s">
        <v>1514</v>
      </c>
      <c r="C2279" s="172" t="s">
        <v>1515</v>
      </c>
      <c r="D2279" s="173">
        <v>0.17</v>
      </c>
      <c r="E2279" s="184">
        <f>단가대비표!O370</f>
        <v>0</v>
      </c>
      <c r="F2279" s="178">
        <f>TRUNC(E2279*D2279,1)</f>
        <v>0</v>
      </c>
      <c r="G2279" s="184">
        <f>단가대비표!P370</f>
        <v>238145</v>
      </c>
      <c r="H2279" s="178">
        <f>TRUNC(G2279*D2279,1)</f>
        <v>40484.6</v>
      </c>
      <c r="I2279" s="184">
        <f>단가대비표!V370</f>
        <v>0</v>
      </c>
      <c r="J2279" s="178">
        <f>TRUNC(I2279*D2279,1)</f>
        <v>0</v>
      </c>
      <c r="K2279" s="184">
        <f>TRUNC(E2279+G2279+I2279,1)</f>
        <v>238145</v>
      </c>
      <c r="L2279" s="178">
        <f>TRUNC(F2279+H2279+J2279,1)</f>
        <v>40484.6</v>
      </c>
      <c r="M2279" s="172" t="s">
        <v>145</v>
      </c>
      <c r="N2279" s="78" t="s">
        <v>4341</v>
      </c>
      <c r="O2279" s="78" t="s">
        <v>5443</v>
      </c>
      <c r="P2279" s="78" t="s">
        <v>332</v>
      </c>
      <c r="Q2279" s="78" t="s">
        <v>332</v>
      </c>
      <c r="R2279" s="78" t="s">
        <v>331</v>
      </c>
      <c r="AV2279" s="78" t="s">
        <v>145</v>
      </c>
      <c r="AW2279" s="78" t="s">
        <v>6114</v>
      </c>
      <c r="AX2279" s="78" t="s">
        <v>145</v>
      </c>
      <c r="AY2279" s="78" t="s">
        <v>145</v>
      </c>
      <c r="AZ2279" s="78" t="s">
        <v>145</v>
      </c>
    </row>
    <row r="2280" spans="1:52" ht="30" customHeight="1">
      <c r="A2280" s="172" t="s">
        <v>1516</v>
      </c>
      <c r="B2280" s="172" t="s">
        <v>1514</v>
      </c>
      <c r="C2280" s="172" t="s">
        <v>1515</v>
      </c>
      <c r="D2280" s="173">
        <v>0.04</v>
      </c>
      <c r="E2280" s="184">
        <f>단가대비표!O345</f>
        <v>0</v>
      </c>
      <c r="F2280" s="178">
        <f>TRUNC(E2280*D2280,1)</f>
        <v>0</v>
      </c>
      <c r="G2280" s="184">
        <f>단가대비표!P345</f>
        <v>169804</v>
      </c>
      <c r="H2280" s="178">
        <f>TRUNC(G2280*D2280,1)</f>
        <v>6792.1</v>
      </c>
      <c r="I2280" s="184">
        <f>단가대비표!V345</f>
        <v>0</v>
      </c>
      <c r="J2280" s="178">
        <f>TRUNC(I2280*D2280,1)</f>
        <v>0</v>
      </c>
      <c r="K2280" s="184">
        <f>TRUNC(E2280+G2280+I2280,1)</f>
        <v>169804</v>
      </c>
      <c r="L2280" s="178">
        <f>TRUNC(F2280+H2280+J2280,1)</f>
        <v>6792.1</v>
      </c>
      <c r="M2280" s="172" t="s">
        <v>145</v>
      </c>
      <c r="N2280" s="78" t="s">
        <v>4341</v>
      </c>
      <c r="O2280" s="78" t="s">
        <v>4472</v>
      </c>
      <c r="P2280" s="78" t="s">
        <v>332</v>
      </c>
      <c r="Q2280" s="78" t="s">
        <v>332</v>
      </c>
      <c r="R2280" s="78" t="s">
        <v>331</v>
      </c>
      <c r="AV2280" s="78" t="s">
        <v>145</v>
      </c>
      <c r="AW2280" s="78" t="s">
        <v>6115</v>
      </c>
      <c r="AX2280" s="78" t="s">
        <v>145</v>
      </c>
      <c r="AY2280" s="78" t="s">
        <v>145</v>
      </c>
      <c r="AZ2280" s="78" t="s">
        <v>145</v>
      </c>
    </row>
    <row r="2281" spans="1:52" ht="30" customHeight="1">
      <c r="A2281" s="172" t="s">
        <v>1494</v>
      </c>
      <c r="B2281" s="172" t="s">
        <v>145</v>
      </c>
      <c r="C2281" s="172" t="s">
        <v>145</v>
      </c>
      <c r="D2281" s="173"/>
      <c r="E2281" s="184"/>
      <c r="F2281" s="178">
        <f>TRUNC(SUMIF(N2279:N2280, N2278, F2279:F2280),0)</f>
        <v>0</v>
      </c>
      <c r="G2281" s="184"/>
      <c r="H2281" s="178">
        <f>TRUNC(SUMIF(N2279:N2280, N2278, H2279:H2280),0)</f>
        <v>47276</v>
      </c>
      <c r="I2281" s="184"/>
      <c r="J2281" s="178">
        <f>TRUNC(SUMIF(N2279:N2280, N2278, J2279:J2280),0)</f>
        <v>0</v>
      </c>
      <c r="K2281" s="184"/>
      <c r="L2281" s="178">
        <f>F2281+H2281+J2281</f>
        <v>47276</v>
      </c>
      <c r="M2281" s="172" t="s">
        <v>145</v>
      </c>
      <c r="N2281" s="78" t="s">
        <v>342</v>
      </c>
      <c r="O2281" s="78" t="s">
        <v>342</v>
      </c>
      <c r="P2281" s="78" t="s">
        <v>145</v>
      </c>
      <c r="Q2281" s="78" t="s">
        <v>145</v>
      </c>
      <c r="R2281" s="78" t="s">
        <v>145</v>
      </c>
      <c r="AV2281" s="78" t="s">
        <v>145</v>
      </c>
      <c r="AW2281" s="78" t="s">
        <v>145</v>
      </c>
      <c r="AX2281" s="78" t="s">
        <v>145</v>
      </c>
      <c r="AY2281" s="78" t="s">
        <v>145</v>
      </c>
      <c r="AZ2281" s="78" t="s">
        <v>145</v>
      </c>
    </row>
    <row r="2282" spans="1:52" ht="30" customHeight="1">
      <c r="A2282" s="173"/>
      <c r="B2282" s="173"/>
      <c r="C2282" s="173"/>
      <c r="D2282" s="173"/>
      <c r="E2282" s="184"/>
      <c r="F2282" s="178"/>
      <c r="G2282" s="184"/>
      <c r="H2282" s="178"/>
      <c r="I2282" s="184"/>
      <c r="J2282" s="178"/>
      <c r="K2282" s="184"/>
      <c r="L2282" s="178"/>
      <c r="M2282" s="173"/>
    </row>
    <row r="2283" spans="1:52" ht="30" customHeight="1">
      <c r="A2283" s="179" t="s">
        <v>6116</v>
      </c>
      <c r="B2283" s="180"/>
      <c r="C2283" s="180"/>
      <c r="D2283" s="180"/>
      <c r="E2283" s="181"/>
      <c r="F2283" s="182"/>
      <c r="G2283" s="181"/>
      <c r="H2283" s="182"/>
      <c r="I2283" s="181"/>
      <c r="J2283" s="182"/>
      <c r="K2283" s="181"/>
      <c r="L2283" s="182"/>
      <c r="M2283" s="183"/>
      <c r="N2283" s="78" t="s">
        <v>4342</v>
      </c>
    </row>
    <row r="2284" spans="1:52" ht="30" customHeight="1">
      <c r="A2284" s="172" t="s">
        <v>1758</v>
      </c>
      <c r="B2284" s="172" t="s">
        <v>1514</v>
      </c>
      <c r="C2284" s="172" t="s">
        <v>1515</v>
      </c>
      <c r="D2284" s="173">
        <v>1.609E-2</v>
      </c>
      <c r="E2284" s="184">
        <f>단가대비표!O351</f>
        <v>0</v>
      </c>
      <c r="F2284" s="178">
        <f t="shared" ref="F2284:F2289" si="349">TRUNC(E2284*D2284,1)</f>
        <v>0</v>
      </c>
      <c r="G2284" s="184">
        <f>단가대비표!P351</f>
        <v>237754</v>
      </c>
      <c r="H2284" s="178">
        <f t="shared" ref="H2284:H2289" si="350">TRUNC(G2284*D2284,1)</f>
        <v>3825.4</v>
      </c>
      <c r="I2284" s="184">
        <f>단가대비표!V351</f>
        <v>0</v>
      </c>
      <c r="J2284" s="178">
        <f t="shared" ref="J2284:J2289" si="351">TRUNC(I2284*D2284,1)</f>
        <v>0</v>
      </c>
      <c r="K2284" s="184">
        <f t="shared" ref="K2284:L2289" si="352">TRUNC(E2284+G2284+I2284,1)</f>
        <v>237754</v>
      </c>
      <c r="L2284" s="178">
        <f t="shared" si="352"/>
        <v>3825.4</v>
      </c>
      <c r="M2284" s="172" t="s">
        <v>145</v>
      </c>
      <c r="N2284" s="78" t="s">
        <v>4342</v>
      </c>
      <c r="O2284" s="78" t="s">
        <v>5291</v>
      </c>
      <c r="P2284" s="78" t="s">
        <v>332</v>
      </c>
      <c r="Q2284" s="78" t="s">
        <v>332</v>
      </c>
      <c r="R2284" s="78" t="s">
        <v>331</v>
      </c>
      <c r="V2284">
        <v>1</v>
      </c>
      <c r="W2284">
        <v>2</v>
      </c>
      <c r="AV2284" s="78" t="s">
        <v>145</v>
      </c>
      <c r="AW2284" s="78" t="s">
        <v>6117</v>
      </c>
      <c r="AX2284" s="78" t="s">
        <v>145</v>
      </c>
      <c r="AY2284" s="78" t="s">
        <v>145</v>
      </c>
      <c r="AZ2284" s="78" t="s">
        <v>145</v>
      </c>
    </row>
    <row r="2285" spans="1:52" ht="30" customHeight="1">
      <c r="A2285" s="172" t="s">
        <v>1853</v>
      </c>
      <c r="B2285" s="172" t="s">
        <v>1514</v>
      </c>
      <c r="C2285" s="172" t="s">
        <v>1515</v>
      </c>
      <c r="D2285" s="173">
        <v>4.3899999999999998E-3</v>
      </c>
      <c r="E2285" s="184">
        <f>단가대비표!O354</f>
        <v>0</v>
      </c>
      <c r="F2285" s="178">
        <f t="shared" si="349"/>
        <v>0</v>
      </c>
      <c r="G2285" s="184">
        <f>단가대비표!P354</f>
        <v>278326</v>
      </c>
      <c r="H2285" s="178">
        <f t="shared" si="350"/>
        <v>1221.8</v>
      </c>
      <c r="I2285" s="184">
        <f>단가대비표!V354</f>
        <v>0</v>
      </c>
      <c r="J2285" s="178">
        <f t="shared" si="351"/>
        <v>0</v>
      </c>
      <c r="K2285" s="184">
        <f t="shared" si="352"/>
        <v>278326</v>
      </c>
      <c r="L2285" s="178">
        <f t="shared" si="352"/>
        <v>1221.8</v>
      </c>
      <c r="M2285" s="172" t="s">
        <v>145</v>
      </c>
      <c r="N2285" s="78" t="s">
        <v>4342</v>
      </c>
      <c r="O2285" s="78" t="s">
        <v>4632</v>
      </c>
      <c r="P2285" s="78" t="s">
        <v>332</v>
      </c>
      <c r="Q2285" s="78" t="s">
        <v>332</v>
      </c>
      <c r="R2285" s="78" t="s">
        <v>331</v>
      </c>
      <c r="V2285">
        <v>1</v>
      </c>
      <c r="W2285">
        <v>2</v>
      </c>
      <c r="AV2285" s="78" t="s">
        <v>145</v>
      </c>
      <c r="AW2285" s="78" t="s">
        <v>6118</v>
      </c>
      <c r="AX2285" s="78" t="s">
        <v>145</v>
      </c>
      <c r="AY2285" s="78" t="s">
        <v>145</v>
      </c>
      <c r="AZ2285" s="78" t="s">
        <v>145</v>
      </c>
    </row>
    <row r="2286" spans="1:52" ht="30" customHeight="1">
      <c r="A2286" s="172" t="s">
        <v>1565</v>
      </c>
      <c r="B2286" s="172" t="s">
        <v>1514</v>
      </c>
      <c r="C2286" s="172" t="s">
        <v>1515</v>
      </c>
      <c r="D2286" s="173">
        <v>5.8500000000000002E-3</v>
      </c>
      <c r="E2286" s="184">
        <f>단가대비표!O346</f>
        <v>0</v>
      </c>
      <c r="F2286" s="178">
        <f t="shared" si="349"/>
        <v>0</v>
      </c>
      <c r="G2286" s="184">
        <f>단가대비표!P346</f>
        <v>221506</v>
      </c>
      <c r="H2286" s="178">
        <f t="shared" si="350"/>
        <v>1295.8</v>
      </c>
      <c r="I2286" s="184">
        <f>단가대비표!V346</f>
        <v>0</v>
      </c>
      <c r="J2286" s="178">
        <f t="shared" si="351"/>
        <v>0</v>
      </c>
      <c r="K2286" s="184">
        <f t="shared" si="352"/>
        <v>221506</v>
      </c>
      <c r="L2286" s="178">
        <f t="shared" si="352"/>
        <v>1295.8</v>
      </c>
      <c r="M2286" s="172" t="s">
        <v>145</v>
      </c>
      <c r="N2286" s="78" t="s">
        <v>4342</v>
      </c>
      <c r="O2286" s="78" t="s">
        <v>4533</v>
      </c>
      <c r="P2286" s="78" t="s">
        <v>332</v>
      </c>
      <c r="Q2286" s="78" t="s">
        <v>332</v>
      </c>
      <c r="R2286" s="78" t="s">
        <v>331</v>
      </c>
      <c r="V2286">
        <v>1</v>
      </c>
      <c r="W2286">
        <v>2</v>
      </c>
      <c r="AV2286" s="78" t="s">
        <v>145</v>
      </c>
      <c r="AW2286" s="78" t="s">
        <v>6119</v>
      </c>
      <c r="AX2286" s="78" t="s">
        <v>145</v>
      </c>
      <c r="AY2286" s="78" t="s">
        <v>145</v>
      </c>
      <c r="AZ2286" s="78" t="s">
        <v>145</v>
      </c>
    </row>
    <row r="2287" spans="1:52" ht="30" customHeight="1">
      <c r="A2287" s="172" t="s">
        <v>1516</v>
      </c>
      <c r="B2287" s="172" t="s">
        <v>1514</v>
      </c>
      <c r="C2287" s="172" t="s">
        <v>1515</v>
      </c>
      <c r="D2287" s="173">
        <v>2.9299999999999999E-3</v>
      </c>
      <c r="E2287" s="184">
        <f>단가대비표!O345</f>
        <v>0</v>
      </c>
      <c r="F2287" s="178">
        <f t="shared" si="349"/>
        <v>0</v>
      </c>
      <c r="G2287" s="184">
        <f>단가대비표!P345</f>
        <v>169804</v>
      </c>
      <c r="H2287" s="178">
        <f t="shared" si="350"/>
        <v>497.5</v>
      </c>
      <c r="I2287" s="184">
        <f>단가대비표!V345</f>
        <v>0</v>
      </c>
      <c r="J2287" s="178">
        <f t="shared" si="351"/>
        <v>0</v>
      </c>
      <c r="K2287" s="184">
        <f t="shared" si="352"/>
        <v>169804</v>
      </c>
      <c r="L2287" s="178">
        <f t="shared" si="352"/>
        <v>497.5</v>
      </c>
      <c r="M2287" s="172" t="s">
        <v>145</v>
      </c>
      <c r="N2287" s="78" t="s">
        <v>4342</v>
      </c>
      <c r="O2287" s="78" t="s">
        <v>4472</v>
      </c>
      <c r="P2287" s="78" t="s">
        <v>332</v>
      </c>
      <c r="Q2287" s="78" t="s">
        <v>332</v>
      </c>
      <c r="R2287" s="78" t="s">
        <v>331</v>
      </c>
      <c r="V2287">
        <v>1</v>
      </c>
      <c r="W2287">
        <v>2</v>
      </c>
      <c r="AV2287" s="78" t="s">
        <v>145</v>
      </c>
      <c r="AW2287" s="78" t="s">
        <v>6120</v>
      </c>
      <c r="AX2287" s="78" t="s">
        <v>145</v>
      </c>
      <c r="AY2287" s="78" t="s">
        <v>145</v>
      </c>
      <c r="AZ2287" s="78" t="s">
        <v>145</v>
      </c>
    </row>
    <row r="2288" spans="1:52" ht="30" customHeight="1">
      <c r="A2288" s="172" t="s">
        <v>1580</v>
      </c>
      <c r="B2288" s="172" t="s">
        <v>1701</v>
      </c>
      <c r="C2288" s="172" t="s">
        <v>1096</v>
      </c>
      <c r="D2288" s="173">
        <v>1</v>
      </c>
      <c r="E2288" s="184">
        <v>0</v>
      </c>
      <c r="F2288" s="178">
        <f t="shared" si="349"/>
        <v>0</v>
      </c>
      <c r="G2288" s="184">
        <v>0</v>
      </c>
      <c r="H2288" s="178">
        <f t="shared" si="350"/>
        <v>0</v>
      </c>
      <c r="I2288" s="184">
        <f>TRUNC(SUMIF(V2284:V2289, RIGHTB(O2288, 1), H2284:H2289)*U2288, 2)</f>
        <v>273.62</v>
      </c>
      <c r="J2288" s="178">
        <f t="shared" si="351"/>
        <v>273.60000000000002</v>
      </c>
      <c r="K2288" s="184">
        <f t="shared" si="352"/>
        <v>273.60000000000002</v>
      </c>
      <c r="L2288" s="178">
        <f t="shared" si="352"/>
        <v>273.60000000000002</v>
      </c>
      <c r="M2288" s="172" t="s">
        <v>145</v>
      </c>
      <c r="N2288" s="78" t="s">
        <v>4342</v>
      </c>
      <c r="O2288" s="78" t="s">
        <v>4186</v>
      </c>
      <c r="P2288" s="78" t="s">
        <v>332</v>
      </c>
      <c r="Q2288" s="78" t="s">
        <v>332</v>
      </c>
      <c r="R2288" s="78" t="s">
        <v>332</v>
      </c>
      <c r="S2288">
        <v>1</v>
      </c>
      <c r="T2288">
        <v>2</v>
      </c>
      <c r="U2288">
        <v>0.04</v>
      </c>
      <c r="AV2288" s="78" t="s">
        <v>145</v>
      </c>
      <c r="AW2288" s="78" t="s">
        <v>6121</v>
      </c>
      <c r="AX2288" s="78" t="s">
        <v>145</v>
      </c>
      <c r="AY2288" s="78" t="s">
        <v>145</v>
      </c>
      <c r="AZ2288" s="78" t="s">
        <v>145</v>
      </c>
    </row>
    <row r="2289" spans="1:52" ht="30" customHeight="1">
      <c r="A2289" s="172" t="s">
        <v>1551</v>
      </c>
      <c r="B2289" s="172" t="s">
        <v>1596</v>
      </c>
      <c r="C2289" s="172" t="s">
        <v>1096</v>
      </c>
      <c r="D2289" s="173">
        <v>1</v>
      </c>
      <c r="E2289" s="184">
        <f>TRUNC(SUMIF(W2284:W2289, RIGHTB(O2289, 1), H2284:H2289)*U2289, 2)</f>
        <v>136.81</v>
      </c>
      <c r="F2289" s="178">
        <f t="shared" si="349"/>
        <v>136.80000000000001</v>
      </c>
      <c r="G2289" s="184">
        <v>0</v>
      </c>
      <c r="H2289" s="178">
        <f t="shared" si="350"/>
        <v>0</v>
      </c>
      <c r="I2289" s="184">
        <v>0</v>
      </c>
      <c r="J2289" s="178">
        <f t="shared" si="351"/>
        <v>0</v>
      </c>
      <c r="K2289" s="184">
        <f t="shared" si="352"/>
        <v>136.80000000000001</v>
      </c>
      <c r="L2289" s="178">
        <f t="shared" si="352"/>
        <v>136.80000000000001</v>
      </c>
      <c r="M2289" s="172" t="s">
        <v>145</v>
      </c>
      <c r="N2289" s="78" t="s">
        <v>4342</v>
      </c>
      <c r="O2289" s="78" t="s">
        <v>4453</v>
      </c>
      <c r="P2289" s="78" t="s">
        <v>332</v>
      </c>
      <c r="Q2289" s="78" t="s">
        <v>332</v>
      </c>
      <c r="R2289" s="78" t="s">
        <v>332</v>
      </c>
      <c r="S2289">
        <v>1</v>
      </c>
      <c r="T2289">
        <v>0</v>
      </c>
      <c r="U2289">
        <v>0.02</v>
      </c>
      <c r="AV2289" s="78" t="s">
        <v>145</v>
      </c>
      <c r="AW2289" s="78" t="s">
        <v>6122</v>
      </c>
      <c r="AX2289" s="78" t="s">
        <v>145</v>
      </c>
      <c r="AY2289" s="78" t="s">
        <v>145</v>
      </c>
      <c r="AZ2289" s="78" t="s">
        <v>145</v>
      </c>
    </row>
    <row r="2290" spans="1:52" ht="30" customHeight="1">
      <c r="A2290" s="172" t="s">
        <v>1494</v>
      </c>
      <c r="B2290" s="172" t="s">
        <v>145</v>
      </c>
      <c r="C2290" s="172" t="s">
        <v>145</v>
      </c>
      <c r="D2290" s="173"/>
      <c r="E2290" s="184"/>
      <c r="F2290" s="178">
        <f>TRUNC(SUMIF(N2284:N2289, N2283, F2284:F2289),0)</f>
        <v>136</v>
      </c>
      <c r="G2290" s="184"/>
      <c r="H2290" s="178">
        <f>TRUNC(SUMIF(N2284:N2289, N2283, H2284:H2289),0)</f>
        <v>6840</v>
      </c>
      <c r="I2290" s="184"/>
      <c r="J2290" s="178">
        <f>TRUNC(SUMIF(N2284:N2289, N2283, J2284:J2289),0)</f>
        <v>273</v>
      </c>
      <c r="K2290" s="184"/>
      <c r="L2290" s="178">
        <f>F2290+H2290+J2290</f>
        <v>7249</v>
      </c>
      <c r="M2290" s="172" t="s">
        <v>145</v>
      </c>
      <c r="N2290" s="78" t="s">
        <v>342</v>
      </c>
      <c r="O2290" s="78" t="s">
        <v>342</v>
      </c>
      <c r="P2290" s="78" t="s">
        <v>145</v>
      </c>
      <c r="Q2290" s="78" t="s">
        <v>145</v>
      </c>
      <c r="R2290" s="78" t="s">
        <v>145</v>
      </c>
      <c r="AV2290" s="78" t="s">
        <v>145</v>
      </c>
      <c r="AW2290" s="78" t="s">
        <v>145</v>
      </c>
      <c r="AX2290" s="78" t="s">
        <v>145</v>
      </c>
      <c r="AY2290" s="78" t="s">
        <v>145</v>
      </c>
      <c r="AZ2290" s="78" t="s">
        <v>145</v>
      </c>
    </row>
    <row r="2291" spans="1:52" ht="30" customHeight="1">
      <c r="A2291" s="173"/>
      <c r="B2291" s="173"/>
      <c r="C2291" s="173"/>
      <c r="D2291" s="173"/>
      <c r="E2291" s="184"/>
      <c r="F2291" s="178"/>
      <c r="G2291" s="184"/>
      <c r="H2291" s="178"/>
      <c r="I2291" s="184"/>
      <c r="J2291" s="178"/>
      <c r="K2291" s="184"/>
      <c r="L2291" s="178"/>
      <c r="M2291" s="173"/>
    </row>
    <row r="2292" spans="1:52" ht="30" customHeight="1">
      <c r="A2292" s="179" t="s">
        <v>6123</v>
      </c>
      <c r="B2292" s="180"/>
      <c r="C2292" s="180"/>
      <c r="D2292" s="180"/>
      <c r="E2292" s="181"/>
      <c r="F2292" s="182"/>
      <c r="G2292" s="181"/>
      <c r="H2292" s="182"/>
      <c r="I2292" s="181"/>
      <c r="J2292" s="182"/>
      <c r="K2292" s="181"/>
      <c r="L2292" s="182"/>
      <c r="M2292" s="183"/>
      <c r="N2292" s="78" t="s">
        <v>4343</v>
      </c>
    </row>
    <row r="2293" spans="1:52" ht="30" customHeight="1">
      <c r="A2293" s="172" t="s">
        <v>1631</v>
      </c>
      <c r="B2293" s="172" t="s">
        <v>1632</v>
      </c>
      <c r="C2293" s="172" t="s">
        <v>458</v>
      </c>
      <c r="D2293" s="173">
        <v>0.65</v>
      </c>
      <c r="E2293" s="184">
        <f>단가대비표!O290</f>
        <v>3700</v>
      </c>
      <c r="F2293" s="178">
        <f>TRUNC(E2293*D2293,1)</f>
        <v>2405</v>
      </c>
      <c r="G2293" s="184">
        <f>단가대비표!P290</f>
        <v>0</v>
      </c>
      <c r="H2293" s="178">
        <f>TRUNC(G2293*D2293,1)</f>
        <v>0</v>
      </c>
      <c r="I2293" s="184">
        <f>단가대비표!V290</f>
        <v>0</v>
      </c>
      <c r="J2293" s="178">
        <f>TRUNC(I2293*D2293,1)</f>
        <v>0</v>
      </c>
      <c r="K2293" s="184">
        <f>TRUNC(E2293+G2293+I2293,1)</f>
        <v>3700</v>
      </c>
      <c r="L2293" s="178">
        <f>TRUNC(F2293+H2293+J2293,1)</f>
        <v>2405</v>
      </c>
      <c r="M2293" s="172" t="s">
        <v>145</v>
      </c>
      <c r="N2293" s="78" t="s">
        <v>4343</v>
      </c>
      <c r="O2293" s="78" t="s">
        <v>4787</v>
      </c>
      <c r="P2293" s="78" t="s">
        <v>332</v>
      </c>
      <c r="Q2293" s="78" t="s">
        <v>332</v>
      </c>
      <c r="R2293" s="78" t="s">
        <v>331</v>
      </c>
      <c r="AV2293" s="78" t="s">
        <v>145</v>
      </c>
      <c r="AW2293" s="78" t="s">
        <v>6124</v>
      </c>
      <c r="AX2293" s="78" t="s">
        <v>145</v>
      </c>
      <c r="AY2293" s="78" t="s">
        <v>145</v>
      </c>
      <c r="AZ2293" s="78" t="s">
        <v>145</v>
      </c>
    </row>
    <row r="2294" spans="1:52" ht="30" customHeight="1">
      <c r="A2294" s="172" t="s">
        <v>1790</v>
      </c>
      <c r="B2294" s="172" t="s">
        <v>1514</v>
      </c>
      <c r="C2294" s="172" t="s">
        <v>1515</v>
      </c>
      <c r="D2294" s="173">
        <v>0.14000000000000001</v>
      </c>
      <c r="E2294" s="184">
        <f>단가대비표!O370</f>
        <v>0</v>
      </c>
      <c r="F2294" s="178">
        <f>TRUNC(E2294*D2294,1)</f>
        <v>0</v>
      </c>
      <c r="G2294" s="184">
        <f>단가대비표!P370</f>
        <v>238145</v>
      </c>
      <c r="H2294" s="178">
        <f>TRUNC(G2294*D2294,1)</f>
        <v>33340.300000000003</v>
      </c>
      <c r="I2294" s="184">
        <f>단가대비표!V370</f>
        <v>0</v>
      </c>
      <c r="J2294" s="178">
        <f>TRUNC(I2294*D2294,1)</f>
        <v>0</v>
      </c>
      <c r="K2294" s="184">
        <f>TRUNC(E2294+G2294+I2294,1)</f>
        <v>238145</v>
      </c>
      <c r="L2294" s="178">
        <f>TRUNC(F2294+H2294+J2294,1)</f>
        <v>33340.300000000003</v>
      </c>
      <c r="M2294" s="172" t="s">
        <v>145</v>
      </c>
      <c r="N2294" s="78" t="s">
        <v>4343</v>
      </c>
      <c r="O2294" s="78" t="s">
        <v>5443</v>
      </c>
      <c r="P2294" s="78" t="s">
        <v>332</v>
      </c>
      <c r="Q2294" s="78" t="s">
        <v>332</v>
      </c>
      <c r="R2294" s="78" t="s">
        <v>331</v>
      </c>
      <c r="AV2294" s="78" t="s">
        <v>145</v>
      </c>
      <c r="AW2294" s="78" t="s">
        <v>6125</v>
      </c>
      <c r="AX2294" s="78" t="s">
        <v>145</v>
      </c>
      <c r="AY2294" s="78" t="s">
        <v>145</v>
      </c>
      <c r="AZ2294" s="78" t="s">
        <v>145</v>
      </c>
    </row>
    <row r="2295" spans="1:52" ht="30" customHeight="1">
      <c r="A2295" s="172" t="s">
        <v>1494</v>
      </c>
      <c r="B2295" s="172" t="s">
        <v>145</v>
      </c>
      <c r="C2295" s="172" t="s">
        <v>145</v>
      </c>
      <c r="D2295" s="173"/>
      <c r="E2295" s="184"/>
      <c r="F2295" s="178">
        <f>TRUNC(SUMIF(N2293:N2294, N2292, F2293:F2294),0)</f>
        <v>2405</v>
      </c>
      <c r="G2295" s="184"/>
      <c r="H2295" s="178">
        <f>TRUNC(SUMIF(N2293:N2294, N2292, H2293:H2294),0)</f>
        <v>33340</v>
      </c>
      <c r="I2295" s="184"/>
      <c r="J2295" s="178">
        <f>TRUNC(SUMIF(N2293:N2294, N2292, J2293:J2294),0)</f>
        <v>0</v>
      </c>
      <c r="K2295" s="184"/>
      <c r="L2295" s="178">
        <f>F2295+H2295+J2295</f>
        <v>35745</v>
      </c>
      <c r="M2295" s="172" t="s">
        <v>145</v>
      </c>
      <c r="N2295" s="78" t="s">
        <v>342</v>
      </c>
      <c r="O2295" s="78" t="s">
        <v>342</v>
      </c>
      <c r="P2295" s="78" t="s">
        <v>145</v>
      </c>
      <c r="Q2295" s="78" t="s">
        <v>145</v>
      </c>
      <c r="R2295" s="78" t="s">
        <v>145</v>
      </c>
      <c r="AV2295" s="78" t="s">
        <v>145</v>
      </c>
      <c r="AW2295" s="78" t="s">
        <v>145</v>
      </c>
      <c r="AX2295" s="78" t="s">
        <v>145</v>
      </c>
      <c r="AY2295" s="78" t="s">
        <v>145</v>
      </c>
      <c r="AZ2295" s="78" t="s">
        <v>145</v>
      </c>
    </row>
    <row r="2296" spans="1:52" ht="30" customHeight="1">
      <c r="A2296" s="173"/>
      <c r="B2296" s="173"/>
      <c r="C2296" s="173"/>
      <c r="D2296" s="173"/>
      <c r="E2296" s="184"/>
      <c r="F2296" s="178"/>
      <c r="G2296" s="184"/>
      <c r="H2296" s="178"/>
      <c r="I2296" s="184"/>
      <c r="J2296" s="178"/>
      <c r="K2296" s="184"/>
      <c r="L2296" s="178"/>
      <c r="M2296" s="173"/>
    </row>
    <row r="2297" spans="1:52" ht="30" customHeight="1">
      <c r="A2297" s="179" t="s">
        <v>6126</v>
      </c>
      <c r="B2297" s="180"/>
      <c r="C2297" s="180"/>
      <c r="D2297" s="180"/>
      <c r="E2297" s="181"/>
      <c r="F2297" s="182"/>
      <c r="G2297" s="181"/>
      <c r="H2297" s="182"/>
      <c r="I2297" s="181"/>
      <c r="J2297" s="182"/>
      <c r="K2297" s="181"/>
      <c r="L2297" s="182"/>
      <c r="M2297" s="183"/>
      <c r="N2297" s="78" t="s">
        <v>4344</v>
      </c>
    </row>
    <row r="2298" spans="1:52" ht="30" customHeight="1">
      <c r="A2298" s="172" t="s">
        <v>1278</v>
      </c>
      <c r="B2298" s="172" t="s">
        <v>1854</v>
      </c>
      <c r="C2298" s="172" t="s">
        <v>338</v>
      </c>
      <c r="D2298" s="173">
        <v>1.05</v>
      </c>
      <c r="E2298" s="184">
        <f>단가대비표!O325</f>
        <v>2970</v>
      </c>
      <c r="F2298" s="178">
        <f>TRUNC(E2298*D2298,1)</f>
        <v>3118.5</v>
      </c>
      <c r="G2298" s="184">
        <f>단가대비표!P325</f>
        <v>0</v>
      </c>
      <c r="H2298" s="178">
        <f>TRUNC(G2298*D2298,1)</f>
        <v>0</v>
      </c>
      <c r="I2298" s="184">
        <f>단가대비표!V325</f>
        <v>0</v>
      </c>
      <c r="J2298" s="178">
        <f>TRUNC(I2298*D2298,1)</f>
        <v>0</v>
      </c>
      <c r="K2298" s="184">
        <f t="shared" ref="K2298:L2301" si="353">TRUNC(E2298+G2298+I2298,1)</f>
        <v>2970</v>
      </c>
      <c r="L2298" s="178">
        <f t="shared" si="353"/>
        <v>3118.5</v>
      </c>
      <c r="M2298" s="172" t="s">
        <v>145</v>
      </c>
      <c r="N2298" s="78" t="s">
        <v>4344</v>
      </c>
      <c r="O2298" s="78" t="s">
        <v>6127</v>
      </c>
      <c r="P2298" s="78" t="s">
        <v>332</v>
      </c>
      <c r="Q2298" s="78" t="s">
        <v>332</v>
      </c>
      <c r="R2298" s="78" t="s">
        <v>331</v>
      </c>
      <c r="AV2298" s="78" t="s">
        <v>145</v>
      </c>
      <c r="AW2298" s="78" t="s">
        <v>6128</v>
      </c>
      <c r="AX2298" s="78" t="s">
        <v>145</v>
      </c>
      <c r="AY2298" s="78" t="s">
        <v>145</v>
      </c>
      <c r="AZ2298" s="78" t="s">
        <v>145</v>
      </c>
    </row>
    <row r="2299" spans="1:52" ht="30" customHeight="1">
      <c r="A2299" s="172" t="s">
        <v>1271</v>
      </c>
      <c r="B2299" s="172" t="s">
        <v>1281</v>
      </c>
      <c r="C2299" s="172" t="s">
        <v>1273</v>
      </c>
      <c r="D2299" s="173">
        <v>2.8056999999999999</v>
      </c>
      <c r="E2299" s="184">
        <f>일위대가목록!E324</f>
        <v>157</v>
      </c>
      <c r="F2299" s="178">
        <f>TRUNC(E2299*D2299,1)</f>
        <v>440.4</v>
      </c>
      <c r="G2299" s="184">
        <f>일위대가목록!F324</f>
        <v>5262</v>
      </c>
      <c r="H2299" s="178">
        <f>TRUNC(G2299*D2299,1)</f>
        <v>14763.5</v>
      </c>
      <c r="I2299" s="184">
        <f>일위대가목록!G324</f>
        <v>263</v>
      </c>
      <c r="J2299" s="178">
        <f>TRUNC(I2299*D2299,1)</f>
        <v>737.8</v>
      </c>
      <c r="K2299" s="184">
        <f t="shared" si="353"/>
        <v>5682</v>
      </c>
      <c r="L2299" s="178">
        <f t="shared" si="353"/>
        <v>15941.7</v>
      </c>
      <c r="M2299" s="172" t="s">
        <v>1245</v>
      </c>
      <c r="N2299" s="78" t="s">
        <v>4344</v>
      </c>
      <c r="O2299" s="78" t="s">
        <v>4317</v>
      </c>
      <c r="P2299" s="78" t="s">
        <v>331</v>
      </c>
      <c r="Q2299" s="78" t="s">
        <v>332</v>
      </c>
      <c r="R2299" s="78" t="s">
        <v>332</v>
      </c>
      <c r="AV2299" s="78" t="s">
        <v>145</v>
      </c>
      <c r="AW2299" s="78" t="s">
        <v>6129</v>
      </c>
      <c r="AX2299" s="78" t="s">
        <v>145</v>
      </c>
      <c r="AY2299" s="78" t="s">
        <v>145</v>
      </c>
      <c r="AZ2299" s="78" t="s">
        <v>145</v>
      </c>
    </row>
    <row r="2300" spans="1:52" ht="30" customHeight="1">
      <c r="A2300" s="172" t="s">
        <v>1283</v>
      </c>
      <c r="B2300" s="172" t="s">
        <v>752</v>
      </c>
      <c r="C2300" s="172" t="s">
        <v>358</v>
      </c>
      <c r="D2300" s="173">
        <v>0.16</v>
      </c>
      <c r="E2300" s="184">
        <f>일위대가목록!E352</f>
        <v>766</v>
      </c>
      <c r="F2300" s="178">
        <f>TRUNC(E2300*D2300,1)</f>
        <v>122.5</v>
      </c>
      <c r="G2300" s="184">
        <f>일위대가목록!F352</f>
        <v>4310</v>
      </c>
      <c r="H2300" s="178">
        <f>TRUNC(G2300*D2300,1)</f>
        <v>689.6</v>
      </c>
      <c r="I2300" s="184">
        <f>일위대가목록!G352</f>
        <v>0</v>
      </c>
      <c r="J2300" s="178">
        <f>TRUNC(I2300*D2300,1)</f>
        <v>0</v>
      </c>
      <c r="K2300" s="184">
        <f t="shared" si="353"/>
        <v>5076</v>
      </c>
      <c r="L2300" s="178">
        <f t="shared" si="353"/>
        <v>812.1</v>
      </c>
      <c r="M2300" s="172" t="s">
        <v>1313</v>
      </c>
      <c r="N2300" s="78" t="s">
        <v>4344</v>
      </c>
      <c r="O2300" s="78" t="s">
        <v>4345</v>
      </c>
      <c r="P2300" s="78" t="s">
        <v>331</v>
      </c>
      <c r="Q2300" s="78" t="s">
        <v>332</v>
      </c>
      <c r="R2300" s="78" t="s">
        <v>332</v>
      </c>
      <c r="AV2300" s="78" t="s">
        <v>145</v>
      </c>
      <c r="AW2300" s="78" t="s">
        <v>6130</v>
      </c>
      <c r="AX2300" s="78" t="s">
        <v>145</v>
      </c>
      <c r="AY2300" s="78" t="s">
        <v>145</v>
      </c>
      <c r="AZ2300" s="78" t="s">
        <v>145</v>
      </c>
    </row>
    <row r="2301" spans="1:52" ht="30" customHeight="1">
      <c r="A2301" s="172" t="s">
        <v>918</v>
      </c>
      <c r="B2301" s="172" t="s">
        <v>919</v>
      </c>
      <c r="C2301" s="172" t="s">
        <v>1273</v>
      </c>
      <c r="D2301" s="173">
        <v>-0.1263</v>
      </c>
      <c r="E2301" s="184">
        <f>단가대비표!O49</f>
        <v>275</v>
      </c>
      <c r="F2301" s="178">
        <f>TRUNC(E2301*D2301,1)</f>
        <v>-34.700000000000003</v>
      </c>
      <c r="G2301" s="184">
        <f>단가대비표!P49</f>
        <v>0</v>
      </c>
      <c r="H2301" s="178">
        <f>TRUNC(G2301*D2301,1)</f>
        <v>0</v>
      </c>
      <c r="I2301" s="184">
        <f>단가대비표!V49</f>
        <v>0</v>
      </c>
      <c r="J2301" s="178">
        <f>TRUNC(I2301*D2301,1)</f>
        <v>0</v>
      </c>
      <c r="K2301" s="184">
        <f t="shared" si="353"/>
        <v>275</v>
      </c>
      <c r="L2301" s="178">
        <f t="shared" si="353"/>
        <v>-34.700000000000003</v>
      </c>
      <c r="M2301" s="172" t="s">
        <v>920</v>
      </c>
      <c r="N2301" s="78" t="s">
        <v>4344</v>
      </c>
      <c r="O2301" s="78" t="s">
        <v>4641</v>
      </c>
      <c r="P2301" s="78" t="s">
        <v>332</v>
      </c>
      <c r="Q2301" s="78" t="s">
        <v>332</v>
      </c>
      <c r="R2301" s="78" t="s">
        <v>331</v>
      </c>
      <c r="AV2301" s="78" t="s">
        <v>145</v>
      </c>
      <c r="AW2301" s="78" t="s">
        <v>6131</v>
      </c>
      <c r="AX2301" s="78" t="s">
        <v>145</v>
      </c>
      <c r="AY2301" s="78" t="s">
        <v>145</v>
      </c>
      <c r="AZ2301" s="78" t="s">
        <v>145</v>
      </c>
    </row>
    <row r="2302" spans="1:52" ht="30" customHeight="1">
      <c r="A2302" s="172" t="s">
        <v>1494</v>
      </c>
      <c r="B2302" s="172" t="s">
        <v>145</v>
      </c>
      <c r="C2302" s="172" t="s">
        <v>145</v>
      </c>
      <c r="D2302" s="173"/>
      <c r="E2302" s="184"/>
      <c r="F2302" s="178">
        <f>TRUNC(SUMIF(N2298:N2301, N2297, F2298:F2301),0)</f>
        <v>3646</v>
      </c>
      <c r="G2302" s="184"/>
      <c r="H2302" s="178">
        <f>TRUNC(SUMIF(N2298:N2301, N2297, H2298:H2301),0)</f>
        <v>15453</v>
      </c>
      <c r="I2302" s="184"/>
      <c r="J2302" s="178">
        <f>TRUNC(SUMIF(N2298:N2301, N2297, J2298:J2301),0)</f>
        <v>737</v>
      </c>
      <c r="K2302" s="184"/>
      <c r="L2302" s="178">
        <f>F2302+H2302+J2302</f>
        <v>19836</v>
      </c>
      <c r="M2302" s="172" t="s">
        <v>145</v>
      </c>
      <c r="N2302" s="78" t="s">
        <v>342</v>
      </c>
      <c r="O2302" s="78" t="s">
        <v>342</v>
      </c>
      <c r="P2302" s="78" t="s">
        <v>145</v>
      </c>
      <c r="Q2302" s="78" t="s">
        <v>145</v>
      </c>
      <c r="R2302" s="78" t="s">
        <v>145</v>
      </c>
      <c r="AV2302" s="78" t="s">
        <v>145</v>
      </c>
      <c r="AW2302" s="78" t="s">
        <v>145</v>
      </c>
      <c r="AX2302" s="78" t="s">
        <v>145</v>
      </c>
      <c r="AY2302" s="78" t="s">
        <v>145</v>
      </c>
      <c r="AZ2302" s="78" t="s">
        <v>145</v>
      </c>
    </row>
    <row r="2303" spans="1:52" ht="30" customHeight="1">
      <c r="A2303" s="173"/>
      <c r="B2303" s="173"/>
      <c r="C2303" s="173"/>
      <c r="D2303" s="173"/>
      <c r="E2303" s="184"/>
      <c r="F2303" s="178"/>
      <c r="G2303" s="184"/>
      <c r="H2303" s="178"/>
      <c r="I2303" s="184"/>
      <c r="J2303" s="178"/>
      <c r="K2303" s="184"/>
      <c r="L2303" s="178"/>
      <c r="M2303" s="173"/>
    </row>
    <row r="2304" spans="1:52" ht="30" customHeight="1">
      <c r="A2304" s="179" t="s">
        <v>6132</v>
      </c>
      <c r="B2304" s="180"/>
      <c r="C2304" s="180"/>
      <c r="D2304" s="180"/>
      <c r="E2304" s="181"/>
      <c r="F2304" s="182"/>
      <c r="G2304" s="181"/>
      <c r="H2304" s="182"/>
      <c r="I2304" s="181"/>
      <c r="J2304" s="182"/>
      <c r="K2304" s="181"/>
      <c r="L2304" s="182"/>
      <c r="M2304" s="183"/>
      <c r="N2304" s="78" t="s">
        <v>4345</v>
      </c>
    </row>
    <row r="2305" spans="1:52" ht="30" customHeight="1">
      <c r="A2305" s="172" t="s">
        <v>1285</v>
      </c>
      <c r="B2305" s="172" t="s">
        <v>1286</v>
      </c>
      <c r="C2305" s="172" t="s">
        <v>358</v>
      </c>
      <c r="D2305" s="173">
        <v>1</v>
      </c>
      <c r="E2305" s="184">
        <f>일위대가목록!E353</f>
        <v>86</v>
      </c>
      <c r="F2305" s="178">
        <f>TRUNC(E2305*D2305,1)</f>
        <v>86</v>
      </c>
      <c r="G2305" s="184">
        <f>일위대가목록!F353</f>
        <v>4310</v>
      </c>
      <c r="H2305" s="178">
        <f>TRUNC(G2305*D2305,1)</f>
        <v>4310</v>
      </c>
      <c r="I2305" s="184">
        <f>일위대가목록!G353</f>
        <v>0</v>
      </c>
      <c r="J2305" s="178">
        <f>TRUNC(I2305*D2305,1)</f>
        <v>0</v>
      </c>
      <c r="K2305" s="184">
        <f>TRUNC(E2305+G2305+I2305,1)</f>
        <v>4396</v>
      </c>
      <c r="L2305" s="178">
        <f>TRUNC(F2305+H2305+J2305,1)</f>
        <v>4396</v>
      </c>
      <c r="M2305" s="172" t="s">
        <v>1315</v>
      </c>
      <c r="N2305" s="78" t="s">
        <v>4345</v>
      </c>
      <c r="O2305" s="78" t="s">
        <v>4346</v>
      </c>
      <c r="P2305" s="78" t="s">
        <v>331</v>
      </c>
      <c r="Q2305" s="78" t="s">
        <v>332</v>
      </c>
      <c r="R2305" s="78" t="s">
        <v>332</v>
      </c>
      <c r="AV2305" s="78" t="s">
        <v>145</v>
      </c>
      <c r="AW2305" s="78" t="s">
        <v>6133</v>
      </c>
      <c r="AX2305" s="78" t="s">
        <v>145</v>
      </c>
      <c r="AY2305" s="78" t="s">
        <v>145</v>
      </c>
      <c r="AZ2305" s="78" t="s">
        <v>145</v>
      </c>
    </row>
    <row r="2306" spans="1:52" ht="30" customHeight="1">
      <c r="A2306" s="172" t="s">
        <v>1288</v>
      </c>
      <c r="B2306" s="172" t="s">
        <v>1289</v>
      </c>
      <c r="C2306" s="172" t="s">
        <v>358</v>
      </c>
      <c r="D2306" s="173">
        <v>1</v>
      </c>
      <c r="E2306" s="184">
        <f>일위대가목록!E354</f>
        <v>680</v>
      </c>
      <c r="F2306" s="178">
        <f>TRUNC(E2306*D2306,1)</f>
        <v>680</v>
      </c>
      <c r="G2306" s="184">
        <f>일위대가목록!F354</f>
        <v>0</v>
      </c>
      <c r="H2306" s="178">
        <f>TRUNC(G2306*D2306,1)</f>
        <v>0</v>
      </c>
      <c r="I2306" s="184">
        <f>일위대가목록!G354</f>
        <v>0</v>
      </c>
      <c r="J2306" s="178">
        <f>TRUNC(I2306*D2306,1)</f>
        <v>0</v>
      </c>
      <c r="K2306" s="184">
        <f>TRUNC(E2306+G2306+I2306,1)</f>
        <v>680</v>
      </c>
      <c r="L2306" s="178">
        <f>TRUNC(F2306+H2306+J2306,1)</f>
        <v>680</v>
      </c>
      <c r="M2306" s="172" t="s">
        <v>1317</v>
      </c>
      <c r="N2306" s="78" t="s">
        <v>4345</v>
      </c>
      <c r="O2306" s="78" t="s">
        <v>4347</v>
      </c>
      <c r="P2306" s="78" t="s">
        <v>331</v>
      </c>
      <c r="Q2306" s="78" t="s">
        <v>332</v>
      </c>
      <c r="R2306" s="78" t="s">
        <v>332</v>
      </c>
      <c r="AV2306" s="78" t="s">
        <v>145</v>
      </c>
      <c r="AW2306" s="78" t="s">
        <v>6134</v>
      </c>
      <c r="AX2306" s="78" t="s">
        <v>145</v>
      </c>
      <c r="AY2306" s="78" t="s">
        <v>145</v>
      </c>
      <c r="AZ2306" s="78" t="s">
        <v>145</v>
      </c>
    </row>
    <row r="2307" spans="1:52" ht="30" customHeight="1">
      <c r="A2307" s="172" t="s">
        <v>1494</v>
      </c>
      <c r="B2307" s="172" t="s">
        <v>145</v>
      </c>
      <c r="C2307" s="172" t="s">
        <v>145</v>
      </c>
      <c r="D2307" s="173"/>
      <c r="E2307" s="184"/>
      <c r="F2307" s="178">
        <f>TRUNC(SUMIF(N2305:N2306, N2304, F2305:F2306),0)</f>
        <v>766</v>
      </c>
      <c r="G2307" s="184"/>
      <c r="H2307" s="178">
        <f>TRUNC(SUMIF(N2305:N2306, N2304, H2305:H2306),0)</f>
        <v>4310</v>
      </c>
      <c r="I2307" s="184"/>
      <c r="J2307" s="178">
        <f>TRUNC(SUMIF(N2305:N2306, N2304, J2305:J2306),0)</f>
        <v>0</v>
      </c>
      <c r="K2307" s="184"/>
      <c r="L2307" s="178">
        <f>F2307+H2307+J2307</f>
        <v>5076</v>
      </c>
      <c r="M2307" s="172" t="s">
        <v>145</v>
      </c>
      <c r="N2307" s="78" t="s">
        <v>342</v>
      </c>
      <c r="O2307" s="78" t="s">
        <v>342</v>
      </c>
      <c r="P2307" s="78" t="s">
        <v>145</v>
      </c>
      <c r="Q2307" s="78" t="s">
        <v>145</v>
      </c>
      <c r="R2307" s="78" t="s">
        <v>145</v>
      </c>
      <c r="AV2307" s="78" t="s">
        <v>145</v>
      </c>
      <c r="AW2307" s="78" t="s">
        <v>145</v>
      </c>
      <c r="AX2307" s="78" t="s">
        <v>145</v>
      </c>
      <c r="AY2307" s="78" t="s">
        <v>145</v>
      </c>
      <c r="AZ2307" s="78" t="s">
        <v>145</v>
      </c>
    </row>
    <row r="2308" spans="1:52" ht="30" customHeight="1">
      <c r="A2308" s="173"/>
      <c r="B2308" s="173"/>
      <c r="C2308" s="173"/>
      <c r="D2308" s="173"/>
      <c r="E2308" s="184"/>
      <c r="F2308" s="178"/>
      <c r="G2308" s="184"/>
      <c r="H2308" s="178"/>
      <c r="I2308" s="184"/>
      <c r="J2308" s="178"/>
      <c r="K2308" s="184"/>
      <c r="L2308" s="178"/>
      <c r="M2308" s="173"/>
    </row>
    <row r="2309" spans="1:52" ht="30" customHeight="1">
      <c r="A2309" s="179" t="s">
        <v>6135</v>
      </c>
      <c r="B2309" s="180"/>
      <c r="C2309" s="180"/>
      <c r="D2309" s="180"/>
      <c r="E2309" s="181"/>
      <c r="F2309" s="182"/>
      <c r="G2309" s="181"/>
      <c r="H2309" s="182"/>
      <c r="I2309" s="181"/>
      <c r="J2309" s="182"/>
      <c r="K2309" s="181"/>
      <c r="L2309" s="182"/>
      <c r="M2309" s="183"/>
      <c r="N2309" s="78" t="s">
        <v>4346</v>
      </c>
    </row>
    <row r="2310" spans="1:52" ht="30" customHeight="1">
      <c r="A2310" s="172" t="s">
        <v>1717</v>
      </c>
      <c r="B2310" s="172" t="s">
        <v>1514</v>
      </c>
      <c r="C2310" s="172" t="s">
        <v>1515</v>
      </c>
      <c r="D2310" s="173">
        <v>1.4999999999999999E-2</v>
      </c>
      <c r="E2310" s="184">
        <f>단가대비표!O365</f>
        <v>0</v>
      </c>
      <c r="F2310" s="178">
        <f>TRUNC(E2310*D2310,1)</f>
        <v>0</v>
      </c>
      <c r="G2310" s="184">
        <f>단가대비표!P365</f>
        <v>253409</v>
      </c>
      <c r="H2310" s="178">
        <f>TRUNC(G2310*D2310,1)</f>
        <v>3801.1</v>
      </c>
      <c r="I2310" s="184">
        <f>단가대비표!V365</f>
        <v>0</v>
      </c>
      <c r="J2310" s="178">
        <f>TRUNC(I2310*D2310,1)</f>
        <v>0</v>
      </c>
      <c r="K2310" s="184">
        <f t="shared" ref="K2310:L2312" si="354">TRUNC(E2310+G2310+I2310,1)</f>
        <v>253409</v>
      </c>
      <c r="L2310" s="178">
        <f t="shared" si="354"/>
        <v>3801.1</v>
      </c>
      <c r="M2310" s="172" t="s">
        <v>145</v>
      </c>
      <c r="N2310" s="78" t="s">
        <v>4346</v>
      </c>
      <c r="O2310" s="78" t="s">
        <v>4626</v>
      </c>
      <c r="P2310" s="78" t="s">
        <v>332</v>
      </c>
      <c r="Q2310" s="78" t="s">
        <v>332</v>
      </c>
      <c r="R2310" s="78" t="s">
        <v>331</v>
      </c>
      <c r="V2310">
        <v>1</v>
      </c>
      <c r="AV2310" s="78" t="s">
        <v>145</v>
      </c>
      <c r="AW2310" s="78" t="s">
        <v>6136</v>
      </c>
      <c r="AX2310" s="78" t="s">
        <v>145</v>
      </c>
      <c r="AY2310" s="78" t="s">
        <v>145</v>
      </c>
      <c r="AZ2310" s="78" t="s">
        <v>145</v>
      </c>
    </row>
    <row r="2311" spans="1:52" ht="30" customHeight="1">
      <c r="A2311" s="172" t="s">
        <v>1516</v>
      </c>
      <c r="B2311" s="172" t="s">
        <v>1514</v>
      </c>
      <c r="C2311" s="172" t="s">
        <v>1515</v>
      </c>
      <c r="D2311" s="173">
        <v>3.0000000000000001E-3</v>
      </c>
      <c r="E2311" s="184">
        <f>단가대비표!O345</f>
        <v>0</v>
      </c>
      <c r="F2311" s="178">
        <f>TRUNC(E2311*D2311,1)</f>
        <v>0</v>
      </c>
      <c r="G2311" s="184">
        <f>단가대비표!P345</f>
        <v>169804</v>
      </c>
      <c r="H2311" s="178">
        <f>TRUNC(G2311*D2311,1)</f>
        <v>509.4</v>
      </c>
      <c r="I2311" s="184">
        <f>단가대비표!V345</f>
        <v>0</v>
      </c>
      <c r="J2311" s="178">
        <f>TRUNC(I2311*D2311,1)</f>
        <v>0</v>
      </c>
      <c r="K2311" s="184">
        <f t="shared" si="354"/>
        <v>169804</v>
      </c>
      <c r="L2311" s="178">
        <f t="shared" si="354"/>
        <v>509.4</v>
      </c>
      <c r="M2311" s="172" t="s">
        <v>145</v>
      </c>
      <c r="N2311" s="78" t="s">
        <v>4346</v>
      </c>
      <c r="O2311" s="78" t="s">
        <v>4472</v>
      </c>
      <c r="P2311" s="78" t="s">
        <v>332</v>
      </c>
      <c r="Q2311" s="78" t="s">
        <v>332</v>
      </c>
      <c r="R2311" s="78" t="s">
        <v>331</v>
      </c>
      <c r="V2311">
        <v>1</v>
      </c>
      <c r="AV2311" s="78" t="s">
        <v>145</v>
      </c>
      <c r="AW2311" s="78" t="s">
        <v>6137</v>
      </c>
      <c r="AX2311" s="78" t="s">
        <v>145</v>
      </c>
      <c r="AY2311" s="78" t="s">
        <v>145</v>
      </c>
      <c r="AZ2311" s="78" t="s">
        <v>145</v>
      </c>
    </row>
    <row r="2312" spans="1:52" ht="30" customHeight="1">
      <c r="A2312" s="172" t="s">
        <v>1718</v>
      </c>
      <c r="B2312" s="172" t="s">
        <v>1596</v>
      </c>
      <c r="C2312" s="172" t="s">
        <v>1096</v>
      </c>
      <c r="D2312" s="173">
        <v>1</v>
      </c>
      <c r="E2312" s="184">
        <f>TRUNC(SUMIF(V2310:V2312, RIGHTB(O2312, 1), H2310:H2312)*U2312, 2)</f>
        <v>86.21</v>
      </c>
      <c r="F2312" s="178">
        <f>TRUNC(E2312*D2312,1)</f>
        <v>86.2</v>
      </c>
      <c r="G2312" s="184">
        <v>0</v>
      </c>
      <c r="H2312" s="178">
        <f>TRUNC(G2312*D2312,1)</f>
        <v>0</v>
      </c>
      <c r="I2312" s="184">
        <v>0</v>
      </c>
      <c r="J2312" s="178">
        <f>TRUNC(I2312*D2312,1)</f>
        <v>0</v>
      </c>
      <c r="K2312" s="184">
        <f t="shared" si="354"/>
        <v>86.2</v>
      </c>
      <c r="L2312" s="178">
        <f t="shared" si="354"/>
        <v>86.2</v>
      </c>
      <c r="M2312" s="172" t="s">
        <v>145</v>
      </c>
      <c r="N2312" s="78" t="s">
        <v>4346</v>
      </c>
      <c r="O2312" s="78" t="s">
        <v>4186</v>
      </c>
      <c r="P2312" s="78" t="s">
        <v>332</v>
      </c>
      <c r="Q2312" s="78" t="s">
        <v>332</v>
      </c>
      <c r="R2312" s="78" t="s">
        <v>332</v>
      </c>
      <c r="S2312">
        <v>1</v>
      </c>
      <c r="T2312">
        <v>0</v>
      </c>
      <c r="U2312">
        <v>0.02</v>
      </c>
      <c r="AV2312" s="78" t="s">
        <v>145</v>
      </c>
      <c r="AW2312" s="78" t="s">
        <v>6138</v>
      </c>
      <c r="AX2312" s="78" t="s">
        <v>145</v>
      </c>
      <c r="AY2312" s="78" t="s">
        <v>145</v>
      </c>
      <c r="AZ2312" s="78" t="s">
        <v>145</v>
      </c>
    </row>
    <row r="2313" spans="1:52" ht="30" customHeight="1">
      <c r="A2313" s="172" t="s">
        <v>1494</v>
      </c>
      <c r="B2313" s="172" t="s">
        <v>145</v>
      </c>
      <c r="C2313" s="172" t="s">
        <v>145</v>
      </c>
      <c r="D2313" s="173"/>
      <c r="E2313" s="184"/>
      <c r="F2313" s="178">
        <f>TRUNC(SUMIF(N2310:N2312, N2309, F2310:F2312),0)</f>
        <v>86</v>
      </c>
      <c r="G2313" s="184"/>
      <c r="H2313" s="178">
        <f>TRUNC(SUMIF(N2310:N2312, N2309, H2310:H2312),0)</f>
        <v>4310</v>
      </c>
      <c r="I2313" s="184"/>
      <c r="J2313" s="178">
        <f>TRUNC(SUMIF(N2310:N2312, N2309, J2310:J2312),0)</f>
        <v>0</v>
      </c>
      <c r="K2313" s="184"/>
      <c r="L2313" s="178">
        <f>F2313+H2313+J2313</f>
        <v>4396</v>
      </c>
      <c r="M2313" s="172" t="s">
        <v>145</v>
      </c>
      <c r="N2313" s="78" t="s">
        <v>342</v>
      </c>
      <c r="O2313" s="78" t="s">
        <v>342</v>
      </c>
      <c r="P2313" s="78" t="s">
        <v>145</v>
      </c>
      <c r="Q2313" s="78" t="s">
        <v>145</v>
      </c>
      <c r="R2313" s="78" t="s">
        <v>145</v>
      </c>
      <c r="AV2313" s="78" t="s">
        <v>145</v>
      </c>
      <c r="AW2313" s="78" t="s">
        <v>145</v>
      </c>
      <c r="AX2313" s="78" t="s">
        <v>145</v>
      </c>
      <c r="AY2313" s="78" t="s">
        <v>145</v>
      </c>
      <c r="AZ2313" s="78" t="s">
        <v>145</v>
      </c>
    </row>
    <row r="2314" spans="1:52" ht="30" customHeight="1">
      <c r="A2314" s="173"/>
      <c r="B2314" s="173"/>
      <c r="C2314" s="173"/>
      <c r="D2314" s="173"/>
      <c r="E2314" s="184"/>
      <c r="F2314" s="178"/>
      <c r="G2314" s="184"/>
      <c r="H2314" s="178"/>
      <c r="I2314" s="184"/>
      <c r="J2314" s="178"/>
      <c r="K2314" s="184"/>
      <c r="L2314" s="178"/>
      <c r="M2314" s="173"/>
    </row>
    <row r="2315" spans="1:52" ht="30" customHeight="1">
      <c r="A2315" s="179" t="s">
        <v>6139</v>
      </c>
      <c r="B2315" s="180"/>
      <c r="C2315" s="180"/>
      <c r="D2315" s="180"/>
      <c r="E2315" s="181"/>
      <c r="F2315" s="182"/>
      <c r="G2315" s="181"/>
      <c r="H2315" s="182"/>
      <c r="I2315" s="181"/>
      <c r="J2315" s="182"/>
      <c r="K2315" s="181"/>
      <c r="L2315" s="182"/>
      <c r="M2315" s="183"/>
      <c r="N2315" s="78" t="s">
        <v>4347</v>
      </c>
    </row>
    <row r="2316" spans="1:52" ht="30" customHeight="1">
      <c r="A2316" s="172" t="s">
        <v>1855</v>
      </c>
      <c r="B2316" s="172" t="s">
        <v>1856</v>
      </c>
      <c r="C2316" s="172" t="s">
        <v>1604</v>
      </c>
      <c r="D2316" s="173">
        <v>0.08</v>
      </c>
      <c r="E2316" s="184">
        <f>단가대비표!O309</f>
        <v>8333.33</v>
      </c>
      <c r="F2316" s="178">
        <f>TRUNC(E2316*D2316,1)</f>
        <v>666.6</v>
      </c>
      <c r="G2316" s="184">
        <f>단가대비표!P309</f>
        <v>0</v>
      </c>
      <c r="H2316" s="178">
        <f>TRUNC(G2316*D2316,1)</f>
        <v>0</v>
      </c>
      <c r="I2316" s="184">
        <f>단가대비표!V309</f>
        <v>0</v>
      </c>
      <c r="J2316" s="178">
        <f>TRUNC(I2316*D2316,1)</f>
        <v>0</v>
      </c>
      <c r="K2316" s="184">
        <f>TRUNC(E2316+G2316+I2316,1)</f>
        <v>8333.2999999999993</v>
      </c>
      <c r="L2316" s="178">
        <f>TRUNC(F2316+H2316+J2316,1)</f>
        <v>666.6</v>
      </c>
      <c r="M2316" s="172" t="s">
        <v>145</v>
      </c>
      <c r="N2316" s="78" t="s">
        <v>4347</v>
      </c>
      <c r="O2316" s="78" t="s">
        <v>4622</v>
      </c>
      <c r="P2316" s="78" t="s">
        <v>332</v>
      </c>
      <c r="Q2316" s="78" t="s">
        <v>332</v>
      </c>
      <c r="R2316" s="78" t="s">
        <v>331</v>
      </c>
      <c r="AV2316" s="78" t="s">
        <v>145</v>
      </c>
      <c r="AW2316" s="78" t="s">
        <v>6140</v>
      </c>
      <c r="AX2316" s="78" t="s">
        <v>145</v>
      </c>
      <c r="AY2316" s="78" t="s">
        <v>145</v>
      </c>
      <c r="AZ2316" s="78" t="s">
        <v>145</v>
      </c>
    </row>
    <row r="2317" spans="1:52" ht="30" customHeight="1">
      <c r="A2317" s="172" t="s">
        <v>1714</v>
      </c>
      <c r="B2317" s="172" t="s">
        <v>1715</v>
      </c>
      <c r="C2317" s="172" t="s">
        <v>1604</v>
      </c>
      <c r="D2317" s="173">
        <v>4.0000000000000001E-3</v>
      </c>
      <c r="E2317" s="184">
        <f>단가대비표!O317</f>
        <v>3494.44</v>
      </c>
      <c r="F2317" s="178">
        <f>TRUNC(E2317*D2317,1)</f>
        <v>13.9</v>
      </c>
      <c r="G2317" s="184">
        <f>단가대비표!P317</f>
        <v>0</v>
      </c>
      <c r="H2317" s="178">
        <f>TRUNC(G2317*D2317,1)</f>
        <v>0</v>
      </c>
      <c r="I2317" s="184">
        <f>단가대비표!V317</f>
        <v>0</v>
      </c>
      <c r="J2317" s="178">
        <f>TRUNC(I2317*D2317,1)</f>
        <v>0</v>
      </c>
      <c r="K2317" s="184">
        <f>TRUNC(E2317+G2317+I2317,1)</f>
        <v>3494.4</v>
      </c>
      <c r="L2317" s="178">
        <f>TRUNC(F2317+H2317+J2317,1)</f>
        <v>13.9</v>
      </c>
      <c r="M2317" s="172" t="s">
        <v>145</v>
      </c>
      <c r="N2317" s="78" t="s">
        <v>4347</v>
      </c>
      <c r="O2317" s="78" t="s">
        <v>6034</v>
      </c>
      <c r="P2317" s="78" t="s">
        <v>332</v>
      </c>
      <c r="Q2317" s="78" t="s">
        <v>332</v>
      </c>
      <c r="R2317" s="78" t="s">
        <v>331</v>
      </c>
      <c r="AV2317" s="78" t="s">
        <v>145</v>
      </c>
      <c r="AW2317" s="78" t="s">
        <v>6141</v>
      </c>
      <c r="AX2317" s="78" t="s">
        <v>145</v>
      </c>
      <c r="AY2317" s="78" t="s">
        <v>145</v>
      </c>
      <c r="AZ2317" s="78" t="s">
        <v>145</v>
      </c>
    </row>
    <row r="2318" spans="1:52" ht="30" customHeight="1">
      <c r="A2318" s="172" t="s">
        <v>1494</v>
      </c>
      <c r="B2318" s="172" t="s">
        <v>145</v>
      </c>
      <c r="C2318" s="172" t="s">
        <v>145</v>
      </c>
      <c r="D2318" s="173"/>
      <c r="E2318" s="184"/>
      <c r="F2318" s="178">
        <f>TRUNC(SUMIF(N2316:N2317, N2315, F2316:F2317),0)</f>
        <v>680</v>
      </c>
      <c r="G2318" s="184"/>
      <c r="H2318" s="178">
        <f>TRUNC(SUMIF(N2316:N2317, N2315, H2316:H2317),0)</f>
        <v>0</v>
      </c>
      <c r="I2318" s="184"/>
      <c r="J2318" s="178">
        <f>TRUNC(SUMIF(N2316:N2317, N2315, J2316:J2317),0)</f>
        <v>0</v>
      </c>
      <c r="K2318" s="184"/>
      <c r="L2318" s="178">
        <f>F2318+H2318+J2318</f>
        <v>680</v>
      </c>
      <c r="M2318" s="172" t="s">
        <v>145</v>
      </c>
      <c r="N2318" s="78" t="s">
        <v>342</v>
      </c>
      <c r="O2318" s="78" t="s">
        <v>342</v>
      </c>
      <c r="P2318" s="78" t="s">
        <v>145</v>
      </c>
      <c r="Q2318" s="78" t="s">
        <v>145</v>
      </c>
      <c r="R2318" s="78" t="s">
        <v>145</v>
      </c>
      <c r="AV2318" s="78" t="s">
        <v>145</v>
      </c>
      <c r="AW2318" s="78" t="s">
        <v>145</v>
      </c>
      <c r="AX2318" s="78" t="s">
        <v>145</v>
      </c>
      <c r="AY2318" s="78" t="s">
        <v>145</v>
      </c>
      <c r="AZ2318" s="78" t="s">
        <v>145</v>
      </c>
    </row>
    <row r="2319" spans="1:52" ht="30" customHeight="1">
      <c r="A2319" s="173"/>
      <c r="B2319" s="173"/>
      <c r="C2319" s="173"/>
      <c r="D2319" s="173"/>
      <c r="E2319" s="184"/>
      <c r="F2319" s="178"/>
      <c r="G2319" s="184"/>
      <c r="H2319" s="178"/>
      <c r="I2319" s="184"/>
      <c r="J2319" s="178"/>
      <c r="K2319" s="184"/>
      <c r="L2319" s="178"/>
      <c r="M2319" s="173"/>
    </row>
    <row r="2320" spans="1:52" ht="30" customHeight="1">
      <c r="A2320" s="179" t="s">
        <v>6142</v>
      </c>
      <c r="B2320" s="180"/>
      <c r="C2320" s="180"/>
      <c r="D2320" s="180"/>
      <c r="E2320" s="181"/>
      <c r="F2320" s="182"/>
      <c r="G2320" s="181"/>
      <c r="H2320" s="182"/>
      <c r="I2320" s="181"/>
      <c r="J2320" s="182"/>
      <c r="K2320" s="181"/>
      <c r="L2320" s="182"/>
      <c r="M2320" s="183"/>
      <c r="N2320" s="78" t="s">
        <v>4348</v>
      </c>
    </row>
    <row r="2321" spans="1:52" ht="30" customHeight="1">
      <c r="A2321" s="172" t="s">
        <v>1683</v>
      </c>
      <c r="B2321" s="172" t="s">
        <v>1514</v>
      </c>
      <c r="C2321" s="172" t="s">
        <v>1515</v>
      </c>
      <c r="D2321" s="173">
        <v>2.4E-2</v>
      </c>
      <c r="E2321" s="184">
        <f>단가대비표!O363</f>
        <v>0</v>
      </c>
      <c r="F2321" s="178">
        <f>TRUNC(E2321*D2321,1)</f>
        <v>0</v>
      </c>
      <c r="G2321" s="184">
        <f>단가대비표!P363</f>
        <v>272354</v>
      </c>
      <c r="H2321" s="178">
        <f>TRUNC(G2321*D2321,1)</f>
        <v>6536.4</v>
      </c>
      <c r="I2321" s="184">
        <f>단가대비표!V363</f>
        <v>0</v>
      </c>
      <c r="J2321" s="178">
        <f>TRUNC(I2321*D2321,1)</f>
        <v>0</v>
      </c>
      <c r="K2321" s="184">
        <f>TRUNC(E2321+G2321+I2321,1)</f>
        <v>272354</v>
      </c>
      <c r="L2321" s="178">
        <f>TRUNC(F2321+H2321+J2321,1)</f>
        <v>6536.4</v>
      </c>
      <c r="M2321" s="172" t="s">
        <v>145</v>
      </c>
      <c r="N2321" s="78" t="s">
        <v>4348</v>
      </c>
      <c r="O2321" s="78" t="s">
        <v>5015</v>
      </c>
      <c r="P2321" s="78" t="s">
        <v>332</v>
      </c>
      <c r="Q2321" s="78" t="s">
        <v>332</v>
      </c>
      <c r="R2321" s="78" t="s">
        <v>331</v>
      </c>
      <c r="AV2321" s="78" t="s">
        <v>145</v>
      </c>
      <c r="AW2321" s="78" t="s">
        <v>6143</v>
      </c>
      <c r="AX2321" s="78" t="s">
        <v>145</v>
      </c>
      <c r="AY2321" s="78" t="s">
        <v>145</v>
      </c>
      <c r="AZ2321" s="78" t="s">
        <v>145</v>
      </c>
    </row>
    <row r="2322" spans="1:52" ht="30" customHeight="1">
      <c r="A2322" s="172" t="s">
        <v>1494</v>
      </c>
      <c r="B2322" s="172" t="s">
        <v>145</v>
      </c>
      <c r="C2322" s="172" t="s">
        <v>145</v>
      </c>
      <c r="D2322" s="173"/>
      <c r="E2322" s="184"/>
      <c r="F2322" s="178">
        <f>TRUNC(SUMIF(N2321:N2321, N2320, F2321:F2321),0)</f>
        <v>0</v>
      </c>
      <c r="G2322" s="184"/>
      <c r="H2322" s="178">
        <f>TRUNC(SUMIF(N2321:N2321, N2320, H2321:H2321),0)</f>
        <v>6536</v>
      </c>
      <c r="I2322" s="184"/>
      <c r="J2322" s="178">
        <f>TRUNC(SUMIF(N2321:N2321, N2320, J2321:J2321),0)</f>
        <v>0</v>
      </c>
      <c r="K2322" s="184"/>
      <c r="L2322" s="178">
        <f>F2322+H2322+J2322</f>
        <v>6536</v>
      </c>
      <c r="M2322" s="172" t="s">
        <v>145</v>
      </c>
      <c r="N2322" s="78" t="s">
        <v>342</v>
      </c>
      <c r="O2322" s="78" t="s">
        <v>342</v>
      </c>
      <c r="P2322" s="78" t="s">
        <v>145</v>
      </c>
      <c r="Q2322" s="78" t="s">
        <v>145</v>
      </c>
      <c r="R2322" s="78" t="s">
        <v>145</v>
      </c>
      <c r="AV2322" s="78" t="s">
        <v>145</v>
      </c>
      <c r="AW2322" s="78" t="s">
        <v>145</v>
      </c>
      <c r="AX2322" s="78" t="s">
        <v>145</v>
      </c>
      <c r="AY2322" s="78" t="s">
        <v>145</v>
      </c>
      <c r="AZ2322" s="78" t="s">
        <v>145</v>
      </c>
    </row>
    <row r="2323" spans="1:52" ht="30" customHeight="1">
      <c r="A2323" s="173"/>
      <c r="B2323" s="173"/>
      <c r="C2323" s="173"/>
      <c r="D2323" s="173"/>
      <c r="E2323" s="184"/>
      <c r="F2323" s="178"/>
      <c r="G2323" s="184"/>
      <c r="H2323" s="178"/>
      <c r="I2323" s="184"/>
      <c r="J2323" s="178"/>
      <c r="K2323" s="184"/>
      <c r="L2323" s="178"/>
      <c r="M2323" s="173"/>
    </row>
    <row r="2324" spans="1:52" ht="30" customHeight="1">
      <c r="A2324" s="179" t="s">
        <v>6144</v>
      </c>
      <c r="B2324" s="180"/>
      <c r="C2324" s="180"/>
      <c r="D2324" s="180"/>
      <c r="E2324" s="181"/>
      <c r="F2324" s="182"/>
      <c r="G2324" s="181"/>
      <c r="H2324" s="182"/>
      <c r="I2324" s="181"/>
      <c r="J2324" s="182"/>
      <c r="K2324" s="181"/>
      <c r="L2324" s="182"/>
      <c r="M2324" s="183"/>
      <c r="N2324" s="78" t="s">
        <v>4349</v>
      </c>
    </row>
    <row r="2325" spans="1:52" ht="30" customHeight="1">
      <c r="A2325" s="172" t="s">
        <v>1650</v>
      </c>
      <c r="B2325" s="172" t="s">
        <v>1857</v>
      </c>
      <c r="C2325" s="172" t="s">
        <v>1273</v>
      </c>
      <c r="D2325" s="173">
        <v>3.4540000000000002</v>
      </c>
      <c r="E2325" s="184">
        <f>단가대비표!O67</f>
        <v>940</v>
      </c>
      <c r="F2325" s="178">
        <f>TRUNC(E2325*D2325,1)</f>
        <v>3246.7</v>
      </c>
      <c r="G2325" s="184">
        <f>단가대비표!P67</f>
        <v>0</v>
      </c>
      <c r="H2325" s="178">
        <f>TRUNC(G2325*D2325,1)</f>
        <v>0</v>
      </c>
      <c r="I2325" s="184">
        <f>단가대비표!V67</f>
        <v>0</v>
      </c>
      <c r="J2325" s="178">
        <f>TRUNC(I2325*D2325,1)</f>
        <v>0</v>
      </c>
      <c r="K2325" s="184">
        <f t="shared" ref="K2325:L2327" si="355">TRUNC(E2325+G2325+I2325,1)</f>
        <v>940</v>
      </c>
      <c r="L2325" s="178">
        <f t="shared" si="355"/>
        <v>3246.7</v>
      </c>
      <c r="M2325" s="172" t="s">
        <v>145</v>
      </c>
      <c r="N2325" s="78" t="s">
        <v>4349</v>
      </c>
      <c r="O2325" s="78" t="s">
        <v>6145</v>
      </c>
      <c r="P2325" s="78" t="s">
        <v>332</v>
      </c>
      <c r="Q2325" s="78" t="s">
        <v>332</v>
      </c>
      <c r="R2325" s="78" t="s">
        <v>331</v>
      </c>
      <c r="AV2325" s="78" t="s">
        <v>145</v>
      </c>
      <c r="AW2325" s="78" t="s">
        <v>6146</v>
      </c>
      <c r="AX2325" s="78" t="s">
        <v>145</v>
      </c>
      <c r="AY2325" s="78" t="s">
        <v>145</v>
      </c>
      <c r="AZ2325" s="78" t="s">
        <v>145</v>
      </c>
    </row>
    <row r="2326" spans="1:52" ht="30" customHeight="1">
      <c r="A2326" s="172" t="s">
        <v>1305</v>
      </c>
      <c r="B2326" s="172" t="s">
        <v>1306</v>
      </c>
      <c r="C2326" s="172" t="s">
        <v>1273</v>
      </c>
      <c r="D2326" s="173">
        <v>3.14</v>
      </c>
      <c r="E2326" s="184">
        <f>일위대가목록!E360</f>
        <v>109</v>
      </c>
      <c r="F2326" s="178">
        <f>TRUNC(E2326*D2326,1)</f>
        <v>342.2</v>
      </c>
      <c r="G2326" s="184">
        <f>일위대가목록!F360</f>
        <v>5460</v>
      </c>
      <c r="H2326" s="178">
        <f>TRUNC(G2326*D2326,1)</f>
        <v>17144.400000000001</v>
      </c>
      <c r="I2326" s="184">
        <f>일위대가목록!G360</f>
        <v>109</v>
      </c>
      <c r="J2326" s="178">
        <f>TRUNC(I2326*D2326,1)</f>
        <v>342.2</v>
      </c>
      <c r="K2326" s="184">
        <f t="shared" si="355"/>
        <v>5678</v>
      </c>
      <c r="L2326" s="178">
        <f t="shared" si="355"/>
        <v>17828.8</v>
      </c>
      <c r="M2326" s="172" t="s">
        <v>1330</v>
      </c>
      <c r="N2326" s="78" t="s">
        <v>4349</v>
      </c>
      <c r="O2326" s="78" t="s">
        <v>4353</v>
      </c>
      <c r="P2326" s="78" t="s">
        <v>331</v>
      </c>
      <c r="Q2326" s="78" t="s">
        <v>332</v>
      </c>
      <c r="R2326" s="78" t="s">
        <v>332</v>
      </c>
      <c r="AV2326" s="78" t="s">
        <v>145</v>
      </c>
      <c r="AW2326" s="78" t="s">
        <v>6147</v>
      </c>
      <c r="AX2326" s="78" t="s">
        <v>145</v>
      </c>
      <c r="AY2326" s="78" t="s">
        <v>145</v>
      </c>
      <c r="AZ2326" s="78" t="s">
        <v>145</v>
      </c>
    </row>
    <row r="2327" spans="1:52" ht="30" customHeight="1">
      <c r="A2327" s="172" t="s">
        <v>918</v>
      </c>
      <c r="B2327" s="172" t="s">
        <v>919</v>
      </c>
      <c r="C2327" s="172" t="s">
        <v>1273</v>
      </c>
      <c r="D2327" s="173">
        <v>-0.2198</v>
      </c>
      <c r="E2327" s="184">
        <f>단가대비표!O49</f>
        <v>275</v>
      </c>
      <c r="F2327" s="178">
        <f>TRUNC(E2327*D2327,1)</f>
        <v>-60.4</v>
      </c>
      <c r="G2327" s="184">
        <f>단가대비표!P49</f>
        <v>0</v>
      </c>
      <c r="H2327" s="178">
        <f>TRUNC(G2327*D2327,1)</f>
        <v>0</v>
      </c>
      <c r="I2327" s="184">
        <f>단가대비표!V49</f>
        <v>0</v>
      </c>
      <c r="J2327" s="178">
        <f>TRUNC(I2327*D2327,1)</f>
        <v>0</v>
      </c>
      <c r="K2327" s="184">
        <f t="shared" si="355"/>
        <v>275</v>
      </c>
      <c r="L2327" s="178">
        <f t="shared" si="355"/>
        <v>-60.4</v>
      </c>
      <c r="M2327" s="172" t="s">
        <v>920</v>
      </c>
      <c r="N2327" s="78" t="s">
        <v>4349</v>
      </c>
      <c r="O2327" s="78" t="s">
        <v>4641</v>
      </c>
      <c r="P2327" s="78" t="s">
        <v>332</v>
      </c>
      <c r="Q2327" s="78" t="s">
        <v>332</v>
      </c>
      <c r="R2327" s="78" t="s">
        <v>331</v>
      </c>
      <c r="AV2327" s="78" t="s">
        <v>145</v>
      </c>
      <c r="AW2327" s="78" t="s">
        <v>6148</v>
      </c>
      <c r="AX2327" s="78" t="s">
        <v>145</v>
      </c>
      <c r="AY2327" s="78" t="s">
        <v>145</v>
      </c>
      <c r="AZ2327" s="78" t="s">
        <v>145</v>
      </c>
    </row>
    <row r="2328" spans="1:52" ht="30" customHeight="1">
      <c r="A2328" s="172" t="s">
        <v>1494</v>
      </c>
      <c r="B2328" s="172" t="s">
        <v>145</v>
      </c>
      <c r="C2328" s="172" t="s">
        <v>145</v>
      </c>
      <c r="D2328" s="173"/>
      <c r="E2328" s="184"/>
      <c r="F2328" s="178">
        <f>TRUNC(SUMIF(N2325:N2327, N2324, F2325:F2327),0)</f>
        <v>3528</v>
      </c>
      <c r="G2328" s="184"/>
      <c r="H2328" s="178">
        <f>TRUNC(SUMIF(N2325:N2327, N2324, H2325:H2327),0)</f>
        <v>17144</v>
      </c>
      <c r="I2328" s="184"/>
      <c r="J2328" s="178">
        <f>TRUNC(SUMIF(N2325:N2327, N2324, J2325:J2327),0)</f>
        <v>342</v>
      </c>
      <c r="K2328" s="184"/>
      <c r="L2328" s="178">
        <f>F2328+H2328+J2328</f>
        <v>21014</v>
      </c>
      <c r="M2328" s="172" t="s">
        <v>145</v>
      </c>
      <c r="N2328" s="78" t="s">
        <v>342</v>
      </c>
      <c r="O2328" s="78" t="s">
        <v>342</v>
      </c>
      <c r="P2328" s="78" t="s">
        <v>145</v>
      </c>
      <c r="Q2328" s="78" t="s">
        <v>145</v>
      </c>
      <c r="R2328" s="78" t="s">
        <v>145</v>
      </c>
      <c r="AV2328" s="78" t="s">
        <v>145</v>
      </c>
      <c r="AW2328" s="78" t="s">
        <v>145</v>
      </c>
      <c r="AX2328" s="78" t="s">
        <v>145</v>
      </c>
      <c r="AY2328" s="78" t="s">
        <v>145</v>
      </c>
      <c r="AZ2328" s="78" t="s">
        <v>145</v>
      </c>
    </row>
    <row r="2329" spans="1:52" ht="30" customHeight="1">
      <c r="A2329" s="173"/>
      <c r="B2329" s="173"/>
      <c r="C2329" s="173"/>
      <c r="D2329" s="173"/>
      <c r="E2329" s="184"/>
      <c r="F2329" s="178"/>
      <c r="G2329" s="184"/>
      <c r="H2329" s="178"/>
      <c r="I2329" s="184"/>
      <c r="J2329" s="178"/>
      <c r="K2329" s="184"/>
      <c r="L2329" s="178"/>
      <c r="M2329" s="173"/>
    </row>
    <row r="2330" spans="1:52" ht="30" customHeight="1">
      <c r="A2330" s="179" t="s">
        <v>6149</v>
      </c>
      <c r="B2330" s="180"/>
      <c r="C2330" s="180"/>
      <c r="D2330" s="180"/>
      <c r="E2330" s="181"/>
      <c r="F2330" s="182"/>
      <c r="G2330" s="181"/>
      <c r="H2330" s="182"/>
      <c r="I2330" s="181"/>
      <c r="J2330" s="182"/>
      <c r="K2330" s="181"/>
      <c r="L2330" s="182"/>
      <c r="M2330" s="183"/>
      <c r="N2330" s="78" t="s">
        <v>4350</v>
      </c>
    </row>
    <row r="2331" spans="1:52" ht="30" customHeight="1">
      <c r="A2331" s="172" t="s">
        <v>1639</v>
      </c>
      <c r="B2331" s="172" t="s">
        <v>1858</v>
      </c>
      <c r="C2331" s="172" t="s">
        <v>1273</v>
      </c>
      <c r="D2331" s="173">
        <v>86.35</v>
      </c>
      <c r="E2331" s="184">
        <f>단가대비표!O110</f>
        <v>1023.5</v>
      </c>
      <c r="F2331" s="178">
        <f>TRUNC(E2331*D2331,1)</f>
        <v>88379.199999999997</v>
      </c>
      <c r="G2331" s="184">
        <f>단가대비표!P110</f>
        <v>0</v>
      </c>
      <c r="H2331" s="178">
        <f>TRUNC(G2331*D2331,1)</f>
        <v>0</v>
      </c>
      <c r="I2331" s="184">
        <f>단가대비표!V110</f>
        <v>0</v>
      </c>
      <c r="J2331" s="178">
        <f>TRUNC(I2331*D2331,1)</f>
        <v>0</v>
      </c>
      <c r="K2331" s="184">
        <f t="shared" ref="K2331:L2333" si="356">TRUNC(E2331+G2331+I2331,1)</f>
        <v>1023.5</v>
      </c>
      <c r="L2331" s="178">
        <f t="shared" si="356"/>
        <v>88379.199999999997</v>
      </c>
      <c r="M2331" s="172" t="s">
        <v>145</v>
      </c>
      <c r="N2331" s="78" t="s">
        <v>4350</v>
      </c>
      <c r="O2331" s="78" t="s">
        <v>6150</v>
      </c>
      <c r="P2331" s="78" t="s">
        <v>332</v>
      </c>
      <c r="Q2331" s="78" t="s">
        <v>332</v>
      </c>
      <c r="R2331" s="78" t="s">
        <v>331</v>
      </c>
      <c r="AV2331" s="78" t="s">
        <v>145</v>
      </c>
      <c r="AW2331" s="78" t="s">
        <v>6151</v>
      </c>
      <c r="AX2331" s="78" t="s">
        <v>145</v>
      </c>
      <c r="AY2331" s="78" t="s">
        <v>145</v>
      </c>
      <c r="AZ2331" s="78" t="s">
        <v>145</v>
      </c>
    </row>
    <row r="2332" spans="1:52" ht="30" customHeight="1">
      <c r="A2332" s="172" t="s">
        <v>1271</v>
      </c>
      <c r="B2332" s="172" t="s">
        <v>1281</v>
      </c>
      <c r="C2332" s="172" t="s">
        <v>1273</v>
      </c>
      <c r="D2332" s="173">
        <v>78.5</v>
      </c>
      <c r="E2332" s="184">
        <f>일위대가목록!E324</f>
        <v>157</v>
      </c>
      <c r="F2332" s="178">
        <f>TRUNC(E2332*D2332,1)</f>
        <v>12324.5</v>
      </c>
      <c r="G2332" s="184">
        <f>일위대가목록!F324</f>
        <v>5262</v>
      </c>
      <c r="H2332" s="178">
        <f>TRUNC(G2332*D2332,1)</f>
        <v>413067</v>
      </c>
      <c r="I2332" s="184">
        <f>일위대가목록!G324</f>
        <v>263</v>
      </c>
      <c r="J2332" s="178">
        <f>TRUNC(I2332*D2332,1)</f>
        <v>20645.5</v>
      </c>
      <c r="K2332" s="184">
        <f t="shared" si="356"/>
        <v>5682</v>
      </c>
      <c r="L2332" s="178">
        <f t="shared" si="356"/>
        <v>446037</v>
      </c>
      <c r="M2332" s="172" t="s">
        <v>1245</v>
      </c>
      <c r="N2332" s="78" t="s">
        <v>4350</v>
      </c>
      <c r="O2332" s="78" t="s">
        <v>4317</v>
      </c>
      <c r="P2332" s="78" t="s">
        <v>331</v>
      </c>
      <c r="Q2332" s="78" t="s">
        <v>332</v>
      </c>
      <c r="R2332" s="78" t="s">
        <v>332</v>
      </c>
      <c r="AV2332" s="78" t="s">
        <v>145</v>
      </c>
      <c r="AW2332" s="78" t="s">
        <v>6152</v>
      </c>
      <c r="AX2332" s="78" t="s">
        <v>145</v>
      </c>
      <c r="AY2332" s="78" t="s">
        <v>145</v>
      </c>
      <c r="AZ2332" s="78" t="s">
        <v>145</v>
      </c>
    </row>
    <row r="2333" spans="1:52" ht="30" customHeight="1">
      <c r="A2333" s="172" t="s">
        <v>918</v>
      </c>
      <c r="B2333" s="172" t="s">
        <v>919</v>
      </c>
      <c r="C2333" s="172" t="s">
        <v>1273</v>
      </c>
      <c r="D2333" s="173">
        <v>-5.4950000000000001</v>
      </c>
      <c r="E2333" s="184">
        <f>단가대비표!O49</f>
        <v>275</v>
      </c>
      <c r="F2333" s="178">
        <f>TRUNC(E2333*D2333,1)</f>
        <v>-1511.1</v>
      </c>
      <c r="G2333" s="184">
        <f>단가대비표!P49</f>
        <v>0</v>
      </c>
      <c r="H2333" s="178">
        <f>TRUNC(G2333*D2333,1)</f>
        <v>0</v>
      </c>
      <c r="I2333" s="184">
        <f>단가대비표!V49</f>
        <v>0</v>
      </c>
      <c r="J2333" s="178">
        <f>TRUNC(I2333*D2333,1)</f>
        <v>0</v>
      </c>
      <c r="K2333" s="184">
        <f t="shared" si="356"/>
        <v>275</v>
      </c>
      <c r="L2333" s="178">
        <f t="shared" si="356"/>
        <v>-1511.1</v>
      </c>
      <c r="M2333" s="172" t="s">
        <v>920</v>
      </c>
      <c r="N2333" s="78" t="s">
        <v>4350</v>
      </c>
      <c r="O2333" s="78" t="s">
        <v>4641</v>
      </c>
      <c r="P2333" s="78" t="s">
        <v>332</v>
      </c>
      <c r="Q2333" s="78" t="s">
        <v>332</v>
      </c>
      <c r="R2333" s="78" t="s">
        <v>331</v>
      </c>
      <c r="AV2333" s="78" t="s">
        <v>145</v>
      </c>
      <c r="AW2333" s="78" t="s">
        <v>6153</v>
      </c>
      <c r="AX2333" s="78" t="s">
        <v>145</v>
      </c>
      <c r="AY2333" s="78" t="s">
        <v>145</v>
      </c>
      <c r="AZ2333" s="78" t="s">
        <v>145</v>
      </c>
    </row>
    <row r="2334" spans="1:52" ht="30" customHeight="1">
      <c r="A2334" s="172" t="s">
        <v>1494</v>
      </c>
      <c r="B2334" s="172" t="s">
        <v>145</v>
      </c>
      <c r="C2334" s="172" t="s">
        <v>145</v>
      </c>
      <c r="D2334" s="173"/>
      <c r="E2334" s="184"/>
      <c r="F2334" s="178">
        <f>TRUNC(SUMIF(N2331:N2333, N2330, F2331:F2333),0)</f>
        <v>99192</v>
      </c>
      <c r="G2334" s="184"/>
      <c r="H2334" s="178">
        <f>TRUNC(SUMIF(N2331:N2333, N2330, H2331:H2333),0)</f>
        <v>413067</v>
      </c>
      <c r="I2334" s="184"/>
      <c r="J2334" s="178">
        <f>TRUNC(SUMIF(N2331:N2333, N2330, J2331:J2333),0)</f>
        <v>20645</v>
      </c>
      <c r="K2334" s="184"/>
      <c r="L2334" s="178">
        <f>F2334+H2334+J2334</f>
        <v>532904</v>
      </c>
      <c r="M2334" s="172" t="s">
        <v>145</v>
      </c>
      <c r="N2334" s="78" t="s">
        <v>342</v>
      </c>
      <c r="O2334" s="78" t="s">
        <v>342</v>
      </c>
      <c r="P2334" s="78" t="s">
        <v>145</v>
      </c>
      <c r="Q2334" s="78" t="s">
        <v>145</v>
      </c>
      <c r="R2334" s="78" t="s">
        <v>145</v>
      </c>
      <c r="AV2334" s="78" t="s">
        <v>145</v>
      </c>
      <c r="AW2334" s="78" t="s">
        <v>145</v>
      </c>
      <c r="AX2334" s="78" t="s">
        <v>145</v>
      </c>
      <c r="AY2334" s="78" t="s">
        <v>145</v>
      </c>
      <c r="AZ2334" s="78" t="s">
        <v>145</v>
      </c>
    </row>
    <row r="2335" spans="1:52" ht="30" customHeight="1">
      <c r="A2335" s="173"/>
      <c r="B2335" s="173"/>
      <c r="C2335" s="173"/>
      <c r="D2335" s="173"/>
      <c r="E2335" s="184"/>
      <c r="F2335" s="178"/>
      <c r="G2335" s="184"/>
      <c r="H2335" s="178"/>
      <c r="I2335" s="184"/>
      <c r="J2335" s="178"/>
      <c r="K2335" s="184"/>
      <c r="L2335" s="178"/>
      <c r="M2335" s="173"/>
    </row>
    <row r="2336" spans="1:52" ht="30" customHeight="1">
      <c r="A2336" s="179" t="s">
        <v>6154</v>
      </c>
      <c r="B2336" s="180"/>
      <c r="C2336" s="180"/>
      <c r="D2336" s="180"/>
      <c r="E2336" s="181"/>
      <c r="F2336" s="182"/>
      <c r="G2336" s="181"/>
      <c r="H2336" s="182"/>
      <c r="I2336" s="181"/>
      <c r="J2336" s="182"/>
      <c r="K2336" s="181"/>
      <c r="L2336" s="182"/>
      <c r="M2336" s="183"/>
      <c r="N2336" s="78" t="s">
        <v>4351</v>
      </c>
    </row>
    <row r="2337" spans="1:52" ht="30" customHeight="1">
      <c r="A2337" s="172" t="s">
        <v>1639</v>
      </c>
      <c r="B2337" s="172" t="s">
        <v>1859</v>
      </c>
      <c r="C2337" s="172" t="s">
        <v>1273</v>
      </c>
      <c r="D2337" s="173">
        <v>4.3499999999999997E-2</v>
      </c>
      <c r="E2337" s="184">
        <f>단가대비표!O103</f>
        <v>910</v>
      </c>
      <c r="F2337" s="178">
        <f t="shared" ref="F2337:F2343" si="357">TRUNC(E2337*D2337,1)</f>
        <v>39.5</v>
      </c>
      <c r="G2337" s="184">
        <f>단가대비표!P103</f>
        <v>0</v>
      </c>
      <c r="H2337" s="178">
        <f t="shared" ref="H2337:H2343" si="358">TRUNC(G2337*D2337,1)</f>
        <v>0</v>
      </c>
      <c r="I2337" s="184">
        <f>단가대비표!V103</f>
        <v>0</v>
      </c>
      <c r="J2337" s="178">
        <f t="shared" ref="J2337:J2343" si="359">TRUNC(I2337*D2337,1)</f>
        <v>0</v>
      </c>
      <c r="K2337" s="184">
        <f t="shared" ref="K2337:L2343" si="360">TRUNC(E2337+G2337+I2337,1)</f>
        <v>910</v>
      </c>
      <c r="L2337" s="178">
        <f t="shared" si="360"/>
        <v>39.5</v>
      </c>
      <c r="M2337" s="172" t="s">
        <v>145</v>
      </c>
      <c r="N2337" s="78" t="s">
        <v>4351</v>
      </c>
      <c r="O2337" s="78" t="s">
        <v>6155</v>
      </c>
      <c r="P2337" s="78" t="s">
        <v>332</v>
      </c>
      <c r="Q2337" s="78" t="s">
        <v>332</v>
      </c>
      <c r="R2337" s="78" t="s">
        <v>331</v>
      </c>
      <c r="AV2337" s="78" t="s">
        <v>145</v>
      </c>
      <c r="AW2337" s="78" t="s">
        <v>6156</v>
      </c>
      <c r="AX2337" s="78" t="s">
        <v>145</v>
      </c>
      <c r="AY2337" s="78" t="s">
        <v>145</v>
      </c>
      <c r="AZ2337" s="78" t="s">
        <v>145</v>
      </c>
    </row>
    <row r="2338" spans="1:52" ht="30" customHeight="1">
      <c r="A2338" s="172" t="s">
        <v>1271</v>
      </c>
      <c r="B2338" s="172" t="s">
        <v>1281</v>
      </c>
      <c r="C2338" s="172" t="s">
        <v>1273</v>
      </c>
      <c r="D2338" s="173">
        <v>0.04</v>
      </c>
      <c r="E2338" s="184">
        <f>일위대가목록!E324</f>
        <v>157</v>
      </c>
      <c r="F2338" s="178">
        <f t="shared" si="357"/>
        <v>6.2</v>
      </c>
      <c r="G2338" s="184">
        <f>일위대가목록!F324</f>
        <v>5262</v>
      </c>
      <c r="H2338" s="178">
        <f t="shared" si="358"/>
        <v>210.4</v>
      </c>
      <c r="I2338" s="184">
        <f>일위대가목록!G324</f>
        <v>263</v>
      </c>
      <c r="J2338" s="178">
        <f t="shared" si="359"/>
        <v>10.5</v>
      </c>
      <c r="K2338" s="184">
        <f t="shared" si="360"/>
        <v>5682</v>
      </c>
      <c r="L2338" s="178">
        <f t="shared" si="360"/>
        <v>227.1</v>
      </c>
      <c r="M2338" s="172" t="s">
        <v>1245</v>
      </c>
      <c r="N2338" s="78" t="s">
        <v>4351</v>
      </c>
      <c r="O2338" s="78" t="s">
        <v>4317</v>
      </c>
      <c r="P2338" s="78" t="s">
        <v>331</v>
      </c>
      <c r="Q2338" s="78" t="s">
        <v>332</v>
      </c>
      <c r="R2338" s="78" t="s">
        <v>332</v>
      </c>
      <c r="AV2338" s="78" t="s">
        <v>145</v>
      </c>
      <c r="AW2338" s="78" t="s">
        <v>6157</v>
      </c>
      <c r="AX2338" s="78" t="s">
        <v>145</v>
      </c>
      <c r="AY2338" s="78" t="s">
        <v>145</v>
      </c>
      <c r="AZ2338" s="78" t="s">
        <v>145</v>
      </c>
    </row>
    <row r="2339" spans="1:52" ht="30" customHeight="1">
      <c r="A2339" s="172" t="s">
        <v>1283</v>
      </c>
      <c r="B2339" s="172" t="s">
        <v>1308</v>
      </c>
      <c r="C2339" s="172" t="s">
        <v>358</v>
      </c>
      <c r="D2339" s="173">
        <v>5.0000000000000001E-3</v>
      </c>
      <c r="E2339" s="184">
        <f>일위대가목록!E361</f>
        <v>772</v>
      </c>
      <c r="F2339" s="178">
        <f t="shared" si="357"/>
        <v>3.8</v>
      </c>
      <c r="G2339" s="184">
        <f>일위대가목록!F361</f>
        <v>4310</v>
      </c>
      <c r="H2339" s="178">
        <f t="shared" si="358"/>
        <v>21.5</v>
      </c>
      <c r="I2339" s="184">
        <f>일위대가목록!G361</f>
        <v>0</v>
      </c>
      <c r="J2339" s="178">
        <f t="shared" si="359"/>
        <v>0</v>
      </c>
      <c r="K2339" s="184">
        <f t="shared" si="360"/>
        <v>5082</v>
      </c>
      <c r="L2339" s="178">
        <f t="shared" si="360"/>
        <v>25.3</v>
      </c>
      <c r="M2339" s="172" t="s">
        <v>1332</v>
      </c>
      <c r="N2339" s="78" t="s">
        <v>4351</v>
      </c>
      <c r="O2339" s="78" t="s">
        <v>4354</v>
      </c>
      <c r="P2339" s="78" t="s">
        <v>331</v>
      </c>
      <c r="Q2339" s="78" t="s">
        <v>332</v>
      </c>
      <c r="R2339" s="78" t="s">
        <v>332</v>
      </c>
      <c r="AV2339" s="78" t="s">
        <v>145</v>
      </c>
      <c r="AW2339" s="78" t="s">
        <v>6158</v>
      </c>
      <c r="AX2339" s="78" t="s">
        <v>145</v>
      </c>
      <c r="AY2339" s="78" t="s">
        <v>145</v>
      </c>
      <c r="AZ2339" s="78" t="s">
        <v>145</v>
      </c>
    </row>
    <row r="2340" spans="1:52" ht="30" customHeight="1">
      <c r="A2340" s="172" t="s">
        <v>1310</v>
      </c>
      <c r="B2340" s="172" t="s">
        <v>755</v>
      </c>
      <c r="C2340" s="172" t="s">
        <v>358</v>
      </c>
      <c r="D2340" s="173">
        <v>5.0000000000000001E-3</v>
      </c>
      <c r="E2340" s="184">
        <f>일위대가목록!E362</f>
        <v>1264</v>
      </c>
      <c r="F2340" s="178">
        <f t="shared" si="357"/>
        <v>6.3</v>
      </c>
      <c r="G2340" s="184">
        <f>일위대가목록!F362</f>
        <v>11494</v>
      </c>
      <c r="H2340" s="178">
        <f t="shared" si="358"/>
        <v>57.4</v>
      </c>
      <c r="I2340" s="184">
        <f>일위대가목록!G362</f>
        <v>0</v>
      </c>
      <c r="J2340" s="178">
        <f t="shared" si="359"/>
        <v>0</v>
      </c>
      <c r="K2340" s="184">
        <f t="shared" si="360"/>
        <v>12758</v>
      </c>
      <c r="L2340" s="178">
        <f t="shared" si="360"/>
        <v>63.7</v>
      </c>
      <c r="M2340" s="172" t="s">
        <v>1335</v>
      </c>
      <c r="N2340" s="78" t="s">
        <v>4351</v>
      </c>
      <c r="O2340" s="78" t="s">
        <v>4355</v>
      </c>
      <c r="P2340" s="78" t="s">
        <v>331</v>
      </c>
      <c r="Q2340" s="78" t="s">
        <v>332</v>
      </c>
      <c r="R2340" s="78" t="s">
        <v>332</v>
      </c>
      <c r="AV2340" s="78" t="s">
        <v>145</v>
      </c>
      <c r="AW2340" s="78" t="s">
        <v>6159</v>
      </c>
      <c r="AX2340" s="78" t="s">
        <v>145</v>
      </c>
      <c r="AY2340" s="78" t="s">
        <v>145</v>
      </c>
      <c r="AZ2340" s="78" t="s">
        <v>145</v>
      </c>
    </row>
    <row r="2341" spans="1:52" ht="30" customHeight="1">
      <c r="A2341" s="172" t="s">
        <v>918</v>
      </c>
      <c r="B2341" s="172" t="s">
        <v>919</v>
      </c>
      <c r="C2341" s="172" t="s">
        <v>1273</v>
      </c>
      <c r="D2341" s="173">
        <v>-3.0000000000000001E-3</v>
      </c>
      <c r="E2341" s="184">
        <f>단가대비표!O49</f>
        <v>275</v>
      </c>
      <c r="F2341" s="178">
        <f t="shared" si="357"/>
        <v>-0.8</v>
      </c>
      <c r="G2341" s="184">
        <f>단가대비표!P49</f>
        <v>0</v>
      </c>
      <c r="H2341" s="178">
        <f t="shared" si="358"/>
        <v>0</v>
      </c>
      <c r="I2341" s="184">
        <f>단가대비표!V49</f>
        <v>0</v>
      </c>
      <c r="J2341" s="178">
        <f t="shared" si="359"/>
        <v>0</v>
      </c>
      <c r="K2341" s="184">
        <f t="shared" si="360"/>
        <v>275</v>
      </c>
      <c r="L2341" s="178">
        <f t="shared" si="360"/>
        <v>-0.8</v>
      </c>
      <c r="M2341" s="172" t="s">
        <v>920</v>
      </c>
      <c r="N2341" s="78" t="s">
        <v>4351</v>
      </c>
      <c r="O2341" s="78" t="s">
        <v>4641</v>
      </c>
      <c r="P2341" s="78" t="s">
        <v>332</v>
      </c>
      <c r="Q2341" s="78" t="s">
        <v>332</v>
      </c>
      <c r="R2341" s="78" t="s">
        <v>331</v>
      </c>
      <c r="AV2341" s="78" t="s">
        <v>145</v>
      </c>
      <c r="AW2341" s="78" t="s">
        <v>6160</v>
      </c>
      <c r="AX2341" s="78" t="s">
        <v>145</v>
      </c>
      <c r="AY2341" s="78" t="s">
        <v>145</v>
      </c>
      <c r="AZ2341" s="78" t="s">
        <v>145</v>
      </c>
    </row>
    <row r="2342" spans="1:52" ht="30" customHeight="1">
      <c r="A2342" s="172" t="s">
        <v>1288</v>
      </c>
      <c r="B2342" s="172" t="s">
        <v>1312</v>
      </c>
      <c r="C2342" s="172" t="s">
        <v>358</v>
      </c>
      <c r="D2342" s="173">
        <v>5.0000000000000001E-3</v>
      </c>
      <c r="E2342" s="184">
        <f>일위대가목록!E363</f>
        <v>686</v>
      </c>
      <c r="F2342" s="178">
        <f t="shared" si="357"/>
        <v>3.4</v>
      </c>
      <c r="G2342" s="184">
        <f>일위대가목록!F363</f>
        <v>0</v>
      </c>
      <c r="H2342" s="178">
        <f t="shared" si="358"/>
        <v>0</v>
      </c>
      <c r="I2342" s="184">
        <f>일위대가목록!G363</f>
        <v>0</v>
      </c>
      <c r="J2342" s="178">
        <f t="shared" si="359"/>
        <v>0</v>
      </c>
      <c r="K2342" s="184">
        <f t="shared" si="360"/>
        <v>686</v>
      </c>
      <c r="L2342" s="178">
        <f t="shared" si="360"/>
        <v>3.4</v>
      </c>
      <c r="M2342" s="172" t="s">
        <v>1337</v>
      </c>
      <c r="N2342" s="78" t="s">
        <v>4351</v>
      </c>
      <c r="O2342" s="78" t="s">
        <v>4356</v>
      </c>
      <c r="P2342" s="78" t="s">
        <v>331</v>
      </c>
      <c r="Q2342" s="78" t="s">
        <v>332</v>
      </c>
      <c r="R2342" s="78" t="s">
        <v>332</v>
      </c>
      <c r="AV2342" s="78" t="s">
        <v>145</v>
      </c>
      <c r="AW2342" s="78" t="s">
        <v>6161</v>
      </c>
      <c r="AX2342" s="78" t="s">
        <v>145</v>
      </c>
      <c r="AY2342" s="78" t="s">
        <v>145</v>
      </c>
      <c r="AZ2342" s="78" t="s">
        <v>145</v>
      </c>
    </row>
    <row r="2343" spans="1:52" ht="30" customHeight="1">
      <c r="A2343" s="172" t="s">
        <v>1314</v>
      </c>
      <c r="B2343" s="172" t="s">
        <v>1303</v>
      </c>
      <c r="C2343" s="172" t="s">
        <v>358</v>
      </c>
      <c r="D2343" s="173">
        <v>5.0000000000000001E-3</v>
      </c>
      <c r="E2343" s="184">
        <f>일위대가목록!E364</f>
        <v>1035</v>
      </c>
      <c r="F2343" s="178">
        <f t="shared" si="357"/>
        <v>5.0999999999999996</v>
      </c>
      <c r="G2343" s="184">
        <f>일위대가목록!F364</f>
        <v>0</v>
      </c>
      <c r="H2343" s="178">
        <f t="shared" si="358"/>
        <v>0</v>
      </c>
      <c r="I2343" s="184">
        <f>일위대가목록!G364</f>
        <v>0</v>
      </c>
      <c r="J2343" s="178">
        <f t="shared" si="359"/>
        <v>0</v>
      </c>
      <c r="K2343" s="184">
        <f t="shared" si="360"/>
        <v>1035</v>
      </c>
      <c r="L2343" s="178">
        <f t="shared" si="360"/>
        <v>5.0999999999999996</v>
      </c>
      <c r="M2343" s="172" t="s">
        <v>1338</v>
      </c>
      <c r="N2343" s="78" t="s">
        <v>4351</v>
      </c>
      <c r="O2343" s="78" t="s">
        <v>4357</v>
      </c>
      <c r="P2343" s="78" t="s">
        <v>331</v>
      </c>
      <c r="Q2343" s="78" t="s">
        <v>332</v>
      </c>
      <c r="R2343" s="78" t="s">
        <v>332</v>
      </c>
      <c r="AV2343" s="78" t="s">
        <v>145</v>
      </c>
      <c r="AW2343" s="78" t="s">
        <v>6162</v>
      </c>
      <c r="AX2343" s="78" t="s">
        <v>145</v>
      </c>
      <c r="AY2343" s="78" t="s">
        <v>145</v>
      </c>
      <c r="AZ2343" s="78" t="s">
        <v>145</v>
      </c>
    </row>
    <row r="2344" spans="1:52" ht="30" customHeight="1">
      <c r="A2344" s="172" t="s">
        <v>1494</v>
      </c>
      <c r="B2344" s="172" t="s">
        <v>145</v>
      </c>
      <c r="C2344" s="172" t="s">
        <v>145</v>
      </c>
      <c r="D2344" s="173"/>
      <c r="E2344" s="184"/>
      <c r="F2344" s="178">
        <f>TRUNC(SUMIF(N2337:N2343, N2336, F2337:F2343),0)</f>
        <v>63</v>
      </c>
      <c r="G2344" s="184"/>
      <c r="H2344" s="178">
        <f>TRUNC(SUMIF(N2337:N2343, N2336, H2337:H2343),0)</f>
        <v>289</v>
      </c>
      <c r="I2344" s="184"/>
      <c r="J2344" s="178">
        <f>TRUNC(SUMIF(N2337:N2343, N2336, J2337:J2343),0)</f>
        <v>10</v>
      </c>
      <c r="K2344" s="184"/>
      <c r="L2344" s="178">
        <f>F2344+H2344+J2344</f>
        <v>362</v>
      </c>
      <c r="M2344" s="172" t="s">
        <v>145</v>
      </c>
      <c r="N2344" s="78" t="s">
        <v>342</v>
      </c>
      <c r="O2344" s="78" t="s">
        <v>342</v>
      </c>
      <c r="P2344" s="78" t="s">
        <v>145</v>
      </c>
      <c r="Q2344" s="78" t="s">
        <v>145</v>
      </c>
      <c r="R2344" s="78" t="s">
        <v>145</v>
      </c>
      <c r="AV2344" s="78" t="s">
        <v>145</v>
      </c>
      <c r="AW2344" s="78" t="s">
        <v>145</v>
      </c>
      <c r="AX2344" s="78" t="s">
        <v>145</v>
      </c>
      <c r="AY2344" s="78" t="s">
        <v>145</v>
      </c>
      <c r="AZ2344" s="78" t="s">
        <v>145</v>
      </c>
    </row>
    <row r="2345" spans="1:52" ht="30" customHeight="1">
      <c r="A2345" s="173"/>
      <c r="B2345" s="173"/>
      <c r="C2345" s="173"/>
      <c r="D2345" s="173"/>
      <c r="E2345" s="184"/>
      <c r="F2345" s="178"/>
      <c r="G2345" s="184"/>
      <c r="H2345" s="178"/>
      <c r="I2345" s="184"/>
      <c r="J2345" s="178"/>
      <c r="K2345" s="184"/>
      <c r="L2345" s="178"/>
      <c r="M2345" s="173"/>
    </row>
    <row r="2346" spans="1:52" ht="30" customHeight="1">
      <c r="A2346" s="179" t="s">
        <v>6163</v>
      </c>
      <c r="B2346" s="180"/>
      <c r="C2346" s="180"/>
      <c r="D2346" s="180"/>
      <c r="E2346" s="181"/>
      <c r="F2346" s="182"/>
      <c r="G2346" s="181"/>
      <c r="H2346" s="182"/>
      <c r="I2346" s="181"/>
      <c r="J2346" s="182"/>
      <c r="K2346" s="181"/>
      <c r="L2346" s="182"/>
      <c r="M2346" s="183"/>
      <c r="N2346" s="78" t="s">
        <v>4352</v>
      </c>
    </row>
    <row r="2347" spans="1:52" ht="30" customHeight="1">
      <c r="A2347" s="172" t="s">
        <v>1310</v>
      </c>
      <c r="B2347" s="172" t="s">
        <v>1316</v>
      </c>
      <c r="C2347" s="172" t="s">
        <v>358</v>
      </c>
      <c r="D2347" s="173">
        <v>1</v>
      </c>
      <c r="E2347" s="184">
        <f>일위대가목록!E365</f>
        <v>229</v>
      </c>
      <c r="F2347" s="178">
        <f>TRUNC(E2347*D2347,1)</f>
        <v>229</v>
      </c>
      <c r="G2347" s="184">
        <f>일위대가목록!F365</f>
        <v>11494</v>
      </c>
      <c r="H2347" s="178">
        <f>TRUNC(G2347*D2347,1)</f>
        <v>11494</v>
      </c>
      <c r="I2347" s="184">
        <f>일위대가목록!G365</f>
        <v>0</v>
      </c>
      <c r="J2347" s="178">
        <f>TRUNC(I2347*D2347,1)</f>
        <v>0</v>
      </c>
      <c r="K2347" s="184">
        <f>TRUNC(E2347+G2347+I2347,1)</f>
        <v>11723</v>
      </c>
      <c r="L2347" s="178">
        <f>TRUNC(F2347+H2347+J2347,1)</f>
        <v>11723</v>
      </c>
      <c r="M2347" s="172" t="s">
        <v>1339</v>
      </c>
      <c r="N2347" s="78" t="s">
        <v>4352</v>
      </c>
      <c r="O2347" s="78" t="s">
        <v>4358</v>
      </c>
      <c r="P2347" s="78" t="s">
        <v>331</v>
      </c>
      <c r="Q2347" s="78" t="s">
        <v>332</v>
      </c>
      <c r="R2347" s="78" t="s">
        <v>332</v>
      </c>
      <c r="AV2347" s="78" t="s">
        <v>145</v>
      </c>
      <c r="AW2347" s="78" t="s">
        <v>6164</v>
      </c>
      <c r="AX2347" s="78" t="s">
        <v>145</v>
      </c>
      <c r="AY2347" s="78" t="s">
        <v>145</v>
      </c>
      <c r="AZ2347" s="78" t="s">
        <v>145</v>
      </c>
    </row>
    <row r="2348" spans="1:52" ht="30" customHeight="1">
      <c r="A2348" s="172" t="s">
        <v>1318</v>
      </c>
      <c r="B2348" s="172" t="s">
        <v>1319</v>
      </c>
      <c r="C2348" s="172" t="s">
        <v>358</v>
      </c>
      <c r="D2348" s="173">
        <v>1</v>
      </c>
      <c r="E2348" s="184">
        <f>일위대가목록!E366</f>
        <v>3247</v>
      </c>
      <c r="F2348" s="178">
        <f>TRUNC(E2348*D2348,1)</f>
        <v>3247</v>
      </c>
      <c r="G2348" s="184">
        <f>일위대가목록!F366</f>
        <v>0</v>
      </c>
      <c r="H2348" s="178">
        <f>TRUNC(G2348*D2348,1)</f>
        <v>0</v>
      </c>
      <c r="I2348" s="184">
        <f>일위대가목록!G366</f>
        <v>0</v>
      </c>
      <c r="J2348" s="178">
        <f>TRUNC(I2348*D2348,1)</f>
        <v>0</v>
      </c>
      <c r="K2348" s="184">
        <f>TRUNC(E2348+G2348+I2348,1)</f>
        <v>3247</v>
      </c>
      <c r="L2348" s="178">
        <f>TRUNC(F2348+H2348+J2348,1)</f>
        <v>3247</v>
      </c>
      <c r="M2348" s="172" t="s">
        <v>1341</v>
      </c>
      <c r="N2348" s="78" t="s">
        <v>4352</v>
      </c>
      <c r="O2348" s="78" t="s">
        <v>4359</v>
      </c>
      <c r="P2348" s="78" t="s">
        <v>331</v>
      </c>
      <c r="Q2348" s="78" t="s">
        <v>332</v>
      </c>
      <c r="R2348" s="78" t="s">
        <v>332</v>
      </c>
      <c r="AV2348" s="78" t="s">
        <v>145</v>
      </c>
      <c r="AW2348" s="78" t="s">
        <v>6165</v>
      </c>
      <c r="AX2348" s="78" t="s">
        <v>145</v>
      </c>
      <c r="AY2348" s="78" t="s">
        <v>145</v>
      </c>
      <c r="AZ2348" s="78" t="s">
        <v>145</v>
      </c>
    </row>
    <row r="2349" spans="1:52" ht="30" customHeight="1">
      <c r="A2349" s="172" t="s">
        <v>1494</v>
      </c>
      <c r="B2349" s="172" t="s">
        <v>145</v>
      </c>
      <c r="C2349" s="172" t="s">
        <v>145</v>
      </c>
      <c r="D2349" s="173"/>
      <c r="E2349" s="184"/>
      <c r="F2349" s="178">
        <f>TRUNC(SUMIF(N2347:N2348, N2346, F2347:F2348),0)</f>
        <v>3476</v>
      </c>
      <c r="G2349" s="184"/>
      <c r="H2349" s="178">
        <f>TRUNC(SUMIF(N2347:N2348, N2346, H2347:H2348),0)</f>
        <v>11494</v>
      </c>
      <c r="I2349" s="184"/>
      <c r="J2349" s="178">
        <f>TRUNC(SUMIF(N2347:N2348, N2346, J2347:J2348),0)</f>
        <v>0</v>
      </c>
      <c r="K2349" s="184"/>
      <c r="L2349" s="178">
        <f>F2349+H2349+J2349</f>
        <v>14970</v>
      </c>
      <c r="M2349" s="172" t="s">
        <v>145</v>
      </c>
      <c r="N2349" s="78" t="s">
        <v>342</v>
      </c>
      <c r="O2349" s="78" t="s">
        <v>342</v>
      </c>
      <c r="P2349" s="78" t="s">
        <v>145</v>
      </c>
      <c r="Q2349" s="78" t="s">
        <v>145</v>
      </c>
      <c r="R2349" s="78" t="s">
        <v>145</v>
      </c>
      <c r="AV2349" s="78" t="s">
        <v>145</v>
      </c>
      <c r="AW2349" s="78" t="s">
        <v>145</v>
      </c>
      <c r="AX2349" s="78" t="s">
        <v>145</v>
      </c>
      <c r="AY2349" s="78" t="s">
        <v>145</v>
      </c>
      <c r="AZ2349" s="78" t="s">
        <v>145</v>
      </c>
    </row>
    <row r="2350" spans="1:52" ht="30" customHeight="1">
      <c r="A2350" s="173"/>
      <c r="B2350" s="173"/>
      <c r="C2350" s="173"/>
      <c r="D2350" s="173"/>
      <c r="E2350" s="184"/>
      <c r="F2350" s="178"/>
      <c r="G2350" s="184"/>
      <c r="H2350" s="178"/>
      <c r="I2350" s="184"/>
      <c r="J2350" s="178"/>
      <c r="K2350" s="184"/>
      <c r="L2350" s="178"/>
      <c r="M2350" s="173"/>
    </row>
    <row r="2351" spans="1:52" ht="30" customHeight="1">
      <c r="A2351" s="179" t="s">
        <v>6166</v>
      </c>
      <c r="B2351" s="180"/>
      <c r="C2351" s="180"/>
      <c r="D2351" s="180"/>
      <c r="E2351" s="181"/>
      <c r="F2351" s="182"/>
      <c r="G2351" s="181"/>
      <c r="H2351" s="182"/>
      <c r="I2351" s="181"/>
      <c r="J2351" s="182"/>
      <c r="K2351" s="181"/>
      <c r="L2351" s="182"/>
      <c r="M2351" s="183"/>
      <c r="N2351" s="78" t="s">
        <v>4353</v>
      </c>
    </row>
    <row r="2352" spans="1:52" ht="30" customHeight="1">
      <c r="A2352" s="172" t="s">
        <v>1853</v>
      </c>
      <c r="B2352" s="172" t="s">
        <v>1514</v>
      </c>
      <c r="C2352" s="172" t="s">
        <v>1515</v>
      </c>
      <c r="D2352" s="173">
        <v>9.1000000000000004E-3</v>
      </c>
      <c r="E2352" s="184">
        <f>단가대비표!O354</f>
        <v>0</v>
      </c>
      <c r="F2352" s="178">
        <f>TRUNC(E2352*D2352,1)</f>
        <v>0</v>
      </c>
      <c r="G2352" s="184">
        <f>단가대비표!P354</f>
        <v>278326</v>
      </c>
      <c r="H2352" s="178">
        <f>TRUNC(G2352*D2352,1)</f>
        <v>2532.6999999999998</v>
      </c>
      <c r="I2352" s="184">
        <f>단가대비표!V354</f>
        <v>0</v>
      </c>
      <c r="J2352" s="178">
        <f>TRUNC(I2352*D2352,1)</f>
        <v>0</v>
      </c>
      <c r="K2352" s="184">
        <f t="shared" ref="K2352:L2356" si="361">TRUNC(E2352+G2352+I2352,1)</f>
        <v>278326</v>
      </c>
      <c r="L2352" s="178">
        <f t="shared" si="361"/>
        <v>2532.6999999999998</v>
      </c>
      <c r="M2352" s="172" t="s">
        <v>145</v>
      </c>
      <c r="N2352" s="78" t="s">
        <v>4353</v>
      </c>
      <c r="O2352" s="78" t="s">
        <v>4632</v>
      </c>
      <c r="P2352" s="78" t="s">
        <v>332</v>
      </c>
      <c r="Q2352" s="78" t="s">
        <v>332</v>
      </c>
      <c r="R2352" s="78" t="s">
        <v>331</v>
      </c>
      <c r="V2352">
        <v>1</v>
      </c>
      <c r="W2352">
        <v>2</v>
      </c>
      <c r="AV2352" s="78" t="s">
        <v>145</v>
      </c>
      <c r="AW2352" s="78" t="s">
        <v>6167</v>
      </c>
      <c r="AX2352" s="78" t="s">
        <v>145</v>
      </c>
      <c r="AY2352" s="78" t="s">
        <v>145</v>
      </c>
      <c r="AZ2352" s="78" t="s">
        <v>145</v>
      </c>
    </row>
    <row r="2353" spans="1:52" ht="30" customHeight="1">
      <c r="A2353" s="172" t="s">
        <v>1758</v>
      </c>
      <c r="B2353" s="172" t="s">
        <v>1514</v>
      </c>
      <c r="C2353" s="172" t="s">
        <v>1515</v>
      </c>
      <c r="D2353" s="173">
        <v>9.1000000000000004E-3</v>
      </c>
      <c r="E2353" s="184">
        <f>단가대비표!O351</f>
        <v>0</v>
      </c>
      <c r="F2353" s="178">
        <f>TRUNC(E2353*D2353,1)</f>
        <v>0</v>
      </c>
      <c r="G2353" s="184">
        <f>단가대비표!P351</f>
        <v>237754</v>
      </c>
      <c r="H2353" s="178">
        <f>TRUNC(G2353*D2353,1)</f>
        <v>2163.5</v>
      </c>
      <c r="I2353" s="184">
        <f>단가대비표!V351</f>
        <v>0</v>
      </c>
      <c r="J2353" s="178">
        <f>TRUNC(I2353*D2353,1)</f>
        <v>0</v>
      </c>
      <c r="K2353" s="184">
        <f t="shared" si="361"/>
        <v>237754</v>
      </c>
      <c r="L2353" s="178">
        <f t="shared" si="361"/>
        <v>2163.5</v>
      </c>
      <c r="M2353" s="172" t="s">
        <v>145</v>
      </c>
      <c r="N2353" s="78" t="s">
        <v>4353</v>
      </c>
      <c r="O2353" s="78" t="s">
        <v>5291</v>
      </c>
      <c r="P2353" s="78" t="s">
        <v>332</v>
      </c>
      <c r="Q2353" s="78" t="s">
        <v>332</v>
      </c>
      <c r="R2353" s="78" t="s">
        <v>331</v>
      </c>
      <c r="V2353">
        <v>1</v>
      </c>
      <c r="W2353">
        <v>2</v>
      </c>
      <c r="AV2353" s="78" t="s">
        <v>145</v>
      </c>
      <c r="AW2353" s="78" t="s">
        <v>6168</v>
      </c>
      <c r="AX2353" s="78" t="s">
        <v>145</v>
      </c>
      <c r="AY2353" s="78" t="s">
        <v>145</v>
      </c>
      <c r="AZ2353" s="78" t="s">
        <v>145</v>
      </c>
    </row>
    <row r="2354" spans="1:52" ht="30" customHeight="1">
      <c r="A2354" s="172" t="s">
        <v>1516</v>
      </c>
      <c r="B2354" s="172" t="s">
        <v>1514</v>
      </c>
      <c r="C2354" s="172" t="s">
        <v>1515</v>
      </c>
      <c r="D2354" s="173">
        <v>4.4999999999999997E-3</v>
      </c>
      <c r="E2354" s="184">
        <f>단가대비표!O345</f>
        <v>0</v>
      </c>
      <c r="F2354" s="178">
        <f>TRUNC(E2354*D2354,1)</f>
        <v>0</v>
      </c>
      <c r="G2354" s="184">
        <f>단가대비표!P345</f>
        <v>169804</v>
      </c>
      <c r="H2354" s="178">
        <f>TRUNC(G2354*D2354,1)</f>
        <v>764.1</v>
      </c>
      <c r="I2354" s="184">
        <f>단가대비표!V345</f>
        <v>0</v>
      </c>
      <c r="J2354" s="178">
        <f>TRUNC(I2354*D2354,1)</f>
        <v>0</v>
      </c>
      <c r="K2354" s="184">
        <f t="shared" si="361"/>
        <v>169804</v>
      </c>
      <c r="L2354" s="178">
        <f t="shared" si="361"/>
        <v>764.1</v>
      </c>
      <c r="M2354" s="172" t="s">
        <v>145</v>
      </c>
      <c r="N2354" s="78" t="s">
        <v>4353</v>
      </c>
      <c r="O2354" s="78" t="s">
        <v>4472</v>
      </c>
      <c r="P2354" s="78" t="s">
        <v>332</v>
      </c>
      <c r="Q2354" s="78" t="s">
        <v>332</v>
      </c>
      <c r="R2354" s="78" t="s">
        <v>331</v>
      </c>
      <c r="V2354">
        <v>1</v>
      </c>
      <c r="W2354">
        <v>2</v>
      </c>
      <c r="AV2354" s="78" t="s">
        <v>145</v>
      </c>
      <c r="AW2354" s="78" t="s">
        <v>6169</v>
      </c>
      <c r="AX2354" s="78" t="s">
        <v>145</v>
      </c>
      <c r="AY2354" s="78" t="s">
        <v>145</v>
      </c>
      <c r="AZ2354" s="78" t="s">
        <v>145</v>
      </c>
    </row>
    <row r="2355" spans="1:52" ht="30" customHeight="1">
      <c r="A2355" s="172" t="s">
        <v>1580</v>
      </c>
      <c r="B2355" s="172" t="s">
        <v>1596</v>
      </c>
      <c r="C2355" s="172" t="s">
        <v>1096</v>
      </c>
      <c r="D2355" s="173">
        <v>1</v>
      </c>
      <c r="E2355" s="184">
        <v>0</v>
      </c>
      <c r="F2355" s="178">
        <f>TRUNC(E2355*D2355,1)</f>
        <v>0</v>
      </c>
      <c r="G2355" s="184">
        <v>0</v>
      </c>
      <c r="H2355" s="178">
        <f>TRUNC(G2355*D2355,1)</f>
        <v>0</v>
      </c>
      <c r="I2355" s="184">
        <f>TRUNC(SUMIF(V2352:V2356, RIGHTB(O2355, 1), H2352:H2356)*U2355, 2)</f>
        <v>109.2</v>
      </c>
      <c r="J2355" s="178">
        <f>TRUNC(I2355*D2355,1)</f>
        <v>109.2</v>
      </c>
      <c r="K2355" s="184">
        <f t="shared" si="361"/>
        <v>109.2</v>
      </c>
      <c r="L2355" s="178">
        <f t="shared" si="361"/>
        <v>109.2</v>
      </c>
      <c r="M2355" s="172" t="s">
        <v>145</v>
      </c>
      <c r="N2355" s="78" t="s">
        <v>4353</v>
      </c>
      <c r="O2355" s="78" t="s">
        <v>4186</v>
      </c>
      <c r="P2355" s="78" t="s">
        <v>332</v>
      </c>
      <c r="Q2355" s="78" t="s">
        <v>332</v>
      </c>
      <c r="R2355" s="78" t="s">
        <v>332</v>
      </c>
      <c r="S2355">
        <v>1</v>
      </c>
      <c r="T2355">
        <v>2</v>
      </c>
      <c r="U2355">
        <v>0.02</v>
      </c>
      <c r="AV2355" s="78" t="s">
        <v>145</v>
      </c>
      <c r="AW2355" s="78" t="s">
        <v>6170</v>
      </c>
      <c r="AX2355" s="78" t="s">
        <v>145</v>
      </c>
      <c r="AY2355" s="78" t="s">
        <v>145</v>
      </c>
      <c r="AZ2355" s="78" t="s">
        <v>145</v>
      </c>
    </row>
    <row r="2356" spans="1:52" ht="30" customHeight="1">
      <c r="A2356" s="172" t="s">
        <v>1551</v>
      </c>
      <c r="B2356" s="172" t="s">
        <v>1596</v>
      </c>
      <c r="C2356" s="172" t="s">
        <v>1096</v>
      </c>
      <c r="D2356" s="173">
        <v>1</v>
      </c>
      <c r="E2356" s="184">
        <f>TRUNC(SUMIF(W2352:W2356, RIGHTB(O2356, 1), H2352:H2356)*U2356, 2)</f>
        <v>109.2</v>
      </c>
      <c r="F2356" s="178">
        <f>TRUNC(E2356*D2356,1)</f>
        <v>109.2</v>
      </c>
      <c r="G2356" s="184">
        <v>0</v>
      </c>
      <c r="H2356" s="178">
        <f>TRUNC(G2356*D2356,1)</f>
        <v>0</v>
      </c>
      <c r="I2356" s="184">
        <v>0</v>
      </c>
      <c r="J2356" s="178">
        <f>TRUNC(I2356*D2356,1)</f>
        <v>0</v>
      </c>
      <c r="K2356" s="184">
        <f t="shared" si="361"/>
        <v>109.2</v>
      </c>
      <c r="L2356" s="178">
        <f t="shared" si="361"/>
        <v>109.2</v>
      </c>
      <c r="M2356" s="172" t="s">
        <v>145</v>
      </c>
      <c r="N2356" s="78" t="s">
        <v>4353</v>
      </c>
      <c r="O2356" s="78" t="s">
        <v>4453</v>
      </c>
      <c r="P2356" s="78" t="s">
        <v>332</v>
      </c>
      <c r="Q2356" s="78" t="s">
        <v>332</v>
      </c>
      <c r="R2356" s="78" t="s">
        <v>332</v>
      </c>
      <c r="S2356">
        <v>1</v>
      </c>
      <c r="T2356">
        <v>0</v>
      </c>
      <c r="U2356">
        <v>0.02</v>
      </c>
      <c r="AV2356" s="78" t="s">
        <v>145</v>
      </c>
      <c r="AW2356" s="78" t="s">
        <v>6171</v>
      </c>
      <c r="AX2356" s="78" t="s">
        <v>145</v>
      </c>
      <c r="AY2356" s="78" t="s">
        <v>145</v>
      </c>
      <c r="AZ2356" s="78" t="s">
        <v>145</v>
      </c>
    </row>
    <row r="2357" spans="1:52" ht="30" customHeight="1">
      <c r="A2357" s="172" t="s">
        <v>1494</v>
      </c>
      <c r="B2357" s="172" t="s">
        <v>145</v>
      </c>
      <c r="C2357" s="172" t="s">
        <v>145</v>
      </c>
      <c r="D2357" s="173"/>
      <c r="E2357" s="184"/>
      <c r="F2357" s="178">
        <f>TRUNC(SUMIF(N2352:N2356, N2351, F2352:F2356),0)</f>
        <v>109</v>
      </c>
      <c r="G2357" s="184"/>
      <c r="H2357" s="178">
        <f>TRUNC(SUMIF(N2352:N2356, N2351, H2352:H2356),0)</f>
        <v>5460</v>
      </c>
      <c r="I2357" s="184"/>
      <c r="J2357" s="178">
        <f>TRUNC(SUMIF(N2352:N2356, N2351, J2352:J2356),0)</f>
        <v>109</v>
      </c>
      <c r="K2357" s="184"/>
      <c r="L2357" s="178">
        <f>F2357+H2357+J2357</f>
        <v>5678</v>
      </c>
      <c r="M2357" s="172" t="s">
        <v>145</v>
      </c>
      <c r="N2357" s="78" t="s">
        <v>342</v>
      </c>
      <c r="O2357" s="78" t="s">
        <v>342</v>
      </c>
      <c r="P2357" s="78" t="s">
        <v>145</v>
      </c>
      <c r="Q2357" s="78" t="s">
        <v>145</v>
      </c>
      <c r="R2357" s="78" t="s">
        <v>145</v>
      </c>
      <c r="AV2357" s="78" t="s">
        <v>145</v>
      </c>
      <c r="AW2357" s="78" t="s">
        <v>145</v>
      </c>
      <c r="AX2357" s="78" t="s">
        <v>145</v>
      </c>
      <c r="AY2357" s="78" t="s">
        <v>145</v>
      </c>
      <c r="AZ2357" s="78" t="s">
        <v>145</v>
      </c>
    </row>
    <row r="2358" spans="1:52" ht="30" customHeight="1">
      <c r="A2358" s="173"/>
      <c r="B2358" s="173"/>
      <c r="C2358" s="173"/>
      <c r="D2358" s="173"/>
      <c r="E2358" s="184"/>
      <c r="F2358" s="178"/>
      <c r="G2358" s="184"/>
      <c r="H2358" s="178"/>
      <c r="I2358" s="184"/>
      <c r="J2358" s="178"/>
      <c r="K2358" s="184"/>
      <c r="L2358" s="178"/>
      <c r="M2358" s="173"/>
    </row>
    <row r="2359" spans="1:52" ht="30" customHeight="1">
      <c r="A2359" s="179" t="s">
        <v>6172</v>
      </c>
      <c r="B2359" s="180"/>
      <c r="C2359" s="180"/>
      <c r="D2359" s="180"/>
      <c r="E2359" s="181"/>
      <c r="F2359" s="182"/>
      <c r="G2359" s="181"/>
      <c r="H2359" s="182"/>
      <c r="I2359" s="181"/>
      <c r="J2359" s="182"/>
      <c r="K2359" s="181"/>
      <c r="L2359" s="182"/>
      <c r="M2359" s="183"/>
      <c r="N2359" s="78" t="s">
        <v>4354</v>
      </c>
    </row>
    <row r="2360" spans="1:52" ht="30" customHeight="1">
      <c r="A2360" s="172" t="s">
        <v>1285</v>
      </c>
      <c r="B2360" s="172" t="s">
        <v>1286</v>
      </c>
      <c r="C2360" s="172" t="s">
        <v>358</v>
      </c>
      <c r="D2360" s="173">
        <v>1</v>
      </c>
      <c r="E2360" s="184">
        <f>일위대가목록!E353</f>
        <v>86</v>
      </c>
      <c r="F2360" s="178">
        <f>TRUNC(E2360*D2360,1)</f>
        <v>86</v>
      </c>
      <c r="G2360" s="184">
        <f>일위대가목록!F353</f>
        <v>4310</v>
      </c>
      <c r="H2360" s="178">
        <f>TRUNC(G2360*D2360,1)</f>
        <v>4310</v>
      </c>
      <c r="I2360" s="184">
        <f>일위대가목록!G353</f>
        <v>0</v>
      </c>
      <c r="J2360" s="178">
        <f>TRUNC(I2360*D2360,1)</f>
        <v>0</v>
      </c>
      <c r="K2360" s="184">
        <f>TRUNC(E2360+G2360+I2360,1)</f>
        <v>4396</v>
      </c>
      <c r="L2360" s="178">
        <f>TRUNC(F2360+H2360+J2360,1)</f>
        <v>4396</v>
      </c>
      <c r="M2360" s="172" t="s">
        <v>1315</v>
      </c>
      <c r="N2360" s="78" t="s">
        <v>4354</v>
      </c>
      <c r="O2360" s="78" t="s">
        <v>4346</v>
      </c>
      <c r="P2360" s="78" t="s">
        <v>331</v>
      </c>
      <c r="Q2360" s="78" t="s">
        <v>332</v>
      </c>
      <c r="R2360" s="78" t="s">
        <v>332</v>
      </c>
      <c r="AV2360" s="78" t="s">
        <v>145</v>
      </c>
      <c r="AW2360" s="78" t="s">
        <v>6173</v>
      </c>
      <c r="AX2360" s="78" t="s">
        <v>145</v>
      </c>
      <c r="AY2360" s="78" t="s">
        <v>145</v>
      </c>
      <c r="AZ2360" s="78" t="s">
        <v>145</v>
      </c>
    </row>
    <row r="2361" spans="1:52" ht="30" customHeight="1">
      <c r="A2361" s="172" t="s">
        <v>1288</v>
      </c>
      <c r="B2361" s="172" t="s">
        <v>1312</v>
      </c>
      <c r="C2361" s="172" t="s">
        <v>358</v>
      </c>
      <c r="D2361" s="173">
        <v>1</v>
      </c>
      <c r="E2361" s="184">
        <f>일위대가목록!E363</f>
        <v>686</v>
      </c>
      <c r="F2361" s="178">
        <f>TRUNC(E2361*D2361,1)</f>
        <v>686</v>
      </c>
      <c r="G2361" s="184">
        <f>일위대가목록!F363</f>
        <v>0</v>
      </c>
      <c r="H2361" s="178">
        <f>TRUNC(G2361*D2361,1)</f>
        <v>0</v>
      </c>
      <c r="I2361" s="184">
        <f>일위대가목록!G363</f>
        <v>0</v>
      </c>
      <c r="J2361" s="178">
        <f>TRUNC(I2361*D2361,1)</f>
        <v>0</v>
      </c>
      <c r="K2361" s="184">
        <f>TRUNC(E2361+G2361+I2361,1)</f>
        <v>686</v>
      </c>
      <c r="L2361" s="178">
        <f>TRUNC(F2361+H2361+J2361,1)</f>
        <v>686</v>
      </c>
      <c r="M2361" s="172" t="s">
        <v>1337</v>
      </c>
      <c r="N2361" s="78" t="s">
        <v>4354</v>
      </c>
      <c r="O2361" s="78" t="s">
        <v>4356</v>
      </c>
      <c r="P2361" s="78" t="s">
        <v>331</v>
      </c>
      <c r="Q2361" s="78" t="s">
        <v>332</v>
      </c>
      <c r="R2361" s="78" t="s">
        <v>332</v>
      </c>
      <c r="AV2361" s="78" t="s">
        <v>145</v>
      </c>
      <c r="AW2361" s="78" t="s">
        <v>6174</v>
      </c>
      <c r="AX2361" s="78" t="s">
        <v>145</v>
      </c>
      <c r="AY2361" s="78" t="s">
        <v>145</v>
      </c>
      <c r="AZ2361" s="78" t="s">
        <v>145</v>
      </c>
    </row>
    <row r="2362" spans="1:52" ht="30" customHeight="1">
      <c r="A2362" s="172" t="s">
        <v>1494</v>
      </c>
      <c r="B2362" s="172" t="s">
        <v>145</v>
      </c>
      <c r="C2362" s="172" t="s">
        <v>145</v>
      </c>
      <c r="D2362" s="173"/>
      <c r="E2362" s="184"/>
      <c r="F2362" s="178">
        <f>TRUNC(SUMIF(N2360:N2361, N2359, F2360:F2361),0)</f>
        <v>772</v>
      </c>
      <c r="G2362" s="184"/>
      <c r="H2362" s="178">
        <f>TRUNC(SUMIF(N2360:N2361, N2359, H2360:H2361),0)</f>
        <v>4310</v>
      </c>
      <c r="I2362" s="184"/>
      <c r="J2362" s="178">
        <f>TRUNC(SUMIF(N2360:N2361, N2359, J2360:J2361),0)</f>
        <v>0</v>
      </c>
      <c r="K2362" s="184"/>
      <c r="L2362" s="178">
        <f>F2362+H2362+J2362</f>
        <v>5082</v>
      </c>
      <c r="M2362" s="172" t="s">
        <v>145</v>
      </c>
      <c r="N2362" s="78" t="s">
        <v>342</v>
      </c>
      <c r="O2362" s="78" t="s">
        <v>342</v>
      </c>
      <c r="P2362" s="78" t="s">
        <v>145</v>
      </c>
      <c r="Q2362" s="78" t="s">
        <v>145</v>
      </c>
      <c r="R2362" s="78" t="s">
        <v>145</v>
      </c>
      <c r="AV2362" s="78" t="s">
        <v>145</v>
      </c>
      <c r="AW2362" s="78" t="s">
        <v>145</v>
      </c>
      <c r="AX2362" s="78" t="s">
        <v>145</v>
      </c>
      <c r="AY2362" s="78" t="s">
        <v>145</v>
      </c>
      <c r="AZ2362" s="78" t="s">
        <v>145</v>
      </c>
    </row>
    <row r="2363" spans="1:52" ht="30" customHeight="1">
      <c r="A2363" s="173"/>
      <c r="B2363" s="173"/>
      <c r="C2363" s="173"/>
      <c r="D2363" s="173"/>
      <c r="E2363" s="184"/>
      <c r="F2363" s="178"/>
      <c r="G2363" s="184"/>
      <c r="H2363" s="178"/>
      <c r="I2363" s="184"/>
      <c r="J2363" s="178"/>
      <c r="K2363" s="184"/>
      <c r="L2363" s="178"/>
      <c r="M2363" s="173"/>
    </row>
    <row r="2364" spans="1:52" ht="30" customHeight="1">
      <c r="A2364" s="179" t="s">
        <v>6175</v>
      </c>
      <c r="B2364" s="180"/>
      <c r="C2364" s="180"/>
      <c r="D2364" s="180"/>
      <c r="E2364" s="181"/>
      <c r="F2364" s="182"/>
      <c r="G2364" s="181"/>
      <c r="H2364" s="182"/>
      <c r="I2364" s="181"/>
      <c r="J2364" s="182"/>
      <c r="K2364" s="181"/>
      <c r="L2364" s="182"/>
      <c r="M2364" s="183"/>
      <c r="N2364" s="78" t="s">
        <v>4355</v>
      </c>
    </row>
    <row r="2365" spans="1:52" ht="30" customHeight="1">
      <c r="A2365" s="172" t="s">
        <v>1310</v>
      </c>
      <c r="B2365" s="172" t="s">
        <v>1316</v>
      </c>
      <c r="C2365" s="172" t="s">
        <v>358</v>
      </c>
      <c r="D2365" s="173">
        <v>1</v>
      </c>
      <c r="E2365" s="184">
        <f>일위대가목록!E365</f>
        <v>229</v>
      </c>
      <c r="F2365" s="178">
        <f>TRUNC(E2365*D2365,1)</f>
        <v>229</v>
      </c>
      <c r="G2365" s="184">
        <f>일위대가목록!F365</f>
        <v>11494</v>
      </c>
      <c r="H2365" s="178">
        <f>TRUNC(G2365*D2365,1)</f>
        <v>11494</v>
      </c>
      <c r="I2365" s="184">
        <f>일위대가목록!G365</f>
        <v>0</v>
      </c>
      <c r="J2365" s="178">
        <f>TRUNC(I2365*D2365,1)</f>
        <v>0</v>
      </c>
      <c r="K2365" s="184">
        <f>TRUNC(E2365+G2365+I2365,1)</f>
        <v>11723</v>
      </c>
      <c r="L2365" s="178">
        <f>TRUNC(F2365+H2365+J2365,1)</f>
        <v>11723</v>
      </c>
      <c r="M2365" s="172" t="s">
        <v>1339</v>
      </c>
      <c r="N2365" s="78" t="s">
        <v>4355</v>
      </c>
      <c r="O2365" s="78" t="s">
        <v>4358</v>
      </c>
      <c r="P2365" s="78" t="s">
        <v>331</v>
      </c>
      <c r="Q2365" s="78" t="s">
        <v>332</v>
      </c>
      <c r="R2365" s="78" t="s">
        <v>332</v>
      </c>
      <c r="AV2365" s="78" t="s">
        <v>145</v>
      </c>
      <c r="AW2365" s="78" t="s">
        <v>6176</v>
      </c>
      <c r="AX2365" s="78" t="s">
        <v>145</v>
      </c>
      <c r="AY2365" s="78" t="s">
        <v>145</v>
      </c>
      <c r="AZ2365" s="78" t="s">
        <v>145</v>
      </c>
    </row>
    <row r="2366" spans="1:52" ht="30" customHeight="1">
      <c r="A2366" s="172" t="s">
        <v>1314</v>
      </c>
      <c r="B2366" s="172" t="s">
        <v>1303</v>
      </c>
      <c r="C2366" s="172" t="s">
        <v>358</v>
      </c>
      <c r="D2366" s="173">
        <v>1</v>
      </c>
      <c r="E2366" s="184">
        <f>일위대가목록!E364</f>
        <v>1035</v>
      </c>
      <c r="F2366" s="178">
        <f>TRUNC(E2366*D2366,1)</f>
        <v>1035</v>
      </c>
      <c r="G2366" s="184">
        <f>일위대가목록!F364</f>
        <v>0</v>
      </c>
      <c r="H2366" s="178">
        <f>TRUNC(G2366*D2366,1)</f>
        <v>0</v>
      </c>
      <c r="I2366" s="184">
        <f>일위대가목록!G364</f>
        <v>0</v>
      </c>
      <c r="J2366" s="178">
        <f>TRUNC(I2366*D2366,1)</f>
        <v>0</v>
      </c>
      <c r="K2366" s="184">
        <f>TRUNC(E2366+G2366+I2366,1)</f>
        <v>1035</v>
      </c>
      <c r="L2366" s="178">
        <f>TRUNC(F2366+H2366+J2366,1)</f>
        <v>1035</v>
      </c>
      <c r="M2366" s="172" t="s">
        <v>1338</v>
      </c>
      <c r="N2366" s="78" t="s">
        <v>4355</v>
      </c>
      <c r="O2366" s="78" t="s">
        <v>4357</v>
      </c>
      <c r="P2366" s="78" t="s">
        <v>331</v>
      </c>
      <c r="Q2366" s="78" t="s">
        <v>332</v>
      </c>
      <c r="R2366" s="78" t="s">
        <v>332</v>
      </c>
      <c r="AV2366" s="78" t="s">
        <v>145</v>
      </c>
      <c r="AW2366" s="78" t="s">
        <v>6177</v>
      </c>
      <c r="AX2366" s="78" t="s">
        <v>145</v>
      </c>
      <c r="AY2366" s="78" t="s">
        <v>145</v>
      </c>
      <c r="AZ2366" s="78" t="s">
        <v>145</v>
      </c>
    </row>
    <row r="2367" spans="1:52" ht="30" customHeight="1">
      <c r="A2367" s="172" t="s">
        <v>1494</v>
      </c>
      <c r="B2367" s="172" t="s">
        <v>145</v>
      </c>
      <c r="C2367" s="172" t="s">
        <v>145</v>
      </c>
      <c r="D2367" s="173"/>
      <c r="E2367" s="184"/>
      <c r="F2367" s="178">
        <f>TRUNC(SUMIF(N2365:N2366, N2364, F2365:F2366),0)</f>
        <v>1264</v>
      </c>
      <c r="G2367" s="184"/>
      <c r="H2367" s="178">
        <f>TRUNC(SUMIF(N2365:N2366, N2364, H2365:H2366),0)</f>
        <v>11494</v>
      </c>
      <c r="I2367" s="184"/>
      <c r="J2367" s="178">
        <f>TRUNC(SUMIF(N2365:N2366, N2364, J2365:J2366),0)</f>
        <v>0</v>
      </c>
      <c r="K2367" s="184"/>
      <c r="L2367" s="178">
        <f>F2367+H2367+J2367</f>
        <v>12758</v>
      </c>
      <c r="M2367" s="172" t="s">
        <v>145</v>
      </c>
      <c r="N2367" s="78" t="s">
        <v>342</v>
      </c>
      <c r="O2367" s="78" t="s">
        <v>342</v>
      </c>
      <c r="P2367" s="78" t="s">
        <v>145</v>
      </c>
      <c r="Q2367" s="78" t="s">
        <v>145</v>
      </c>
      <c r="R2367" s="78" t="s">
        <v>145</v>
      </c>
      <c r="AV2367" s="78" t="s">
        <v>145</v>
      </c>
      <c r="AW2367" s="78" t="s">
        <v>145</v>
      </c>
      <c r="AX2367" s="78" t="s">
        <v>145</v>
      </c>
      <c r="AY2367" s="78" t="s">
        <v>145</v>
      </c>
      <c r="AZ2367" s="78" t="s">
        <v>145</v>
      </c>
    </row>
    <row r="2368" spans="1:52" ht="30" customHeight="1">
      <c r="A2368" s="173"/>
      <c r="B2368" s="173"/>
      <c r="C2368" s="173"/>
      <c r="D2368" s="173"/>
      <c r="E2368" s="184"/>
      <c r="F2368" s="178"/>
      <c r="G2368" s="184"/>
      <c r="H2368" s="178"/>
      <c r="I2368" s="184"/>
      <c r="J2368" s="178"/>
      <c r="K2368" s="184"/>
      <c r="L2368" s="178"/>
      <c r="M2368" s="173"/>
    </row>
    <row r="2369" spans="1:52" ht="30" customHeight="1">
      <c r="A2369" s="179" t="s">
        <v>6178</v>
      </c>
      <c r="B2369" s="180"/>
      <c r="C2369" s="180"/>
      <c r="D2369" s="180"/>
      <c r="E2369" s="181"/>
      <c r="F2369" s="182"/>
      <c r="G2369" s="181"/>
      <c r="H2369" s="182"/>
      <c r="I2369" s="181"/>
      <c r="J2369" s="182"/>
      <c r="K2369" s="181"/>
      <c r="L2369" s="182"/>
      <c r="M2369" s="183"/>
      <c r="N2369" s="78" t="s">
        <v>4356</v>
      </c>
    </row>
    <row r="2370" spans="1:52" ht="30" customHeight="1">
      <c r="A2370" s="172" t="s">
        <v>1855</v>
      </c>
      <c r="B2370" s="172" t="s">
        <v>1860</v>
      </c>
      <c r="C2370" s="172" t="s">
        <v>1604</v>
      </c>
      <c r="D2370" s="173">
        <v>0.08</v>
      </c>
      <c r="E2370" s="184">
        <f>단가대비표!O310</f>
        <v>8402</v>
      </c>
      <c r="F2370" s="178">
        <f>TRUNC(E2370*D2370,1)</f>
        <v>672.1</v>
      </c>
      <c r="G2370" s="184">
        <f>단가대비표!P310</f>
        <v>0</v>
      </c>
      <c r="H2370" s="178">
        <f>TRUNC(G2370*D2370,1)</f>
        <v>0</v>
      </c>
      <c r="I2370" s="184">
        <f>단가대비표!V310</f>
        <v>0</v>
      </c>
      <c r="J2370" s="178">
        <f>TRUNC(I2370*D2370,1)</f>
        <v>0</v>
      </c>
      <c r="K2370" s="184">
        <f>TRUNC(E2370+G2370+I2370,1)</f>
        <v>8402</v>
      </c>
      <c r="L2370" s="178">
        <f>TRUNC(F2370+H2370+J2370,1)</f>
        <v>672.1</v>
      </c>
      <c r="M2370" s="172" t="s">
        <v>145</v>
      </c>
      <c r="N2370" s="78" t="s">
        <v>4356</v>
      </c>
      <c r="O2370" s="78" t="s">
        <v>6179</v>
      </c>
      <c r="P2370" s="78" t="s">
        <v>332</v>
      </c>
      <c r="Q2370" s="78" t="s">
        <v>332</v>
      </c>
      <c r="R2370" s="78" t="s">
        <v>331</v>
      </c>
      <c r="AV2370" s="78" t="s">
        <v>145</v>
      </c>
      <c r="AW2370" s="78" t="s">
        <v>6180</v>
      </c>
      <c r="AX2370" s="78" t="s">
        <v>145</v>
      </c>
      <c r="AY2370" s="78" t="s">
        <v>145</v>
      </c>
      <c r="AZ2370" s="78" t="s">
        <v>145</v>
      </c>
    </row>
    <row r="2371" spans="1:52" ht="30" customHeight="1">
      <c r="A2371" s="172" t="s">
        <v>1714</v>
      </c>
      <c r="B2371" s="172" t="s">
        <v>1861</v>
      </c>
      <c r="C2371" s="172" t="s">
        <v>1604</v>
      </c>
      <c r="D2371" s="173">
        <v>4.0000000000000001E-3</v>
      </c>
      <c r="E2371" s="184">
        <f>단가대비표!O318</f>
        <v>3583.33</v>
      </c>
      <c r="F2371" s="178">
        <f>TRUNC(E2371*D2371,1)</f>
        <v>14.3</v>
      </c>
      <c r="G2371" s="184">
        <f>단가대비표!P318</f>
        <v>0</v>
      </c>
      <c r="H2371" s="178">
        <f>TRUNC(G2371*D2371,1)</f>
        <v>0</v>
      </c>
      <c r="I2371" s="184">
        <f>단가대비표!V318</f>
        <v>0</v>
      </c>
      <c r="J2371" s="178">
        <f>TRUNC(I2371*D2371,1)</f>
        <v>0</v>
      </c>
      <c r="K2371" s="184">
        <f>TRUNC(E2371+G2371+I2371,1)</f>
        <v>3583.3</v>
      </c>
      <c r="L2371" s="178">
        <f>TRUNC(F2371+H2371+J2371,1)</f>
        <v>14.3</v>
      </c>
      <c r="M2371" s="172" t="s">
        <v>145</v>
      </c>
      <c r="N2371" s="78" t="s">
        <v>4356</v>
      </c>
      <c r="O2371" s="78" t="s">
        <v>4624</v>
      </c>
      <c r="P2371" s="78" t="s">
        <v>332</v>
      </c>
      <c r="Q2371" s="78" t="s">
        <v>332</v>
      </c>
      <c r="R2371" s="78" t="s">
        <v>331</v>
      </c>
      <c r="AV2371" s="78" t="s">
        <v>145</v>
      </c>
      <c r="AW2371" s="78" t="s">
        <v>6181</v>
      </c>
      <c r="AX2371" s="78" t="s">
        <v>145</v>
      </c>
      <c r="AY2371" s="78" t="s">
        <v>145</v>
      </c>
      <c r="AZ2371" s="78" t="s">
        <v>145</v>
      </c>
    </row>
    <row r="2372" spans="1:52" ht="30" customHeight="1">
      <c r="A2372" s="172" t="s">
        <v>1494</v>
      </c>
      <c r="B2372" s="172" t="s">
        <v>145</v>
      </c>
      <c r="C2372" s="172" t="s">
        <v>145</v>
      </c>
      <c r="D2372" s="173"/>
      <c r="E2372" s="184"/>
      <c r="F2372" s="178">
        <f>TRUNC(SUMIF(N2370:N2371, N2369, F2370:F2371),0)</f>
        <v>686</v>
      </c>
      <c r="G2372" s="184"/>
      <c r="H2372" s="178">
        <f>TRUNC(SUMIF(N2370:N2371, N2369, H2370:H2371),0)</f>
        <v>0</v>
      </c>
      <c r="I2372" s="184"/>
      <c r="J2372" s="178">
        <f>TRUNC(SUMIF(N2370:N2371, N2369, J2370:J2371),0)</f>
        <v>0</v>
      </c>
      <c r="K2372" s="184"/>
      <c r="L2372" s="178">
        <f>F2372+H2372+J2372</f>
        <v>686</v>
      </c>
      <c r="M2372" s="172" t="s">
        <v>145</v>
      </c>
      <c r="N2372" s="78" t="s">
        <v>342</v>
      </c>
      <c r="O2372" s="78" t="s">
        <v>342</v>
      </c>
      <c r="P2372" s="78" t="s">
        <v>145</v>
      </c>
      <c r="Q2372" s="78" t="s">
        <v>145</v>
      </c>
      <c r="R2372" s="78" t="s">
        <v>145</v>
      </c>
      <c r="AV2372" s="78" t="s">
        <v>145</v>
      </c>
      <c r="AW2372" s="78" t="s">
        <v>145</v>
      </c>
      <c r="AX2372" s="78" t="s">
        <v>145</v>
      </c>
      <c r="AY2372" s="78" t="s">
        <v>145</v>
      </c>
      <c r="AZ2372" s="78" t="s">
        <v>145</v>
      </c>
    </row>
    <row r="2373" spans="1:52" ht="30" customHeight="1">
      <c r="A2373" s="173"/>
      <c r="B2373" s="173"/>
      <c r="C2373" s="173"/>
      <c r="D2373" s="173"/>
      <c r="E2373" s="184"/>
      <c r="F2373" s="178"/>
      <c r="G2373" s="184"/>
      <c r="H2373" s="178"/>
      <c r="I2373" s="184"/>
      <c r="J2373" s="178"/>
      <c r="K2373" s="184"/>
      <c r="L2373" s="178"/>
      <c r="M2373" s="173"/>
    </row>
    <row r="2374" spans="1:52" ht="30" customHeight="1">
      <c r="A2374" s="179" t="s">
        <v>6182</v>
      </c>
      <c r="B2374" s="180"/>
      <c r="C2374" s="180"/>
      <c r="D2374" s="180"/>
      <c r="E2374" s="181"/>
      <c r="F2374" s="182"/>
      <c r="G2374" s="181"/>
      <c r="H2374" s="182"/>
      <c r="I2374" s="181"/>
      <c r="J2374" s="182"/>
      <c r="K2374" s="181"/>
      <c r="L2374" s="182"/>
      <c r="M2374" s="183"/>
      <c r="N2374" s="78" t="s">
        <v>4357</v>
      </c>
    </row>
    <row r="2375" spans="1:52" ht="30" customHeight="1">
      <c r="A2375" s="172" t="s">
        <v>1862</v>
      </c>
      <c r="B2375" s="172" t="s">
        <v>1863</v>
      </c>
      <c r="C2375" s="172" t="s">
        <v>1604</v>
      </c>
      <c r="D2375" s="173">
        <v>0.16600000000000001</v>
      </c>
      <c r="E2375" s="184">
        <f>단가대비표!O311</f>
        <v>6067</v>
      </c>
      <c r="F2375" s="178">
        <f>TRUNC(E2375*D2375,1)</f>
        <v>1007.1</v>
      </c>
      <c r="G2375" s="184">
        <f>단가대비표!P311</f>
        <v>0</v>
      </c>
      <c r="H2375" s="178">
        <f>TRUNC(G2375*D2375,1)</f>
        <v>0</v>
      </c>
      <c r="I2375" s="184">
        <f>단가대비표!V311</f>
        <v>0</v>
      </c>
      <c r="J2375" s="178">
        <f>TRUNC(I2375*D2375,1)</f>
        <v>0</v>
      </c>
      <c r="K2375" s="184">
        <f>TRUNC(E2375+G2375+I2375,1)</f>
        <v>6067</v>
      </c>
      <c r="L2375" s="178">
        <f>TRUNC(F2375+H2375+J2375,1)</f>
        <v>1007.1</v>
      </c>
      <c r="M2375" s="172" t="s">
        <v>145</v>
      </c>
      <c r="N2375" s="78" t="s">
        <v>4357</v>
      </c>
      <c r="O2375" s="78" t="s">
        <v>6183</v>
      </c>
      <c r="P2375" s="78" t="s">
        <v>332</v>
      </c>
      <c r="Q2375" s="78" t="s">
        <v>332</v>
      </c>
      <c r="R2375" s="78" t="s">
        <v>331</v>
      </c>
      <c r="AV2375" s="78" t="s">
        <v>145</v>
      </c>
      <c r="AW2375" s="78" t="s">
        <v>6184</v>
      </c>
      <c r="AX2375" s="78" t="s">
        <v>145</v>
      </c>
      <c r="AY2375" s="78" t="s">
        <v>145</v>
      </c>
      <c r="AZ2375" s="78" t="s">
        <v>145</v>
      </c>
    </row>
    <row r="2376" spans="1:52" ht="30" customHeight="1">
      <c r="A2376" s="172" t="s">
        <v>1714</v>
      </c>
      <c r="B2376" s="172" t="s">
        <v>1715</v>
      </c>
      <c r="C2376" s="172" t="s">
        <v>1604</v>
      </c>
      <c r="D2376" s="173">
        <v>8.0000000000000002E-3</v>
      </c>
      <c r="E2376" s="184">
        <f>단가대비표!O317</f>
        <v>3494.44</v>
      </c>
      <c r="F2376" s="178">
        <f>TRUNC(E2376*D2376,1)</f>
        <v>27.9</v>
      </c>
      <c r="G2376" s="184">
        <f>단가대비표!P317</f>
        <v>0</v>
      </c>
      <c r="H2376" s="178">
        <f>TRUNC(G2376*D2376,1)</f>
        <v>0</v>
      </c>
      <c r="I2376" s="184">
        <f>단가대비표!V317</f>
        <v>0</v>
      </c>
      <c r="J2376" s="178">
        <f>TRUNC(I2376*D2376,1)</f>
        <v>0</v>
      </c>
      <c r="K2376" s="184">
        <f>TRUNC(E2376+G2376+I2376,1)</f>
        <v>3494.4</v>
      </c>
      <c r="L2376" s="178">
        <f>TRUNC(F2376+H2376+J2376,1)</f>
        <v>27.9</v>
      </c>
      <c r="M2376" s="172" t="s">
        <v>145</v>
      </c>
      <c r="N2376" s="78" t="s">
        <v>4357</v>
      </c>
      <c r="O2376" s="78" t="s">
        <v>6034</v>
      </c>
      <c r="P2376" s="78" t="s">
        <v>332</v>
      </c>
      <c r="Q2376" s="78" t="s">
        <v>332</v>
      </c>
      <c r="R2376" s="78" t="s">
        <v>331</v>
      </c>
      <c r="AV2376" s="78" t="s">
        <v>145</v>
      </c>
      <c r="AW2376" s="78" t="s">
        <v>6185</v>
      </c>
      <c r="AX2376" s="78" t="s">
        <v>145</v>
      </c>
      <c r="AY2376" s="78" t="s">
        <v>145</v>
      </c>
      <c r="AZ2376" s="78" t="s">
        <v>145</v>
      </c>
    </row>
    <row r="2377" spans="1:52" ht="30" customHeight="1">
      <c r="A2377" s="172" t="s">
        <v>1494</v>
      </c>
      <c r="B2377" s="172" t="s">
        <v>145</v>
      </c>
      <c r="C2377" s="172" t="s">
        <v>145</v>
      </c>
      <c r="D2377" s="173"/>
      <c r="E2377" s="184"/>
      <c r="F2377" s="178">
        <f>TRUNC(SUMIF(N2375:N2376, N2374, F2375:F2376),0)</f>
        <v>1035</v>
      </c>
      <c r="G2377" s="184"/>
      <c r="H2377" s="178">
        <f>TRUNC(SUMIF(N2375:N2376, N2374, H2375:H2376),0)</f>
        <v>0</v>
      </c>
      <c r="I2377" s="184"/>
      <c r="J2377" s="178">
        <f>TRUNC(SUMIF(N2375:N2376, N2374, J2375:J2376),0)</f>
        <v>0</v>
      </c>
      <c r="K2377" s="184"/>
      <c r="L2377" s="178">
        <f>F2377+H2377+J2377</f>
        <v>1035</v>
      </c>
      <c r="M2377" s="172" t="s">
        <v>145</v>
      </c>
      <c r="N2377" s="78" t="s">
        <v>342</v>
      </c>
      <c r="O2377" s="78" t="s">
        <v>342</v>
      </c>
      <c r="P2377" s="78" t="s">
        <v>145</v>
      </c>
      <c r="Q2377" s="78" t="s">
        <v>145</v>
      </c>
      <c r="R2377" s="78" t="s">
        <v>145</v>
      </c>
      <c r="AV2377" s="78" t="s">
        <v>145</v>
      </c>
      <c r="AW2377" s="78" t="s">
        <v>145</v>
      </c>
      <c r="AX2377" s="78" t="s">
        <v>145</v>
      </c>
      <c r="AY2377" s="78" t="s">
        <v>145</v>
      </c>
      <c r="AZ2377" s="78" t="s">
        <v>145</v>
      </c>
    </row>
    <row r="2378" spans="1:52" ht="30" customHeight="1">
      <c r="A2378" s="173"/>
      <c r="B2378" s="173"/>
      <c r="C2378" s="173"/>
      <c r="D2378" s="173"/>
      <c r="E2378" s="184"/>
      <c r="F2378" s="178"/>
      <c r="G2378" s="184"/>
      <c r="H2378" s="178"/>
      <c r="I2378" s="184"/>
      <c r="J2378" s="178"/>
      <c r="K2378" s="184"/>
      <c r="L2378" s="178"/>
      <c r="M2378" s="173"/>
    </row>
    <row r="2379" spans="1:52" ht="30" customHeight="1">
      <c r="A2379" s="179" t="s">
        <v>6186</v>
      </c>
      <c r="B2379" s="180"/>
      <c r="C2379" s="180"/>
      <c r="D2379" s="180"/>
      <c r="E2379" s="181"/>
      <c r="F2379" s="182"/>
      <c r="G2379" s="181"/>
      <c r="H2379" s="182"/>
      <c r="I2379" s="181"/>
      <c r="J2379" s="182"/>
      <c r="K2379" s="181"/>
      <c r="L2379" s="182"/>
      <c r="M2379" s="183"/>
      <c r="N2379" s="78" t="s">
        <v>4358</v>
      </c>
    </row>
    <row r="2380" spans="1:52" ht="30" customHeight="1">
      <c r="A2380" s="172" t="s">
        <v>1717</v>
      </c>
      <c r="B2380" s="172" t="s">
        <v>1514</v>
      </c>
      <c r="C2380" s="172" t="s">
        <v>1515</v>
      </c>
      <c r="D2380" s="173">
        <v>0.02</v>
      </c>
      <c r="E2380" s="184">
        <f>단가대비표!O365</f>
        <v>0</v>
      </c>
      <c r="F2380" s="178">
        <f>TRUNC(E2380*D2380,1)</f>
        <v>0</v>
      </c>
      <c r="G2380" s="184">
        <f>단가대비표!P365</f>
        <v>253409</v>
      </c>
      <c r="H2380" s="178">
        <f>TRUNC(G2380*D2380,1)</f>
        <v>5068.1000000000004</v>
      </c>
      <c r="I2380" s="184">
        <f>단가대비표!V365</f>
        <v>0</v>
      </c>
      <c r="J2380" s="178">
        <f>TRUNC(I2380*D2380,1)</f>
        <v>0</v>
      </c>
      <c r="K2380" s="184">
        <f t="shared" ref="K2380:L2384" si="362">TRUNC(E2380+G2380+I2380,1)</f>
        <v>253409</v>
      </c>
      <c r="L2380" s="178">
        <f t="shared" si="362"/>
        <v>5068.1000000000004</v>
      </c>
      <c r="M2380" s="172" t="s">
        <v>145</v>
      </c>
      <c r="N2380" s="78" t="s">
        <v>4358</v>
      </c>
      <c r="O2380" s="78" t="s">
        <v>4626</v>
      </c>
      <c r="P2380" s="78" t="s">
        <v>332</v>
      </c>
      <c r="Q2380" s="78" t="s">
        <v>332</v>
      </c>
      <c r="R2380" s="78" t="s">
        <v>331</v>
      </c>
      <c r="V2380">
        <v>1</v>
      </c>
      <c r="AV2380" s="78" t="s">
        <v>145</v>
      </c>
      <c r="AW2380" s="78" t="s">
        <v>6187</v>
      </c>
      <c r="AX2380" s="78" t="s">
        <v>145</v>
      </c>
      <c r="AY2380" s="78" t="s">
        <v>145</v>
      </c>
      <c r="AZ2380" s="78" t="s">
        <v>145</v>
      </c>
    </row>
    <row r="2381" spans="1:52" ht="30" customHeight="1">
      <c r="A2381" s="172" t="s">
        <v>1516</v>
      </c>
      <c r="B2381" s="172" t="s">
        <v>1514</v>
      </c>
      <c r="C2381" s="172" t="s">
        <v>1515</v>
      </c>
      <c r="D2381" s="173">
        <v>4.0000000000000001E-3</v>
      </c>
      <c r="E2381" s="184">
        <f>단가대비표!O345</f>
        <v>0</v>
      </c>
      <c r="F2381" s="178">
        <f>TRUNC(E2381*D2381,1)</f>
        <v>0</v>
      </c>
      <c r="G2381" s="184">
        <f>단가대비표!P345</f>
        <v>169804</v>
      </c>
      <c r="H2381" s="178">
        <f>TRUNC(G2381*D2381,1)</f>
        <v>679.2</v>
      </c>
      <c r="I2381" s="184">
        <f>단가대비표!V345</f>
        <v>0</v>
      </c>
      <c r="J2381" s="178">
        <f>TRUNC(I2381*D2381,1)</f>
        <v>0</v>
      </c>
      <c r="K2381" s="184">
        <f t="shared" si="362"/>
        <v>169804</v>
      </c>
      <c r="L2381" s="178">
        <f t="shared" si="362"/>
        <v>679.2</v>
      </c>
      <c r="M2381" s="172" t="s">
        <v>145</v>
      </c>
      <c r="N2381" s="78" t="s">
        <v>4358</v>
      </c>
      <c r="O2381" s="78" t="s">
        <v>4472</v>
      </c>
      <c r="P2381" s="78" t="s">
        <v>332</v>
      </c>
      <c r="Q2381" s="78" t="s">
        <v>332</v>
      </c>
      <c r="R2381" s="78" t="s">
        <v>331</v>
      </c>
      <c r="V2381">
        <v>1</v>
      </c>
      <c r="AV2381" s="78" t="s">
        <v>145</v>
      </c>
      <c r="AW2381" s="78" t="s">
        <v>6188</v>
      </c>
      <c r="AX2381" s="78" t="s">
        <v>145</v>
      </c>
      <c r="AY2381" s="78" t="s">
        <v>145</v>
      </c>
      <c r="AZ2381" s="78" t="s">
        <v>145</v>
      </c>
    </row>
    <row r="2382" spans="1:52" ht="30" customHeight="1">
      <c r="A2382" s="172" t="s">
        <v>1717</v>
      </c>
      <c r="B2382" s="172" t="s">
        <v>1514</v>
      </c>
      <c r="C2382" s="172" t="s">
        <v>1515</v>
      </c>
      <c r="D2382" s="173">
        <v>0.02</v>
      </c>
      <c r="E2382" s="184">
        <f>단가대비표!O365</f>
        <v>0</v>
      </c>
      <c r="F2382" s="178">
        <f>TRUNC(E2382*D2382,1)</f>
        <v>0</v>
      </c>
      <c r="G2382" s="184">
        <f>단가대비표!P365</f>
        <v>253409</v>
      </c>
      <c r="H2382" s="178">
        <f>TRUNC(G2382*D2382,1)</f>
        <v>5068.1000000000004</v>
      </c>
      <c r="I2382" s="184">
        <f>단가대비표!V365</f>
        <v>0</v>
      </c>
      <c r="J2382" s="178">
        <f>TRUNC(I2382*D2382,1)</f>
        <v>0</v>
      </c>
      <c r="K2382" s="184">
        <f t="shared" si="362"/>
        <v>253409</v>
      </c>
      <c r="L2382" s="178">
        <f t="shared" si="362"/>
        <v>5068.1000000000004</v>
      </c>
      <c r="M2382" s="172" t="s">
        <v>145</v>
      </c>
      <c r="N2382" s="78" t="s">
        <v>4358</v>
      </c>
      <c r="O2382" s="78" t="s">
        <v>4626</v>
      </c>
      <c r="P2382" s="78" t="s">
        <v>332</v>
      </c>
      <c r="Q2382" s="78" t="s">
        <v>332</v>
      </c>
      <c r="R2382" s="78" t="s">
        <v>331</v>
      </c>
      <c r="V2382">
        <v>1</v>
      </c>
      <c r="AV2382" s="78" t="s">
        <v>145</v>
      </c>
      <c r="AW2382" s="78" t="s">
        <v>6187</v>
      </c>
      <c r="AX2382" s="78" t="s">
        <v>145</v>
      </c>
      <c r="AY2382" s="78" t="s">
        <v>145</v>
      </c>
      <c r="AZ2382" s="78" t="s">
        <v>145</v>
      </c>
    </row>
    <row r="2383" spans="1:52" ht="30" customHeight="1">
      <c r="A2383" s="172" t="s">
        <v>1516</v>
      </c>
      <c r="B2383" s="172" t="s">
        <v>1514</v>
      </c>
      <c r="C2383" s="172" t="s">
        <v>1515</v>
      </c>
      <c r="D2383" s="173">
        <v>4.0000000000000001E-3</v>
      </c>
      <c r="E2383" s="184">
        <f>단가대비표!O345</f>
        <v>0</v>
      </c>
      <c r="F2383" s="178">
        <f>TRUNC(E2383*D2383,1)</f>
        <v>0</v>
      </c>
      <c r="G2383" s="184">
        <f>단가대비표!P345</f>
        <v>169804</v>
      </c>
      <c r="H2383" s="178">
        <f>TRUNC(G2383*D2383,1)</f>
        <v>679.2</v>
      </c>
      <c r="I2383" s="184">
        <f>단가대비표!V345</f>
        <v>0</v>
      </c>
      <c r="J2383" s="178">
        <f>TRUNC(I2383*D2383,1)</f>
        <v>0</v>
      </c>
      <c r="K2383" s="184">
        <f t="shared" si="362"/>
        <v>169804</v>
      </c>
      <c r="L2383" s="178">
        <f t="shared" si="362"/>
        <v>679.2</v>
      </c>
      <c r="M2383" s="172" t="s">
        <v>145</v>
      </c>
      <c r="N2383" s="78" t="s">
        <v>4358</v>
      </c>
      <c r="O2383" s="78" t="s">
        <v>4472</v>
      </c>
      <c r="P2383" s="78" t="s">
        <v>332</v>
      </c>
      <c r="Q2383" s="78" t="s">
        <v>332</v>
      </c>
      <c r="R2383" s="78" t="s">
        <v>331</v>
      </c>
      <c r="V2383">
        <v>1</v>
      </c>
      <c r="AV2383" s="78" t="s">
        <v>145</v>
      </c>
      <c r="AW2383" s="78" t="s">
        <v>6188</v>
      </c>
      <c r="AX2383" s="78" t="s">
        <v>145</v>
      </c>
      <c r="AY2383" s="78" t="s">
        <v>145</v>
      </c>
      <c r="AZ2383" s="78" t="s">
        <v>145</v>
      </c>
    </row>
    <row r="2384" spans="1:52" ht="30" customHeight="1">
      <c r="A2384" s="172" t="s">
        <v>1718</v>
      </c>
      <c r="B2384" s="172" t="s">
        <v>1596</v>
      </c>
      <c r="C2384" s="172" t="s">
        <v>1096</v>
      </c>
      <c r="D2384" s="173">
        <v>1</v>
      </c>
      <c r="E2384" s="184">
        <f>TRUNC(SUMIF(V2380:V2384, RIGHTB(O2384, 1), H2380:H2384)*U2384, 2)</f>
        <v>229.89</v>
      </c>
      <c r="F2384" s="178">
        <f>TRUNC(E2384*D2384,1)</f>
        <v>229.8</v>
      </c>
      <c r="G2384" s="184">
        <v>0</v>
      </c>
      <c r="H2384" s="178">
        <f>TRUNC(G2384*D2384,1)</f>
        <v>0</v>
      </c>
      <c r="I2384" s="184">
        <v>0</v>
      </c>
      <c r="J2384" s="178">
        <f>TRUNC(I2384*D2384,1)</f>
        <v>0</v>
      </c>
      <c r="K2384" s="184">
        <f t="shared" si="362"/>
        <v>229.8</v>
      </c>
      <c r="L2384" s="178">
        <f t="shared" si="362"/>
        <v>229.8</v>
      </c>
      <c r="M2384" s="172" t="s">
        <v>145</v>
      </c>
      <c r="N2384" s="78" t="s">
        <v>4358</v>
      </c>
      <c r="O2384" s="78" t="s">
        <v>4186</v>
      </c>
      <c r="P2384" s="78" t="s">
        <v>332</v>
      </c>
      <c r="Q2384" s="78" t="s">
        <v>332</v>
      </c>
      <c r="R2384" s="78" t="s">
        <v>332</v>
      </c>
      <c r="S2384">
        <v>1</v>
      </c>
      <c r="T2384">
        <v>0</v>
      </c>
      <c r="U2384">
        <v>0.02</v>
      </c>
      <c r="AV2384" s="78" t="s">
        <v>145</v>
      </c>
      <c r="AW2384" s="78" t="s">
        <v>6189</v>
      </c>
      <c r="AX2384" s="78" t="s">
        <v>145</v>
      </c>
      <c r="AY2384" s="78" t="s">
        <v>145</v>
      </c>
      <c r="AZ2384" s="78" t="s">
        <v>145</v>
      </c>
    </row>
    <row r="2385" spans="1:52" ht="30" customHeight="1">
      <c r="A2385" s="172" t="s">
        <v>1494</v>
      </c>
      <c r="B2385" s="172" t="s">
        <v>145</v>
      </c>
      <c r="C2385" s="172" t="s">
        <v>145</v>
      </c>
      <c r="D2385" s="173"/>
      <c r="E2385" s="184"/>
      <c r="F2385" s="178">
        <f>TRUNC(SUMIF(N2380:N2384, N2379, F2380:F2384),0)</f>
        <v>229</v>
      </c>
      <c r="G2385" s="184"/>
      <c r="H2385" s="178">
        <f>TRUNC(SUMIF(N2380:N2384, N2379, H2380:H2384),0)</f>
        <v>11494</v>
      </c>
      <c r="I2385" s="184"/>
      <c r="J2385" s="178">
        <f>TRUNC(SUMIF(N2380:N2384, N2379, J2380:J2384),0)</f>
        <v>0</v>
      </c>
      <c r="K2385" s="184"/>
      <c r="L2385" s="178">
        <f>F2385+H2385+J2385</f>
        <v>11723</v>
      </c>
      <c r="M2385" s="172" t="s">
        <v>145</v>
      </c>
      <c r="N2385" s="78" t="s">
        <v>342</v>
      </c>
      <c r="O2385" s="78" t="s">
        <v>342</v>
      </c>
      <c r="P2385" s="78" t="s">
        <v>145</v>
      </c>
      <c r="Q2385" s="78" t="s">
        <v>145</v>
      </c>
      <c r="R2385" s="78" t="s">
        <v>145</v>
      </c>
      <c r="AV2385" s="78" t="s">
        <v>145</v>
      </c>
      <c r="AW2385" s="78" t="s">
        <v>145</v>
      </c>
      <c r="AX2385" s="78" t="s">
        <v>145</v>
      </c>
      <c r="AY2385" s="78" t="s">
        <v>145</v>
      </c>
      <c r="AZ2385" s="78" t="s">
        <v>145</v>
      </c>
    </row>
    <row r="2386" spans="1:52" ht="30" customHeight="1">
      <c r="A2386" s="173"/>
      <c r="B2386" s="173"/>
      <c r="C2386" s="173"/>
      <c r="D2386" s="173"/>
      <c r="E2386" s="184"/>
      <c r="F2386" s="178"/>
      <c r="G2386" s="184"/>
      <c r="H2386" s="178"/>
      <c r="I2386" s="184"/>
      <c r="J2386" s="178"/>
      <c r="K2386" s="184"/>
      <c r="L2386" s="178"/>
      <c r="M2386" s="173"/>
    </row>
    <row r="2387" spans="1:52" ht="30" customHeight="1">
      <c r="A2387" s="179" t="s">
        <v>6190</v>
      </c>
      <c r="B2387" s="180"/>
      <c r="C2387" s="180"/>
      <c r="D2387" s="180"/>
      <c r="E2387" s="181"/>
      <c r="F2387" s="182"/>
      <c r="G2387" s="181"/>
      <c r="H2387" s="182"/>
      <c r="I2387" s="181"/>
      <c r="J2387" s="182"/>
      <c r="K2387" s="181"/>
      <c r="L2387" s="182"/>
      <c r="M2387" s="183"/>
      <c r="N2387" s="78" t="s">
        <v>4359</v>
      </c>
    </row>
    <row r="2388" spans="1:52" ht="30" customHeight="1">
      <c r="A2388" s="172" t="s">
        <v>1864</v>
      </c>
      <c r="B2388" s="172" t="s">
        <v>1865</v>
      </c>
      <c r="C2388" s="172" t="s">
        <v>1604</v>
      </c>
      <c r="D2388" s="173">
        <v>0.32200000000000001</v>
      </c>
      <c r="E2388" s="184">
        <f>단가대비표!O312</f>
        <v>9706.25</v>
      </c>
      <c r="F2388" s="178">
        <f>TRUNC(E2388*D2388,1)</f>
        <v>3125.4</v>
      </c>
      <c r="G2388" s="184">
        <f>단가대비표!P312</f>
        <v>0</v>
      </c>
      <c r="H2388" s="178">
        <f>TRUNC(G2388*D2388,1)</f>
        <v>0</v>
      </c>
      <c r="I2388" s="184">
        <f>단가대비표!V312</f>
        <v>0</v>
      </c>
      <c r="J2388" s="178">
        <f>TRUNC(I2388*D2388,1)</f>
        <v>0</v>
      </c>
      <c r="K2388" s="184">
        <f t="shared" ref="K2388:L2390" si="363">TRUNC(E2388+G2388+I2388,1)</f>
        <v>9706.2000000000007</v>
      </c>
      <c r="L2388" s="178">
        <f t="shared" si="363"/>
        <v>3125.4</v>
      </c>
      <c r="M2388" s="172" t="s">
        <v>145</v>
      </c>
      <c r="N2388" s="78" t="s">
        <v>4359</v>
      </c>
      <c r="O2388" s="78" t="s">
        <v>6191</v>
      </c>
      <c r="P2388" s="78" t="s">
        <v>332</v>
      </c>
      <c r="Q2388" s="78" t="s">
        <v>332</v>
      </c>
      <c r="R2388" s="78" t="s">
        <v>331</v>
      </c>
      <c r="V2388">
        <v>1</v>
      </c>
      <c r="AV2388" s="78" t="s">
        <v>145</v>
      </c>
      <c r="AW2388" s="78" t="s">
        <v>6192</v>
      </c>
      <c r="AX2388" s="78" t="s">
        <v>145</v>
      </c>
      <c r="AY2388" s="78" t="s">
        <v>145</v>
      </c>
      <c r="AZ2388" s="78" t="s">
        <v>145</v>
      </c>
    </row>
    <row r="2389" spans="1:52" ht="30" customHeight="1">
      <c r="A2389" s="172" t="s">
        <v>1714</v>
      </c>
      <c r="B2389" s="172" t="s">
        <v>1715</v>
      </c>
      <c r="C2389" s="172" t="s">
        <v>1604</v>
      </c>
      <c r="D2389" s="173">
        <v>8.0000000000000002E-3</v>
      </c>
      <c r="E2389" s="184">
        <f>단가대비표!O317</f>
        <v>3494.44</v>
      </c>
      <c r="F2389" s="178">
        <f>TRUNC(E2389*D2389,1)</f>
        <v>27.9</v>
      </c>
      <c r="G2389" s="184">
        <f>단가대비표!P317</f>
        <v>0</v>
      </c>
      <c r="H2389" s="178">
        <f>TRUNC(G2389*D2389,1)</f>
        <v>0</v>
      </c>
      <c r="I2389" s="184">
        <f>단가대비표!V317</f>
        <v>0</v>
      </c>
      <c r="J2389" s="178">
        <f>TRUNC(I2389*D2389,1)</f>
        <v>0</v>
      </c>
      <c r="K2389" s="184">
        <f t="shared" si="363"/>
        <v>3494.4</v>
      </c>
      <c r="L2389" s="178">
        <f t="shared" si="363"/>
        <v>27.9</v>
      </c>
      <c r="M2389" s="172" t="s">
        <v>145</v>
      </c>
      <c r="N2389" s="78" t="s">
        <v>4359</v>
      </c>
      <c r="O2389" s="78" t="s">
        <v>6034</v>
      </c>
      <c r="P2389" s="78" t="s">
        <v>332</v>
      </c>
      <c r="Q2389" s="78" t="s">
        <v>332</v>
      </c>
      <c r="R2389" s="78" t="s">
        <v>331</v>
      </c>
      <c r="V2389">
        <v>1</v>
      </c>
      <c r="AV2389" s="78" t="s">
        <v>145</v>
      </c>
      <c r="AW2389" s="78" t="s">
        <v>6193</v>
      </c>
      <c r="AX2389" s="78" t="s">
        <v>145</v>
      </c>
      <c r="AY2389" s="78" t="s">
        <v>145</v>
      </c>
      <c r="AZ2389" s="78" t="s">
        <v>145</v>
      </c>
    </row>
    <row r="2390" spans="1:52" ht="30" customHeight="1">
      <c r="A2390" s="172" t="s">
        <v>1551</v>
      </c>
      <c r="B2390" s="172" t="s">
        <v>1594</v>
      </c>
      <c r="C2390" s="172" t="s">
        <v>1096</v>
      </c>
      <c r="D2390" s="173">
        <v>1</v>
      </c>
      <c r="E2390" s="184">
        <f>TRUNC(SUMIF(V2388:V2390, RIGHTB(O2390, 1), F2388:F2390)*U2390, 2)</f>
        <v>94.59</v>
      </c>
      <c r="F2390" s="178">
        <f>TRUNC(E2390*D2390,1)</f>
        <v>94.5</v>
      </c>
      <c r="G2390" s="184">
        <v>0</v>
      </c>
      <c r="H2390" s="178">
        <f>TRUNC(G2390*D2390,1)</f>
        <v>0</v>
      </c>
      <c r="I2390" s="184">
        <v>0</v>
      </c>
      <c r="J2390" s="178">
        <f>TRUNC(I2390*D2390,1)</f>
        <v>0</v>
      </c>
      <c r="K2390" s="184">
        <f t="shared" si="363"/>
        <v>94.5</v>
      </c>
      <c r="L2390" s="178">
        <f t="shared" si="363"/>
        <v>94.5</v>
      </c>
      <c r="M2390" s="172" t="s">
        <v>145</v>
      </c>
      <c r="N2390" s="78" t="s">
        <v>4359</v>
      </c>
      <c r="O2390" s="78" t="s">
        <v>4186</v>
      </c>
      <c r="P2390" s="78" t="s">
        <v>332</v>
      </c>
      <c r="Q2390" s="78" t="s">
        <v>332</v>
      </c>
      <c r="R2390" s="78" t="s">
        <v>332</v>
      </c>
      <c r="S2390">
        <v>0</v>
      </c>
      <c r="T2390">
        <v>0</v>
      </c>
      <c r="U2390">
        <v>0.03</v>
      </c>
      <c r="AV2390" s="78" t="s">
        <v>145</v>
      </c>
      <c r="AW2390" s="78" t="s">
        <v>6194</v>
      </c>
      <c r="AX2390" s="78" t="s">
        <v>145</v>
      </c>
      <c r="AY2390" s="78" t="s">
        <v>145</v>
      </c>
      <c r="AZ2390" s="78" t="s">
        <v>145</v>
      </c>
    </row>
    <row r="2391" spans="1:52" ht="30" customHeight="1">
      <c r="A2391" s="172" t="s">
        <v>1494</v>
      </c>
      <c r="B2391" s="172" t="s">
        <v>145</v>
      </c>
      <c r="C2391" s="172" t="s">
        <v>145</v>
      </c>
      <c r="D2391" s="173"/>
      <c r="E2391" s="184"/>
      <c r="F2391" s="178">
        <f>TRUNC(SUMIF(N2388:N2390, N2387, F2388:F2390),0)</f>
        <v>3247</v>
      </c>
      <c r="G2391" s="184"/>
      <c r="H2391" s="178">
        <f>TRUNC(SUMIF(N2388:N2390, N2387, H2388:H2390),0)</f>
        <v>0</v>
      </c>
      <c r="I2391" s="184"/>
      <c r="J2391" s="178">
        <f>TRUNC(SUMIF(N2388:N2390, N2387, J2388:J2390),0)</f>
        <v>0</v>
      </c>
      <c r="K2391" s="184"/>
      <c r="L2391" s="178">
        <f>F2391+H2391+J2391</f>
        <v>3247</v>
      </c>
      <c r="M2391" s="172" t="s">
        <v>145</v>
      </c>
      <c r="N2391" s="78" t="s">
        <v>342</v>
      </c>
      <c r="O2391" s="78" t="s">
        <v>342</v>
      </c>
      <c r="P2391" s="78" t="s">
        <v>145</v>
      </c>
      <c r="Q2391" s="78" t="s">
        <v>145</v>
      </c>
      <c r="R2391" s="78" t="s">
        <v>145</v>
      </c>
      <c r="AV2391" s="78" t="s">
        <v>145</v>
      </c>
      <c r="AW2391" s="78" t="s">
        <v>145</v>
      </c>
      <c r="AX2391" s="78" t="s">
        <v>145</v>
      </c>
      <c r="AY2391" s="78" t="s">
        <v>145</v>
      </c>
      <c r="AZ2391" s="78" t="s">
        <v>145</v>
      </c>
    </row>
    <row r="2392" spans="1:52" ht="30" customHeight="1">
      <c r="A2392" s="173"/>
      <c r="B2392" s="173"/>
      <c r="C2392" s="173"/>
      <c r="D2392" s="173"/>
      <c r="E2392" s="184"/>
      <c r="F2392" s="178"/>
      <c r="G2392" s="184"/>
      <c r="H2392" s="178"/>
      <c r="I2392" s="184"/>
      <c r="J2392" s="178"/>
      <c r="K2392" s="184"/>
      <c r="L2392" s="178"/>
      <c r="M2392" s="173"/>
    </row>
    <row r="2393" spans="1:52" ht="30" customHeight="1">
      <c r="A2393" s="179" t="s">
        <v>6195</v>
      </c>
      <c r="B2393" s="180"/>
      <c r="C2393" s="180"/>
      <c r="D2393" s="180"/>
      <c r="E2393" s="181"/>
      <c r="F2393" s="182"/>
      <c r="G2393" s="181"/>
      <c r="H2393" s="182"/>
      <c r="I2393" s="181"/>
      <c r="J2393" s="182"/>
      <c r="K2393" s="181"/>
      <c r="L2393" s="182"/>
      <c r="M2393" s="183"/>
      <c r="N2393" s="78" t="s">
        <v>4360</v>
      </c>
    </row>
    <row r="2394" spans="1:52" ht="30" customHeight="1">
      <c r="A2394" s="172" t="s">
        <v>1672</v>
      </c>
      <c r="B2394" s="172" t="s">
        <v>1514</v>
      </c>
      <c r="C2394" s="172" t="s">
        <v>1515</v>
      </c>
      <c r="D2394" s="173">
        <v>3.2000000000000001E-2</v>
      </c>
      <c r="E2394" s="184">
        <f>단가대비표!O366</f>
        <v>0</v>
      </c>
      <c r="F2394" s="178">
        <f>TRUNC(E2394*D2394,1)</f>
        <v>0</v>
      </c>
      <c r="G2394" s="184">
        <f>단가대비표!P366</f>
        <v>252249</v>
      </c>
      <c r="H2394" s="178">
        <f>TRUNC(G2394*D2394,1)</f>
        <v>8071.9</v>
      </c>
      <c r="I2394" s="184">
        <f>단가대비표!V366</f>
        <v>0</v>
      </c>
      <c r="J2394" s="178">
        <f>TRUNC(I2394*D2394,1)</f>
        <v>0</v>
      </c>
      <c r="K2394" s="184">
        <f t="shared" ref="K2394:L2396" si="364">TRUNC(E2394+G2394+I2394,1)</f>
        <v>252249</v>
      </c>
      <c r="L2394" s="178">
        <f t="shared" si="364"/>
        <v>8071.9</v>
      </c>
      <c r="M2394" s="172" t="s">
        <v>145</v>
      </c>
      <c r="N2394" s="78" t="s">
        <v>4360</v>
      </c>
      <c r="O2394" s="78" t="s">
        <v>4926</v>
      </c>
      <c r="P2394" s="78" t="s">
        <v>332</v>
      </c>
      <c r="Q2394" s="78" t="s">
        <v>332</v>
      </c>
      <c r="R2394" s="78" t="s">
        <v>331</v>
      </c>
      <c r="V2394">
        <v>1</v>
      </c>
      <c r="AV2394" s="78" t="s">
        <v>145</v>
      </c>
      <c r="AW2394" s="78" t="s">
        <v>6196</v>
      </c>
      <c r="AX2394" s="78" t="s">
        <v>145</v>
      </c>
      <c r="AY2394" s="78" t="s">
        <v>145</v>
      </c>
      <c r="AZ2394" s="78" t="s">
        <v>145</v>
      </c>
    </row>
    <row r="2395" spans="1:52" ht="30" customHeight="1">
      <c r="A2395" s="172" t="s">
        <v>1516</v>
      </c>
      <c r="B2395" s="172" t="s">
        <v>1514</v>
      </c>
      <c r="C2395" s="172" t="s">
        <v>1515</v>
      </c>
      <c r="D2395" s="173">
        <v>1.6E-2</v>
      </c>
      <c r="E2395" s="184">
        <f>단가대비표!O345</f>
        <v>0</v>
      </c>
      <c r="F2395" s="178">
        <f>TRUNC(E2395*D2395,1)</f>
        <v>0</v>
      </c>
      <c r="G2395" s="184">
        <f>단가대비표!P345</f>
        <v>169804</v>
      </c>
      <c r="H2395" s="178">
        <f>TRUNC(G2395*D2395,1)</f>
        <v>2716.8</v>
      </c>
      <c r="I2395" s="184">
        <f>단가대비표!V345</f>
        <v>0</v>
      </c>
      <c r="J2395" s="178">
        <f>TRUNC(I2395*D2395,1)</f>
        <v>0</v>
      </c>
      <c r="K2395" s="184">
        <f t="shared" si="364"/>
        <v>169804</v>
      </c>
      <c r="L2395" s="178">
        <f t="shared" si="364"/>
        <v>2716.8</v>
      </c>
      <c r="M2395" s="172" t="s">
        <v>145</v>
      </c>
      <c r="N2395" s="78" t="s">
        <v>4360</v>
      </c>
      <c r="O2395" s="78" t="s">
        <v>4472</v>
      </c>
      <c r="P2395" s="78" t="s">
        <v>332</v>
      </c>
      <c r="Q2395" s="78" t="s">
        <v>332</v>
      </c>
      <c r="R2395" s="78" t="s">
        <v>331</v>
      </c>
      <c r="V2395">
        <v>1</v>
      </c>
      <c r="AV2395" s="78" t="s">
        <v>145</v>
      </c>
      <c r="AW2395" s="78" t="s">
        <v>6197</v>
      </c>
      <c r="AX2395" s="78" t="s">
        <v>145</v>
      </c>
      <c r="AY2395" s="78" t="s">
        <v>145</v>
      </c>
      <c r="AZ2395" s="78" t="s">
        <v>145</v>
      </c>
    </row>
    <row r="2396" spans="1:52" ht="30" customHeight="1">
      <c r="A2396" s="172" t="s">
        <v>1580</v>
      </c>
      <c r="B2396" s="172" t="s">
        <v>1866</v>
      </c>
      <c r="C2396" s="172" t="s">
        <v>1096</v>
      </c>
      <c r="D2396" s="173">
        <v>1</v>
      </c>
      <c r="E2396" s="184">
        <v>0</v>
      </c>
      <c r="F2396" s="178">
        <f>TRUNC(E2396*D2396,1)</f>
        <v>0</v>
      </c>
      <c r="G2396" s="184">
        <v>0</v>
      </c>
      <c r="H2396" s="178">
        <f>TRUNC(G2396*D2396,1)</f>
        <v>0</v>
      </c>
      <c r="I2396" s="184">
        <f>TRUNC(SUMIF(V2394:V2396, RIGHTB(O2396, 1), H2394:H2396)*U2396, 2)</f>
        <v>647.32000000000005</v>
      </c>
      <c r="J2396" s="178">
        <f>TRUNC(I2396*D2396,1)</f>
        <v>647.29999999999995</v>
      </c>
      <c r="K2396" s="184">
        <f t="shared" si="364"/>
        <v>647.29999999999995</v>
      </c>
      <c r="L2396" s="178">
        <f t="shared" si="364"/>
        <v>647.29999999999995</v>
      </c>
      <c r="M2396" s="172" t="s">
        <v>145</v>
      </c>
      <c r="N2396" s="78" t="s">
        <v>4360</v>
      </c>
      <c r="O2396" s="78" t="s">
        <v>4186</v>
      </c>
      <c r="P2396" s="78" t="s">
        <v>332</v>
      </c>
      <c r="Q2396" s="78" t="s">
        <v>332</v>
      </c>
      <c r="R2396" s="78" t="s">
        <v>332</v>
      </c>
      <c r="S2396">
        <v>1</v>
      </c>
      <c r="T2396">
        <v>2</v>
      </c>
      <c r="U2396">
        <v>0.06</v>
      </c>
      <c r="AV2396" s="78" t="s">
        <v>145</v>
      </c>
      <c r="AW2396" s="78" t="s">
        <v>6198</v>
      </c>
      <c r="AX2396" s="78" t="s">
        <v>145</v>
      </c>
      <c r="AY2396" s="78" t="s">
        <v>145</v>
      </c>
      <c r="AZ2396" s="78" t="s">
        <v>145</v>
      </c>
    </row>
    <row r="2397" spans="1:52" ht="30" customHeight="1">
      <c r="A2397" s="172" t="s">
        <v>1494</v>
      </c>
      <c r="B2397" s="172" t="s">
        <v>145</v>
      </c>
      <c r="C2397" s="172" t="s">
        <v>145</v>
      </c>
      <c r="D2397" s="173"/>
      <c r="E2397" s="184"/>
      <c r="F2397" s="178">
        <f>TRUNC(SUMIF(N2394:N2396, N2393, F2394:F2396),0)</f>
        <v>0</v>
      </c>
      <c r="G2397" s="184"/>
      <c r="H2397" s="178">
        <f>TRUNC(SUMIF(N2394:N2396, N2393, H2394:H2396),0)</f>
        <v>10788</v>
      </c>
      <c r="I2397" s="184"/>
      <c r="J2397" s="178">
        <f>TRUNC(SUMIF(N2394:N2396, N2393, J2394:J2396),0)</f>
        <v>647</v>
      </c>
      <c r="K2397" s="184"/>
      <c r="L2397" s="178">
        <f>F2397+H2397+J2397</f>
        <v>11435</v>
      </c>
      <c r="M2397" s="172" t="s">
        <v>145</v>
      </c>
      <c r="N2397" s="78" t="s">
        <v>342</v>
      </c>
      <c r="O2397" s="78" t="s">
        <v>342</v>
      </c>
      <c r="P2397" s="78" t="s">
        <v>145</v>
      </c>
      <c r="Q2397" s="78" t="s">
        <v>145</v>
      </c>
      <c r="R2397" s="78" t="s">
        <v>145</v>
      </c>
      <c r="AV2397" s="78" t="s">
        <v>145</v>
      </c>
      <c r="AW2397" s="78" t="s">
        <v>145</v>
      </c>
      <c r="AX2397" s="78" t="s">
        <v>145</v>
      </c>
      <c r="AY2397" s="78" t="s">
        <v>145</v>
      </c>
      <c r="AZ2397" s="78" t="s">
        <v>145</v>
      </c>
    </row>
    <row r="2398" spans="1:52" ht="30" customHeight="1">
      <c r="A2398" s="173"/>
      <c r="B2398" s="173"/>
      <c r="C2398" s="173"/>
      <c r="D2398" s="173"/>
      <c r="E2398" s="184"/>
      <c r="F2398" s="178"/>
      <c r="G2398" s="184"/>
      <c r="H2398" s="178"/>
      <c r="I2398" s="184"/>
      <c r="J2398" s="178"/>
      <c r="K2398" s="184"/>
      <c r="L2398" s="178"/>
      <c r="M2398" s="173"/>
    </row>
    <row r="2399" spans="1:52" ht="30" customHeight="1">
      <c r="A2399" s="179" t="s">
        <v>6199</v>
      </c>
      <c r="B2399" s="180"/>
      <c r="C2399" s="180"/>
      <c r="D2399" s="180"/>
      <c r="E2399" s="181"/>
      <c r="F2399" s="182"/>
      <c r="G2399" s="181"/>
      <c r="H2399" s="182"/>
      <c r="I2399" s="181"/>
      <c r="J2399" s="182"/>
      <c r="K2399" s="181"/>
      <c r="L2399" s="182"/>
      <c r="M2399" s="183"/>
      <c r="N2399" s="78" t="s">
        <v>4361</v>
      </c>
    </row>
    <row r="2400" spans="1:52" ht="30" customHeight="1">
      <c r="A2400" s="172" t="s">
        <v>1867</v>
      </c>
      <c r="B2400" s="172" t="s">
        <v>1868</v>
      </c>
      <c r="C2400" s="172" t="s">
        <v>401</v>
      </c>
      <c r="D2400" s="173">
        <v>3.4125000000000002E-3</v>
      </c>
      <c r="E2400" s="184">
        <f>단가대비표!O98</f>
        <v>1030000</v>
      </c>
      <c r="F2400" s="178">
        <f>TRUNC(E2400*D2400,1)</f>
        <v>3514.8</v>
      </c>
      <c r="G2400" s="184">
        <f>단가대비표!P98</f>
        <v>0</v>
      </c>
      <c r="H2400" s="178">
        <f>TRUNC(G2400*D2400,1)</f>
        <v>0</v>
      </c>
      <c r="I2400" s="184">
        <f>단가대비표!V98</f>
        <v>0</v>
      </c>
      <c r="J2400" s="178">
        <f>TRUNC(I2400*D2400,1)</f>
        <v>0</v>
      </c>
      <c r="K2400" s="184">
        <f t="shared" ref="K2400:L2403" si="365">TRUNC(E2400+G2400+I2400,1)</f>
        <v>1030000</v>
      </c>
      <c r="L2400" s="178">
        <f t="shared" si="365"/>
        <v>3514.8</v>
      </c>
      <c r="M2400" s="172" t="s">
        <v>145</v>
      </c>
      <c r="N2400" s="78" t="s">
        <v>4361</v>
      </c>
      <c r="O2400" s="78" t="s">
        <v>6200</v>
      </c>
      <c r="P2400" s="78" t="s">
        <v>332</v>
      </c>
      <c r="Q2400" s="78" t="s">
        <v>332</v>
      </c>
      <c r="R2400" s="78" t="s">
        <v>331</v>
      </c>
      <c r="AV2400" s="78" t="s">
        <v>145</v>
      </c>
      <c r="AW2400" s="78" t="s">
        <v>6201</v>
      </c>
      <c r="AX2400" s="78" t="s">
        <v>145</v>
      </c>
      <c r="AY2400" s="78" t="s">
        <v>145</v>
      </c>
      <c r="AZ2400" s="78" t="s">
        <v>145</v>
      </c>
    </row>
    <row r="2401" spans="1:52" ht="30" customHeight="1">
      <c r="A2401" s="172" t="s">
        <v>918</v>
      </c>
      <c r="B2401" s="172" t="s">
        <v>919</v>
      </c>
      <c r="C2401" s="172" t="s">
        <v>1273</v>
      </c>
      <c r="D2401" s="173">
        <v>-0.16250000000000001</v>
      </c>
      <c r="E2401" s="184">
        <f>단가대비표!O49</f>
        <v>275</v>
      </c>
      <c r="F2401" s="178">
        <f>TRUNC(E2401*D2401,1)</f>
        <v>-44.6</v>
      </c>
      <c r="G2401" s="184">
        <f>단가대비표!P49</f>
        <v>0</v>
      </c>
      <c r="H2401" s="178">
        <f>TRUNC(G2401*D2401,1)</f>
        <v>0</v>
      </c>
      <c r="I2401" s="184">
        <f>단가대비표!V49</f>
        <v>0</v>
      </c>
      <c r="J2401" s="178">
        <f>TRUNC(I2401*D2401,1)</f>
        <v>0</v>
      </c>
      <c r="K2401" s="184">
        <f t="shared" si="365"/>
        <v>275</v>
      </c>
      <c r="L2401" s="178">
        <f t="shared" si="365"/>
        <v>-44.6</v>
      </c>
      <c r="M2401" s="172" t="s">
        <v>920</v>
      </c>
      <c r="N2401" s="78" t="s">
        <v>4361</v>
      </c>
      <c r="O2401" s="78" t="s">
        <v>4641</v>
      </c>
      <c r="P2401" s="78" t="s">
        <v>332</v>
      </c>
      <c r="Q2401" s="78" t="s">
        <v>332</v>
      </c>
      <c r="R2401" s="78" t="s">
        <v>331</v>
      </c>
      <c r="AV2401" s="78" t="s">
        <v>145</v>
      </c>
      <c r="AW2401" s="78" t="s">
        <v>6202</v>
      </c>
      <c r="AX2401" s="78" t="s">
        <v>145</v>
      </c>
      <c r="AY2401" s="78" t="s">
        <v>145</v>
      </c>
      <c r="AZ2401" s="78" t="s">
        <v>145</v>
      </c>
    </row>
    <row r="2402" spans="1:52" ht="30" customHeight="1">
      <c r="A2402" s="172" t="s">
        <v>1328</v>
      </c>
      <c r="B2402" s="172" t="s">
        <v>1329</v>
      </c>
      <c r="C2402" s="172" t="s">
        <v>1273</v>
      </c>
      <c r="D2402" s="173">
        <v>3.25</v>
      </c>
      <c r="E2402" s="184">
        <f>일위대가목록!E369</f>
        <v>16</v>
      </c>
      <c r="F2402" s="178">
        <f>TRUNC(E2402*D2402,1)</f>
        <v>52</v>
      </c>
      <c r="G2402" s="184">
        <f>일위대가목록!F369</f>
        <v>1540</v>
      </c>
      <c r="H2402" s="178">
        <f>TRUNC(G2402*D2402,1)</f>
        <v>5005</v>
      </c>
      <c r="I2402" s="184">
        <f>일위대가목록!G369</f>
        <v>48</v>
      </c>
      <c r="J2402" s="178">
        <f>TRUNC(I2402*D2402,1)</f>
        <v>156</v>
      </c>
      <c r="K2402" s="184">
        <f t="shared" si="365"/>
        <v>1604</v>
      </c>
      <c r="L2402" s="178">
        <f t="shared" si="365"/>
        <v>5213</v>
      </c>
      <c r="M2402" s="172" t="s">
        <v>1350</v>
      </c>
      <c r="N2402" s="78" t="s">
        <v>4361</v>
      </c>
      <c r="O2402" s="78" t="s">
        <v>4362</v>
      </c>
      <c r="P2402" s="78" t="s">
        <v>331</v>
      </c>
      <c r="Q2402" s="78" t="s">
        <v>332</v>
      </c>
      <c r="R2402" s="78" t="s">
        <v>332</v>
      </c>
      <c r="AV2402" s="78" t="s">
        <v>145</v>
      </c>
      <c r="AW2402" s="78" t="s">
        <v>6203</v>
      </c>
      <c r="AX2402" s="78" t="s">
        <v>145</v>
      </c>
      <c r="AY2402" s="78" t="s">
        <v>145</v>
      </c>
      <c r="AZ2402" s="78" t="s">
        <v>145</v>
      </c>
    </row>
    <row r="2403" spans="1:52" ht="30" customHeight="1">
      <c r="A2403" s="172" t="s">
        <v>1331</v>
      </c>
      <c r="B2403" s="172" t="s">
        <v>1329</v>
      </c>
      <c r="C2403" s="172" t="s">
        <v>1273</v>
      </c>
      <c r="D2403" s="173">
        <v>0.32500000000000001</v>
      </c>
      <c r="E2403" s="184">
        <f>일위대가목록!E370</f>
        <v>93</v>
      </c>
      <c r="F2403" s="178">
        <f>TRUNC(E2403*D2403,1)</f>
        <v>30.2</v>
      </c>
      <c r="G2403" s="184">
        <f>일위대가목록!F370</f>
        <v>6032</v>
      </c>
      <c r="H2403" s="178">
        <f>TRUNC(G2403*D2403,1)</f>
        <v>1960.4</v>
      </c>
      <c r="I2403" s="184">
        <f>일위대가목록!G370</f>
        <v>195</v>
      </c>
      <c r="J2403" s="178">
        <f>TRUNC(I2403*D2403,1)</f>
        <v>63.3</v>
      </c>
      <c r="K2403" s="184">
        <f t="shared" si="365"/>
        <v>6320</v>
      </c>
      <c r="L2403" s="178">
        <f t="shared" si="365"/>
        <v>2053.9</v>
      </c>
      <c r="M2403" s="172" t="s">
        <v>1351</v>
      </c>
      <c r="N2403" s="78" t="s">
        <v>4361</v>
      </c>
      <c r="O2403" s="78" t="s">
        <v>4363</v>
      </c>
      <c r="P2403" s="78" t="s">
        <v>331</v>
      </c>
      <c r="Q2403" s="78" t="s">
        <v>332</v>
      </c>
      <c r="R2403" s="78" t="s">
        <v>332</v>
      </c>
      <c r="AV2403" s="78" t="s">
        <v>145</v>
      </c>
      <c r="AW2403" s="78" t="s">
        <v>6204</v>
      </c>
      <c r="AX2403" s="78" t="s">
        <v>145</v>
      </c>
      <c r="AY2403" s="78" t="s">
        <v>145</v>
      </c>
      <c r="AZ2403" s="78" t="s">
        <v>145</v>
      </c>
    </row>
    <row r="2404" spans="1:52" ht="30" customHeight="1">
      <c r="A2404" s="172" t="s">
        <v>1494</v>
      </c>
      <c r="B2404" s="172" t="s">
        <v>145</v>
      </c>
      <c r="C2404" s="172" t="s">
        <v>145</v>
      </c>
      <c r="D2404" s="173"/>
      <c r="E2404" s="184"/>
      <c r="F2404" s="178">
        <f>TRUNC(SUMIF(N2400:N2403, N2399, F2400:F2403),0)</f>
        <v>3552</v>
      </c>
      <c r="G2404" s="184"/>
      <c r="H2404" s="178">
        <f>TRUNC(SUMIF(N2400:N2403, N2399, H2400:H2403),0)</f>
        <v>6965</v>
      </c>
      <c r="I2404" s="184"/>
      <c r="J2404" s="178">
        <f>TRUNC(SUMIF(N2400:N2403, N2399, J2400:J2403),0)</f>
        <v>219</v>
      </c>
      <c r="K2404" s="184"/>
      <c r="L2404" s="178">
        <f>F2404+H2404+J2404</f>
        <v>10736</v>
      </c>
      <c r="M2404" s="172" t="s">
        <v>145</v>
      </c>
      <c r="N2404" s="78" t="s">
        <v>342</v>
      </c>
      <c r="O2404" s="78" t="s">
        <v>342</v>
      </c>
      <c r="P2404" s="78" t="s">
        <v>145</v>
      </c>
      <c r="Q2404" s="78" t="s">
        <v>145</v>
      </c>
      <c r="R2404" s="78" t="s">
        <v>145</v>
      </c>
      <c r="AV2404" s="78" t="s">
        <v>145</v>
      </c>
      <c r="AW2404" s="78" t="s">
        <v>145</v>
      </c>
      <c r="AX2404" s="78" t="s">
        <v>145</v>
      </c>
      <c r="AY2404" s="78" t="s">
        <v>145</v>
      </c>
      <c r="AZ2404" s="78" t="s">
        <v>145</v>
      </c>
    </row>
    <row r="2405" spans="1:52" ht="30" customHeight="1">
      <c r="A2405" s="173"/>
      <c r="B2405" s="173"/>
      <c r="C2405" s="173"/>
      <c r="D2405" s="173"/>
      <c r="E2405" s="184"/>
      <c r="F2405" s="178"/>
      <c r="G2405" s="184"/>
      <c r="H2405" s="178"/>
      <c r="I2405" s="184"/>
      <c r="J2405" s="178"/>
      <c r="K2405" s="184"/>
      <c r="L2405" s="178"/>
      <c r="M2405" s="173"/>
    </row>
    <row r="2406" spans="1:52" ht="30" customHeight="1">
      <c r="A2406" s="179" t="s">
        <v>6205</v>
      </c>
      <c r="B2406" s="180"/>
      <c r="C2406" s="180"/>
      <c r="D2406" s="180"/>
      <c r="E2406" s="181"/>
      <c r="F2406" s="182"/>
      <c r="G2406" s="181"/>
      <c r="H2406" s="182"/>
      <c r="I2406" s="181"/>
      <c r="J2406" s="182"/>
      <c r="K2406" s="181"/>
      <c r="L2406" s="182"/>
      <c r="M2406" s="183"/>
      <c r="N2406" s="78" t="s">
        <v>4362</v>
      </c>
    </row>
    <row r="2407" spans="1:52" ht="30" customHeight="1">
      <c r="A2407" s="172" t="s">
        <v>1869</v>
      </c>
      <c r="B2407" s="172" t="s">
        <v>1870</v>
      </c>
      <c r="C2407" s="172" t="s">
        <v>1273</v>
      </c>
      <c r="D2407" s="173">
        <v>2.7699999999999999E-3</v>
      </c>
      <c r="E2407" s="184">
        <f>단가대비표!O62</f>
        <v>2980</v>
      </c>
      <c r="F2407" s="178">
        <f t="shared" ref="F2407:F2416" si="366">TRUNC(E2407*D2407,1)</f>
        <v>8.1999999999999993</v>
      </c>
      <c r="G2407" s="184">
        <f>단가대비표!P62</f>
        <v>0</v>
      </c>
      <c r="H2407" s="178">
        <f t="shared" ref="H2407:H2416" si="367">TRUNC(G2407*D2407,1)</f>
        <v>0</v>
      </c>
      <c r="I2407" s="184">
        <f>단가대비표!V62</f>
        <v>0</v>
      </c>
      <c r="J2407" s="178">
        <f t="shared" ref="J2407:J2416" si="368">TRUNC(I2407*D2407,1)</f>
        <v>0</v>
      </c>
      <c r="K2407" s="184">
        <f t="shared" ref="K2407:L2416" si="369">TRUNC(E2407+G2407+I2407,1)</f>
        <v>2980</v>
      </c>
      <c r="L2407" s="178">
        <f t="shared" si="369"/>
        <v>8.1999999999999993</v>
      </c>
      <c r="M2407" s="172" t="s">
        <v>145</v>
      </c>
      <c r="N2407" s="78" t="s">
        <v>4362</v>
      </c>
      <c r="O2407" s="78" t="s">
        <v>6206</v>
      </c>
      <c r="P2407" s="78" t="s">
        <v>332</v>
      </c>
      <c r="Q2407" s="78" t="s">
        <v>332</v>
      </c>
      <c r="R2407" s="78" t="s">
        <v>331</v>
      </c>
      <c r="AV2407" s="78" t="s">
        <v>145</v>
      </c>
      <c r="AW2407" s="78" t="s">
        <v>6207</v>
      </c>
      <c r="AX2407" s="78" t="s">
        <v>145</v>
      </c>
      <c r="AY2407" s="78" t="s">
        <v>145</v>
      </c>
      <c r="AZ2407" s="78" t="s">
        <v>145</v>
      </c>
    </row>
    <row r="2408" spans="1:52" ht="30" customHeight="1">
      <c r="A2408" s="172" t="s">
        <v>1871</v>
      </c>
      <c r="B2408" s="172" t="s">
        <v>1872</v>
      </c>
      <c r="C2408" s="172" t="s">
        <v>1604</v>
      </c>
      <c r="D2408" s="173">
        <v>0.94499999999999995</v>
      </c>
      <c r="E2408" s="184">
        <f>단가대비표!O52</f>
        <v>2</v>
      </c>
      <c r="F2408" s="178">
        <f t="shared" si="366"/>
        <v>1.8</v>
      </c>
      <c r="G2408" s="184">
        <f>단가대비표!P52</f>
        <v>0</v>
      </c>
      <c r="H2408" s="178">
        <f t="shared" si="367"/>
        <v>0</v>
      </c>
      <c r="I2408" s="184">
        <f>단가대비표!V52</f>
        <v>0</v>
      </c>
      <c r="J2408" s="178">
        <f t="shared" si="368"/>
        <v>0</v>
      </c>
      <c r="K2408" s="184">
        <f t="shared" si="369"/>
        <v>2</v>
      </c>
      <c r="L2408" s="178">
        <f t="shared" si="369"/>
        <v>1.8</v>
      </c>
      <c r="M2408" s="172" t="s">
        <v>1873</v>
      </c>
      <c r="N2408" s="78" t="s">
        <v>4362</v>
      </c>
      <c r="O2408" s="78" t="s">
        <v>6208</v>
      </c>
      <c r="P2408" s="78" t="s">
        <v>332</v>
      </c>
      <c r="Q2408" s="78" t="s">
        <v>332</v>
      </c>
      <c r="R2408" s="78" t="s">
        <v>331</v>
      </c>
      <c r="AV2408" s="78" t="s">
        <v>145</v>
      </c>
      <c r="AW2408" s="78" t="s">
        <v>6209</v>
      </c>
      <c r="AX2408" s="78" t="s">
        <v>145</v>
      </c>
      <c r="AY2408" s="78" t="s">
        <v>145</v>
      </c>
      <c r="AZ2408" s="78" t="s">
        <v>145</v>
      </c>
    </row>
    <row r="2409" spans="1:52" ht="30" customHeight="1">
      <c r="A2409" s="172" t="s">
        <v>1874</v>
      </c>
      <c r="B2409" s="172" t="s">
        <v>1875</v>
      </c>
      <c r="C2409" s="172" t="s">
        <v>1273</v>
      </c>
      <c r="D2409" s="173">
        <v>4.0000000000000002E-4</v>
      </c>
      <c r="E2409" s="184">
        <f>단가대비표!O59</f>
        <v>15133</v>
      </c>
      <c r="F2409" s="178">
        <f t="shared" si="366"/>
        <v>6</v>
      </c>
      <c r="G2409" s="184">
        <f>단가대비표!P59</f>
        <v>0</v>
      </c>
      <c r="H2409" s="178">
        <f t="shared" si="367"/>
        <v>0</v>
      </c>
      <c r="I2409" s="184">
        <f>단가대비표!V59</f>
        <v>0</v>
      </c>
      <c r="J2409" s="178">
        <f t="shared" si="368"/>
        <v>0</v>
      </c>
      <c r="K2409" s="184">
        <f t="shared" si="369"/>
        <v>15133</v>
      </c>
      <c r="L2409" s="178">
        <f t="shared" si="369"/>
        <v>6</v>
      </c>
      <c r="M2409" s="172" t="s">
        <v>145</v>
      </c>
      <c r="N2409" s="78" t="s">
        <v>4362</v>
      </c>
      <c r="O2409" s="78" t="s">
        <v>6210</v>
      </c>
      <c r="P2409" s="78" t="s">
        <v>332</v>
      </c>
      <c r="Q2409" s="78" t="s">
        <v>332</v>
      </c>
      <c r="R2409" s="78" t="s">
        <v>331</v>
      </c>
      <c r="AV2409" s="78" t="s">
        <v>145</v>
      </c>
      <c r="AW2409" s="78" t="s">
        <v>6211</v>
      </c>
      <c r="AX2409" s="78" t="s">
        <v>145</v>
      </c>
      <c r="AY2409" s="78" t="s">
        <v>145</v>
      </c>
      <c r="AZ2409" s="78" t="s">
        <v>145</v>
      </c>
    </row>
    <row r="2410" spans="1:52" ht="30" customHeight="1">
      <c r="A2410" s="172" t="s">
        <v>1333</v>
      </c>
      <c r="B2410" s="172" t="s">
        <v>1334</v>
      </c>
      <c r="C2410" s="172" t="s">
        <v>1143</v>
      </c>
      <c r="D2410" s="173">
        <v>3.1199999999999999E-3</v>
      </c>
      <c r="E2410" s="184">
        <f>일위대가목록!E371</f>
        <v>0</v>
      </c>
      <c r="F2410" s="178">
        <f t="shared" si="366"/>
        <v>0</v>
      </c>
      <c r="G2410" s="184">
        <f>일위대가목록!F371</f>
        <v>0</v>
      </c>
      <c r="H2410" s="178">
        <f t="shared" si="367"/>
        <v>0</v>
      </c>
      <c r="I2410" s="184">
        <f>일위대가목록!G371</f>
        <v>153</v>
      </c>
      <c r="J2410" s="178">
        <f t="shared" si="368"/>
        <v>0.4</v>
      </c>
      <c r="K2410" s="184">
        <f t="shared" si="369"/>
        <v>153</v>
      </c>
      <c r="L2410" s="178">
        <f t="shared" si="369"/>
        <v>0.4</v>
      </c>
      <c r="M2410" s="172" t="s">
        <v>1352</v>
      </c>
      <c r="N2410" s="78" t="s">
        <v>4362</v>
      </c>
      <c r="O2410" s="78" t="s">
        <v>4364</v>
      </c>
      <c r="P2410" s="78" t="s">
        <v>331</v>
      </c>
      <c r="Q2410" s="78" t="s">
        <v>332</v>
      </c>
      <c r="R2410" s="78" t="s">
        <v>332</v>
      </c>
      <c r="AV2410" s="78" t="s">
        <v>145</v>
      </c>
      <c r="AW2410" s="78" t="s">
        <v>6212</v>
      </c>
      <c r="AX2410" s="78" t="s">
        <v>145</v>
      </c>
      <c r="AY2410" s="78" t="s">
        <v>145</v>
      </c>
      <c r="AZ2410" s="78" t="s">
        <v>145</v>
      </c>
    </row>
    <row r="2411" spans="1:52" ht="30" customHeight="1">
      <c r="A2411" s="172" t="s">
        <v>1799</v>
      </c>
      <c r="B2411" s="172" t="s">
        <v>1800</v>
      </c>
      <c r="C2411" s="172" t="s">
        <v>1801</v>
      </c>
      <c r="D2411" s="173">
        <v>1.89E-2</v>
      </c>
      <c r="E2411" s="184">
        <f>단가대비표!O344</f>
        <v>0</v>
      </c>
      <c r="F2411" s="178">
        <f t="shared" si="366"/>
        <v>0</v>
      </c>
      <c r="G2411" s="184">
        <f>단가대비표!P344</f>
        <v>0</v>
      </c>
      <c r="H2411" s="178">
        <f t="shared" si="367"/>
        <v>0</v>
      </c>
      <c r="I2411" s="184">
        <f>단가대비표!V344</f>
        <v>111</v>
      </c>
      <c r="J2411" s="178">
        <f t="shared" si="368"/>
        <v>2</v>
      </c>
      <c r="K2411" s="184">
        <f t="shared" si="369"/>
        <v>111</v>
      </c>
      <c r="L2411" s="178">
        <f t="shared" si="369"/>
        <v>2</v>
      </c>
      <c r="M2411" s="172" t="s">
        <v>145</v>
      </c>
      <c r="N2411" s="78" t="s">
        <v>4362</v>
      </c>
      <c r="O2411" s="78" t="s">
        <v>5490</v>
      </c>
      <c r="P2411" s="78" t="s">
        <v>332</v>
      </c>
      <c r="Q2411" s="78" t="s">
        <v>332</v>
      </c>
      <c r="R2411" s="78" t="s">
        <v>331</v>
      </c>
      <c r="AV2411" s="78" t="s">
        <v>145</v>
      </c>
      <c r="AW2411" s="78" t="s">
        <v>6213</v>
      </c>
      <c r="AX2411" s="78" t="s">
        <v>145</v>
      </c>
      <c r="AY2411" s="78" t="s">
        <v>145</v>
      </c>
      <c r="AZ2411" s="78" t="s">
        <v>145</v>
      </c>
    </row>
    <row r="2412" spans="1:52" ht="30" customHeight="1">
      <c r="A2412" s="172" t="s">
        <v>1758</v>
      </c>
      <c r="B2412" s="172" t="s">
        <v>1514</v>
      </c>
      <c r="C2412" s="172" t="s">
        <v>1515</v>
      </c>
      <c r="D2412" s="173">
        <v>5.8500000000000002E-3</v>
      </c>
      <c r="E2412" s="184">
        <f>단가대비표!O351</f>
        <v>0</v>
      </c>
      <c r="F2412" s="178">
        <f t="shared" si="366"/>
        <v>0</v>
      </c>
      <c r="G2412" s="184">
        <f>단가대비표!P351</f>
        <v>237754</v>
      </c>
      <c r="H2412" s="178">
        <f t="shared" si="367"/>
        <v>1390.8</v>
      </c>
      <c r="I2412" s="184">
        <f>단가대비표!V351</f>
        <v>0</v>
      </c>
      <c r="J2412" s="178">
        <f t="shared" si="368"/>
        <v>0</v>
      </c>
      <c r="K2412" s="184">
        <f t="shared" si="369"/>
        <v>237754</v>
      </c>
      <c r="L2412" s="178">
        <f t="shared" si="369"/>
        <v>1390.8</v>
      </c>
      <c r="M2412" s="172" t="s">
        <v>145</v>
      </c>
      <c r="N2412" s="78" t="s">
        <v>4362</v>
      </c>
      <c r="O2412" s="78" t="s">
        <v>5291</v>
      </c>
      <c r="P2412" s="78" t="s">
        <v>332</v>
      </c>
      <c r="Q2412" s="78" t="s">
        <v>332</v>
      </c>
      <c r="R2412" s="78" t="s">
        <v>331</v>
      </c>
      <c r="V2412">
        <v>1</v>
      </c>
      <c r="AV2412" s="78" t="s">
        <v>145</v>
      </c>
      <c r="AW2412" s="78" t="s">
        <v>6214</v>
      </c>
      <c r="AX2412" s="78" t="s">
        <v>145</v>
      </c>
      <c r="AY2412" s="78" t="s">
        <v>145</v>
      </c>
      <c r="AZ2412" s="78" t="s">
        <v>145</v>
      </c>
    </row>
    <row r="2413" spans="1:52" ht="30" customHeight="1">
      <c r="A2413" s="172" t="s">
        <v>1516</v>
      </c>
      <c r="B2413" s="172" t="s">
        <v>1514</v>
      </c>
      <c r="C2413" s="172" t="s">
        <v>1515</v>
      </c>
      <c r="D2413" s="173">
        <v>1E-4</v>
      </c>
      <c r="E2413" s="184">
        <f>단가대비표!O345</f>
        <v>0</v>
      </c>
      <c r="F2413" s="178">
        <f t="shared" si="366"/>
        <v>0</v>
      </c>
      <c r="G2413" s="184">
        <f>단가대비표!P345</f>
        <v>169804</v>
      </c>
      <c r="H2413" s="178">
        <f t="shared" si="367"/>
        <v>16.899999999999999</v>
      </c>
      <c r="I2413" s="184">
        <f>단가대비표!V345</f>
        <v>0</v>
      </c>
      <c r="J2413" s="178">
        <f t="shared" si="368"/>
        <v>0</v>
      </c>
      <c r="K2413" s="184">
        <f t="shared" si="369"/>
        <v>169804</v>
      </c>
      <c r="L2413" s="178">
        <f t="shared" si="369"/>
        <v>16.899999999999999</v>
      </c>
      <c r="M2413" s="172" t="s">
        <v>145</v>
      </c>
      <c r="N2413" s="78" t="s">
        <v>4362</v>
      </c>
      <c r="O2413" s="78" t="s">
        <v>4472</v>
      </c>
      <c r="P2413" s="78" t="s">
        <v>332</v>
      </c>
      <c r="Q2413" s="78" t="s">
        <v>332</v>
      </c>
      <c r="R2413" s="78" t="s">
        <v>331</v>
      </c>
      <c r="V2413">
        <v>1</v>
      </c>
      <c r="AV2413" s="78" t="s">
        <v>145</v>
      </c>
      <c r="AW2413" s="78" t="s">
        <v>6215</v>
      </c>
      <c r="AX2413" s="78" t="s">
        <v>145</v>
      </c>
      <c r="AY2413" s="78" t="s">
        <v>145</v>
      </c>
      <c r="AZ2413" s="78" t="s">
        <v>145</v>
      </c>
    </row>
    <row r="2414" spans="1:52" ht="30" customHeight="1">
      <c r="A2414" s="172" t="s">
        <v>1853</v>
      </c>
      <c r="B2414" s="172" t="s">
        <v>1514</v>
      </c>
      <c r="C2414" s="172" t="s">
        <v>1515</v>
      </c>
      <c r="D2414" s="173">
        <v>3.8999999999999999E-4</v>
      </c>
      <c r="E2414" s="184">
        <f>단가대비표!O354</f>
        <v>0</v>
      </c>
      <c r="F2414" s="178">
        <f t="shared" si="366"/>
        <v>0</v>
      </c>
      <c r="G2414" s="184">
        <f>단가대비표!P354</f>
        <v>278326</v>
      </c>
      <c r="H2414" s="178">
        <f t="shared" si="367"/>
        <v>108.5</v>
      </c>
      <c r="I2414" s="184">
        <f>단가대비표!V354</f>
        <v>0</v>
      </c>
      <c r="J2414" s="178">
        <f t="shared" si="368"/>
        <v>0</v>
      </c>
      <c r="K2414" s="184">
        <f t="shared" si="369"/>
        <v>278326</v>
      </c>
      <c r="L2414" s="178">
        <f t="shared" si="369"/>
        <v>108.5</v>
      </c>
      <c r="M2414" s="172" t="s">
        <v>145</v>
      </c>
      <c r="N2414" s="78" t="s">
        <v>4362</v>
      </c>
      <c r="O2414" s="78" t="s">
        <v>4632</v>
      </c>
      <c r="P2414" s="78" t="s">
        <v>332</v>
      </c>
      <c r="Q2414" s="78" t="s">
        <v>332</v>
      </c>
      <c r="R2414" s="78" t="s">
        <v>331</v>
      </c>
      <c r="V2414">
        <v>1</v>
      </c>
      <c r="AV2414" s="78" t="s">
        <v>145</v>
      </c>
      <c r="AW2414" s="78" t="s">
        <v>6216</v>
      </c>
      <c r="AX2414" s="78" t="s">
        <v>145</v>
      </c>
      <c r="AY2414" s="78" t="s">
        <v>145</v>
      </c>
      <c r="AZ2414" s="78" t="s">
        <v>145</v>
      </c>
    </row>
    <row r="2415" spans="1:52" ht="30" customHeight="1">
      <c r="A2415" s="172" t="s">
        <v>1565</v>
      </c>
      <c r="B2415" s="172" t="s">
        <v>1514</v>
      </c>
      <c r="C2415" s="172" t="s">
        <v>1515</v>
      </c>
      <c r="D2415" s="173">
        <v>1.1E-4</v>
      </c>
      <c r="E2415" s="184">
        <f>단가대비표!O346</f>
        <v>0</v>
      </c>
      <c r="F2415" s="178">
        <f t="shared" si="366"/>
        <v>0</v>
      </c>
      <c r="G2415" s="184">
        <f>단가대비표!P346</f>
        <v>221506</v>
      </c>
      <c r="H2415" s="178">
        <f t="shared" si="367"/>
        <v>24.3</v>
      </c>
      <c r="I2415" s="184">
        <f>단가대비표!V346</f>
        <v>0</v>
      </c>
      <c r="J2415" s="178">
        <f t="shared" si="368"/>
        <v>0</v>
      </c>
      <c r="K2415" s="184">
        <f t="shared" si="369"/>
        <v>221506</v>
      </c>
      <c r="L2415" s="178">
        <f t="shared" si="369"/>
        <v>24.3</v>
      </c>
      <c r="M2415" s="172" t="s">
        <v>145</v>
      </c>
      <c r="N2415" s="78" t="s">
        <v>4362</v>
      </c>
      <c r="O2415" s="78" t="s">
        <v>4533</v>
      </c>
      <c r="P2415" s="78" t="s">
        <v>332</v>
      </c>
      <c r="Q2415" s="78" t="s">
        <v>332</v>
      </c>
      <c r="R2415" s="78" t="s">
        <v>331</v>
      </c>
      <c r="V2415">
        <v>1</v>
      </c>
      <c r="AV2415" s="78" t="s">
        <v>145</v>
      </c>
      <c r="AW2415" s="78" t="s">
        <v>6217</v>
      </c>
      <c r="AX2415" s="78" t="s">
        <v>145</v>
      </c>
      <c r="AY2415" s="78" t="s">
        <v>145</v>
      </c>
      <c r="AZ2415" s="78" t="s">
        <v>145</v>
      </c>
    </row>
    <row r="2416" spans="1:52" ht="30" customHeight="1">
      <c r="A2416" s="172" t="s">
        <v>1580</v>
      </c>
      <c r="B2416" s="172" t="s">
        <v>1673</v>
      </c>
      <c r="C2416" s="172" t="s">
        <v>1096</v>
      </c>
      <c r="D2416" s="173">
        <v>1</v>
      </c>
      <c r="E2416" s="184">
        <v>0</v>
      </c>
      <c r="F2416" s="178">
        <f t="shared" si="366"/>
        <v>0</v>
      </c>
      <c r="G2416" s="184">
        <v>0</v>
      </c>
      <c r="H2416" s="178">
        <f t="shared" si="367"/>
        <v>0</v>
      </c>
      <c r="I2416" s="184">
        <f>TRUNC(SUMIF(V2407:V2416, RIGHTB(O2416, 1), H2407:H2416)*U2416, 2)</f>
        <v>46.21</v>
      </c>
      <c r="J2416" s="178">
        <f t="shared" si="368"/>
        <v>46.2</v>
      </c>
      <c r="K2416" s="184">
        <f t="shared" si="369"/>
        <v>46.2</v>
      </c>
      <c r="L2416" s="178">
        <f t="shared" si="369"/>
        <v>46.2</v>
      </c>
      <c r="M2416" s="172" t="s">
        <v>145</v>
      </c>
      <c r="N2416" s="78" t="s">
        <v>4362</v>
      </c>
      <c r="O2416" s="78" t="s">
        <v>4186</v>
      </c>
      <c r="P2416" s="78" t="s">
        <v>332</v>
      </c>
      <c r="Q2416" s="78" t="s">
        <v>332</v>
      </c>
      <c r="R2416" s="78" t="s">
        <v>332</v>
      </c>
      <c r="S2416">
        <v>1</v>
      </c>
      <c r="T2416">
        <v>2</v>
      </c>
      <c r="U2416">
        <v>0.03</v>
      </c>
      <c r="AV2416" s="78" t="s">
        <v>145</v>
      </c>
      <c r="AW2416" s="78" t="s">
        <v>6218</v>
      </c>
      <c r="AX2416" s="78" t="s">
        <v>145</v>
      </c>
      <c r="AY2416" s="78" t="s">
        <v>145</v>
      </c>
      <c r="AZ2416" s="78" t="s">
        <v>145</v>
      </c>
    </row>
    <row r="2417" spans="1:52" ht="30" customHeight="1">
      <c r="A2417" s="172" t="s">
        <v>1494</v>
      </c>
      <c r="B2417" s="172" t="s">
        <v>145</v>
      </c>
      <c r="C2417" s="172" t="s">
        <v>145</v>
      </c>
      <c r="D2417" s="173"/>
      <c r="E2417" s="184"/>
      <c r="F2417" s="178">
        <f>TRUNC(SUMIF(N2407:N2416, N2406, F2407:F2416),0)</f>
        <v>16</v>
      </c>
      <c r="G2417" s="184"/>
      <c r="H2417" s="178">
        <f>TRUNC(SUMIF(N2407:N2416, N2406, H2407:H2416),0)</f>
        <v>1540</v>
      </c>
      <c r="I2417" s="184"/>
      <c r="J2417" s="178">
        <f>TRUNC(SUMIF(N2407:N2416, N2406, J2407:J2416),0)</f>
        <v>48</v>
      </c>
      <c r="K2417" s="184"/>
      <c r="L2417" s="178">
        <f>F2417+H2417+J2417</f>
        <v>1604</v>
      </c>
      <c r="M2417" s="172" t="s">
        <v>145</v>
      </c>
      <c r="N2417" s="78" t="s">
        <v>342</v>
      </c>
      <c r="O2417" s="78" t="s">
        <v>342</v>
      </c>
      <c r="P2417" s="78" t="s">
        <v>145</v>
      </c>
      <c r="Q2417" s="78" t="s">
        <v>145</v>
      </c>
      <c r="R2417" s="78" t="s">
        <v>145</v>
      </c>
      <c r="AV2417" s="78" t="s">
        <v>145</v>
      </c>
      <c r="AW2417" s="78" t="s">
        <v>145</v>
      </c>
      <c r="AX2417" s="78" t="s">
        <v>145</v>
      </c>
      <c r="AY2417" s="78" t="s">
        <v>145</v>
      </c>
      <c r="AZ2417" s="78" t="s">
        <v>145</v>
      </c>
    </row>
    <row r="2418" spans="1:52" ht="30" customHeight="1">
      <c r="A2418" s="173"/>
      <c r="B2418" s="173"/>
      <c r="C2418" s="173"/>
      <c r="D2418" s="173"/>
      <c r="E2418" s="184"/>
      <c r="F2418" s="178"/>
      <c r="G2418" s="184"/>
      <c r="H2418" s="178"/>
      <c r="I2418" s="184"/>
      <c r="J2418" s="178"/>
      <c r="K2418" s="184"/>
      <c r="L2418" s="178"/>
      <c r="M2418" s="173"/>
    </row>
    <row r="2419" spans="1:52" ht="30" customHeight="1">
      <c r="A2419" s="179" t="s">
        <v>6219</v>
      </c>
      <c r="B2419" s="180"/>
      <c r="C2419" s="180"/>
      <c r="D2419" s="180"/>
      <c r="E2419" s="181"/>
      <c r="F2419" s="182"/>
      <c r="G2419" s="181"/>
      <c r="H2419" s="182"/>
      <c r="I2419" s="181"/>
      <c r="J2419" s="182"/>
      <c r="K2419" s="181"/>
      <c r="L2419" s="182"/>
      <c r="M2419" s="183"/>
      <c r="N2419" s="78" t="s">
        <v>4363</v>
      </c>
    </row>
    <row r="2420" spans="1:52" ht="30" customHeight="1">
      <c r="A2420" s="172" t="s">
        <v>1869</v>
      </c>
      <c r="B2420" s="172" t="s">
        <v>1870</v>
      </c>
      <c r="C2420" s="172" t="s">
        <v>1273</v>
      </c>
      <c r="D2420" s="173">
        <v>1.5709999999999998E-2</v>
      </c>
      <c r="E2420" s="184">
        <f>단가대비표!O62</f>
        <v>2980</v>
      </c>
      <c r="F2420" s="178">
        <f t="shared" ref="F2420:F2429" si="370">TRUNC(E2420*D2420,1)</f>
        <v>46.8</v>
      </c>
      <c r="G2420" s="184">
        <f>단가대비표!P62</f>
        <v>0</v>
      </c>
      <c r="H2420" s="178">
        <f t="shared" ref="H2420:H2429" si="371">TRUNC(G2420*D2420,1)</f>
        <v>0</v>
      </c>
      <c r="I2420" s="184">
        <f>단가대비표!V62</f>
        <v>0</v>
      </c>
      <c r="J2420" s="178">
        <f t="shared" ref="J2420:J2429" si="372">TRUNC(I2420*D2420,1)</f>
        <v>0</v>
      </c>
      <c r="K2420" s="184">
        <f t="shared" ref="K2420:L2429" si="373">TRUNC(E2420+G2420+I2420,1)</f>
        <v>2980</v>
      </c>
      <c r="L2420" s="178">
        <f t="shared" si="373"/>
        <v>46.8</v>
      </c>
      <c r="M2420" s="172" t="s">
        <v>145</v>
      </c>
      <c r="N2420" s="78" t="s">
        <v>4363</v>
      </c>
      <c r="O2420" s="78" t="s">
        <v>6206</v>
      </c>
      <c r="P2420" s="78" t="s">
        <v>332</v>
      </c>
      <c r="Q2420" s="78" t="s">
        <v>332</v>
      </c>
      <c r="R2420" s="78" t="s">
        <v>331</v>
      </c>
      <c r="AV2420" s="78" t="s">
        <v>145</v>
      </c>
      <c r="AW2420" s="78" t="s">
        <v>6220</v>
      </c>
      <c r="AX2420" s="78" t="s">
        <v>145</v>
      </c>
      <c r="AY2420" s="78" t="s">
        <v>145</v>
      </c>
      <c r="AZ2420" s="78" t="s">
        <v>145</v>
      </c>
    </row>
    <row r="2421" spans="1:52" ht="30" customHeight="1">
      <c r="A2421" s="172" t="s">
        <v>1871</v>
      </c>
      <c r="B2421" s="172" t="s">
        <v>1872</v>
      </c>
      <c r="C2421" s="172" t="s">
        <v>1604</v>
      </c>
      <c r="D2421" s="173">
        <v>5.3550000000000004</v>
      </c>
      <c r="E2421" s="184">
        <f>단가대비표!O52</f>
        <v>2</v>
      </c>
      <c r="F2421" s="178">
        <f t="shared" si="370"/>
        <v>10.7</v>
      </c>
      <c r="G2421" s="184">
        <f>단가대비표!P52</f>
        <v>0</v>
      </c>
      <c r="H2421" s="178">
        <f t="shared" si="371"/>
        <v>0</v>
      </c>
      <c r="I2421" s="184">
        <f>단가대비표!V52</f>
        <v>0</v>
      </c>
      <c r="J2421" s="178">
        <f t="shared" si="372"/>
        <v>0</v>
      </c>
      <c r="K2421" s="184">
        <f t="shared" si="373"/>
        <v>2</v>
      </c>
      <c r="L2421" s="178">
        <f t="shared" si="373"/>
        <v>10.7</v>
      </c>
      <c r="M2421" s="172" t="s">
        <v>1873</v>
      </c>
      <c r="N2421" s="78" t="s">
        <v>4363</v>
      </c>
      <c r="O2421" s="78" t="s">
        <v>6208</v>
      </c>
      <c r="P2421" s="78" t="s">
        <v>332</v>
      </c>
      <c r="Q2421" s="78" t="s">
        <v>332</v>
      </c>
      <c r="R2421" s="78" t="s">
        <v>331</v>
      </c>
      <c r="AV2421" s="78" t="s">
        <v>145</v>
      </c>
      <c r="AW2421" s="78" t="s">
        <v>6221</v>
      </c>
      <c r="AX2421" s="78" t="s">
        <v>145</v>
      </c>
      <c r="AY2421" s="78" t="s">
        <v>145</v>
      </c>
      <c r="AZ2421" s="78" t="s">
        <v>145</v>
      </c>
    </row>
    <row r="2422" spans="1:52" ht="30" customHeight="1">
      <c r="A2422" s="172" t="s">
        <v>1874</v>
      </c>
      <c r="B2422" s="172" t="s">
        <v>1875</v>
      </c>
      <c r="C2422" s="172" t="s">
        <v>1273</v>
      </c>
      <c r="D2422" s="173">
        <v>2.3999999999999998E-3</v>
      </c>
      <c r="E2422" s="184">
        <f>단가대비표!O59</f>
        <v>15133</v>
      </c>
      <c r="F2422" s="178">
        <f t="shared" si="370"/>
        <v>36.299999999999997</v>
      </c>
      <c r="G2422" s="184">
        <f>단가대비표!P59</f>
        <v>0</v>
      </c>
      <c r="H2422" s="178">
        <f t="shared" si="371"/>
        <v>0</v>
      </c>
      <c r="I2422" s="184">
        <f>단가대비표!V59</f>
        <v>0</v>
      </c>
      <c r="J2422" s="178">
        <f t="shared" si="372"/>
        <v>0</v>
      </c>
      <c r="K2422" s="184">
        <f t="shared" si="373"/>
        <v>15133</v>
      </c>
      <c r="L2422" s="178">
        <f t="shared" si="373"/>
        <v>36.299999999999997</v>
      </c>
      <c r="M2422" s="172" t="s">
        <v>145</v>
      </c>
      <c r="N2422" s="78" t="s">
        <v>4363</v>
      </c>
      <c r="O2422" s="78" t="s">
        <v>6210</v>
      </c>
      <c r="P2422" s="78" t="s">
        <v>332</v>
      </c>
      <c r="Q2422" s="78" t="s">
        <v>332</v>
      </c>
      <c r="R2422" s="78" t="s">
        <v>331</v>
      </c>
      <c r="AV2422" s="78" t="s">
        <v>145</v>
      </c>
      <c r="AW2422" s="78" t="s">
        <v>6222</v>
      </c>
      <c r="AX2422" s="78" t="s">
        <v>145</v>
      </c>
      <c r="AY2422" s="78" t="s">
        <v>145</v>
      </c>
      <c r="AZ2422" s="78" t="s">
        <v>145</v>
      </c>
    </row>
    <row r="2423" spans="1:52" ht="30" customHeight="1">
      <c r="A2423" s="172" t="s">
        <v>1333</v>
      </c>
      <c r="B2423" s="172" t="s">
        <v>1334</v>
      </c>
      <c r="C2423" s="172" t="s">
        <v>1143</v>
      </c>
      <c r="D2423" s="173">
        <v>1.771E-2</v>
      </c>
      <c r="E2423" s="184">
        <f>일위대가목록!E371</f>
        <v>0</v>
      </c>
      <c r="F2423" s="178">
        <f t="shared" si="370"/>
        <v>0</v>
      </c>
      <c r="G2423" s="184">
        <f>일위대가목록!F371</f>
        <v>0</v>
      </c>
      <c r="H2423" s="178">
        <f t="shared" si="371"/>
        <v>0</v>
      </c>
      <c r="I2423" s="184">
        <f>일위대가목록!G371</f>
        <v>153</v>
      </c>
      <c r="J2423" s="178">
        <f t="shared" si="372"/>
        <v>2.7</v>
      </c>
      <c r="K2423" s="184">
        <f t="shared" si="373"/>
        <v>153</v>
      </c>
      <c r="L2423" s="178">
        <f t="shared" si="373"/>
        <v>2.7</v>
      </c>
      <c r="M2423" s="172" t="s">
        <v>1352</v>
      </c>
      <c r="N2423" s="78" t="s">
        <v>4363</v>
      </c>
      <c r="O2423" s="78" t="s">
        <v>4364</v>
      </c>
      <c r="P2423" s="78" t="s">
        <v>331</v>
      </c>
      <c r="Q2423" s="78" t="s">
        <v>332</v>
      </c>
      <c r="R2423" s="78" t="s">
        <v>332</v>
      </c>
      <c r="AV2423" s="78" t="s">
        <v>145</v>
      </c>
      <c r="AW2423" s="78" t="s">
        <v>6223</v>
      </c>
      <c r="AX2423" s="78" t="s">
        <v>145</v>
      </c>
      <c r="AY2423" s="78" t="s">
        <v>145</v>
      </c>
      <c r="AZ2423" s="78" t="s">
        <v>145</v>
      </c>
    </row>
    <row r="2424" spans="1:52" ht="30" customHeight="1">
      <c r="A2424" s="172" t="s">
        <v>1799</v>
      </c>
      <c r="B2424" s="172" t="s">
        <v>1800</v>
      </c>
      <c r="C2424" s="172" t="s">
        <v>1801</v>
      </c>
      <c r="D2424" s="173">
        <v>0.1071</v>
      </c>
      <c r="E2424" s="184">
        <f>단가대비표!O344</f>
        <v>0</v>
      </c>
      <c r="F2424" s="178">
        <f t="shared" si="370"/>
        <v>0</v>
      </c>
      <c r="G2424" s="184">
        <f>단가대비표!P344</f>
        <v>0</v>
      </c>
      <c r="H2424" s="178">
        <f t="shared" si="371"/>
        <v>0</v>
      </c>
      <c r="I2424" s="184">
        <f>단가대비표!V344</f>
        <v>111</v>
      </c>
      <c r="J2424" s="178">
        <f t="shared" si="372"/>
        <v>11.8</v>
      </c>
      <c r="K2424" s="184">
        <f t="shared" si="373"/>
        <v>111</v>
      </c>
      <c r="L2424" s="178">
        <f t="shared" si="373"/>
        <v>11.8</v>
      </c>
      <c r="M2424" s="172" t="s">
        <v>145</v>
      </c>
      <c r="N2424" s="78" t="s">
        <v>4363</v>
      </c>
      <c r="O2424" s="78" t="s">
        <v>5490</v>
      </c>
      <c r="P2424" s="78" t="s">
        <v>332</v>
      </c>
      <c r="Q2424" s="78" t="s">
        <v>332</v>
      </c>
      <c r="R2424" s="78" t="s">
        <v>331</v>
      </c>
      <c r="AV2424" s="78" t="s">
        <v>145</v>
      </c>
      <c r="AW2424" s="78" t="s">
        <v>6224</v>
      </c>
      <c r="AX2424" s="78" t="s">
        <v>145</v>
      </c>
      <c r="AY2424" s="78" t="s">
        <v>145</v>
      </c>
      <c r="AZ2424" s="78" t="s">
        <v>145</v>
      </c>
    </row>
    <row r="2425" spans="1:52" ht="30" customHeight="1">
      <c r="A2425" s="172" t="s">
        <v>1758</v>
      </c>
      <c r="B2425" s="172" t="s">
        <v>1514</v>
      </c>
      <c r="C2425" s="172" t="s">
        <v>1515</v>
      </c>
      <c r="D2425" s="173">
        <v>2.18E-2</v>
      </c>
      <c r="E2425" s="184">
        <f>단가대비표!O351</f>
        <v>0</v>
      </c>
      <c r="F2425" s="178">
        <f t="shared" si="370"/>
        <v>0</v>
      </c>
      <c r="G2425" s="184">
        <f>단가대비표!P351</f>
        <v>237754</v>
      </c>
      <c r="H2425" s="178">
        <f t="shared" si="371"/>
        <v>5183</v>
      </c>
      <c r="I2425" s="184">
        <f>단가대비표!V351</f>
        <v>0</v>
      </c>
      <c r="J2425" s="178">
        <f t="shared" si="372"/>
        <v>0</v>
      </c>
      <c r="K2425" s="184">
        <f t="shared" si="373"/>
        <v>237754</v>
      </c>
      <c r="L2425" s="178">
        <f t="shared" si="373"/>
        <v>5183</v>
      </c>
      <c r="M2425" s="172" t="s">
        <v>145</v>
      </c>
      <c r="N2425" s="78" t="s">
        <v>4363</v>
      </c>
      <c r="O2425" s="78" t="s">
        <v>5291</v>
      </c>
      <c r="P2425" s="78" t="s">
        <v>332</v>
      </c>
      <c r="Q2425" s="78" t="s">
        <v>332</v>
      </c>
      <c r="R2425" s="78" t="s">
        <v>331</v>
      </c>
      <c r="V2425">
        <v>1</v>
      </c>
      <c r="AV2425" s="78" t="s">
        <v>145</v>
      </c>
      <c r="AW2425" s="78" t="s">
        <v>6225</v>
      </c>
      <c r="AX2425" s="78" t="s">
        <v>145</v>
      </c>
      <c r="AY2425" s="78" t="s">
        <v>145</v>
      </c>
      <c r="AZ2425" s="78" t="s">
        <v>145</v>
      </c>
    </row>
    <row r="2426" spans="1:52" ht="30" customHeight="1">
      <c r="A2426" s="172" t="s">
        <v>1516</v>
      </c>
      <c r="B2426" s="172" t="s">
        <v>1514</v>
      </c>
      <c r="C2426" s="172" t="s">
        <v>1515</v>
      </c>
      <c r="D2426" s="173">
        <v>5.5999999999999995E-4</v>
      </c>
      <c r="E2426" s="184">
        <f>단가대비표!O345</f>
        <v>0</v>
      </c>
      <c r="F2426" s="178">
        <f t="shared" si="370"/>
        <v>0</v>
      </c>
      <c r="G2426" s="184">
        <f>단가대비표!P345</f>
        <v>169804</v>
      </c>
      <c r="H2426" s="178">
        <f t="shared" si="371"/>
        <v>95</v>
      </c>
      <c r="I2426" s="184">
        <f>단가대비표!V345</f>
        <v>0</v>
      </c>
      <c r="J2426" s="178">
        <f t="shared" si="372"/>
        <v>0</v>
      </c>
      <c r="K2426" s="184">
        <f t="shared" si="373"/>
        <v>169804</v>
      </c>
      <c r="L2426" s="178">
        <f t="shared" si="373"/>
        <v>95</v>
      </c>
      <c r="M2426" s="172" t="s">
        <v>145</v>
      </c>
      <c r="N2426" s="78" t="s">
        <v>4363</v>
      </c>
      <c r="O2426" s="78" t="s">
        <v>4472</v>
      </c>
      <c r="P2426" s="78" t="s">
        <v>332</v>
      </c>
      <c r="Q2426" s="78" t="s">
        <v>332</v>
      </c>
      <c r="R2426" s="78" t="s">
        <v>331</v>
      </c>
      <c r="V2426">
        <v>1</v>
      </c>
      <c r="AV2426" s="78" t="s">
        <v>145</v>
      </c>
      <c r="AW2426" s="78" t="s">
        <v>6226</v>
      </c>
      <c r="AX2426" s="78" t="s">
        <v>145</v>
      </c>
      <c r="AY2426" s="78" t="s">
        <v>145</v>
      </c>
      <c r="AZ2426" s="78" t="s">
        <v>145</v>
      </c>
    </row>
    <row r="2427" spans="1:52" ht="30" customHeight="1">
      <c r="A2427" s="172" t="s">
        <v>1853</v>
      </c>
      <c r="B2427" s="172" t="s">
        <v>1514</v>
      </c>
      <c r="C2427" s="172" t="s">
        <v>1515</v>
      </c>
      <c r="D2427" s="173">
        <v>2.2100000000000002E-3</v>
      </c>
      <c r="E2427" s="184">
        <f>단가대비표!O354</f>
        <v>0</v>
      </c>
      <c r="F2427" s="178">
        <f t="shared" si="370"/>
        <v>0</v>
      </c>
      <c r="G2427" s="184">
        <f>단가대비표!P354</f>
        <v>278326</v>
      </c>
      <c r="H2427" s="178">
        <f t="shared" si="371"/>
        <v>615.1</v>
      </c>
      <c r="I2427" s="184">
        <f>단가대비표!V354</f>
        <v>0</v>
      </c>
      <c r="J2427" s="178">
        <f t="shared" si="372"/>
        <v>0</v>
      </c>
      <c r="K2427" s="184">
        <f t="shared" si="373"/>
        <v>278326</v>
      </c>
      <c r="L2427" s="178">
        <f t="shared" si="373"/>
        <v>615.1</v>
      </c>
      <c r="M2427" s="172" t="s">
        <v>145</v>
      </c>
      <c r="N2427" s="78" t="s">
        <v>4363</v>
      </c>
      <c r="O2427" s="78" t="s">
        <v>4632</v>
      </c>
      <c r="P2427" s="78" t="s">
        <v>332</v>
      </c>
      <c r="Q2427" s="78" t="s">
        <v>332</v>
      </c>
      <c r="R2427" s="78" t="s">
        <v>331</v>
      </c>
      <c r="V2427">
        <v>1</v>
      </c>
      <c r="AV2427" s="78" t="s">
        <v>145</v>
      </c>
      <c r="AW2427" s="78" t="s">
        <v>6227</v>
      </c>
      <c r="AX2427" s="78" t="s">
        <v>145</v>
      </c>
      <c r="AY2427" s="78" t="s">
        <v>145</v>
      </c>
      <c r="AZ2427" s="78" t="s">
        <v>145</v>
      </c>
    </row>
    <row r="2428" spans="1:52" ht="30" customHeight="1">
      <c r="A2428" s="172" t="s">
        <v>1565</v>
      </c>
      <c r="B2428" s="172" t="s">
        <v>1514</v>
      </c>
      <c r="C2428" s="172" t="s">
        <v>1515</v>
      </c>
      <c r="D2428" s="173">
        <v>6.3000000000000003E-4</v>
      </c>
      <c r="E2428" s="184">
        <f>단가대비표!O346</f>
        <v>0</v>
      </c>
      <c r="F2428" s="178">
        <f t="shared" si="370"/>
        <v>0</v>
      </c>
      <c r="G2428" s="184">
        <f>단가대비표!P346</f>
        <v>221506</v>
      </c>
      <c r="H2428" s="178">
        <f t="shared" si="371"/>
        <v>139.5</v>
      </c>
      <c r="I2428" s="184">
        <f>단가대비표!V346</f>
        <v>0</v>
      </c>
      <c r="J2428" s="178">
        <f t="shared" si="372"/>
        <v>0</v>
      </c>
      <c r="K2428" s="184">
        <f t="shared" si="373"/>
        <v>221506</v>
      </c>
      <c r="L2428" s="178">
        <f t="shared" si="373"/>
        <v>139.5</v>
      </c>
      <c r="M2428" s="172" t="s">
        <v>145</v>
      </c>
      <c r="N2428" s="78" t="s">
        <v>4363</v>
      </c>
      <c r="O2428" s="78" t="s">
        <v>4533</v>
      </c>
      <c r="P2428" s="78" t="s">
        <v>332</v>
      </c>
      <c r="Q2428" s="78" t="s">
        <v>332</v>
      </c>
      <c r="R2428" s="78" t="s">
        <v>331</v>
      </c>
      <c r="V2428">
        <v>1</v>
      </c>
      <c r="AV2428" s="78" t="s">
        <v>145</v>
      </c>
      <c r="AW2428" s="78" t="s">
        <v>6228</v>
      </c>
      <c r="AX2428" s="78" t="s">
        <v>145</v>
      </c>
      <c r="AY2428" s="78" t="s">
        <v>145</v>
      </c>
      <c r="AZ2428" s="78" t="s">
        <v>145</v>
      </c>
    </row>
    <row r="2429" spans="1:52" ht="30" customHeight="1">
      <c r="A2429" s="172" t="s">
        <v>1580</v>
      </c>
      <c r="B2429" s="172" t="s">
        <v>1673</v>
      </c>
      <c r="C2429" s="172" t="s">
        <v>1096</v>
      </c>
      <c r="D2429" s="173">
        <v>1</v>
      </c>
      <c r="E2429" s="184">
        <v>0</v>
      </c>
      <c r="F2429" s="178">
        <f t="shared" si="370"/>
        <v>0</v>
      </c>
      <c r="G2429" s="184">
        <v>0</v>
      </c>
      <c r="H2429" s="178">
        <f t="shared" si="371"/>
        <v>0</v>
      </c>
      <c r="I2429" s="184">
        <f>TRUNC(SUMIF(V2420:V2429, RIGHTB(O2429, 1), H2420:H2429)*U2429, 2)</f>
        <v>180.97</v>
      </c>
      <c r="J2429" s="178">
        <f t="shared" si="372"/>
        <v>180.9</v>
      </c>
      <c r="K2429" s="184">
        <f t="shared" si="373"/>
        <v>180.9</v>
      </c>
      <c r="L2429" s="178">
        <f t="shared" si="373"/>
        <v>180.9</v>
      </c>
      <c r="M2429" s="172" t="s">
        <v>145</v>
      </c>
      <c r="N2429" s="78" t="s">
        <v>4363</v>
      </c>
      <c r="O2429" s="78" t="s">
        <v>4186</v>
      </c>
      <c r="P2429" s="78" t="s">
        <v>332</v>
      </c>
      <c r="Q2429" s="78" t="s">
        <v>332</v>
      </c>
      <c r="R2429" s="78" t="s">
        <v>332</v>
      </c>
      <c r="S2429">
        <v>1</v>
      </c>
      <c r="T2429">
        <v>2</v>
      </c>
      <c r="U2429">
        <v>0.03</v>
      </c>
      <c r="AV2429" s="78" t="s">
        <v>145</v>
      </c>
      <c r="AW2429" s="78" t="s">
        <v>6229</v>
      </c>
      <c r="AX2429" s="78" t="s">
        <v>145</v>
      </c>
      <c r="AY2429" s="78" t="s">
        <v>145</v>
      </c>
      <c r="AZ2429" s="78" t="s">
        <v>145</v>
      </c>
    </row>
    <row r="2430" spans="1:52" ht="30" customHeight="1">
      <c r="A2430" s="172" t="s">
        <v>1494</v>
      </c>
      <c r="B2430" s="172" t="s">
        <v>145</v>
      </c>
      <c r="C2430" s="172" t="s">
        <v>145</v>
      </c>
      <c r="D2430" s="173"/>
      <c r="E2430" s="184"/>
      <c r="F2430" s="178">
        <f>TRUNC(SUMIF(N2420:N2429, N2419, F2420:F2429),0)</f>
        <v>93</v>
      </c>
      <c r="G2430" s="184"/>
      <c r="H2430" s="178">
        <f>TRUNC(SUMIF(N2420:N2429, N2419, H2420:H2429),0)</f>
        <v>6032</v>
      </c>
      <c r="I2430" s="184"/>
      <c r="J2430" s="178">
        <f>TRUNC(SUMIF(N2420:N2429, N2419, J2420:J2429),0)</f>
        <v>195</v>
      </c>
      <c r="K2430" s="184"/>
      <c r="L2430" s="178">
        <f>F2430+H2430+J2430</f>
        <v>6320</v>
      </c>
      <c r="M2430" s="172" t="s">
        <v>145</v>
      </c>
      <c r="N2430" s="78" t="s">
        <v>342</v>
      </c>
      <c r="O2430" s="78" t="s">
        <v>342</v>
      </c>
      <c r="P2430" s="78" t="s">
        <v>145</v>
      </c>
      <c r="Q2430" s="78" t="s">
        <v>145</v>
      </c>
      <c r="R2430" s="78" t="s">
        <v>145</v>
      </c>
      <c r="AV2430" s="78" t="s">
        <v>145</v>
      </c>
      <c r="AW2430" s="78" t="s">
        <v>145</v>
      </c>
      <c r="AX2430" s="78" t="s">
        <v>145</v>
      </c>
      <c r="AY2430" s="78" t="s">
        <v>145</v>
      </c>
      <c r="AZ2430" s="78" t="s">
        <v>145</v>
      </c>
    </row>
    <row r="2431" spans="1:52" ht="30" customHeight="1">
      <c r="A2431" s="173"/>
      <c r="B2431" s="173"/>
      <c r="C2431" s="173"/>
      <c r="D2431" s="173"/>
      <c r="E2431" s="184"/>
      <c r="F2431" s="178"/>
      <c r="G2431" s="184"/>
      <c r="H2431" s="178"/>
      <c r="I2431" s="184"/>
      <c r="J2431" s="178"/>
      <c r="K2431" s="184"/>
      <c r="L2431" s="178"/>
      <c r="M2431" s="173"/>
    </row>
    <row r="2432" spans="1:52" ht="30" customHeight="1">
      <c r="A2432" s="179" t="s">
        <v>6230</v>
      </c>
      <c r="B2432" s="180"/>
      <c r="C2432" s="180"/>
      <c r="D2432" s="180"/>
      <c r="E2432" s="181"/>
      <c r="F2432" s="182"/>
      <c r="G2432" s="181"/>
      <c r="H2432" s="182"/>
      <c r="I2432" s="181"/>
      <c r="J2432" s="182"/>
      <c r="K2432" s="181"/>
      <c r="L2432" s="182"/>
      <c r="M2432" s="183"/>
      <c r="N2432" s="78" t="s">
        <v>4364</v>
      </c>
    </row>
    <row r="2433" spans="1:52" ht="30" customHeight="1">
      <c r="A2433" s="172" t="s">
        <v>1333</v>
      </c>
      <c r="B2433" s="172" t="s">
        <v>1334</v>
      </c>
      <c r="C2433" s="172" t="s">
        <v>350</v>
      </c>
      <c r="D2433" s="173">
        <v>0.23619999999999999</v>
      </c>
      <c r="E2433" s="184">
        <f>단가대비표!O26</f>
        <v>0</v>
      </c>
      <c r="F2433" s="178">
        <f>TRUNC(E2433*D2433,1)</f>
        <v>0</v>
      </c>
      <c r="G2433" s="184">
        <f>단가대비표!P26</f>
        <v>0</v>
      </c>
      <c r="H2433" s="178">
        <f>TRUNC(G2433*D2433,1)</f>
        <v>0</v>
      </c>
      <c r="I2433" s="184">
        <f>단가대비표!V26</f>
        <v>651</v>
      </c>
      <c r="J2433" s="178">
        <f>TRUNC(I2433*D2433,1)</f>
        <v>153.69999999999999</v>
      </c>
      <c r="K2433" s="184">
        <f>TRUNC(E2433+G2433+I2433,1)</f>
        <v>651</v>
      </c>
      <c r="L2433" s="178">
        <f>TRUNC(F2433+H2433+J2433,1)</f>
        <v>153.69999999999999</v>
      </c>
      <c r="M2433" s="172" t="s">
        <v>1808</v>
      </c>
      <c r="N2433" s="78" t="s">
        <v>4364</v>
      </c>
      <c r="O2433" s="78" t="s">
        <v>6231</v>
      </c>
      <c r="P2433" s="78" t="s">
        <v>332</v>
      </c>
      <c r="Q2433" s="78" t="s">
        <v>332</v>
      </c>
      <c r="R2433" s="78" t="s">
        <v>331</v>
      </c>
      <c r="AV2433" s="78" t="s">
        <v>145</v>
      </c>
      <c r="AW2433" s="78" t="s">
        <v>6232</v>
      </c>
      <c r="AX2433" s="78" t="s">
        <v>145</v>
      </c>
      <c r="AY2433" s="78" t="s">
        <v>145</v>
      </c>
      <c r="AZ2433" s="78" t="s">
        <v>145</v>
      </c>
    </row>
    <row r="2434" spans="1:52" ht="30" customHeight="1">
      <c r="A2434" s="172" t="s">
        <v>1494</v>
      </c>
      <c r="B2434" s="172" t="s">
        <v>145</v>
      </c>
      <c r="C2434" s="172" t="s">
        <v>145</v>
      </c>
      <c r="D2434" s="173"/>
      <c r="E2434" s="184"/>
      <c r="F2434" s="178">
        <f>TRUNC(SUMIF(N2433:N2433, N2432, F2433:F2433),0)</f>
        <v>0</v>
      </c>
      <c r="G2434" s="184"/>
      <c r="H2434" s="178">
        <f>TRUNC(SUMIF(N2433:N2433, N2432, H2433:H2433),0)</f>
        <v>0</v>
      </c>
      <c r="I2434" s="184"/>
      <c r="J2434" s="178">
        <f>TRUNC(SUMIF(N2433:N2433, N2432, J2433:J2433),0)</f>
        <v>153</v>
      </c>
      <c r="K2434" s="184"/>
      <c r="L2434" s="178">
        <f>F2434+H2434+J2434</f>
        <v>153</v>
      </c>
      <c r="M2434" s="172" t="s">
        <v>145</v>
      </c>
      <c r="N2434" s="78" t="s">
        <v>342</v>
      </c>
      <c r="O2434" s="78" t="s">
        <v>342</v>
      </c>
      <c r="P2434" s="78" t="s">
        <v>145</v>
      </c>
      <c r="Q2434" s="78" t="s">
        <v>145</v>
      </c>
      <c r="R2434" s="78" t="s">
        <v>145</v>
      </c>
      <c r="AV2434" s="78" t="s">
        <v>145</v>
      </c>
      <c r="AW2434" s="78" t="s">
        <v>145</v>
      </c>
      <c r="AX2434" s="78" t="s">
        <v>145</v>
      </c>
      <c r="AY2434" s="78" t="s">
        <v>145</v>
      </c>
      <c r="AZ2434" s="78" t="s">
        <v>145</v>
      </c>
    </row>
    <row r="2435" spans="1:52" ht="30" customHeight="1">
      <c r="A2435" s="173"/>
      <c r="B2435" s="173"/>
      <c r="C2435" s="173"/>
      <c r="D2435" s="173"/>
      <c r="E2435" s="184"/>
      <c r="F2435" s="178"/>
      <c r="G2435" s="184"/>
      <c r="H2435" s="178"/>
      <c r="I2435" s="184"/>
      <c r="J2435" s="178"/>
      <c r="K2435" s="184"/>
      <c r="L2435" s="178"/>
      <c r="M2435" s="173"/>
    </row>
    <row r="2436" spans="1:52" ht="30" customHeight="1">
      <c r="A2436" s="179" t="s">
        <v>6233</v>
      </c>
      <c r="B2436" s="180"/>
      <c r="C2436" s="180"/>
      <c r="D2436" s="180"/>
      <c r="E2436" s="181"/>
      <c r="F2436" s="182"/>
      <c r="G2436" s="181"/>
      <c r="H2436" s="182"/>
      <c r="I2436" s="181"/>
      <c r="J2436" s="182"/>
      <c r="K2436" s="181"/>
      <c r="L2436" s="182"/>
      <c r="M2436" s="183"/>
      <c r="N2436" s="78" t="s">
        <v>4365</v>
      </c>
    </row>
    <row r="2437" spans="1:52" ht="30" customHeight="1">
      <c r="A2437" s="172" t="s">
        <v>1639</v>
      </c>
      <c r="B2437" s="172" t="s">
        <v>1878</v>
      </c>
      <c r="C2437" s="172" t="s">
        <v>401</v>
      </c>
      <c r="D2437" s="173">
        <v>5.1810000000000002E-2</v>
      </c>
      <c r="E2437" s="184">
        <f>단가대비표!O99</f>
        <v>1123500</v>
      </c>
      <c r="F2437" s="178">
        <f>TRUNC(E2437*D2437,1)</f>
        <v>58208.5</v>
      </c>
      <c r="G2437" s="184">
        <f>단가대비표!P99</f>
        <v>0</v>
      </c>
      <c r="H2437" s="178">
        <f>TRUNC(G2437*D2437,1)</f>
        <v>0</v>
      </c>
      <c r="I2437" s="184">
        <f>단가대비표!V99</f>
        <v>0</v>
      </c>
      <c r="J2437" s="178">
        <f>TRUNC(I2437*D2437,1)</f>
        <v>0</v>
      </c>
      <c r="K2437" s="184">
        <f t="shared" ref="K2437:L2439" si="374">TRUNC(E2437+G2437+I2437,1)</f>
        <v>1123500</v>
      </c>
      <c r="L2437" s="178">
        <f t="shared" si="374"/>
        <v>58208.5</v>
      </c>
      <c r="M2437" s="172" t="s">
        <v>145</v>
      </c>
      <c r="N2437" s="78" t="s">
        <v>4365</v>
      </c>
      <c r="O2437" s="78" t="s">
        <v>3506</v>
      </c>
      <c r="P2437" s="78" t="s">
        <v>332</v>
      </c>
      <c r="Q2437" s="78" t="s">
        <v>332</v>
      </c>
      <c r="R2437" s="78" t="s">
        <v>331</v>
      </c>
      <c r="AV2437" s="78" t="s">
        <v>145</v>
      </c>
      <c r="AW2437" s="78" t="s">
        <v>6234</v>
      </c>
      <c r="AX2437" s="78" t="s">
        <v>145</v>
      </c>
      <c r="AY2437" s="78" t="s">
        <v>145</v>
      </c>
      <c r="AZ2437" s="78" t="s">
        <v>145</v>
      </c>
    </row>
    <row r="2438" spans="1:52" ht="30" customHeight="1">
      <c r="A2438" s="172" t="s">
        <v>1271</v>
      </c>
      <c r="B2438" s="172" t="s">
        <v>1281</v>
      </c>
      <c r="C2438" s="172" t="s">
        <v>401</v>
      </c>
      <c r="D2438" s="173">
        <v>4.7100000000000003E-2</v>
      </c>
      <c r="E2438" s="184">
        <f>일위대가목록!E373</f>
        <v>157889</v>
      </c>
      <c r="F2438" s="178">
        <f>TRUNC(E2438*D2438,1)</f>
        <v>7436.5</v>
      </c>
      <c r="G2438" s="184">
        <f>일위대가목록!F373</f>
        <v>5262972</v>
      </c>
      <c r="H2438" s="178">
        <f>TRUNC(G2438*D2438,1)</f>
        <v>247885.9</v>
      </c>
      <c r="I2438" s="184">
        <f>일위대가목록!G373</f>
        <v>263148</v>
      </c>
      <c r="J2438" s="178">
        <f>TRUNC(I2438*D2438,1)</f>
        <v>12394.2</v>
      </c>
      <c r="K2438" s="184">
        <f t="shared" si="374"/>
        <v>5684009</v>
      </c>
      <c r="L2438" s="178">
        <f t="shared" si="374"/>
        <v>267716.59999999998</v>
      </c>
      <c r="M2438" s="172" t="s">
        <v>1356</v>
      </c>
      <c r="N2438" s="78" t="s">
        <v>4365</v>
      </c>
      <c r="O2438" s="78" t="s">
        <v>4366</v>
      </c>
      <c r="P2438" s="78" t="s">
        <v>331</v>
      </c>
      <c r="Q2438" s="78" t="s">
        <v>332</v>
      </c>
      <c r="R2438" s="78" t="s">
        <v>332</v>
      </c>
      <c r="AV2438" s="78" t="s">
        <v>145</v>
      </c>
      <c r="AW2438" s="78" t="s">
        <v>6235</v>
      </c>
      <c r="AX2438" s="78" t="s">
        <v>145</v>
      </c>
      <c r="AY2438" s="78" t="s">
        <v>145</v>
      </c>
      <c r="AZ2438" s="78" t="s">
        <v>145</v>
      </c>
    </row>
    <row r="2439" spans="1:52" ht="30" customHeight="1">
      <c r="A2439" s="172" t="s">
        <v>918</v>
      </c>
      <c r="B2439" s="172" t="s">
        <v>919</v>
      </c>
      <c r="C2439" s="172" t="s">
        <v>401</v>
      </c>
      <c r="D2439" s="173">
        <v>-3.3E-3</v>
      </c>
      <c r="E2439" s="184">
        <f>단가대비표!O48</f>
        <v>275000</v>
      </c>
      <c r="F2439" s="178">
        <f>TRUNC(E2439*D2439,1)</f>
        <v>-907.5</v>
      </c>
      <c r="G2439" s="184">
        <f>단가대비표!P48</f>
        <v>0</v>
      </c>
      <c r="H2439" s="178">
        <f>TRUNC(G2439*D2439,1)</f>
        <v>0</v>
      </c>
      <c r="I2439" s="184">
        <f>단가대비표!V48</f>
        <v>0</v>
      </c>
      <c r="J2439" s="178">
        <f>TRUNC(I2439*D2439,1)</f>
        <v>0</v>
      </c>
      <c r="K2439" s="184">
        <f t="shared" si="374"/>
        <v>275000</v>
      </c>
      <c r="L2439" s="178">
        <f t="shared" si="374"/>
        <v>-907.5</v>
      </c>
      <c r="M2439" s="172" t="s">
        <v>920</v>
      </c>
      <c r="N2439" s="78" t="s">
        <v>4365</v>
      </c>
      <c r="O2439" s="78" t="s">
        <v>4008</v>
      </c>
      <c r="P2439" s="78" t="s">
        <v>332</v>
      </c>
      <c r="Q2439" s="78" t="s">
        <v>332</v>
      </c>
      <c r="R2439" s="78" t="s">
        <v>331</v>
      </c>
      <c r="AV2439" s="78" t="s">
        <v>145</v>
      </c>
      <c r="AW2439" s="78" t="s">
        <v>6236</v>
      </c>
      <c r="AX2439" s="78" t="s">
        <v>145</v>
      </c>
      <c r="AY2439" s="78" t="s">
        <v>145</v>
      </c>
      <c r="AZ2439" s="78" t="s">
        <v>145</v>
      </c>
    </row>
    <row r="2440" spans="1:52" ht="30" customHeight="1">
      <c r="A2440" s="172" t="s">
        <v>1494</v>
      </c>
      <c r="B2440" s="172" t="s">
        <v>145</v>
      </c>
      <c r="C2440" s="172" t="s">
        <v>145</v>
      </c>
      <c r="D2440" s="173"/>
      <c r="E2440" s="184"/>
      <c r="F2440" s="178">
        <f>TRUNC(SUMIF(N2437:N2439, N2436, F2437:F2439),0)</f>
        <v>64737</v>
      </c>
      <c r="G2440" s="184"/>
      <c r="H2440" s="178">
        <f>TRUNC(SUMIF(N2437:N2439, N2436, H2437:H2439),0)</f>
        <v>247885</v>
      </c>
      <c r="I2440" s="184"/>
      <c r="J2440" s="178">
        <f>TRUNC(SUMIF(N2437:N2439, N2436, J2437:J2439),0)</f>
        <v>12394</v>
      </c>
      <c r="K2440" s="184"/>
      <c r="L2440" s="178">
        <f>F2440+H2440+J2440</f>
        <v>325016</v>
      </c>
      <c r="M2440" s="172" t="s">
        <v>145</v>
      </c>
      <c r="N2440" s="78" t="s">
        <v>342</v>
      </c>
      <c r="O2440" s="78" t="s">
        <v>342</v>
      </c>
      <c r="P2440" s="78" t="s">
        <v>145</v>
      </c>
      <c r="Q2440" s="78" t="s">
        <v>145</v>
      </c>
      <c r="R2440" s="78" t="s">
        <v>145</v>
      </c>
      <c r="AV2440" s="78" t="s">
        <v>145</v>
      </c>
      <c r="AW2440" s="78" t="s">
        <v>145</v>
      </c>
      <c r="AX2440" s="78" t="s">
        <v>145</v>
      </c>
      <c r="AY2440" s="78" t="s">
        <v>145</v>
      </c>
      <c r="AZ2440" s="78" t="s">
        <v>145</v>
      </c>
    </row>
    <row r="2441" spans="1:52" ht="30" customHeight="1">
      <c r="A2441" s="173"/>
      <c r="B2441" s="173"/>
      <c r="C2441" s="173"/>
      <c r="D2441" s="173"/>
      <c r="E2441" s="184"/>
      <c r="F2441" s="178"/>
      <c r="G2441" s="184"/>
      <c r="H2441" s="178"/>
      <c r="I2441" s="184"/>
      <c r="J2441" s="178"/>
      <c r="K2441" s="184"/>
      <c r="L2441" s="178"/>
      <c r="M2441" s="173"/>
    </row>
    <row r="2442" spans="1:52" ht="30" customHeight="1">
      <c r="A2442" s="179" t="s">
        <v>6237</v>
      </c>
      <c r="B2442" s="180"/>
      <c r="C2442" s="180"/>
      <c r="D2442" s="180"/>
      <c r="E2442" s="181"/>
      <c r="F2442" s="182"/>
      <c r="G2442" s="181"/>
      <c r="H2442" s="182"/>
      <c r="I2442" s="181"/>
      <c r="J2442" s="182"/>
      <c r="K2442" s="181"/>
      <c r="L2442" s="182"/>
      <c r="M2442" s="183"/>
      <c r="N2442" s="78" t="s">
        <v>4366</v>
      </c>
    </row>
    <row r="2443" spans="1:52" ht="30" customHeight="1">
      <c r="A2443" s="172" t="s">
        <v>1758</v>
      </c>
      <c r="B2443" s="172" t="s">
        <v>1514</v>
      </c>
      <c r="C2443" s="172" t="s">
        <v>1515</v>
      </c>
      <c r="D2443" s="173">
        <v>12.38</v>
      </c>
      <c r="E2443" s="184">
        <f>단가대비표!O351</f>
        <v>0</v>
      </c>
      <c r="F2443" s="178">
        <f t="shared" ref="F2443:F2448" si="375">TRUNC(E2443*D2443,1)</f>
        <v>0</v>
      </c>
      <c r="G2443" s="184">
        <f>단가대비표!P351</f>
        <v>237754</v>
      </c>
      <c r="H2443" s="178">
        <f t="shared" ref="H2443:H2448" si="376">TRUNC(G2443*D2443,1)</f>
        <v>2943394.5</v>
      </c>
      <c r="I2443" s="184">
        <f>단가대비표!V351</f>
        <v>0</v>
      </c>
      <c r="J2443" s="178">
        <f t="shared" ref="J2443:J2448" si="377">TRUNC(I2443*D2443,1)</f>
        <v>0</v>
      </c>
      <c r="K2443" s="184">
        <f t="shared" ref="K2443:L2448" si="378">TRUNC(E2443+G2443+I2443,1)</f>
        <v>237754</v>
      </c>
      <c r="L2443" s="178">
        <f t="shared" si="378"/>
        <v>2943394.5</v>
      </c>
      <c r="M2443" s="172" t="s">
        <v>145</v>
      </c>
      <c r="N2443" s="78" t="s">
        <v>4366</v>
      </c>
      <c r="O2443" s="78" t="s">
        <v>5291</v>
      </c>
      <c r="P2443" s="78" t="s">
        <v>332</v>
      </c>
      <c r="Q2443" s="78" t="s">
        <v>332</v>
      </c>
      <c r="R2443" s="78" t="s">
        <v>331</v>
      </c>
      <c r="V2443">
        <v>1</v>
      </c>
      <c r="W2443">
        <v>2</v>
      </c>
      <c r="AV2443" s="78" t="s">
        <v>145</v>
      </c>
      <c r="AW2443" s="78" t="s">
        <v>6238</v>
      </c>
      <c r="AX2443" s="78" t="s">
        <v>145</v>
      </c>
      <c r="AY2443" s="78" t="s">
        <v>145</v>
      </c>
      <c r="AZ2443" s="78" t="s">
        <v>145</v>
      </c>
    </row>
    <row r="2444" spans="1:52" ht="30" customHeight="1">
      <c r="A2444" s="172" t="s">
        <v>1853</v>
      </c>
      <c r="B2444" s="172" t="s">
        <v>1514</v>
      </c>
      <c r="C2444" s="172" t="s">
        <v>1515</v>
      </c>
      <c r="D2444" s="173">
        <v>3.38</v>
      </c>
      <c r="E2444" s="184">
        <f>단가대비표!O354</f>
        <v>0</v>
      </c>
      <c r="F2444" s="178">
        <f t="shared" si="375"/>
        <v>0</v>
      </c>
      <c r="G2444" s="184">
        <f>단가대비표!P354</f>
        <v>278326</v>
      </c>
      <c r="H2444" s="178">
        <f t="shared" si="376"/>
        <v>940741.8</v>
      </c>
      <c r="I2444" s="184">
        <f>단가대비표!V354</f>
        <v>0</v>
      </c>
      <c r="J2444" s="178">
        <f t="shared" si="377"/>
        <v>0</v>
      </c>
      <c r="K2444" s="184">
        <f t="shared" si="378"/>
        <v>278326</v>
      </c>
      <c r="L2444" s="178">
        <f t="shared" si="378"/>
        <v>940741.8</v>
      </c>
      <c r="M2444" s="172" t="s">
        <v>145</v>
      </c>
      <c r="N2444" s="78" t="s">
        <v>4366</v>
      </c>
      <c r="O2444" s="78" t="s">
        <v>4632</v>
      </c>
      <c r="P2444" s="78" t="s">
        <v>332</v>
      </c>
      <c r="Q2444" s="78" t="s">
        <v>332</v>
      </c>
      <c r="R2444" s="78" t="s">
        <v>331</v>
      </c>
      <c r="V2444">
        <v>1</v>
      </c>
      <c r="W2444">
        <v>2</v>
      </c>
      <c r="AV2444" s="78" t="s">
        <v>145</v>
      </c>
      <c r="AW2444" s="78" t="s">
        <v>6239</v>
      </c>
      <c r="AX2444" s="78" t="s">
        <v>145</v>
      </c>
      <c r="AY2444" s="78" t="s">
        <v>145</v>
      </c>
      <c r="AZ2444" s="78" t="s">
        <v>145</v>
      </c>
    </row>
    <row r="2445" spans="1:52" ht="30" customHeight="1">
      <c r="A2445" s="172" t="s">
        <v>1565</v>
      </c>
      <c r="B2445" s="172" t="s">
        <v>1514</v>
      </c>
      <c r="C2445" s="172" t="s">
        <v>1515</v>
      </c>
      <c r="D2445" s="173">
        <v>4.5</v>
      </c>
      <c r="E2445" s="184">
        <f>단가대비표!O346</f>
        <v>0</v>
      </c>
      <c r="F2445" s="178">
        <f t="shared" si="375"/>
        <v>0</v>
      </c>
      <c r="G2445" s="184">
        <f>단가대비표!P346</f>
        <v>221506</v>
      </c>
      <c r="H2445" s="178">
        <f t="shared" si="376"/>
        <v>996777</v>
      </c>
      <c r="I2445" s="184">
        <f>단가대비표!V346</f>
        <v>0</v>
      </c>
      <c r="J2445" s="178">
        <f t="shared" si="377"/>
        <v>0</v>
      </c>
      <c r="K2445" s="184">
        <f t="shared" si="378"/>
        <v>221506</v>
      </c>
      <c r="L2445" s="178">
        <f t="shared" si="378"/>
        <v>996777</v>
      </c>
      <c r="M2445" s="172" t="s">
        <v>145</v>
      </c>
      <c r="N2445" s="78" t="s">
        <v>4366</v>
      </c>
      <c r="O2445" s="78" t="s">
        <v>4533</v>
      </c>
      <c r="P2445" s="78" t="s">
        <v>332</v>
      </c>
      <c r="Q2445" s="78" t="s">
        <v>332</v>
      </c>
      <c r="R2445" s="78" t="s">
        <v>331</v>
      </c>
      <c r="V2445">
        <v>1</v>
      </c>
      <c r="W2445">
        <v>2</v>
      </c>
      <c r="AV2445" s="78" t="s">
        <v>145</v>
      </c>
      <c r="AW2445" s="78" t="s">
        <v>6240</v>
      </c>
      <c r="AX2445" s="78" t="s">
        <v>145</v>
      </c>
      <c r="AY2445" s="78" t="s">
        <v>145</v>
      </c>
      <c r="AZ2445" s="78" t="s">
        <v>145</v>
      </c>
    </row>
    <row r="2446" spans="1:52" ht="30" customHeight="1">
      <c r="A2446" s="172" t="s">
        <v>1516</v>
      </c>
      <c r="B2446" s="172" t="s">
        <v>1514</v>
      </c>
      <c r="C2446" s="172" t="s">
        <v>1515</v>
      </c>
      <c r="D2446" s="173">
        <v>2.25</v>
      </c>
      <c r="E2446" s="184">
        <f>단가대비표!O345</f>
        <v>0</v>
      </c>
      <c r="F2446" s="178">
        <f t="shared" si="375"/>
        <v>0</v>
      </c>
      <c r="G2446" s="184">
        <f>단가대비표!P345</f>
        <v>169804</v>
      </c>
      <c r="H2446" s="178">
        <f t="shared" si="376"/>
        <v>382059</v>
      </c>
      <c r="I2446" s="184">
        <f>단가대비표!V345</f>
        <v>0</v>
      </c>
      <c r="J2446" s="178">
        <f t="shared" si="377"/>
        <v>0</v>
      </c>
      <c r="K2446" s="184">
        <f t="shared" si="378"/>
        <v>169804</v>
      </c>
      <c r="L2446" s="178">
        <f t="shared" si="378"/>
        <v>382059</v>
      </c>
      <c r="M2446" s="172" t="s">
        <v>145</v>
      </c>
      <c r="N2446" s="78" t="s">
        <v>4366</v>
      </c>
      <c r="O2446" s="78" t="s">
        <v>4472</v>
      </c>
      <c r="P2446" s="78" t="s">
        <v>332</v>
      </c>
      <c r="Q2446" s="78" t="s">
        <v>332</v>
      </c>
      <c r="R2446" s="78" t="s">
        <v>331</v>
      </c>
      <c r="V2446">
        <v>1</v>
      </c>
      <c r="W2446">
        <v>2</v>
      </c>
      <c r="AV2446" s="78" t="s">
        <v>145</v>
      </c>
      <c r="AW2446" s="78" t="s">
        <v>6241</v>
      </c>
      <c r="AX2446" s="78" t="s">
        <v>145</v>
      </c>
      <c r="AY2446" s="78" t="s">
        <v>145</v>
      </c>
      <c r="AZ2446" s="78" t="s">
        <v>145</v>
      </c>
    </row>
    <row r="2447" spans="1:52" ht="30" customHeight="1">
      <c r="A2447" s="172" t="s">
        <v>1580</v>
      </c>
      <c r="B2447" s="172" t="s">
        <v>1581</v>
      </c>
      <c r="C2447" s="172" t="s">
        <v>1096</v>
      </c>
      <c r="D2447" s="173">
        <v>1</v>
      </c>
      <c r="E2447" s="184">
        <v>0</v>
      </c>
      <c r="F2447" s="178">
        <f t="shared" si="375"/>
        <v>0</v>
      </c>
      <c r="G2447" s="184">
        <v>0</v>
      </c>
      <c r="H2447" s="178">
        <f t="shared" si="376"/>
        <v>0</v>
      </c>
      <c r="I2447" s="184">
        <f>TRUNC(SUMIF(V2443:V2448, RIGHTB(O2447, 1), H2443:H2448)*U2447, 2)</f>
        <v>263148.61</v>
      </c>
      <c r="J2447" s="178">
        <f t="shared" si="377"/>
        <v>263148.59999999998</v>
      </c>
      <c r="K2447" s="184">
        <f t="shared" si="378"/>
        <v>263148.59999999998</v>
      </c>
      <c r="L2447" s="178">
        <f t="shared" si="378"/>
        <v>263148.59999999998</v>
      </c>
      <c r="M2447" s="172" t="s">
        <v>145</v>
      </c>
      <c r="N2447" s="78" t="s">
        <v>4366</v>
      </c>
      <c r="O2447" s="78" t="s">
        <v>4186</v>
      </c>
      <c r="P2447" s="78" t="s">
        <v>332</v>
      </c>
      <c r="Q2447" s="78" t="s">
        <v>332</v>
      </c>
      <c r="R2447" s="78" t="s">
        <v>332</v>
      </c>
      <c r="S2447">
        <v>1</v>
      </c>
      <c r="T2447">
        <v>2</v>
      </c>
      <c r="U2447">
        <v>0.05</v>
      </c>
      <c r="AV2447" s="78" t="s">
        <v>145</v>
      </c>
      <c r="AW2447" s="78" t="s">
        <v>6242</v>
      </c>
      <c r="AX2447" s="78" t="s">
        <v>145</v>
      </c>
      <c r="AY2447" s="78" t="s">
        <v>145</v>
      </c>
      <c r="AZ2447" s="78" t="s">
        <v>145</v>
      </c>
    </row>
    <row r="2448" spans="1:52" ht="30" customHeight="1">
      <c r="A2448" s="172" t="s">
        <v>1551</v>
      </c>
      <c r="B2448" s="172" t="s">
        <v>1673</v>
      </c>
      <c r="C2448" s="172" t="s">
        <v>1096</v>
      </c>
      <c r="D2448" s="173">
        <v>1</v>
      </c>
      <c r="E2448" s="184">
        <f>TRUNC(SUMIF(W2443:W2448, RIGHTB(O2448, 1), H2443:H2448)*U2448, 2)</f>
        <v>157889.16</v>
      </c>
      <c r="F2448" s="178">
        <f t="shared" si="375"/>
        <v>157889.1</v>
      </c>
      <c r="G2448" s="184">
        <v>0</v>
      </c>
      <c r="H2448" s="178">
        <f t="shared" si="376"/>
        <v>0</v>
      </c>
      <c r="I2448" s="184">
        <v>0</v>
      </c>
      <c r="J2448" s="178">
        <f t="shared" si="377"/>
        <v>0</v>
      </c>
      <c r="K2448" s="184">
        <f t="shared" si="378"/>
        <v>157889.1</v>
      </c>
      <c r="L2448" s="178">
        <f t="shared" si="378"/>
        <v>157889.1</v>
      </c>
      <c r="M2448" s="172" t="s">
        <v>145</v>
      </c>
      <c r="N2448" s="78" t="s">
        <v>4366</v>
      </c>
      <c r="O2448" s="78" t="s">
        <v>4453</v>
      </c>
      <c r="P2448" s="78" t="s">
        <v>332</v>
      </c>
      <c r="Q2448" s="78" t="s">
        <v>332</v>
      </c>
      <c r="R2448" s="78" t="s">
        <v>332</v>
      </c>
      <c r="S2448">
        <v>1</v>
      </c>
      <c r="T2448">
        <v>0</v>
      </c>
      <c r="U2448">
        <v>0.03</v>
      </c>
      <c r="AV2448" s="78" t="s">
        <v>145</v>
      </c>
      <c r="AW2448" s="78" t="s">
        <v>6243</v>
      </c>
      <c r="AX2448" s="78" t="s">
        <v>145</v>
      </c>
      <c r="AY2448" s="78" t="s">
        <v>145</v>
      </c>
      <c r="AZ2448" s="78" t="s">
        <v>145</v>
      </c>
    </row>
    <row r="2449" spans="1:52" ht="30" customHeight="1">
      <c r="A2449" s="172" t="s">
        <v>1494</v>
      </c>
      <c r="B2449" s="172" t="s">
        <v>145</v>
      </c>
      <c r="C2449" s="172" t="s">
        <v>145</v>
      </c>
      <c r="D2449" s="173"/>
      <c r="E2449" s="184"/>
      <c r="F2449" s="178">
        <f>TRUNC(SUMIF(N2443:N2448, N2442, F2443:F2448),0)</f>
        <v>157889</v>
      </c>
      <c r="G2449" s="184"/>
      <c r="H2449" s="178">
        <f>TRUNC(SUMIF(N2443:N2448, N2442, H2443:H2448),0)</f>
        <v>5262972</v>
      </c>
      <c r="I2449" s="184"/>
      <c r="J2449" s="178">
        <f>TRUNC(SUMIF(N2443:N2448, N2442, J2443:J2448),0)</f>
        <v>263148</v>
      </c>
      <c r="K2449" s="184"/>
      <c r="L2449" s="178">
        <f>F2449+H2449+J2449</f>
        <v>5684009</v>
      </c>
      <c r="M2449" s="172" t="s">
        <v>145</v>
      </c>
      <c r="N2449" s="78" t="s">
        <v>342</v>
      </c>
      <c r="O2449" s="78" t="s">
        <v>342</v>
      </c>
      <c r="P2449" s="78" t="s">
        <v>145</v>
      </c>
      <c r="Q2449" s="78" t="s">
        <v>145</v>
      </c>
      <c r="R2449" s="78" t="s">
        <v>145</v>
      </c>
      <c r="AV2449" s="78" t="s">
        <v>145</v>
      </c>
      <c r="AW2449" s="78" t="s">
        <v>145</v>
      </c>
      <c r="AX2449" s="78" t="s">
        <v>145</v>
      </c>
      <c r="AY2449" s="78" t="s">
        <v>145</v>
      </c>
      <c r="AZ2449" s="78" t="s">
        <v>145</v>
      </c>
    </row>
    <row r="2450" spans="1:52" ht="30" customHeight="1">
      <c r="A2450" s="173"/>
      <c r="B2450" s="173"/>
      <c r="C2450" s="173"/>
      <c r="D2450" s="173"/>
      <c r="E2450" s="184"/>
      <c r="F2450" s="178"/>
      <c r="G2450" s="184"/>
      <c r="H2450" s="178"/>
      <c r="I2450" s="184"/>
      <c r="J2450" s="178"/>
      <c r="K2450" s="184"/>
      <c r="L2450" s="178"/>
      <c r="M2450" s="173"/>
    </row>
    <row r="2451" spans="1:52" ht="30" customHeight="1">
      <c r="A2451" s="179" t="s">
        <v>6244</v>
      </c>
      <c r="B2451" s="180"/>
      <c r="C2451" s="180"/>
      <c r="D2451" s="180"/>
      <c r="E2451" s="181"/>
      <c r="F2451" s="182"/>
      <c r="G2451" s="181"/>
      <c r="H2451" s="182"/>
      <c r="I2451" s="181"/>
      <c r="J2451" s="182"/>
      <c r="K2451" s="181"/>
      <c r="L2451" s="182"/>
      <c r="M2451" s="183"/>
      <c r="N2451" s="78" t="s">
        <v>4367</v>
      </c>
    </row>
    <row r="2452" spans="1:52" ht="30" customHeight="1">
      <c r="A2452" s="172" t="s">
        <v>1331</v>
      </c>
      <c r="B2452" s="172" t="s">
        <v>1349</v>
      </c>
      <c r="C2452" s="172" t="s">
        <v>1273</v>
      </c>
      <c r="D2452" s="173">
        <v>1</v>
      </c>
      <c r="E2452" s="184">
        <f>일위대가목록!E375</f>
        <v>112</v>
      </c>
      <c r="F2452" s="178">
        <f>TRUNC(E2452*D2452,1)</f>
        <v>112</v>
      </c>
      <c r="G2452" s="184">
        <f>일위대가목록!F375</f>
        <v>6754</v>
      </c>
      <c r="H2452" s="178">
        <f>TRUNC(G2452*D2452,1)</f>
        <v>6754</v>
      </c>
      <c r="I2452" s="184">
        <f>일위대가목록!G375</f>
        <v>220</v>
      </c>
      <c r="J2452" s="178">
        <f>TRUNC(I2452*D2452,1)</f>
        <v>220</v>
      </c>
      <c r="K2452" s="184">
        <f>TRUNC(E2452+G2452+I2452,1)</f>
        <v>7086</v>
      </c>
      <c r="L2452" s="178">
        <f>TRUNC(F2452+H2452+J2452,1)</f>
        <v>7086</v>
      </c>
      <c r="M2452" s="172" t="s">
        <v>1361</v>
      </c>
      <c r="N2452" s="78" t="s">
        <v>4367</v>
      </c>
      <c r="O2452" s="78" t="s">
        <v>4368</v>
      </c>
      <c r="P2452" s="78" t="s">
        <v>331</v>
      </c>
      <c r="Q2452" s="78" t="s">
        <v>332</v>
      </c>
      <c r="R2452" s="78" t="s">
        <v>332</v>
      </c>
      <c r="AV2452" s="78" t="s">
        <v>145</v>
      </c>
      <c r="AW2452" s="78" t="s">
        <v>6245</v>
      </c>
      <c r="AX2452" s="78" t="s">
        <v>145</v>
      </c>
      <c r="AY2452" s="78" t="s">
        <v>145</v>
      </c>
      <c r="AZ2452" s="78" t="s">
        <v>145</v>
      </c>
    </row>
    <row r="2453" spans="1:52" ht="30" customHeight="1">
      <c r="A2453" s="172" t="s">
        <v>1328</v>
      </c>
      <c r="B2453" s="172" t="s">
        <v>1349</v>
      </c>
      <c r="C2453" s="172" t="s">
        <v>1273</v>
      </c>
      <c r="D2453" s="173">
        <v>1</v>
      </c>
      <c r="E2453" s="184">
        <f>일위대가목록!E376</f>
        <v>19</v>
      </c>
      <c r="F2453" s="178">
        <f>TRUNC(E2453*D2453,1)</f>
        <v>19</v>
      </c>
      <c r="G2453" s="184">
        <f>일위대가목록!F376</f>
        <v>1718</v>
      </c>
      <c r="H2453" s="178">
        <f>TRUNC(G2453*D2453,1)</f>
        <v>1718</v>
      </c>
      <c r="I2453" s="184">
        <f>일위대가목록!G376</f>
        <v>54</v>
      </c>
      <c r="J2453" s="178">
        <f>TRUNC(I2453*D2453,1)</f>
        <v>54</v>
      </c>
      <c r="K2453" s="184">
        <f>TRUNC(E2453+G2453+I2453,1)</f>
        <v>1791</v>
      </c>
      <c r="L2453" s="178">
        <f>TRUNC(F2453+H2453+J2453,1)</f>
        <v>1791</v>
      </c>
      <c r="M2453" s="172" t="s">
        <v>1363</v>
      </c>
      <c r="N2453" s="78" t="s">
        <v>4367</v>
      </c>
      <c r="O2453" s="78" t="s">
        <v>4369</v>
      </c>
      <c r="P2453" s="78" t="s">
        <v>331</v>
      </c>
      <c r="Q2453" s="78" t="s">
        <v>332</v>
      </c>
      <c r="R2453" s="78" t="s">
        <v>332</v>
      </c>
      <c r="AV2453" s="78" t="s">
        <v>145</v>
      </c>
      <c r="AW2453" s="78" t="s">
        <v>6246</v>
      </c>
      <c r="AX2453" s="78" t="s">
        <v>145</v>
      </c>
      <c r="AY2453" s="78" t="s">
        <v>145</v>
      </c>
      <c r="AZ2453" s="78" t="s">
        <v>145</v>
      </c>
    </row>
    <row r="2454" spans="1:52" ht="30" customHeight="1">
      <c r="A2454" s="172" t="s">
        <v>1494</v>
      </c>
      <c r="B2454" s="172" t="s">
        <v>145</v>
      </c>
      <c r="C2454" s="172" t="s">
        <v>145</v>
      </c>
      <c r="D2454" s="173"/>
      <c r="E2454" s="184"/>
      <c r="F2454" s="178">
        <f>TRUNC(SUMIF(N2452:N2453, N2451, F2452:F2453),0)</f>
        <v>131</v>
      </c>
      <c r="G2454" s="184"/>
      <c r="H2454" s="178">
        <f>TRUNC(SUMIF(N2452:N2453, N2451, H2452:H2453),0)</f>
        <v>8472</v>
      </c>
      <c r="I2454" s="184"/>
      <c r="J2454" s="178">
        <f>TRUNC(SUMIF(N2452:N2453, N2451, J2452:J2453),0)</f>
        <v>274</v>
      </c>
      <c r="K2454" s="184"/>
      <c r="L2454" s="178">
        <f>F2454+H2454+J2454</f>
        <v>8877</v>
      </c>
      <c r="M2454" s="172" t="s">
        <v>145</v>
      </c>
      <c r="N2454" s="78" t="s">
        <v>342</v>
      </c>
      <c r="O2454" s="78" t="s">
        <v>342</v>
      </c>
      <c r="P2454" s="78" t="s">
        <v>145</v>
      </c>
      <c r="Q2454" s="78" t="s">
        <v>145</v>
      </c>
      <c r="R2454" s="78" t="s">
        <v>145</v>
      </c>
      <c r="AV2454" s="78" t="s">
        <v>145</v>
      </c>
      <c r="AW2454" s="78" t="s">
        <v>145</v>
      </c>
      <c r="AX2454" s="78" t="s">
        <v>145</v>
      </c>
      <c r="AY2454" s="78" t="s">
        <v>145</v>
      </c>
      <c r="AZ2454" s="78" t="s">
        <v>145</v>
      </c>
    </row>
    <row r="2455" spans="1:52" ht="30" customHeight="1">
      <c r="A2455" s="173"/>
      <c r="B2455" s="173"/>
      <c r="C2455" s="173"/>
      <c r="D2455" s="173"/>
      <c r="E2455" s="184"/>
      <c r="F2455" s="178"/>
      <c r="G2455" s="184"/>
      <c r="H2455" s="178"/>
      <c r="I2455" s="184"/>
      <c r="J2455" s="178"/>
      <c r="K2455" s="184"/>
      <c r="L2455" s="178"/>
      <c r="M2455" s="173"/>
    </row>
    <row r="2456" spans="1:52" ht="30" customHeight="1">
      <c r="A2456" s="179" t="s">
        <v>6247</v>
      </c>
      <c r="B2456" s="180"/>
      <c r="C2456" s="180"/>
      <c r="D2456" s="180"/>
      <c r="E2456" s="181"/>
      <c r="F2456" s="182"/>
      <c r="G2456" s="181"/>
      <c r="H2456" s="182"/>
      <c r="I2456" s="181"/>
      <c r="J2456" s="182"/>
      <c r="K2456" s="181"/>
      <c r="L2456" s="182"/>
      <c r="M2456" s="183"/>
      <c r="N2456" s="78" t="s">
        <v>4368</v>
      </c>
    </row>
    <row r="2457" spans="1:52" ht="30" customHeight="1">
      <c r="A2457" s="172" t="s">
        <v>1869</v>
      </c>
      <c r="B2457" s="172" t="s">
        <v>1870</v>
      </c>
      <c r="C2457" s="172" t="s">
        <v>1273</v>
      </c>
      <c r="D2457" s="173">
        <v>1.8852000000000001E-2</v>
      </c>
      <c r="E2457" s="184">
        <f>단가대비표!O62</f>
        <v>2980</v>
      </c>
      <c r="F2457" s="178">
        <f t="shared" ref="F2457:F2466" si="379">TRUNC(E2457*D2457,1)</f>
        <v>56.1</v>
      </c>
      <c r="G2457" s="184">
        <f>단가대비표!P62</f>
        <v>0</v>
      </c>
      <c r="H2457" s="178">
        <f t="shared" ref="H2457:H2466" si="380">TRUNC(G2457*D2457,1)</f>
        <v>0</v>
      </c>
      <c r="I2457" s="184">
        <f>단가대비표!V62</f>
        <v>0</v>
      </c>
      <c r="J2457" s="178">
        <f t="shared" ref="J2457:J2466" si="381">TRUNC(I2457*D2457,1)</f>
        <v>0</v>
      </c>
      <c r="K2457" s="184">
        <f t="shared" ref="K2457:L2466" si="382">TRUNC(E2457+G2457+I2457,1)</f>
        <v>2980</v>
      </c>
      <c r="L2457" s="178">
        <f t="shared" si="382"/>
        <v>56.1</v>
      </c>
      <c r="M2457" s="172" t="s">
        <v>145</v>
      </c>
      <c r="N2457" s="78" t="s">
        <v>4368</v>
      </c>
      <c r="O2457" s="78" t="s">
        <v>6206</v>
      </c>
      <c r="P2457" s="78" t="s">
        <v>332</v>
      </c>
      <c r="Q2457" s="78" t="s">
        <v>332</v>
      </c>
      <c r="R2457" s="78" t="s">
        <v>331</v>
      </c>
      <c r="AV2457" s="78" t="s">
        <v>145</v>
      </c>
      <c r="AW2457" s="78" t="s">
        <v>6248</v>
      </c>
      <c r="AX2457" s="78" t="s">
        <v>145</v>
      </c>
      <c r="AY2457" s="78" t="s">
        <v>145</v>
      </c>
      <c r="AZ2457" s="78" t="s">
        <v>145</v>
      </c>
    </row>
    <row r="2458" spans="1:52" ht="30" customHeight="1">
      <c r="A2458" s="172" t="s">
        <v>1871</v>
      </c>
      <c r="B2458" s="172" t="s">
        <v>1872</v>
      </c>
      <c r="C2458" s="172" t="s">
        <v>1604</v>
      </c>
      <c r="D2458" s="173">
        <v>6.4260000000000002</v>
      </c>
      <c r="E2458" s="184">
        <f>단가대비표!O52</f>
        <v>2</v>
      </c>
      <c r="F2458" s="178">
        <f t="shared" si="379"/>
        <v>12.8</v>
      </c>
      <c r="G2458" s="184">
        <f>단가대비표!P52</f>
        <v>0</v>
      </c>
      <c r="H2458" s="178">
        <f t="shared" si="380"/>
        <v>0</v>
      </c>
      <c r="I2458" s="184">
        <f>단가대비표!V52</f>
        <v>0</v>
      </c>
      <c r="J2458" s="178">
        <f t="shared" si="381"/>
        <v>0</v>
      </c>
      <c r="K2458" s="184">
        <f t="shared" si="382"/>
        <v>2</v>
      </c>
      <c r="L2458" s="178">
        <f t="shared" si="382"/>
        <v>12.8</v>
      </c>
      <c r="M2458" s="172" t="s">
        <v>1873</v>
      </c>
      <c r="N2458" s="78" t="s">
        <v>4368</v>
      </c>
      <c r="O2458" s="78" t="s">
        <v>6208</v>
      </c>
      <c r="P2458" s="78" t="s">
        <v>332</v>
      </c>
      <c r="Q2458" s="78" t="s">
        <v>332</v>
      </c>
      <c r="R2458" s="78" t="s">
        <v>331</v>
      </c>
      <c r="AV2458" s="78" t="s">
        <v>145</v>
      </c>
      <c r="AW2458" s="78" t="s">
        <v>6249</v>
      </c>
      <c r="AX2458" s="78" t="s">
        <v>145</v>
      </c>
      <c r="AY2458" s="78" t="s">
        <v>145</v>
      </c>
      <c r="AZ2458" s="78" t="s">
        <v>145</v>
      </c>
    </row>
    <row r="2459" spans="1:52" ht="30" customHeight="1">
      <c r="A2459" s="172" t="s">
        <v>1874</v>
      </c>
      <c r="B2459" s="172" t="s">
        <v>1875</v>
      </c>
      <c r="C2459" s="172" t="s">
        <v>1273</v>
      </c>
      <c r="D2459" s="173">
        <v>2.8800000000000002E-3</v>
      </c>
      <c r="E2459" s="184">
        <f>단가대비표!O59</f>
        <v>15133</v>
      </c>
      <c r="F2459" s="178">
        <f t="shared" si="379"/>
        <v>43.5</v>
      </c>
      <c r="G2459" s="184">
        <f>단가대비표!P59</f>
        <v>0</v>
      </c>
      <c r="H2459" s="178">
        <f t="shared" si="380"/>
        <v>0</v>
      </c>
      <c r="I2459" s="184">
        <f>단가대비표!V59</f>
        <v>0</v>
      </c>
      <c r="J2459" s="178">
        <f t="shared" si="381"/>
        <v>0</v>
      </c>
      <c r="K2459" s="184">
        <f t="shared" si="382"/>
        <v>15133</v>
      </c>
      <c r="L2459" s="178">
        <f t="shared" si="382"/>
        <v>43.5</v>
      </c>
      <c r="M2459" s="172" t="s">
        <v>145</v>
      </c>
      <c r="N2459" s="78" t="s">
        <v>4368</v>
      </c>
      <c r="O2459" s="78" t="s">
        <v>6210</v>
      </c>
      <c r="P2459" s="78" t="s">
        <v>332</v>
      </c>
      <c r="Q2459" s="78" t="s">
        <v>332</v>
      </c>
      <c r="R2459" s="78" t="s">
        <v>331</v>
      </c>
      <c r="AV2459" s="78" t="s">
        <v>145</v>
      </c>
      <c r="AW2459" s="78" t="s">
        <v>6250</v>
      </c>
      <c r="AX2459" s="78" t="s">
        <v>145</v>
      </c>
      <c r="AY2459" s="78" t="s">
        <v>145</v>
      </c>
      <c r="AZ2459" s="78" t="s">
        <v>145</v>
      </c>
    </row>
    <row r="2460" spans="1:52" ht="30" customHeight="1">
      <c r="A2460" s="172" t="s">
        <v>1333</v>
      </c>
      <c r="B2460" s="172" t="s">
        <v>1334</v>
      </c>
      <c r="C2460" s="172" t="s">
        <v>1143</v>
      </c>
      <c r="D2460" s="173">
        <v>2.1252E-2</v>
      </c>
      <c r="E2460" s="184">
        <f>일위대가목록!E371</f>
        <v>0</v>
      </c>
      <c r="F2460" s="178">
        <f t="shared" si="379"/>
        <v>0</v>
      </c>
      <c r="G2460" s="184">
        <f>일위대가목록!F371</f>
        <v>0</v>
      </c>
      <c r="H2460" s="178">
        <f t="shared" si="380"/>
        <v>0</v>
      </c>
      <c r="I2460" s="184">
        <f>일위대가목록!G371</f>
        <v>153</v>
      </c>
      <c r="J2460" s="178">
        <f t="shared" si="381"/>
        <v>3.2</v>
      </c>
      <c r="K2460" s="184">
        <f t="shared" si="382"/>
        <v>153</v>
      </c>
      <c r="L2460" s="178">
        <f t="shared" si="382"/>
        <v>3.2</v>
      </c>
      <c r="M2460" s="172" t="s">
        <v>1352</v>
      </c>
      <c r="N2460" s="78" t="s">
        <v>4368</v>
      </c>
      <c r="O2460" s="78" t="s">
        <v>4364</v>
      </c>
      <c r="P2460" s="78" t="s">
        <v>331</v>
      </c>
      <c r="Q2460" s="78" t="s">
        <v>332</v>
      </c>
      <c r="R2460" s="78" t="s">
        <v>332</v>
      </c>
      <c r="AV2460" s="78" t="s">
        <v>145</v>
      </c>
      <c r="AW2460" s="78" t="s">
        <v>6251</v>
      </c>
      <c r="AX2460" s="78" t="s">
        <v>145</v>
      </c>
      <c r="AY2460" s="78" t="s">
        <v>145</v>
      </c>
      <c r="AZ2460" s="78" t="s">
        <v>145</v>
      </c>
    </row>
    <row r="2461" spans="1:52" ht="30" customHeight="1">
      <c r="A2461" s="172" t="s">
        <v>1799</v>
      </c>
      <c r="B2461" s="172" t="s">
        <v>1800</v>
      </c>
      <c r="C2461" s="172" t="s">
        <v>1801</v>
      </c>
      <c r="D2461" s="173">
        <v>0.12852</v>
      </c>
      <c r="E2461" s="184">
        <f>단가대비표!O344</f>
        <v>0</v>
      </c>
      <c r="F2461" s="178">
        <f t="shared" si="379"/>
        <v>0</v>
      </c>
      <c r="G2461" s="184">
        <f>단가대비표!P344</f>
        <v>0</v>
      </c>
      <c r="H2461" s="178">
        <f t="shared" si="380"/>
        <v>0</v>
      </c>
      <c r="I2461" s="184">
        <f>단가대비표!V344</f>
        <v>111</v>
      </c>
      <c r="J2461" s="178">
        <f t="shared" si="381"/>
        <v>14.2</v>
      </c>
      <c r="K2461" s="184">
        <f t="shared" si="382"/>
        <v>111</v>
      </c>
      <c r="L2461" s="178">
        <f t="shared" si="382"/>
        <v>14.2</v>
      </c>
      <c r="M2461" s="172" t="s">
        <v>145</v>
      </c>
      <c r="N2461" s="78" t="s">
        <v>4368</v>
      </c>
      <c r="O2461" s="78" t="s">
        <v>5490</v>
      </c>
      <c r="P2461" s="78" t="s">
        <v>332</v>
      </c>
      <c r="Q2461" s="78" t="s">
        <v>332</v>
      </c>
      <c r="R2461" s="78" t="s">
        <v>331</v>
      </c>
      <c r="AV2461" s="78" t="s">
        <v>145</v>
      </c>
      <c r="AW2461" s="78" t="s">
        <v>6252</v>
      </c>
      <c r="AX2461" s="78" t="s">
        <v>145</v>
      </c>
      <c r="AY2461" s="78" t="s">
        <v>145</v>
      </c>
      <c r="AZ2461" s="78" t="s">
        <v>145</v>
      </c>
    </row>
    <row r="2462" spans="1:52" ht="30" customHeight="1">
      <c r="A2462" s="172" t="s">
        <v>1885</v>
      </c>
      <c r="B2462" s="172" t="s">
        <v>1514</v>
      </c>
      <c r="C2462" s="172" t="s">
        <v>1515</v>
      </c>
      <c r="D2462" s="173">
        <v>2.6159999999999999E-2</v>
      </c>
      <c r="E2462" s="184">
        <f>단가대비표!O352</f>
        <v>0</v>
      </c>
      <c r="F2462" s="178">
        <f t="shared" si="379"/>
        <v>0</v>
      </c>
      <c r="G2462" s="184">
        <f>단가대비표!P352</f>
        <v>219236</v>
      </c>
      <c r="H2462" s="178">
        <f t="shared" si="380"/>
        <v>5735.2</v>
      </c>
      <c r="I2462" s="184">
        <f>단가대비표!V352</f>
        <v>0</v>
      </c>
      <c r="J2462" s="178">
        <f t="shared" si="381"/>
        <v>0</v>
      </c>
      <c r="K2462" s="184">
        <f t="shared" si="382"/>
        <v>219236</v>
      </c>
      <c r="L2462" s="178">
        <f t="shared" si="382"/>
        <v>5735.2</v>
      </c>
      <c r="M2462" s="172" t="s">
        <v>145</v>
      </c>
      <c r="N2462" s="78" t="s">
        <v>4368</v>
      </c>
      <c r="O2462" s="78" t="s">
        <v>6253</v>
      </c>
      <c r="P2462" s="78" t="s">
        <v>332</v>
      </c>
      <c r="Q2462" s="78" t="s">
        <v>332</v>
      </c>
      <c r="R2462" s="78" t="s">
        <v>331</v>
      </c>
      <c r="V2462">
        <v>1</v>
      </c>
      <c r="AV2462" s="78" t="s">
        <v>145</v>
      </c>
      <c r="AW2462" s="78" t="s">
        <v>6254</v>
      </c>
      <c r="AX2462" s="78" t="s">
        <v>145</v>
      </c>
      <c r="AY2462" s="78" t="s">
        <v>145</v>
      </c>
      <c r="AZ2462" s="78" t="s">
        <v>145</v>
      </c>
    </row>
    <row r="2463" spans="1:52" ht="30" customHeight="1">
      <c r="A2463" s="172" t="s">
        <v>1516</v>
      </c>
      <c r="B2463" s="172" t="s">
        <v>1514</v>
      </c>
      <c r="C2463" s="172" t="s">
        <v>1515</v>
      </c>
      <c r="D2463" s="173">
        <v>6.7199999999999996E-4</v>
      </c>
      <c r="E2463" s="184">
        <f>단가대비표!O345</f>
        <v>0</v>
      </c>
      <c r="F2463" s="178">
        <f t="shared" si="379"/>
        <v>0</v>
      </c>
      <c r="G2463" s="184">
        <f>단가대비표!P345</f>
        <v>169804</v>
      </c>
      <c r="H2463" s="178">
        <f t="shared" si="380"/>
        <v>114.1</v>
      </c>
      <c r="I2463" s="184">
        <f>단가대비표!V345</f>
        <v>0</v>
      </c>
      <c r="J2463" s="178">
        <f t="shared" si="381"/>
        <v>0</v>
      </c>
      <c r="K2463" s="184">
        <f t="shared" si="382"/>
        <v>169804</v>
      </c>
      <c r="L2463" s="178">
        <f t="shared" si="382"/>
        <v>114.1</v>
      </c>
      <c r="M2463" s="172" t="s">
        <v>145</v>
      </c>
      <c r="N2463" s="78" t="s">
        <v>4368</v>
      </c>
      <c r="O2463" s="78" t="s">
        <v>4472</v>
      </c>
      <c r="P2463" s="78" t="s">
        <v>332</v>
      </c>
      <c r="Q2463" s="78" t="s">
        <v>332</v>
      </c>
      <c r="R2463" s="78" t="s">
        <v>331</v>
      </c>
      <c r="V2463">
        <v>1</v>
      </c>
      <c r="AV2463" s="78" t="s">
        <v>145</v>
      </c>
      <c r="AW2463" s="78" t="s">
        <v>6255</v>
      </c>
      <c r="AX2463" s="78" t="s">
        <v>145</v>
      </c>
      <c r="AY2463" s="78" t="s">
        <v>145</v>
      </c>
      <c r="AZ2463" s="78" t="s">
        <v>145</v>
      </c>
    </row>
    <row r="2464" spans="1:52" ht="30" customHeight="1">
      <c r="A2464" s="172" t="s">
        <v>1853</v>
      </c>
      <c r="B2464" s="172" t="s">
        <v>1514</v>
      </c>
      <c r="C2464" s="172" t="s">
        <v>1515</v>
      </c>
      <c r="D2464" s="173">
        <v>2.6519999999999998E-3</v>
      </c>
      <c r="E2464" s="184">
        <f>단가대비표!O354</f>
        <v>0</v>
      </c>
      <c r="F2464" s="178">
        <f t="shared" si="379"/>
        <v>0</v>
      </c>
      <c r="G2464" s="184">
        <f>단가대비표!P354</f>
        <v>278326</v>
      </c>
      <c r="H2464" s="178">
        <f t="shared" si="380"/>
        <v>738.1</v>
      </c>
      <c r="I2464" s="184">
        <f>단가대비표!V354</f>
        <v>0</v>
      </c>
      <c r="J2464" s="178">
        <f t="shared" si="381"/>
        <v>0</v>
      </c>
      <c r="K2464" s="184">
        <f t="shared" si="382"/>
        <v>278326</v>
      </c>
      <c r="L2464" s="178">
        <f t="shared" si="382"/>
        <v>738.1</v>
      </c>
      <c r="M2464" s="172" t="s">
        <v>145</v>
      </c>
      <c r="N2464" s="78" t="s">
        <v>4368</v>
      </c>
      <c r="O2464" s="78" t="s">
        <v>4632</v>
      </c>
      <c r="P2464" s="78" t="s">
        <v>332</v>
      </c>
      <c r="Q2464" s="78" t="s">
        <v>332</v>
      </c>
      <c r="R2464" s="78" t="s">
        <v>331</v>
      </c>
      <c r="V2464">
        <v>1</v>
      </c>
      <c r="AV2464" s="78" t="s">
        <v>145</v>
      </c>
      <c r="AW2464" s="78" t="s">
        <v>6256</v>
      </c>
      <c r="AX2464" s="78" t="s">
        <v>145</v>
      </c>
      <c r="AY2464" s="78" t="s">
        <v>145</v>
      </c>
      <c r="AZ2464" s="78" t="s">
        <v>145</v>
      </c>
    </row>
    <row r="2465" spans="1:52" ht="30" customHeight="1">
      <c r="A2465" s="172" t="s">
        <v>1565</v>
      </c>
      <c r="B2465" s="172" t="s">
        <v>1514</v>
      </c>
      <c r="C2465" s="172" t="s">
        <v>1515</v>
      </c>
      <c r="D2465" s="173">
        <v>7.5600000000000005E-4</v>
      </c>
      <c r="E2465" s="184">
        <f>단가대비표!O346</f>
        <v>0</v>
      </c>
      <c r="F2465" s="178">
        <f t="shared" si="379"/>
        <v>0</v>
      </c>
      <c r="G2465" s="184">
        <f>단가대비표!P346</f>
        <v>221506</v>
      </c>
      <c r="H2465" s="178">
        <f t="shared" si="380"/>
        <v>167.4</v>
      </c>
      <c r="I2465" s="184">
        <f>단가대비표!V346</f>
        <v>0</v>
      </c>
      <c r="J2465" s="178">
        <f t="shared" si="381"/>
        <v>0</v>
      </c>
      <c r="K2465" s="184">
        <f t="shared" si="382"/>
        <v>221506</v>
      </c>
      <c r="L2465" s="178">
        <f t="shared" si="382"/>
        <v>167.4</v>
      </c>
      <c r="M2465" s="172" t="s">
        <v>145</v>
      </c>
      <c r="N2465" s="78" t="s">
        <v>4368</v>
      </c>
      <c r="O2465" s="78" t="s">
        <v>4533</v>
      </c>
      <c r="P2465" s="78" t="s">
        <v>332</v>
      </c>
      <c r="Q2465" s="78" t="s">
        <v>332</v>
      </c>
      <c r="R2465" s="78" t="s">
        <v>331</v>
      </c>
      <c r="V2465">
        <v>1</v>
      </c>
      <c r="AV2465" s="78" t="s">
        <v>145</v>
      </c>
      <c r="AW2465" s="78" t="s">
        <v>6257</v>
      </c>
      <c r="AX2465" s="78" t="s">
        <v>145</v>
      </c>
      <c r="AY2465" s="78" t="s">
        <v>145</v>
      </c>
      <c r="AZ2465" s="78" t="s">
        <v>145</v>
      </c>
    </row>
    <row r="2466" spans="1:52" ht="30" customHeight="1">
      <c r="A2466" s="172" t="s">
        <v>1580</v>
      </c>
      <c r="B2466" s="172" t="s">
        <v>1673</v>
      </c>
      <c r="C2466" s="172" t="s">
        <v>1096</v>
      </c>
      <c r="D2466" s="173">
        <v>1</v>
      </c>
      <c r="E2466" s="184">
        <v>0</v>
      </c>
      <c r="F2466" s="178">
        <f t="shared" si="379"/>
        <v>0</v>
      </c>
      <c r="G2466" s="184">
        <v>0</v>
      </c>
      <c r="H2466" s="178">
        <f t="shared" si="380"/>
        <v>0</v>
      </c>
      <c r="I2466" s="184">
        <f>TRUNC(SUMIF(V2457:V2466, RIGHTB(O2466, 1), H2457:H2466)*U2466, 2)</f>
        <v>202.64</v>
      </c>
      <c r="J2466" s="178">
        <f t="shared" si="381"/>
        <v>202.6</v>
      </c>
      <c r="K2466" s="184">
        <f t="shared" si="382"/>
        <v>202.6</v>
      </c>
      <c r="L2466" s="178">
        <f t="shared" si="382"/>
        <v>202.6</v>
      </c>
      <c r="M2466" s="172" t="s">
        <v>145</v>
      </c>
      <c r="N2466" s="78" t="s">
        <v>4368</v>
      </c>
      <c r="O2466" s="78" t="s">
        <v>4186</v>
      </c>
      <c r="P2466" s="78" t="s">
        <v>332</v>
      </c>
      <c r="Q2466" s="78" t="s">
        <v>332</v>
      </c>
      <c r="R2466" s="78" t="s">
        <v>332</v>
      </c>
      <c r="S2466">
        <v>1</v>
      </c>
      <c r="T2466">
        <v>2</v>
      </c>
      <c r="U2466">
        <v>0.03</v>
      </c>
      <c r="AV2466" s="78" t="s">
        <v>145</v>
      </c>
      <c r="AW2466" s="78" t="s">
        <v>6258</v>
      </c>
      <c r="AX2466" s="78" t="s">
        <v>145</v>
      </c>
      <c r="AY2466" s="78" t="s">
        <v>145</v>
      </c>
      <c r="AZ2466" s="78" t="s">
        <v>145</v>
      </c>
    </row>
    <row r="2467" spans="1:52" ht="30" customHeight="1">
      <c r="A2467" s="172" t="s">
        <v>1494</v>
      </c>
      <c r="B2467" s="172" t="s">
        <v>145</v>
      </c>
      <c r="C2467" s="172" t="s">
        <v>145</v>
      </c>
      <c r="D2467" s="173"/>
      <c r="E2467" s="184"/>
      <c r="F2467" s="178">
        <f>TRUNC(SUMIF(N2457:N2466, N2456, F2457:F2466),0)</f>
        <v>112</v>
      </c>
      <c r="G2467" s="184"/>
      <c r="H2467" s="178">
        <f>TRUNC(SUMIF(N2457:N2466, N2456, H2457:H2466),0)</f>
        <v>6754</v>
      </c>
      <c r="I2467" s="184"/>
      <c r="J2467" s="178">
        <f>TRUNC(SUMIF(N2457:N2466, N2456, J2457:J2466),0)</f>
        <v>220</v>
      </c>
      <c r="K2467" s="184"/>
      <c r="L2467" s="178">
        <f>F2467+H2467+J2467</f>
        <v>7086</v>
      </c>
      <c r="M2467" s="172" t="s">
        <v>145</v>
      </c>
      <c r="N2467" s="78" t="s">
        <v>342</v>
      </c>
      <c r="O2467" s="78" t="s">
        <v>342</v>
      </c>
      <c r="P2467" s="78" t="s">
        <v>145</v>
      </c>
      <c r="Q2467" s="78" t="s">
        <v>145</v>
      </c>
      <c r="R2467" s="78" t="s">
        <v>145</v>
      </c>
      <c r="AV2467" s="78" t="s">
        <v>145</v>
      </c>
      <c r="AW2467" s="78" t="s">
        <v>145</v>
      </c>
      <c r="AX2467" s="78" t="s">
        <v>145</v>
      </c>
      <c r="AY2467" s="78" t="s">
        <v>145</v>
      </c>
      <c r="AZ2467" s="78" t="s">
        <v>145</v>
      </c>
    </row>
    <row r="2468" spans="1:52" ht="30" customHeight="1">
      <c r="A2468" s="173"/>
      <c r="B2468" s="173"/>
      <c r="C2468" s="173"/>
      <c r="D2468" s="173"/>
      <c r="E2468" s="184"/>
      <c r="F2468" s="178"/>
      <c r="G2468" s="184"/>
      <c r="H2468" s="178"/>
      <c r="I2468" s="184"/>
      <c r="J2468" s="178"/>
      <c r="K2468" s="184"/>
      <c r="L2468" s="178"/>
      <c r="M2468" s="173"/>
    </row>
    <row r="2469" spans="1:52" ht="30" customHeight="1">
      <c r="A2469" s="179" t="s">
        <v>6259</v>
      </c>
      <c r="B2469" s="180"/>
      <c r="C2469" s="180"/>
      <c r="D2469" s="180"/>
      <c r="E2469" s="181"/>
      <c r="F2469" s="182"/>
      <c r="G2469" s="181"/>
      <c r="H2469" s="182"/>
      <c r="I2469" s="181"/>
      <c r="J2469" s="182"/>
      <c r="K2469" s="181"/>
      <c r="L2469" s="182"/>
      <c r="M2469" s="183"/>
      <c r="N2469" s="78" t="s">
        <v>4369</v>
      </c>
    </row>
    <row r="2470" spans="1:52" ht="30" customHeight="1">
      <c r="A2470" s="172" t="s">
        <v>1869</v>
      </c>
      <c r="B2470" s="172" t="s">
        <v>1870</v>
      </c>
      <c r="C2470" s="172" t="s">
        <v>1273</v>
      </c>
      <c r="D2470" s="173">
        <v>3.3240000000000001E-3</v>
      </c>
      <c r="E2470" s="184">
        <f>단가대비표!O62</f>
        <v>2980</v>
      </c>
      <c r="F2470" s="178">
        <f t="shared" ref="F2470:F2479" si="383">TRUNC(E2470*D2470,1)</f>
        <v>9.9</v>
      </c>
      <c r="G2470" s="184">
        <f>단가대비표!P62</f>
        <v>0</v>
      </c>
      <c r="H2470" s="178">
        <f t="shared" ref="H2470:H2479" si="384">TRUNC(G2470*D2470,1)</f>
        <v>0</v>
      </c>
      <c r="I2470" s="184">
        <f>단가대비표!V62</f>
        <v>0</v>
      </c>
      <c r="J2470" s="178">
        <f t="shared" ref="J2470:J2479" si="385">TRUNC(I2470*D2470,1)</f>
        <v>0</v>
      </c>
      <c r="K2470" s="184">
        <f t="shared" ref="K2470:L2479" si="386">TRUNC(E2470+G2470+I2470,1)</f>
        <v>2980</v>
      </c>
      <c r="L2470" s="178">
        <f t="shared" si="386"/>
        <v>9.9</v>
      </c>
      <c r="M2470" s="172" t="s">
        <v>145</v>
      </c>
      <c r="N2470" s="78" t="s">
        <v>4369</v>
      </c>
      <c r="O2470" s="78" t="s">
        <v>6206</v>
      </c>
      <c r="P2470" s="78" t="s">
        <v>332</v>
      </c>
      <c r="Q2470" s="78" t="s">
        <v>332</v>
      </c>
      <c r="R2470" s="78" t="s">
        <v>331</v>
      </c>
      <c r="AV2470" s="78" t="s">
        <v>145</v>
      </c>
      <c r="AW2470" s="78" t="s">
        <v>6260</v>
      </c>
      <c r="AX2470" s="78" t="s">
        <v>145</v>
      </c>
      <c r="AY2470" s="78" t="s">
        <v>145</v>
      </c>
      <c r="AZ2470" s="78" t="s">
        <v>145</v>
      </c>
    </row>
    <row r="2471" spans="1:52" ht="30" customHeight="1">
      <c r="A2471" s="172" t="s">
        <v>1871</v>
      </c>
      <c r="B2471" s="172" t="s">
        <v>1872</v>
      </c>
      <c r="C2471" s="172" t="s">
        <v>1604</v>
      </c>
      <c r="D2471" s="173">
        <v>1.1339999999999999</v>
      </c>
      <c r="E2471" s="184">
        <f>단가대비표!O52</f>
        <v>2</v>
      </c>
      <c r="F2471" s="178">
        <f t="shared" si="383"/>
        <v>2.2000000000000002</v>
      </c>
      <c r="G2471" s="184">
        <f>단가대비표!P52</f>
        <v>0</v>
      </c>
      <c r="H2471" s="178">
        <f t="shared" si="384"/>
        <v>0</v>
      </c>
      <c r="I2471" s="184">
        <f>단가대비표!V52</f>
        <v>0</v>
      </c>
      <c r="J2471" s="178">
        <f t="shared" si="385"/>
        <v>0</v>
      </c>
      <c r="K2471" s="184">
        <f t="shared" si="386"/>
        <v>2</v>
      </c>
      <c r="L2471" s="178">
        <f t="shared" si="386"/>
        <v>2.2000000000000002</v>
      </c>
      <c r="M2471" s="172" t="s">
        <v>1873</v>
      </c>
      <c r="N2471" s="78" t="s">
        <v>4369</v>
      </c>
      <c r="O2471" s="78" t="s">
        <v>6208</v>
      </c>
      <c r="P2471" s="78" t="s">
        <v>332</v>
      </c>
      <c r="Q2471" s="78" t="s">
        <v>332</v>
      </c>
      <c r="R2471" s="78" t="s">
        <v>331</v>
      </c>
      <c r="AV2471" s="78" t="s">
        <v>145</v>
      </c>
      <c r="AW2471" s="78" t="s">
        <v>6261</v>
      </c>
      <c r="AX2471" s="78" t="s">
        <v>145</v>
      </c>
      <c r="AY2471" s="78" t="s">
        <v>145</v>
      </c>
      <c r="AZ2471" s="78" t="s">
        <v>145</v>
      </c>
    </row>
    <row r="2472" spans="1:52" ht="30" customHeight="1">
      <c r="A2472" s="172" t="s">
        <v>1874</v>
      </c>
      <c r="B2472" s="172" t="s">
        <v>1875</v>
      </c>
      <c r="C2472" s="172" t="s">
        <v>1273</v>
      </c>
      <c r="D2472" s="173">
        <v>4.8000000000000001E-4</v>
      </c>
      <c r="E2472" s="184">
        <f>단가대비표!O59</f>
        <v>15133</v>
      </c>
      <c r="F2472" s="178">
        <f t="shared" si="383"/>
        <v>7.2</v>
      </c>
      <c r="G2472" s="184">
        <f>단가대비표!P59</f>
        <v>0</v>
      </c>
      <c r="H2472" s="178">
        <f t="shared" si="384"/>
        <v>0</v>
      </c>
      <c r="I2472" s="184">
        <f>단가대비표!V59</f>
        <v>0</v>
      </c>
      <c r="J2472" s="178">
        <f t="shared" si="385"/>
        <v>0</v>
      </c>
      <c r="K2472" s="184">
        <f t="shared" si="386"/>
        <v>15133</v>
      </c>
      <c r="L2472" s="178">
        <f t="shared" si="386"/>
        <v>7.2</v>
      </c>
      <c r="M2472" s="172" t="s">
        <v>145</v>
      </c>
      <c r="N2472" s="78" t="s">
        <v>4369</v>
      </c>
      <c r="O2472" s="78" t="s">
        <v>6210</v>
      </c>
      <c r="P2472" s="78" t="s">
        <v>332</v>
      </c>
      <c r="Q2472" s="78" t="s">
        <v>332</v>
      </c>
      <c r="R2472" s="78" t="s">
        <v>331</v>
      </c>
      <c r="AV2472" s="78" t="s">
        <v>145</v>
      </c>
      <c r="AW2472" s="78" t="s">
        <v>6262</v>
      </c>
      <c r="AX2472" s="78" t="s">
        <v>145</v>
      </c>
      <c r="AY2472" s="78" t="s">
        <v>145</v>
      </c>
      <c r="AZ2472" s="78" t="s">
        <v>145</v>
      </c>
    </row>
    <row r="2473" spans="1:52" ht="30" customHeight="1">
      <c r="A2473" s="172" t="s">
        <v>1333</v>
      </c>
      <c r="B2473" s="172" t="s">
        <v>1334</v>
      </c>
      <c r="C2473" s="172" t="s">
        <v>1143</v>
      </c>
      <c r="D2473" s="173">
        <v>3.7439999999999999E-3</v>
      </c>
      <c r="E2473" s="184">
        <f>일위대가목록!E371</f>
        <v>0</v>
      </c>
      <c r="F2473" s="178">
        <f t="shared" si="383"/>
        <v>0</v>
      </c>
      <c r="G2473" s="184">
        <f>일위대가목록!F371</f>
        <v>0</v>
      </c>
      <c r="H2473" s="178">
        <f t="shared" si="384"/>
        <v>0</v>
      </c>
      <c r="I2473" s="184">
        <f>일위대가목록!G371</f>
        <v>153</v>
      </c>
      <c r="J2473" s="178">
        <f t="shared" si="385"/>
        <v>0.5</v>
      </c>
      <c r="K2473" s="184">
        <f t="shared" si="386"/>
        <v>153</v>
      </c>
      <c r="L2473" s="178">
        <f t="shared" si="386"/>
        <v>0.5</v>
      </c>
      <c r="M2473" s="172" t="s">
        <v>1352</v>
      </c>
      <c r="N2473" s="78" t="s">
        <v>4369</v>
      </c>
      <c r="O2473" s="78" t="s">
        <v>4364</v>
      </c>
      <c r="P2473" s="78" t="s">
        <v>331</v>
      </c>
      <c r="Q2473" s="78" t="s">
        <v>332</v>
      </c>
      <c r="R2473" s="78" t="s">
        <v>332</v>
      </c>
      <c r="AV2473" s="78" t="s">
        <v>145</v>
      </c>
      <c r="AW2473" s="78" t="s">
        <v>6263</v>
      </c>
      <c r="AX2473" s="78" t="s">
        <v>145</v>
      </c>
      <c r="AY2473" s="78" t="s">
        <v>145</v>
      </c>
      <c r="AZ2473" s="78" t="s">
        <v>145</v>
      </c>
    </row>
    <row r="2474" spans="1:52" ht="30" customHeight="1">
      <c r="A2474" s="172" t="s">
        <v>1799</v>
      </c>
      <c r="B2474" s="172" t="s">
        <v>1800</v>
      </c>
      <c r="C2474" s="172" t="s">
        <v>1801</v>
      </c>
      <c r="D2474" s="173">
        <v>2.2679999999999999E-2</v>
      </c>
      <c r="E2474" s="184">
        <f>단가대비표!O344</f>
        <v>0</v>
      </c>
      <c r="F2474" s="178">
        <f t="shared" si="383"/>
        <v>0</v>
      </c>
      <c r="G2474" s="184">
        <f>단가대비표!P344</f>
        <v>0</v>
      </c>
      <c r="H2474" s="178">
        <f t="shared" si="384"/>
        <v>0</v>
      </c>
      <c r="I2474" s="184">
        <f>단가대비표!V344</f>
        <v>111</v>
      </c>
      <c r="J2474" s="178">
        <f t="shared" si="385"/>
        <v>2.5</v>
      </c>
      <c r="K2474" s="184">
        <f t="shared" si="386"/>
        <v>111</v>
      </c>
      <c r="L2474" s="178">
        <f t="shared" si="386"/>
        <v>2.5</v>
      </c>
      <c r="M2474" s="172" t="s">
        <v>145</v>
      </c>
      <c r="N2474" s="78" t="s">
        <v>4369</v>
      </c>
      <c r="O2474" s="78" t="s">
        <v>5490</v>
      </c>
      <c r="P2474" s="78" t="s">
        <v>332</v>
      </c>
      <c r="Q2474" s="78" t="s">
        <v>332</v>
      </c>
      <c r="R2474" s="78" t="s">
        <v>331</v>
      </c>
      <c r="AV2474" s="78" t="s">
        <v>145</v>
      </c>
      <c r="AW2474" s="78" t="s">
        <v>6264</v>
      </c>
      <c r="AX2474" s="78" t="s">
        <v>145</v>
      </c>
      <c r="AY2474" s="78" t="s">
        <v>145</v>
      </c>
      <c r="AZ2474" s="78" t="s">
        <v>145</v>
      </c>
    </row>
    <row r="2475" spans="1:52" ht="30" customHeight="1">
      <c r="A2475" s="172" t="s">
        <v>1885</v>
      </c>
      <c r="B2475" s="172" t="s">
        <v>1514</v>
      </c>
      <c r="C2475" s="172" t="s">
        <v>1515</v>
      </c>
      <c r="D2475" s="173">
        <v>7.0200000000000002E-3</v>
      </c>
      <c r="E2475" s="184">
        <f>단가대비표!O352</f>
        <v>0</v>
      </c>
      <c r="F2475" s="178">
        <f t="shared" si="383"/>
        <v>0</v>
      </c>
      <c r="G2475" s="184">
        <f>단가대비표!P352</f>
        <v>219236</v>
      </c>
      <c r="H2475" s="178">
        <f t="shared" si="384"/>
        <v>1539</v>
      </c>
      <c r="I2475" s="184">
        <f>단가대비표!V352</f>
        <v>0</v>
      </c>
      <c r="J2475" s="178">
        <f t="shared" si="385"/>
        <v>0</v>
      </c>
      <c r="K2475" s="184">
        <f t="shared" si="386"/>
        <v>219236</v>
      </c>
      <c r="L2475" s="178">
        <f t="shared" si="386"/>
        <v>1539</v>
      </c>
      <c r="M2475" s="172" t="s">
        <v>145</v>
      </c>
      <c r="N2475" s="78" t="s">
        <v>4369</v>
      </c>
      <c r="O2475" s="78" t="s">
        <v>6253</v>
      </c>
      <c r="P2475" s="78" t="s">
        <v>332</v>
      </c>
      <c r="Q2475" s="78" t="s">
        <v>332</v>
      </c>
      <c r="R2475" s="78" t="s">
        <v>331</v>
      </c>
      <c r="V2475">
        <v>1</v>
      </c>
      <c r="AV2475" s="78" t="s">
        <v>145</v>
      </c>
      <c r="AW2475" s="78" t="s">
        <v>6265</v>
      </c>
      <c r="AX2475" s="78" t="s">
        <v>145</v>
      </c>
      <c r="AY2475" s="78" t="s">
        <v>145</v>
      </c>
      <c r="AZ2475" s="78" t="s">
        <v>145</v>
      </c>
    </row>
    <row r="2476" spans="1:52" ht="30" customHeight="1">
      <c r="A2476" s="172" t="s">
        <v>1516</v>
      </c>
      <c r="B2476" s="172" t="s">
        <v>1514</v>
      </c>
      <c r="C2476" s="172" t="s">
        <v>1515</v>
      </c>
      <c r="D2476" s="173">
        <v>1.2E-4</v>
      </c>
      <c r="E2476" s="184">
        <f>단가대비표!O345</f>
        <v>0</v>
      </c>
      <c r="F2476" s="178">
        <f t="shared" si="383"/>
        <v>0</v>
      </c>
      <c r="G2476" s="184">
        <f>단가대비표!P345</f>
        <v>169804</v>
      </c>
      <c r="H2476" s="178">
        <f t="shared" si="384"/>
        <v>20.3</v>
      </c>
      <c r="I2476" s="184">
        <f>단가대비표!V345</f>
        <v>0</v>
      </c>
      <c r="J2476" s="178">
        <f t="shared" si="385"/>
        <v>0</v>
      </c>
      <c r="K2476" s="184">
        <f t="shared" si="386"/>
        <v>169804</v>
      </c>
      <c r="L2476" s="178">
        <f t="shared" si="386"/>
        <v>20.3</v>
      </c>
      <c r="M2476" s="172" t="s">
        <v>145</v>
      </c>
      <c r="N2476" s="78" t="s">
        <v>4369</v>
      </c>
      <c r="O2476" s="78" t="s">
        <v>4472</v>
      </c>
      <c r="P2476" s="78" t="s">
        <v>332</v>
      </c>
      <c r="Q2476" s="78" t="s">
        <v>332</v>
      </c>
      <c r="R2476" s="78" t="s">
        <v>331</v>
      </c>
      <c r="V2476">
        <v>1</v>
      </c>
      <c r="AV2476" s="78" t="s">
        <v>145</v>
      </c>
      <c r="AW2476" s="78" t="s">
        <v>6266</v>
      </c>
      <c r="AX2476" s="78" t="s">
        <v>145</v>
      </c>
      <c r="AY2476" s="78" t="s">
        <v>145</v>
      </c>
      <c r="AZ2476" s="78" t="s">
        <v>145</v>
      </c>
    </row>
    <row r="2477" spans="1:52" ht="30" customHeight="1">
      <c r="A2477" s="172" t="s">
        <v>1853</v>
      </c>
      <c r="B2477" s="172" t="s">
        <v>1514</v>
      </c>
      <c r="C2477" s="172" t="s">
        <v>1515</v>
      </c>
      <c r="D2477" s="173">
        <v>4.6799999999999999E-4</v>
      </c>
      <c r="E2477" s="184">
        <f>단가대비표!O354</f>
        <v>0</v>
      </c>
      <c r="F2477" s="178">
        <f t="shared" si="383"/>
        <v>0</v>
      </c>
      <c r="G2477" s="184">
        <f>단가대비표!P354</f>
        <v>278326</v>
      </c>
      <c r="H2477" s="178">
        <f t="shared" si="384"/>
        <v>130.19999999999999</v>
      </c>
      <c r="I2477" s="184">
        <f>단가대비표!V354</f>
        <v>0</v>
      </c>
      <c r="J2477" s="178">
        <f t="shared" si="385"/>
        <v>0</v>
      </c>
      <c r="K2477" s="184">
        <f t="shared" si="386"/>
        <v>278326</v>
      </c>
      <c r="L2477" s="178">
        <f t="shared" si="386"/>
        <v>130.19999999999999</v>
      </c>
      <c r="M2477" s="172" t="s">
        <v>145</v>
      </c>
      <c r="N2477" s="78" t="s">
        <v>4369</v>
      </c>
      <c r="O2477" s="78" t="s">
        <v>4632</v>
      </c>
      <c r="P2477" s="78" t="s">
        <v>332</v>
      </c>
      <c r="Q2477" s="78" t="s">
        <v>332</v>
      </c>
      <c r="R2477" s="78" t="s">
        <v>331</v>
      </c>
      <c r="V2477">
        <v>1</v>
      </c>
      <c r="AV2477" s="78" t="s">
        <v>145</v>
      </c>
      <c r="AW2477" s="78" t="s">
        <v>6267</v>
      </c>
      <c r="AX2477" s="78" t="s">
        <v>145</v>
      </c>
      <c r="AY2477" s="78" t="s">
        <v>145</v>
      </c>
      <c r="AZ2477" s="78" t="s">
        <v>145</v>
      </c>
    </row>
    <row r="2478" spans="1:52" ht="30" customHeight="1">
      <c r="A2478" s="172" t="s">
        <v>1565</v>
      </c>
      <c r="B2478" s="172" t="s">
        <v>1514</v>
      </c>
      <c r="C2478" s="172" t="s">
        <v>1515</v>
      </c>
      <c r="D2478" s="173">
        <v>1.3200000000000001E-4</v>
      </c>
      <c r="E2478" s="184">
        <f>단가대비표!O346</f>
        <v>0</v>
      </c>
      <c r="F2478" s="178">
        <f t="shared" si="383"/>
        <v>0</v>
      </c>
      <c r="G2478" s="184">
        <f>단가대비표!P346</f>
        <v>221506</v>
      </c>
      <c r="H2478" s="178">
        <f t="shared" si="384"/>
        <v>29.2</v>
      </c>
      <c r="I2478" s="184">
        <f>단가대비표!V346</f>
        <v>0</v>
      </c>
      <c r="J2478" s="178">
        <f t="shared" si="385"/>
        <v>0</v>
      </c>
      <c r="K2478" s="184">
        <f t="shared" si="386"/>
        <v>221506</v>
      </c>
      <c r="L2478" s="178">
        <f t="shared" si="386"/>
        <v>29.2</v>
      </c>
      <c r="M2478" s="172" t="s">
        <v>145</v>
      </c>
      <c r="N2478" s="78" t="s">
        <v>4369</v>
      </c>
      <c r="O2478" s="78" t="s">
        <v>4533</v>
      </c>
      <c r="P2478" s="78" t="s">
        <v>332</v>
      </c>
      <c r="Q2478" s="78" t="s">
        <v>332</v>
      </c>
      <c r="R2478" s="78" t="s">
        <v>331</v>
      </c>
      <c r="V2478">
        <v>1</v>
      </c>
      <c r="AV2478" s="78" t="s">
        <v>145</v>
      </c>
      <c r="AW2478" s="78" t="s">
        <v>6268</v>
      </c>
      <c r="AX2478" s="78" t="s">
        <v>145</v>
      </c>
      <c r="AY2478" s="78" t="s">
        <v>145</v>
      </c>
      <c r="AZ2478" s="78" t="s">
        <v>145</v>
      </c>
    </row>
    <row r="2479" spans="1:52" ht="30" customHeight="1">
      <c r="A2479" s="172" t="s">
        <v>1580</v>
      </c>
      <c r="B2479" s="172" t="s">
        <v>1673</v>
      </c>
      <c r="C2479" s="172" t="s">
        <v>1096</v>
      </c>
      <c r="D2479" s="173">
        <v>1</v>
      </c>
      <c r="E2479" s="184">
        <v>0</v>
      </c>
      <c r="F2479" s="178">
        <f t="shared" si="383"/>
        <v>0</v>
      </c>
      <c r="G2479" s="184">
        <v>0</v>
      </c>
      <c r="H2479" s="178">
        <f t="shared" si="384"/>
        <v>0</v>
      </c>
      <c r="I2479" s="184">
        <f>TRUNC(SUMIF(V2470:V2479, RIGHTB(O2479, 1), H2470:H2479)*U2479, 2)</f>
        <v>51.56</v>
      </c>
      <c r="J2479" s="178">
        <f t="shared" si="385"/>
        <v>51.5</v>
      </c>
      <c r="K2479" s="184">
        <f t="shared" si="386"/>
        <v>51.5</v>
      </c>
      <c r="L2479" s="178">
        <f t="shared" si="386"/>
        <v>51.5</v>
      </c>
      <c r="M2479" s="172" t="s">
        <v>145</v>
      </c>
      <c r="N2479" s="78" t="s">
        <v>4369</v>
      </c>
      <c r="O2479" s="78" t="s">
        <v>4186</v>
      </c>
      <c r="P2479" s="78" t="s">
        <v>332</v>
      </c>
      <c r="Q2479" s="78" t="s">
        <v>332</v>
      </c>
      <c r="R2479" s="78" t="s">
        <v>332</v>
      </c>
      <c r="S2479">
        <v>1</v>
      </c>
      <c r="T2479">
        <v>2</v>
      </c>
      <c r="U2479">
        <v>0.03</v>
      </c>
      <c r="AV2479" s="78" t="s">
        <v>145</v>
      </c>
      <c r="AW2479" s="78" t="s">
        <v>6269</v>
      </c>
      <c r="AX2479" s="78" t="s">
        <v>145</v>
      </c>
      <c r="AY2479" s="78" t="s">
        <v>145</v>
      </c>
      <c r="AZ2479" s="78" t="s">
        <v>145</v>
      </c>
    </row>
    <row r="2480" spans="1:52" ht="30" customHeight="1">
      <c r="A2480" s="172" t="s">
        <v>1494</v>
      </c>
      <c r="B2480" s="172" t="s">
        <v>145</v>
      </c>
      <c r="C2480" s="172" t="s">
        <v>145</v>
      </c>
      <c r="D2480" s="173"/>
      <c r="E2480" s="184"/>
      <c r="F2480" s="178">
        <f>TRUNC(SUMIF(N2470:N2479, N2469, F2470:F2479),0)</f>
        <v>19</v>
      </c>
      <c r="G2480" s="184"/>
      <c r="H2480" s="178">
        <f>TRUNC(SUMIF(N2470:N2479, N2469, H2470:H2479),0)</f>
        <v>1718</v>
      </c>
      <c r="I2480" s="184"/>
      <c r="J2480" s="178">
        <f>TRUNC(SUMIF(N2470:N2479, N2469, J2470:J2479),0)</f>
        <v>54</v>
      </c>
      <c r="K2480" s="184"/>
      <c r="L2480" s="178">
        <f>F2480+H2480+J2480</f>
        <v>1791</v>
      </c>
      <c r="M2480" s="172" t="s">
        <v>145</v>
      </c>
      <c r="N2480" s="78" t="s">
        <v>342</v>
      </c>
      <c r="O2480" s="78" t="s">
        <v>342</v>
      </c>
      <c r="P2480" s="78" t="s">
        <v>145</v>
      </c>
      <c r="Q2480" s="78" t="s">
        <v>145</v>
      </c>
      <c r="R2480" s="78" t="s">
        <v>145</v>
      </c>
      <c r="AV2480" s="78" t="s">
        <v>145</v>
      </c>
      <c r="AW2480" s="78" t="s">
        <v>145</v>
      </c>
      <c r="AX2480" s="78" t="s">
        <v>145</v>
      </c>
      <c r="AY2480" s="78" t="s">
        <v>145</v>
      </c>
      <c r="AZ2480" s="78" t="s">
        <v>145</v>
      </c>
    </row>
    <row r="2481" spans="1:52" ht="30" customHeight="1">
      <c r="A2481" s="173"/>
      <c r="B2481" s="173"/>
      <c r="C2481" s="173"/>
      <c r="D2481" s="173"/>
      <c r="E2481" s="184"/>
      <c r="F2481" s="178"/>
      <c r="G2481" s="184"/>
      <c r="H2481" s="178"/>
      <c r="I2481" s="184"/>
      <c r="J2481" s="178"/>
      <c r="K2481" s="184"/>
      <c r="L2481" s="178"/>
      <c r="M2481" s="173"/>
    </row>
    <row r="2482" spans="1:52" ht="30" customHeight="1">
      <c r="A2482" s="179" t="s">
        <v>6270</v>
      </c>
      <c r="B2482" s="180"/>
      <c r="C2482" s="180"/>
      <c r="D2482" s="180"/>
      <c r="E2482" s="181"/>
      <c r="F2482" s="182"/>
      <c r="G2482" s="181"/>
      <c r="H2482" s="182"/>
      <c r="I2482" s="181"/>
      <c r="J2482" s="182"/>
      <c r="K2482" s="181"/>
      <c r="L2482" s="182"/>
      <c r="M2482" s="183"/>
      <c r="N2482" s="78" t="s">
        <v>4370</v>
      </c>
    </row>
    <row r="2483" spans="1:52" ht="30" customHeight="1">
      <c r="A2483" s="172" t="s">
        <v>1672</v>
      </c>
      <c r="B2483" s="172" t="s">
        <v>1514</v>
      </c>
      <c r="C2483" s="172" t="s">
        <v>1515</v>
      </c>
      <c r="D2483" s="173">
        <v>3.5000000000000003E-2</v>
      </c>
      <c r="E2483" s="184">
        <f>단가대비표!O366</f>
        <v>0</v>
      </c>
      <c r="F2483" s="178">
        <f>TRUNC(E2483*D2483,1)</f>
        <v>0</v>
      </c>
      <c r="G2483" s="184">
        <f>단가대비표!P366</f>
        <v>252249</v>
      </c>
      <c r="H2483" s="178">
        <f>TRUNC(G2483*D2483,1)</f>
        <v>8828.7000000000007</v>
      </c>
      <c r="I2483" s="184">
        <f>단가대비표!V366</f>
        <v>0</v>
      </c>
      <c r="J2483" s="178">
        <f>TRUNC(I2483*D2483,1)</f>
        <v>0</v>
      </c>
      <c r="K2483" s="184">
        <f>TRUNC(E2483+G2483+I2483,1)</f>
        <v>252249</v>
      </c>
      <c r="L2483" s="178">
        <f>TRUNC(F2483+H2483+J2483,1)</f>
        <v>8828.7000000000007</v>
      </c>
      <c r="M2483" s="172" t="s">
        <v>145</v>
      </c>
      <c r="N2483" s="78" t="s">
        <v>4370</v>
      </c>
      <c r="O2483" s="78" t="s">
        <v>4926</v>
      </c>
      <c r="P2483" s="78" t="s">
        <v>332</v>
      </c>
      <c r="Q2483" s="78" t="s">
        <v>332</v>
      </c>
      <c r="R2483" s="78" t="s">
        <v>331</v>
      </c>
      <c r="V2483">
        <v>1</v>
      </c>
      <c r="AV2483" s="78" t="s">
        <v>145</v>
      </c>
      <c r="AW2483" s="78" t="s">
        <v>6271</v>
      </c>
      <c r="AX2483" s="78" t="s">
        <v>145</v>
      </c>
      <c r="AY2483" s="78" t="s">
        <v>145</v>
      </c>
      <c r="AZ2483" s="78" t="s">
        <v>145</v>
      </c>
    </row>
    <row r="2484" spans="1:52" ht="30" customHeight="1">
      <c r="A2484" s="172" t="s">
        <v>1580</v>
      </c>
      <c r="B2484" s="172" t="s">
        <v>1701</v>
      </c>
      <c r="C2484" s="172" t="s">
        <v>1096</v>
      </c>
      <c r="D2484" s="173">
        <v>1</v>
      </c>
      <c r="E2484" s="184">
        <v>0</v>
      </c>
      <c r="F2484" s="178">
        <f>TRUNC(E2484*D2484,1)</f>
        <v>0</v>
      </c>
      <c r="G2484" s="184">
        <v>0</v>
      </c>
      <c r="H2484" s="178">
        <f>TRUNC(G2484*D2484,1)</f>
        <v>0</v>
      </c>
      <c r="I2484" s="184">
        <f>TRUNC(SUMIF(V2483:V2484, RIGHTB(O2484, 1), H2483:H2484)*U2484, 2)</f>
        <v>353.14</v>
      </c>
      <c r="J2484" s="178">
        <f>TRUNC(I2484*D2484,1)</f>
        <v>353.1</v>
      </c>
      <c r="K2484" s="184">
        <f>TRUNC(E2484+G2484+I2484,1)</f>
        <v>353.1</v>
      </c>
      <c r="L2484" s="178">
        <f>TRUNC(F2484+H2484+J2484,1)</f>
        <v>353.1</v>
      </c>
      <c r="M2484" s="172" t="s">
        <v>145</v>
      </c>
      <c r="N2484" s="78" t="s">
        <v>4370</v>
      </c>
      <c r="O2484" s="78" t="s">
        <v>4186</v>
      </c>
      <c r="P2484" s="78" t="s">
        <v>332</v>
      </c>
      <c r="Q2484" s="78" t="s">
        <v>332</v>
      </c>
      <c r="R2484" s="78" t="s">
        <v>332</v>
      </c>
      <c r="S2484">
        <v>1</v>
      </c>
      <c r="T2484">
        <v>2</v>
      </c>
      <c r="U2484">
        <v>0.04</v>
      </c>
      <c r="AV2484" s="78" t="s">
        <v>145</v>
      </c>
      <c r="AW2484" s="78" t="s">
        <v>6272</v>
      </c>
      <c r="AX2484" s="78" t="s">
        <v>145</v>
      </c>
      <c r="AY2484" s="78" t="s">
        <v>145</v>
      </c>
      <c r="AZ2484" s="78" t="s">
        <v>145</v>
      </c>
    </row>
    <row r="2485" spans="1:52" ht="30" customHeight="1">
      <c r="A2485" s="172" t="s">
        <v>1494</v>
      </c>
      <c r="B2485" s="172" t="s">
        <v>145</v>
      </c>
      <c r="C2485" s="172" t="s">
        <v>145</v>
      </c>
      <c r="D2485" s="173"/>
      <c r="E2485" s="184"/>
      <c r="F2485" s="178">
        <f>TRUNC(SUMIF(N2483:N2484, N2482, F2483:F2484),0)</f>
        <v>0</v>
      </c>
      <c r="G2485" s="184"/>
      <c r="H2485" s="178">
        <f>TRUNC(SUMIF(N2483:N2484, N2482, H2483:H2484),0)</f>
        <v>8828</v>
      </c>
      <c r="I2485" s="184"/>
      <c r="J2485" s="178">
        <f>TRUNC(SUMIF(N2483:N2484, N2482, J2483:J2484),0)</f>
        <v>353</v>
      </c>
      <c r="K2485" s="184"/>
      <c r="L2485" s="178">
        <f>F2485+H2485+J2485</f>
        <v>9181</v>
      </c>
      <c r="M2485" s="172" t="s">
        <v>145</v>
      </c>
      <c r="N2485" s="78" t="s">
        <v>342</v>
      </c>
      <c r="O2485" s="78" t="s">
        <v>342</v>
      </c>
      <c r="P2485" s="78" t="s">
        <v>145</v>
      </c>
      <c r="Q2485" s="78" t="s">
        <v>145</v>
      </c>
      <c r="R2485" s="78" t="s">
        <v>145</v>
      </c>
      <c r="AV2485" s="78" t="s">
        <v>145</v>
      </c>
      <c r="AW2485" s="78" t="s">
        <v>145</v>
      </c>
      <c r="AX2485" s="78" t="s">
        <v>145</v>
      </c>
      <c r="AY2485" s="78" t="s">
        <v>145</v>
      </c>
      <c r="AZ2485" s="78" t="s">
        <v>145</v>
      </c>
    </row>
    <row r="2486" spans="1:52" ht="30" customHeight="1">
      <c r="A2486" s="173"/>
      <c r="B2486" s="173"/>
      <c r="C2486" s="173"/>
      <c r="D2486" s="173"/>
      <c r="E2486" s="184"/>
      <c r="F2486" s="178"/>
      <c r="G2486" s="184"/>
      <c r="H2486" s="178"/>
      <c r="I2486" s="184"/>
      <c r="J2486" s="178"/>
      <c r="K2486" s="184"/>
      <c r="L2486" s="178"/>
      <c r="M2486" s="173"/>
    </row>
    <row r="2487" spans="1:52" ht="30" customHeight="1">
      <c r="A2487" s="179" t="s">
        <v>6273</v>
      </c>
      <c r="B2487" s="180"/>
      <c r="C2487" s="180"/>
      <c r="D2487" s="180"/>
      <c r="E2487" s="181"/>
      <c r="F2487" s="182"/>
      <c r="G2487" s="181"/>
      <c r="H2487" s="182"/>
      <c r="I2487" s="181"/>
      <c r="J2487" s="182"/>
      <c r="K2487" s="181"/>
      <c r="L2487" s="182"/>
      <c r="M2487" s="183"/>
      <c r="N2487" s="78" t="s">
        <v>4371</v>
      </c>
    </row>
    <row r="2488" spans="1:52" ht="30" customHeight="1">
      <c r="A2488" s="172" t="s">
        <v>1683</v>
      </c>
      <c r="B2488" s="172" t="s">
        <v>1514</v>
      </c>
      <c r="C2488" s="172" t="s">
        <v>1515</v>
      </c>
      <c r="D2488" s="173">
        <v>0.05</v>
      </c>
      <c r="E2488" s="184">
        <f>단가대비표!O363</f>
        <v>0</v>
      </c>
      <c r="F2488" s="178">
        <f>TRUNC(E2488*D2488,1)</f>
        <v>0</v>
      </c>
      <c r="G2488" s="184">
        <f>단가대비표!P363</f>
        <v>272354</v>
      </c>
      <c r="H2488" s="178">
        <f>TRUNC(G2488*D2488,1)</f>
        <v>13617.7</v>
      </c>
      <c r="I2488" s="184">
        <f>단가대비표!V363</f>
        <v>0</v>
      </c>
      <c r="J2488" s="178">
        <f>TRUNC(I2488*D2488,1)</f>
        <v>0</v>
      </c>
      <c r="K2488" s="184">
        <f t="shared" ref="K2488:L2490" si="387">TRUNC(E2488+G2488+I2488,1)</f>
        <v>272354</v>
      </c>
      <c r="L2488" s="178">
        <f t="shared" si="387"/>
        <v>13617.7</v>
      </c>
      <c r="M2488" s="172" t="s">
        <v>145</v>
      </c>
      <c r="N2488" s="78" t="s">
        <v>4371</v>
      </c>
      <c r="O2488" s="78" t="s">
        <v>5015</v>
      </c>
      <c r="P2488" s="78" t="s">
        <v>332</v>
      </c>
      <c r="Q2488" s="78" t="s">
        <v>332</v>
      </c>
      <c r="R2488" s="78" t="s">
        <v>331</v>
      </c>
      <c r="V2488">
        <v>1</v>
      </c>
      <c r="AV2488" s="78" t="s">
        <v>145</v>
      </c>
      <c r="AW2488" s="78" t="s">
        <v>6274</v>
      </c>
      <c r="AX2488" s="78" t="s">
        <v>145</v>
      </c>
      <c r="AY2488" s="78" t="s">
        <v>145</v>
      </c>
      <c r="AZ2488" s="78" t="s">
        <v>145</v>
      </c>
    </row>
    <row r="2489" spans="1:52" ht="30" customHeight="1">
      <c r="A2489" s="172" t="s">
        <v>1516</v>
      </c>
      <c r="B2489" s="172" t="s">
        <v>1514</v>
      </c>
      <c r="C2489" s="172" t="s">
        <v>1515</v>
      </c>
      <c r="D2489" s="173">
        <v>2.5000000000000001E-2</v>
      </c>
      <c r="E2489" s="184">
        <f>단가대비표!O345</f>
        <v>0</v>
      </c>
      <c r="F2489" s="178">
        <f>TRUNC(E2489*D2489,1)</f>
        <v>0</v>
      </c>
      <c r="G2489" s="184">
        <f>단가대비표!P345</f>
        <v>169804</v>
      </c>
      <c r="H2489" s="178">
        <f>TRUNC(G2489*D2489,1)</f>
        <v>4245.1000000000004</v>
      </c>
      <c r="I2489" s="184">
        <f>단가대비표!V345</f>
        <v>0</v>
      </c>
      <c r="J2489" s="178">
        <f>TRUNC(I2489*D2489,1)</f>
        <v>0</v>
      </c>
      <c r="K2489" s="184">
        <f t="shared" si="387"/>
        <v>169804</v>
      </c>
      <c r="L2489" s="178">
        <f t="shared" si="387"/>
        <v>4245.1000000000004</v>
      </c>
      <c r="M2489" s="172" t="s">
        <v>145</v>
      </c>
      <c r="N2489" s="78" t="s">
        <v>4371</v>
      </c>
      <c r="O2489" s="78" t="s">
        <v>4472</v>
      </c>
      <c r="P2489" s="78" t="s">
        <v>332</v>
      </c>
      <c r="Q2489" s="78" t="s">
        <v>332</v>
      </c>
      <c r="R2489" s="78" t="s">
        <v>331</v>
      </c>
      <c r="V2489">
        <v>1</v>
      </c>
      <c r="AV2489" s="78" t="s">
        <v>145</v>
      </c>
      <c r="AW2489" s="78" t="s">
        <v>6275</v>
      </c>
      <c r="AX2489" s="78" t="s">
        <v>145</v>
      </c>
      <c r="AY2489" s="78" t="s">
        <v>145</v>
      </c>
      <c r="AZ2489" s="78" t="s">
        <v>145</v>
      </c>
    </row>
    <row r="2490" spans="1:52" ht="30" customHeight="1">
      <c r="A2490" s="172" t="s">
        <v>1580</v>
      </c>
      <c r="B2490" s="172" t="s">
        <v>1596</v>
      </c>
      <c r="C2490" s="172" t="s">
        <v>1096</v>
      </c>
      <c r="D2490" s="173">
        <v>1</v>
      </c>
      <c r="E2490" s="184">
        <v>0</v>
      </c>
      <c r="F2490" s="178">
        <f>TRUNC(E2490*D2490,1)</f>
        <v>0</v>
      </c>
      <c r="G2490" s="184">
        <v>0</v>
      </c>
      <c r="H2490" s="178">
        <f>TRUNC(G2490*D2490,1)</f>
        <v>0</v>
      </c>
      <c r="I2490" s="184">
        <f>TRUNC(SUMIF(V2488:V2490, RIGHTB(O2490, 1), H2488:H2490)*U2490, 2)</f>
        <v>357.25</v>
      </c>
      <c r="J2490" s="178">
        <f>TRUNC(I2490*D2490,1)</f>
        <v>357.2</v>
      </c>
      <c r="K2490" s="184">
        <f t="shared" si="387"/>
        <v>357.2</v>
      </c>
      <c r="L2490" s="178">
        <f t="shared" si="387"/>
        <v>357.2</v>
      </c>
      <c r="M2490" s="172" t="s">
        <v>145</v>
      </c>
      <c r="N2490" s="78" t="s">
        <v>4371</v>
      </c>
      <c r="O2490" s="78" t="s">
        <v>4186</v>
      </c>
      <c r="P2490" s="78" t="s">
        <v>332</v>
      </c>
      <c r="Q2490" s="78" t="s">
        <v>332</v>
      </c>
      <c r="R2490" s="78" t="s">
        <v>332</v>
      </c>
      <c r="S2490">
        <v>1</v>
      </c>
      <c r="T2490">
        <v>2</v>
      </c>
      <c r="U2490">
        <v>0.02</v>
      </c>
      <c r="AV2490" s="78" t="s">
        <v>145</v>
      </c>
      <c r="AW2490" s="78" t="s">
        <v>6276</v>
      </c>
      <c r="AX2490" s="78" t="s">
        <v>145</v>
      </c>
      <c r="AY2490" s="78" t="s">
        <v>145</v>
      </c>
      <c r="AZ2490" s="78" t="s">
        <v>145</v>
      </c>
    </row>
    <row r="2491" spans="1:52" ht="30" customHeight="1">
      <c r="A2491" s="172" t="s">
        <v>1494</v>
      </c>
      <c r="B2491" s="172" t="s">
        <v>145</v>
      </c>
      <c r="C2491" s="172" t="s">
        <v>145</v>
      </c>
      <c r="D2491" s="173"/>
      <c r="E2491" s="184"/>
      <c r="F2491" s="178">
        <f>TRUNC(SUMIF(N2488:N2490, N2487, F2488:F2490),0)</f>
        <v>0</v>
      </c>
      <c r="G2491" s="184"/>
      <c r="H2491" s="178">
        <f>TRUNC(SUMIF(N2488:N2490, N2487, H2488:H2490),0)</f>
        <v>17862</v>
      </c>
      <c r="I2491" s="184"/>
      <c r="J2491" s="178">
        <f>TRUNC(SUMIF(N2488:N2490, N2487, J2488:J2490),0)</f>
        <v>357</v>
      </c>
      <c r="K2491" s="184"/>
      <c r="L2491" s="178">
        <f>F2491+H2491+J2491</f>
        <v>18219</v>
      </c>
      <c r="M2491" s="172" t="s">
        <v>145</v>
      </c>
      <c r="N2491" s="78" t="s">
        <v>342</v>
      </c>
      <c r="O2491" s="78" t="s">
        <v>342</v>
      </c>
      <c r="P2491" s="78" t="s">
        <v>145</v>
      </c>
      <c r="Q2491" s="78" t="s">
        <v>145</v>
      </c>
      <c r="R2491" s="78" t="s">
        <v>145</v>
      </c>
      <c r="AV2491" s="78" t="s">
        <v>145</v>
      </c>
      <c r="AW2491" s="78" t="s">
        <v>145</v>
      </c>
      <c r="AX2491" s="78" t="s">
        <v>145</v>
      </c>
      <c r="AY2491" s="78" t="s">
        <v>145</v>
      </c>
      <c r="AZ2491" s="78" t="s">
        <v>145</v>
      </c>
    </row>
    <row r="2492" spans="1:52" ht="30" customHeight="1">
      <c r="A2492" s="173"/>
      <c r="B2492" s="173"/>
      <c r="C2492" s="173"/>
      <c r="D2492" s="173"/>
      <c r="E2492" s="184"/>
      <c r="F2492" s="178"/>
      <c r="G2492" s="184"/>
      <c r="H2492" s="178"/>
      <c r="I2492" s="184"/>
      <c r="J2492" s="178"/>
      <c r="K2492" s="184"/>
      <c r="L2492" s="178"/>
      <c r="M2492" s="173"/>
    </row>
    <row r="2493" spans="1:52" ht="30" customHeight="1">
      <c r="A2493" s="179" t="s">
        <v>6277</v>
      </c>
      <c r="B2493" s="180"/>
      <c r="C2493" s="180"/>
      <c r="D2493" s="180"/>
      <c r="E2493" s="181"/>
      <c r="F2493" s="182"/>
      <c r="G2493" s="181"/>
      <c r="H2493" s="182"/>
      <c r="I2493" s="181"/>
      <c r="J2493" s="182"/>
      <c r="K2493" s="181"/>
      <c r="L2493" s="182"/>
      <c r="M2493" s="183"/>
      <c r="N2493" s="78" t="s">
        <v>4372</v>
      </c>
    </row>
    <row r="2494" spans="1:52" ht="30" customHeight="1">
      <c r="A2494" s="172" t="s">
        <v>1683</v>
      </c>
      <c r="B2494" s="172" t="s">
        <v>1514</v>
      </c>
      <c r="C2494" s="172" t="s">
        <v>1515</v>
      </c>
      <c r="D2494" s="173">
        <v>0.1</v>
      </c>
      <c r="E2494" s="184">
        <f>단가대비표!O363</f>
        <v>0</v>
      </c>
      <c r="F2494" s="178">
        <f>TRUNC(E2494*D2494,1)</f>
        <v>0</v>
      </c>
      <c r="G2494" s="184">
        <f>단가대비표!P363</f>
        <v>272354</v>
      </c>
      <c r="H2494" s="178">
        <f>TRUNC(G2494*D2494,1)</f>
        <v>27235.4</v>
      </c>
      <c r="I2494" s="184">
        <f>단가대비표!V363</f>
        <v>0</v>
      </c>
      <c r="J2494" s="178">
        <f>TRUNC(I2494*D2494,1)</f>
        <v>0</v>
      </c>
      <c r="K2494" s="184">
        <f t="shared" ref="K2494:L2496" si="388">TRUNC(E2494+G2494+I2494,1)</f>
        <v>272354</v>
      </c>
      <c r="L2494" s="178">
        <f t="shared" si="388"/>
        <v>27235.4</v>
      </c>
      <c r="M2494" s="172" t="s">
        <v>145</v>
      </c>
      <c r="N2494" s="78" t="s">
        <v>4372</v>
      </c>
      <c r="O2494" s="78" t="s">
        <v>5015</v>
      </c>
      <c r="P2494" s="78" t="s">
        <v>332</v>
      </c>
      <c r="Q2494" s="78" t="s">
        <v>332</v>
      </c>
      <c r="R2494" s="78" t="s">
        <v>331</v>
      </c>
      <c r="V2494">
        <v>1</v>
      </c>
      <c r="AV2494" s="78" t="s">
        <v>145</v>
      </c>
      <c r="AW2494" s="78" t="s">
        <v>6278</v>
      </c>
      <c r="AX2494" s="78" t="s">
        <v>145</v>
      </c>
      <c r="AY2494" s="78" t="s">
        <v>145</v>
      </c>
      <c r="AZ2494" s="78" t="s">
        <v>145</v>
      </c>
    </row>
    <row r="2495" spans="1:52" ht="30" customHeight="1">
      <c r="A2495" s="172" t="s">
        <v>1516</v>
      </c>
      <c r="B2495" s="172" t="s">
        <v>1514</v>
      </c>
      <c r="C2495" s="172" t="s">
        <v>1515</v>
      </c>
      <c r="D2495" s="173">
        <v>0.05</v>
      </c>
      <c r="E2495" s="184">
        <f>단가대비표!O345</f>
        <v>0</v>
      </c>
      <c r="F2495" s="178">
        <f>TRUNC(E2495*D2495,1)</f>
        <v>0</v>
      </c>
      <c r="G2495" s="184">
        <f>단가대비표!P345</f>
        <v>169804</v>
      </c>
      <c r="H2495" s="178">
        <f>TRUNC(G2495*D2495,1)</f>
        <v>8490.2000000000007</v>
      </c>
      <c r="I2495" s="184">
        <f>단가대비표!V345</f>
        <v>0</v>
      </c>
      <c r="J2495" s="178">
        <f>TRUNC(I2495*D2495,1)</f>
        <v>0</v>
      </c>
      <c r="K2495" s="184">
        <f t="shared" si="388"/>
        <v>169804</v>
      </c>
      <c r="L2495" s="178">
        <f t="shared" si="388"/>
        <v>8490.2000000000007</v>
      </c>
      <c r="M2495" s="172" t="s">
        <v>145</v>
      </c>
      <c r="N2495" s="78" t="s">
        <v>4372</v>
      </c>
      <c r="O2495" s="78" t="s">
        <v>4472</v>
      </c>
      <c r="P2495" s="78" t="s">
        <v>332</v>
      </c>
      <c r="Q2495" s="78" t="s">
        <v>332</v>
      </c>
      <c r="R2495" s="78" t="s">
        <v>331</v>
      </c>
      <c r="V2495">
        <v>1</v>
      </c>
      <c r="AV2495" s="78" t="s">
        <v>145</v>
      </c>
      <c r="AW2495" s="78" t="s">
        <v>6279</v>
      </c>
      <c r="AX2495" s="78" t="s">
        <v>145</v>
      </c>
      <c r="AY2495" s="78" t="s">
        <v>145</v>
      </c>
      <c r="AZ2495" s="78" t="s">
        <v>145</v>
      </c>
    </row>
    <row r="2496" spans="1:52" ht="30" customHeight="1">
      <c r="A2496" s="172" t="s">
        <v>1580</v>
      </c>
      <c r="B2496" s="172" t="s">
        <v>1596</v>
      </c>
      <c r="C2496" s="172" t="s">
        <v>1096</v>
      </c>
      <c r="D2496" s="173">
        <v>1</v>
      </c>
      <c r="E2496" s="184">
        <v>0</v>
      </c>
      <c r="F2496" s="178">
        <f>TRUNC(E2496*D2496,1)</f>
        <v>0</v>
      </c>
      <c r="G2496" s="184">
        <v>0</v>
      </c>
      <c r="H2496" s="178">
        <f>TRUNC(G2496*D2496,1)</f>
        <v>0</v>
      </c>
      <c r="I2496" s="184">
        <f>TRUNC(SUMIF(V2494:V2496, RIGHTB(O2496, 1), H2494:H2496)*U2496, 2)</f>
        <v>714.51</v>
      </c>
      <c r="J2496" s="178">
        <f>TRUNC(I2496*D2496,1)</f>
        <v>714.5</v>
      </c>
      <c r="K2496" s="184">
        <f t="shared" si="388"/>
        <v>714.5</v>
      </c>
      <c r="L2496" s="178">
        <f t="shared" si="388"/>
        <v>714.5</v>
      </c>
      <c r="M2496" s="172" t="s">
        <v>145</v>
      </c>
      <c r="N2496" s="78" t="s">
        <v>4372</v>
      </c>
      <c r="O2496" s="78" t="s">
        <v>4186</v>
      </c>
      <c r="P2496" s="78" t="s">
        <v>332</v>
      </c>
      <c r="Q2496" s="78" t="s">
        <v>332</v>
      </c>
      <c r="R2496" s="78" t="s">
        <v>332</v>
      </c>
      <c r="S2496">
        <v>1</v>
      </c>
      <c r="T2496">
        <v>2</v>
      </c>
      <c r="U2496">
        <v>0.02</v>
      </c>
      <c r="AV2496" s="78" t="s">
        <v>145</v>
      </c>
      <c r="AW2496" s="78" t="s">
        <v>6280</v>
      </c>
      <c r="AX2496" s="78" t="s">
        <v>145</v>
      </c>
      <c r="AY2496" s="78" t="s">
        <v>145</v>
      </c>
      <c r="AZ2496" s="78" t="s">
        <v>145</v>
      </c>
    </row>
    <row r="2497" spans="1:52" ht="30" customHeight="1">
      <c r="A2497" s="172" t="s">
        <v>1494</v>
      </c>
      <c r="B2497" s="172" t="s">
        <v>145</v>
      </c>
      <c r="C2497" s="172" t="s">
        <v>145</v>
      </c>
      <c r="D2497" s="173"/>
      <c r="E2497" s="184"/>
      <c r="F2497" s="178">
        <f>TRUNC(SUMIF(N2494:N2496, N2493, F2494:F2496),0)</f>
        <v>0</v>
      </c>
      <c r="G2497" s="184"/>
      <c r="H2497" s="178">
        <f>TRUNC(SUMIF(N2494:N2496, N2493, H2494:H2496),0)</f>
        <v>35725</v>
      </c>
      <c r="I2497" s="184"/>
      <c r="J2497" s="178">
        <f>TRUNC(SUMIF(N2494:N2496, N2493, J2494:J2496),0)</f>
        <v>714</v>
      </c>
      <c r="K2497" s="184"/>
      <c r="L2497" s="178">
        <f>F2497+H2497+J2497</f>
        <v>36439</v>
      </c>
      <c r="M2497" s="172" t="s">
        <v>145</v>
      </c>
      <c r="N2497" s="78" t="s">
        <v>342</v>
      </c>
      <c r="O2497" s="78" t="s">
        <v>342</v>
      </c>
      <c r="P2497" s="78" t="s">
        <v>145</v>
      </c>
      <c r="Q2497" s="78" t="s">
        <v>145</v>
      </c>
      <c r="R2497" s="78" t="s">
        <v>145</v>
      </c>
      <c r="AV2497" s="78" t="s">
        <v>145</v>
      </c>
      <c r="AW2497" s="78" t="s">
        <v>145</v>
      </c>
      <c r="AX2497" s="78" t="s">
        <v>145</v>
      </c>
      <c r="AY2497" s="78" t="s">
        <v>145</v>
      </c>
      <c r="AZ2497" s="78" t="s">
        <v>145</v>
      </c>
    </row>
    <row r="2498" spans="1:52" ht="30" customHeight="1">
      <c r="A2498" s="173"/>
      <c r="B2498" s="173"/>
      <c r="C2498" s="173"/>
      <c r="D2498" s="173"/>
      <c r="E2498" s="184"/>
      <c r="F2498" s="178"/>
      <c r="G2498" s="184"/>
      <c r="H2498" s="178"/>
      <c r="I2498" s="184"/>
      <c r="J2498" s="178"/>
      <c r="K2498" s="184"/>
      <c r="L2498" s="178"/>
      <c r="M2498" s="173"/>
    </row>
    <row r="2499" spans="1:52" ht="30" customHeight="1">
      <c r="A2499" s="179" t="s">
        <v>6281</v>
      </c>
      <c r="B2499" s="180"/>
      <c r="C2499" s="180"/>
      <c r="D2499" s="180"/>
      <c r="E2499" s="181"/>
      <c r="F2499" s="182"/>
      <c r="G2499" s="181"/>
      <c r="H2499" s="182"/>
      <c r="I2499" s="181"/>
      <c r="J2499" s="182"/>
      <c r="K2499" s="181"/>
      <c r="L2499" s="182"/>
      <c r="M2499" s="183"/>
      <c r="N2499" s="78" t="s">
        <v>4373</v>
      </c>
    </row>
    <row r="2500" spans="1:52" ht="30" customHeight="1">
      <c r="A2500" s="172" t="s">
        <v>1700</v>
      </c>
      <c r="B2500" s="172" t="s">
        <v>1514</v>
      </c>
      <c r="C2500" s="172" t="s">
        <v>1515</v>
      </c>
      <c r="D2500" s="173">
        <v>0.56000000000000005</v>
      </c>
      <c r="E2500" s="184">
        <f>단가대비표!O360</f>
        <v>0</v>
      </c>
      <c r="F2500" s="178">
        <f>TRUNC(E2500*D2500,1)</f>
        <v>0</v>
      </c>
      <c r="G2500" s="184">
        <f>단가대비표!P360</f>
        <v>248350</v>
      </c>
      <c r="H2500" s="178">
        <f>TRUNC(G2500*D2500,1)</f>
        <v>139076</v>
      </c>
      <c r="I2500" s="184">
        <f>단가대비표!V360</f>
        <v>0</v>
      </c>
      <c r="J2500" s="178">
        <f>TRUNC(I2500*D2500,1)</f>
        <v>0</v>
      </c>
      <c r="K2500" s="184">
        <f t="shared" ref="K2500:L2502" si="389">TRUNC(E2500+G2500+I2500,1)</f>
        <v>248350</v>
      </c>
      <c r="L2500" s="178">
        <f t="shared" si="389"/>
        <v>139076</v>
      </c>
      <c r="M2500" s="172" t="s">
        <v>145</v>
      </c>
      <c r="N2500" s="78" t="s">
        <v>4373</v>
      </c>
      <c r="O2500" s="78" t="s">
        <v>5083</v>
      </c>
      <c r="P2500" s="78" t="s">
        <v>332</v>
      </c>
      <c r="Q2500" s="78" t="s">
        <v>332</v>
      </c>
      <c r="R2500" s="78" t="s">
        <v>331</v>
      </c>
      <c r="V2500">
        <v>1</v>
      </c>
      <c r="AV2500" s="78" t="s">
        <v>145</v>
      </c>
      <c r="AW2500" s="78" t="s">
        <v>6282</v>
      </c>
      <c r="AX2500" s="78" t="s">
        <v>145</v>
      </c>
      <c r="AY2500" s="78" t="s">
        <v>145</v>
      </c>
      <c r="AZ2500" s="78" t="s">
        <v>145</v>
      </c>
    </row>
    <row r="2501" spans="1:52" ht="30" customHeight="1">
      <c r="A2501" s="172" t="s">
        <v>1516</v>
      </c>
      <c r="B2501" s="172" t="s">
        <v>1514</v>
      </c>
      <c r="C2501" s="172" t="s">
        <v>1515</v>
      </c>
      <c r="D2501" s="173">
        <v>0.13400000000000001</v>
      </c>
      <c r="E2501" s="184">
        <f>단가대비표!O345</f>
        <v>0</v>
      </c>
      <c r="F2501" s="178">
        <f>TRUNC(E2501*D2501,1)</f>
        <v>0</v>
      </c>
      <c r="G2501" s="184">
        <f>단가대비표!P345</f>
        <v>169804</v>
      </c>
      <c r="H2501" s="178">
        <f>TRUNC(G2501*D2501,1)</f>
        <v>22753.7</v>
      </c>
      <c r="I2501" s="184">
        <f>단가대비표!V345</f>
        <v>0</v>
      </c>
      <c r="J2501" s="178">
        <f>TRUNC(I2501*D2501,1)</f>
        <v>0</v>
      </c>
      <c r="K2501" s="184">
        <f t="shared" si="389"/>
        <v>169804</v>
      </c>
      <c r="L2501" s="178">
        <f t="shared" si="389"/>
        <v>22753.7</v>
      </c>
      <c r="M2501" s="172" t="s">
        <v>145</v>
      </c>
      <c r="N2501" s="78" t="s">
        <v>4373</v>
      </c>
      <c r="O2501" s="78" t="s">
        <v>4472</v>
      </c>
      <c r="P2501" s="78" t="s">
        <v>332</v>
      </c>
      <c r="Q2501" s="78" t="s">
        <v>332</v>
      </c>
      <c r="R2501" s="78" t="s">
        <v>331</v>
      </c>
      <c r="V2501">
        <v>1</v>
      </c>
      <c r="AV2501" s="78" t="s">
        <v>145</v>
      </c>
      <c r="AW2501" s="78" t="s">
        <v>6283</v>
      </c>
      <c r="AX2501" s="78" t="s">
        <v>145</v>
      </c>
      <c r="AY2501" s="78" t="s">
        <v>145</v>
      </c>
      <c r="AZ2501" s="78" t="s">
        <v>145</v>
      </c>
    </row>
    <row r="2502" spans="1:52" ht="30" customHeight="1">
      <c r="A2502" s="172" t="s">
        <v>1580</v>
      </c>
      <c r="B2502" s="172" t="s">
        <v>1673</v>
      </c>
      <c r="C2502" s="172" t="s">
        <v>1096</v>
      </c>
      <c r="D2502" s="173">
        <v>1</v>
      </c>
      <c r="E2502" s="184">
        <v>0</v>
      </c>
      <c r="F2502" s="178">
        <f>TRUNC(E2502*D2502,1)</f>
        <v>0</v>
      </c>
      <c r="G2502" s="184">
        <v>0</v>
      </c>
      <c r="H2502" s="178">
        <f>TRUNC(G2502*D2502,1)</f>
        <v>0</v>
      </c>
      <c r="I2502" s="184">
        <f>TRUNC(SUMIF(V2500:V2502, RIGHTB(O2502, 1), H2500:H2502)*U2502, 2)</f>
        <v>4854.8900000000003</v>
      </c>
      <c r="J2502" s="178">
        <f>TRUNC(I2502*D2502,1)</f>
        <v>4854.8</v>
      </c>
      <c r="K2502" s="184">
        <f t="shared" si="389"/>
        <v>4854.8</v>
      </c>
      <c r="L2502" s="178">
        <f t="shared" si="389"/>
        <v>4854.8</v>
      </c>
      <c r="M2502" s="172" t="s">
        <v>145</v>
      </c>
      <c r="N2502" s="78" t="s">
        <v>4373</v>
      </c>
      <c r="O2502" s="78" t="s">
        <v>4186</v>
      </c>
      <c r="P2502" s="78" t="s">
        <v>332</v>
      </c>
      <c r="Q2502" s="78" t="s">
        <v>332</v>
      </c>
      <c r="R2502" s="78" t="s">
        <v>332</v>
      </c>
      <c r="S2502">
        <v>1</v>
      </c>
      <c r="T2502">
        <v>2</v>
      </c>
      <c r="U2502">
        <v>0.03</v>
      </c>
      <c r="AV2502" s="78" t="s">
        <v>145</v>
      </c>
      <c r="AW2502" s="78" t="s">
        <v>6284</v>
      </c>
      <c r="AX2502" s="78" t="s">
        <v>145</v>
      </c>
      <c r="AY2502" s="78" t="s">
        <v>145</v>
      </c>
      <c r="AZ2502" s="78" t="s">
        <v>145</v>
      </c>
    </row>
    <row r="2503" spans="1:52" ht="30" customHeight="1">
      <c r="A2503" s="172" t="s">
        <v>1494</v>
      </c>
      <c r="B2503" s="172" t="s">
        <v>145</v>
      </c>
      <c r="C2503" s="172" t="s">
        <v>145</v>
      </c>
      <c r="D2503" s="173"/>
      <c r="E2503" s="184"/>
      <c r="F2503" s="178">
        <f>TRUNC(SUMIF(N2500:N2502, N2499, F2500:F2502),0)</f>
        <v>0</v>
      </c>
      <c r="G2503" s="184"/>
      <c r="H2503" s="178">
        <f>TRUNC(SUMIF(N2500:N2502, N2499, H2500:H2502),0)</f>
        <v>161829</v>
      </c>
      <c r="I2503" s="184"/>
      <c r="J2503" s="178">
        <f>TRUNC(SUMIF(N2500:N2502, N2499, J2500:J2502),0)</f>
        <v>4854</v>
      </c>
      <c r="K2503" s="184"/>
      <c r="L2503" s="178">
        <f>F2503+H2503+J2503</f>
        <v>166683</v>
      </c>
      <c r="M2503" s="172" t="s">
        <v>145</v>
      </c>
      <c r="N2503" s="78" t="s">
        <v>342</v>
      </c>
      <c r="O2503" s="78" t="s">
        <v>342</v>
      </c>
      <c r="P2503" s="78" t="s">
        <v>145</v>
      </c>
      <c r="Q2503" s="78" t="s">
        <v>145</v>
      </c>
      <c r="R2503" s="78" t="s">
        <v>145</v>
      </c>
      <c r="AV2503" s="78" t="s">
        <v>145</v>
      </c>
      <c r="AW2503" s="78" t="s">
        <v>145</v>
      </c>
      <c r="AX2503" s="78" t="s">
        <v>145</v>
      </c>
      <c r="AY2503" s="78" t="s">
        <v>145</v>
      </c>
      <c r="AZ2503" s="78" t="s">
        <v>145</v>
      </c>
    </row>
    <row r="2504" spans="1:52" ht="30" customHeight="1">
      <c r="A2504" s="173"/>
      <c r="B2504" s="173"/>
      <c r="C2504" s="173"/>
      <c r="D2504" s="173"/>
      <c r="E2504" s="184"/>
      <c r="F2504" s="178"/>
      <c r="G2504" s="184"/>
      <c r="H2504" s="178"/>
      <c r="I2504" s="184"/>
      <c r="J2504" s="178"/>
      <c r="K2504" s="184"/>
      <c r="L2504" s="178"/>
      <c r="M2504" s="173"/>
    </row>
    <row r="2505" spans="1:52" ht="30" customHeight="1">
      <c r="A2505" s="179" t="s">
        <v>6285</v>
      </c>
      <c r="B2505" s="180"/>
      <c r="C2505" s="180"/>
      <c r="D2505" s="180"/>
      <c r="E2505" s="181"/>
      <c r="F2505" s="182"/>
      <c r="G2505" s="181"/>
      <c r="H2505" s="182"/>
      <c r="I2505" s="181"/>
      <c r="J2505" s="182"/>
      <c r="K2505" s="181"/>
      <c r="L2505" s="182"/>
      <c r="M2505" s="183"/>
      <c r="N2505" s="78" t="s">
        <v>4374</v>
      </c>
    </row>
    <row r="2506" spans="1:52" ht="30" customHeight="1">
      <c r="A2506" s="172" t="s">
        <v>1700</v>
      </c>
      <c r="B2506" s="172" t="s">
        <v>1514</v>
      </c>
      <c r="C2506" s="172" t="s">
        <v>1515</v>
      </c>
      <c r="D2506" s="173">
        <v>0.432</v>
      </c>
      <c r="E2506" s="184">
        <f>단가대비표!O360</f>
        <v>0</v>
      </c>
      <c r="F2506" s="178">
        <f>TRUNC(E2506*D2506,1)</f>
        <v>0</v>
      </c>
      <c r="G2506" s="184">
        <f>단가대비표!P360</f>
        <v>248350</v>
      </c>
      <c r="H2506" s="178">
        <f>TRUNC(G2506*D2506,1)</f>
        <v>107287.2</v>
      </c>
      <c r="I2506" s="184">
        <f>단가대비표!V360</f>
        <v>0</v>
      </c>
      <c r="J2506" s="178">
        <f>TRUNC(I2506*D2506,1)</f>
        <v>0</v>
      </c>
      <c r="K2506" s="184">
        <f t="shared" ref="K2506:L2508" si="390">TRUNC(E2506+G2506+I2506,1)</f>
        <v>248350</v>
      </c>
      <c r="L2506" s="178">
        <f t="shared" si="390"/>
        <v>107287.2</v>
      </c>
      <c r="M2506" s="172" t="s">
        <v>145</v>
      </c>
      <c r="N2506" s="78" t="s">
        <v>4374</v>
      </c>
      <c r="O2506" s="78" t="s">
        <v>5083</v>
      </c>
      <c r="P2506" s="78" t="s">
        <v>332</v>
      </c>
      <c r="Q2506" s="78" t="s">
        <v>332</v>
      </c>
      <c r="R2506" s="78" t="s">
        <v>331</v>
      </c>
      <c r="V2506">
        <v>1</v>
      </c>
      <c r="AV2506" s="78" t="s">
        <v>145</v>
      </c>
      <c r="AW2506" s="78" t="s">
        <v>6286</v>
      </c>
      <c r="AX2506" s="78" t="s">
        <v>145</v>
      </c>
      <c r="AY2506" s="78" t="s">
        <v>145</v>
      </c>
      <c r="AZ2506" s="78" t="s">
        <v>145</v>
      </c>
    </row>
    <row r="2507" spans="1:52" ht="30" customHeight="1">
      <c r="A2507" s="172" t="s">
        <v>1516</v>
      </c>
      <c r="B2507" s="172" t="s">
        <v>1514</v>
      </c>
      <c r="C2507" s="172" t="s">
        <v>1515</v>
      </c>
      <c r="D2507" s="173">
        <v>0.10299999999999999</v>
      </c>
      <c r="E2507" s="184">
        <f>단가대비표!O345</f>
        <v>0</v>
      </c>
      <c r="F2507" s="178">
        <f>TRUNC(E2507*D2507,1)</f>
        <v>0</v>
      </c>
      <c r="G2507" s="184">
        <f>단가대비표!P345</f>
        <v>169804</v>
      </c>
      <c r="H2507" s="178">
        <f>TRUNC(G2507*D2507,1)</f>
        <v>17489.8</v>
      </c>
      <c r="I2507" s="184">
        <f>단가대비표!V345</f>
        <v>0</v>
      </c>
      <c r="J2507" s="178">
        <f>TRUNC(I2507*D2507,1)</f>
        <v>0</v>
      </c>
      <c r="K2507" s="184">
        <f t="shared" si="390"/>
        <v>169804</v>
      </c>
      <c r="L2507" s="178">
        <f t="shared" si="390"/>
        <v>17489.8</v>
      </c>
      <c r="M2507" s="172" t="s">
        <v>145</v>
      </c>
      <c r="N2507" s="78" t="s">
        <v>4374</v>
      </c>
      <c r="O2507" s="78" t="s">
        <v>4472</v>
      </c>
      <c r="P2507" s="78" t="s">
        <v>332</v>
      </c>
      <c r="Q2507" s="78" t="s">
        <v>332</v>
      </c>
      <c r="R2507" s="78" t="s">
        <v>331</v>
      </c>
      <c r="V2507">
        <v>1</v>
      </c>
      <c r="AV2507" s="78" t="s">
        <v>145</v>
      </c>
      <c r="AW2507" s="78" t="s">
        <v>6287</v>
      </c>
      <c r="AX2507" s="78" t="s">
        <v>145</v>
      </c>
      <c r="AY2507" s="78" t="s">
        <v>145</v>
      </c>
      <c r="AZ2507" s="78" t="s">
        <v>145</v>
      </c>
    </row>
    <row r="2508" spans="1:52" ht="30" customHeight="1">
      <c r="A2508" s="172" t="s">
        <v>1580</v>
      </c>
      <c r="B2508" s="172" t="s">
        <v>1673</v>
      </c>
      <c r="C2508" s="172" t="s">
        <v>1096</v>
      </c>
      <c r="D2508" s="173">
        <v>1</v>
      </c>
      <c r="E2508" s="184">
        <v>0</v>
      </c>
      <c r="F2508" s="178">
        <f>TRUNC(E2508*D2508,1)</f>
        <v>0</v>
      </c>
      <c r="G2508" s="184">
        <v>0</v>
      </c>
      <c r="H2508" s="178">
        <f>TRUNC(G2508*D2508,1)</f>
        <v>0</v>
      </c>
      <c r="I2508" s="184">
        <f>TRUNC(SUMIF(V2506:V2508, RIGHTB(O2508, 1), H2506:H2508)*U2508, 2)</f>
        <v>3743.31</v>
      </c>
      <c r="J2508" s="178">
        <f>TRUNC(I2508*D2508,1)</f>
        <v>3743.3</v>
      </c>
      <c r="K2508" s="184">
        <f t="shared" si="390"/>
        <v>3743.3</v>
      </c>
      <c r="L2508" s="178">
        <f t="shared" si="390"/>
        <v>3743.3</v>
      </c>
      <c r="M2508" s="172" t="s">
        <v>145</v>
      </c>
      <c r="N2508" s="78" t="s">
        <v>4374</v>
      </c>
      <c r="O2508" s="78" t="s">
        <v>4186</v>
      </c>
      <c r="P2508" s="78" t="s">
        <v>332</v>
      </c>
      <c r="Q2508" s="78" t="s">
        <v>332</v>
      </c>
      <c r="R2508" s="78" t="s">
        <v>332</v>
      </c>
      <c r="S2508">
        <v>1</v>
      </c>
      <c r="T2508">
        <v>2</v>
      </c>
      <c r="U2508">
        <v>0.03</v>
      </c>
      <c r="AV2508" s="78" t="s">
        <v>145</v>
      </c>
      <c r="AW2508" s="78" t="s">
        <v>6288</v>
      </c>
      <c r="AX2508" s="78" t="s">
        <v>145</v>
      </c>
      <c r="AY2508" s="78" t="s">
        <v>145</v>
      </c>
      <c r="AZ2508" s="78" t="s">
        <v>145</v>
      </c>
    </row>
    <row r="2509" spans="1:52" ht="30" customHeight="1">
      <c r="A2509" s="172" t="s">
        <v>1494</v>
      </c>
      <c r="B2509" s="172" t="s">
        <v>145</v>
      </c>
      <c r="C2509" s="172" t="s">
        <v>145</v>
      </c>
      <c r="D2509" s="173"/>
      <c r="E2509" s="184"/>
      <c r="F2509" s="178">
        <f>TRUNC(SUMIF(N2506:N2508, N2505, F2506:F2508),0)</f>
        <v>0</v>
      </c>
      <c r="G2509" s="184"/>
      <c r="H2509" s="178">
        <f>TRUNC(SUMIF(N2506:N2508, N2505, H2506:H2508),0)</f>
        <v>124777</v>
      </c>
      <c r="I2509" s="184"/>
      <c r="J2509" s="178">
        <f>TRUNC(SUMIF(N2506:N2508, N2505, J2506:J2508),0)</f>
        <v>3743</v>
      </c>
      <c r="K2509" s="184"/>
      <c r="L2509" s="178">
        <f>F2509+H2509+J2509</f>
        <v>128520</v>
      </c>
      <c r="M2509" s="172" t="s">
        <v>145</v>
      </c>
      <c r="N2509" s="78" t="s">
        <v>342</v>
      </c>
      <c r="O2509" s="78" t="s">
        <v>342</v>
      </c>
      <c r="P2509" s="78" t="s">
        <v>145</v>
      </c>
      <c r="Q2509" s="78" t="s">
        <v>145</v>
      </c>
      <c r="R2509" s="78" t="s">
        <v>145</v>
      </c>
      <c r="AV2509" s="78" t="s">
        <v>145</v>
      </c>
      <c r="AW2509" s="78" t="s">
        <v>145</v>
      </c>
      <c r="AX2509" s="78" t="s">
        <v>145</v>
      </c>
      <c r="AY2509" s="78" t="s">
        <v>145</v>
      </c>
      <c r="AZ2509" s="78" t="s">
        <v>145</v>
      </c>
    </row>
    <row r="2510" spans="1:52" ht="30" customHeight="1">
      <c r="A2510" s="173"/>
      <c r="B2510" s="173"/>
      <c r="C2510" s="173"/>
      <c r="D2510" s="173"/>
      <c r="E2510" s="184"/>
      <c r="F2510" s="178"/>
      <c r="G2510" s="184"/>
      <c r="H2510" s="178"/>
      <c r="I2510" s="184"/>
      <c r="J2510" s="178"/>
      <c r="K2510" s="184"/>
      <c r="L2510" s="178"/>
      <c r="M2510" s="173"/>
    </row>
    <row r="2511" spans="1:52" ht="30" customHeight="1">
      <c r="A2511" s="179" t="s">
        <v>6289</v>
      </c>
      <c r="B2511" s="180"/>
      <c r="C2511" s="180"/>
      <c r="D2511" s="180"/>
      <c r="E2511" s="181"/>
      <c r="F2511" s="182"/>
      <c r="G2511" s="181"/>
      <c r="H2511" s="182"/>
      <c r="I2511" s="181"/>
      <c r="J2511" s="182"/>
      <c r="K2511" s="181"/>
      <c r="L2511" s="182"/>
      <c r="M2511" s="183"/>
      <c r="N2511" s="78" t="s">
        <v>4375</v>
      </c>
    </row>
    <row r="2512" spans="1:52" ht="30" customHeight="1">
      <c r="A2512" s="172" t="s">
        <v>1717</v>
      </c>
      <c r="B2512" s="172" t="s">
        <v>1514</v>
      </c>
      <c r="C2512" s="172" t="s">
        <v>1515</v>
      </c>
      <c r="D2512" s="173">
        <v>0.01</v>
      </c>
      <c r="E2512" s="184">
        <f>단가대비표!O365</f>
        <v>0</v>
      </c>
      <c r="F2512" s="178">
        <f>TRUNC(E2512*D2512,1)</f>
        <v>0</v>
      </c>
      <c r="G2512" s="184">
        <f>단가대비표!P365</f>
        <v>253409</v>
      </c>
      <c r="H2512" s="178">
        <f>TRUNC(G2512*D2512,1)</f>
        <v>2534</v>
      </c>
      <c r="I2512" s="184">
        <f>단가대비표!V365</f>
        <v>0</v>
      </c>
      <c r="J2512" s="178">
        <f>TRUNC(I2512*D2512,1)</f>
        <v>0</v>
      </c>
      <c r="K2512" s="184">
        <f t="shared" ref="K2512:L2514" si="391">TRUNC(E2512+G2512+I2512,1)</f>
        <v>253409</v>
      </c>
      <c r="L2512" s="178">
        <f t="shared" si="391"/>
        <v>2534</v>
      </c>
      <c r="M2512" s="172" t="s">
        <v>145</v>
      </c>
      <c r="N2512" s="78" t="s">
        <v>4375</v>
      </c>
      <c r="O2512" s="78" t="s">
        <v>4626</v>
      </c>
      <c r="P2512" s="78" t="s">
        <v>332</v>
      </c>
      <c r="Q2512" s="78" t="s">
        <v>332</v>
      </c>
      <c r="R2512" s="78" t="s">
        <v>331</v>
      </c>
      <c r="V2512">
        <v>1</v>
      </c>
      <c r="AV2512" s="78" t="s">
        <v>145</v>
      </c>
      <c r="AW2512" s="78" t="s">
        <v>6290</v>
      </c>
      <c r="AX2512" s="78" t="s">
        <v>145</v>
      </c>
      <c r="AY2512" s="78" t="s">
        <v>145</v>
      </c>
      <c r="AZ2512" s="78" t="s">
        <v>145</v>
      </c>
    </row>
    <row r="2513" spans="1:52" ht="30" customHeight="1">
      <c r="A2513" s="172" t="s">
        <v>1516</v>
      </c>
      <c r="B2513" s="172" t="s">
        <v>1514</v>
      </c>
      <c r="C2513" s="172" t="s">
        <v>1515</v>
      </c>
      <c r="D2513" s="173">
        <v>1E-3</v>
      </c>
      <c r="E2513" s="184">
        <f>단가대비표!O345</f>
        <v>0</v>
      </c>
      <c r="F2513" s="178">
        <f>TRUNC(E2513*D2513,1)</f>
        <v>0</v>
      </c>
      <c r="G2513" s="184">
        <f>단가대비표!P345</f>
        <v>169804</v>
      </c>
      <c r="H2513" s="178">
        <f>TRUNC(G2513*D2513,1)</f>
        <v>169.8</v>
      </c>
      <c r="I2513" s="184">
        <f>단가대비표!V345</f>
        <v>0</v>
      </c>
      <c r="J2513" s="178">
        <f>TRUNC(I2513*D2513,1)</f>
        <v>0</v>
      </c>
      <c r="K2513" s="184">
        <f t="shared" si="391"/>
        <v>169804</v>
      </c>
      <c r="L2513" s="178">
        <f t="shared" si="391"/>
        <v>169.8</v>
      </c>
      <c r="M2513" s="172" t="s">
        <v>145</v>
      </c>
      <c r="N2513" s="78" t="s">
        <v>4375</v>
      </c>
      <c r="O2513" s="78" t="s">
        <v>4472</v>
      </c>
      <c r="P2513" s="78" t="s">
        <v>332</v>
      </c>
      <c r="Q2513" s="78" t="s">
        <v>332</v>
      </c>
      <c r="R2513" s="78" t="s">
        <v>331</v>
      </c>
      <c r="V2513">
        <v>1</v>
      </c>
      <c r="AV2513" s="78" t="s">
        <v>145</v>
      </c>
      <c r="AW2513" s="78" t="s">
        <v>6291</v>
      </c>
      <c r="AX2513" s="78" t="s">
        <v>145</v>
      </c>
      <c r="AY2513" s="78" t="s">
        <v>145</v>
      </c>
      <c r="AZ2513" s="78" t="s">
        <v>145</v>
      </c>
    </row>
    <row r="2514" spans="1:52" ht="30" customHeight="1">
      <c r="A2514" s="172" t="s">
        <v>1718</v>
      </c>
      <c r="B2514" s="172" t="s">
        <v>1673</v>
      </c>
      <c r="C2514" s="172" t="s">
        <v>1096</v>
      </c>
      <c r="D2514" s="173">
        <v>1</v>
      </c>
      <c r="E2514" s="184">
        <f>TRUNC(SUMIF(V2512:V2514, RIGHTB(O2514, 1), H2512:H2514)*U2514, 2)</f>
        <v>81.11</v>
      </c>
      <c r="F2514" s="178">
        <f>TRUNC(E2514*D2514,1)</f>
        <v>81.099999999999994</v>
      </c>
      <c r="G2514" s="184">
        <v>0</v>
      </c>
      <c r="H2514" s="178">
        <f>TRUNC(G2514*D2514,1)</f>
        <v>0</v>
      </c>
      <c r="I2514" s="184">
        <v>0</v>
      </c>
      <c r="J2514" s="178">
        <f>TRUNC(I2514*D2514,1)</f>
        <v>0</v>
      </c>
      <c r="K2514" s="184">
        <f t="shared" si="391"/>
        <v>81.099999999999994</v>
      </c>
      <c r="L2514" s="178">
        <f t="shared" si="391"/>
        <v>81.099999999999994</v>
      </c>
      <c r="M2514" s="172" t="s">
        <v>145</v>
      </c>
      <c r="N2514" s="78" t="s">
        <v>4375</v>
      </c>
      <c r="O2514" s="78" t="s">
        <v>4186</v>
      </c>
      <c r="P2514" s="78" t="s">
        <v>332</v>
      </c>
      <c r="Q2514" s="78" t="s">
        <v>332</v>
      </c>
      <c r="R2514" s="78" t="s">
        <v>332</v>
      </c>
      <c r="S2514">
        <v>1</v>
      </c>
      <c r="T2514">
        <v>0</v>
      </c>
      <c r="U2514">
        <v>0.03</v>
      </c>
      <c r="AV2514" s="78" t="s">
        <v>145</v>
      </c>
      <c r="AW2514" s="78" t="s">
        <v>6292</v>
      </c>
      <c r="AX2514" s="78" t="s">
        <v>145</v>
      </c>
      <c r="AY2514" s="78" t="s">
        <v>145</v>
      </c>
      <c r="AZ2514" s="78" t="s">
        <v>145</v>
      </c>
    </row>
    <row r="2515" spans="1:52" ht="30" customHeight="1">
      <c r="A2515" s="172" t="s">
        <v>1494</v>
      </c>
      <c r="B2515" s="172" t="s">
        <v>145</v>
      </c>
      <c r="C2515" s="172" t="s">
        <v>145</v>
      </c>
      <c r="D2515" s="173"/>
      <c r="E2515" s="184"/>
      <c r="F2515" s="178">
        <f>TRUNC(SUMIF(N2512:N2514, N2511, F2512:F2514),0)</f>
        <v>81</v>
      </c>
      <c r="G2515" s="184"/>
      <c r="H2515" s="178">
        <f>TRUNC(SUMIF(N2512:N2514, N2511, H2512:H2514),0)</f>
        <v>2703</v>
      </c>
      <c r="I2515" s="184"/>
      <c r="J2515" s="178">
        <f>TRUNC(SUMIF(N2512:N2514, N2511, J2512:J2514),0)</f>
        <v>0</v>
      </c>
      <c r="K2515" s="184"/>
      <c r="L2515" s="178">
        <f>F2515+H2515+J2515</f>
        <v>2784</v>
      </c>
      <c r="M2515" s="172" t="s">
        <v>145</v>
      </c>
      <c r="N2515" s="78" t="s">
        <v>342</v>
      </c>
      <c r="O2515" s="78" t="s">
        <v>342</v>
      </c>
      <c r="P2515" s="78" t="s">
        <v>145</v>
      </c>
      <c r="Q2515" s="78" t="s">
        <v>145</v>
      </c>
      <c r="R2515" s="78" t="s">
        <v>145</v>
      </c>
      <c r="AV2515" s="78" t="s">
        <v>145</v>
      </c>
      <c r="AW2515" s="78" t="s">
        <v>145</v>
      </c>
      <c r="AX2515" s="78" t="s">
        <v>145</v>
      </c>
      <c r="AY2515" s="78" t="s">
        <v>145</v>
      </c>
      <c r="AZ2515" s="78" t="s">
        <v>145</v>
      </c>
    </row>
    <row r="2516" spans="1:52" ht="30" customHeight="1">
      <c r="A2516" s="173"/>
      <c r="B2516" s="173"/>
      <c r="C2516" s="173"/>
      <c r="D2516" s="173"/>
      <c r="E2516" s="184"/>
      <c r="F2516" s="178"/>
      <c r="G2516" s="184"/>
      <c r="H2516" s="178"/>
      <c r="I2516" s="184"/>
      <c r="J2516" s="178"/>
      <c r="K2516" s="184"/>
      <c r="L2516" s="178"/>
      <c r="M2516" s="173"/>
    </row>
    <row r="2517" spans="1:52" ht="30" customHeight="1">
      <c r="A2517" s="179" t="s">
        <v>6293</v>
      </c>
      <c r="B2517" s="180"/>
      <c r="C2517" s="180"/>
      <c r="D2517" s="180"/>
      <c r="E2517" s="181"/>
      <c r="F2517" s="182"/>
      <c r="G2517" s="181"/>
      <c r="H2517" s="182"/>
      <c r="I2517" s="181"/>
      <c r="J2517" s="182"/>
      <c r="K2517" s="181"/>
      <c r="L2517" s="182"/>
      <c r="M2517" s="183"/>
      <c r="N2517" s="78" t="s">
        <v>4376</v>
      </c>
    </row>
    <row r="2518" spans="1:52" ht="30" customHeight="1">
      <c r="A2518" s="172" t="s">
        <v>1886</v>
      </c>
      <c r="B2518" s="172" t="s">
        <v>1887</v>
      </c>
      <c r="C2518" s="172" t="s">
        <v>1604</v>
      </c>
      <c r="D2518" s="173">
        <v>0.53</v>
      </c>
      <c r="E2518" s="184">
        <f>단가대비표!O304</f>
        <v>12281.25</v>
      </c>
      <c r="F2518" s="178">
        <f>TRUNC(E2518*D2518,1)</f>
        <v>6509</v>
      </c>
      <c r="G2518" s="184">
        <f>단가대비표!P304</f>
        <v>0</v>
      </c>
      <c r="H2518" s="178">
        <f>TRUNC(G2518*D2518,1)</f>
        <v>0</v>
      </c>
      <c r="I2518" s="184">
        <f>단가대비표!V304</f>
        <v>0</v>
      </c>
      <c r="J2518" s="178">
        <f>TRUNC(I2518*D2518,1)</f>
        <v>0</v>
      </c>
      <c r="K2518" s="184">
        <f t="shared" ref="K2518:L2520" si="392">TRUNC(E2518+G2518+I2518,1)</f>
        <v>12281.2</v>
      </c>
      <c r="L2518" s="178">
        <f t="shared" si="392"/>
        <v>6509</v>
      </c>
      <c r="M2518" s="172" t="s">
        <v>145</v>
      </c>
      <c r="N2518" s="78" t="s">
        <v>4376</v>
      </c>
      <c r="O2518" s="78" t="s">
        <v>6294</v>
      </c>
      <c r="P2518" s="78" t="s">
        <v>332</v>
      </c>
      <c r="Q2518" s="78" t="s">
        <v>332</v>
      </c>
      <c r="R2518" s="78" t="s">
        <v>331</v>
      </c>
      <c r="AV2518" s="78" t="s">
        <v>145</v>
      </c>
      <c r="AW2518" s="78" t="s">
        <v>6295</v>
      </c>
      <c r="AX2518" s="78" t="s">
        <v>145</v>
      </c>
      <c r="AY2518" s="78" t="s">
        <v>145</v>
      </c>
      <c r="AZ2518" s="78" t="s">
        <v>145</v>
      </c>
    </row>
    <row r="2519" spans="1:52" ht="30" customHeight="1">
      <c r="A2519" s="172" t="s">
        <v>1888</v>
      </c>
      <c r="B2519" s="172" t="s">
        <v>1889</v>
      </c>
      <c r="C2519" s="172" t="s">
        <v>1604</v>
      </c>
      <c r="D2519" s="173">
        <v>0.19</v>
      </c>
      <c r="E2519" s="184">
        <f>단가대비표!O303</f>
        <v>11250</v>
      </c>
      <c r="F2519" s="178">
        <f>TRUNC(E2519*D2519,1)</f>
        <v>2137.5</v>
      </c>
      <c r="G2519" s="184">
        <f>단가대비표!P303</f>
        <v>0</v>
      </c>
      <c r="H2519" s="178">
        <f>TRUNC(G2519*D2519,1)</f>
        <v>0</v>
      </c>
      <c r="I2519" s="184">
        <f>단가대비표!V303</f>
        <v>0</v>
      </c>
      <c r="J2519" s="178">
        <f>TRUNC(I2519*D2519,1)</f>
        <v>0</v>
      </c>
      <c r="K2519" s="184">
        <f t="shared" si="392"/>
        <v>11250</v>
      </c>
      <c r="L2519" s="178">
        <f t="shared" si="392"/>
        <v>2137.5</v>
      </c>
      <c r="M2519" s="172" t="s">
        <v>145</v>
      </c>
      <c r="N2519" s="78" t="s">
        <v>4376</v>
      </c>
      <c r="O2519" s="78" t="s">
        <v>6296</v>
      </c>
      <c r="P2519" s="78" t="s">
        <v>332</v>
      </c>
      <c r="Q2519" s="78" t="s">
        <v>332</v>
      </c>
      <c r="R2519" s="78" t="s">
        <v>331</v>
      </c>
      <c r="AV2519" s="78" t="s">
        <v>145</v>
      </c>
      <c r="AW2519" s="78" t="s">
        <v>6297</v>
      </c>
      <c r="AX2519" s="78" t="s">
        <v>145</v>
      </c>
      <c r="AY2519" s="78" t="s">
        <v>145</v>
      </c>
      <c r="AZ2519" s="78" t="s">
        <v>145</v>
      </c>
    </row>
    <row r="2520" spans="1:52" ht="30" customHeight="1">
      <c r="A2520" s="172" t="s">
        <v>1890</v>
      </c>
      <c r="B2520" s="172" t="s">
        <v>1891</v>
      </c>
      <c r="C2520" s="172" t="s">
        <v>1604</v>
      </c>
      <c r="D2520" s="173">
        <v>0.125</v>
      </c>
      <c r="E2520" s="184">
        <f>단가대비표!O319</f>
        <v>6738</v>
      </c>
      <c r="F2520" s="178">
        <f>TRUNC(E2520*D2520,1)</f>
        <v>842.2</v>
      </c>
      <c r="G2520" s="184">
        <f>단가대비표!P319</f>
        <v>0</v>
      </c>
      <c r="H2520" s="178">
        <f>TRUNC(G2520*D2520,1)</f>
        <v>0</v>
      </c>
      <c r="I2520" s="184">
        <f>단가대비표!V319</f>
        <v>0</v>
      </c>
      <c r="J2520" s="178">
        <f>TRUNC(I2520*D2520,1)</f>
        <v>0</v>
      </c>
      <c r="K2520" s="184">
        <f t="shared" si="392"/>
        <v>6738</v>
      </c>
      <c r="L2520" s="178">
        <f t="shared" si="392"/>
        <v>842.2</v>
      </c>
      <c r="M2520" s="172" t="s">
        <v>145</v>
      </c>
      <c r="N2520" s="78" t="s">
        <v>4376</v>
      </c>
      <c r="O2520" s="78" t="s">
        <v>6298</v>
      </c>
      <c r="P2520" s="78" t="s">
        <v>332</v>
      </c>
      <c r="Q2520" s="78" t="s">
        <v>332</v>
      </c>
      <c r="R2520" s="78" t="s">
        <v>331</v>
      </c>
      <c r="AV2520" s="78" t="s">
        <v>145</v>
      </c>
      <c r="AW2520" s="78" t="s">
        <v>6299</v>
      </c>
      <c r="AX2520" s="78" t="s">
        <v>145</v>
      </c>
      <c r="AY2520" s="78" t="s">
        <v>145</v>
      </c>
      <c r="AZ2520" s="78" t="s">
        <v>145</v>
      </c>
    </row>
    <row r="2521" spans="1:52" ht="30" customHeight="1">
      <c r="A2521" s="172" t="s">
        <v>1494</v>
      </c>
      <c r="B2521" s="172" t="s">
        <v>145</v>
      </c>
      <c r="C2521" s="172" t="s">
        <v>145</v>
      </c>
      <c r="D2521" s="173"/>
      <c r="E2521" s="184"/>
      <c r="F2521" s="178">
        <f>TRUNC(SUMIF(N2518:N2520, N2517, F2518:F2520),0)</f>
        <v>9488</v>
      </c>
      <c r="G2521" s="184"/>
      <c r="H2521" s="178">
        <f>TRUNC(SUMIF(N2518:N2520, N2517, H2518:H2520),0)</f>
        <v>0</v>
      </c>
      <c r="I2521" s="184"/>
      <c r="J2521" s="178">
        <f>TRUNC(SUMIF(N2518:N2520, N2517, J2518:J2520),0)</f>
        <v>0</v>
      </c>
      <c r="K2521" s="184"/>
      <c r="L2521" s="178">
        <f>F2521+H2521+J2521</f>
        <v>9488</v>
      </c>
      <c r="M2521" s="172" t="s">
        <v>145</v>
      </c>
      <c r="N2521" s="78" t="s">
        <v>342</v>
      </c>
      <c r="O2521" s="78" t="s">
        <v>342</v>
      </c>
      <c r="P2521" s="78" t="s">
        <v>145</v>
      </c>
      <c r="Q2521" s="78" t="s">
        <v>145</v>
      </c>
      <c r="R2521" s="78" t="s">
        <v>145</v>
      </c>
      <c r="AV2521" s="78" t="s">
        <v>145</v>
      </c>
      <c r="AW2521" s="78" t="s">
        <v>145</v>
      </c>
      <c r="AX2521" s="78" t="s">
        <v>145</v>
      </c>
      <c r="AY2521" s="78" t="s">
        <v>145</v>
      </c>
      <c r="AZ2521" s="78" t="s">
        <v>145</v>
      </c>
    </row>
    <row r="2522" spans="1:52" ht="30" customHeight="1">
      <c r="A2522" s="173"/>
      <c r="B2522" s="173"/>
      <c r="C2522" s="173"/>
      <c r="D2522" s="173"/>
      <c r="E2522" s="184"/>
      <c r="F2522" s="178"/>
      <c r="G2522" s="184"/>
      <c r="H2522" s="178"/>
      <c r="I2522" s="184"/>
      <c r="J2522" s="178"/>
      <c r="K2522" s="184"/>
      <c r="L2522" s="178"/>
      <c r="M2522" s="173"/>
    </row>
    <row r="2523" spans="1:52" ht="30" customHeight="1">
      <c r="A2523" s="179" t="s">
        <v>6300</v>
      </c>
      <c r="B2523" s="180"/>
      <c r="C2523" s="180"/>
      <c r="D2523" s="180"/>
      <c r="E2523" s="181"/>
      <c r="F2523" s="182"/>
      <c r="G2523" s="181"/>
      <c r="H2523" s="182"/>
      <c r="I2523" s="181"/>
      <c r="J2523" s="182"/>
      <c r="K2523" s="181"/>
      <c r="L2523" s="182"/>
      <c r="M2523" s="183"/>
      <c r="N2523" s="78" t="s">
        <v>4377</v>
      </c>
    </row>
    <row r="2524" spans="1:52" ht="30" customHeight="1">
      <c r="A2524" s="172" t="s">
        <v>1717</v>
      </c>
      <c r="B2524" s="172" t="s">
        <v>1514</v>
      </c>
      <c r="C2524" s="172" t="s">
        <v>1515</v>
      </c>
      <c r="D2524" s="173">
        <v>3.9E-2</v>
      </c>
      <c r="E2524" s="184">
        <f>단가대비표!O365</f>
        <v>0</v>
      </c>
      <c r="F2524" s="178">
        <f>TRUNC(E2524*D2524,1)</f>
        <v>0</v>
      </c>
      <c r="G2524" s="184">
        <f>단가대비표!P365</f>
        <v>253409</v>
      </c>
      <c r="H2524" s="178">
        <f>TRUNC(G2524*D2524,1)</f>
        <v>9882.9</v>
      </c>
      <c r="I2524" s="184">
        <f>단가대비표!V365</f>
        <v>0</v>
      </c>
      <c r="J2524" s="178">
        <f>TRUNC(I2524*D2524,1)</f>
        <v>0</v>
      </c>
      <c r="K2524" s="184">
        <f t="shared" ref="K2524:L2526" si="393">TRUNC(E2524+G2524+I2524,1)</f>
        <v>253409</v>
      </c>
      <c r="L2524" s="178">
        <f t="shared" si="393"/>
        <v>9882.9</v>
      </c>
      <c r="M2524" s="172" t="s">
        <v>145</v>
      </c>
      <c r="N2524" s="78" t="s">
        <v>4377</v>
      </c>
      <c r="O2524" s="78" t="s">
        <v>4626</v>
      </c>
      <c r="P2524" s="78" t="s">
        <v>332</v>
      </c>
      <c r="Q2524" s="78" t="s">
        <v>332</v>
      </c>
      <c r="R2524" s="78" t="s">
        <v>331</v>
      </c>
      <c r="V2524">
        <v>1</v>
      </c>
      <c r="AV2524" s="78" t="s">
        <v>145</v>
      </c>
      <c r="AW2524" s="78" t="s">
        <v>6301</v>
      </c>
      <c r="AX2524" s="78" t="s">
        <v>145</v>
      </c>
      <c r="AY2524" s="78" t="s">
        <v>145</v>
      </c>
      <c r="AZ2524" s="78" t="s">
        <v>145</v>
      </c>
    </row>
    <row r="2525" spans="1:52" ht="30" customHeight="1">
      <c r="A2525" s="172" t="s">
        <v>1516</v>
      </c>
      <c r="B2525" s="172" t="s">
        <v>1514</v>
      </c>
      <c r="C2525" s="172" t="s">
        <v>1515</v>
      </c>
      <c r="D2525" s="173">
        <v>8.0000000000000002E-3</v>
      </c>
      <c r="E2525" s="184">
        <f>단가대비표!O345</f>
        <v>0</v>
      </c>
      <c r="F2525" s="178">
        <f>TRUNC(E2525*D2525,1)</f>
        <v>0</v>
      </c>
      <c r="G2525" s="184">
        <f>단가대비표!P345</f>
        <v>169804</v>
      </c>
      <c r="H2525" s="178">
        <f>TRUNC(G2525*D2525,1)</f>
        <v>1358.4</v>
      </c>
      <c r="I2525" s="184">
        <f>단가대비표!V345</f>
        <v>0</v>
      </c>
      <c r="J2525" s="178">
        <f>TRUNC(I2525*D2525,1)</f>
        <v>0</v>
      </c>
      <c r="K2525" s="184">
        <f t="shared" si="393"/>
        <v>169804</v>
      </c>
      <c r="L2525" s="178">
        <f t="shared" si="393"/>
        <v>1358.4</v>
      </c>
      <c r="M2525" s="172" t="s">
        <v>145</v>
      </c>
      <c r="N2525" s="78" t="s">
        <v>4377</v>
      </c>
      <c r="O2525" s="78" t="s">
        <v>4472</v>
      </c>
      <c r="P2525" s="78" t="s">
        <v>332</v>
      </c>
      <c r="Q2525" s="78" t="s">
        <v>332</v>
      </c>
      <c r="R2525" s="78" t="s">
        <v>331</v>
      </c>
      <c r="V2525">
        <v>1</v>
      </c>
      <c r="AV2525" s="78" t="s">
        <v>145</v>
      </c>
      <c r="AW2525" s="78" t="s">
        <v>6302</v>
      </c>
      <c r="AX2525" s="78" t="s">
        <v>145</v>
      </c>
      <c r="AY2525" s="78" t="s">
        <v>145</v>
      </c>
      <c r="AZ2525" s="78" t="s">
        <v>145</v>
      </c>
    </row>
    <row r="2526" spans="1:52" ht="30" customHeight="1">
      <c r="A2526" s="172" t="s">
        <v>1718</v>
      </c>
      <c r="B2526" s="172" t="s">
        <v>1596</v>
      </c>
      <c r="C2526" s="172" t="s">
        <v>1096</v>
      </c>
      <c r="D2526" s="173">
        <v>1</v>
      </c>
      <c r="E2526" s="184">
        <f>TRUNC(SUMIF(V2524:V2526, RIGHTB(O2526, 1), H2524:H2526)*U2526, 2)</f>
        <v>224.82</v>
      </c>
      <c r="F2526" s="178">
        <f>TRUNC(E2526*D2526,1)</f>
        <v>224.8</v>
      </c>
      <c r="G2526" s="184">
        <v>0</v>
      </c>
      <c r="H2526" s="178">
        <f>TRUNC(G2526*D2526,1)</f>
        <v>0</v>
      </c>
      <c r="I2526" s="184">
        <v>0</v>
      </c>
      <c r="J2526" s="178">
        <f>TRUNC(I2526*D2526,1)</f>
        <v>0</v>
      </c>
      <c r="K2526" s="184">
        <f t="shared" si="393"/>
        <v>224.8</v>
      </c>
      <c r="L2526" s="178">
        <f t="shared" si="393"/>
        <v>224.8</v>
      </c>
      <c r="M2526" s="172" t="s">
        <v>145</v>
      </c>
      <c r="N2526" s="78" t="s">
        <v>4377</v>
      </c>
      <c r="O2526" s="78" t="s">
        <v>4186</v>
      </c>
      <c r="P2526" s="78" t="s">
        <v>332</v>
      </c>
      <c r="Q2526" s="78" t="s">
        <v>332</v>
      </c>
      <c r="R2526" s="78" t="s">
        <v>332</v>
      </c>
      <c r="S2526">
        <v>1</v>
      </c>
      <c r="T2526">
        <v>0</v>
      </c>
      <c r="U2526">
        <v>0.02</v>
      </c>
      <c r="AV2526" s="78" t="s">
        <v>145</v>
      </c>
      <c r="AW2526" s="78" t="s">
        <v>6303</v>
      </c>
      <c r="AX2526" s="78" t="s">
        <v>145</v>
      </c>
      <c r="AY2526" s="78" t="s">
        <v>145</v>
      </c>
      <c r="AZ2526" s="78" t="s">
        <v>145</v>
      </c>
    </row>
    <row r="2527" spans="1:52" ht="30" customHeight="1">
      <c r="A2527" s="172" t="s">
        <v>1494</v>
      </c>
      <c r="B2527" s="172" t="s">
        <v>145</v>
      </c>
      <c r="C2527" s="172" t="s">
        <v>145</v>
      </c>
      <c r="D2527" s="173"/>
      <c r="E2527" s="184"/>
      <c r="F2527" s="178">
        <f>TRUNC(SUMIF(N2524:N2526, N2523, F2524:F2526),0)</f>
        <v>224</v>
      </c>
      <c r="G2527" s="184"/>
      <c r="H2527" s="178">
        <f>TRUNC(SUMIF(N2524:N2526, N2523, H2524:H2526),0)</f>
        <v>11241</v>
      </c>
      <c r="I2527" s="184"/>
      <c r="J2527" s="178">
        <f>TRUNC(SUMIF(N2524:N2526, N2523, J2524:J2526),0)</f>
        <v>0</v>
      </c>
      <c r="K2527" s="184"/>
      <c r="L2527" s="178">
        <f>F2527+H2527+J2527</f>
        <v>11465</v>
      </c>
      <c r="M2527" s="172" t="s">
        <v>145</v>
      </c>
      <c r="N2527" s="78" t="s">
        <v>342</v>
      </c>
      <c r="O2527" s="78" t="s">
        <v>342</v>
      </c>
      <c r="P2527" s="78" t="s">
        <v>145</v>
      </c>
      <c r="Q2527" s="78" t="s">
        <v>145</v>
      </c>
      <c r="R2527" s="78" t="s">
        <v>145</v>
      </c>
      <c r="AV2527" s="78" t="s">
        <v>145</v>
      </c>
      <c r="AW2527" s="78" t="s">
        <v>145</v>
      </c>
      <c r="AX2527" s="78" t="s">
        <v>145</v>
      </c>
      <c r="AY2527" s="78" t="s">
        <v>145</v>
      </c>
      <c r="AZ2527" s="78" t="s">
        <v>145</v>
      </c>
    </row>
    <row r="2528" spans="1:52" ht="30" customHeight="1">
      <c r="A2528" s="173"/>
      <c r="B2528" s="173"/>
      <c r="C2528" s="173"/>
      <c r="D2528" s="173"/>
      <c r="E2528" s="184"/>
      <c r="F2528" s="178"/>
      <c r="G2528" s="184"/>
      <c r="H2528" s="178"/>
      <c r="I2528" s="184"/>
      <c r="J2528" s="178"/>
      <c r="K2528" s="184"/>
      <c r="L2528" s="178"/>
      <c r="M2528" s="173"/>
    </row>
    <row r="2529" spans="1:52" ht="30" customHeight="1">
      <c r="A2529" s="179" t="s">
        <v>6304</v>
      </c>
      <c r="B2529" s="180"/>
      <c r="C2529" s="180"/>
      <c r="D2529" s="180"/>
      <c r="E2529" s="181"/>
      <c r="F2529" s="182"/>
      <c r="G2529" s="181"/>
      <c r="H2529" s="182"/>
      <c r="I2529" s="181"/>
      <c r="J2529" s="182"/>
      <c r="K2529" s="181"/>
      <c r="L2529" s="182"/>
      <c r="M2529" s="183"/>
      <c r="N2529" s="78" t="s">
        <v>4378</v>
      </c>
    </row>
    <row r="2530" spans="1:52" ht="30" customHeight="1">
      <c r="A2530" s="172" t="s">
        <v>1717</v>
      </c>
      <c r="B2530" s="172" t="s">
        <v>1514</v>
      </c>
      <c r="C2530" s="172" t="s">
        <v>1515</v>
      </c>
      <c r="D2530" s="173">
        <v>1.2E-2</v>
      </c>
      <c r="E2530" s="184">
        <f>단가대비표!O365</f>
        <v>0</v>
      </c>
      <c r="F2530" s="178">
        <f>TRUNC(E2530*D2530,1)</f>
        <v>0</v>
      </c>
      <c r="G2530" s="184">
        <f>단가대비표!P365</f>
        <v>253409</v>
      </c>
      <c r="H2530" s="178">
        <f>TRUNC(G2530*D2530,1)</f>
        <v>3040.9</v>
      </c>
      <c r="I2530" s="184">
        <f>단가대비표!V365</f>
        <v>0</v>
      </c>
      <c r="J2530" s="178">
        <f>TRUNC(I2530*D2530,1)</f>
        <v>0</v>
      </c>
      <c r="K2530" s="184">
        <f t="shared" ref="K2530:L2534" si="394">TRUNC(E2530+G2530+I2530,1)</f>
        <v>253409</v>
      </c>
      <c r="L2530" s="178">
        <f t="shared" si="394"/>
        <v>3040.9</v>
      </c>
      <c r="M2530" s="172" t="s">
        <v>145</v>
      </c>
      <c r="N2530" s="78" t="s">
        <v>4378</v>
      </c>
      <c r="O2530" s="78" t="s">
        <v>4626</v>
      </c>
      <c r="P2530" s="78" t="s">
        <v>332</v>
      </c>
      <c r="Q2530" s="78" t="s">
        <v>332</v>
      </c>
      <c r="R2530" s="78" t="s">
        <v>331</v>
      </c>
      <c r="V2530">
        <v>1</v>
      </c>
      <c r="AV2530" s="78" t="s">
        <v>145</v>
      </c>
      <c r="AW2530" s="78" t="s">
        <v>6305</v>
      </c>
      <c r="AX2530" s="78" t="s">
        <v>145</v>
      </c>
      <c r="AY2530" s="78" t="s">
        <v>145</v>
      </c>
      <c r="AZ2530" s="78" t="s">
        <v>145</v>
      </c>
    </row>
    <row r="2531" spans="1:52" ht="30" customHeight="1">
      <c r="A2531" s="172" t="s">
        <v>1516</v>
      </c>
      <c r="B2531" s="172" t="s">
        <v>1514</v>
      </c>
      <c r="C2531" s="172" t="s">
        <v>1515</v>
      </c>
      <c r="D2531" s="173">
        <v>2E-3</v>
      </c>
      <c r="E2531" s="184">
        <f>단가대비표!O345</f>
        <v>0</v>
      </c>
      <c r="F2531" s="178">
        <f>TRUNC(E2531*D2531,1)</f>
        <v>0</v>
      </c>
      <c r="G2531" s="184">
        <f>단가대비표!P345</f>
        <v>169804</v>
      </c>
      <c r="H2531" s="178">
        <f>TRUNC(G2531*D2531,1)</f>
        <v>339.6</v>
      </c>
      <c r="I2531" s="184">
        <f>단가대비표!V345</f>
        <v>0</v>
      </c>
      <c r="J2531" s="178">
        <f>TRUNC(I2531*D2531,1)</f>
        <v>0</v>
      </c>
      <c r="K2531" s="184">
        <f t="shared" si="394"/>
        <v>169804</v>
      </c>
      <c r="L2531" s="178">
        <f t="shared" si="394"/>
        <v>339.6</v>
      </c>
      <c r="M2531" s="172" t="s">
        <v>145</v>
      </c>
      <c r="N2531" s="78" t="s">
        <v>4378</v>
      </c>
      <c r="O2531" s="78" t="s">
        <v>4472</v>
      </c>
      <c r="P2531" s="78" t="s">
        <v>332</v>
      </c>
      <c r="Q2531" s="78" t="s">
        <v>332</v>
      </c>
      <c r="R2531" s="78" t="s">
        <v>331</v>
      </c>
      <c r="V2531">
        <v>1</v>
      </c>
      <c r="AV2531" s="78" t="s">
        <v>145</v>
      </c>
      <c r="AW2531" s="78" t="s">
        <v>6306</v>
      </c>
      <c r="AX2531" s="78" t="s">
        <v>145</v>
      </c>
      <c r="AY2531" s="78" t="s">
        <v>145</v>
      </c>
      <c r="AZ2531" s="78" t="s">
        <v>145</v>
      </c>
    </row>
    <row r="2532" spans="1:52" ht="30" customHeight="1">
      <c r="A2532" s="172" t="s">
        <v>1717</v>
      </c>
      <c r="B2532" s="172" t="s">
        <v>1514</v>
      </c>
      <c r="C2532" s="172" t="s">
        <v>1515</v>
      </c>
      <c r="D2532" s="173">
        <v>1.2E-2</v>
      </c>
      <c r="E2532" s="184">
        <f>단가대비표!O365</f>
        <v>0</v>
      </c>
      <c r="F2532" s="178">
        <f>TRUNC(E2532*D2532,1)</f>
        <v>0</v>
      </c>
      <c r="G2532" s="184">
        <f>단가대비표!P365</f>
        <v>253409</v>
      </c>
      <c r="H2532" s="178">
        <f>TRUNC(G2532*D2532,1)</f>
        <v>3040.9</v>
      </c>
      <c r="I2532" s="184">
        <f>단가대비표!V365</f>
        <v>0</v>
      </c>
      <c r="J2532" s="178">
        <f>TRUNC(I2532*D2532,1)</f>
        <v>0</v>
      </c>
      <c r="K2532" s="184">
        <f t="shared" si="394"/>
        <v>253409</v>
      </c>
      <c r="L2532" s="178">
        <f t="shared" si="394"/>
        <v>3040.9</v>
      </c>
      <c r="M2532" s="172" t="s">
        <v>145</v>
      </c>
      <c r="N2532" s="78" t="s">
        <v>4378</v>
      </c>
      <c r="O2532" s="78" t="s">
        <v>4626</v>
      </c>
      <c r="P2532" s="78" t="s">
        <v>332</v>
      </c>
      <c r="Q2532" s="78" t="s">
        <v>332</v>
      </c>
      <c r="R2532" s="78" t="s">
        <v>331</v>
      </c>
      <c r="V2532">
        <v>1</v>
      </c>
      <c r="AV2532" s="78" t="s">
        <v>145</v>
      </c>
      <c r="AW2532" s="78" t="s">
        <v>6305</v>
      </c>
      <c r="AX2532" s="78" t="s">
        <v>145</v>
      </c>
      <c r="AY2532" s="78" t="s">
        <v>145</v>
      </c>
      <c r="AZ2532" s="78" t="s">
        <v>145</v>
      </c>
    </row>
    <row r="2533" spans="1:52" ht="30" customHeight="1">
      <c r="A2533" s="172" t="s">
        <v>1516</v>
      </c>
      <c r="B2533" s="172" t="s">
        <v>1514</v>
      </c>
      <c r="C2533" s="172" t="s">
        <v>1515</v>
      </c>
      <c r="D2533" s="173">
        <v>2E-3</v>
      </c>
      <c r="E2533" s="184">
        <f>단가대비표!O345</f>
        <v>0</v>
      </c>
      <c r="F2533" s="178">
        <f>TRUNC(E2533*D2533,1)</f>
        <v>0</v>
      </c>
      <c r="G2533" s="184">
        <f>단가대비표!P345</f>
        <v>169804</v>
      </c>
      <c r="H2533" s="178">
        <f>TRUNC(G2533*D2533,1)</f>
        <v>339.6</v>
      </c>
      <c r="I2533" s="184">
        <f>단가대비표!V345</f>
        <v>0</v>
      </c>
      <c r="J2533" s="178">
        <f>TRUNC(I2533*D2533,1)</f>
        <v>0</v>
      </c>
      <c r="K2533" s="184">
        <f t="shared" si="394"/>
        <v>169804</v>
      </c>
      <c r="L2533" s="178">
        <f t="shared" si="394"/>
        <v>339.6</v>
      </c>
      <c r="M2533" s="172" t="s">
        <v>145</v>
      </c>
      <c r="N2533" s="78" t="s">
        <v>4378</v>
      </c>
      <c r="O2533" s="78" t="s">
        <v>4472</v>
      </c>
      <c r="P2533" s="78" t="s">
        <v>332</v>
      </c>
      <c r="Q2533" s="78" t="s">
        <v>332</v>
      </c>
      <c r="R2533" s="78" t="s">
        <v>331</v>
      </c>
      <c r="V2533">
        <v>1</v>
      </c>
      <c r="AV2533" s="78" t="s">
        <v>145</v>
      </c>
      <c r="AW2533" s="78" t="s">
        <v>6306</v>
      </c>
      <c r="AX2533" s="78" t="s">
        <v>145</v>
      </c>
      <c r="AY2533" s="78" t="s">
        <v>145</v>
      </c>
      <c r="AZ2533" s="78" t="s">
        <v>145</v>
      </c>
    </row>
    <row r="2534" spans="1:52" ht="30" customHeight="1">
      <c r="A2534" s="172" t="s">
        <v>1718</v>
      </c>
      <c r="B2534" s="172" t="s">
        <v>1596</v>
      </c>
      <c r="C2534" s="172" t="s">
        <v>1096</v>
      </c>
      <c r="D2534" s="173">
        <v>1</v>
      </c>
      <c r="E2534" s="184">
        <f>TRUNC(SUMIF(V2530:V2534, RIGHTB(O2534, 1), H2530:H2534)*U2534, 2)</f>
        <v>135.22</v>
      </c>
      <c r="F2534" s="178">
        <f>TRUNC(E2534*D2534,1)</f>
        <v>135.19999999999999</v>
      </c>
      <c r="G2534" s="184">
        <v>0</v>
      </c>
      <c r="H2534" s="178">
        <f>TRUNC(G2534*D2534,1)</f>
        <v>0</v>
      </c>
      <c r="I2534" s="184">
        <v>0</v>
      </c>
      <c r="J2534" s="178">
        <f>TRUNC(I2534*D2534,1)</f>
        <v>0</v>
      </c>
      <c r="K2534" s="184">
        <f t="shared" si="394"/>
        <v>135.19999999999999</v>
      </c>
      <c r="L2534" s="178">
        <f t="shared" si="394"/>
        <v>135.19999999999999</v>
      </c>
      <c r="M2534" s="172" t="s">
        <v>145</v>
      </c>
      <c r="N2534" s="78" t="s">
        <v>4378</v>
      </c>
      <c r="O2534" s="78" t="s">
        <v>4186</v>
      </c>
      <c r="P2534" s="78" t="s">
        <v>332</v>
      </c>
      <c r="Q2534" s="78" t="s">
        <v>332</v>
      </c>
      <c r="R2534" s="78" t="s">
        <v>332</v>
      </c>
      <c r="S2534">
        <v>1</v>
      </c>
      <c r="T2534">
        <v>0</v>
      </c>
      <c r="U2534">
        <v>0.02</v>
      </c>
      <c r="AV2534" s="78" t="s">
        <v>145</v>
      </c>
      <c r="AW2534" s="78" t="s">
        <v>6307</v>
      </c>
      <c r="AX2534" s="78" t="s">
        <v>145</v>
      </c>
      <c r="AY2534" s="78" t="s">
        <v>145</v>
      </c>
      <c r="AZ2534" s="78" t="s">
        <v>145</v>
      </c>
    </row>
    <row r="2535" spans="1:52" ht="30" customHeight="1">
      <c r="A2535" s="172" t="s">
        <v>1494</v>
      </c>
      <c r="B2535" s="172" t="s">
        <v>145</v>
      </c>
      <c r="C2535" s="172" t="s">
        <v>145</v>
      </c>
      <c r="D2535" s="173"/>
      <c r="E2535" s="184"/>
      <c r="F2535" s="178">
        <f>TRUNC(SUMIF(N2530:N2534, N2529, F2530:F2534),0)</f>
        <v>135</v>
      </c>
      <c r="G2535" s="184"/>
      <c r="H2535" s="178">
        <f>TRUNC(SUMIF(N2530:N2534, N2529, H2530:H2534),0)</f>
        <v>6761</v>
      </c>
      <c r="I2535" s="184"/>
      <c r="J2535" s="178">
        <f>TRUNC(SUMIF(N2530:N2534, N2529, J2530:J2534),0)</f>
        <v>0</v>
      </c>
      <c r="K2535" s="184"/>
      <c r="L2535" s="178">
        <f>F2535+H2535+J2535</f>
        <v>6896</v>
      </c>
      <c r="M2535" s="172" t="s">
        <v>145</v>
      </c>
      <c r="N2535" s="78" t="s">
        <v>342</v>
      </c>
      <c r="O2535" s="78" t="s">
        <v>342</v>
      </c>
      <c r="P2535" s="78" t="s">
        <v>145</v>
      </c>
      <c r="Q2535" s="78" t="s">
        <v>145</v>
      </c>
      <c r="R2535" s="78" t="s">
        <v>145</v>
      </c>
      <c r="AV2535" s="78" t="s">
        <v>145</v>
      </c>
      <c r="AW2535" s="78" t="s">
        <v>145</v>
      </c>
      <c r="AX2535" s="78" t="s">
        <v>145</v>
      </c>
      <c r="AY2535" s="78" t="s">
        <v>145</v>
      </c>
      <c r="AZ2535" s="78" t="s">
        <v>145</v>
      </c>
    </row>
    <row r="2536" spans="1:52" ht="30" customHeight="1">
      <c r="A2536" s="173"/>
      <c r="B2536" s="173"/>
      <c r="C2536" s="173"/>
      <c r="D2536" s="173"/>
      <c r="E2536" s="184"/>
      <c r="F2536" s="178"/>
      <c r="G2536" s="184"/>
      <c r="H2536" s="178"/>
      <c r="I2536" s="184"/>
      <c r="J2536" s="178"/>
      <c r="K2536" s="184"/>
      <c r="L2536" s="178"/>
      <c r="M2536" s="173"/>
    </row>
    <row r="2537" spans="1:52" ht="30" customHeight="1">
      <c r="A2537" s="179" t="s">
        <v>6308</v>
      </c>
      <c r="B2537" s="180"/>
      <c r="C2537" s="180"/>
      <c r="D2537" s="180"/>
      <c r="E2537" s="181"/>
      <c r="F2537" s="182"/>
      <c r="G2537" s="181"/>
      <c r="H2537" s="182"/>
      <c r="I2537" s="181"/>
      <c r="J2537" s="182"/>
      <c r="K2537" s="181"/>
      <c r="L2537" s="182"/>
      <c r="M2537" s="183"/>
      <c r="N2537" s="78" t="s">
        <v>4379</v>
      </c>
    </row>
    <row r="2538" spans="1:52" ht="30" customHeight="1">
      <c r="A2538" s="172" t="s">
        <v>1892</v>
      </c>
      <c r="B2538" s="172" t="s">
        <v>1893</v>
      </c>
      <c r="C2538" s="172" t="s">
        <v>1604</v>
      </c>
      <c r="D2538" s="173">
        <v>0.19700000000000001</v>
      </c>
      <c r="E2538" s="184">
        <f>단가대비표!O307</f>
        <v>3382</v>
      </c>
      <c r="F2538" s="178">
        <f>TRUNC(E2538*D2538,1)</f>
        <v>666.2</v>
      </c>
      <c r="G2538" s="184">
        <f>단가대비표!P307</f>
        <v>0</v>
      </c>
      <c r="H2538" s="178">
        <f>TRUNC(G2538*D2538,1)</f>
        <v>0</v>
      </c>
      <c r="I2538" s="184">
        <f>단가대비표!V307</f>
        <v>0</v>
      </c>
      <c r="J2538" s="178">
        <f>TRUNC(I2538*D2538,1)</f>
        <v>0</v>
      </c>
      <c r="K2538" s="184">
        <f>TRUNC(E2538+G2538+I2538,1)</f>
        <v>3382</v>
      </c>
      <c r="L2538" s="178">
        <f>TRUNC(F2538+H2538+J2538,1)</f>
        <v>666.2</v>
      </c>
      <c r="M2538" s="172" t="s">
        <v>145</v>
      </c>
      <c r="N2538" s="78" t="s">
        <v>4379</v>
      </c>
      <c r="O2538" s="78" t="s">
        <v>6309</v>
      </c>
      <c r="P2538" s="78" t="s">
        <v>332</v>
      </c>
      <c r="Q2538" s="78" t="s">
        <v>332</v>
      </c>
      <c r="R2538" s="78" t="s">
        <v>331</v>
      </c>
      <c r="AV2538" s="78" t="s">
        <v>145</v>
      </c>
      <c r="AW2538" s="78" t="s">
        <v>6310</v>
      </c>
      <c r="AX2538" s="78" t="s">
        <v>145</v>
      </c>
      <c r="AY2538" s="78" t="s">
        <v>145</v>
      </c>
      <c r="AZ2538" s="78" t="s">
        <v>145</v>
      </c>
    </row>
    <row r="2539" spans="1:52" ht="30" customHeight="1">
      <c r="A2539" s="172" t="s">
        <v>1494</v>
      </c>
      <c r="B2539" s="172" t="s">
        <v>145</v>
      </c>
      <c r="C2539" s="172" t="s">
        <v>145</v>
      </c>
      <c r="D2539" s="173"/>
      <c r="E2539" s="184"/>
      <c r="F2539" s="178">
        <f>TRUNC(SUMIF(N2538:N2538, N2537, F2538:F2538),0)</f>
        <v>666</v>
      </c>
      <c r="G2539" s="184"/>
      <c r="H2539" s="178">
        <f>TRUNC(SUMIF(N2538:N2538, N2537, H2538:H2538),0)</f>
        <v>0</v>
      </c>
      <c r="I2539" s="184"/>
      <c r="J2539" s="178">
        <f>TRUNC(SUMIF(N2538:N2538, N2537, J2538:J2538),0)</f>
        <v>0</v>
      </c>
      <c r="K2539" s="184"/>
      <c r="L2539" s="178">
        <f>F2539+H2539+J2539</f>
        <v>666</v>
      </c>
      <c r="M2539" s="172" t="s">
        <v>145</v>
      </c>
      <c r="N2539" s="78" t="s">
        <v>342</v>
      </c>
      <c r="O2539" s="78" t="s">
        <v>342</v>
      </c>
      <c r="P2539" s="78" t="s">
        <v>145</v>
      </c>
      <c r="Q2539" s="78" t="s">
        <v>145</v>
      </c>
      <c r="R2539" s="78" t="s">
        <v>145</v>
      </c>
      <c r="AV2539" s="78" t="s">
        <v>145</v>
      </c>
      <c r="AW2539" s="78" t="s">
        <v>145</v>
      </c>
      <c r="AX2539" s="78" t="s">
        <v>145</v>
      </c>
      <c r="AY2539" s="78" t="s">
        <v>145</v>
      </c>
      <c r="AZ2539" s="78" t="s">
        <v>145</v>
      </c>
    </row>
    <row r="2540" spans="1:52" ht="30" customHeight="1">
      <c r="A2540" s="173"/>
      <c r="B2540" s="173"/>
      <c r="C2540" s="173"/>
      <c r="D2540" s="173"/>
      <c r="E2540" s="184"/>
      <c r="F2540" s="178"/>
      <c r="G2540" s="184"/>
      <c r="H2540" s="178"/>
      <c r="I2540" s="184"/>
      <c r="J2540" s="178"/>
      <c r="K2540" s="184"/>
      <c r="L2540" s="178"/>
      <c r="M2540" s="173"/>
    </row>
    <row r="2541" spans="1:52" ht="30" customHeight="1">
      <c r="A2541" s="179" t="s">
        <v>6311</v>
      </c>
      <c r="B2541" s="180"/>
      <c r="C2541" s="180"/>
      <c r="D2541" s="180"/>
      <c r="E2541" s="181"/>
      <c r="F2541" s="182"/>
      <c r="G2541" s="181"/>
      <c r="H2541" s="182"/>
      <c r="I2541" s="181"/>
      <c r="J2541" s="182"/>
      <c r="K2541" s="181"/>
      <c r="L2541" s="182"/>
      <c r="M2541" s="183"/>
      <c r="N2541" s="78" t="s">
        <v>4380</v>
      </c>
    </row>
    <row r="2542" spans="1:52" ht="30" customHeight="1">
      <c r="A2542" s="172" t="s">
        <v>1717</v>
      </c>
      <c r="B2542" s="172" t="s">
        <v>1514</v>
      </c>
      <c r="C2542" s="172" t="s">
        <v>1515</v>
      </c>
      <c r="D2542" s="173">
        <v>3.5000000000000003E-2</v>
      </c>
      <c r="E2542" s="184">
        <f>단가대비표!O365</f>
        <v>0</v>
      </c>
      <c r="F2542" s="178">
        <f>TRUNC(E2542*D2542,1)</f>
        <v>0</v>
      </c>
      <c r="G2542" s="184">
        <f>단가대비표!P365</f>
        <v>253409</v>
      </c>
      <c r="H2542" s="178">
        <f>TRUNC(G2542*D2542,1)</f>
        <v>8869.2999999999993</v>
      </c>
      <c r="I2542" s="184">
        <f>단가대비표!V365</f>
        <v>0</v>
      </c>
      <c r="J2542" s="178">
        <f>TRUNC(I2542*D2542,1)</f>
        <v>0</v>
      </c>
      <c r="K2542" s="184">
        <f t="shared" ref="K2542:L2544" si="395">TRUNC(E2542+G2542+I2542,1)</f>
        <v>253409</v>
      </c>
      <c r="L2542" s="178">
        <f t="shared" si="395"/>
        <v>8869.2999999999993</v>
      </c>
      <c r="M2542" s="172" t="s">
        <v>145</v>
      </c>
      <c r="N2542" s="78" t="s">
        <v>4380</v>
      </c>
      <c r="O2542" s="78" t="s">
        <v>4626</v>
      </c>
      <c r="P2542" s="78" t="s">
        <v>332</v>
      </c>
      <c r="Q2542" s="78" t="s">
        <v>332</v>
      </c>
      <c r="R2542" s="78" t="s">
        <v>331</v>
      </c>
      <c r="V2542">
        <v>1</v>
      </c>
      <c r="AV2542" s="78" t="s">
        <v>145</v>
      </c>
      <c r="AW2542" s="78" t="s">
        <v>6312</v>
      </c>
      <c r="AX2542" s="78" t="s">
        <v>145</v>
      </c>
      <c r="AY2542" s="78" t="s">
        <v>145</v>
      </c>
      <c r="AZ2542" s="78" t="s">
        <v>145</v>
      </c>
    </row>
    <row r="2543" spans="1:52" ht="30" customHeight="1">
      <c r="A2543" s="172" t="s">
        <v>1516</v>
      </c>
      <c r="B2543" s="172" t="s">
        <v>1514</v>
      </c>
      <c r="C2543" s="172" t="s">
        <v>1515</v>
      </c>
      <c r="D2543" s="173">
        <v>0.01</v>
      </c>
      <c r="E2543" s="184">
        <f>단가대비표!O345</f>
        <v>0</v>
      </c>
      <c r="F2543" s="178">
        <f>TRUNC(E2543*D2543,1)</f>
        <v>0</v>
      </c>
      <c r="G2543" s="184">
        <f>단가대비표!P345</f>
        <v>169804</v>
      </c>
      <c r="H2543" s="178">
        <f>TRUNC(G2543*D2543,1)</f>
        <v>1698</v>
      </c>
      <c r="I2543" s="184">
        <f>단가대비표!V345</f>
        <v>0</v>
      </c>
      <c r="J2543" s="178">
        <f>TRUNC(I2543*D2543,1)</f>
        <v>0</v>
      </c>
      <c r="K2543" s="184">
        <f t="shared" si="395"/>
        <v>169804</v>
      </c>
      <c r="L2543" s="178">
        <f t="shared" si="395"/>
        <v>1698</v>
      </c>
      <c r="M2543" s="172" t="s">
        <v>145</v>
      </c>
      <c r="N2543" s="78" t="s">
        <v>4380</v>
      </c>
      <c r="O2543" s="78" t="s">
        <v>4472</v>
      </c>
      <c r="P2543" s="78" t="s">
        <v>332</v>
      </c>
      <c r="Q2543" s="78" t="s">
        <v>332</v>
      </c>
      <c r="R2543" s="78" t="s">
        <v>331</v>
      </c>
      <c r="V2543">
        <v>1</v>
      </c>
      <c r="AV2543" s="78" t="s">
        <v>145</v>
      </c>
      <c r="AW2543" s="78" t="s">
        <v>6313</v>
      </c>
      <c r="AX2543" s="78" t="s">
        <v>145</v>
      </c>
      <c r="AY2543" s="78" t="s">
        <v>145</v>
      </c>
      <c r="AZ2543" s="78" t="s">
        <v>145</v>
      </c>
    </row>
    <row r="2544" spans="1:52" ht="30" customHeight="1">
      <c r="A2544" s="172" t="s">
        <v>1718</v>
      </c>
      <c r="B2544" s="172" t="s">
        <v>1701</v>
      </c>
      <c r="C2544" s="172" t="s">
        <v>1096</v>
      </c>
      <c r="D2544" s="173">
        <v>1</v>
      </c>
      <c r="E2544" s="184">
        <f>TRUNC(SUMIF(V2542:V2544, RIGHTB(O2544, 1), H2542:H2544)*U2544, 2)</f>
        <v>422.69</v>
      </c>
      <c r="F2544" s="178">
        <f>TRUNC(E2544*D2544,1)</f>
        <v>422.6</v>
      </c>
      <c r="G2544" s="184">
        <v>0</v>
      </c>
      <c r="H2544" s="178">
        <f>TRUNC(G2544*D2544,1)</f>
        <v>0</v>
      </c>
      <c r="I2544" s="184">
        <v>0</v>
      </c>
      <c r="J2544" s="178">
        <f>TRUNC(I2544*D2544,1)</f>
        <v>0</v>
      </c>
      <c r="K2544" s="184">
        <f t="shared" si="395"/>
        <v>422.6</v>
      </c>
      <c r="L2544" s="178">
        <f t="shared" si="395"/>
        <v>422.6</v>
      </c>
      <c r="M2544" s="172" t="s">
        <v>145</v>
      </c>
      <c r="N2544" s="78" t="s">
        <v>4380</v>
      </c>
      <c r="O2544" s="78" t="s">
        <v>4186</v>
      </c>
      <c r="P2544" s="78" t="s">
        <v>332</v>
      </c>
      <c r="Q2544" s="78" t="s">
        <v>332</v>
      </c>
      <c r="R2544" s="78" t="s">
        <v>332</v>
      </c>
      <c r="S2544">
        <v>1</v>
      </c>
      <c r="T2544">
        <v>0</v>
      </c>
      <c r="U2544">
        <v>0.04</v>
      </c>
      <c r="AV2544" s="78" t="s">
        <v>145</v>
      </c>
      <c r="AW2544" s="78" t="s">
        <v>6314</v>
      </c>
      <c r="AX2544" s="78" t="s">
        <v>145</v>
      </c>
      <c r="AY2544" s="78" t="s">
        <v>145</v>
      </c>
      <c r="AZ2544" s="78" t="s">
        <v>145</v>
      </c>
    </row>
    <row r="2545" spans="1:52" ht="30" customHeight="1">
      <c r="A2545" s="172" t="s">
        <v>1494</v>
      </c>
      <c r="B2545" s="172" t="s">
        <v>145</v>
      </c>
      <c r="C2545" s="172" t="s">
        <v>145</v>
      </c>
      <c r="D2545" s="173"/>
      <c r="E2545" s="184"/>
      <c r="F2545" s="178">
        <f>TRUNC(SUMIF(N2542:N2544, N2541, F2542:F2544),0)</f>
        <v>422</v>
      </c>
      <c r="G2545" s="184"/>
      <c r="H2545" s="178">
        <f>TRUNC(SUMIF(N2542:N2544, N2541, H2542:H2544),0)</f>
        <v>10567</v>
      </c>
      <c r="I2545" s="184"/>
      <c r="J2545" s="178">
        <f>TRUNC(SUMIF(N2542:N2544, N2541, J2542:J2544),0)</f>
        <v>0</v>
      </c>
      <c r="K2545" s="184"/>
      <c r="L2545" s="178">
        <f>F2545+H2545+J2545</f>
        <v>10989</v>
      </c>
      <c r="M2545" s="172" t="s">
        <v>145</v>
      </c>
      <c r="N2545" s="78" t="s">
        <v>342</v>
      </c>
      <c r="O2545" s="78" t="s">
        <v>342</v>
      </c>
      <c r="P2545" s="78" t="s">
        <v>145</v>
      </c>
      <c r="Q2545" s="78" t="s">
        <v>145</v>
      </c>
      <c r="R2545" s="78" t="s">
        <v>145</v>
      </c>
      <c r="AV2545" s="78" t="s">
        <v>145</v>
      </c>
      <c r="AW2545" s="78" t="s">
        <v>145</v>
      </c>
      <c r="AX2545" s="78" t="s">
        <v>145</v>
      </c>
      <c r="AY2545" s="78" t="s">
        <v>145</v>
      </c>
      <c r="AZ2545" s="78" t="s">
        <v>145</v>
      </c>
    </row>
    <row r="2546" spans="1:52" ht="30" customHeight="1">
      <c r="A2546" s="173"/>
      <c r="B2546" s="173"/>
      <c r="C2546" s="173"/>
      <c r="D2546" s="173"/>
      <c r="E2546" s="184"/>
      <c r="F2546" s="178"/>
      <c r="G2546" s="184"/>
      <c r="H2546" s="178"/>
      <c r="I2546" s="184"/>
      <c r="J2546" s="178"/>
      <c r="K2546" s="184"/>
      <c r="L2546" s="178"/>
      <c r="M2546" s="173"/>
    </row>
    <row r="2547" spans="1:52" ht="30" customHeight="1">
      <c r="A2547" s="179" t="s">
        <v>6315</v>
      </c>
      <c r="B2547" s="180"/>
      <c r="C2547" s="180"/>
      <c r="D2547" s="180"/>
      <c r="E2547" s="181"/>
      <c r="F2547" s="182"/>
      <c r="G2547" s="181"/>
      <c r="H2547" s="182"/>
      <c r="I2547" s="181"/>
      <c r="J2547" s="182"/>
      <c r="K2547" s="181"/>
      <c r="L2547" s="182"/>
      <c r="M2547" s="183"/>
      <c r="N2547" s="78" t="s">
        <v>4381</v>
      </c>
    </row>
    <row r="2548" spans="1:52" ht="30" customHeight="1">
      <c r="A2548" s="172" t="s">
        <v>1892</v>
      </c>
      <c r="B2548" s="172" t="s">
        <v>1894</v>
      </c>
      <c r="C2548" s="172" t="s">
        <v>1604</v>
      </c>
      <c r="D2548" s="173">
        <v>0.19700000000000001</v>
      </c>
      <c r="E2548" s="184">
        <f>단가대비표!O305</f>
        <v>10009</v>
      </c>
      <c r="F2548" s="178">
        <f>TRUNC(E2548*D2548,1)</f>
        <v>1971.7</v>
      </c>
      <c r="G2548" s="184">
        <f>단가대비표!P305</f>
        <v>0</v>
      </c>
      <c r="H2548" s="178">
        <f>TRUNC(G2548*D2548,1)</f>
        <v>0</v>
      </c>
      <c r="I2548" s="184">
        <f>단가대비표!V305</f>
        <v>0</v>
      </c>
      <c r="J2548" s="178">
        <f>TRUNC(I2548*D2548,1)</f>
        <v>0</v>
      </c>
      <c r="K2548" s="184">
        <f>TRUNC(E2548+G2548+I2548,1)</f>
        <v>10009</v>
      </c>
      <c r="L2548" s="178">
        <f>TRUNC(F2548+H2548+J2548,1)</f>
        <v>1971.7</v>
      </c>
      <c r="M2548" s="172" t="s">
        <v>145</v>
      </c>
      <c r="N2548" s="78" t="s">
        <v>4381</v>
      </c>
      <c r="O2548" s="78" t="s">
        <v>6316</v>
      </c>
      <c r="P2548" s="78" t="s">
        <v>332</v>
      </c>
      <c r="Q2548" s="78" t="s">
        <v>332</v>
      </c>
      <c r="R2548" s="78" t="s">
        <v>331</v>
      </c>
      <c r="AV2548" s="78" t="s">
        <v>145</v>
      </c>
      <c r="AW2548" s="78" t="s">
        <v>6317</v>
      </c>
      <c r="AX2548" s="78" t="s">
        <v>145</v>
      </c>
      <c r="AY2548" s="78" t="s">
        <v>145</v>
      </c>
      <c r="AZ2548" s="78" t="s">
        <v>145</v>
      </c>
    </row>
    <row r="2549" spans="1:52" ht="30" customHeight="1">
      <c r="A2549" s="172" t="s">
        <v>1494</v>
      </c>
      <c r="B2549" s="172" t="s">
        <v>145</v>
      </c>
      <c r="C2549" s="172" t="s">
        <v>145</v>
      </c>
      <c r="D2549" s="173"/>
      <c r="E2549" s="184"/>
      <c r="F2549" s="178">
        <f>TRUNC(SUMIF(N2548:N2548, N2547, F2548:F2548),0)</f>
        <v>1971</v>
      </c>
      <c r="G2549" s="184"/>
      <c r="H2549" s="178">
        <f>TRUNC(SUMIF(N2548:N2548, N2547, H2548:H2548),0)</f>
        <v>0</v>
      </c>
      <c r="I2549" s="184"/>
      <c r="J2549" s="178">
        <f>TRUNC(SUMIF(N2548:N2548, N2547, J2548:J2548),0)</f>
        <v>0</v>
      </c>
      <c r="K2549" s="184"/>
      <c r="L2549" s="178">
        <f>F2549+H2549+J2549</f>
        <v>1971</v>
      </c>
      <c r="M2549" s="172" t="s">
        <v>145</v>
      </c>
      <c r="N2549" s="78" t="s">
        <v>342</v>
      </c>
      <c r="O2549" s="78" t="s">
        <v>342</v>
      </c>
      <c r="P2549" s="78" t="s">
        <v>145</v>
      </c>
      <c r="Q2549" s="78" t="s">
        <v>145</v>
      </c>
      <c r="R2549" s="78" t="s">
        <v>145</v>
      </c>
      <c r="AV2549" s="78" t="s">
        <v>145</v>
      </c>
      <c r="AW2549" s="78" t="s">
        <v>145</v>
      </c>
      <c r="AX2549" s="78" t="s">
        <v>145</v>
      </c>
      <c r="AY2549" s="78" t="s">
        <v>145</v>
      </c>
      <c r="AZ2549" s="78" t="s">
        <v>145</v>
      </c>
    </row>
    <row r="2550" spans="1:52" ht="30" customHeight="1">
      <c r="A2550" s="173"/>
      <c r="B2550" s="173"/>
      <c r="C2550" s="173"/>
      <c r="D2550" s="173"/>
      <c r="E2550" s="184"/>
      <c r="F2550" s="178"/>
      <c r="G2550" s="184"/>
      <c r="H2550" s="178"/>
      <c r="I2550" s="184"/>
      <c r="J2550" s="178"/>
      <c r="K2550" s="184"/>
      <c r="L2550" s="178"/>
      <c r="M2550" s="173"/>
    </row>
    <row r="2551" spans="1:52" ht="30" customHeight="1">
      <c r="A2551" s="179" t="s">
        <v>6318</v>
      </c>
      <c r="B2551" s="180"/>
      <c r="C2551" s="180"/>
      <c r="D2551" s="180"/>
      <c r="E2551" s="181"/>
      <c r="F2551" s="182"/>
      <c r="G2551" s="181"/>
      <c r="H2551" s="182"/>
      <c r="I2551" s="181"/>
      <c r="J2551" s="182"/>
      <c r="K2551" s="181"/>
      <c r="L2551" s="182"/>
      <c r="M2551" s="183"/>
      <c r="N2551" s="78" t="s">
        <v>4382</v>
      </c>
    </row>
    <row r="2552" spans="1:52" ht="30" customHeight="1">
      <c r="A2552" s="172" t="s">
        <v>1717</v>
      </c>
      <c r="B2552" s="172" t="s">
        <v>1514</v>
      </c>
      <c r="C2552" s="172" t="s">
        <v>1515</v>
      </c>
      <c r="D2552" s="173">
        <v>0.01</v>
      </c>
      <c r="E2552" s="184">
        <f>단가대비표!O365</f>
        <v>0</v>
      </c>
      <c r="F2552" s="178">
        <f>TRUNC(E2552*D2552,1)</f>
        <v>0</v>
      </c>
      <c r="G2552" s="184">
        <f>단가대비표!P365</f>
        <v>253409</v>
      </c>
      <c r="H2552" s="178">
        <f>TRUNC(G2552*D2552,1)</f>
        <v>2534</v>
      </c>
      <c r="I2552" s="184">
        <f>단가대비표!V365</f>
        <v>0</v>
      </c>
      <c r="J2552" s="178">
        <f>TRUNC(I2552*D2552,1)</f>
        <v>0</v>
      </c>
      <c r="K2552" s="184">
        <f t="shared" ref="K2552:L2555" si="396">TRUNC(E2552+G2552+I2552,1)</f>
        <v>253409</v>
      </c>
      <c r="L2552" s="178">
        <f t="shared" si="396"/>
        <v>2534</v>
      </c>
      <c r="M2552" s="172" t="s">
        <v>145</v>
      </c>
      <c r="N2552" s="78" t="s">
        <v>4382</v>
      </c>
      <c r="O2552" s="78" t="s">
        <v>4626</v>
      </c>
      <c r="P2552" s="78" t="s">
        <v>332</v>
      </c>
      <c r="Q2552" s="78" t="s">
        <v>332</v>
      </c>
      <c r="R2552" s="78" t="s">
        <v>331</v>
      </c>
      <c r="V2552">
        <v>1</v>
      </c>
      <c r="W2552">
        <v>2</v>
      </c>
      <c r="AV2552" s="78" t="s">
        <v>145</v>
      </c>
      <c r="AW2552" s="78" t="s">
        <v>6319</v>
      </c>
      <c r="AX2552" s="78" t="s">
        <v>145</v>
      </c>
      <c r="AY2552" s="78" t="s">
        <v>145</v>
      </c>
      <c r="AZ2552" s="78" t="s">
        <v>145</v>
      </c>
    </row>
    <row r="2553" spans="1:52" ht="30" customHeight="1">
      <c r="A2553" s="172" t="s">
        <v>1516</v>
      </c>
      <c r="B2553" s="172" t="s">
        <v>1514</v>
      </c>
      <c r="C2553" s="172" t="s">
        <v>1515</v>
      </c>
      <c r="D2553" s="173">
        <v>1E-3</v>
      </c>
      <c r="E2553" s="184">
        <f>단가대비표!O345</f>
        <v>0</v>
      </c>
      <c r="F2553" s="178">
        <f>TRUNC(E2553*D2553,1)</f>
        <v>0</v>
      </c>
      <c r="G2553" s="184">
        <f>단가대비표!P345</f>
        <v>169804</v>
      </c>
      <c r="H2553" s="178">
        <f>TRUNC(G2553*D2553,1)</f>
        <v>169.8</v>
      </c>
      <c r="I2553" s="184">
        <f>단가대비표!V345</f>
        <v>0</v>
      </c>
      <c r="J2553" s="178">
        <f>TRUNC(I2553*D2553,1)</f>
        <v>0</v>
      </c>
      <c r="K2553" s="184">
        <f t="shared" si="396"/>
        <v>169804</v>
      </c>
      <c r="L2553" s="178">
        <f t="shared" si="396"/>
        <v>169.8</v>
      </c>
      <c r="M2553" s="172" t="s">
        <v>145</v>
      </c>
      <c r="N2553" s="78" t="s">
        <v>4382</v>
      </c>
      <c r="O2553" s="78" t="s">
        <v>4472</v>
      </c>
      <c r="P2553" s="78" t="s">
        <v>332</v>
      </c>
      <c r="Q2553" s="78" t="s">
        <v>332</v>
      </c>
      <c r="R2553" s="78" t="s">
        <v>331</v>
      </c>
      <c r="V2553">
        <v>1</v>
      </c>
      <c r="W2553">
        <v>2</v>
      </c>
      <c r="AV2553" s="78" t="s">
        <v>145</v>
      </c>
      <c r="AW2553" s="78" t="s">
        <v>6320</v>
      </c>
      <c r="AX2553" s="78" t="s">
        <v>145</v>
      </c>
      <c r="AY2553" s="78" t="s">
        <v>145</v>
      </c>
      <c r="AZ2553" s="78" t="s">
        <v>145</v>
      </c>
    </row>
    <row r="2554" spans="1:52" ht="30" customHeight="1">
      <c r="A2554" s="172" t="s">
        <v>1718</v>
      </c>
      <c r="B2554" s="172" t="s">
        <v>1673</v>
      </c>
      <c r="C2554" s="172" t="s">
        <v>1096</v>
      </c>
      <c r="D2554" s="173">
        <v>1</v>
      </c>
      <c r="E2554" s="184">
        <f>TRUNC(SUMIF(V2552:V2555, RIGHTB(O2554, 1), H2552:H2555)*U2554, 2)</f>
        <v>81.11</v>
      </c>
      <c r="F2554" s="178">
        <f>TRUNC(E2554*D2554,1)</f>
        <v>81.099999999999994</v>
      </c>
      <c r="G2554" s="184">
        <v>0</v>
      </c>
      <c r="H2554" s="178">
        <f>TRUNC(G2554*D2554,1)</f>
        <v>0</v>
      </c>
      <c r="I2554" s="184">
        <v>0</v>
      </c>
      <c r="J2554" s="178">
        <f>TRUNC(I2554*D2554,1)</f>
        <v>0</v>
      </c>
      <c r="K2554" s="184">
        <f t="shared" si="396"/>
        <v>81.099999999999994</v>
      </c>
      <c r="L2554" s="178">
        <f t="shared" si="396"/>
        <v>81.099999999999994</v>
      </c>
      <c r="M2554" s="172" t="s">
        <v>145</v>
      </c>
      <c r="N2554" s="78" t="s">
        <v>4382</v>
      </c>
      <c r="O2554" s="78" t="s">
        <v>4186</v>
      </c>
      <c r="P2554" s="78" t="s">
        <v>332</v>
      </c>
      <c r="Q2554" s="78" t="s">
        <v>332</v>
      </c>
      <c r="R2554" s="78" t="s">
        <v>332</v>
      </c>
      <c r="S2554">
        <v>1</v>
      </c>
      <c r="T2554">
        <v>0</v>
      </c>
      <c r="U2554">
        <v>0.03</v>
      </c>
      <c r="AV2554" s="78" t="s">
        <v>145</v>
      </c>
      <c r="AW2554" s="78" t="s">
        <v>6321</v>
      </c>
      <c r="AX2554" s="78" t="s">
        <v>145</v>
      </c>
      <c r="AY2554" s="78" t="s">
        <v>145</v>
      </c>
      <c r="AZ2554" s="78" t="s">
        <v>145</v>
      </c>
    </row>
    <row r="2555" spans="1:52" ht="30" customHeight="1">
      <c r="A2555" s="172" t="s">
        <v>1895</v>
      </c>
      <c r="B2555" s="172" t="s">
        <v>1896</v>
      </c>
      <c r="C2555" s="172" t="s">
        <v>1096</v>
      </c>
      <c r="D2555" s="173">
        <v>1</v>
      </c>
      <c r="E2555" s="184">
        <v>0</v>
      </c>
      <c r="F2555" s="178">
        <f>TRUNC(E2555*D2555,1)</f>
        <v>0</v>
      </c>
      <c r="G2555" s="184">
        <f>TRUNC(SUMIF(W2552:W2555, RIGHTB(O2555, 1), H2552:H2555)*U2555, 2)</f>
        <v>540.76</v>
      </c>
      <c r="H2555" s="178">
        <f>TRUNC(G2555*D2555,1)</f>
        <v>540.70000000000005</v>
      </c>
      <c r="I2555" s="184">
        <v>0</v>
      </c>
      <c r="J2555" s="178">
        <f>TRUNC(I2555*D2555,1)</f>
        <v>0</v>
      </c>
      <c r="K2555" s="184">
        <f t="shared" si="396"/>
        <v>540.70000000000005</v>
      </c>
      <c r="L2555" s="178">
        <f t="shared" si="396"/>
        <v>540.70000000000005</v>
      </c>
      <c r="M2555" s="172" t="s">
        <v>145</v>
      </c>
      <c r="N2555" s="78" t="s">
        <v>4382</v>
      </c>
      <c r="O2555" s="78" t="s">
        <v>4453</v>
      </c>
      <c r="P2555" s="78" t="s">
        <v>332</v>
      </c>
      <c r="Q2555" s="78" t="s">
        <v>332</v>
      </c>
      <c r="R2555" s="78" t="s">
        <v>332</v>
      </c>
      <c r="S2555">
        <v>1</v>
      </c>
      <c r="T2555">
        <v>1</v>
      </c>
      <c r="U2555">
        <v>0.2</v>
      </c>
      <c r="AV2555" s="78" t="s">
        <v>145</v>
      </c>
      <c r="AW2555" s="78" t="s">
        <v>6322</v>
      </c>
      <c r="AX2555" s="78" t="s">
        <v>145</v>
      </c>
      <c r="AY2555" s="78" t="s">
        <v>145</v>
      </c>
      <c r="AZ2555" s="78" t="s">
        <v>145</v>
      </c>
    </row>
    <row r="2556" spans="1:52" ht="30" customHeight="1">
      <c r="A2556" s="172" t="s">
        <v>1494</v>
      </c>
      <c r="B2556" s="172" t="s">
        <v>145</v>
      </c>
      <c r="C2556" s="172" t="s">
        <v>145</v>
      </c>
      <c r="D2556" s="173"/>
      <c r="E2556" s="184"/>
      <c r="F2556" s="178">
        <f>TRUNC(SUMIF(N2552:N2555, N2551, F2552:F2555),0)</f>
        <v>81</v>
      </c>
      <c r="G2556" s="184"/>
      <c r="H2556" s="178">
        <f>TRUNC(SUMIF(N2552:N2555, N2551, H2552:H2555),0)</f>
        <v>3244</v>
      </c>
      <c r="I2556" s="184"/>
      <c r="J2556" s="178">
        <f>TRUNC(SUMIF(N2552:N2555, N2551, J2552:J2555),0)</f>
        <v>0</v>
      </c>
      <c r="K2556" s="184"/>
      <c r="L2556" s="178">
        <f>F2556+H2556+J2556</f>
        <v>3325</v>
      </c>
      <c r="M2556" s="172" t="s">
        <v>145</v>
      </c>
      <c r="N2556" s="78" t="s">
        <v>342</v>
      </c>
      <c r="O2556" s="78" t="s">
        <v>342</v>
      </c>
      <c r="P2556" s="78" t="s">
        <v>145</v>
      </c>
      <c r="Q2556" s="78" t="s">
        <v>145</v>
      </c>
      <c r="R2556" s="78" t="s">
        <v>145</v>
      </c>
      <c r="AV2556" s="78" t="s">
        <v>145</v>
      </c>
      <c r="AW2556" s="78" t="s">
        <v>145</v>
      </c>
      <c r="AX2556" s="78" t="s">
        <v>145</v>
      </c>
      <c r="AY2556" s="78" t="s">
        <v>145</v>
      </c>
      <c r="AZ2556" s="78" t="s">
        <v>145</v>
      </c>
    </row>
    <row r="2557" spans="1:52" ht="30" customHeight="1">
      <c r="A2557" s="173"/>
      <c r="B2557" s="173"/>
      <c r="C2557" s="173"/>
      <c r="D2557" s="173"/>
      <c r="E2557" s="184"/>
      <c r="F2557" s="178"/>
      <c r="G2557" s="184"/>
      <c r="H2557" s="178"/>
      <c r="I2557" s="184"/>
      <c r="J2557" s="178"/>
      <c r="K2557" s="184"/>
      <c r="L2557" s="178"/>
      <c r="M2557" s="173"/>
    </row>
    <row r="2558" spans="1:52" ht="30" customHeight="1">
      <c r="A2558" s="179" t="s">
        <v>6323</v>
      </c>
      <c r="B2558" s="180"/>
      <c r="C2558" s="180"/>
      <c r="D2558" s="180"/>
      <c r="E2558" s="181"/>
      <c r="F2558" s="182"/>
      <c r="G2558" s="181"/>
      <c r="H2558" s="182"/>
      <c r="I2558" s="181"/>
      <c r="J2558" s="182"/>
      <c r="K2558" s="181"/>
      <c r="L2558" s="182"/>
      <c r="M2558" s="183"/>
      <c r="N2558" s="78" t="s">
        <v>4383</v>
      </c>
    </row>
    <row r="2559" spans="1:52" ht="30" customHeight="1">
      <c r="A2559" s="172" t="s">
        <v>1717</v>
      </c>
      <c r="B2559" s="172" t="s">
        <v>1514</v>
      </c>
      <c r="C2559" s="172" t="s">
        <v>1515</v>
      </c>
      <c r="D2559" s="173">
        <v>1.2E-2</v>
      </c>
      <c r="E2559" s="184">
        <f>단가대비표!O365</f>
        <v>0</v>
      </c>
      <c r="F2559" s="178">
        <f t="shared" ref="F2559:F2564" si="397">TRUNC(E2559*D2559,1)</f>
        <v>0</v>
      </c>
      <c r="G2559" s="184">
        <f>단가대비표!P365</f>
        <v>253409</v>
      </c>
      <c r="H2559" s="178">
        <f t="shared" ref="H2559:H2564" si="398">TRUNC(G2559*D2559,1)</f>
        <v>3040.9</v>
      </c>
      <c r="I2559" s="184">
        <f>단가대비표!V365</f>
        <v>0</v>
      </c>
      <c r="J2559" s="178">
        <f t="shared" ref="J2559:J2564" si="399">TRUNC(I2559*D2559,1)</f>
        <v>0</v>
      </c>
      <c r="K2559" s="184">
        <f t="shared" ref="K2559:L2564" si="400">TRUNC(E2559+G2559+I2559,1)</f>
        <v>253409</v>
      </c>
      <c r="L2559" s="178">
        <f t="shared" si="400"/>
        <v>3040.9</v>
      </c>
      <c r="M2559" s="172" t="s">
        <v>145</v>
      </c>
      <c r="N2559" s="78" t="s">
        <v>4383</v>
      </c>
      <c r="O2559" s="78" t="s">
        <v>4626</v>
      </c>
      <c r="P2559" s="78" t="s">
        <v>332</v>
      </c>
      <c r="Q2559" s="78" t="s">
        <v>332</v>
      </c>
      <c r="R2559" s="78" t="s">
        <v>331</v>
      </c>
      <c r="V2559">
        <v>1</v>
      </c>
      <c r="W2559">
        <v>2</v>
      </c>
      <c r="AV2559" s="78" t="s">
        <v>145</v>
      </c>
      <c r="AW2559" s="78" t="s">
        <v>6324</v>
      </c>
      <c r="AX2559" s="78" t="s">
        <v>145</v>
      </c>
      <c r="AY2559" s="78" t="s">
        <v>145</v>
      </c>
      <c r="AZ2559" s="78" t="s">
        <v>145</v>
      </c>
    </row>
    <row r="2560" spans="1:52" ht="30" customHeight="1">
      <c r="A2560" s="172" t="s">
        <v>1516</v>
      </c>
      <c r="B2560" s="172" t="s">
        <v>1514</v>
      </c>
      <c r="C2560" s="172" t="s">
        <v>1515</v>
      </c>
      <c r="D2560" s="173">
        <v>2E-3</v>
      </c>
      <c r="E2560" s="184">
        <f>단가대비표!O345</f>
        <v>0</v>
      </c>
      <c r="F2560" s="178">
        <f t="shared" si="397"/>
        <v>0</v>
      </c>
      <c r="G2560" s="184">
        <f>단가대비표!P345</f>
        <v>169804</v>
      </c>
      <c r="H2560" s="178">
        <f t="shared" si="398"/>
        <v>339.6</v>
      </c>
      <c r="I2560" s="184">
        <f>단가대비표!V345</f>
        <v>0</v>
      </c>
      <c r="J2560" s="178">
        <f t="shared" si="399"/>
        <v>0</v>
      </c>
      <c r="K2560" s="184">
        <f t="shared" si="400"/>
        <v>169804</v>
      </c>
      <c r="L2560" s="178">
        <f t="shared" si="400"/>
        <v>339.6</v>
      </c>
      <c r="M2560" s="172" t="s">
        <v>145</v>
      </c>
      <c r="N2560" s="78" t="s">
        <v>4383</v>
      </c>
      <c r="O2560" s="78" t="s">
        <v>4472</v>
      </c>
      <c r="P2560" s="78" t="s">
        <v>332</v>
      </c>
      <c r="Q2560" s="78" t="s">
        <v>332</v>
      </c>
      <c r="R2560" s="78" t="s">
        <v>331</v>
      </c>
      <c r="V2560">
        <v>1</v>
      </c>
      <c r="W2560">
        <v>2</v>
      </c>
      <c r="AV2560" s="78" t="s">
        <v>145</v>
      </c>
      <c r="AW2560" s="78" t="s">
        <v>6325</v>
      </c>
      <c r="AX2560" s="78" t="s">
        <v>145</v>
      </c>
      <c r="AY2560" s="78" t="s">
        <v>145</v>
      </c>
      <c r="AZ2560" s="78" t="s">
        <v>145</v>
      </c>
    </row>
    <row r="2561" spans="1:52" ht="30" customHeight="1">
      <c r="A2561" s="172" t="s">
        <v>1717</v>
      </c>
      <c r="B2561" s="172" t="s">
        <v>1514</v>
      </c>
      <c r="C2561" s="172" t="s">
        <v>1515</v>
      </c>
      <c r="D2561" s="173">
        <v>1.2E-2</v>
      </c>
      <c r="E2561" s="184">
        <f>단가대비표!O365</f>
        <v>0</v>
      </c>
      <c r="F2561" s="178">
        <f t="shared" si="397"/>
        <v>0</v>
      </c>
      <c r="G2561" s="184">
        <f>단가대비표!P365</f>
        <v>253409</v>
      </c>
      <c r="H2561" s="178">
        <f t="shared" si="398"/>
        <v>3040.9</v>
      </c>
      <c r="I2561" s="184">
        <f>단가대비표!V365</f>
        <v>0</v>
      </c>
      <c r="J2561" s="178">
        <f t="shared" si="399"/>
        <v>0</v>
      </c>
      <c r="K2561" s="184">
        <f t="shared" si="400"/>
        <v>253409</v>
      </c>
      <c r="L2561" s="178">
        <f t="shared" si="400"/>
        <v>3040.9</v>
      </c>
      <c r="M2561" s="172" t="s">
        <v>145</v>
      </c>
      <c r="N2561" s="78" t="s">
        <v>4383</v>
      </c>
      <c r="O2561" s="78" t="s">
        <v>4626</v>
      </c>
      <c r="P2561" s="78" t="s">
        <v>332</v>
      </c>
      <c r="Q2561" s="78" t="s">
        <v>332</v>
      </c>
      <c r="R2561" s="78" t="s">
        <v>331</v>
      </c>
      <c r="V2561">
        <v>1</v>
      </c>
      <c r="W2561">
        <v>2</v>
      </c>
      <c r="AV2561" s="78" t="s">
        <v>145</v>
      </c>
      <c r="AW2561" s="78" t="s">
        <v>6324</v>
      </c>
      <c r="AX2561" s="78" t="s">
        <v>145</v>
      </c>
      <c r="AY2561" s="78" t="s">
        <v>145</v>
      </c>
      <c r="AZ2561" s="78" t="s">
        <v>145</v>
      </c>
    </row>
    <row r="2562" spans="1:52" ht="30" customHeight="1">
      <c r="A2562" s="172" t="s">
        <v>1516</v>
      </c>
      <c r="B2562" s="172" t="s">
        <v>1514</v>
      </c>
      <c r="C2562" s="172" t="s">
        <v>1515</v>
      </c>
      <c r="D2562" s="173">
        <v>2E-3</v>
      </c>
      <c r="E2562" s="184">
        <f>단가대비표!O345</f>
        <v>0</v>
      </c>
      <c r="F2562" s="178">
        <f t="shared" si="397"/>
        <v>0</v>
      </c>
      <c r="G2562" s="184">
        <f>단가대비표!P345</f>
        <v>169804</v>
      </c>
      <c r="H2562" s="178">
        <f t="shared" si="398"/>
        <v>339.6</v>
      </c>
      <c r="I2562" s="184">
        <f>단가대비표!V345</f>
        <v>0</v>
      </c>
      <c r="J2562" s="178">
        <f t="shared" si="399"/>
        <v>0</v>
      </c>
      <c r="K2562" s="184">
        <f t="shared" si="400"/>
        <v>169804</v>
      </c>
      <c r="L2562" s="178">
        <f t="shared" si="400"/>
        <v>339.6</v>
      </c>
      <c r="M2562" s="172" t="s">
        <v>145</v>
      </c>
      <c r="N2562" s="78" t="s">
        <v>4383</v>
      </c>
      <c r="O2562" s="78" t="s">
        <v>4472</v>
      </c>
      <c r="P2562" s="78" t="s">
        <v>332</v>
      </c>
      <c r="Q2562" s="78" t="s">
        <v>332</v>
      </c>
      <c r="R2562" s="78" t="s">
        <v>331</v>
      </c>
      <c r="V2562">
        <v>1</v>
      </c>
      <c r="W2562">
        <v>2</v>
      </c>
      <c r="AV2562" s="78" t="s">
        <v>145</v>
      </c>
      <c r="AW2562" s="78" t="s">
        <v>6325</v>
      </c>
      <c r="AX2562" s="78" t="s">
        <v>145</v>
      </c>
      <c r="AY2562" s="78" t="s">
        <v>145</v>
      </c>
      <c r="AZ2562" s="78" t="s">
        <v>145</v>
      </c>
    </row>
    <row r="2563" spans="1:52" ht="30" customHeight="1">
      <c r="A2563" s="172" t="s">
        <v>1718</v>
      </c>
      <c r="B2563" s="172" t="s">
        <v>1596</v>
      </c>
      <c r="C2563" s="172" t="s">
        <v>1096</v>
      </c>
      <c r="D2563" s="173">
        <v>1</v>
      </c>
      <c r="E2563" s="184">
        <f>TRUNC(SUMIF(V2559:V2564, RIGHTB(O2563, 1), H2559:H2564)*U2563, 2)</f>
        <v>135.22</v>
      </c>
      <c r="F2563" s="178">
        <f t="shared" si="397"/>
        <v>135.19999999999999</v>
      </c>
      <c r="G2563" s="184">
        <v>0</v>
      </c>
      <c r="H2563" s="178">
        <f t="shared" si="398"/>
        <v>0</v>
      </c>
      <c r="I2563" s="184">
        <v>0</v>
      </c>
      <c r="J2563" s="178">
        <f t="shared" si="399"/>
        <v>0</v>
      </c>
      <c r="K2563" s="184">
        <f t="shared" si="400"/>
        <v>135.19999999999999</v>
      </c>
      <c r="L2563" s="178">
        <f t="shared" si="400"/>
        <v>135.19999999999999</v>
      </c>
      <c r="M2563" s="172" t="s">
        <v>145</v>
      </c>
      <c r="N2563" s="78" t="s">
        <v>4383</v>
      </c>
      <c r="O2563" s="78" t="s">
        <v>4186</v>
      </c>
      <c r="P2563" s="78" t="s">
        <v>332</v>
      </c>
      <c r="Q2563" s="78" t="s">
        <v>332</v>
      </c>
      <c r="R2563" s="78" t="s">
        <v>332</v>
      </c>
      <c r="S2563">
        <v>1</v>
      </c>
      <c r="T2563">
        <v>0</v>
      </c>
      <c r="U2563">
        <v>0.02</v>
      </c>
      <c r="AV2563" s="78" t="s">
        <v>145</v>
      </c>
      <c r="AW2563" s="78" t="s">
        <v>6326</v>
      </c>
      <c r="AX2563" s="78" t="s">
        <v>145</v>
      </c>
      <c r="AY2563" s="78" t="s">
        <v>145</v>
      </c>
      <c r="AZ2563" s="78" t="s">
        <v>145</v>
      </c>
    </row>
    <row r="2564" spans="1:52" ht="30" customHeight="1">
      <c r="A2564" s="172" t="s">
        <v>1895</v>
      </c>
      <c r="B2564" s="172" t="s">
        <v>1896</v>
      </c>
      <c r="C2564" s="172" t="s">
        <v>1096</v>
      </c>
      <c r="D2564" s="173">
        <v>1</v>
      </c>
      <c r="E2564" s="184">
        <v>0</v>
      </c>
      <c r="F2564" s="178">
        <f t="shared" si="397"/>
        <v>0</v>
      </c>
      <c r="G2564" s="184">
        <f>TRUNC(SUMIF(W2559:W2564, RIGHTB(O2564, 1), H2559:H2564)*U2564, 2)</f>
        <v>1352.2</v>
      </c>
      <c r="H2564" s="178">
        <f t="shared" si="398"/>
        <v>1352.2</v>
      </c>
      <c r="I2564" s="184">
        <v>0</v>
      </c>
      <c r="J2564" s="178">
        <f t="shared" si="399"/>
        <v>0</v>
      </c>
      <c r="K2564" s="184">
        <f t="shared" si="400"/>
        <v>1352.2</v>
      </c>
      <c r="L2564" s="178">
        <f t="shared" si="400"/>
        <v>1352.2</v>
      </c>
      <c r="M2564" s="172" t="s">
        <v>145</v>
      </c>
      <c r="N2564" s="78" t="s">
        <v>4383</v>
      </c>
      <c r="O2564" s="78" t="s">
        <v>4453</v>
      </c>
      <c r="P2564" s="78" t="s">
        <v>332</v>
      </c>
      <c r="Q2564" s="78" t="s">
        <v>332</v>
      </c>
      <c r="R2564" s="78" t="s">
        <v>332</v>
      </c>
      <c r="S2564">
        <v>1</v>
      </c>
      <c r="T2564">
        <v>1</v>
      </c>
      <c r="U2564">
        <v>0.2</v>
      </c>
      <c r="AV2564" s="78" t="s">
        <v>145</v>
      </c>
      <c r="AW2564" s="78" t="s">
        <v>6327</v>
      </c>
      <c r="AX2564" s="78" t="s">
        <v>145</v>
      </c>
      <c r="AY2564" s="78" t="s">
        <v>145</v>
      </c>
      <c r="AZ2564" s="78" t="s">
        <v>145</v>
      </c>
    </row>
    <row r="2565" spans="1:52" ht="30" customHeight="1">
      <c r="A2565" s="172" t="s">
        <v>1494</v>
      </c>
      <c r="B2565" s="172" t="s">
        <v>145</v>
      </c>
      <c r="C2565" s="172" t="s">
        <v>145</v>
      </c>
      <c r="D2565" s="173"/>
      <c r="E2565" s="184"/>
      <c r="F2565" s="178">
        <f>TRUNC(SUMIF(N2559:N2564, N2558, F2559:F2564),0)</f>
        <v>135</v>
      </c>
      <c r="G2565" s="184"/>
      <c r="H2565" s="178">
        <f>TRUNC(SUMIF(N2559:N2564, N2558, H2559:H2564),0)</f>
        <v>8113</v>
      </c>
      <c r="I2565" s="184"/>
      <c r="J2565" s="178">
        <f>TRUNC(SUMIF(N2559:N2564, N2558, J2559:J2564),0)</f>
        <v>0</v>
      </c>
      <c r="K2565" s="184"/>
      <c r="L2565" s="178">
        <f>F2565+H2565+J2565</f>
        <v>8248</v>
      </c>
      <c r="M2565" s="172" t="s">
        <v>145</v>
      </c>
      <c r="N2565" s="78" t="s">
        <v>342</v>
      </c>
      <c r="O2565" s="78" t="s">
        <v>342</v>
      </c>
      <c r="P2565" s="78" t="s">
        <v>145</v>
      </c>
      <c r="Q2565" s="78" t="s">
        <v>145</v>
      </c>
      <c r="R2565" s="78" t="s">
        <v>145</v>
      </c>
      <c r="AV2565" s="78" t="s">
        <v>145</v>
      </c>
      <c r="AW2565" s="78" t="s">
        <v>145</v>
      </c>
      <c r="AX2565" s="78" t="s">
        <v>145</v>
      </c>
      <c r="AY2565" s="78" t="s">
        <v>145</v>
      </c>
      <c r="AZ2565" s="78" t="s">
        <v>145</v>
      </c>
    </row>
    <row r="2566" spans="1:52" ht="30" customHeight="1">
      <c r="A2566" s="173"/>
      <c r="B2566" s="173"/>
      <c r="C2566" s="173"/>
      <c r="D2566" s="173"/>
      <c r="E2566" s="184"/>
      <c r="F2566" s="178"/>
      <c r="G2566" s="184"/>
      <c r="H2566" s="178"/>
      <c r="I2566" s="184"/>
      <c r="J2566" s="178"/>
      <c r="K2566" s="184"/>
      <c r="L2566" s="178"/>
      <c r="M2566" s="173"/>
    </row>
    <row r="2567" spans="1:52" ht="30" customHeight="1">
      <c r="A2567" s="179" t="s">
        <v>6328</v>
      </c>
      <c r="B2567" s="180"/>
      <c r="C2567" s="180"/>
      <c r="D2567" s="180"/>
      <c r="E2567" s="181"/>
      <c r="F2567" s="182"/>
      <c r="G2567" s="181"/>
      <c r="H2567" s="182"/>
      <c r="I2567" s="181"/>
      <c r="J2567" s="182"/>
      <c r="K2567" s="181"/>
      <c r="L2567" s="182"/>
      <c r="M2567" s="183"/>
      <c r="N2567" s="78" t="s">
        <v>4384</v>
      </c>
    </row>
    <row r="2568" spans="1:52" ht="30" customHeight="1">
      <c r="A2568" s="172" t="s">
        <v>1892</v>
      </c>
      <c r="B2568" s="172" t="s">
        <v>1897</v>
      </c>
      <c r="C2568" s="172" t="s">
        <v>1604</v>
      </c>
      <c r="D2568" s="173">
        <v>0.19700000000000001</v>
      </c>
      <c r="E2568" s="184">
        <f>단가대비표!O306</f>
        <v>4152</v>
      </c>
      <c r="F2568" s="178">
        <f>TRUNC(E2568*D2568,1)</f>
        <v>817.9</v>
      </c>
      <c r="G2568" s="184">
        <f>단가대비표!P306</f>
        <v>0</v>
      </c>
      <c r="H2568" s="178">
        <f>TRUNC(G2568*D2568,1)</f>
        <v>0</v>
      </c>
      <c r="I2568" s="184">
        <f>단가대비표!V306</f>
        <v>0</v>
      </c>
      <c r="J2568" s="178">
        <f>TRUNC(I2568*D2568,1)</f>
        <v>0</v>
      </c>
      <c r="K2568" s="184">
        <f>TRUNC(E2568+G2568+I2568,1)</f>
        <v>4152</v>
      </c>
      <c r="L2568" s="178">
        <f>TRUNC(F2568+H2568+J2568,1)</f>
        <v>817.9</v>
      </c>
      <c r="M2568" s="172" t="s">
        <v>145</v>
      </c>
      <c r="N2568" s="78" t="s">
        <v>4384</v>
      </c>
      <c r="O2568" s="78" t="s">
        <v>6329</v>
      </c>
      <c r="P2568" s="78" t="s">
        <v>332</v>
      </c>
      <c r="Q2568" s="78" t="s">
        <v>332</v>
      </c>
      <c r="R2568" s="78" t="s">
        <v>331</v>
      </c>
      <c r="AV2568" s="78" t="s">
        <v>145</v>
      </c>
      <c r="AW2568" s="78" t="s">
        <v>6330</v>
      </c>
      <c r="AX2568" s="78" t="s">
        <v>145</v>
      </c>
      <c r="AY2568" s="78" t="s">
        <v>145</v>
      </c>
      <c r="AZ2568" s="78" t="s">
        <v>145</v>
      </c>
    </row>
    <row r="2569" spans="1:52" ht="30" customHeight="1">
      <c r="A2569" s="172" t="s">
        <v>1494</v>
      </c>
      <c r="B2569" s="172" t="s">
        <v>145</v>
      </c>
      <c r="C2569" s="172" t="s">
        <v>145</v>
      </c>
      <c r="D2569" s="173"/>
      <c r="E2569" s="184"/>
      <c r="F2569" s="178">
        <f>TRUNC(SUMIF(N2568:N2568, N2567, F2568:F2568),0)</f>
        <v>817</v>
      </c>
      <c r="G2569" s="184"/>
      <c r="H2569" s="178">
        <f>TRUNC(SUMIF(N2568:N2568, N2567, H2568:H2568),0)</f>
        <v>0</v>
      </c>
      <c r="I2569" s="184"/>
      <c r="J2569" s="178">
        <f>TRUNC(SUMIF(N2568:N2568, N2567, J2568:J2568),0)</f>
        <v>0</v>
      </c>
      <c r="K2569" s="184"/>
      <c r="L2569" s="178">
        <f>F2569+H2569+J2569</f>
        <v>817</v>
      </c>
      <c r="M2569" s="172" t="s">
        <v>145</v>
      </c>
      <c r="N2569" s="78" t="s">
        <v>342</v>
      </c>
      <c r="O2569" s="78" t="s">
        <v>342</v>
      </c>
      <c r="P2569" s="78" t="s">
        <v>145</v>
      </c>
      <c r="Q2569" s="78" t="s">
        <v>145</v>
      </c>
      <c r="R2569" s="78" t="s">
        <v>145</v>
      </c>
      <c r="AV2569" s="78" t="s">
        <v>145</v>
      </c>
      <c r="AW2569" s="78" t="s">
        <v>145</v>
      </c>
      <c r="AX2569" s="78" t="s">
        <v>145</v>
      </c>
      <c r="AY2569" s="78" t="s">
        <v>145</v>
      </c>
      <c r="AZ2569" s="78" t="s">
        <v>145</v>
      </c>
    </row>
    <row r="2570" spans="1:52" ht="30" customHeight="1">
      <c r="A2570" s="173"/>
      <c r="B2570" s="173"/>
      <c r="C2570" s="173"/>
      <c r="D2570" s="173"/>
      <c r="E2570" s="184"/>
      <c r="F2570" s="178"/>
      <c r="G2570" s="184"/>
      <c r="H2570" s="178"/>
      <c r="I2570" s="184"/>
      <c r="J2570" s="178"/>
      <c r="K2570" s="184"/>
      <c r="L2570" s="178"/>
      <c r="M2570" s="173"/>
    </row>
    <row r="2571" spans="1:52" ht="30" customHeight="1">
      <c r="A2571" s="179" t="s">
        <v>6331</v>
      </c>
      <c r="B2571" s="180"/>
      <c r="C2571" s="180"/>
      <c r="D2571" s="180"/>
      <c r="E2571" s="181"/>
      <c r="F2571" s="182"/>
      <c r="G2571" s="181"/>
      <c r="H2571" s="182"/>
      <c r="I2571" s="181"/>
      <c r="J2571" s="182"/>
      <c r="K2571" s="181"/>
      <c r="L2571" s="182"/>
      <c r="M2571" s="183"/>
      <c r="N2571" s="78" t="s">
        <v>4385</v>
      </c>
    </row>
    <row r="2572" spans="1:52" ht="30" customHeight="1">
      <c r="A2572" s="172" t="s">
        <v>1717</v>
      </c>
      <c r="B2572" s="172" t="s">
        <v>1514</v>
      </c>
      <c r="C2572" s="172" t="s">
        <v>1515</v>
      </c>
      <c r="D2572" s="173">
        <v>6.7000000000000004E-2</v>
      </c>
      <c r="E2572" s="184">
        <f>단가대비표!O365</f>
        <v>0</v>
      </c>
      <c r="F2572" s="178">
        <f>TRUNC(E2572*D2572,1)</f>
        <v>0</v>
      </c>
      <c r="G2572" s="184">
        <f>단가대비표!P365</f>
        <v>253409</v>
      </c>
      <c r="H2572" s="178">
        <f>TRUNC(G2572*D2572,1)</f>
        <v>16978.400000000001</v>
      </c>
      <c r="I2572" s="184">
        <f>단가대비표!V365</f>
        <v>0</v>
      </c>
      <c r="J2572" s="178">
        <f>TRUNC(I2572*D2572,1)</f>
        <v>0</v>
      </c>
      <c r="K2572" s="184">
        <f t="shared" ref="K2572:L2574" si="401">TRUNC(E2572+G2572+I2572,1)</f>
        <v>253409</v>
      </c>
      <c r="L2572" s="178">
        <f t="shared" si="401"/>
        <v>16978.400000000001</v>
      </c>
      <c r="M2572" s="172" t="s">
        <v>145</v>
      </c>
      <c r="N2572" s="78" t="s">
        <v>4385</v>
      </c>
      <c r="O2572" s="78" t="s">
        <v>4626</v>
      </c>
      <c r="P2572" s="78" t="s">
        <v>332</v>
      </c>
      <c r="Q2572" s="78" t="s">
        <v>332</v>
      </c>
      <c r="R2572" s="78" t="s">
        <v>331</v>
      </c>
      <c r="V2572">
        <v>1</v>
      </c>
      <c r="AV2572" s="78" t="s">
        <v>145</v>
      </c>
      <c r="AW2572" s="78" t="s">
        <v>6332</v>
      </c>
      <c r="AX2572" s="78" t="s">
        <v>145</v>
      </c>
      <c r="AY2572" s="78" t="s">
        <v>145</v>
      </c>
      <c r="AZ2572" s="78" t="s">
        <v>145</v>
      </c>
    </row>
    <row r="2573" spans="1:52" ht="30" customHeight="1">
      <c r="A2573" s="172" t="s">
        <v>1516</v>
      </c>
      <c r="B2573" s="172" t="s">
        <v>1514</v>
      </c>
      <c r="C2573" s="172" t="s">
        <v>1515</v>
      </c>
      <c r="D2573" s="173">
        <v>1.0999999999999999E-2</v>
      </c>
      <c r="E2573" s="184">
        <f>단가대비표!O345</f>
        <v>0</v>
      </c>
      <c r="F2573" s="178">
        <f>TRUNC(E2573*D2573,1)</f>
        <v>0</v>
      </c>
      <c r="G2573" s="184">
        <f>단가대비표!P345</f>
        <v>169804</v>
      </c>
      <c r="H2573" s="178">
        <f>TRUNC(G2573*D2573,1)</f>
        <v>1867.8</v>
      </c>
      <c r="I2573" s="184">
        <f>단가대비표!V345</f>
        <v>0</v>
      </c>
      <c r="J2573" s="178">
        <f>TRUNC(I2573*D2573,1)</f>
        <v>0</v>
      </c>
      <c r="K2573" s="184">
        <f t="shared" si="401"/>
        <v>169804</v>
      </c>
      <c r="L2573" s="178">
        <f t="shared" si="401"/>
        <v>1867.8</v>
      </c>
      <c r="M2573" s="172" t="s">
        <v>145</v>
      </c>
      <c r="N2573" s="78" t="s">
        <v>4385</v>
      </c>
      <c r="O2573" s="78" t="s">
        <v>4472</v>
      </c>
      <c r="P2573" s="78" t="s">
        <v>332</v>
      </c>
      <c r="Q2573" s="78" t="s">
        <v>332</v>
      </c>
      <c r="R2573" s="78" t="s">
        <v>331</v>
      </c>
      <c r="V2573">
        <v>1</v>
      </c>
      <c r="AV2573" s="78" t="s">
        <v>145</v>
      </c>
      <c r="AW2573" s="78" t="s">
        <v>6333</v>
      </c>
      <c r="AX2573" s="78" t="s">
        <v>145</v>
      </c>
      <c r="AY2573" s="78" t="s">
        <v>145</v>
      </c>
      <c r="AZ2573" s="78" t="s">
        <v>145</v>
      </c>
    </row>
    <row r="2574" spans="1:52" ht="30" customHeight="1">
      <c r="A2574" s="172" t="s">
        <v>1718</v>
      </c>
      <c r="B2574" s="172" t="s">
        <v>1596</v>
      </c>
      <c r="C2574" s="172" t="s">
        <v>1096</v>
      </c>
      <c r="D2574" s="173">
        <v>1</v>
      </c>
      <c r="E2574" s="184">
        <f>TRUNC(SUMIF(V2572:V2574, RIGHTB(O2574, 1), H2572:H2574)*U2574, 2)</f>
        <v>376.92</v>
      </c>
      <c r="F2574" s="178">
        <f>TRUNC(E2574*D2574,1)</f>
        <v>376.9</v>
      </c>
      <c r="G2574" s="184">
        <v>0</v>
      </c>
      <c r="H2574" s="178">
        <f>TRUNC(G2574*D2574,1)</f>
        <v>0</v>
      </c>
      <c r="I2574" s="184">
        <v>0</v>
      </c>
      <c r="J2574" s="178">
        <f>TRUNC(I2574*D2574,1)</f>
        <v>0</v>
      </c>
      <c r="K2574" s="184">
        <f t="shared" si="401"/>
        <v>376.9</v>
      </c>
      <c r="L2574" s="178">
        <f t="shared" si="401"/>
        <v>376.9</v>
      </c>
      <c r="M2574" s="172" t="s">
        <v>145</v>
      </c>
      <c r="N2574" s="78" t="s">
        <v>4385</v>
      </c>
      <c r="O2574" s="78" t="s">
        <v>4186</v>
      </c>
      <c r="P2574" s="78" t="s">
        <v>332</v>
      </c>
      <c r="Q2574" s="78" t="s">
        <v>332</v>
      </c>
      <c r="R2574" s="78" t="s">
        <v>332</v>
      </c>
      <c r="S2574">
        <v>1</v>
      </c>
      <c r="T2574">
        <v>0</v>
      </c>
      <c r="U2574">
        <v>0.02</v>
      </c>
      <c r="AV2574" s="78" t="s">
        <v>145</v>
      </c>
      <c r="AW2574" s="78" t="s">
        <v>6334</v>
      </c>
      <c r="AX2574" s="78" t="s">
        <v>145</v>
      </c>
      <c r="AY2574" s="78" t="s">
        <v>145</v>
      </c>
      <c r="AZ2574" s="78" t="s">
        <v>145</v>
      </c>
    </row>
    <row r="2575" spans="1:52" ht="30" customHeight="1">
      <c r="A2575" s="172" t="s">
        <v>1494</v>
      </c>
      <c r="B2575" s="172" t="s">
        <v>145</v>
      </c>
      <c r="C2575" s="172" t="s">
        <v>145</v>
      </c>
      <c r="D2575" s="173"/>
      <c r="E2575" s="184"/>
      <c r="F2575" s="178">
        <f>TRUNC(SUMIF(N2572:N2574, N2571, F2572:F2574),0)</f>
        <v>376</v>
      </c>
      <c r="G2575" s="184"/>
      <c r="H2575" s="178">
        <f>TRUNC(SUMIF(N2572:N2574, N2571, H2572:H2574),0)</f>
        <v>18846</v>
      </c>
      <c r="I2575" s="184"/>
      <c r="J2575" s="178">
        <f>TRUNC(SUMIF(N2572:N2574, N2571, J2572:J2574),0)</f>
        <v>0</v>
      </c>
      <c r="K2575" s="184"/>
      <c r="L2575" s="178">
        <f>F2575+H2575+J2575</f>
        <v>19222</v>
      </c>
      <c r="M2575" s="172" t="s">
        <v>145</v>
      </c>
      <c r="N2575" s="78" t="s">
        <v>342</v>
      </c>
      <c r="O2575" s="78" t="s">
        <v>342</v>
      </c>
      <c r="P2575" s="78" t="s">
        <v>145</v>
      </c>
      <c r="Q2575" s="78" t="s">
        <v>145</v>
      </c>
      <c r="R2575" s="78" t="s">
        <v>145</v>
      </c>
      <c r="AV2575" s="78" t="s">
        <v>145</v>
      </c>
      <c r="AW2575" s="78" t="s">
        <v>145</v>
      </c>
      <c r="AX2575" s="78" t="s">
        <v>145</v>
      </c>
      <c r="AY2575" s="78" t="s">
        <v>145</v>
      </c>
      <c r="AZ2575" s="78" t="s">
        <v>145</v>
      </c>
    </row>
    <row r="2576" spans="1:52" ht="30" customHeight="1">
      <c r="A2576" s="173"/>
      <c r="B2576" s="173"/>
      <c r="C2576" s="173"/>
      <c r="D2576" s="173"/>
      <c r="E2576" s="184"/>
      <c r="F2576" s="178"/>
      <c r="G2576" s="184"/>
      <c r="H2576" s="178"/>
      <c r="I2576" s="184"/>
      <c r="J2576" s="178"/>
      <c r="K2576" s="184"/>
      <c r="L2576" s="178"/>
      <c r="M2576" s="173"/>
    </row>
    <row r="2577" spans="1:52" ht="30" customHeight="1">
      <c r="A2577" s="179" t="s">
        <v>6335</v>
      </c>
      <c r="B2577" s="180"/>
      <c r="C2577" s="180"/>
      <c r="D2577" s="180"/>
      <c r="E2577" s="181"/>
      <c r="F2577" s="182"/>
      <c r="G2577" s="181"/>
      <c r="H2577" s="182"/>
      <c r="I2577" s="181"/>
      <c r="J2577" s="182"/>
      <c r="K2577" s="181"/>
      <c r="L2577" s="182"/>
      <c r="M2577" s="183"/>
      <c r="N2577" s="78" t="s">
        <v>4386</v>
      </c>
    </row>
    <row r="2578" spans="1:52" ht="30" customHeight="1">
      <c r="A2578" s="172" t="s">
        <v>1898</v>
      </c>
      <c r="B2578" s="172" t="s">
        <v>1899</v>
      </c>
      <c r="C2578" s="172" t="s">
        <v>1604</v>
      </c>
      <c r="D2578" s="173">
        <v>0.26</v>
      </c>
      <c r="E2578" s="184">
        <f>단가대비표!O308</f>
        <v>6631</v>
      </c>
      <c r="F2578" s="178">
        <f>TRUNC(E2578*D2578,1)</f>
        <v>1724</v>
      </c>
      <c r="G2578" s="184">
        <f>단가대비표!P308</f>
        <v>0</v>
      </c>
      <c r="H2578" s="178">
        <f>TRUNC(G2578*D2578,1)</f>
        <v>0</v>
      </c>
      <c r="I2578" s="184">
        <f>단가대비표!V308</f>
        <v>0</v>
      </c>
      <c r="J2578" s="178">
        <f>TRUNC(I2578*D2578,1)</f>
        <v>0</v>
      </c>
      <c r="K2578" s="184">
        <f t="shared" ref="K2578:L2581" si="402">TRUNC(E2578+G2578+I2578,1)</f>
        <v>6631</v>
      </c>
      <c r="L2578" s="178">
        <f t="shared" si="402"/>
        <v>1724</v>
      </c>
      <c r="M2578" s="172" t="s">
        <v>145</v>
      </c>
      <c r="N2578" s="78" t="s">
        <v>4386</v>
      </c>
      <c r="O2578" s="78" t="s">
        <v>6336</v>
      </c>
      <c r="P2578" s="78" t="s">
        <v>332</v>
      </c>
      <c r="Q2578" s="78" t="s">
        <v>332</v>
      </c>
      <c r="R2578" s="78" t="s">
        <v>331</v>
      </c>
      <c r="AV2578" s="78" t="s">
        <v>145</v>
      </c>
      <c r="AW2578" s="78" t="s">
        <v>6337</v>
      </c>
      <c r="AX2578" s="78" t="s">
        <v>145</v>
      </c>
      <c r="AY2578" s="78" t="s">
        <v>145</v>
      </c>
      <c r="AZ2578" s="78" t="s">
        <v>145</v>
      </c>
    </row>
    <row r="2579" spans="1:52" ht="30" customHeight="1">
      <c r="A2579" s="172" t="s">
        <v>1714</v>
      </c>
      <c r="B2579" s="172" t="s">
        <v>1715</v>
      </c>
      <c r="C2579" s="172" t="s">
        <v>1604</v>
      </c>
      <c r="D2579" s="173">
        <v>0.05</v>
      </c>
      <c r="E2579" s="184">
        <f>단가대비표!O317</f>
        <v>3494.44</v>
      </c>
      <c r="F2579" s="178">
        <f>TRUNC(E2579*D2579,1)</f>
        <v>174.7</v>
      </c>
      <c r="G2579" s="184">
        <f>단가대비표!P317</f>
        <v>0</v>
      </c>
      <c r="H2579" s="178">
        <f>TRUNC(G2579*D2579,1)</f>
        <v>0</v>
      </c>
      <c r="I2579" s="184">
        <f>단가대비표!V317</f>
        <v>0</v>
      </c>
      <c r="J2579" s="178">
        <f>TRUNC(I2579*D2579,1)</f>
        <v>0</v>
      </c>
      <c r="K2579" s="184">
        <f t="shared" si="402"/>
        <v>3494.4</v>
      </c>
      <c r="L2579" s="178">
        <f t="shared" si="402"/>
        <v>174.7</v>
      </c>
      <c r="M2579" s="172" t="s">
        <v>145</v>
      </c>
      <c r="N2579" s="78" t="s">
        <v>4386</v>
      </c>
      <c r="O2579" s="78" t="s">
        <v>6034</v>
      </c>
      <c r="P2579" s="78" t="s">
        <v>332</v>
      </c>
      <c r="Q2579" s="78" t="s">
        <v>332</v>
      </c>
      <c r="R2579" s="78" t="s">
        <v>331</v>
      </c>
      <c r="AV2579" s="78" t="s">
        <v>145</v>
      </c>
      <c r="AW2579" s="78" t="s">
        <v>6338</v>
      </c>
      <c r="AX2579" s="78" t="s">
        <v>145</v>
      </c>
      <c r="AY2579" s="78" t="s">
        <v>145</v>
      </c>
      <c r="AZ2579" s="78" t="s">
        <v>145</v>
      </c>
    </row>
    <row r="2580" spans="1:52" ht="30" customHeight="1">
      <c r="A2580" s="172" t="s">
        <v>1716</v>
      </c>
      <c r="B2580" s="172" t="s">
        <v>1900</v>
      </c>
      <c r="C2580" s="172" t="s">
        <v>1273</v>
      </c>
      <c r="D2580" s="173">
        <v>0.06</v>
      </c>
      <c r="E2580" s="184">
        <f>단가대비표!O299</f>
        <v>7516</v>
      </c>
      <c r="F2580" s="178">
        <f>TRUNC(E2580*D2580,1)</f>
        <v>450.9</v>
      </c>
      <c r="G2580" s="184">
        <f>단가대비표!P299</f>
        <v>0</v>
      </c>
      <c r="H2580" s="178">
        <f>TRUNC(G2580*D2580,1)</f>
        <v>0</v>
      </c>
      <c r="I2580" s="184">
        <f>단가대비표!V299</f>
        <v>0</v>
      </c>
      <c r="J2580" s="178">
        <f>TRUNC(I2580*D2580,1)</f>
        <v>0</v>
      </c>
      <c r="K2580" s="184">
        <f t="shared" si="402"/>
        <v>7516</v>
      </c>
      <c r="L2580" s="178">
        <f t="shared" si="402"/>
        <v>450.9</v>
      </c>
      <c r="M2580" s="172" t="s">
        <v>1757</v>
      </c>
      <c r="N2580" s="78" t="s">
        <v>4386</v>
      </c>
      <c r="O2580" s="78" t="s">
        <v>6339</v>
      </c>
      <c r="P2580" s="78" t="s">
        <v>332</v>
      </c>
      <c r="Q2580" s="78" t="s">
        <v>332</v>
      </c>
      <c r="R2580" s="78" t="s">
        <v>331</v>
      </c>
      <c r="AV2580" s="78" t="s">
        <v>145</v>
      </c>
      <c r="AW2580" s="78" t="s">
        <v>6340</v>
      </c>
      <c r="AX2580" s="78" t="s">
        <v>145</v>
      </c>
      <c r="AY2580" s="78" t="s">
        <v>145</v>
      </c>
      <c r="AZ2580" s="78" t="s">
        <v>145</v>
      </c>
    </row>
    <row r="2581" spans="1:52" ht="30" customHeight="1">
      <c r="A2581" s="172" t="s">
        <v>1883</v>
      </c>
      <c r="B2581" s="172" t="s">
        <v>1884</v>
      </c>
      <c r="C2581" s="172" t="s">
        <v>1100</v>
      </c>
      <c r="D2581" s="173">
        <v>0.5</v>
      </c>
      <c r="E2581" s="184">
        <f>단가대비표!O294</f>
        <v>217</v>
      </c>
      <c r="F2581" s="178">
        <f>TRUNC(E2581*D2581,1)</f>
        <v>108.5</v>
      </c>
      <c r="G2581" s="184">
        <f>단가대비표!P294</f>
        <v>0</v>
      </c>
      <c r="H2581" s="178">
        <f>TRUNC(G2581*D2581,1)</f>
        <v>0</v>
      </c>
      <c r="I2581" s="184">
        <f>단가대비표!V294</f>
        <v>0</v>
      </c>
      <c r="J2581" s="178">
        <f>TRUNC(I2581*D2581,1)</f>
        <v>0</v>
      </c>
      <c r="K2581" s="184">
        <f t="shared" si="402"/>
        <v>217</v>
      </c>
      <c r="L2581" s="178">
        <f t="shared" si="402"/>
        <v>108.5</v>
      </c>
      <c r="M2581" s="172" t="s">
        <v>145</v>
      </c>
      <c r="N2581" s="78" t="s">
        <v>4386</v>
      </c>
      <c r="O2581" s="78" t="s">
        <v>6014</v>
      </c>
      <c r="P2581" s="78" t="s">
        <v>332</v>
      </c>
      <c r="Q2581" s="78" t="s">
        <v>332</v>
      </c>
      <c r="R2581" s="78" t="s">
        <v>331</v>
      </c>
      <c r="AV2581" s="78" t="s">
        <v>145</v>
      </c>
      <c r="AW2581" s="78" t="s">
        <v>6341</v>
      </c>
      <c r="AX2581" s="78" t="s">
        <v>145</v>
      </c>
      <c r="AY2581" s="78" t="s">
        <v>145</v>
      </c>
      <c r="AZ2581" s="78" t="s">
        <v>145</v>
      </c>
    </row>
    <row r="2582" spans="1:52" ht="30" customHeight="1">
      <c r="A2582" s="172" t="s">
        <v>1494</v>
      </c>
      <c r="B2582" s="172" t="s">
        <v>145</v>
      </c>
      <c r="C2582" s="172" t="s">
        <v>145</v>
      </c>
      <c r="D2582" s="173"/>
      <c r="E2582" s="184"/>
      <c r="F2582" s="178">
        <f>TRUNC(SUMIF(N2578:N2581, N2577, F2578:F2581),0)</f>
        <v>2458</v>
      </c>
      <c r="G2582" s="184"/>
      <c r="H2582" s="178">
        <f>TRUNC(SUMIF(N2578:N2581, N2577, H2578:H2581),0)</f>
        <v>0</v>
      </c>
      <c r="I2582" s="184"/>
      <c r="J2582" s="178">
        <f>TRUNC(SUMIF(N2578:N2581, N2577, J2578:J2581),0)</f>
        <v>0</v>
      </c>
      <c r="K2582" s="184"/>
      <c r="L2582" s="178">
        <f>F2582+H2582+J2582</f>
        <v>2458</v>
      </c>
      <c r="M2582" s="172" t="s">
        <v>145</v>
      </c>
      <c r="N2582" s="78" t="s">
        <v>342</v>
      </c>
      <c r="O2582" s="78" t="s">
        <v>342</v>
      </c>
      <c r="P2582" s="78" t="s">
        <v>145</v>
      </c>
      <c r="Q2582" s="78" t="s">
        <v>145</v>
      </c>
      <c r="R2582" s="78" t="s">
        <v>145</v>
      </c>
      <c r="AV2582" s="78" t="s">
        <v>145</v>
      </c>
      <c r="AW2582" s="78" t="s">
        <v>145</v>
      </c>
      <c r="AX2582" s="78" t="s">
        <v>145</v>
      </c>
      <c r="AY2582" s="78" t="s">
        <v>145</v>
      </c>
      <c r="AZ2582" s="78" t="s">
        <v>145</v>
      </c>
    </row>
    <row r="2583" spans="1:52" ht="30" customHeight="1">
      <c r="A2583" s="173"/>
      <c r="B2583" s="173"/>
      <c r="C2583" s="173"/>
      <c r="D2583" s="173"/>
      <c r="E2583" s="184"/>
      <c r="F2583" s="178"/>
      <c r="G2583" s="184"/>
      <c r="H2583" s="178"/>
      <c r="I2583" s="184"/>
      <c r="J2583" s="178"/>
      <c r="K2583" s="184"/>
      <c r="L2583" s="178"/>
      <c r="M2583" s="173"/>
    </row>
    <row r="2584" spans="1:52" ht="30" customHeight="1">
      <c r="A2584" s="179" t="s">
        <v>6342</v>
      </c>
      <c r="B2584" s="180"/>
      <c r="C2584" s="180"/>
      <c r="D2584" s="180"/>
      <c r="E2584" s="181"/>
      <c r="F2584" s="182"/>
      <c r="G2584" s="181"/>
      <c r="H2584" s="182"/>
      <c r="I2584" s="181"/>
      <c r="J2584" s="182"/>
      <c r="K2584" s="181"/>
      <c r="L2584" s="182"/>
      <c r="M2584" s="183"/>
      <c r="N2584" s="78" t="s">
        <v>4387</v>
      </c>
    </row>
    <row r="2585" spans="1:52" ht="30" customHeight="1">
      <c r="A2585" s="172" t="s">
        <v>1717</v>
      </c>
      <c r="B2585" s="172" t="s">
        <v>1514</v>
      </c>
      <c r="C2585" s="172" t="s">
        <v>1515</v>
      </c>
      <c r="D2585" s="173">
        <v>6.6000000000000003E-2</v>
      </c>
      <c r="E2585" s="184">
        <f>단가대비표!O365</f>
        <v>0</v>
      </c>
      <c r="F2585" s="178">
        <f>TRUNC(E2585*D2585,1)</f>
        <v>0</v>
      </c>
      <c r="G2585" s="184">
        <f>단가대비표!P365</f>
        <v>253409</v>
      </c>
      <c r="H2585" s="178">
        <f>TRUNC(G2585*D2585,1)</f>
        <v>16724.900000000001</v>
      </c>
      <c r="I2585" s="184">
        <f>단가대비표!V365</f>
        <v>0</v>
      </c>
      <c r="J2585" s="178">
        <f>TRUNC(I2585*D2585,1)</f>
        <v>0</v>
      </c>
      <c r="K2585" s="184">
        <f t="shared" ref="K2585:L2587" si="403">TRUNC(E2585+G2585+I2585,1)</f>
        <v>253409</v>
      </c>
      <c r="L2585" s="178">
        <f t="shared" si="403"/>
        <v>16724.900000000001</v>
      </c>
      <c r="M2585" s="172" t="s">
        <v>145</v>
      </c>
      <c r="N2585" s="78" t="s">
        <v>4387</v>
      </c>
      <c r="O2585" s="78" t="s">
        <v>4626</v>
      </c>
      <c r="P2585" s="78" t="s">
        <v>332</v>
      </c>
      <c r="Q2585" s="78" t="s">
        <v>332</v>
      </c>
      <c r="R2585" s="78" t="s">
        <v>331</v>
      </c>
      <c r="V2585">
        <v>1</v>
      </c>
      <c r="AV2585" s="78" t="s">
        <v>145</v>
      </c>
      <c r="AW2585" s="78" t="s">
        <v>6343</v>
      </c>
      <c r="AX2585" s="78" t="s">
        <v>145</v>
      </c>
      <c r="AY2585" s="78" t="s">
        <v>145</v>
      </c>
      <c r="AZ2585" s="78" t="s">
        <v>145</v>
      </c>
    </row>
    <row r="2586" spans="1:52" ht="30" customHeight="1">
      <c r="A2586" s="172" t="s">
        <v>1516</v>
      </c>
      <c r="B2586" s="172" t="s">
        <v>1514</v>
      </c>
      <c r="C2586" s="172" t="s">
        <v>1515</v>
      </c>
      <c r="D2586" s="173">
        <v>1.7999999999999999E-2</v>
      </c>
      <c r="E2586" s="184">
        <f>단가대비표!O345</f>
        <v>0</v>
      </c>
      <c r="F2586" s="178">
        <f>TRUNC(E2586*D2586,1)</f>
        <v>0</v>
      </c>
      <c r="G2586" s="184">
        <f>단가대비표!P345</f>
        <v>169804</v>
      </c>
      <c r="H2586" s="178">
        <f>TRUNC(G2586*D2586,1)</f>
        <v>3056.4</v>
      </c>
      <c r="I2586" s="184">
        <f>단가대비표!V345</f>
        <v>0</v>
      </c>
      <c r="J2586" s="178">
        <f>TRUNC(I2586*D2586,1)</f>
        <v>0</v>
      </c>
      <c r="K2586" s="184">
        <f t="shared" si="403"/>
        <v>169804</v>
      </c>
      <c r="L2586" s="178">
        <f t="shared" si="403"/>
        <v>3056.4</v>
      </c>
      <c r="M2586" s="172" t="s">
        <v>145</v>
      </c>
      <c r="N2586" s="78" t="s">
        <v>4387</v>
      </c>
      <c r="O2586" s="78" t="s">
        <v>4472</v>
      </c>
      <c r="P2586" s="78" t="s">
        <v>332</v>
      </c>
      <c r="Q2586" s="78" t="s">
        <v>332</v>
      </c>
      <c r="R2586" s="78" t="s">
        <v>331</v>
      </c>
      <c r="V2586">
        <v>1</v>
      </c>
      <c r="AV2586" s="78" t="s">
        <v>145</v>
      </c>
      <c r="AW2586" s="78" t="s">
        <v>6344</v>
      </c>
      <c r="AX2586" s="78" t="s">
        <v>145</v>
      </c>
      <c r="AY2586" s="78" t="s">
        <v>145</v>
      </c>
      <c r="AZ2586" s="78" t="s">
        <v>145</v>
      </c>
    </row>
    <row r="2587" spans="1:52" ht="30" customHeight="1">
      <c r="A2587" s="172" t="s">
        <v>1718</v>
      </c>
      <c r="B2587" s="172" t="s">
        <v>1701</v>
      </c>
      <c r="C2587" s="172" t="s">
        <v>1096</v>
      </c>
      <c r="D2587" s="173">
        <v>1</v>
      </c>
      <c r="E2587" s="184">
        <f>TRUNC(SUMIF(V2585:V2587, RIGHTB(O2587, 1), H2585:H2587)*U2587, 2)</f>
        <v>791.25</v>
      </c>
      <c r="F2587" s="178">
        <f>TRUNC(E2587*D2587,1)</f>
        <v>791.2</v>
      </c>
      <c r="G2587" s="184">
        <v>0</v>
      </c>
      <c r="H2587" s="178">
        <f>TRUNC(G2587*D2587,1)</f>
        <v>0</v>
      </c>
      <c r="I2587" s="184">
        <v>0</v>
      </c>
      <c r="J2587" s="178">
        <f>TRUNC(I2587*D2587,1)</f>
        <v>0</v>
      </c>
      <c r="K2587" s="184">
        <f t="shared" si="403"/>
        <v>791.2</v>
      </c>
      <c r="L2587" s="178">
        <f t="shared" si="403"/>
        <v>791.2</v>
      </c>
      <c r="M2587" s="172" t="s">
        <v>145</v>
      </c>
      <c r="N2587" s="78" t="s">
        <v>4387</v>
      </c>
      <c r="O2587" s="78" t="s">
        <v>4186</v>
      </c>
      <c r="P2587" s="78" t="s">
        <v>332</v>
      </c>
      <c r="Q2587" s="78" t="s">
        <v>332</v>
      </c>
      <c r="R2587" s="78" t="s">
        <v>332</v>
      </c>
      <c r="S2587">
        <v>1</v>
      </c>
      <c r="T2587">
        <v>0</v>
      </c>
      <c r="U2587">
        <v>0.04</v>
      </c>
      <c r="AV2587" s="78" t="s">
        <v>145</v>
      </c>
      <c r="AW2587" s="78" t="s">
        <v>6345</v>
      </c>
      <c r="AX2587" s="78" t="s">
        <v>145</v>
      </c>
      <c r="AY2587" s="78" t="s">
        <v>145</v>
      </c>
      <c r="AZ2587" s="78" t="s">
        <v>145</v>
      </c>
    </row>
    <row r="2588" spans="1:52" ht="30" customHeight="1">
      <c r="A2588" s="172" t="s">
        <v>1494</v>
      </c>
      <c r="B2588" s="172" t="s">
        <v>145</v>
      </c>
      <c r="C2588" s="172" t="s">
        <v>145</v>
      </c>
      <c r="D2588" s="173"/>
      <c r="E2588" s="184"/>
      <c r="F2588" s="178">
        <f>TRUNC(SUMIF(N2585:N2587, N2584, F2585:F2587),0)</f>
        <v>791</v>
      </c>
      <c r="G2588" s="184"/>
      <c r="H2588" s="178">
        <f>TRUNC(SUMIF(N2585:N2587, N2584, H2585:H2587),0)</f>
        <v>19781</v>
      </c>
      <c r="I2588" s="184"/>
      <c r="J2588" s="178">
        <f>TRUNC(SUMIF(N2585:N2587, N2584, J2585:J2587),0)</f>
        <v>0</v>
      </c>
      <c r="K2588" s="184"/>
      <c r="L2588" s="178">
        <f>F2588+H2588+J2588</f>
        <v>20572</v>
      </c>
      <c r="M2588" s="172" t="s">
        <v>145</v>
      </c>
      <c r="N2588" s="78" t="s">
        <v>342</v>
      </c>
      <c r="O2588" s="78" t="s">
        <v>342</v>
      </c>
      <c r="P2588" s="78" t="s">
        <v>145</v>
      </c>
      <c r="Q2588" s="78" t="s">
        <v>145</v>
      </c>
      <c r="R2588" s="78" t="s">
        <v>145</v>
      </c>
      <c r="AV2588" s="78" t="s">
        <v>145</v>
      </c>
      <c r="AW2588" s="78" t="s">
        <v>145</v>
      </c>
      <c r="AX2588" s="78" t="s">
        <v>145</v>
      </c>
      <c r="AY2588" s="78" t="s">
        <v>145</v>
      </c>
      <c r="AZ2588" s="78" t="s">
        <v>145</v>
      </c>
    </row>
    <row r="2589" spans="1:52" ht="30" customHeight="1">
      <c r="A2589" s="173"/>
      <c r="B2589" s="173"/>
      <c r="C2589" s="173"/>
      <c r="D2589" s="173"/>
      <c r="E2589" s="184"/>
      <c r="F2589" s="178"/>
      <c r="G2589" s="184"/>
      <c r="H2589" s="178"/>
      <c r="I2589" s="184"/>
      <c r="J2589" s="178"/>
      <c r="K2589" s="184"/>
      <c r="L2589" s="178"/>
      <c r="M2589" s="173"/>
    </row>
    <row r="2590" spans="1:52" ht="30" customHeight="1">
      <c r="A2590" s="179" t="s">
        <v>6346</v>
      </c>
      <c r="B2590" s="180"/>
      <c r="C2590" s="180"/>
      <c r="D2590" s="180"/>
      <c r="E2590" s="181"/>
      <c r="F2590" s="182"/>
      <c r="G2590" s="181"/>
      <c r="H2590" s="182"/>
      <c r="I2590" s="181"/>
      <c r="J2590" s="182"/>
      <c r="K2590" s="181"/>
      <c r="L2590" s="182"/>
      <c r="M2590" s="183"/>
      <c r="N2590" s="78" t="s">
        <v>4388</v>
      </c>
    </row>
    <row r="2591" spans="1:52" ht="30" customHeight="1">
      <c r="A2591" s="172" t="s">
        <v>1717</v>
      </c>
      <c r="B2591" s="172" t="s">
        <v>1514</v>
      </c>
      <c r="C2591" s="172" t="s">
        <v>1515</v>
      </c>
      <c r="D2591" s="173">
        <v>1.0999999999999999E-2</v>
      </c>
      <c r="E2591" s="184">
        <f>단가대비표!O365</f>
        <v>0</v>
      </c>
      <c r="F2591" s="178">
        <f>TRUNC(E2591*D2591,1)</f>
        <v>0</v>
      </c>
      <c r="G2591" s="184">
        <f>단가대비표!P365</f>
        <v>253409</v>
      </c>
      <c r="H2591" s="178">
        <f>TRUNC(G2591*D2591,1)</f>
        <v>2787.4</v>
      </c>
      <c r="I2591" s="184">
        <f>단가대비표!V365</f>
        <v>0</v>
      </c>
      <c r="J2591" s="178">
        <f>TRUNC(I2591*D2591,1)</f>
        <v>0</v>
      </c>
      <c r="K2591" s="184">
        <f t="shared" ref="K2591:L2595" si="404">TRUNC(E2591+G2591+I2591,1)</f>
        <v>253409</v>
      </c>
      <c r="L2591" s="178">
        <f t="shared" si="404"/>
        <v>2787.4</v>
      </c>
      <c r="M2591" s="172" t="s">
        <v>145</v>
      </c>
      <c r="N2591" s="78" t="s">
        <v>4388</v>
      </c>
      <c r="O2591" s="78" t="s">
        <v>4626</v>
      </c>
      <c r="P2591" s="78" t="s">
        <v>332</v>
      </c>
      <c r="Q2591" s="78" t="s">
        <v>332</v>
      </c>
      <c r="R2591" s="78" t="s">
        <v>331</v>
      </c>
      <c r="V2591">
        <v>1</v>
      </c>
      <c r="AV2591" s="78" t="s">
        <v>145</v>
      </c>
      <c r="AW2591" s="78" t="s">
        <v>6347</v>
      </c>
      <c r="AX2591" s="78" t="s">
        <v>145</v>
      </c>
      <c r="AY2591" s="78" t="s">
        <v>145</v>
      </c>
      <c r="AZ2591" s="78" t="s">
        <v>145</v>
      </c>
    </row>
    <row r="2592" spans="1:52" ht="30" customHeight="1">
      <c r="A2592" s="172" t="s">
        <v>1516</v>
      </c>
      <c r="B2592" s="172" t="s">
        <v>1514</v>
      </c>
      <c r="C2592" s="172" t="s">
        <v>1515</v>
      </c>
      <c r="D2592" s="173">
        <v>2E-3</v>
      </c>
      <c r="E2592" s="184">
        <f>단가대비표!O345</f>
        <v>0</v>
      </c>
      <c r="F2592" s="178">
        <f>TRUNC(E2592*D2592,1)</f>
        <v>0</v>
      </c>
      <c r="G2592" s="184">
        <f>단가대비표!P345</f>
        <v>169804</v>
      </c>
      <c r="H2592" s="178">
        <f>TRUNC(G2592*D2592,1)</f>
        <v>339.6</v>
      </c>
      <c r="I2592" s="184">
        <f>단가대비표!V345</f>
        <v>0</v>
      </c>
      <c r="J2592" s="178">
        <f>TRUNC(I2592*D2592,1)</f>
        <v>0</v>
      </c>
      <c r="K2592" s="184">
        <f t="shared" si="404"/>
        <v>169804</v>
      </c>
      <c r="L2592" s="178">
        <f t="shared" si="404"/>
        <v>339.6</v>
      </c>
      <c r="M2592" s="172" t="s">
        <v>145</v>
      </c>
      <c r="N2592" s="78" t="s">
        <v>4388</v>
      </c>
      <c r="O2592" s="78" t="s">
        <v>4472</v>
      </c>
      <c r="P2592" s="78" t="s">
        <v>332</v>
      </c>
      <c r="Q2592" s="78" t="s">
        <v>332</v>
      </c>
      <c r="R2592" s="78" t="s">
        <v>331</v>
      </c>
      <c r="V2592">
        <v>1</v>
      </c>
      <c r="AV2592" s="78" t="s">
        <v>145</v>
      </c>
      <c r="AW2592" s="78" t="s">
        <v>6348</v>
      </c>
      <c r="AX2592" s="78" t="s">
        <v>145</v>
      </c>
      <c r="AY2592" s="78" t="s">
        <v>145</v>
      </c>
      <c r="AZ2592" s="78" t="s">
        <v>145</v>
      </c>
    </row>
    <row r="2593" spans="1:52" ht="30" customHeight="1">
      <c r="A2593" s="172" t="s">
        <v>1717</v>
      </c>
      <c r="B2593" s="172" t="s">
        <v>1514</v>
      </c>
      <c r="C2593" s="172" t="s">
        <v>1515</v>
      </c>
      <c r="D2593" s="173">
        <v>1.0999999999999999E-2</v>
      </c>
      <c r="E2593" s="184">
        <f>단가대비표!O365</f>
        <v>0</v>
      </c>
      <c r="F2593" s="178">
        <f>TRUNC(E2593*D2593,1)</f>
        <v>0</v>
      </c>
      <c r="G2593" s="184">
        <f>단가대비표!P365</f>
        <v>253409</v>
      </c>
      <c r="H2593" s="178">
        <f>TRUNC(G2593*D2593,1)</f>
        <v>2787.4</v>
      </c>
      <c r="I2593" s="184">
        <f>단가대비표!V365</f>
        <v>0</v>
      </c>
      <c r="J2593" s="178">
        <f>TRUNC(I2593*D2593,1)</f>
        <v>0</v>
      </c>
      <c r="K2593" s="184">
        <f t="shared" si="404"/>
        <v>253409</v>
      </c>
      <c r="L2593" s="178">
        <f t="shared" si="404"/>
        <v>2787.4</v>
      </c>
      <c r="M2593" s="172" t="s">
        <v>145</v>
      </c>
      <c r="N2593" s="78" t="s">
        <v>4388</v>
      </c>
      <c r="O2593" s="78" t="s">
        <v>4626</v>
      </c>
      <c r="P2593" s="78" t="s">
        <v>332</v>
      </c>
      <c r="Q2593" s="78" t="s">
        <v>332</v>
      </c>
      <c r="R2593" s="78" t="s">
        <v>331</v>
      </c>
      <c r="V2593">
        <v>1</v>
      </c>
      <c r="AV2593" s="78" t="s">
        <v>145</v>
      </c>
      <c r="AW2593" s="78" t="s">
        <v>6347</v>
      </c>
      <c r="AX2593" s="78" t="s">
        <v>145</v>
      </c>
      <c r="AY2593" s="78" t="s">
        <v>145</v>
      </c>
      <c r="AZ2593" s="78" t="s">
        <v>145</v>
      </c>
    </row>
    <row r="2594" spans="1:52" ht="30" customHeight="1">
      <c r="A2594" s="172" t="s">
        <v>1516</v>
      </c>
      <c r="B2594" s="172" t="s">
        <v>1514</v>
      </c>
      <c r="C2594" s="172" t="s">
        <v>1515</v>
      </c>
      <c r="D2594" s="173">
        <v>2E-3</v>
      </c>
      <c r="E2594" s="184">
        <f>단가대비표!O345</f>
        <v>0</v>
      </c>
      <c r="F2594" s="178">
        <f>TRUNC(E2594*D2594,1)</f>
        <v>0</v>
      </c>
      <c r="G2594" s="184">
        <f>단가대비표!P345</f>
        <v>169804</v>
      </c>
      <c r="H2594" s="178">
        <f>TRUNC(G2594*D2594,1)</f>
        <v>339.6</v>
      </c>
      <c r="I2594" s="184">
        <f>단가대비표!V345</f>
        <v>0</v>
      </c>
      <c r="J2594" s="178">
        <f>TRUNC(I2594*D2594,1)</f>
        <v>0</v>
      </c>
      <c r="K2594" s="184">
        <f t="shared" si="404"/>
        <v>169804</v>
      </c>
      <c r="L2594" s="178">
        <f t="shared" si="404"/>
        <v>339.6</v>
      </c>
      <c r="M2594" s="172" t="s">
        <v>145</v>
      </c>
      <c r="N2594" s="78" t="s">
        <v>4388</v>
      </c>
      <c r="O2594" s="78" t="s">
        <v>4472</v>
      </c>
      <c r="P2594" s="78" t="s">
        <v>332</v>
      </c>
      <c r="Q2594" s="78" t="s">
        <v>332</v>
      </c>
      <c r="R2594" s="78" t="s">
        <v>331</v>
      </c>
      <c r="V2594">
        <v>1</v>
      </c>
      <c r="AV2594" s="78" t="s">
        <v>145</v>
      </c>
      <c r="AW2594" s="78" t="s">
        <v>6348</v>
      </c>
      <c r="AX2594" s="78" t="s">
        <v>145</v>
      </c>
      <c r="AY2594" s="78" t="s">
        <v>145</v>
      </c>
      <c r="AZ2594" s="78" t="s">
        <v>145</v>
      </c>
    </row>
    <row r="2595" spans="1:52" ht="30" customHeight="1">
      <c r="A2595" s="172" t="s">
        <v>1718</v>
      </c>
      <c r="B2595" s="172" t="s">
        <v>1596</v>
      </c>
      <c r="C2595" s="172" t="s">
        <v>1096</v>
      </c>
      <c r="D2595" s="173">
        <v>1</v>
      </c>
      <c r="E2595" s="184">
        <f>TRUNC(SUMIF(V2591:V2595, RIGHTB(O2595, 1), H2591:H2595)*U2595, 2)</f>
        <v>125.08</v>
      </c>
      <c r="F2595" s="178">
        <f>TRUNC(E2595*D2595,1)</f>
        <v>125</v>
      </c>
      <c r="G2595" s="184">
        <v>0</v>
      </c>
      <c r="H2595" s="178">
        <f>TRUNC(G2595*D2595,1)</f>
        <v>0</v>
      </c>
      <c r="I2595" s="184">
        <v>0</v>
      </c>
      <c r="J2595" s="178">
        <f>TRUNC(I2595*D2595,1)</f>
        <v>0</v>
      </c>
      <c r="K2595" s="184">
        <f t="shared" si="404"/>
        <v>125</v>
      </c>
      <c r="L2595" s="178">
        <f t="shared" si="404"/>
        <v>125</v>
      </c>
      <c r="M2595" s="172" t="s">
        <v>145</v>
      </c>
      <c r="N2595" s="78" t="s">
        <v>4388</v>
      </c>
      <c r="O2595" s="78" t="s">
        <v>4186</v>
      </c>
      <c r="P2595" s="78" t="s">
        <v>332</v>
      </c>
      <c r="Q2595" s="78" t="s">
        <v>332</v>
      </c>
      <c r="R2595" s="78" t="s">
        <v>332</v>
      </c>
      <c r="S2595">
        <v>1</v>
      </c>
      <c r="T2595">
        <v>0</v>
      </c>
      <c r="U2595">
        <v>0.02</v>
      </c>
      <c r="AV2595" s="78" t="s">
        <v>145</v>
      </c>
      <c r="AW2595" s="78" t="s">
        <v>6349</v>
      </c>
      <c r="AX2595" s="78" t="s">
        <v>145</v>
      </c>
      <c r="AY2595" s="78" t="s">
        <v>145</v>
      </c>
      <c r="AZ2595" s="78" t="s">
        <v>145</v>
      </c>
    </row>
    <row r="2596" spans="1:52" ht="30" customHeight="1">
      <c r="A2596" s="172" t="s">
        <v>1494</v>
      </c>
      <c r="B2596" s="172" t="s">
        <v>145</v>
      </c>
      <c r="C2596" s="172" t="s">
        <v>145</v>
      </c>
      <c r="D2596" s="173"/>
      <c r="E2596" s="184"/>
      <c r="F2596" s="178">
        <f>TRUNC(SUMIF(N2591:N2595, N2590, F2591:F2595),0)</f>
        <v>125</v>
      </c>
      <c r="G2596" s="184"/>
      <c r="H2596" s="178">
        <f>TRUNC(SUMIF(N2591:N2595, N2590, H2591:H2595),0)</f>
        <v>6254</v>
      </c>
      <c r="I2596" s="184"/>
      <c r="J2596" s="178">
        <f>TRUNC(SUMIF(N2591:N2595, N2590, J2591:J2595),0)</f>
        <v>0</v>
      </c>
      <c r="K2596" s="184"/>
      <c r="L2596" s="178">
        <f>F2596+H2596+J2596</f>
        <v>6379</v>
      </c>
      <c r="M2596" s="172" t="s">
        <v>145</v>
      </c>
      <c r="N2596" s="78" t="s">
        <v>342</v>
      </c>
      <c r="O2596" s="78" t="s">
        <v>342</v>
      </c>
      <c r="P2596" s="78" t="s">
        <v>145</v>
      </c>
      <c r="Q2596" s="78" t="s">
        <v>145</v>
      </c>
      <c r="R2596" s="78" t="s">
        <v>145</v>
      </c>
      <c r="AV2596" s="78" t="s">
        <v>145</v>
      </c>
      <c r="AW2596" s="78" t="s">
        <v>145</v>
      </c>
      <c r="AX2596" s="78" t="s">
        <v>145</v>
      </c>
      <c r="AY2596" s="78" t="s">
        <v>145</v>
      </c>
      <c r="AZ2596" s="78" t="s">
        <v>145</v>
      </c>
    </row>
    <row r="2597" spans="1:52" ht="30" customHeight="1">
      <c r="A2597" s="173"/>
      <c r="B2597" s="173"/>
      <c r="C2597" s="173"/>
      <c r="D2597" s="173"/>
      <c r="E2597" s="184"/>
      <c r="F2597" s="178"/>
      <c r="G2597" s="184"/>
      <c r="H2597" s="178"/>
      <c r="I2597" s="184"/>
      <c r="J2597" s="178"/>
      <c r="K2597" s="184"/>
      <c r="L2597" s="178"/>
      <c r="M2597" s="173"/>
    </row>
    <row r="2598" spans="1:52" ht="30" customHeight="1">
      <c r="A2598" s="179" t="s">
        <v>6350</v>
      </c>
      <c r="B2598" s="180"/>
      <c r="C2598" s="180"/>
      <c r="D2598" s="180"/>
      <c r="E2598" s="181"/>
      <c r="F2598" s="182"/>
      <c r="G2598" s="181"/>
      <c r="H2598" s="182"/>
      <c r="I2598" s="181"/>
      <c r="J2598" s="182"/>
      <c r="K2598" s="181"/>
      <c r="L2598" s="182"/>
      <c r="M2598" s="183"/>
      <c r="N2598" s="78" t="s">
        <v>4389</v>
      </c>
    </row>
    <row r="2599" spans="1:52" ht="30" customHeight="1">
      <c r="A2599" s="172" t="s">
        <v>1862</v>
      </c>
      <c r="B2599" s="172" t="s">
        <v>1863</v>
      </c>
      <c r="C2599" s="172" t="s">
        <v>1604</v>
      </c>
      <c r="D2599" s="173">
        <v>0.16600000000000001</v>
      </c>
      <c r="E2599" s="184">
        <f>단가대비표!O311</f>
        <v>6067</v>
      </c>
      <c r="F2599" s="178">
        <f>TRUNC(E2599*D2599,1)</f>
        <v>1007.1</v>
      </c>
      <c r="G2599" s="184">
        <f>단가대비표!P311</f>
        <v>0</v>
      </c>
      <c r="H2599" s="178">
        <f>TRUNC(G2599*D2599,1)</f>
        <v>0</v>
      </c>
      <c r="I2599" s="184">
        <f>단가대비표!V311</f>
        <v>0</v>
      </c>
      <c r="J2599" s="178">
        <f>TRUNC(I2599*D2599,1)</f>
        <v>0</v>
      </c>
      <c r="K2599" s="184">
        <f>TRUNC(E2599+G2599+I2599,1)</f>
        <v>6067</v>
      </c>
      <c r="L2599" s="178">
        <f>TRUNC(F2599+H2599+J2599,1)</f>
        <v>1007.1</v>
      </c>
      <c r="M2599" s="172" t="s">
        <v>145</v>
      </c>
      <c r="N2599" s="78" t="s">
        <v>4389</v>
      </c>
      <c r="O2599" s="78" t="s">
        <v>6183</v>
      </c>
      <c r="P2599" s="78" t="s">
        <v>332</v>
      </c>
      <c r="Q2599" s="78" t="s">
        <v>332</v>
      </c>
      <c r="R2599" s="78" t="s">
        <v>331</v>
      </c>
      <c r="AV2599" s="78" t="s">
        <v>145</v>
      </c>
      <c r="AW2599" s="78" t="s">
        <v>6351</v>
      </c>
      <c r="AX2599" s="78" t="s">
        <v>145</v>
      </c>
      <c r="AY2599" s="78" t="s">
        <v>145</v>
      </c>
      <c r="AZ2599" s="78" t="s">
        <v>145</v>
      </c>
    </row>
    <row r="2600" spans="1:52" ht="30" customHeight="1">
      <c r="A2600" s="172" t="s">
        <v>1714</v>
      </c>
      <c r="B2600" s="172" t="s">
        <v>1715</v>
      </c>
      <c r="C2600" s="172" t="s">
        <v>1604</v>
      </c>
      <c r="D2600" s="173">
        <v>8.0000000000000002E-3</v>
      </c>
      <c r="E2600" s="184">
        <f>단가대비표!O317</f>
        <v>3494.44</v>
      </c>
      <c r="F2600" s="178">
        <f>TRUNC(E2600*D2600,1)</f>
        <v>27.9</v>
      </c>
      <c r="G2600" s="184">
        <f>단가대비표!P317</f>
        <v>0</v>
      </c>
      <c r="H2600" s="178">
        <f>TRUNC(G2600*D2600,1)</f>
        <v>0</v>
      </c>
      <c r="I2600" s="184">
        <f>단가대비표!V317</f>
        <v>0</v>
      </c>
      <c r="J2600" s="178">
        <f>TRUNC(I2600*D2600,1)</f>
        <v>0</v>
      </c>
      <c r="K2600" s="184">
        <f>TRUNC(E2600+G2600+I2600,1)</f>
        <v>3494.4</v>
      </c>
      <c r="L2600" s="178">
        <f>TRUNC(F2600+H2600+J2600,1)</f>
        <v>27.9</v>
      </c>
      <c r="M2600" s="172" t="s">
        <v>145</v>
      </c>
      <c r="N2600" s="78" t="s">
        <v>4389</v>
      </c>
      <c r="O2600" s="78" t="s">
        <v>6034</v>
      </c>
      <c r="P2600" s="78" t="s">
        <v>332</v>
      </c>
      <c r="Q2600" s="78" t="s">
        <v>332</v>
      </c>
      <c r="R2600" s="78" t="s">
        <v>331</v>
      </c>
      <c r="AV2600" s="78" t="s">
        <v>145</v>
      </c>
      <c r="AW2600" s="78" t="s">
        <v>6352</v>
      </c>
      <c r="AX2600" s="78" t="s">
        <v>145</v>
      </c>
      <c r="AY2600" s="78" t="s">
        <v>145</v>
      </c>
      <c r="AZ2600" s="78" t="s">
        <v>145</v>
      </c>
    </row>
    <row r="2601" spans="1:52" ht="30" customHeight="1">
      <c r="A2601" s="172" t="s">
        <v>1494</v>
      </c>
      <c r="B2601" s="172" t="s">
        <v>145</v>
      </c>
      <c r="C2601" s="172" t="s">
        <v>145</v>
      </c>
      <c r="D2601" s="173"/>
      <c r="E2601" s="184"/>
      <c r="F2601" s="178">
        <f>TRUNC(SUMIF(N2599:N2600, N2598, F2599:F2600),0)</f>
        <v>1035</v>
      </c>
      <c r="G2601" s="184"/>
      <c r="H2601" s="178">
        <f>TRUNC(SUMIF(N2599:N2600, N2598, H2599:H2600),0)</f>
        <v>0</v>
      </c>
      <c r="I2601" s="184"/>
      <c r="J2601" s="178">
        <f>TRUNC(SUMIF(N2599:N2600, N2598, J2599:J2600),0)</f>
        <v>0</v>
      </c>
      <c r="K2601" s="184"/>
      <c r="L2601" s="178">
        <f>F2601+H2601+J2601</f>
        <v>1035</v>
      </c>
      <c r="M2601" s="172" t="s">
        <v>145</v>
      </c>
      <c r="N2601" s="78" t="s">
        <v>342</v>
      </c>
      <c r="O2601" s="78" t="s">
        <v>342</v>
      </c>
      <c r="P2601" s="78" t="s">
        <v>145</v>
      </c>
      <c r="Q2601" s="78" t="s">
        <v>145</v>
      </c>
      <c r="R2601" s="78" t="s">
        <v>145</v>
      </c>
      <c r="AV2601" s="78" t="s">
        <v>145</v>
      </c>
      <c r="AW2601" s="78" t="s">
        <v>145</v>
      </c>
      <c r="AX2601" s="78" t="s">
        <v>145</v>
      </c>
      <c r="AY2601" s="78" t="s">
        <v>145</v>
      </c>
      <c r="AZ2601" s="78" t="s">
        <v>145</v>
      </c>
    </row>
    <row r="2602" spans="1:52" ht="30" customHeight="1">
      <c r="A2602" s="173"/>
      <c r="B2602" s="173"/>
      <c r="C2602" s="173"/>
      <c r="D2602" s="173"/>
      <c r="E2602" s="184"/>
      <c r="F2602" s="178"/>
      <c r="G2602" s="184"/>
      <c r="H2602" s="178"/>
      <c r="I2602" s="184"/>
      <c r="J2602" s="178"/>
      <c r="K2602" s="184"/>
      <c r="L2602" s="178"/>
      <c r="M2602" s="173"/>
    </row>
    <row r="2603" spans="1:52" ht="30" customHeight="1">
      <c r="A2603" s="179" t="s">
        <v>6353</v>
      </c>
      <c r="B2603" s="180"/>
      <c r="C2603" s="180"/>
      <c r="D2603" s="180"/>
      <c r="E2603" s="181"/>
      <c r="F2603" s="182"/>
      <c r="G2603" s="181"/>
      <c r="H2603" s="182"/>
      <c r="I2603" s="181"/>
      <c r="J2603" s="182"/>
      <c r="K2603" s="181"/>
      <c r="L2603" s="182"/>
      <c r="M2603" s="183"/>
      <c r="N2603" s="78" t="s">
        <v>4390</v>
      </c>
    </row>
    <row r="2604" spans="1:52" ht="30" customHeight="1">
      <c r="A2604" s="172" t="s">
        <v>1901</v>
      </c>
      <c r="B2604" s="172" t="s">
        <v>1411</v>
      </c>
      <c r="C2604" s="172" t="s">
        <v>358</v>
      </c>
      <c r="D2604" s="173">
        <v>1.1000000000000001</v>
      </c>
      <c r="E2604" s="184">
        <f>단가대비표!O165</f>
        <v>50050</v>
      </c>
      <c r="F2604" s="178">
        <f>TRUNC(E2604*D2604,1)</f>
        <v>55055</v>
      </c>
      <c r="G2604" s="184">
        <f>단가대비표!P165</f>
        <v>0</v>
      </c>
      <c r="H2604" s="178">
        <f>TRUNC(G2604*D2604,1)</f>
        <v>0</v>
      </c>
      <c r="I2604" s="184">
        <f>단가대비표!V165</f>
        <v>0</v>
      </c>
      <c r="J2604" s="178">
        <f>TRUNC(I2604*D2604,1)</f>
        <v>0</v>
      </c>
      <c r="K2604" s="184">
        <f>TRUNC(E2604+G2604+I2604,1)</f>
        <v>50050</v>
      </c>
      <c r="L2604" s="178">
        <f>TRUNC(F2604+H2604+J2604,1)</f>
        <v>55055</v>
      </c>
      <c r="M2604" s="172" t="s">
        <v>145</v>
      </c>
      <c r="N2604" s="78" t="s">
        <v>4390</v>
      </c>
      <c r="O2604" s="78" t="s">
        <v>6354</v>
      </c>
      <c r="P2604" s="78" t="s">
        <v>332</v>
      </c>
      <c r="Q2604" s="78" t="s">
        <v>332</v>
      </c>
      <c r="R2604" s="78" t="s">
        <v>331</v>
      </c>
      <c r="AV2604" s="78" t="s">
        <v>145</v>
      </c>
      <c r="AW2604" s="78" t="s">
        <v>6355</v>
      </c>
      <c r="AX2604" s="78" t="s">
        <v>145</v>
      </c>
      <c r="AY2604" s="78" t="s">
        <v>145</v>
      </c>
      <c r="AZ2604" s="78" t="s">
        <v>145</v>
      </c>
    </row>
    <row r="2605" spans="1:52" ht="30" customHeight="1">
      <c r="A2605" s="172" t="s">
        <v>1400</v>
      </c>
      <c r="B2605" s="172" t="s">
        <v>1401</v>
      </c>
      <c r="C2605" s="172" t="s">
        <v>358</v>
      </c>
      <c r="D2605" s="173">
        <v>1</v>
      </c>
      <c r="E2605" s="184">
        <f>일위대가목록!E398</f>
        <v>0</v>
      </c>
      <c r="F2605" s="178">
        <f>TRUNC(E2605*D2605,1)</f>
        <v>0</v>
      </c>
      <c r="G2605" s="184">
        <f>일위대가목록!F398</f>
        <v>8091</v>
      </c>
      <c r="H2605" s="178">
        <f>TRUNC(G2605*D2605,1)</f>
        <v>8091</v>
      </c>
      <c r="I2605" s="184">
        <f>일위대가목록!G398</f>
        <v>0</v>
      </c>
      <c r="J2605" s="178">
        <f>TRUNC(I2605*D2605,1)</f>
        <v>0</v>
      </c>
      <c r="K2605" s="184">
        <f>TRUNC(E2605+G2605+I2605,1)</f>
        <v>8091</v>
      </c>
      <c r="L2605" s="178">
        <f>TRUNC(F2605+H2605+J2605,1)</f>
        <v>8091</v>
      </c>
      <c r="M2605" s="172" t="s">
        <v>1410</v>
      </c>
      <c r="N2605" s="78" t="s">
        <v>4390</v>
      </c>
      <c r="O2605" s="78" t="s">
        <v>4391</v>
      </c>
      <c r="P2605" s="78" t="s">
        <v>331</v>
      </c>
      <c r="Q2605" s="78" t="s">
        <v>332</v>
      </c>
      <c r="R2605" s="78" t="s">
        <v>332</v>
      </c>
      <c r="AV2605" s="78" t="s">
        <v>145</v>
      </c>
      <c r="AW2605" s="78" t="s">
        <v>6356</v>
      </c>
      <c r="AX2605" s="78" t="s">
        <v>145</v>
      </c>
      <c r="AY2605" s="78" t="s">
        <v>145</v>
      </c>
      <c r="AZ2605" s="78" t="s">
        <v>145</v>
      </c>
    </row>
    <row r="2606" spans="1:52" ht="30" customHeight="1">
      <c r="A2606" s="172" t="s">
        <v>1494</v>
      </c>
      <c r="B2606" s="172" t="s">
        <v>145</v>
      </c>
      <c r="C2606" s="172" t="s">
        <v>145</v>
      </c>
      <c r="D2606" s="173"/>
      <c r="E2606" s="184"/>
      <c r="F2606" s="178">
        <f>TRUNC(SUMIF(N2604:N2605, N2603, F2604:F2605),0)</f>
        <v>55055</v>
      </c>
      <c r="G2606" s="184"/>
      <c r="H2606" s="178">
        <f>TRUNC(SUMIF(N2604:N2605, N2603, H2604:H2605),0)</f>
        <v>8091</v>
      </c>
      <c r="I2606" s="184"/>
      <c r="J2606" s="178">
        <f>TRUNC(SUMIF(N2604:N2605, N2603, J2604:J2605),0)</f>
        <v>0</v>
      </c>
      <c r="K2606" s="184"/>
      <c r="L2606" s="178">
        <f>F2606+H2606+J2606</f>
        <v>63146</v>
      </c>
      <c r="M2606" s="172" t="s">
        <v>145</v>
      </c>
      <c r="N2606" s="78" t="s">
        <v>342</v>
      </c>
      <c r="O2606" s="78" t="s">
        <v>342</v>
      </c>
      <c r="P2606" s="78" t="s">
        <v>145</v>
      </c>
      <c r="Q2606" s="78" t="s">
        <v>145</v>
      </c>
      <c r="R2606" s="78" t="s">
        <v>145</v>
      </c>
      <c r="AV2606" s="78" t="s">
        <v>145</v>
      </c>
      <c r="AW2606" s="78" t="s">
        <v>145</v>
      </c>
      <c r="AX2606" s="78" t="s">
        <v>145</v>
      </c>
      <c r="AY2606" s="78" t="s">
        <v>145</v>
      </c>
      <c r="AZ2606" s="78" t="s">
        <v>145</v>
      </c>
    </row>
    <row r="2607" spans="1:52" ht="30" customHeight="1">
      <c r="A2607" s="173"/>
      <c r="B2607" s="173"/>
      <c r="C2607" s="173"/>
      <c r="D2607" s="173"/>
      <c r="E2607" s="184"/>
      <c r="F2607" s="178"/>
      <c r="G2607" s="184"/>
      <c r="H2607" s="178"/>
      <c r="I2607" s="184"/>
      <c r="J2607" s="178"/>
      <c r="K2607" s="184"/>
      <c r="L2607" s="178"/>
      <c r="M2607" s="173"/>
    </row>
    <row r="2608" spans="1:52" ht="30" customHeight="1">
      <c r="A2608" s="179" t="s">
        <v>6357</v>
      </c>
      <c r="B2608" s="180"/>
      <c r="C2608" s="180"/>
      <c r="D2608" s="180"/>
      <c r="E2608" s="181"/>
      <c r="F2608" s="182"/>
      <c r="G2608" s="181"/>
      <c r="H2608" s="182"/>
      <c r="I2608" s="181"/>
      <c r="J2608" s="182"/>
      <c r="K2608" s="181"/>
      <c r="L2608" s="182"/>
      <c r="M2608" s="183"/>
      <c r="N2608" s="78" t="s">
        <v>4391</v>
      </c>
    </row>
    <row r="2609" spans="1:52" ht="30" customHeight="1">
      <c r="A2609" s="172" t="s">
        <v>1672</v>
      </c>
      <c r="B2609" s="172" t="s">
        <v>1514</v>
      </c>
      <c r="C2609" s="172" t="s">
        <v>1515</v>
      </c>
      <c r="D2609" s="173">
        <v>2.4E-2</v>
      </c>
      <c r="E2609" s="184">
        <f>단가대비표!O366</f>
        <v>0</v>
      </c>
      <c r="F2609" s="178">
        <f>TRUNC(E2609*D2609,1)</f>
        <v>0</v>
      </c>
      <c r="G2609" s="184">
        <f>단가대비표!P366</f>
        <v>252249</v>
      </c>
      <c r="H2609" s="178">
        <f>TRUNC(G2609*D2609,1)</f>
        <v>6053.9</v>
      </c>
      <c r="I2609" s="184">
        <f>단가대비표!V366</f>
        <v>0</v>
      </c>
      <c r="J2609" s="178">
        <f>TRUNC(I2609*D2609,1)</f>
        <v>0</v>
      </c>
      <c r="K2609" s="184">
        <f>TRUNC(E2609+G2609+I2609,1)</f>
        <v>252249</v>
      </c>
      <c r="L2609" s="178">
        <f>TRUNC(F2609+H2609+J2609,1)</f>
        <v>6053.9</v>
      </c>
      <c r="M2609" s="172" t="s">
        <v>145</v>
      </c>
      <c r="N2609" s="78" t="s">
        <v>4391</v>
      </c>
      <c r="O2609" s="78" t="s">
        <v>4926</v>
      </c>
      <c r="P2609" s="78" t="s">
        <v>332</v>
      </c>
      <c r="Q2609" s="78" t="s">
        <v>332</v>
      </c>
      <c r="R2609" s="78" t="s">
        <v>331</v>
      </c>
      <c r="AV2609" s="78" t="s">
        <v>145</v>
      </c>
      <c r="AW2609" s="78" t="s">
        <v>6358</v>
      </c>
      <c r="AX2609" s="78" t="s">
        <v>145</v>
      </c>
      <c r="AY2609" s="78" t="s">
        <v>145</v>
      </c>
      <c r="AZ2609" s="78" t="s">
        <v>145</v>
      </c>
    </row>
    <row r="2610" spans="1:52" ht="30" customHeight="1">
      <c r="A2610" s="172" t="s">
        <v>1516</v>
      </c>
      <c r="B2610" s="172" t="s">
        <v>1514</v>
      </c>
      <c r="C2610" s="172" t="s">
        <v>1515</v>
      </c>
      <c r="D2610" s="173">
        <v>1.2E-2</v>
      </c>
      <c r="E2610" s="184">
        <f>단가대비표!O345</f>
        <v>0</v>
      </c>
      <c r="F2610" s="178">
        <f>TRUNC(E2610*D2610,1)</f>
        <v>0</v>
      </c>
      <c r="G2610" s="184">
        <f>단가대비표!P345</f>
        <v>169804</v>
      </c>
      <c r="H2610" s="178">
        <f>TRUNC(G2610*D2610,1)</f>
        <v>2037.6</v>
      </c>
      <c r="I2610" s="184">
        <f>단가대비표!V345</f>
        <v>0</v>
      </c>
      <c r="J2610" s="178">
        <f>TRUNC(I2610*D2610,1)</f>
        <v>0</v>
      </c>
      <c r="K2610" s="184">
        <f>TRUNC(E2610+G2610+I2610,1)</f>
        <v>169804</v>
      </c>
      <c r="L2610" s="178">
        <f>TRUNC(F2610+H2610+J2610,1)</f>
        <v>2037.6</v>
      </c>
      <c r="M2610" s="172" t="s">
        <v>145</v>
      </c>
      <c r="N2610" s="78" t="s">
        <v>4391</v>
      </c>
      <c r="O2610" s="78" t="s">
        <v>4472</v>
      </c>
      <c r="P2610" s="78" t="s">
        <v>332</v>
      </c>
      <c r="Q2610" s="78" t="s">
        <v>332</v>
      </c>
      <c r="R2610" s="78" t="s">
        <v>331</v>
      </c>
      <c r="AV2610" s="78" t="s">
        <v>145</v>
      </c>
      <c r="AW2610" s="78" t="s">
        <v>6359</v>
      </c>
      <c r="AX2610" s="78" t="s">
        <v>145</v>
      </c>
      <c r="AY2610" s="78" t="s">
        <v>145</v>
      </c>
      <c r="AZ2610" s="78" t="s">
        <v>145</v>
      </c>
    </row>
    <row r="2611" spans="1:52" ht="30" customHeight="1">
      <c r="A2611" s="172" t="s">
        <v>1494</v>
      </c>
      <c r="B2611" s="172" t="s">
        <v>145</v>
      </c>
      <c r="C2611" s="172" t="s">
        <v>145</v>
      </c>
      <c r="D2611" s="173"/>
      <c r="E2611" s="184"/>
      <c r="F2611" s="178">
        <f>TRUNC(SUMIF(N2609:N2610, N2608, F2609:F2610),0)</f>
        <v>0</v>
      </c>
      <c r="G2611" s="184"/>
      <c r="H2611" s="178">
        <f>TRUNC(SUMIF(N2609:N2610, N2608, H2609:H2610),0)</f>
        <v>8091</v>
      </c>
      <c r="I2611" s="184"/>
      <c r="J2611" s="178">
        <f>TRUNC(SUMIF(N2609:N2610, N2608, J2609:J2610),0)</f>
        <v>0</v>
      </c>
      <c r="K2611" s="184"/>
      <c r="L2611" s="178">
        <f>F2611+H2611+J2611</f>
        <v>8091</v>
      </c>
      <c r="M2611" s="172" t="s">
        <v>145</v>
      </c>
      <c r="N2611" s="78" t="s">
        <v>342</v>
      </c>
      <c r="O2611" s="78" t="s">
        <v>342</v>
      </c>
      <c r="P2611" s="78" t="s">
        <v>145</v>
      </c>
      <c r="Q2611" s="78" t="s">
        <v>145</v>
      </c>
      <c r="R2611" s="78" t="s">
        <v>145</v>
      </c>
      <c r="AV2611" s="78" t="s">
        <v>145</v>
      </c>
      <c r="AW2611" s="78" t="s">
        <v>145</v>
      </c>
      <c r="AX2611" s="78" t="s">
        <v>145</v>
      </c>
      <c r="AY2611" s="78" t="s">
        <v>145</v>
      </c>
      <c r="AZ2611" s="78" t="s">
        <v>145</v>
      </c>
    </row>
    <row r="2612" spans="1:52" ht="30" customHeight="1">
      <c r="A2612" s="173"/>
      <c r="B2612" s="173"/>
      <c r="C2612" s="173"/>
      <c r="D2612" s="173"/>
      <c r="E2612" s="184"/>
      <c r="F2612" s="178"/>
      <c r="G2612" s="184"/>
      <c r="H2612" s="178"/>
      <c r="I2612" s="184"/>
      <c r="J2612" s="178"/>
      <c r="K2612" s="184"/>
      <c r="L2612" s="178"/>
      <c r="M2612" s="173"/>
    </row>
    <row r="2613" spans="1:52" ht="30" customHeight="1">
      <c r="A2613" s="179" t="s">
        <v>6360</v>
      </c>
      <c r="B2613" s="180"/>
      <c r="C2613" s="180"/>
      <c r="D2613" s="180"/>
      <c r="E2613" s="181"/>
      <c r="F2613" s="182"/>
      <c r="G2613" s="181"/>
      <c r="H2613" s="182"/>
      <c r="I2613" s="181"/>
      <c r="J2613" s="182"/>
      <c r="K2613" s="181"/>
      <c r="L2613" s="182"/>
      <c r="M2613" s="183"/>
      <c r="N2613" s="78" t="s">
        <v>4392</v>
      </c>
    </row>
    <row r="2614" spans="1:52" ht="30" customHeight="1">
      <c r="A2614" s="172" t="s">
        <v>1405</v>
      </c>
      <c r="B2614" s="172" t="s">
        <v>145</v>
      </c>
      <c r="C2614" s="172" t="s">
        <v>358</v>
      </c>
      <c r="D2614" s="173">
        <v>1</v>
      </c>
      <c r="E2614" s="184">
        <f>일위대가목록!E400</f>
        <v>6791</v>
      </c>
      <c r="F2614" s="178">
        <f>TRUNC(E2614*D2614,1)</f>
        <v>6791</v>
      </c>
      <c r="G2614" s="184">
        <f>일위대가목록!F400</f>
        <v>0</v>
      </c>
      <c r="H2614" s="178">
        <f>TRUNC(G2614*D2614,1)</f>
        <v>0</v>
      </c>
      <c r="I2614" s="184">
        <f>일위대가목록!G400</f>
        <v>0</v>
      </c>
      <c r="J2614" s="178">
        <f>TRUNC(I2614*D2614,1)</f>
        <v>0</v>
      </c>
      <c r="K2614" s="184">
        <f>TRUNC(E2614+G2614+I2614,1)</f>
        <v>6791</v>
      </c>
      <c r="L2614" s="178">
        <f>TRUNC(F2614+H2614+J2614,1)</f>
        <v>6791</v>
      </c>
      <c r="M2614" s="172" t="s">
        <v>1414</v>
      </c>
      <c r="N2614" s="78" t="s">
        <v>4392</v>
      </c>
      <c r="O2614" s="78" t="s">
        <v>4393</v>
      </c>
      <c r="P2614" s="78" t="s">
        <v>331</v>
      </c>
      <c r="Q2614" s="78" t="s">
        <v>332</v>
      </c>
      <c r="R2614" s="78" t="s">
        <v>332</v>
      </c>
      <c r="AV2614" s="78" t="s">
        <v>145</v>
      </c>
      <c r="AW2614" s="78" t="s">
        <v>6361</v>
      </c>
      <c r="AX2614" s="78" t="s">
        <v>145</v>
      </c>
      <c r="AY2614" s="78" t="s">
        <v>145</v>
      </c>
      <c r="AZ2614" s="78" t="s">
        <v>145</v>
      </c>
    </row>
    <row r="2615" spans="1:52" ht="30" customHeight="1">
      <c r="A2615" s="172" t="s">
        <v>1407</v>
      </c>
      <c r="B2615" s="172" t="s">
        <v>145</v>
      </c>
      <c r="C2615" s="172" t="s">
        <v>358</v>
      </c>
      <c r="D2615" s="173">
        <v>1</v>
      </c>
      <c r="E2615" s="184">
        <f>일위대가목록!E401</f>
        <v>0</v>
      </c>
      <c r="F2615" s="178">
        <f>TRUNC(E2615*D2615,1)</f>
        <v>0</v>
      </c>
      <c r="G2615" s="184">
        <f>일위대가목록!F401</f>
        <v>24944</v>
      </c>
      <c r="H2615" s="178">
        <f>TRUNC(G2615*D2615,1)</f>
        <v>24944</v>
      </c>
      <c r="I2615" s="184">
        <f>일위대가목록!G401</f>
        <v>249</v>
      </c>
      <c r="J2615" s="178">
        <f>TRUNC(I2615*D2615,1)</f>
        <v>249</v>
      </c>
      <c r="K2615" s="184">
        <f>TRUNC(E2615+G2615+I2615,1)</f>
        <v>25193</v>
      </c>
      <c r="L2615" s="178">
        <f>TRUNC(F2615+H2615+J2615,1)</f>
        <v>25193</v>
      </c>
      <c r="M2615" s="172" t="s">
        <v>1416</v>
      </c>
      <c r="N2615" s="78" t="s">
        <v>4392</v>
      </c>
      <c r="O2615" s="78" t="s">
        <v>4394</v>
      </c>
      <c r="P2615" s="78" t="s">
        <v>331</v>
      </c>
      <c r="Q2615" s="78" t="s">
        <v>332</v>
      </c>
      <c r="R2615" s="78" t="s">
        <v>332</v>
      </c>
      <c r="AV2615" s="78" t="s">
        <v>145</v>
      </c>
      <c r="AW2615" s="78" t="s">
        <v>6362</v>
      </c>
      <c r="AX2615" s="78" t="s">
        <v>145</v>
      </c>
      <c r="AY2615" s="78" t="s">
        <v>145</v>
      </c>
      <c r="AZ2615" s="78" t="s">
        <v>145</v>
      </c>
    </row>
    <row r="2616" spans="1:52" ht="30" customHeight="1">
      <c r="A2616" s="172" t="s">
        <v>1494</v>
      </c>
      <c r="B2616" s="172" t="s">
        <v>145</v>
      </c>
      <c r="C2616" s="172" t="s">
        <v>145</v>
      </c>
      <c r="D2616" s="173"/>
      <c r="E2616" s="184"/>
      <c r="F2616" s="178">
        <f>TRUNC(SUMIF(N2614:N2615, N2613, F2614:F2615),0)</f>
        <v>6791</v>
      </c>
      <c r="G2616" s="184"/>
      <c r="H2616" s="178">
        <f>TRUNC(SUMIF(N2614:N2615, N2613, H2614:H2615),0)</f>
        <v>24944</v>
      </c>
      <c r="I2616" s="184"/>
      <c r="J2616" s="178">
        <f>TRUNC(SUMIF(N2614:N2615, N2613, J2614:J2615),0)</f>
        <v>249</v>
      </c>
      <c r="K2616" s="184"/>
      <c r="L2616" s="178">
        <f>F2616+H2616+J2616</f>
        <v>31984</v>
      </c>
      <c r="M2616" s="172" t="s">
        <v>145</v>
      </c>
      <c r="N2616" s="78" t="s">
        <v>342</v>
      </c>
      <c r="O2616" s="78" t="s">
        <v>342</v>
      </c>
      <c r="P2616" s="78" t="s">
        <v>145</v>
      </c>
      <c r="Q2616" s="78" t="s">
        <v>145</v>
      </c>
      <c r="R2616" s="78" t="s">
        <v>145</v>
      </c>
      <c r="AV2616" s="78" t="s">
        <v>145</v>
      </c>
      <c r="AW2616" s="78" t="s">
        <v>145</v>
      </c>
      <c r="AX2616" s="78" t="s">
        <v>145</v>
      </c>
      <c r="AY2616" s="78" t="s">
        <v>145</v>
      </c>
      <c r="AZ2616" s="78" t="s">
        <v>145</v>
      </c>
    </row>
    <row r="2617" spans="1:52" ht="30" customHeight="1">
      <c r="A2617" s="173"/>
      <c r="B2617" s="173"/>
      <c r="C2617" s="173"/>
      <c r="D2617" s="173"/>
      <c r="E2617" s="184"/>
      <c r="F2617" s="178"/>
      <c r="G2617" s="184"/>
      <c r="H2617" s="178"/>
      <c r="I2617" s="184"/>
      <c r="J2617" s="178"/>
      <c r="K2617" s="184"/>
      <c r="L2617" s="178"/>
      <c r="M2617" s="173"/>
    </row>
    <row r="2618" spans="1:52" ht="30" customHeight="1">
      <c r="A2618" s="179" t="s">
        <v>6363</v>
      </c>
      <c r="B2618" s="180"/>
      <c r="C2618" s="180"/>
      <c r="D2618" s="180"/>
      <c r="E2618" s="181"/>
      <c r="F2618" s="182"/>
      <c r="G2618" s="181"/>
      <c r="H2618" s="182"/>
      <c r="I2618" s="181"/>
      <c r="J2618" s="182"/>
      <c r="K2618" s="181"/>
      <c r="L2618" s="182"/>
      <c r="M2618" s="183"/>
      <c r="N2618" s="78" t="s">
        <v>4393</v>
      </c>
    </row>
    <row r="2619" spans="1:52" ht="30" customHeight="1">
      <c r="A2619" s="172" t="s">
        <v>1708</v>
      </c>
      <c r="B2619" s="172" t="s">
        <v>1765</v>
      </c>
      <c r="C2619" s="172" t="s">
        <v>1273</v>
      </c>
      <c r="D2619" s="173">
        <v>1.6</v>
      </c>
      <c r="E2619" s="184">
        <f>단가대비표!O297</f>
        <v>2732</v>
      </c>
      <c r="F2619" s="178">
        <f>TRUNC(E2619*D2619,1)</f>
        <v>4371.2</v>
      </c>
      <c r="G2619" s="184">
        <f>단가대비표!P297</f>
        <v>0</v>
      </c>
      <c r="H2619" s="178">
        <f>TRUNC(G2619*D2619,1)</f>
        <v>0</v>
      </c>
      <c r="I2619" s="184">
        <f>단가대비표!V297</f>
        <v>0</v>
      </c>
      <c r="J2619" s="178">
        <f>TRUNC(I2619*D2619,1)</f>
        <v>0</v>
      </c>
      <c r="K2619" s="184">
        <f t="shared" ref="K2619:L2621" si="405">TRUNC(E2619+G2619+I2619,1)</f>
        <v>2732</v>
      </c>
      <c r="L2619" s="178">
        <f t="shared" si="405"/>
        <v>4371.2</v>
      </c>
      <c r="M2619" s="172" t="s">
        <v>145</v>
      </c>
      <c r="N2619" s="78" t="s">
        <v>4393</v>
      </c>
      <c r="O2619" s="78" t="s">
        <v>5336</v>
      </c>
      <c r="P2619" s="78" t="s">
        <v>332</v>
      </c>
      <c r="Q2619" s="78" t="s">
        <v>332</v>
      </c>
      <c r="R2619" s="78" t="s">
        <v>331</v>
      </c>
      <c r="AV2619" s="78" t="s">
        <v>145</v>
      </c>
      <c r="AW2619" s="78" t="s">
        <v>6364</v>
      </c>
      <c r="AX2619" s="78" t="s">
        <v>145</v>
      </c>
      <c r="AY2619" s="78" t="s">
        <v>145</v>
      </c>
      <c r="AZ2619" s="78" t="s">
        <v>145</v>
      </c>
    </row>
    <row r="2620" spans="1:52" ht="30" customHeight="1">
      <c r="A2620" s="172" t="s">
        <v>900</v>
      </c>
      <c r="B2620" s="172" t="s">
        <v>1615</v>
      </c>
      <c r="C2620" s="172" t="s">
        <v>1273</v>
      </c>
      <c r="D2620" s="173">
        <v>1.6</v>
      </c>
      <c r="E2620" s="184">
        <f>단가대비표!O142</f>
        <v>0</v>
      </c>
      <c r="F2620" s="178">
        <f>TRUNC(E2620*D2620,1)</f>
        <v>0</v>
      </c>
      <c r="G2620" s="184">
        <f>단가대비표!P142</f>
        <v>0</v>
      </c>
      <c r="H2620" s="178">
        <f>TRUNC(G2620*D2620,1)</f>
        <v>0</v>
      </c>
      <c r="I2620" s="184">
        <f>단가대비표!V142</f>
        <v>0</v>
      </c>
      <c r="J2620" s="178">
        <f>TRUNC(I2620*D2620,1)</f>
        <v>0</v>
      </c>
      <c r="K2620" s="184">
        <f t="shared" si="405"/>
        <v>0</v>
      </c>
      <c r="L2620" s="178">
        <f t="shared" si="405"/>
        <v>0</v>
      </c>
      <c r="M2620" s="172" t="s">
        <v>1576</v>
      </c>
      <c r="N2620" s="78" t="s">
        <v>4393</v>
      </c>
      <c r="O2620" s="78" t="s">
        <v>4725</v>
      </c>
      <c r="P2620" s="78" t="s">
        <v>332</v>
      </c>
      <c r="Q2620" s="78" t="s">
        <v>332</v>
      </c>
      <c r="R2620" s="78" t="s">
        <v>331</v>
      </c>
      <c r="AV2620" s="78" t="s">
        <v>145</v>
      </c>
      <c r="AW2620" s="78" t="s">
        <v>6365</v>
      </c>
      <c r="AX2620" s="78" t="s">
        <v>145</v>
      </c>
      <c r="AY2620" s="78" t="s">
        <v>145</v>
      </c>
      <c r="AZ2620" s="78" t="s">
        <v>145</v>
      </c>
    </row>
    <row r="2621" spans="1:52" ht="30" customHeight="1">
      <c r="A2621" s="172" t="s">
        <v>1902</v>
      </c>
      <c r="B2621" s="172" t="s">
        <v>1903</v>
      </c>
      <c r="C2621" s="172" t="s">
        <v>358</v>
      </c>
      <c r="D2621" s="173">
        <v>1.21</v>
      </c>
      <c r="E2621" s="184">
        <f>단가대비표!O186</f>
        <v>2000</v>
      </c>
      <c r="F2621" s="178">
        <f>TRUNC(E2621*D2621,1)</f>
        <v>2420</v>
      </c>
      <c r="G2621" s="184">
        <f>단가대비표!P186</f>
        <v>0</v>
      </c>
      <c r="H2621" s="178">
        <f>TRUNC(G2621*D2621,1)</f>
        <v>0</v>
      </c>
      <c r="I2621" s="184">
        <f>단가대비표!V186</f>
        <v>0</v>
      </c>
      <c r="J2621" s="178">
        <f>TRUNC(I2621*D2621,1)</f>
        <v>0</v>
      </c>
      <c r="K2621" s="184">
        <f t="shared" si="405"/>
        <v>2000</v>
      </c>
      <c r="L2621" s="178">
        <f t="shared" si="405"/>
        <v>2420</v>
      </c>
      <c r="M2621" s="172" t="s">
        <v>145</v>
      </c>
      <c r="N2621" s="78" t="s">
        <v>4393</v>
      </c>
      <c r="O2621" s="78" t="s">
        <v>6366</v>
      </c>
      <c r="P2621" s="78" t="s">
        <v>332</v>
      </c>
      <c r="Q2621" s="78" t="s">
        <v>332</v>
      </c>
      <c r="R2621" s="78" t="s">
        <v>331</v>
      </c>
      <c r="AV2621" s="78" t="s">
        <v>145</v>
      </c>
      <c r="AW2621" s="78" t="s">
        <v>6367</v>
      </c>
      <c r="AX2621" s="78" t="s">
        <v>145</v>
      </c>
      <c r="AY2621" s="78" t="s">
        <v>145</v>
      </c>
      <c r="AZ2621" s="78" t="s">
        <v>145</v>
      </c>
    </row>
    <row r="2622" spans="1:52" ht="30" customHeight="1">
      <c r="A2622" s="172" t="s">
        <v>1494</v>
      </c>
      <c r="B2622" s="172" t="s">
        <v>145</v>
      </c>
      <c r="C2622" s="172" t="s">
        <v>145</v>
      </c>
      <c r="D2622" s="173"/>
      <c r="E2622" s="184"/>
      <c r="F2622" s="178">
        <f>TRUNC(SUMIF(N2619:N2621, N2618, F2619:F2621),0)</f>
        <v>6791</v>
      </c>
      <c r="G2622" s="184"/>
      <c r="H2622" s="178">
        <f>TRUNC(SUMIF(N2619:N2621, N2618, H2619:H2621),0)</f>
        <v>0</v>
      </c>
      <c r="I2622" s="184"/>
      <c r="J2622" s="178">
        <f>TRUNC(SUMIF(N2619:N2621, N2618, J2619:J2621),0)</f>
        <v>0</v>
      </c>
      <c r="K2622" s="184"/>
      <c r="L2622" s="178">
        <f>F2622+H2622+J2622</f>
        <v>6791</v>
      </c>
      <c r="M2622" s="172" t="s">
        <v>145</v>
      </c>
      <c r="N2622" s="78" t="s">
        <v>342</v>
      </c>
      <c r="O2622" s="78" t="s">
        <v>342</v>
      </c>
      <c r="P2622" s="78" t="s">
        <v>145</v>
      </c>
      <c r="Q2622" s="78" t="s">
        <v>145</v>
      </c>
      <c r="R2622" s="78" t="s">
        <v>145</v>
      </c>
      <c r="AV2622" s="78" t="s">
        <v>145</v>
      </c>
      <c r="AW2622" s="78" t="s">
        <v>145</v>
      </c>
      <c r="AX2622" s="78" t="s">
        <v>145</v>
      </c>
      <c r="AY2622" s="78" t="s">
        <v>145</v>
      </c>
      <c r="AZ2622" s="78" t="s">
        <v>145</v>
      </c>
    </row>
    <row r="2623" spans="1:52" ht="30" customHeight="1">
      <c r="A2623" s="173"/>
      <c r="B2623" s="173"/>
      <c r="C2623" s="173"/>
      <c r="D2623" s="173"/>
      <c r="E2623" s="184"/>
      <c r="F2623" s="178"/>
      <c r="G2623" s="184"/>
      <c r="H2623" s="178"/>
      <c r="I2623" s="184"/>
      <c r="J2623" s="178"/>
      <c r="K2623" s="184"/>
      <c r="L2623" s="178"/>
      <c r="M2623" s="173"/>
    </row>
    <row r="2624" spans="1:52" ht="30" customHeight="1">
      <c r="A2624" s="179" t="s">
        <v>6368</v>
      </c>
      <c r="B2624" s="180"/>
      <c r="C2624" s="180"/>
      <c r="D2624" s="180"/>
      <c r="E2624" s="181"/>
      <c r="F2624" s="182"/>
      <c r="G2624" s="181"/>
      <c r="H2624" s="182"/>
      <c r="I2624" s="181"/>
      <c r="J2624" s="182"/>
      <c r="K2624" s="181"/>
      <c r="L2624" s="182"/>
      <c r="M2624" s="183"/>
      <c r="N2624" s="78" t="s">
        <v>4394</v>
      </c>
    </row>
    <row r="2625" spans="1:52" ht="30" customHeight="1">
      <c r="A2625" s="172" t="s">
        <v>1683</v>
      </c>
      <c r="B2625" s="172" t="s">
        <v>1514</v>
      </c>
      <c r="C2625" s="172" t="s">
        <v>1515</v>
      </c>
      <c r="D2625" s="173">
        <v>7.5999999999999998E-2</v>
      </c>
      <c r="E2625" s="184">
        <f>단가대비표!O363</f>
        <v>0</v>
      </c>
      <c r="F2625" s="178">
        <f>TRUNC(E2625*D2625,1)</f>
        <v>0</v>
      </c>
      <c r="G2625" s="184">
        <f>단가대비표!P363</f>
        <v>272354</v>
      </c>
      <c r="H2625" s="178">
        <f>TRUNC(G2625*D2625,1)</f>
        <v>20698.900000000001</v>
      </c>
      <c r="I2625" s="184">
        <f>단가대비표!V363</f>
        <v>0</v>
      </c>
      <c r="J2625" s="178">
        <f>TRUNC(I2625*D2625,1)</f>
        <v>0</v>
      </c>
      <c r="K2625" s="184">
        <f t="shared" ref="K2625:L2627" si="406">TRUNC(E2625+G2625+I2625,1)</f>
        <v>272354</v>
      </c>
      <c r="L2625" s="178">
        <f t="shared" si="406"/>
        <v>20698.900000000001</v>
      </c>
      <c r="M2625" s="172" t="s">
        <v>145</v>
      </c>
      <c r="N2625" s="78" t="s">
        <v>4394</v>
      </c>
      <c r="O2625" s="78" t="s">
        <v>5015</v>
      </c>
      <c r="P2625" s="78" t="s">
        <v>332</v>
      </c>
      <c r="Q2625" s="78" t="s">
        <v>332</v>
      </c>
      <c r="R2625" s="78" t="s">
        <v>331</v>
      </c>
      <c r="V2625">
        <v>1</v>
      </c>
      <c r="AV2625" s="78" t="s">
        <v>145</v>
      </c>
      <c r="AW2625" s="78" t="s">
        <v>6369</v>
      </c>
      <c r="AX2625" s="78" t="s">
        <v>145</v>
      </c>
      <c r="AY2625" s="78" t="s">
        <v>145</v>
      </c>
      <c r="AZ2625" s="78" t="s">
        <v>145</v>
      </c>
    </row>
    <row r="2626" spans="1:52" ht="30" customHeight="1">
      <c r="A2626" s="172" t="s">
        <v>1516</v>
      </c>
      <c r="B2626" s="172" t="s">
        <v>1514</v>
      </c>
      <c r="C2626" s="172" t="s">
        <v>1515</v>
      </c>
      <c r="D2626" s="173">
        <v>2.5000000000000001E-2</v>
      </c>
      <c r="E2626" s="184">
        <f>단가대비표!O345</f>
        <v>0</v>
      </c>
      <c r="F2626" s="178">
        <f>TRUNC(E2626*D2626,1)</f>
        <v>0</v>
      </c>
      <c r="G2626" s="184">
        <f>단가대비표!P345</f>
        <v>169804</v>
      </c>
      <c r="H2626" s="178">
        <f>TRUNC(G2626*D2626,1)</f>
        <v>4245.1000000000004</v>
      </c>
      <c r="I2626" s="184">
        <f>단가대비표!V345</f>
        <v>0</v>
      </c>
      <c r="J2626" s="178">
        <f>TRUNC(I2626*D2626,1)</f>
        <v>0</v>
      </c>
      <c r="K2626" s="184">
        <f t="shared" si="406"/>
        <v>169804</v>
      </c>
      <c r="L2626" s="178">
        <f t="shared" si="406"/>
        <v>4245.1000000000004</v>
      </c>
      <c r="M2626" s="172" t="s">
        <v>145</v>
      </c>
      <c r="N2626" s="78" t="s">
        <v>4394</v>
      </c>
      <c r="O2626" s="78" t="s">
        <v>4472</v>
      </c>
      <c r="P2626" s="78" t="s">
        <v>332</v>
      </c>
      <c r="Q2626" s="78" t="s">
        <v>332</v>
      </c>
      <c r="R2626" s="78" t="s">
        <v>331</v>
      </c>
      <c r="V2626">
        <v>1</v>
      </c>
      <c r="AV2626" s="78" t="s">
        <v>145</v>
      </c>
      <c r="AW2626" s="78" t="s">
        <v>6370</v>
      </c>
      <c r="AX2626" s="78" t="s">
        <v>145</v>
      </c>
      <c r="AY2626" s="78" t="s">
        <v>145</v>
      </c>
      <c r="AZ2626" s="78" t="s">
        <v>145</v>
      </c>
    </row>
    <row r="2627" spans="1:52" ht="30" customHeight="1">
      <c r="A2627" s="172" t="s">
        <v>1580</v>
      </c>
      <c r="B2627" s="172" t="s">
        <v>1793</v>
      </c>
      <c r="C2627" s="172" t="s">
        <v>1096</v>
      </c>
      <c r="D2627" s="173">
        <v>1</v>
      </c>
      <c r="E2627" s="184">
        <v>0</v>
      </c>
      <c r="F2627" s="178">
        <f>TRUNC(E2627*D2627,1)</f>
        <v>0</v>
      </c>
      <c r="G2627" s="184">
        <v>0</v>
      </c>
      <c r="H2627" s="178">
        <f>TRUNC(G2627*D2627,1)</f>
        <v>0</v>
      </c>
      <c r="I2627" s="184">
        <f>TRUNC(SUMIF(V2625:V2627, RIGHTB(O2627, 1), H2625:H2627)*U2627, 2)</f>
        <v>249.44</v>
      </c>
      <c r="J2627" s="178">
        <f>TRUNC(I2627*D2627,1)</f>
        <v>249.4</v>
      </c>
      <c r="K2627" s="184">
        <f t="shared" si="406"/>
        <v>249.4</v>
      </c>
      <c r="L2627" s="178">
        <f t="shared" si="406"/>
        <v>249.4</v>
      </c>
      <c r="M2627" s="172" t="s">
        <v>145</v>
      </c>
      <c r="N2627" s="78" t="s">
        <v>4394</v>
      </c>
      <c r="O2627" s="78" t="s">
        <v>4186</v>
      </c>
      <c r="P2627" s="78" t="s">
        <v>332</v>
      </c>
      <c r="Q2627" s="78" t="s">
        <v>332</v>
      </c>
      <c r="R2627" s="78" t="s">
        <v>332</v>
      </c>
      <c r="S2627">
        <v>1</v>
      </c>
      <c r="T2627">
        <v>2</v>
      </c>
      <c r="U2627">
        <v>0.01</v>
      </c>
      <c r="AV2627" s="78" t="s">
        <v>145</v>
      </c>
      <c r="AW2627" s="78" t="s">
        <v>6371</v>
      </c>
      <c r="AX2627" s="78" t="s">
        <v>145</v>
      </c>
      <c r="AY2627" s="78" t="s">
        <v>145</v>
      </c>
      <c r="AZ2627" s="78" t="s">
        <v>145</v>
      </c>
    </row>
    <row r="2628" spans="1:52" ht="30" customHeight="1">
      <c r="A2628" s="172" t="s">
        <v>1494</v>
      </c>
      <c r="B2628" s="172" t="s">
        <v>145</v>
      </c>
      <c r="C2628" s="172" t="s">
        <v>145</v>
      </c>
      <c r="D2628" s="173"/>
      <c r="E2628" s="184"/>
      <c r="F2628" s="178">
        <f>TRUNC(SUMIF(N2625:N2627, N2624, F2625:F2627),0)</f>
        <v>0</v>
      </c>
      <c r="G2628" s="184"/>
      <c r="H2628" s="178">
        <f>TRUNC(SUMIF(N2625:N2627, N2624, H2625:H2627),0)</f>
        <v>24944</v>
      </c>
      <c r="I2628" s="184"/>
      <c r="J2628" s="178">
        <f>TRUNC(SUMIF(N2625:N2627, N2624, J2625:J2627),0)</f>
        <v>249</v>
      </c>
      <c r="K2628" s="184"/>
      <c r="L2628" s="178">
        <f>F2628+H2628+J2628</f>
        <v>25193</v>
      </c>
      <c r="M2628" s="172" t="s">
        <v>145</v>
      </c>
      <c r="N2628" s="78" t="s">
        <v>342</v>
      </c>
      <c r="O2628" s="78" t="s">
        <v>342</v>
      </c>
      <c r="P2628" s="78" t="s">
        <v>145</v>
      </c>
      <c r="Q2628" s="78" t="s">
        <v>145</v>
      </c>
      <c r="R2628" s="78" t="s">
        <v>145</v>
      </c>
      <c r="AV2628" s="78" t="s">
        <v>145</v>
      </c>
      <c r="AW2628" s="78" t="s">
        <v>145</v>
      </c>
      <c r="AX2628" s="78" t="s">
        <v>145</v>
      </c>
      <c r="AY2628" s="78" t="s">
        <v>145</v>
      </c>
      <c r="AZ2628" s="78" t="s">
        <v>145</v>
      </c>
    </row>
    <row r="2629" spans="1:52" ht="30" customHeight="1">
      <c r="A2629" s="173"/>
      <c r="B2629" s="173"/>
      <c r="C2629" s="173"/>
      <c r="D2629" s="173"/>
      <c r="E2629" s="184"/>
      <c r="F2629" s="178"/>
      <c r="G2629" s="184"/>
      <c r="H2629" s="178"/>
      <c r="I2629" s="184"/>
      <c r="J2629" s="178"/>
      <c r="K2629" s="184"/>
      <c r="L2629" s="178"/>
      <c r="M2629" s="173"/>
    </row>
    <row r="2630" spans="1:52" ht="30" customHeight="1">
      <c r="A2630" s="179" t="s">
        <v>6372</v>
      </c>
      <c r="B2630" s="180"/>
      <c r="C2630" s="180"/>
      <c r="D2630" s="180"/>
      <c r="E2630" s="181"/>
      <c r="F2630" s="182"/>
      <c r="G2630" s="181"/>
      <c r="H2630" s="182"/>
      <c r="I2630" s="181"/>
      <c r="J2630" s="182"/>
      <c r="K2630" s="181"/>
      <c r="L2630" s="182"/>
      <c r="M2630" s="183"/>
      <c r="N2630" s="78" t="s">
        <v>4395</v>
      </c>
    </row>
    <row r="2631" spans="1:52" ht="30" customHeight="1">
      <c r="A2631" s="172" t="s">
        <v>1901</v>
      </c>
      <c r="B2631" s="172" t="s">
        <v>1409</v>
      </c>
      <c r="C2631" s="172" t="s">
        <v>358</v>
      </c>
      <c r="D2631" s="173">
        <v>1.1000000000000001</v>
      </c>
      <c r="E2631" s="184">
        <f>단가대비표!O166</f>
        <v>57750</v>
      </c>
      <c r="F2631" s="178">
        <f>TRUNC(E2631*D2631,1)</f>
        <v>63525</v>
      </c>
      <c r="G2631" s="184">
        <f>단가대비표!P166</f>
        <v>0</v>
      </c>
      <c r="H2631" s="178">
        <f>TRUNC(G2631*D2631,1)</f>
        <v>0</v>
      </c>
      <c r="I2631" s="184">
        <f>단가대비표!V166</f>
        <v>0</v>
      </c>
      <c r="J2631" s="178">
        <f>TRUNC(I2631*D2631,1)</f>
        <v>0</v>
      </c>
      <c r="K2631" s="184">
        <f>TRUNC(E2631+G2631+I2631,1)</f>
        <v>57750</v>
      </c>
      <c r="L2631" s="178">
        <f>TRUNC(F2631+H2631+J2631,1)</f>
        <v>63525</v>
      </c>
      <c r="M2631" s="172" t="s">
        <v>145</v>
      </c>
      <c r="N2631" s="78" t="s">
        <v>4395</v>
      </c>
      <c r="O2631" s="78" t="s">
        <v>6373</v>
      </c>
      <c r="P2631" s="78" t="s">
        <v>332</v>
      </c>
      <c r="Q2631" s="78" t="s">
        <v>332</v>
      </c>
      <c r="R2631" s="78" t="s">
        <v>331</v>
      </c>
      <c r="AV2631" s="78" t="s">
        <v>145</v>
      </c>
      <c r="AW2631" s="78" t="s">
        <v>6374</v>
      </c>
      <c r="AX2631" s="78" t="s">
        <v>145</v>
      </c>
      <c r="AY2631" s="78" t="s">
        <v>145</v>
      </c>
      <c r="AZ2631" s="78" t="s">
        <v>145</v>
      </c>
    </row>
    <row r="2632" spans="1:52" ht="30" customHeight="1">
      <c r="A2632" s="172" t="s">
        <v>1400</v>
      </c>
      <c r="B2632" s="172" t="s">
        <v>1401</v>
      </c>
      <c r="C2632" s="172" t="s">
        <v>358</v>
      </c>
      <c r="D2632" s="173">
        <v>1</v>
      </c>
      <c r="E2632" s="184">
        <f>일위대가목록!E398</f>
        <v>0</v>
      </c>
      <c r="F2632" s="178">
        <f>TRUNC(E2632*D2632,1)</f>
        <v>0</v>
      </c>
      <c r="G2632" s="184">
        <f>일위대가목록!F398</f>
        <v>8091</v>
      </c>
      <c r="H2632" s="178">
        <f>TRUNC(G2632*D2632,1)</f>
        <v>8091</v>
      </c>
      <c r="I2632" s="184">
        <f>일위대가목록!G398</f>
        <v>0</v>
      </c>
      <c r="J2632" s="178">
        <f>TRUNC(I2632*D2632,1)</f>
        <v>0</v>
      </c>
      <c r="K2632" s="184">
        <f>TRUNC(E2632+G2632+I2632,1)</f>
        <v>8091</v>
      </c>
      <c r="L2632" s="178">
        <f>TRUNC(F2632+H2632+J2632,1)</f>
        <v>8091</v>
      </c>
      <c r="M2632" s="172" t="s">
        <v>1410</v>
      </c>
      <c r="N2632" s="78" t="s">
        <v>4395</v>
      </c>
      <c r="O2632" s="78" t="s">
        <v>4391</v>
      </c>
      <c r="P2632" s="78" t="s">
        <v>331</v>
      </c>
      <c r="Q2632" s="78" t="s">
        <v>332</v>
      </c>
      <c r="R2632" s="78" t="s">
        <v>332</v>
      </c>
      <c r="AV2632" s="78" t="s">
        <v>145</v>
      </c>
      <c r="AW2632" s="78" t="s">
        <v>6375</v>
      </c>
      <c r="AX2632" s="78" t="s">
        <v>145</v>
      </c>
      <c r="AY2632" s="78" t="s">
        <v>145</v>
      </c>
      <c r="AZ2632" s="78" t="s">
        <v>145</v>
      </c>
    </row>
    <row r="2633" spans="1:52" ht="30" customHeight="1">
      <c r="A2633" s="172" t="s">
        <v>1494</v>
      </c>
      <c r="B2633" s="172" t="s">
        <v>145</v>
      </c>
      <c r="C2633" s="172" t="s">
        <v>145</v>
      </c>
      <c r="D2633" s="173"/>
      <c r="E2633" s="184"/>
      <c r="F2633" s="178">
        <f>TRUNC(SUMIF(N2631:N2632, N2630, F2631:F2632),0)</f>
        <v>63525</v>
      </c>
      <c r="G2633" s="184"/>
      <c r="H2633" s="178">
        <f>TRUNC(SUMIF(N2631:N2632, N2630, H2631:H2632),0)</f>
        <v>8091</v>
      </c>
      <c r="I2633" s="184"/>
      <c r="J2633" s="178">
        <f>TRUNC(SUMIF(N2631:N2632, N2630, J2631:J2632),0)</f>
        <v>0</v>
      </c>
      <c r="K2633" s="184"/>
      <c r="L2633" s="178">
        <f>F2633+H2633+J2633</f>
        <v>71616</v>
      </c>
      <c r="M2633" s="172" t="s">
        <v>145</v>
      </c>
      <c r="N2633" s="78" t="s">
        <v>342</v>
      </c>
      <c r="O2633" s="78" t="s">
        <v>342</v>
      </c>
      <c r="P2633" s="78" t="s">
        <v>145</v>
      </c>
      <c r="Q2633" s="78" t="s">
        <v>145</v>
      </c>
      <c r="R2633" s="78" t="s">
        <v>145</v>
      </c>
      <c r="AV2633" s="78" t="s">
        <v>145</v>
      </c>
      <c r="AW2633" s="78" t="s">
        <v>145</v>
      </c>
      <c r="AX2633" s="78" t="s">
        <v>145</v>
      </c>
      <c r="AY2633" s="78" t="s">
        <v>145</v>
      </c>
      <c r="AZ2633" s="78" t="s">
        <v>145</v>
      </c>
    </row>
    <row r="2634" spans="1:52" ht="30" customHeight="1">
      <c r="A2634" s="173"/>
      <c r="B2634" s="173"/>
      <c r="C2634" s="173"/>
      <c r="D2634" s="173"/>
      <c r="E2634" s="184"/>
      <c r="F2634" s="178"/>
      <c r="G2634" s="184"/>
      <c r="H2634" s="178"/>
      <c r="I2634" s="184"/>
      <c r="J2634" s="178"/>
      <c r="K2634" s="184"/>
      <c r="L2634" s="178"/>
      <c r="M2634" s="173"/>
    </row>
    <row r="2635" spans="1:52" ht="30" customHeight="1">
      <c r="A2635" s="179" t="s">
        <v>6376</v>
      </c>
      <c r="B2635" s="180"/>
      <c r="C2635" s="180"/>
      <c r="D2635" s="180"/>
      <c r="E2635" s="181"/>
      <c r="F2635" s="182"/>
      <c r="G2635" s="181"/>
      <c r="H2635" s="182"/>
      <c r="I2635" s="181"/>
      <c r="J2635" s="182"/>
      <c r="K2635" s="181"/>
      <c r="L2635" s="182"/>
      <c r="M2635" s="183"/>
      <c r="N2635" s="78" t="s">
        <v>4396</v>
      </c>
    </row>
    <row r="2636" spans="1:52" ht="30" customHeight="1">
      <c r="A2636" s="172" t="s">
        <v>1278</v>
      </c>
      <c r="B2636" s="172" t="s">
        <v>1904</v>
      </c>
      <c r="C2636" s="172" t="s">
        <v>338</v>
      </c>
      <c r="D2636" s="173">
        <v>1.05</v>
      </c>
      <c r="E2636" s="184">
        <f>단가대비표!O321</f>
        <v>3780</v>
      </c>
      <c r="F2636" s="178">
        <f>TRUNC(E2636*D2636,1)</f>
        <v>3969</v>
      </c>
      <c r="G2636" s="184">
        <f>단가대비표!P321</f>
        <v>0</v>
      </c>
      <c r="H2636" s="178">
        <f>TRUNC(G2636*D2636,1)</f>
        <v>0</v>
      </c>
      <c r="I2636" s="184">
        <f>단가대비표!V321</f>
        <v>0</v>
      </c>
      <c r="J2636" s="178">
        <f>TRUNC(I2636*D2636,1)</f>
        <v>0</v>
      </c>
      <c r="K2636" s="184">
        <f t="shared" ref="K2636:L2639" si="407">TRUNC(E2636+G2636+I2636,1)</f>
        <v>3780</v>
      </c>
      <c r="L2636" s="178">
        <f t="shared" si="407"/>
        <v>3969</v>
      </c>
      <c r="M2636" s="172" t="s">
        <v>145</v>
      </c>
      <c r="N2636" s="78" t="s">
        <v>4396</v>
      </c>
      <c r="O2636" s="78" t="s">
        <v>6377</v>
      </c>
      <c r="P2636" s="78" t="s">
        <v>332</v>
      </c>
      <c r="Q2636" s="78" t="s">
        <v>332</v>
      </c>
      <c r="R2636" s="78" t="s">
        <v>331</v>
      </c>
      <c r="AV2636" s="78" t="s">
        <v>145</v>
      </c>
      <c r="AW2636" s="78" t="s">
        <v>6378</v>
      </c>
      <c r="AX2636" s="78" t="s">
        <v>145</v>
      </c>
      <c r="AY2636" s="78" t="s">
        <v>145</v>
      </c>
      <c r="AZ2636" s="78" t="s">
        <v>145</v>
      </c>
    </row>
    <row r="2637" spans="1:52" ht="30" customHeight="1">
      <c r="A2637" s="172" t="s">
        <v>1271</v>
      </c>
      <c r="B2637" s="172" t="s">
        <v>3233</v>
      </c>
      <c r="C2637" s="172" t="s">
        <v>1273</v>
      </c>
      <c r="D2637" s="173">
        <v>3.5278999999999998</v>
      </c>
      <c r="E2637" s="184">
        <f>일위대가목록!E404</f>
        <v>91</v>
      </c>
      <c r="F2637" s="178">
        <f>TRUNC(E2637*D2637,1)</f>
        <v>321</v>
      </c>
      <c r="G2637" s="184">
        <f>일위대가목록!F404</f>
        <v>3033</v>
      </c>
      <c r="H2637" s="178">
        <f>TRUNC(G2637*D2637,1)</f>
        <v>10700.1</v>
      </c>
      <c r="I2637" s="184">
        <f>일위대가목록!G404</f>
        <v>151</v>
      </c>
      <c r="J2637" s="178">
        <f>TRUNC(I2637*D2637,1)</f>
        <v>532.70000000000005</v>
      </c>
      <c r="K2637" s="184">
        <f t="shared" si="407"/>
        <v>3275</v>
      </c>
      <c r="L2637" s="178">
        <f t="shared" si="407"/>
        <v>11553.8</v>
      </c>
      <c r="M2637" s="172" t="s">
        <v>1424</v>
      </c>
      <c r="N2637" s="78" t="s">
        <v>4396</v>
      </c>
      <c r="O2637" s="78" t="s">
        <v>4397</v>
      </c>
      <c r="P2637" s="78" t="s">
        <v>331</v>
      </c>
      <c r="Q2637" s="78" t="s">
        <v>332</v>
      </c>
      <c r="R2637" s="78" t="s">
        <v>332</v>
      </c>
      <c r="AV2637" s="78" t="s">
        <v>145</v>
      </c>
      <c r="AW2637" s="78" t="s">
        <v>6379</v>
      </c>
      <c r="AX2637" s="78" t="s">
        <v>145</v>
      </c>
      <c r="AY2637" s="78" t="s">
        <v>145</v>
      </c>
      <c r="AZ2637" s="78" t="s">
        <v>145</v>
      </c>
    </row>
    <row r="2638" spans="1:52" ht="30" customHeight="1">
      <c r="A2638" s="172" t="s">
        <v>1283</v>
      </c>
      <c r="B2638" s="172" t="s">
        <v>752</v>
      </c>
      <c r="C2638" s="172" t="s">
        <v>358</v>
      </c>
      <c r="D2638" s="173">
        <v>0.2</v>
      </c>
      <c r="E2638" s="184">
        <f>일위대가목록!E352</f>
        <v>766</v>
      </c>
      <c r="F2638" s="178">
        <f>TRUNC(E2638*D2638,1)</f>
        <v>153.19999999999999</v>
      </c>
      <c r="G2638" s="184">
        <f>일위대가목록!F352</f>
        <v>4310</v>
      </c>
      <c r="H2638" s="178">
        <f>TRUNC(G2638*D2638,1)</f>
        <v>862</v>
      </c>
      <c r="I2638" s="184">
        <f>일위대가목록!G352</f>
        <v>0</v>
      </c>
      <c r="J2638" s="178">
        <f>TRUNC(I2638*D2638,1)</f>
        <v>0</v>
      </c>
      <c r="K2638" s="184">
        <f t="shared" si="407"/>
        <v>5076</v>
      </c>
      <c r="L2638" s="178">
        <f t="shared" si="407"/>
        <v>1015.2</v>
      </c>
      <c r="M2638" s="172" t="s">
        <v>1313</v>
      </c>
      <c r="N2638" s="78" t="s">
        <v>4396</v>
      </c>
      <c r="O2638" s="78" t="s">
        <v>4345</v>
      </c>
      <c r="P2638" s="78" t="s">
        <v>331</v>
      </c>
      <c r="Q2638" s="78" t="s">
        <v>332</v>
      </c>
      <c r="R2638" s="78" t="s">
        <v>332</v>
      </c>
      <c r="AV2638" s="78" t="s">
        <v>145</v>
      </c>
      <c r="AW2638" s="78" t="s">
        <v>6380</v>
      </c>
      <c r="AX2638" s="78" t="s">
        <v>145</v>
      </c>
      <c r="AY2638" s="78" t="s">
        <v>145</v>
      </c>
      <c r="AZ2638" s="78" t="s">
        <v>145</v>
      </c>
    </row>
    <row r="2639" spans="1:52" ht="30" customHeight="1">
      <c r="A2639" s="172" t="s">
        <v>918</v>
      </c>
      <c r="B2639" s="172" t="s">
        <v>919</v>
      </c>
      <c r="C2639" s="172" t="s">
        <v>1273</v>
      </c>
      <c r="D2639" s="173">
        <v>-0.1588</v>
      </c>
      <c r="E2639" s="184">
        <f>단가대비표!O49</f>
        <v>275</v>
      </c>
      <c r="F2639" s="178">
        <f>TRUNC(E2639*D2639,1)</f>
        <v>-43.6</v>
      </c>
      <c r="G2639" s="184">
        <f>단가대비표!P49</f>
        <v>0</v>
      </c>
      <c r="H2639" s="178">
        <f>TRUNC(G2639*D2639,1)</f>
        <v>0</v>
      </c>
      <c r="I2639" s="184">
        <f>단가대비표!V49</f>
        <v>0</v>
      </c>
      <c r="J2639" s="178">
        <f>TRUNC(I2639*D2639,1)</f>
        <v>0</v>
      </c>
      <c r="K2639" s="184">
        <f t="shared" si="407"/>
        <v>275</v>
      </c>
      <c r="L2639" s="178">
        <f t="shared" si="407"/>
        <v>-43.6</v>
      </c>
      <c r="M2639" s="172" t="s">
        <v>920</v>
      </c>
      <c r="N2639" s="78" t="s">
        <v>4396</v>
      </c>
      <c r="O2639" s="78" t="s">
        <v>4641</v>
      </c>
      <c r="P2639" s="78" t="s">
        <v>332</v>
      </c>
      <c r="Q2639" s="78" t="s">
        <v>332</v>
      </c>
      <c r="R2639" s="78" t="s">
        <v>331</v>
      </c>
      <c r="AV2639" s="78" t="s">
        <v>145</v>
      </c>
      <c r="AW2639" s="78" t="s">
        <v>6381</v>
      </c>
      <c r="AX2639" s="78" t="s">
        <v>145</v>
      </c>
      <c r="AY2639" s="78" t="s">
        <v>145</v>
      </c>
      <c r="AZ2639" s="78" t="s">
        <v>145</v>
      </c>
    </row>
    <row r="2640" spans="1:52" ht="30" customHeight="1">
      <c r="A2640" s="172" t="s">
        <v>1494</v>
      </c>
      <c r="B2640" s="172" t="s">
        <v>145</v>
      </c>
      <c r="C2640" s="172" t="s">
        <v>145</v>
      </c>
      <c r="D2640" s="173"/>
      <c r="E2640" s="184"/>
      <c r="F2640" s="178">
        <f>TRUNC(SUMIF(N2636:N2639, N2635, F2636:F2639),0)</f>
        <v>4399</v>
      </c>
      <c r="G2640" s="184"/>
      <c r="H2640" s="178">
        <f>TRUNC(SUMIF(N2636:N2639, N2635, H2636:H2639),0)</f>
        <v>11562</v>
      </c>
      <c r="I2640" s="184"/>
      <c r="J2640" s="178">
        <f>TRUNC(SUMIF(N2636:N2639, N2635, J2636:J2639),0)</f>
        <v>532</v>
      </c>
      <c r="K2640" s="184"/>
      <c r="L2640" s="178">
        <f>F2640+H2640+J2640</f>
        <v>16493</v>
      </c>
      <c r="M2640" s="172" t="s">
        <v>145</v>
      </c>
      <c r="N2640" s="78" t="s">
        <v>342</v>
      </c>
      <c r="O2640" s="78" t="s">
        <v>342</v>
      </c>
      <c r="P2640" s="78" t="s">
        <v>145</v>
      </c>
      <c r="Q2640" s="78" t="s">
        <v>145</v>
      </c>
      <c r="R2640" s="78" t="s">
        <v>145</v>
      </c>
      <c r="AV2640" s="78" t="s">
        <v>145</v>
      </c>
      <c r="AW2640" s="78" t="s">
        <v>145</v>
      </c>
      <c r="AX2640" s="78" t="s">
        <v>145</v>
      </c>
      <c r="AY2640" s="78" t="s">
        <v>145</v>
      </c>
      <c r="AZ2640" s="78" t="s">
        <v>145</v>
      </c>
    </row>
    <row r="2641" spans="1:52" ht="30" customHeight="1">
      <c r="A2641" s="173"/>
      <c r="B2641" s="173"/>
      <c r="C2641" s="173"/>
      <c r="D2641" s="173"/>
      <c r="E2641" s="184"/>
      <c r="F2641" s="178"/>
      <c r="G2641" s="184"/>
      <c r="H2641" s="178"/>
      <c r="I2641" s="184"/>
      <c r="J2641" s="178"/>
      <c r="K2641" s="184"/>
      <c r="L2641" s="178"/>
      <c r="M2641" s="173"/>
    </row>
    <row r="2642" spans="1:52" ht="30" customHeight="1">
      <c r="A2642" s="179" t="s">
        <v>6382</v>
      </c>
      <c r="B2642" s="180"/>
      <c r="C2642" s="180"/>
      <c r="D2642" s="180"/>
      <c r="E2642" s="181"/>
      <c r="F2642" s="182"/>
      <c r="G2642" s="181"/>
      <c r="H2642" s="182"/>
      <c r="I2642" s="181"/>
      <c r="J2642" s="182"/>
      <c r="K2642" s="181"/>
      <c r="L2642" s="182"/>
      <c r="M2642" s="183"/>
      <c r="N2642" s="78" t="s">
        <v>4397</v>
      </c>
    </row>
    <row r="2643" spans="1:52" ht="30" customHeight="1">
      <c r="A2643" s="172" t="s">
        <v>1758</v>
      </c>
      <c r="B2643" s="172" t="s">
        <v>1514</v>
      </c>
      <c r="C2643" s="172" t="s">
        <v>1515</v>
      </c>
      <c r="D2643" s="173">
        <v>7.0499999999999998E-3</v>
      </c>
      <c r="E2643" s="184">
        <f>단가대비표!O351</f>
        <v>0</v>
      </c>
      <c r="F2643" s="178">
        <f t="shared" ref="F2643:F2648" si="408">TRUNC(E2643*D2643,1)</f>
        <v>0</v>
      </c>
      <c r="G2643" s="184">
        <f>단가대비표!P351</f>
        <v>237754</v>
      </c>
      <c r="H2643" s="178">
        <f t="shared" ref="H2643:H2648" si="409">TRUNC(G2643*D2643,1)</f>
        <v>1676.1</v>
      </c>
      <c r="I2643" s="184">
        <f>단가대비표!V351</f>
        <v>0</v>
      </c>
      <c r="J2643" s="178">
        <f t="shared" ref="J2643:J2648" si="410">TRUNC(I2643*D2643,1)</f>
        <v>0</v>
      </c>
      <c r="K2643" s="184">
        <f t="shared" ref="K2643:L2648" si="411">TRUNC(E2643+G2643+I2643,1)</f>
        <v>237754</v>
      </c>
      <c r="L2643" s="178">
        <f t="shared" si="411"/>
        <v>1676.1</v>
      </c>
      <c r="M2643" s="172" t="s">
        <v>145</v>
      </c>
      <c r="N2643" s="78" t="s">
        <v>4397</v>
      </c>
      <c r="O2643" s="78" t="s">
        <v>5291</v>
      </c>
      <c r="P2643" s="78" t="s">
        <v>332</v>
      </c>
      <c r="Q2643" s="78" t="s">
        <v>332</v>
      </c>
      <c r="R2643" s="78" t="s">
        <v>331</v>
      </c>
      <c r="V2643">
        <v>1</v>
      </c>
      <c r="W2643">
        <v>2</v>
      </c>
      <c r="AV2643" s="78" t="s">
        <v>145</v>
      </c>
      <c r="AW2643" s="78" t="s">
        <v>6383</v>
      </c>
      <c r="AX2643" s="78" t="s">
        <v>145</v>
      </c>
      <c r="AY2643" s="78" t="s">
        <v>145</v>
      </c>
      <c r="AZ2643" s="78" t="s">
        <v>145</v>
      </c>
    </row>
    <row r="2644" spans="1:52" ht="30" customHeight="1">
      <c r="A2644" s="172" t="s">
        <v>1853</v>
      </c>
      <c r="B2644" s="172" t="s">
        <v>1514</v>
      </c>
      <c r="C2644" s="172" t="s">
        <v>1515</v>
      </c>
      <c r="D2644" s="173">
        <v>2.5699999999999998E-3</v>
      </c>
      <c r="E2644" s="184">
        <f>단가대비표!O354</f>
        <v>0</v>
      </c>
      <c r="F2644" s="178">
        <f t="shared" si="408"/>
        <v>0</v>
      </c>
      <c r="G2644" s="184">
        <f>단가대비표!P354</f>
        <v>278326</v>
      </c>
      <c r="H2644" s="178">
        <f t="shared" si="409"/>
        <v>715.2</v>
      </c>
      <c r="I2644" s="184">
        <f>단가대비표!V354</f>
        <v>0</v>
      </c>
      <c r="J2644" s="178">
        <f t="shared" si="410"/>
        <v>0</v>
      </c>
      <c r="K2644" s="184">
        <f t="shared" si="411"/>
        <v>278326</v>
      </c>
      <c r="L2644" s="178">
        <f t="shared" si="411"/>
        <v>715.2</v>
      </c>
      <c r="M2644" s="172" t="s">
        <v>145</v>
      </c>
      <c r="N2644" s="78" t="s">
        <v>4397</v>
      </c>
      <c r="O2644" s="78" t="s">
        <v>4632</v>
      </c>
      <c r="P2644" s="78" t="s">
        <v>332</v>
      </c>
      <c r="Q2644" s="78" t="s">
        <v>332</v>
      </c>
      <c r="R2644" s="78" t="s">
        <v>331</v>
      </c>
      <c r="V2644">
        <v>1</v>
      </c>
      <c r="W2644">
        <v>2</v>
      </c>
      <c r="AV2644" s="78" t="s">
        <v>145</v>
      </c>
      <c r="AW2644" s="78" t="s">
        <v>6384</v>
      </c>
      <c r="AX2644" s="78" t="s">
        <v>145</v>
      </c>
      <c r="AY2644" s="78" t="s">
        <v>145</v>
      </c>
      <c r="AZ2644" s="78" t="s">
        <v>145</v>
      </c>
    </row>
    <row r="2645" spans="1:52" ht="30" customHeight="1">
      <c r="A2645" s="172" t="s">
        <v>1565</v>
      </c>
      <c r="B2645" s="172" t="s">
        <v>1514</v>
      </c>
      <c r="C2645" s="172" t="s">
        <v>1515</v>
      </c>
      <c r="D2645" s="173">
        <v>1.92E-3</v>
      </c>
      <c r="E2645" s="184">
        <f>단가대비표!O346</f>
        <v>0</v>
      </c>
      <c r="F2645" s="178">
        <f t="shared" si="408"/>
        <v>0</v>
      </c>
      <c r="G2645" s="184">
        <f>단가대비표!P346</f>
        <v>221506</v>
      </c>
      <c r="H2645" s="178">
        <f t="shared" si="409"/>
        <v>425.2</v>
      </c>
      <c r="I2645" s="184">
        <f>단가대비표!V346</f>
        <v>0</v>
      </c>
      <c r="J2645" s="178">
        <f t="shared" si="410"/>
        <v>0</v>
      </c>
      <c r="K2645" s="184">
        <f t="shared" si="411"/>
        <v>221506</v>
      </c>
      <c r="L2645" s="178">
        <f t="shared" si="411"/>
        <v>425.2</v>
      </c>
      <c r="M2645" s="172" t="s">
        <v>145</v>
      </c>
      <c r="N2645" s="78" t="s">
        <v>4397</v>
      </c>
      <c r="O2645" s="78" t="s">
        <v>4533</v>
      </c>
      <c r="P2645" s="78" t="s">
        <v>332</v>
      </c>
      <c r="Q2645" s="78" t="s">
        <v>332</v>
      </c>
      <c r="R2645" s="78" t="s">
        <v>331</v>
      </c>
      <c r="V2645">
        <v>1</v>
      </c>
      <c r="W2645">
        <v>2</v>
      </c>
      <c r="AV2645" s="78" t="s">
        <v>145</v>
      </c>
      <c r="AW2645" s="78" t="s">
        <v>6385</v>
      </c>
      <c r="AX2645" s="78" t="s">
        <v>145</v>
      </c>
      <c r="AY2645" s="78" t="s">
        <v>145</v>
      </c>
      <c r="AZ2645" s="78" t="s">
        <v>145</v>
      </c>
    </row>
    <row r="2646" spans="1:52" ht="30" customHeight="1">
      <c r="A2646" s="172" t="s">
        <v>1516</v>
      </c>
      <c r="B2646" s="172" t="s">
        <v>1514</v>
      </c>
      <c r="C2646" s="172" t="s">
        <v>1515</v>
      </c>
      <c r="D2646" s="173">
        <v>1.2800000000000001E-3</v>
      </c>
      <c r="E2646" s="184">
        <f>단가대비표!O345</f>
        <v>0</v>
      </c>
      <c r="F2646" s="178">
        <f t="shared" si="408"/>
        <v>0</v>
      </c>
      <c r="G2646" s="184">
        <f>단가대비표!P345</f>
        <v>169804</v>
      </c>
      <c r="H2646" s="178">
        <f t="shared" si="409"/>
        <v>217.3</v>
      </c>
      <c r="I2646" s="184">
        <f>단가대비표!V345</f>
        <v>0</v>
      </c>
      <c r="J2646" s="178">
        <f t="shared" si="410"/>
        <v>0</v>
      </c>
      <c r="K2646" s="184">
        <f t="shared" si="411"/>
        <v>169804</v>
      </c>
      <c r="L2646" s="178">
        <f t="shared" si="411"/>
        <v>217.3</v>
      </c>
      <c r="M2646" s="172" t="s">
        <v>145</v>
      </c>
      <c r="N2646" s="78" t="s">
        <v>4397</v>
      </c>
      <c r="O2646" s="78" t="s">
        <v>4472</v>
      </c>
      <c r="P2646" s="78" t="s">
        <v>332</v>
      </c>
      <c r="Q2646" s="78" t="s">
        <v>332</v>
      </c>
      <c r="R2646" s="78" t="s">
        <v>331</v>
      </c>
      <c r="V2646">
        <v>1</v>
      </c>
      <c r="W2646">
        <v>2</v>
      </c>
      <c r="AV2646" s="78" t="s">
        <v>145</v>
      </c>
      <c r="AW2646" s="78" t="s">
        <v>6386</v>
      </c>
      <c r="AX2646" s="78" t="s">
        <v>145</v>
      </c>
      <c r="AY2646" s="78" t="s">
        <v>145</v>
      </c>
      <c r="AZ2646" s="78" t="s">
        <v>145</v>
      </c>
    </row>
    <row r="2647" spans="1:52" ht="30" customHeight="1">
      <c r="A2647" s="172" t="s">
        <v>1580</v>
      </c>
      <c r="B2647" s="172" t="s">
        <v>1581</v>
      </c>
      <c r="C2647" s="172" t="s">
        <v>1096</v>
      </c>
      <c r="D2647" s="173">
        <v>1</v>
      </c>
      <c r="E2647" s="184">
        <v>0</v>
      </c>
      <c r="F2647" s="178">
        <f t="shared" si="408"/>
        <v>0</v>
      </c>
      <c r="G2647" s="184">
        <v>0</v>
      </c>
      <c r="H2647" s="178">
        <f t="shared" si="409"/>
        <v>0</v>
      </c>
      <c r="I2647" s="184">
        <f>TRUNC(SUMIF(V2643:V2648, RIGHTB(O2647, 1), H2643:H2648)*U2647, 2)</f>
        <v>151.69</v>
      </c>
      <c r="J2647" s="178">
        <f t="shared" si="410"/>
        <v>151.6</v>
      </c>
      <c r="K2647" s="184">
        <f t="shared" si="411"/>
        <v>151.6</v>
      </c>
      <c r="L2647" s="178">
        <f t="shared" si="411"/>
        <v>151.6</v>
      </c>
      <c r="M2647" s="172" t="s">
        <v>145</v>
      </c>
      <c r="N2647" s="78" t="s">
        <v>4397</v>
      </c>
      <c r="O2647" s="78" t="s">
        <v>4186</v>
      </c>
      <c r="P2647" s="78" t="s">
        <v>332</v>
      </c>
      <c r="Q2647" s="78" t="s">
        <v>332</v>
      </c>
      <c r="R2647" s="78" t="s">
        <v>332</v>
      </c>
      <c r="S2647">
        <v>1</v>
      </c>
      <c r="T2647">
        <v>2</v>
      </c>
      <c r="U2647">
        <v>0.05</v>
      </c>
      <c r="AV2647" s="78" t="s">
        <v>145</v>
      </c>
      <c r="AW2647" s="78" t="s">
        <v>6387</v>
      </c>
      <c r="AX2647" s="78" t="s">
        <v>145</v>
      </c>
      <c r="AY2647" s="78" t="s">
        <v>145</v>
      </c>
      <c r="AZ2647" s="78" t="s">
        <v>145</v>
      </c>
    </row>
    <row r="2648" spans="1:52" ht="30" customHeight="1">
      <c r="A2648" s="172" t="s">
        <v>1551</v>
      </c>
      <c r="B2648" s="172" t="s">
        <v>1673</v>
      </c>
      <c r="C2648" s="172" t="s">
        <v>1096</v>
      </c>
      <c r="D2648" s="173">
        <v>1</v>
      </c>
      <c r="E2648" s="184">
        <f>TRUNC(SUMIF(W2643:W2648, RIGHTB(O2648, 1), H2643:H2648)*U2648, 2)</f>
        <v>91.01</v>
      </c>
      <c r="F2648" s="178">
        <f t="shared" si="408"/>
        <v>91</v>
      </c>
      <c r="G2648" s="184">
        <v>0</v>
      </c>
      <c r="H2648" s="178">
        <f t="shared" si="409"/>
        <v>0</v>
      </c>
      <c r="I2648" s="184">
        <v>0</v>
      </c>
      <c r="J2648" s="178">
        <f t="shared" si="410"/>
        <v>0</v>
      </c>
      <c r="K2648" s="184">
        <f t="shared" si="411"/>
        <v>91</v>
      </c>
      <c r="L2648" s="178">
        <f t="shared" si="411"/>
        <v>91</v>
      </c>
      <c r="M2648" s="172" t="s">
        <v>145</v>
      </c>
      <c r="N2648" s="78" t="s">
        <v>4397</v>
      </c>
      <c r="O2648" s="78" t="s">
        <v>4453</v>
      </c>
      <c r="P2648" s="78" t="s">
        <v>332</v>
      </c>
      <c r="Q2648" s="78" t="s">
        <v>332</v>
      </c>
      <c r="R2648" s="78" t="s">
        <v>332</v>
      </c>
      <c r="S2648">
        <v>1</v>
      </c>
      <c r="T2648">
        <v>0</v>
      </c>
      <c r="U2648">
        <v>0.03</v>
      </c>
      <c r="AV2648" s="78" t="s">
        <v>145</v>
      </c>
      <c r="AW2648" s="78" t="s">
        <v>6388</v>
      </c>
      <c r="AX2648" s="78" t="s">
        <v>145</v>
      </c>
      <c r="AY2648" s="78" t="s">
        <v>145</v>
      </c>
      <c r="AZ2648" s="78" t="s">
        <v>145</v>
      </c>
    </row>
    <row r="2649" spans="1:52" ht="30" customHeight="1">
      <c r="A2649" s="172" t="s">
        <v>1494</v>
      </c>
      <c r="B2649" s="172" t="s">
        <v>145</v>
      </c>
      <c r="C2649" s="172" t="s">
        <v>145</v>
      </c>
      <c r="D2649" s="173"/>
      <c r="E2649" s="184"/>
      <c r="F2649" s="178">
        <f>TRUNC(SUMIF(N2643:N2648, N2642, F2643:F2648),0)</f>
        <v>91</v>
      </c>
      <c r="G2649" s="184"/>
      <c r="H2649" s="178">
        <f>TRUNC(SUMIF(N2643:N2648, N2642, H2643:H2648),0)</f>
        <v>3033</v>
      </c>
      <c r="I2649" s="184"/>
      <c r="J2649" s="178">
        <f>TRUNC(SUMIF(N2643:N2648, N2642, J2643:J2648),0)</f>
        <v>151</v>
      </c>
      <c r="K2649" s="184"/>
      <c r="L2649" s="178">
        <f>F2649+H2649+J2649</f>
        <v>3275</v>
      </c>
      <c r="M2649" s="172" t="s">
        <v>145</v>
      </c>
      <c r="N2649" s="78" t="s">
        <v>342</v>
      </c>
      <c r="O2649" s="78" t="s">
        <v>342</v>
      </c>
      <c r="P2649" s="78" t="s">
        <v>145</v>
      </c>
      <c r="Q2649" s="78" t="s">
        <v>145</v>
      </c>
      <c r="R2649" s="78" t="s">
        <v>145</v>
      </c>
      <c r="AV2649" s="78" t="s">
        <v>145</v>
      </c>
      <c r="AW2649" s="78" t="s">
        <v>145</v>
      </c>
      <c r="AX2649" s="78" t="s">
        <v>145</v>
      </c>
      <c r="AY2649" s="78" t="s">
        <v>145</v>
      </c>
      <c r="AZ2649" s="78" t="s">
        <v>145</v>
      </c>
    </row>
    <row r="2650" spans="1:52" ht="30" customHeight="1">
      <c r="A2650" s="173"/>
      <c r="B2650" s="173"/>
      <c r="C2650" s="173"/>
      <c r="D2650" s="173"/>
      <c r="E2650" s="184"/>
      <c r="F2650" s="178"/>
      <c r="G2650" s="184"/>
      <c r="H2650" s="178"/>
      <c r="I2650" s="184"/>
      <c r="J2650" s="178"/>
      <c r="K2650" s="184"/>
      <c r="L2650" s="178"/>
      <c r="M2650" s="173"/>
    </row>
    <row r="2651" spans="1:52" ht="30" customHeight="1">
      <c r="A2651" s="179" t="s">
        <v>6389</v>
      </c>
      <c r="B2651" s="180"/>
      <c r="C2651" s="180"/>
      <c r="D2651" s="180"/>
      <c r="E2651" s="181"/>
      <c r="F2651" s="182"/>
      <c r="G2651" s="181"/>
      <c r="H2651" s="182"/>
      <c r="I2651" s="181"/>
      <c r="J2651" s="182"/>
      <c r="K2651" s="181"/>
      <c r="L2651" s="182"/>
      <c r="M2651" s="183"/>
      <c r="N2651" s="78" t="s">
        <v>4398</v>
      </c>
    </row>
    <row r="2652" spans="1:52" ht="30" customHeight="1">
      <c r="A2652" s="172" t="s">
        <v>1672</v>
      </c>
      <c r="B2652" s="172" t="s">
        <v>1514</v>
      </c>
      <c r="C2652" s="172" t="s">
        <v>1515</v>
      </c>
      <c r="D2652" s="173">
        <v>4.3999999999999997E-2</v>
      </c>
      <c r="E2652" s="184">
        <f>단가대비표!O366</f>
        <v>0</v>
      </c>
      <c r="F2652" s="178">
        <f>TRUNC(E2652*D2652,1)</f>
        <v>0</v>
      </c>
      <c r="G2652" s="184">
        <f>단가대비표!P366</f>
        <v>252249</v>
      </c>
      <c r="H2652" s="178">
        <f>TRUNC(G2652*D2652,1)</f>
        <v>11098.9</v>
      </c>
      <c r="I2652" s="184">
        <f>단가대비표!V366</f>
        <v>0</v>
      </c>
      <c r="J2652" s="178">
        <f>TRUNC(I2652*D2652,1)</f>
        <v>0</v>
      </c>
      <c r="K2652" s="184">
        <f t="shared" ref="K2652:L2654" si="412">TRUNC(E2652+G2652+I2652,1)</f>
        <v>252249</v>
      </c>
      <c r="L2652" s="178">
        <f t="shared" si="412"/>
        <v>11098.9</v>
      </c>
      <c r="M2652" s="172" t="s">
        <v>145</v>
      </c>
      <c r="N2652" s="78" t="s">
        <v>4398</v>
      </c>
      <c r="O2652" s="78" t="s">
        <v>4926</v>
      </c>
      <c r="P2652" s="78" t="s">
        <v>332</v>
      </c>
      <c r="Q2652" s="78" t="s">
        <v>332</v>
      </c>
      <c r="R2652" s="78" t="s">
        <v>331</v>
      </c>
      <c r="V2652">
        <v>1</v>
      </c>
      <c r="AV2652" s="78" t="s">
        <v>145</v>
      </c>
      <c r="AW2652" s="78" t="s">
        <v>6390</v>
      </c>
      <c r="AX2652" s="78" t="s">
        <v>145</v>
      </c>
      <c r="AY2652" s="78" t="s">
        <v>145</v>
      </c>
      <c r="AZ2652" s="78" t="s">
        <v>145</v>
      </c>
    </row>
    <row r="2653" spans="1:52" ht="30" customHeight="1">
      <c r="A2653" s="172" t="s">
        <v>1516</v>
      </c>
      <c r="B2653" s="172" t="s">
        <v>1514</v>
      </c>
      <c r="C2653" s="172" t="s">
        <v>1515</v>
      </c>
      <c r="D2653" s="173">
        <v>2.1999999999999999E-2</v>
      </c>
      <c r="E2653" s="184">
        <f>단가대비표!O345</f>
        <v>0</v>
      </c>
      <c r="F2653" s="178">
        <f>TRUNC(E2653*D2653,1)</f>
        <v>0</v>
      </c>
      <c r="G2653" s="184">
        <f>단가대비표!P345</f>
        <v>169804</v>
      </c>
      <c r="H2653" s="178">
        <f>TRUNC(G2653*D2653,1)</f>
        <v>3735.6</v>
      </c>
      <c r="I2653" s="184">
        <f>단가대비표!V345</f>
        <v>0</v>
      </c>
      <c r="J2653" s="178">
        <f>TRUNC(I2653*D2653,1)</f>
        <v>0</v>
      </c>
      <c r="K2653" s="184">
        <f t="shared" si="412"/>
        <v>169804</v>
      </c>
      <c r="L2653" s="178">
        <f t="shared" si="412"/>
        <v>3735.6</v>
      </c>
      <c r="M2653" s="172" t="s">
        <v>145</v>
      </c>
      <c r="N2653" s="78" t="s">
        <v>4398</v>
      </c>
      <c r="O2653" s="78" t="s">
        <v>4472</v>
      </c>
      <c r="P2653" s="78" t="s">
        <v>332</v>
      </c>
      <c r="Q2653" s="78" t="s">
        <v>332</v>
      </c>
      <c r="R2653" s="78" t="s">
        <v>331</v>
      </c>
      <c r="V2653">
        <v>1</v>
      </c>
      <c r="AV2653" s="78" t="s">
        <v>145</v>
      </c>
      <c r="AW2653" s="78" t="s">
        <v>6391</v>
      </c>
      <c r="AX2653" s="78" t="s">
        <v>145</v>
      </c>
      <c r="AY2653" s="78" t="s">
        <v>145</v>
      </c>
      <c r="AZ2653" s="78" t="s">
        <v>145</v>
      </c>
    </row>
    <row r="2654" spans="1:52" ht="30" customHeight="1">
      <c r="A2654" s="172" t="s">
        <v>1580</v>
      </c>
      <c r="B2654" s="172" t="s">
        <v>1673</v>
      </c>
      <c r="C2654" s="172" t="s">
        <v>1096</v>
      </c>
      <c r="D2654" s="173">
        <v>1</v>
      </c>
      <c r="E2654" s="184">
        <v>0</v>
      </c>
      <c r="F2654" s="178">
        <f>TRUNC(E2654*D2654,1)</f>
        <v>0</v>
      </c>
      <c r="G2654" s="184">
        <v>0</v>
      </c>
      <c r="H2654" s="178">
        <f>TRUNC(G2654*D2654,1)</f>
        <v>0</v>
      </c>
      <c r="I2654" s="184">
        <f>TRUNC(SUMIF(V2652:V2654, RIGHTB(O2654, 1), H2652:H2654)*U2654, 2)</f>
        <v>445.03</v>
      </c>
      <c r="J2654" s="178">
        <f>TRUNC(I2654*D2654,1)</f>
        <v>445</v>
      </c>
      <c r="K2654" s="184">
        <f t="shared" si="412"/>
        <v>445</v>
      </c>
      <c r="L2654" s="178">
        <f t="shared" si="412"/>
        <v>445</v>
      </c>
      <c r="M2654" s="172" t="s">
        <v>145</v>
      </c>
      <c r="N2654" s="78" t="s">
        <v>4398</v>
      </c>
      <c r="O2654" s="78" t="s">
        <v>4186</v>
      </c>
      <c r="P2654" s="78" t="s">
        <v>332</v>
      </c>
      <c r="Q2654" s="78" t="s">
        <v>332</v>
      </c>
      <c r="R2654" s="78" t="s">
        <v>332</v>
      </c>
      <c r="S2654">
        <v>1</v>
      </c>
      <c r="T2654">
        <v>2</v>
      </c>
      <c r="U2654">
        <v>0.03</v>
      </c>
      <c r="AV2654" s="78" t="s">
        <v>145</v>
      </c>
      <c r="AW2654" s="78" t="s">
        <v>6392</v>
      </c>
      <c r="AX2654" s="78" t="s">
        <v>145</v>
      </c>
      <c r="AY2654" s="78" t="s">
        <v>145</v>
      </c>
      <c r="AZ2654" s="78" t="s">
        <v>145</v>
      </c>
    </row>
    <row r="2655" spans="1:52" ht="30" customHeight="1">
      <c r="A2655" s="172" t="s">
        <v>1494</v>
      </c>
      <c r="B2655" s="172" t="s">
        <v>145</v>
      </c>
      <c r="C2655" s="172" t="s">
        <v>145</v>
      </c>
      <c r="D2655" s="173"/>
      <c r="E2655" s="184"/>
      <c r="F2655" s="178">
        <f>TRUNC(SUMIF(N2652:N2654, N2651, F2652:F2654),0)</f>
        <v>0</v>
      </c>
      <c r="G2655" s="184"/>
      <c r="H2655" s="178">
        <f>TRUNC(SUMIF(N2652:N2654, N2651, H2652:H2654),0)</f>
        <v>14834</v>
      </c>
      <c r="I2655" s="184"/>
      <c r="J2655" s="178">
        <f>TRUNC(SUMIF(N2652:N2654, N2651, J2652:J2654),0)</f>
        <v>445</v>
      </c>
      <c r="K2655" s="184"/>
      <c r="L2655" s="178">
        <f>F2655+H2655+J2655</f>
        <v>15279</v>
      </c>
      <c r="M2655" s="172" t="s">
        <v>145</v>
      </c>
      <c r="N2655" s="78" t="s">
        <v>342</v>
      </c>
      <c r="O2655" s="78" t="s">
        <v>342</v>
      </c>
      <c r="P2655" s="78" t="s">
        <v>145</v>
      </c>
      <c r="Q2655" s="78" t="s">
        <v>145</v>
      </c>
      <c r="R2655" s="78" t="s">
        <v>145</v>
      </c>
      <c r="AV2655" s="78" t="s">
        <v>145</v>
      </c>
      <c r="AW2655" s="78" t="s">
        <v>145</v>
      </c>
      <c r="AX2655" s="78" t="s">
        <v>145</v>
      </c>
      <c r="AY2655" s="78" t="s">
        <v>145</v>
      </c>
      <c r="AZ2655" s="78" t="s">
        <v>145</v>
      </c>
    </row>
    <row r="2656" spans="1:52" ht="30" customHeight="1">
      <c r="A2656" s="173"/>
      <c r="B2656" s="173"/>
      <c r="C2656" s="173"/>
      <c r="D2656" s="173"/>
      <c r="E2656" s="184"/>
      <c r="F2656" s="178"/>
      <c r="G2656" s="184"/>
      <c r="H2656" s="178"/>
      <c r="I2656" s="184"/>
      <c r="J2656" s="178"/>
      <c r="K2656" s="184"/>
      <c r="L2656" s="178"/>
      <c r="M2656" s="173"/>
    </row>
    <row r="2657" spans="1:52" ht="30" customHeight="1">
      <c r="A2657" s="179" t="s">
        <v>6393</v>
      </c>
      <c r="B2657" s="180"/>
      <c r="C2657" s="180"/>
      <c r="D2657" s="180"/>
      <c r="E2657" s="181"/>
      <c r="F2657" s="182"/>
      <c r="G2657" s="181"/>
      <c r="H2657" s="182"/>
      <c r="I2657" s="181"/>
      <c r="J2657" s="182"/>
      <c r="K2657" s="181"/>
      <c r="L2657" s="182"/>
      <c r="M2657" s="183"/>
      <c r="N2657" s="78" t="s">
        <v>4399</v>
      </c>
    </row>
    <row r="2658" spans="1:52" ht="30" customHeight="1">
      <c r="A2658" s="172" t="s">
        <v>1905</v>
      </c>
      <c r="B2658" s="172" t="s">
        <v>1906</v>
      </c>
      <c r="C2658" s="172" t="s">
        <v>358</v>
      </c>
      <c r="D2658" s="173">
        <v>1.1000000000000001</v>
      </c>
      <c r="E2658" s="184">
        <f>단가대비표!O158</f>
        <v>4419</v>
      </c>
      <c r="F2658" s="178">
        <f>TRUNC(E2658*D2658,1)</f>
        <v>4860.8999999999996</v>
      </c>
      <c r="G2658" s="184">
        <f>단가대비표!P158</f>
        <v>0</v>
      </c>
      <c r="H2658" s="178">
        <f>TRUNC(G2658*D2658,1)</f>
        <v>0</v>
      </c>
      <c r="I2658" s="184">
        <f>단가대비표!V158</f>
        <v>0</v>
      </c>
      <c r="J2658" s="178">
        <f>TRUNC(I2658*D2658,1)</f>
        <v>0</v>
      </c>
      <c r="K2658" s="184">
        <f t="shared" ref="K2658:L2660" si="413">TRUNC(E2658+G2658+I2658,1)</f>
        <v>4419</v>
      </c>
      <c r="L2658" s="178">
        <f t="shared" si="413"/>
        <v>4860.8999999999996</v>
      </c>
      <c r="M2658" s="172" t="s">
        <v>145</v>
      </c>
      <c r="N2658" s="78" t="s">
        <v>4399</v>
      </c>
      <c r="O2658" s="78" t="s">
        <v>6394</v>
      </c>
      <c r="P2658" s="78" t="s">
        <v>332</v>
      </c>
      <c r="Q2658" s="78" t="s">
        <v>332</v>
      </c>
      <c r="R2658" s="78" t="s">
        <v>331</v>
      </c>
      <c r="AV2658" s="78" t="s">
        <v>145</v>
      </c>
      <c r="AW2658" s="78" t="s">
        <v>6395</v>
      </c>
      <c r="AX2658" s="78" t="s">
        <v>145</v>
      </c>
      <c r="AY2658" s="78" t="s">
        <v>145</v>
      </c>
      <c r="AZ2658" s="78" t="s">
        <v>145</v>
      </c>
    </row>
    <row r="2659" spans="1:52" ht="30" customHeight="1">
      <c r="A2659" s="172" t="s">
        <v>1708</v>
      </c>
      <c r="B2659" s="172" t="s">
        <v>1765</v>
      </c>
      <c r="C2659" s="172" t="s">
        <v>1273</v>
      </c>
      <c r="D2659" s="173">
        <v>3.5000000000000003E-2</v>
      </c>
      <c r="E2659" s="184">
        <f>단가대비표!O297</f>
        <v>2732</v>
      </c>
      <c r="F2659" s="178">
        <f>TRUNC(E2659*D2659,1)</f>
        <v>95.6</v>
      </c>
      <c r="G2659" s="184">
        <f>단가대비표!P297</f>
        <v>0</v>
      </c>
      <c r="H2659" s="178">
        <f>TRUNC(G2659*D2659,1)</f>
        <v>0</v>
      </c>
      <c r="I2659" s="184">
        <f>단가대비표!V297</f>
        <v>0</v>
      </c>
      <c r="J2659" s="178">
        <f>TRUNC(I2659*D2659,1)</f>
        <v>0</v>
      </c>
      <c r="K2659" s="184">
        <f t="shared" si="413"/>
        <v>2732</v>
      </c>
      <c r="L2659" s="178">
        <f t="shared" si="413"/>
        <v>95.6</v>
      </c>
      <c r="M2659" s="172" t="s">
        <v>145</v>
      </c>
      <c r="N2659" s="78" t="s">
        <v>4399</v>
      </c>
      <c r="O2659" s="78" t="s">
        <v>5336</v>
      </c>
      <c r="P2659" s="78" t="s">
        <v>332</v>
      </c>
      <c r="Q2659" s="78" t="s">
        <v>332</v>
      </c>
      <c r="R2659" s="78" t="s">
        <v>331</v>
      </c>
      <c r="AV2659" s="78" t="s">
        <v>145</v>
      </c>
      <c r="AW2659" s="78" t="s">
        <v>6396</v>
      </c>
      <c r="AX2659" s="78" t="s">
        <v>145</v>
      </c>
      <c r="AY2659" s="78" t="s">
        <v>145</v>
      </c>
      <c r="AZ2659" s="78" t="s">
        <v>145</v>
      </c>
    </row>
    <row r="2660" spans="1:52" ht="30" customHeight="1">
      <c r="A2660" s="172" t="s">
        <v>1425</v>
      </c>
      <c r="B2660" s="172" t="s">
        <v>1426</v>
      </c>
      <c r="C2660" s="172" t="s">
        <v>358</v>
      </c>
      <c r="D2660" s="173">
        <v>1</v>
      </c>
      <c r="E2660" s="184">
        <f>일위대가목록!E409</f>
        <v>0</v>
      </c>
      <c r="F2660" s="178">
        <f>TRUNC(E2660*D2660,1)</f>
        <v>0</v>
      </c>
      <c r="G2660" s="184">
        <f>일위대가목록!F409</f>
        <v>6742</v>
      </c>
      <c r="H2660" s="178">
        <f>TRUNC(G2660*D2660,1)</f>
        <v>6742</v>
      </c>
      <c r="I2660" s="184">
        <f>일위대가목록!G409</f>
        <v>0</v>
      </c>
      <c r="J2660" s="178">
        <f>TRUNC(I2660*D2660,1)</f>
        <v>0</v>
      </c>
      <c r="K2660" s="184">
        <f t="shared" si="413"/>
        <v>6742</v>
      </c>
      <c r="L2660" s="178">
        <f t="shared" si="413"/>
        <v>6742</v>
      </c>
      <c r="M2660" s="172" t="s">
        <v>1434</v>
      </c>
      <c r="N2660" s="78" t="s">
        <v>4399</v>
      </c>
      <c r="O2660" s="78" t="s">
        <v>4402</v>
      </c>
      <c r="P2660" s="78" t="s">
        <v>331</v>
      </c>
      <c r="Q2660" s="78" t="s">
        <v>332</v>
      </c>
      <c r="R2660" s="78" t="s">
        <v>332</v>
      </c>
      <c r="AV2660" s="78" t="s">
        <v>145</v>
      </c>
      <c r="AW2660" s="78" t="s">
        <v>6397</v>
      </c>
      <c r="AX2660" s="78" t="s">
        <v>145</v>
      </c>
      <c r="AY2660" s="78" t="s">
        <v>145</v>
      </c>
      <c r="AZ2660" s="78" t="s">
        <v>145</v>
      </c>
    </row>
    <row r="2661" spans="1:52" ht="30" customHeight="1">
      <c r="A2661" s="172" t="s">
        <v>1494</v>
      </c>
      <c r="B2661" s="172" t="s">
        <v>145</v>
      </c>
      <c r="C2661" s="172" t="s">
        <v>145</v>
      </c>
      <c r="D2661" s="173"/>
      <c r="E2661" s="184"/>
      <c r="F2661" s="178">
        <f>TRUNC(SUMIF(N2658:N2660, N2657, F2658:F2660),0)</f>
        <v>4956</v>
      </c>
      <c r="G2661" s="184"/>
      <c r="H2661" s="178">
        <f>TRUNC(SUMIF(N2658:N2660, N2657, H2658:H2660),0)</f>
        <v>6742</v>
      </c>
      <c r="I2661" s="184"/>
      <c r="J2661" s="178">
        <f>TRUNC(SUMIF(N2658:N2660, N2657, J2658:J2660),0)</f>
        <v>0</v>
      </c>
      <c r="K2661" s="184"/>
      <c r="L2661" s="178">
        <f>F2661+H2661+J2661</f>
        <v>11698</v>
      </c>
      <c r="M2661" s="172" t="s">
        <v>145</v>
      </c>
      <c r="N2661" s="78" t="s">
        <v>342</v>
      </c>
      <c r="O2661" s="78" t="s">
        <v>342</v>
      </c>
      <c r="P2661" s="78" t="s">
        <v>145</v>
      </c>
      <c r="Q2661" s="78" t="s">
        <v>145</v>
      </c>
      <c r="R2661" s="78" t="s">
        <v>145</v>
      </c>
      <c r="AV2661" s="78" t="s">
        <v>145</v>
      </c>
      <c r="AW2661" s="78" t="s">
        <v>145</v>
      </c>
      <c r="AX2661" s="78" t="s">
        <v>145</v>
      </c>
      <c r="AY2661" s="78" t="s">
        <v>145</v>
      </c>
      <c r="AZ2661" s="78" t="s">
        <v>145</v>
      </c>
    </row>
    <row r="2662" spans="1:52" ht="30" customHeight="1">
      <c r="A2662" s="173"/>
      <c r="B2662" s="173"/>
      <c r="C2662" s="173"/>
      <c r="D2662" s="173"/>
      <c r="E2662" s="184"/>
      <c r="F2662" s="178"/>
      <c r="G2662" s="184"/>
      <c r="H2662" s="178"/>
      <c r="I2662" s="184"/>
      <c r="J2662" s="178"/>
      <c r="K2662" s="184"/>
      <c r="L2662" s="178"/>
      <c r="M2662" s="173"/>
    </row>
    <row r="2663" spans="1:52" ht="30" customHeight="1">
      <c r="A2663" s="179" t="s">
        <v>6398</v>
      </c>
      <c r="B2663" s="180"/>
      <c r="C2663" s="180"/>
      <c r="D2663" s="180"/>
      <c r="E2663" s="181"/>
      <c r="F2663" s="182"/>
      <c r="G2663" s="181"/>
      <c r="H2663" s="182"/>
      <c r="I2663" s="181"/>
      <c r="J2663" s="182"/>
      <c r="K2663" s="181"/>
      <c r="L2663" s="182"/>
      <c r="M2663" s="183"/>
      <c r="N2663" s="78" t="s">
        <v>4400</v>
      </c>
    </row>
    <row r="2664" spans="1:52" ht="30" customHeight="1">
      <c r="A2664" s="172" t="s">
        <v>1639</v>
      </c>
      <c r="B2664" s="172" t="s">
        <v>1640</v>
      </c>
      <c r="C2664" s="172" t="s">
        <v>1273</v>
      </c>
      <c r="D2664" s="173">
        <v>13.816000000000001</v>
      </c>
      <c r="E2664" s="184">
        <f>단가대비표!O104</f>
        <v>895.9</v>
      </c>
      <c r="F2664" s="178">
        <f>TRUNC(E2664*D2664,1)</f>
        <v>12377.7</v>
      </c>
      <c r="G2664" s="184">
        <f>단가대비표!P104</f>
        <v>0</v>
      </c>
      <c r="H2664" s="178">
        <f>TRUNC(G2664*D2664,1)</f>
        <v>0</v>
      </c>
      <c r="I2664" s="184">
        <f>단가대비표!V104</f>
        <v>0</v>
      </c>
      <c r="J2664" s="178">
        <f>TRUNC(I2664*D2664,1)</f>
        <v>0</v>
      </c>
      <c r="K2664" s="184">
        <f t="shared" ref="K2664:L2666" si="414">TRUNC(E2664+G2664+I2664,1)</f>
        <v>895.9</v>
      </c>
      <c r="L2664" s="178">
        <f t="shared" si="414"/>
        <v>12377.7</v>
      </c>
      <c r="M2664" s="172" t="s">
        <v>145</v>
      </c>
      <c r="N2664" s="78" t="s">
        <v>4400</v>
      </c>
      <c r="O2664" s="78" t="s">
        <v>4815</v>
      </c>
      <c r="P2664" s="78" t="s">
        <v>332</v>
      </c>
      <c r="Q2664" s="78" t="s">
        <v>332</v>
      </c>
      <c r="R2664" s="78" t="s">
        <v>331</v>
      </c>
      <c r="AV2664" s="78" t="s">
        <v>145</v>
      </c>
      <c r="AW2664" s="78" t="s">
        <v>6399</v>
      </c>
      <c r="AX2664" s="78" t="s">
        <v>145</v>
      </c>
      <c r="AY2664" s="78" t="s">
        <v>145</v>
      </c>
      <c r="AZ2664" s="78" t="s">
        <v>145</v>
      </c>
    </row>
    <row r="2665" spans="1:52" ht="30" customHeight="1">
      <c r="A2665" s="172" t="s">
        <v>1271</v>
      </c>
      <c r="B2665" s="172" t="s">
        <v>1281</v>
      </c>
      <c r="C2665" s="172" t="s">
        <v>1273</v>
      </c>
      <c r="D2665" s="173">
        <v>12.56</v>
      </c>
      <c r="E2665" s="184">
        <f>일위대가목록!E324</f>
        <v>157</v>
      </c>
      <c r="F2665" s="178">
        <f>TRUNC(E2665*D2665,1)</f>
        <v>1971.9</v>
      </c>
      <c r="G2665" s="184">
        <f>일위대가목록!F324</f>
        <v>5262</v>
      </c>
      <c r="H2665" s="178">
        <f>TRUNC(G2665*D2665,1)</f>
        <v>66090.7</v>
      </c>
      <c r="I2665" s="184">
        <f>일위대가목록!G324</f>
        <v>263</v>
      </c>
      <c r="J2665" s="178">
        <f>TRUNC(I2665*D2665,1)</f>
        <v>3303.2</v>
      </c>
      <c r="K2665" s="184">
        <f t="shared" si="414"/>
        <v>5682</v>
      </c>
      <c r="L2665" s="178">
        <f t="shared" si="414"/>
        <v>71365.8</v>
      </c>
      <c r="M2665" s="172" t="s">
        <v>1245</v>
      </c>
      <c r="N2665" s="78" t="s">
        <v>4400</v>
      </c>
      <c r="O2665" s="78" t="s">
        <v>4317</v>
      </c>
      <c r="P2665" s="78" t="s">
        <v>331</v>
      </c>
      <c r="Q2665" s="78" t="s">
        <v>332</v>
      </c>
      <c r="R2665" s="78" t="s">
        <v>332</v>
      </c>
      <c r="AV2665" s="78" t="s">
        <v>145</v>
      </c>
      <c r="AW2665" s="78" t="s">
        <v>6400</v>
      </c>
      <c r="AX2665" s="78" t="s">
        <v>145</v>
      </c>
      <c r="AY2665" s="78" t="s">
        <v>145</v>
      </c>
      <c r="AZ2665" s="78" t="s">
        <v>145</v>
      </c>
    </row>
    <row r="2666" spans="1:52" ht="30" customHeight="1">
      <c r="A2666" s="172" t="s">
        <v>918</v>
      </c>
      <c r="B2666" s="172" t="s">
        <v>919</v>
      </c>
      <c r="C2666" s="172" t="s">
        <v>1273</v>
      </c>
      <c r="D2666" s="173">
        <v>-0.879</v>
      </c>
      <c r="E2666" s="184">
        <f>단가대비표!O49</f>
        <v>275</v>
      </c>
      <c r="F2666" s="178">
        <f>TRUNC(E2666*D2666,1)</f>
        <v>-241.7</v>
      </c>
      <c r="G2666" s="184">
        <f>단가대비표!P49</f>
        <v>0</v>
      </c>
      <c r="H2666" s="178">
        <f>TRUNC(G2666*D2666,1)</f>
        <v>0</v>
      </c>
      <c r="I2666" s="184">
        <f>단가대비표!V49</f>
        <v>0</v>
      </c>
      <c r="J2666" s="178">
        <f>TRUNC(I2666*D2666,1)</f>
        <v>0</v>
      </c>
      <c r="K2666" s="184">
        <f t="shared" si="414"/>
        <v>275</v>
      </c>
      <c r="L2666" s="178">
        <f t="shared" si="414"/>
        <v>-241.7</v>
      </c>
      <c r="M2666" s="172" t="s">
        <v>920</v>
      </c>
      <c r="N2666" s="78" t="s">
        <v>4400</v>
      </c>
      <c r="O2666" s="78" t="s">
        <v>4641</v>
      </c>
      <c r="P2666" s="78" t="s">
        <v>332</v>
      </c>
      <c r="Q2666" s="78" t="s">
        <v>332</v>
      </c>
      <c r="R2666" s="78" t="s">
        <v>331</v>
      </c>
      <c r="AV2666" s="78" t="s">
        <v>145</v>
      </c>
      <c r="AW2666" s="78" t="s">
        <v>6401</v>
      </c>
      <c r="AX2666" s="78" t="s">
        <v>145</v>
      </c>
      <c r="AY2666" s="78" t="s">
        <v>145</v>
      </c>
      <c r="AZ2666" s="78" t="s">
        <v>145</v>
      </c>
    </row>
    <row r="2667" spans="1:52" ht="30" customHeight="1">
      <c r="A2667" s="172" t="s">
        <v>1494</v>
      </c>
      <c r="B2667" s="172" t="s">
        <v>145</v>
      </c>
      <c r="C2667" s="172" t="s">
        <v>145</v>
      </c>
      <c r="D2667" s="173"/>
      <c r="E2667" s="184"/>
      <c r="F2667" s="178">
        <f>TRUNC(SUMIF(N2664:N2666, N2663, F2664:F2666),0)</f>
        <v>14107</v>
      </c>
      <c r="G2667" s="184"/>
      <c r="H2667" s="178">
        <f>TRUNC(SUMIF(N2664:N2666, N2663, H2664:H2666),0)</f>
        <v>66090</v>
      </c>
      <c r="I2667" s="184"/>
      <c r="J2667" s="178">
        <f>TRUNC(SUMIF(N2664:N2666, N2663, J2664:J2666),0)</f>
        <v>3303</v>
      </c>
      <c r="K2667" s="184"/>
      <c r="L2667" s="178">
        <f>F2667+H2667+J2667</f>
        <v>83500</v>
      </c>
      <c r="M2667" s="172" t="s">
        <v>145</v>
      </c>
      <c r="N2667" s="78" t="s">
        <v>342</v>
      </c>
      <c r="O2667" s="78" t="s">
        <v>342</v>
      </c>
      <c r="P2667" s="78" t="s">
        <v>145</v>
      </c>
      <c r="Q2667" s="78" t="s">
        <v>145</v>
      </c>
      <c r="R2667" s="78" t="s">
        <v>145</v>
      </c>
      <c r="AV2667" s="78" t="s">
        <v>145</v>
      </c>
      <c r="AW2667" s="78" t="s">
        <v>145</v>
      </c>
      <c r="AX2667" s="78" t="s">
        <v>145</v>
      </c>
      <c r="AY2667" s="78" t="s">
        <v>145</v>
      </c>
      <c r="AZ2667" s="78" t="s">
        <v>145</v>
      </c>
    </row>
    <row r="2668" spans="1:52" ht="30" customHeight="1">
      <c r="A2668" s="173"/>
      <c r="B2668" s="173"/>
      <c r="C2668" s="173"/>
      <c r="D2668" s="173"/>
      <c r="E2668" s="184"/>
      <c r="F2668" s="178"/>
      <c r="G2668" s="184"/>
      <c r="H2668" s="178"/>
      <c r="I2668" s="184"/>
      <c r="J2668" s="178"/>
      <c r="K2668" s="184"/>
      <c r="L2668" s="178"/>
      <c r="M2668" s="173"/>
    </row>
    <row r="2669" spans="1:52" ht="30" customHeight="1">
      <c r="A2669" s="179" t="s">
        <v>6402</v>
      </c>
      <c r="B2669" s="180"/>
      <c r="C2669" s="180"/>
      <c r="D2669" s="180"/>
      <c r="E2669" s="181"/>
      <c r="F2669" s="182"/>
      <c r="G2669" s="181"/>
      <c r="H2669" s="182"/>
      <c r="I2669" s="181"/>
      <c r="J2669" s="182"/>
      <c r="K2669" s="181"/>
      <c r="L2669" s="182"/>
      <c r="M2669" s="183"/>
      <c r="N2669" s="78" t="s">
        <v>4401</v>
      </c>
    </row>
    <row r="2670" spans="1:52" ht="30" customHeight="1">
      <c r="A2670" s="172" t="s">
        <v>1345</v>
      </c>
      <c r="B2670" s="172" t="s">
        <v>1346</v>
      </c>
      <c r="C2670" s="172" t="s">
        <v>358</v>
      </c>
      <c r="D2670" s="173">
        <v>1</v>
      </c>
      <c r="E2670" s="184">
        <f>일위대가목록!E323</f>
        <v>260</v>
      </c>
      <c r="F2670" s="178">
        <f t="shared" ref="F2670:F2677" si="415">TRUNC(E2670*D2670,1)</f>
        <v>260</v>
      </c>
      <c r="G2670" s="184">
        <f>일위대가목록!F323</f>
        <v>1436</v>
      </c>
      <c r="H2670" s="178">
        <f t="shared" ref="H2670:H2677" si="416">TRUNC(G2670*D2670,1)</f>
        <v>1436</v>
      </c>
      <c r="I2670" s="184">
        <f>일위대가목록!G323</f>
        <v>0</v>
      </c>
      <c r="J2670" s="178">
        <f t="shared" ref="J2670:J2677" si="417">TRUNC(I2670*D2670,1)</f>
        <v>0</v>
      </c>
      <c r="K2670" s="184">
        <f t="shared" ref="K2670:L2677" si="418">TRUNC(E2670+G2670+I2670,1)</f>
        <v>1696</v>
      </c>
      <c r="L2670" s="178">
        <f t="shared" si="418"/>
        <v>1696</v>
      </c>
      <c r="M2670" s="172" t="s">
        <v>1242</v>
      </c>
      <c r="N2670" s="78" t="s">
        <v>4401</v>
      </c>
      <c r="O2670" s="78" t="s">
        <v>4316</v>
      </c>
      <c r="P2670" s="78" t="s">
        <v>331</v>
      </c>
      <c r="Q2670" s="78" t="s">
        <v>332</v>
      </c>
      <c r="R2670" s="78" t="s">
        <v>332</v>
      </c>
      <c r="AV2670" s="78" t="s">
        <v>145</v>
      </c>
      <c r="AW2670" s="78" t="s">
        <v>6403</v>
      </c>
      <c r="AX2670" s="78" t="s">
        <v>145</v>
      </c>
      <c r="AY2670" s="78" t="s">
        <v>145</v>
      </c>
      <c r="AZ2670" s="78" t="s">
        <v>145</v>
      </c>
    </row>
    <row r="2671" spans="1:52" ht="30" customHeight="1">
      <c r="A2671" s="172" t="s">
        <v>1862</v>
      </c>
      <c r="B2671" s="172" t="s">
        <v>1863</v>
      </c>
      <c r="C2671" s="172" t="s">
        <v>1604</v>
      </c>
      <c r="D2671" s="173">
        <v>0.21579999999999999</v>
      </c>
      <c r="E2671" s="184">
        <f>단가대비표!O311</f>
        <v>6067</v>
      </c>
      <c r="F2671" s="178">
        <f t="shared" si="415"/>
        <v>1309.2</v>
      </c>
      <c r="G2671" s="184">
        <f>단가대비표!P311</f>
        <v>0</v>
      </c>
      <c r="H2671" s="178">
        <f t="shared" si="416"/>
        <v>0</v>
      </c>
      <c r="I2671" s="184">
        <f>단가대비표!V311</f>
        <v>0</v>
      </c>
      <c r="J2671" s="178">
        <f t="shared" si="417"/>
        <v>0</v>
      </c>
      <c r="K2671" s="184">
        <f t="shared" si="418"/>
        <v>6067</v>
      </c>
      <c r="L2671" s="178">
        <f t="shared" si="418"/>
        <v>1309.2</v>
      </c>
      <c r="M2671" s="172" t="s">
        <v>145</v>
      </c>
      <c r="N2671" s="78" t="s">
        <v>4401</v>
      </c>
      <c r="O2671" s="78" t="s">
        <v>6183</v>
      </c>
      <c r="P2671" s="78" t="s">
        <v>332</v>
      </c>
      <c r="Q2671" s="78" t="s">
        <v>332</v>
      </c>
      <c r="R2671" s="78" t="s">
        <v>331</v>
      </c>
      <c r="AV2671" s="78" t="s">
        <v>145</v>
      </c>
      <c r="AW2671" s="78" t="s">
        <v>6404</v>
      </c>
      <c r="AX2671" s="78" t="s">
        <v>145</v>
      </c>
      <c r="AY2671" s="78" t="s">
        <v>145</v>
      </c>
      <c r="AZ2671" s="78" t="s">
        <v>145</v>
      </c>
    </row>
    <row r="2672" spans="1:52" ht="30" customHeight="1">
      <c r="A2672" s="172" t="s">
        <v>1714</v>
      </c>
      <c r="B2672" s="172" t="s">
        <v>1861</v>
      </c>
      <c r="C2672" s="172" t="s">
        <v>1604</v>
      </c>
      <c r="D2672" s="173">
        <v>1.04E-2</v>
      </c>
      <c r="E2672" s="184">
        <f>단가대비표!O318</f>
        <v>3583.33</v>
      </c>
      <c r="F2672" s="178">
        <f t="shared" si="415"/>
        <v>37.200000000000003</v>
      </c>
      <c r="G2672" s="184">
        <f>단가대비표!P318</f>
        <v>0</v>
      </c>
      <c r="H2672" s="178">
        <f t="shared" si="416"/>
        <v>0</v>
      </c>
      <c r="I2672" s="184">
        <f>단가대비표!V318</f>
        <v>0</v>
      </c>
      <c r="J2672" s="178">
        <f t="shared" si="417"/>
        <v>0</v>
      </c>
      <c r="K2672" s="184">
        <f t="shared" si="418"/>
        <v>3583.3</v>
      </c>
      <c r="L2672" s="178">
        <f t="shared" si="418"/>
        <v>37.200000000000003</v>
      </c>
      <c r="M2672" s="172" t="s">
        <v>145</v>
      </c>
      <c r="N2672" s="78" t="s">
        <v>4401</v>
      </c>
      <c r="O2672" s="78" t="s">
        <v>4624</v>
      </c>
      <c r="P2672" s="78" t="s">
        <v>332</v>
      </c>
      <c r="Q2672" s="78" t="s">
        <v>332</v>
      </c>
      <c r="R2672" s="78" t="s">
        <v>331</v>
      </c>
      <c r="AV2672" s="78" t="s">
        <v>145</v>
      </c>
      <c r="AW2672" s="78" t="s">
        <v>6405</v>
      </c>
      <c r="AX2672" s="78" t="s">
        <v>145</v>
      </c>
      <c r="AY2672" s="78" t="s">
        <v>145</v>
      </c>
      <c r="AZ2672" s="78" t="s">
        <v>145</v>
      </c>
    </row>
    <row r="2673" spans="1:52" ht="30" customHeight="1">
      <c r="A2673" s="172" t="s">
        <v>1717</v>
      </c>
      <c r="B2673" s="172" t="s">
        <v>1514</v>
      </c>
      <c r="C2673" s="172" t="s">
        <v>1515</v>
      </c>
      <c r="D2673" s="173">
        <v>2.7000000000000001E-3</v>
      </c>
      <c r="E2673" s="184">
        <f>단가대비표!O365</f>
        <v>0</v>
      </c>
      <c r="F2673" s="178">
        <f t="shared" si="415"/>
        <v>0</v>
      </c>
      <c r="G2673" s="184">
        <f>단가대비표!P365</f>
        <v>253409</v>
      </c>
      <c r="H2673" s="178">
        <f t="shared" si="416"/>
        <v>684.2</v>
      </c>
      <c r="I2673" s="184">
        <f>단가대비표!V365</f>
        <v>0</v>
      </c>
      <c r="J2673" s="178">
        <f t="shared" si="417"/>
        <v>0</v>
      </c>
      <c r="K2673" s="184">
        <f t="shared" si="418"/>
        <v>253409</v>
      </c>
      <c r="L2673" s="178">
        <f t="shared" si="418"/>
        <v>684.2</v>
      </c>
      <c r="M2673" s="172" t="s">
        <v>1879</v>
      </c>
      <c r="N2673" s="78" t="s">
        <v>4401</v>
      </c>
      <c r="O2673" s="78" t="s">
        <v>4626</v>
      </c>
      <c r="P2673" s="78" t="s">
        <v>332</v>
      </c>
      <c r="Q2673" s="78" t="s">
        <v>332</v>
      </c>
      <c r="R2673" s="78" t="s">
        <v>331</v>
      </c>
      <c r="V2673">
        <v>1</v>
      </c>
      <c r="AV2673" s="78" t="s">
        <v>145</v>
      </c>
      <c r="AW2673" s="78" t="s">
        <v>6406</v>
      </c>
      <c r="AX2673" s="78" t="s">
        <v>145</v>
      </c>
      <c r="AY2673" s="78" t="s">
        <v>145</v>
      </c>
      <c r="AZ2673" s="78" t="s">
        <v>145</v>
      </c>
    </row>
    <row r="2674" spans="1:52" ht="30" customHeight="1">
      <c r="A2674" s="172" t="s">
        <v>1516</v>
      </c>
      <c r="B2674" s="172" t="s">
        <v>1514</v>
      </c>
      <c r="C2674" s="172" t="s">
        <v>1515</v>
      </c>
      <c r="D2674" s="173">
        <v>1.2999999999999999E-3</v>
      </c>
      <c r="E2674" s="184">
        <f>단가대비표!O345</f>
        <v>0</v>
      </c>
      <c r="F2674" s="178">
        <f t="shared" si="415"/>
        <v>0</v>
      </c>
      <c r="G2674" s="184">
        <f>단가대비표!P345</f>
        <v>169804</v>
      </c>
      <c r="H2674" s="178">
        <f t="shared" si="416"/>
        <v>220.7</v>
      </c>
      <c r="I2674" s="184">
        <f>단가대비표!V345</f>
        <v>0</v>
      </c>
      <c r="J2674" s="178">
        <f t="shared" si="417"/>
        <v>0</v>
      </c>
      <c r="K2674" s="184">
        <f t="shared" si="418"/>
        <v>169804</v>
      </c>
      <c r="L2674" s="178">
        <f t="shared" si="418"/>
        <v>220.7</v>
      </c>
      <c r="M2674" s="172" t="s">
        <v>1879</v>
      </c>
      <c r="N2674" s="78" t="s">
        <v>4401</v>
      </c>
      <c r="O2674" s="78" t="s">
        <v>4472</v>
      </c>
      <c r="P2674" s="78" t="s">
        <v>332</v>
      </c>
      <c r="Q2674" s="78" t="s">
        <v>332</v>
      </c>
      <c r="R2674" s="78" t="s">
        <v>331</v>
      </c>
      <c r="V2674">
        <v>1</v>
      </c>
      <c r="AV2674" s="78" t="s">
        <v>145</v>
      </c>
      <c r="AW2674" s="78" t="s">
        <v>6407</v>
      </c>
      <c r="AX2674" s="78" t="s">
        <v>145</v>
      </c>
      <c r="AY2674" s="78" t="s">
        <v>145</v>
      </c>
      <c r="AZ2674" s="78" t="s">
        <v>145</v>
      </c>
    </row>
    <row r="2675" spans="1:52" ht="30" customHeight="1">
      <c r="A2675" s="172" t="s">
        <v>1717</v>
      </c>
      <c r="B2675" s="172" t="s">
        <v>1514</v>
      </c>
      <c r="C2675" s="172" t="s">
        <v>1515</v>
      </c>
      <c r="D2675" s="173">
        <v>2.7000000000000001E-3</v>
      </c>
      <c r="E2675" s="184">
        <f>단가대비표!O365</f>
        <v>0</v>
      </c>
      <c r="F2675" s="178">
        <f t="shared" si="415"/>
        <v>0</v>
      </c>
      <c r="G2675" s="184">
        <f>단가대비표!P365</f>
        <v>253409</v>
      </c>
      <c r="H2675" s="178">
        <f t="shared" si="416"/>
        <v>684.2</v>
      </c>
      <c r="I2675" s="184">
        <f>단가대비표!V365</f>
        <v>0</v>
      </c>
      <c r="J2675" s="178">
        <f t="shared" si="417"/>
        <v>0</v>
      </c>
      <c r="K2675" s="184">
        <f t="shared" si="418"/>
        <v>253409</v>
      </c>
      <c r="L2675" s="178">
        <f t="shared" si="418"/>
        <v>684.2</v>
      </c>
      <c r="M2675" s="172" t="s">
        <v>1879</v>
      </c>
      <c r="N2675" s="78" t="s">
        <v>4401</v>
      </c>
      <c r="O2675" s="78" t="s">
        <v>4626</v>
      </c>
      <c r="P2675" s="78" t="s">
        <v>332</v>
      </c>
      <c r="Q2675" s="78" t="s">
        <v>332</v>
      </c>
      <c r="R2675" s="78" t="s">
        <v>331</v>
      </c>
      <c r="V2675">
        <v>1</v>
      </c>
      <c r="AV2675" s="78" t="s">
        <v>145</v>
      </c>
      <c r="AW2675" s="78" t="s">
        <v>6406</v>
      </c>
      <c r="AX2675" s="78" t="s">
        <v>145</v>
      </c>
      <c r="AY2675" s="78" t="s">
        <v>145</v>
      </c>
      <c r="AZ2675" s="78" t="s">
        <v>145</v>
      </c>
    </row>
    <row r="2676" spans="1:52" ht="30" customHeight="1">
      <c r="A2676" s="172" t="s">
        <v>1516</v>
      </c>
      <c r="B2676" s="172" t="s">
        <v>1514</v>
      </c>
      <c r="C2676" s="172" t="s">
        <v>1515</v>
      </c>
      <c r="D2676" s="173">
        <v>1.2999999999999999E-3</v>
      </c>
      <c r="E2676" s="184">
        <f>단가대비표!O345</f>
        <v>0</v>
      </c>
      <c r="F2676" s="178">
        <f t="shared" si="415"/>
        <v>0</v>
      </c>
      <c r="G2676" s="184">
        <f>단가대비표!P345</f>
        <v>169804</v>
      </c>
      <c r="H2676" s="178">
        <f t="shared" si="416"/>
        <v>220.7</v>
      </c>
      <c r="I2676" s="184">
        <f>단가대비표!V345</f>
        <v>0</v>
      </c>
      <c r="J2676" s="178">
        <f t="shared" si="417"/>
        <v>0</v>
      </c>
      <c r="K2676" s="184">
        <f t="shared" si="418"/>
        <v>169804</v>
      </c>
      <c r="L2676" s="178">
        <f t="shared" si="418"/>
        <v>220.7</v>
      </c>
      <c r="M2676" s="172" t="s">
        <v>1879</v>
      </c>
      <c r="N2676" s="78" t="s">
        <v>4401</v>
      </c>
      <c r="O2676" s="78" t="s">
        <v>4472</v>
      </c>
      <c r="P2676" s="78" t="s">
        <v>332</v>
      </c>
      <c r="Q2676" s="78" t="s">
        <v>332</v>
      </c>
      <c r="R2676" s="78" t="s">
        <v>331</v>
      </c>
      <c r="V2676">
        <v>1</v>
      </c>
      <c r="AV2676" s="78" t="s">
        <v>145</v>
      </c>
      <c r="AW2676" s="78" t="s">
        <v>6407</v>
      </c>
      <c r="AX2676" s="78" t="s">
        <v>145</v>
      </c>
      <c r="AY2676" s="78" t="s">
        <v>145</v>
      </c>
      <c r="AZ2676" s="78" t="s">
        <v>145</v>
      </c>
    </row>
    <row r="2677" spans="1:52" ht="30" customHeight="1">
      <c r="A2677" s="172" t="s">
        <v>1880</v>
      </c>
      <c r="B2677" s="172" t="s">
        <v>1881</v>
      </c>
      <c r="C2677" s="172" t="s">
        <v>1096</v>
      </c>
      <c r="D2677" s="173">
        <v>1</v>
      </c>
      <c r="E2677" s="184">
        <f>TRUNC(SUMIF(V2670:V2677, RIGHTB(O2677, 1), H2670:H2677)*U2677, 2)</f>
        <v>217.17</v>
      </c>
      <c r="F2677" s="178">
        <f t="shared" si="415"/>
        <v>217.1</v>
      </c>
      <c r="G2677" s="184">
        <v>0</v>
      </c>
      <c r="H2677" s="178">
        <f t="shared" si="416"/>
        <v>0</v>
      </c>
      <c r="I2677" s="184">
        <v>0</v>
      </c>
      <c r="J2677" s="178">
        <f t="shared" si="417"/>
        <v>0</v>
      </c>
      <c r="K2677" s="184">
        <f t="shared" si="418"/>
        <v>217.1</v>
      </c>
      <c r="L2677" s="178">
        <f t="shared" si="418"/>
        <v>217.1</v>
      </c>
      <c r="M2677" s="172" t="s">
        <v>145</v>
      </c>
      <c r="N2677" s="78" t="s">
        <v>4401</v>
      </c>
      <c r="O2677" s="78" t="s">
        <v>4186</v>
      </c>
      <c r="P2677" s="78" t="s">
        <v>332</v>
      </c>
      <c r="Q2677" s="78" t="s">
        <v>332</v>
      </c>
      <c r="R2677" s="78" t="s">
        <v>332</v>
      </c>
      <c r="S2677">
        <v>1</v>
      </c>
      <c r="T2677">
        <v>0</v>
      </c>
      <c r="U2677">
        <v>0.12</v>
      </c>
      <c r="AV2677" s="78" t="s">
        <v>145</v>
      </c>
      <c r="AW2677" s="78" t="s">
        <v>6408</v>
      </c>
      <c r="AX2677" s="78" t="s">
        <v>145</v>
      </c>
      <c r="AY2677" s="78" t="s">
        <v>145</v>
      </c>
      <c r="AZ2677" s="78" t="s">
        <v>145</v>
      </c>
    </row>
    <row r="2678" spans="1:52" ht="30" customHeight="1">
      <c r="A2678" s="172" t="s">
        <v>1494</v>
      </c>
      <c r="B2678" s="172" t="s">
        <v>145</v>
      </c>
      <c r="C2678" s="172" t="s">
        <v>145</v>
      </c>
      <c r="D2678" s="173"/>
      <c r="E2678" s="184"/>
      <c r="F2678" s="178">
        <f>TRUNC(SUMIF(N2670:N2677, N2669, F2670:F2677),0)</f>
        <v>1823</v>
      </c>
      <c r="G2678" s="184"/>
      <c r="H2678" s="178">
        <f>TRUNC(SUMIF(N2670:N2677, N2669, H2670:H2677),0)</f>
        <v>3245</v>
      </c>
      <c r="I2678" s="184"/>
      <c r="J2678" s="178">
        <f>TRUNC(SUMIF(N2670:N2677, N2669, J2670:J2677),0)</f>
        <v>0</v>
      </c>
      <c r="K2678" s="184"/>
      <c r="L2678" s="178">
        <f>F2678+H2678+J2678</f>
        <v>5068</v>
      </c>
      <c r="M2678" s="172" t="s">
        <v>145</v>
      </c>
      <c r="N2678" s="78" t="s">
        <v>342</v>
      </c>
      <c r="O2678" s="78" t="s">
        <v>342</v>
      </c>
      <c r="P2678" s="78" t="s">
        <v>145</v>
      </c>
      <c r="Q2678" s="78" t="s">
        <v>145</v>
      </c>
      <c r="R2678" s="78" t="s">
        <v>145</v>
      </c>
      <c r="AV2678" s="78" t="s">
        <v>145</v>
      </c>
      <c r="AW2678" s="78" t="s">
        <v>145</v>
      </c>
      <c r="AX2678" s="78" t="s">
        <v>145</v>
      </c>
      <c r="AY2678" s="78" t="s">
        <v>145</v>
      </c>
      <c r="AZ2678" s="78" t="s">
        <v>145</v>
      </c>
    </row>
    <row r="2679" spans="1:52" ht="30" customHeight="1">
      <c r="A2679" s="173"/>
      <c r="B2679" s="173"/>
      <c r="C2679" s="173"/>
      <c r="D2679" s="173"/>
      <c r="E2679" s="184"/>
      <c r="F2679" s="178"/>
      <c r="G2679" s="184"/>
      <c r="H2679" s="178"/>
      <c r="I2679" s="184"/>
      <c r="J2679" s="178"/>
      <c r="K2679" s="184"/>
      <c r="L2679" s="178"/>
      <c r="M2679" s="173"/>
    </row>
    <row r="2680" spans="1:52" ht="30" customHeight="1">
      <c r="A2680" s="179" t="s">
        <v>6409</v>
      </c>
      <c r="B2680" s="180"/>
      <c r="C2680" s="180"/>
      <c r="D2680" s="180"/>
      <c r="E2680" s="181"/>
      <c r="F2680" s="182"/>
      <c r="G2680" s="181"/>
      <c r="H2680" s="182"/>
      <c r="I2680" s="181"/>
      <c r="J2680" s="182"/>
      <c r="K2680" s="181"/>
      <c r="L2680" s="182"/>
      <c r="M2680" s="183"/>
      <c r="N2680" s="78" t="s">
        <v>4402</v>
      </c>
    </row>
    <row r="2681" spans="1:52" ht="30" customHeight="1">
      <c r="A2681" s="172" t="s">
        <v>1672</v>
      </c>
      <c r="B2681" s="172" t="s">
        <v>1514</v>
      </c>
      <c r="C2681" s="172" t="s">
        <v>1515</v>
      </c>
      <c r="D2681" s="173">
        <v>0.02</v>
      </c>
      <c r="E2681" s="184">
        <f>단가대비표!O366</f>
        <v>0</v>
      </c>
      <c r="F2681" s="178">
        <f>TRUNC(E2681*D2681,1)</f>
        <v>0</v>
      </c>
      <c r="G2681" s="184">
        <f>단가대비표!P366</f>
        <v>252249</v>
      </c>
      <c r="H2681" s="178">
        <f>TRUNC(G2681*D2681,1)</f>
        <v>5044.8999999999996</v>
      </c>
      <c r="I2681" s="184">
        <f>단가대비표!V366</f>
        <v>0</v>
      </c>
      <c r="J2681" s="178">
        <f>TRUNC(I2681*D2681,1)</f>
        <v>0</v>
      </c>
      <c r="K2681" s="184">
        <f>TRUNC(E2681+G2681+I2681,1)</f>
        <v>252249</v>
      </c>
      <c r="L2681" s="178">
        <f>TRUNC(F2681+H2681+J2681,1)</f>
        <v>5044.8999999999996</v>
      </c>
      <c r="M2681" s="172" t="s">
        <v>145</v>
      </c>
      <c r="N2681" s="78" t="s">
        <v>4402</v>
      </c>
      <c r="O2681" s="78" t="s">
        <v>4926</v>
      </c>
      <c r="P2681" s="78" t="s">
        <v>332</v>
      </c>
      <c r="Q2681" s="78" t="s">
        <v>332</v>
      </c>
      <c r="R2681" s="78" t="s">
        <v>331</v>
      </c>
      <c r="AV2681" s="78" t="s">
        <v>145</v>
      </c>
      <c r="AW2681" s="78" t="s">
        <v>6410</v>
      </c>
      <c r="AX2681" s="78" t="s">
        <v>145</v>
      </c>
      <c r="AY2681" s="78" t="s">
        <v>145</v>
      </c>
      <c r="AZ2681" s="78" t="s">
        <v>145</v>
      </c>
    </row>
    <row r="2682" spans="1:52" ht="30" customHeight="1">
      <c r="A2682" s="172" t="s">
        <v>1516</v>
      </c>
      <c r="B2682" s="172" t="s">
        <v>1514</v>
      </c>
      <c r="C2682" s="172" t="s">
        <v>1515</v>
      </c>
      <c r="D2682" s="173">
        <v>0.01</v>
      </c>
      <c r="E2682" s="184">
        <f>단가대비표!O345</f>
        <v>0</v>
      </c>
      <c r="F2682" s="178">
        <f>TRUNC(E2682*D2682,1)</f>
        <v>0</v>
      </c>
      <c r="G2682" s="184">
        <f>단가대비표!P345</f>
        <v>169804</v>
      </c>
      <c r="H2682" s="178">
        <f>TRUNC(G2682*D2682,1)</f>
        <v>1698</v>
      </c>
      <c r="I2682" s="184">
        <f>단가대비표!V345</f>
        <v>0</v>
      </c>
      <c r="J2682" s="178">
        <f>TRUNC(I2682*D2682,1)</f>
        <v>0</v>
      </c>
      <c r="K2682" s="184">
        <f>TRUNC(E2682+G2682+I2682,1)</f>
        <v>169804</v>
      </c>
      <c r="L2682" s="178">
        <f>TRUNC(F2682+H2682+J2682,1)</f>
        <v>1698</v>
      </c>
      <c r="M2682" s="172" t="s">
        <v>145</v>
      </c>
      <c r="N2682" s="78" t="s">
        <v>4402</v>
      </c>
      <c r="O2682" s="78" t="s">
        <v>4472</v>
      </c>
      <c r="P2682" s="78" t="s">
        <v>332</v>
      </c>
      <c r="Q2682" s="78" t="s">
        <v>332</v>
      </c>
      <c r="R2682" s="78" t="s">
        <v>331</v>
      </c>
      <c r="AV2682" s="78" t="s">
        <v>145</v>
      </c>
      <c r="AW2682" s="78" t="s">
        <v>6411</v>
      </c>
      <c r="AX2682" s="78" t="s">
        <v>145</v>
      </c>
      <c r="AY2682" s="78" t="s">
        <v>145</v>
      </c>
      <c r="AZ2682" s="78" t="s">
        <v>145</v>
      </c>
    </row>
    <row r="2683" spans="1:52" ht="30" customHeight="1">
      <c r="A2683" s="172" t="s">
        <v>1494</v>
      </c>
      <c r="B2683" s="172" t="s">
        <v>145</v>
      </c>
      <c r="C2683" s="172" t="s">
        <v>145</v>
      </c>
      <c r="D2683" s="173"/>
      <c r="E2683" s="184"/>
      <c r="F2683" s="178">
        <f>TRUNC(SUMIF(N2681:N2682, N2680, F2681:F2682),0)</f>
        <v>0</v>
      </c>
      <c r="G2683" s="184"/>
      <c r="H2683" s="178">
        <f>TRUNC(SUMIF(N2681:N2682, N2680, H2681:H2682),0)</f>
        <v>6742</v>
      </c>
      <c r="I2683" s="184"/>
      <c r="J2683" s="178">
        <f>TRUNC(SUMIF(N2681:N2682, N2680, J2681:J2682),0)</f>
        <v>0</v>
      </c>
      <c r="K2683" s="184"/>
      <c r="L2683" s="178">
        <f>F2683+H2683+J2683</f>
        <v>6742</v>
      </c>
      <c r="M2683" s="172" t="s">
        <v>145</v>
      </c>
      <c r="N2683" s="78" t="s">
        <v>342</v>
      </c>
      <c r="O2683" s="78" t="s">
        <v>342</v>
      </c>
      <c r="P2683" s="78" t="s">
        <v>145</v>
      </c>
      <c r="Q2683" s="78" t="s">
        <v>145</v>
      </c>
      <c r="R2683" s="78" t="s">
        <v>145</v>
      </c>
      <c r="AV2683" s="78" t="s">
        <v>145</v>
      </c>
      <c r="AW2683" s="78" t="s">
        <v>145</v>
      </c>
      <c r="AX2683" s="78" t="s">
        <v>145</v>
      </c>
      <c r="AY2683" s="78" t="s">
        <v>145</v>
      </c>
      <c r="AZ2683" s="78" t="s">
        <v>145</v>
      </c>
    </row>
    <row r="2684" spans="1:52" ht="30" customHeight="1">
      <c r="A2684" s="173"/>
      <c r="B2684" s="173"/>
      <c r="C2684" s="173"/>
      <c r="D2684" s="173"/>
      <c r="E2684" s="184"/>
      <c r="F2684" s="178"/>
      <c r="G2684" s="184"/>
      <c r="H2684" s="178"/>
      <c r="I2684" s="184"/>
      <c r="J2684" s="178"/>
      <c r="K2684" s="184"/>
      <c r="L2684" s="178"/>
      <c r="M2684" s="173"/>
    </row>
    <row r="2685" spans="1:52" ht="30" customHeight="1">
      <c r="A2685" s="179" t="s">
        <v>6412</v>
      </c>
      <c r="B2685" s="180"/>
      <c r="C2685" s="180"/>
      <c r="D2685" s="180"/>
      <c r="E2685" s="181"/>
      <c r="F2685" s="182"/>
      <c r="G2685" s="181"/>
      <c r="H2685" s="182"/>
      <c r="I2685" s="181"/>
      <c r="J2685" s="182"/>
      <c r="K2685" s="181"/>
      <c r="L2685" s="182"/>
      <c r="M2685" s="183"/>
      <c r="N2685" s="78" t="s">
        <v>4403</v>
      </c>
    </row>
    <row r="2686" spans="1:52" ht="30" customHeight="1">
      <c r="A2686" s="172" t="s">
        <v>1639</v>
      </c>
      <c r="B2686" s="172" t="s">
        <v>1677</v>
      </c>
      <c r="C2686" s="172" t="s">
        <v>1273</v>
      </c>
      <c r="D2686" s="173">
        <v>10.362</v>
      </c>
      <c r="E2686" s="184">
        <f>단가대비표!O102</f>
        <v>885.6</v>
      </c>
      <c r="F2686" s="178">
        <f>TRUNC(E2686*D2686,1)</f>
        <v>9176.5</v>
      </c>
      <c r="G2686" s="184">
        <f>단가대비표!P102</f>
        <v>0</v>
      </c>
      <c r="H2686" s="178">
        <f>TRUNC(G2686*D2686,1)</f>
        <v>0</v>
      </c>
      <c r="I2686" s="184">
        <f>단가대비표!V102</f>
        <v>0</v>
      </c>
      <c r="J2686" s="178">
        <f>TRUNC(I2686*D2686,1)</f>
        <v>0</v>
      </c>
      <c r="K2686" s="184">
        <f t="shared" ref="K2686:L2688" si="419">TRUNC(E2686+G2686+I2686,1)</f>
        <v>885.6</v>
      </c>
      <c r="L2686" s="178">
        <f t="shared" si="419"/>
        <v>9176.5</v>
      </c>
      <c r="M2686" s="172" t="s">
        <v>145</v>
      </c>
      <c r="N2686" s="78" t="s">
        <v>4403</v>
      </c>
      <c r="O2686" s="78" t="s">
        <v>4963</v>
      </c>
      <c r="P2686" s="78" t="s">
        <v>332</v>
      </c>
      <c r="Q2686" s="78" t="s">
        <v>332</v>
      </c>
      <c r="R2686" s="78" t="s">
        <v>331</v>
      </c>
      <c r="AV2686" s="78" t="s">
        <v>145</v>
      </c>
      <c r="AW2686" s="78" t="s">
        <v>6413</v>
      </c>
      <c r="AX2686" s="78" t="s">
        <v>145</v>
      </c>
      <c r="AY2686" s="78" t="s">
        <v>145</v>
      </c>
      <c r="AZ2686" s="78" t="s">
        <v>145</v>
      </c>
    </row>
    <row r="2687" spans="1:52" ht="30" customHeight="1">
      <c r="A2687" s="172" t="s">
        <v>1271</v>
      </c>
      <c r="B2687" s="172" t="s">
        <v>1281</v>
      </c>
      <c r="C2687" s="172" t="s">
        <v>1273</v>
      </c>
      <c r="D2687" s="173">
        <v>9.42</v>
      </c>
      <c r="E2687" s="184">
        <f>일위대가목록!E324</f>
        <v>157</v>
      </c>
      <c r="F2687" s="178">
        <f>TRUNC(E2687*D2687,1)</f>
        <v>1478.9</v>
      </c>
      <c r="G2687" s="184">
        <f>일위대가목록!F324</f>
        <v>5262</v>
      </c>
      <c r="H2687" s="178">
        <f>TRUNC(G2687*D2687,1)</f>
        <v>49568</v>
      </c>
      <c r="I2687" s="184">
        <f>일위대가목록!G324</f>
        <v>263</v>
      </c>
      <c r="J2687" s="178">
        <f>TRUNC(I2687*D2687,1)</f>
        <v>2477.4</v>
      </c>
      <c r="K2687" s="184">
        <f t="shared" si="419"/>
        <v>5682</v>
      </c>
      <c r="L2687" s="178">
        <f t="shared" si="419"/>
        <v>53524.3</v>
      </c>
      <c r="M2687" s="172" t="s">
        <v>1245</v>
      </c>
      <c r="N2687" s="78" t="s">
        <v>4403</v>
      </c>
      <c r="O2687" s="78" t="s">
        <v>4317</v>
      </c>
      <c r="P2687" s="78" t="s">
        <v>331</v>
      </c>
      <c r="Q2687" s="78" t="s">
        <v>332</v>
      </c>
      <c r="R2687" s="78" t="s">
        <v>332</v>
      </c>
      <c r="AV2687" s="78" t="s">
        <v>145</v>
      </c>
      <c r="AW2687" s="78" t="s">
        <v>6414</v>
      </c>
      <c r="AX2687" s="78" t="s">
        <v>145</v>
      </c>
      <c r="AY2687" s="78" t="s">
        <v>145</v>
      </c>
      <c r="AZ2687" s="78" t="s">
        <v>145</v>
      </c>
    </row>
    <row r="2688" spans="1:52" ht="30" customHeight="1">
      <c r="A2688" s="172" t="s">
        <v>918</v>
      </c>
      <c r="B2688" s="172" t="s">
        <v>919</v>
      </c>
      <c r="C2688" s="172" t="s">
        <v>1273</v>
      </c>
      <c r="D2688" s="173">
        <v>-0.65900000000000003</v>
      </c>
      <c r="E2688" s="184">
        <f>단가대비표!O49</f>
        <v>275</v>
      </c>
      <c r="F2688" s="178">
        <f>TRUNC(E2688*D2688,1)</f>
        <v>-181.2</v>
      </c>
      <c r="G2688" s="184">
        <f>단가대비표!P49</f>
        <v>0</v>
      </c>
      <c r="H2688" s="178">
        <f>TRUNC(G2688*D2688,1)</f>
        <v>0</v>
      </c>
      <c r="I2688" s="184">
        <f>단가대비표!V49</f>
        <v>0</v>
      </c>
      <c r="J2688" s="178">
        <f>TRUNC(I2688*D2688,1)</f>
        <v>0</v>
      </c>
      <c r="K2688" s="184">
        <f t="shared" si="419"/>
        <v>275</v>
      </c>
      <c r="L2688" s="178">
        <f t="shared" si="419"/>
        <v>-181.2</v>
      </c>
      <c r="M2688" s="172" t="s">
        <v>920</v>
      </c>
      <c r="N2688" s="78" t="s">
        <v>4403</v>
      </c>
      <c r="O2688" s="78" t="s">
        <v>4641</v>
      </c>
      <c r="P2688" s="78" t="s">
        <v>332</v>
      </c>
      <c r="Q2688" s="78" t="s">
        <v>332</v>
      </c>
      <c r="R2688" s="78" t="s">
        <v>331</v>
      </c>
      <c r="AV2688" s="78" t="s">
        <v>145</v>
      </c>
      <c r="AW2688" s="78" t="s">
        <v>6415</v>
      </c>
      <c r="AX2688" s="78" t="s">
        <v>145</v>
      </c>
      <c r="AY2688" s="78" t="s">
        <v>145</v>
      </c>
      <c r="AZ2688" s="78" t="s">
        <v>145</v>
      </c>
    </row>
    <row r="2689" spans="1:52" ht="30" customHeight="1">
      <c r="A2689" s="172" t="s">
        <v>1494</v>
      </c>
      <c r="B2689" s="172" t="s">
        <v>145</v>
      </c>
      <c r="C2689" s="172" t="s">
        <v>145</v>
      </c>
      <c r="D2689" s="173"/>
      <c r="E2689" s="184"/>
      <c r="F2689" s="178">
        <f>TRUNC(SUMIF(N2686:N2688, N2685, F2686:F2688),0)</f>
        <v>10474</v>
      </c>
      <c r="G2689" s="184"/>
      <c r="H2689" s="178">
        <f>TRUNC(SUMIF(N2686:N2688, N2685, H2686:H2688),0)</f>
        <v>49568</v>
      </c>
      <c r="I2689" s="184"/>
      <c r="J2689" s="178">
        <f>TRUNC(SUMIF(N2686:N2688, N2685, J2686:J2688),0)</f>
        <v>2477</v>
      </c>
      <c r="K2689" s="184"/>
      <c r="L2689" s="178">
        <f>F2689+H2689+J2689</f>
        <v>62519</v>
      </c>
      <c r="M2689" s="172" t="s">
        <v>145</v>
      </c>
      <c r="N2689" s="78" t="s">
        <v>342</v>
      </c>
      <c r="O2689" s="78" t="s">
        <v>342</v>
      </c>
      <c r="P2689" s="78" t="s">
        <v>145</v>
      </c>
      <c r="Q2689" s="78" t="s">
        <v>145</v>
      </c>
      <c r="R2689" s="78" t="s">
        <v>145</v>
      </c>
      <c r="AV2689" s="78" t="s">
        <v>145</v>
      </c>
      <c r="AW2689" s="78" t="s">
        <v>145</v>
      </c>
      <c r="AX2689" s="78" t="s">
        <v>145</v>
      </c>
      <c r="AY2689" s="78" t="s">
        <v>145</v>
      </c>
      <c r="AZ2689" s="78" t="s">
        <v>145</v>
      </c>
    </row>
    <row r="2690" spans="1:52" ht="30" customHeight="1">
      <c r="A2690" s="173"/>
      <c r="B2690" s="173"/>
      <c r="C2690" s="173"/>
      <c r="D2690" s="173"/>
      <c r="E2690" s="184"/>
      <c r="F2690" s="178"/>
      <c r="G2690" s="184"/>
      <c r="H2690" s="178"/>
      <c r="I2690" s="184"/>
      <c r="J2690" s="178"/>
      <c r="K2690" s="184"/>
      <c r="L2690" s="178"/>
      <c r="M2690" s="173"/>
    </row>
    <row r="2691" spans="1:52" ht="30" customHeight="1">
      <c r="A2691" s="179" t="s">
        <v>6416</v>
      </c>
      <c r="B2691" s="180"/>
      <c r="C2691" s="180"/>
      <c r="D2691" s="180"/>
      <c r="E2691" s="181"/>
      <c r="F2691" s="182"/>
      <c r="G2691" s="181"/>
      <c r="H2691" s="182"/>
      <c r="I2691" s="181"/>
      <c r="J2691" s="182"/>
      <c r="K2691" s="181"/>
      <c r="L2691" s="182"/>
      <c r="M2691" s="183"/>
      <c r="N2691" s="78" t="s">
        <v>4404</v>
      </c>
    </row>
    <row r="2692" spans="1:52" ht="30" customHeight="1">
      <c r="A2692" s="172" t="s">
        <v>1672</v>
      </c>
      <c r="B2692" s="172" t="s">
        <v>1514</v>
      </c>
      <c r="C2692" s="172" t="s">
        <v>1515</v>
      </c>
      <c r="D2692" s="173">
        <v>0.05</v>
      </c>
      <c r="E2692" s="184">
        <f>단가대비표!O366</f>
        <v>0</v>
      </c>
      <c r="F2692" s="178">
        <f>TRUNC(E2692*D2692,1)</f>
        <v>0</v>
      </c>
      <c r="G2692" s="184">
        <f>단가대비표!P366</f>
        <v>252249</v>
      </c>
      <c r="H2692" s="178">
        <f>TRUNC(G2692*D2692,1)</f>
        <v>12612.4</v>
      </c>
      <c r="I2692" s="184">
        <f>단가대비표!V366</f>
        <v>0</v>
      </c>
      <c r="J2692" s="178">
        <f>TRUNC(I2692*D2692,1)</f>
        <v>0</v>
      </c>
      <c r="K2692" s="184">
        <f t="shared" ref="K2692:L2694" si="420">TRUNC(E2692+G2692+I2692,1)</f>
        <v>252249</v>
      </c>
      <c r="L2692" s="178">
        <f t="shared" si="420"/>
        <v>12612.4</v>
      </c>
      <c r="M2692" s="172" t="s">
        <v>145</v>
      </c>
      <c r="N2692" s="78" t="s">
        <v>4404</v>
      </c>
      <c r="O2692" s="78" t="s">
        <v>4926</v>
      </c>
      <c r="P2692" s="78" t="s">
        <v>332</v>
      </c>
      <c r="Q2692" s="78" t="s">
        <v>332</v>
      </c>
      <c r="R2692" s="78" t="s">
        <v>331</v>
      </c>
      <c r="AV2692" s="78" t="s">
        <v>145</v>
      </c>
      <c r="AW2692" s="78" t="s">
        <v>6417</v>
      </c>
      <c r="AX2692" s="78" t="s">
        <v>145</v>
      </c>
      <c r="AY2692" s="78" t="s">
        <v>145</v>
      </c>
      <c r="AZ2692" s="78" t="s">
        <v>145</v>
      </c>
    </row>
    <row r="2693" spans="1:52" ht="30" customHeight="1">
      <c r="A2693" s="172" t="s">
        <v>1516</v>
      </c>
      <c r="B2693" s="172" t="s">
        <v>1514</v>
      </c>
      <c r="C2693" s="172" t="s">
        <v>1515</v>
      </c>
      <c r="D2693" s="173">
        <v>2.5000000000000001E-2</v>
      </c>
      <c r="E2693" s="184">
        <f>단가대비표!O345</f>
        <v>0</v>
      </c>
      <c r="F2693" s="178">
        <f>TRUNC(E2693*D2693,1)</f>
        <v>0</v>
      </c>
      <c r="G2693" s="184">
        <f>단가대비표!P345</f>
        <v>169804</v>
      </c>
      <c r="H2693" s="178">
        <f>TRUNC(G2693*D2693,1)</f>
        <v>4245.1000000000004</v>
      </c>
      <c r="I2693" s="184">
        <f>단가대비표!V345</f>
        <v>0</v>
      </c>
      <c r="J2693" s="178">
        <f>TRUNC(I2693*D2693,1)</f>
        <v>0</v>
      </c>
      <c r="K2693" s="184">
        <f t="shared" si="420"/>
        <v>169804</v>
      </c>
      <c r="L2693" s="178">
        <f t="shared" si="420"/>
        <v>4245.1000000000004</v>
      </c>
      <c r="M2693" s="172" t="s">
        <v>145</v>
      </c>
      <c r="N2693" s="78" t="s">
        <v>4404</v>
      </c>
      <c r="O2693" s="78" t="s">
        <v>4472</v>
      </c>
      <c r="P2693" s="78" t="s">
        <v>332</v>
      </c>
      <c r="Q2693" s="78" t="s">
        <v>332</v>
      </c>
      <c r="R2693" s="78" t="s">
        <v>331</v>
      </c>
      <c r="AV2693" s="78" t="s">
        <v>145</v>
      </c>
      <c r="AW2693" s="78" t="s">
        <v>6418</v>
      </c>
      <c r="AX2693" s="78" t="s">
        <v>145</v>
      </c>
      <c r="AY2693" s="78" t="s">
        <v>145</v>
      </c>
      <c r="AZ2693" s="78" t="s">
        <v>145</v>
      </c>
    </row>
    <row r="2694" spans="1:52" ht="30" customHeight="1">
      <c r="A2694" s="172" t="s">
        <v>1708</v>
      </c>
      <c r="B2694" s="172" t="s">
        <v>1907</v>
      </c>
      <c r="C2694" s="172" t="s">
        <v>1273</v>
      </c>
      <c r="D2694" s="173">
        <v>0.34499999999999997</v>
      </c>
      <c r="E2694" s="184">
        <f>단가대비표!O296</f>
        <v>2692</v>
      </c>
      <c r="F2694" s="178">
        <f>TRUNC(E2694*D2694,1)</f>
        <v>928.7</v>
      </c>
      <c r="G2694" s="184">
        <f>단가대비표!P296</f>
        <v>0</v>
      </c>
      <c r="H2694" s="178">
        <f>TRUNC(G2694*D2694,1)</f>
        <v>0</v>
      </c>
      <c r="I2694" s="184">
        <f>단가대비표!V296</f>
        <v>0</v>
      </c>
      <c r="J2694" s="178">
        <f>TRUNC(I2694*D2694,1)</f>
        <v>0</v>
      </c>
      <c r="K2694" s="184">
        <f t="shared" si="420"/>
        <v>2692</v>
      </c>
      <c r="L2694" s="178">
        <f t="shared" si="420"/>
        <v>928.7</v>
      </c>
      <c r="M2694" s="172" t="s">
        <v>145</v>
      </c>
      <c r="N2694" s="78" t="s">
        <v>4404</v>
      </c>
      <c r="O2694" s="78" t="s">
        <v>6419</v>
      </c>
      <c r="P2694" s="78" t="s">
        <v>332</v>
      </c>
      <c r="Q2694" s="78" t="s">
        <v>332</v>
      </c>
      <c r="R2694" s="78" t="s">
        <v>331</v>
      </c>
      <c r="AV2694" s="78" t="s">
        <v>145</v>
      </c>
      <c r="AW2694" s="78" t="s">
        <v>6420</v>
      </c>
      <c r="AX2694" s="78" t="s">
        <v>145</v>
      </c>
      <c r="AY2694" s="78" t="s">
        <v>145</v>
      </c>
      <c r="AZ2694" s="78" t="s">
        <v>145</v>
      </c>
    </row>
    <row r="2695" spans="1:52" ht="30" customHeight="1">
      <c r="A2695" s="172" t="s">
        <v>1494</v>
      </c>
      <c r="B2695" s="172" t="s">
        <v>145</v>
      </c>
      <c r="C2695" s="172" t="s">
        <v>145</v>
      </c>
      <c r="D2695" s="173"/>
      <c r="E2695" s="184"/>
      <c r="F2695" s="178">
        <f>TRUNC(SUMIF(N2692:N2694, N2691, F2692:F2694),0)</f>
        <v>928</v>
      </c>
      <c r="G2695" s="184"/>
      <c r="H2695" s="178">
        <f>TRUNC(SUMIF(N2692:N2694, N2691, H2692:H2694),0)</f>
        <v>16857</v>
      </c>
      <c r="I2695" s="184"/>
      <c r="J2695" s="178">
        <f>TRUNC(SUMIF(N2692:N2694, N2691, J2692:J2694),0)</f>
        <v>0</v>
      </c>
      <c r="K2695" s="184"/>
      <c r="L2695" s="178">
        <f>F2695+H2695+J2695</f>
        <v>17785</v>
      </c>
      <c r="M2695" s="172" t="s">
        <v>145</v>
      </c>
      <c r="N2695" s="78" t="s">
        <v>342</v>
      </c>
      <c r="O2695" s="78" t="s">
        <v>342</v>
      </c>
      <c r="P2695" s="78" t="s">
        <v>145</v>
      </c>
      <c r="Q2695" s="78" t="s">
        <v>145</v>
      </c>
      <c r="R2695" s="78" t="s">
        <v>145</v>
      </c>
      <c r="AV2695" s="78" t="s">
        <v>145</v>
      </c>
      <c r="AW2695" s="78" t="s">
        <v>145</v>
      </c>
      <c r="AX2695" s="78" t="s">
        <v>145</v>
      </c>
      <c r="AY2695" s="78" t="s">
        <v>145</v>
      </c>
      <c r="AZ2695" s="78" t="s">
        <v>145</v>
      </c>
    </row>
    <row r="2696" spans="1:52" ht="30" customHeight="1">
      <c r="A2696" s="173"/>
      <c r="B2696" s="173"/>
      <c r="C2696" s="173"/>
      <c r="D2696" s="173"/>
      <c r="E2696" s="184"/>
      <c r="F2696" s="178"/>
      <c r="G2696" s="184"/>
      <c r="H2696" s="178"/>
      <c r="I2696" s="184"/>
      <c r="J2696" s="178"/>
      <c r="K2696" s="184"/>
      <c r="L2696" s="178"/>
      <c r="M2696" s="173"/>
    </row>
    <row r="2697" spans="1:52" ht="30" customHeight="1">
      <c r="A2697" s="179" t="s">
        <v>6421</v>
      </c>
      <c r="B2697" s="180"/>
      <c r="C2697" s="180"/>
      <c r="D2697" s="180"/>
      <c r="E2697" s="181"/>
      <c r="F2697" s="182"/>
      <c r="G2697" s="181"/>
      <c r="H2697" s="182"/>
      <c r="I2697" s="181"/>
      <c r="J2697" s="182"/>
      <c r="K2697" s="181"/>
      <c r="L2697" s="182"/>
      <c r="M2697" s="183"/>
      <c r="N2697" s="78" t="s">
        <v>4405</v>
      </c>
    </row>
    <row r="2698" spans="1:52" ht="30" customHeight="1">
      <c r="A2698" s="172" t="s">
        <v>1672</v>
      </c>
      <c r="B2698" s="172" t="s">
        <v>1514</v>
      </c>
      <c r="C2698" s="172" t="s">
        <v>1515</v>
      </c>
      <c r="D2698" s="173">
        <v>4.3999999999999997E-2</v>
      </c>
      <c r="E2698" s="184">
        <f>단가대비표!O366</f>
        <v>0</v>
      </c>
      <c r="F2698" s="178">
        <f>TRUNC(E2698*D2698,1)</f>
        <v>0</v>
      </c>
      <c r="G2698" s="184">
        <f>단가대비표!P366</f>
        <v>252249</v>
      </c>
      <c r="H2698" s="178">
        <f>TRUNC(G2698*D2698,1)</f>
        <v>11098.9</v>
      </c>
      <c r="I2698" s="184">
        <f>단가대비표!V366</f>
        <v>0</v>
      </c>
      <c r="J2698" s="178">
        <f>TRUNC(I2698*D2698,1)</f>
        <v>0</v>
      </c>
      <c r="K2698" s="184">
        <f t="shared" ref="K2698:L2700" si="421">TRUNC(E2698+G2698+I2698,1)</f>
        <v>252249</v>
      </c>
      <c r="L2698" s="178">
        <f t="shared" si="421"/>
        <v>11098.9</v>
      </c>
      <c r="M2698" s="172" t="s">
        <v>145</v>
      </c>
      <c r="N2698" s="78" t="s">
        <v>4405</v>
      </c>
      <c r="O2698" s="78" t="s">
        <v>4926</v>
      </c>
      <c r="P2698" s="78" t="s">
        <v>332</v>
      </c>
      <c r="Q2698" s="78" t="s">
        <v>332</v>
      </c>
      <c r="R2698" s="78" t="s">
        <v>331</v>
      </c>
      <c r="V2698">
        <v>1</v>
      </c>
      <c r="AV2698" s="78" t="s">
        <v>145</v>
      </c>
      <c r="AW2698" s="78" t="s">
        <v>6422</v>
      </c>
      <c r="AX2698" s="78" t="s">
        <v>145</v>
      </c>
      <c r="AY2698" s="78" t="s">
        <v>145</v>
      </c>
      <c r="AZ2698" s="78" t="s">
        <v>145</v>
      </c>
    </row>
    <row r="2699" spans="1:52" ht="30" customHeight="1">
      <c r="A2699" s="172" t="s">
        <v>1516</v>
      </c>
      <c r="B2699" s="172" t="s">
        <v>1514</v>
      </c>
      <c r="C2699" s="172" t="s">
        <v>1515</v>
      </c>
      <c r="D2699" s="173">
        <v>2.1999999999999999E-2</v>
      </c>
      <c r="E2699" s="184">
        <f>단가대비표!O345</f>
        <v>0</v>
      </c>
      <c r="F2699" s="178">
        <f>TRUNC(E2699*D2699,1)</f>
        <v>0</v>
      </c>
      <c r="G2699" s="184">
        <f>단가대비표!P345</f>
        <v>169804</v>
      </c>
      <c r="H2699" s="178">
        <f>TRUNC(G2699*D2699,1)</f>
        <v>3735.6</v>
      </c>
      <c r="I2699" s="184">
        <f>단가대비표!V345</f>
        <v>0</v>
      </c>
      <c r="J2699" s="178">
        <f>TRUNC(I2699*D2699,1)</f>
        <v>0</v>
      </c>
      <c r="K2699" s="184">
        <f t="shared" si="421"/>
        <v>169804</v>
      </c>
      <c r="L2699" s="178">
        <f t="shared" si="421"/>
        <v>3735.6</v>
      </c>
      <c r="M2699" s="172" t="s">
        <v>145</v>
      </c>
      <c r="N2699" s="78" t="s">
        <v>4405</v>
      </c>
      <c r="O2699" s="78" t="s">
        <v>4472</v>
      </c>
      <c r="P2699" s="78" t="s">
        <v>332</v>
      </c>
      <c r="Q2699" s="78" t="s">
        <v>332</v>
      </c>
      <c r="R2699" s="78" t="s">
        <v>331</v>
      </c>
      <c r="V2699">
        <v>1</v>
      </c>
      <c r="AV2699" s="78" t="s">
        <v>145</v>
      </c>
      <c r="AW2699" s="78" t="s">
        <v>6423</v>
      </c>
      <c r="AX2699" s="78" t="s">
        <v>145</v>
      </c>
      <c r="AY2699" s="78" t="s">
        <v>145</v>
      </c>
      <c r="AZ2699" s="78" t="s">
        <v>145</v>
      </c>
    </row>
    <row r="2700" spans="1:52" ht="30" customHeight="1">
      <c r="A2700" s="172" t="s">
        <v>1580</v>
      </c>
      <c r="B2700" s="172" t="s">
        <v>1673</v>
      </c>
      <c r="C2700" s="172" t="s">
        <v>1096</v>
      </c>
      <c r="D2700" s="173">
        <v>1</v>
      </c>
      <c r="E2700" s="184">
        <v>0</v>
      </c>
      <c r="F2700" s="178">
        <f>TRUNC(E2700*D2700,1)</f>
        <v>0</v>
      </c>
      <c r="G2700" s="184">
        <v>0</v>
      </c>
      <c r="H2700" s="178">
        <f>TRUNC(G2700*D2700,1)</f>
        <v>0</v>
      </c>
      <c r="I2700" s="184">
        <f>TRUNC(SUMIF(V2698:V2700, RIGHTB(O2700, 1), H2698:H2700)*U2700, 2)</f>
        <v>445.03</v>
      </c>
      <c r="J2700" s="178">
        <f>TRUNC(I2700*D2700,1)</f>
        <v>445</v>
      </c>
      <c r="K2700" s="184">
        <f t="shared" si="421"/>
        <v>445</v>
      </c>
      <c r="L2700" s="178">
        <f t="shared" si="421"/>
        <v>445</v>
      </c>
      <c r="M2700" s="172" t="s">
        <v>145</v>
      </c>
      <c r="N2700" s="78" t="s">
        <v>4405</v>
      </c>
      <c r="O2700" s="78" t="s">
        <v>4186</v>
      </c>
      <c r="P2700" s="78" t="s">
        <v>332</v>
      </c>
      <c r="Q2700" s="78" t="s">
        <v>332</v>
      </c>
      <c r="R2700" s="78" t="s">
        <v>332</v>
      </c>
      <c r="S2700">
        <v>1</v>
      </c>
      <c r="T2700">
        <v>2</v>
      </c>
      <c r="U2700">
        <v>0.03</v>
      </c>
      <c r="AV2700" s="78" t="s">
        <v>145</v>
      </c>
      <c r="AW2700" s="78" t="s">
        <v>6424</v>
      </c>
      <c r="AX2700" s="78" t="s">
        <v>145</v>
      </c>
      <c r="AY2700" s="78" t="s">
        <v>145</v>
      </c>
      <c r="AZ2700" s="78" t="s">
        <v>145</v>
      </c>
    </row>
    <row r="2701" spans="1:52" ht="30" customHeight="1">
      <c r="A2701" s="172" t="s">
        <v>1494</v>
      </c>
      <c r="B2701" s="172" t="s">
        <v>145</v>
      </c>
      <c r="C2701" s="172" t="s">
        <v>145</v>
      </c>
      <c r="D2701" s="173"/>
      <c r="E2701" s="184"/>
      <c r="F2701" s="178">
        <f>TRUNC(SUMIF(N2698:N2700, N2697, F2698:F2700),0)</f>
        <v>0</v>
      </c>
      <c r="G2701" s="184"/>
      <c r="H2701" s="178">
        <f>TRUNC(SUMIF(N2698:N2700, N2697, H2698:H2700),0)</f>
        <v>14834</v>
      </c>
      <c r="I2701" s="184"/>
      <c r="J2701" s="178">
        <f>TRUNC(SUMIF(N2698:N2700, N2697, J2698:J2700),0)</f>
        <v>445</v>
      </c>
      <c r="K2701" s="184"/>
      <c r="L2701" s="178">
        <f>F2701+H2701+J2701</f>
        <v>15279</v>
      </c>
      <c r="M2701" s="172" t="s">
        <v>145</v>
      </c>
      <c r="N2701" s="78" t="s">
        <v>342</v>
      </c>
      <c r="O2701" s="78" t="s">
        <v>342</v>
      </c>
      <c r="P2701" s="78" t="s">
        <v>145</v>
      </c>
      <c r="Q2701" s="78" t="s">
        <v>145</v>
      </c>
      <c r="R2701" s="78" t="s">
        <v>145</v>
      </c>
      <c r="AV2701" s="78" t="s">
        <v>145</v>
      </c>
      <c r="AW2701" s="78" t="s">
        <v>145</v>
      </c>
      <c r="AX2701" s="78" t="s">
        <v>145</v>
      </c>
      <c r="AY2701" s="78" t="s">
        <v>145</v>
      </c>
      <c r="AZ2701" s="78" t="s">
        <v>145</v>
      </c>
    </row>
    <row r="2702" spans="1:52" ht="30" customHeight="1">
      <c r="A2702" s="173"/>
      <c r="B2702" s="173"/>
      <c r="C2702" s="173"/>
      <c r="D2702" s="173"/>
      <c r="E2702" s="184"/>
      <c r="F2702" s="178"/>
      <c r="G2702" s="184"/>
      <c r="H2702" s="178"/>
      <c r="I2702" s="184"/>
      <c r="J2702" s="178"/>
      <c r="K2702" s="184"/>
      <c r="L2702" s="178"/>
      <c r="M2702" s="173"/>
    </row>
    <row r="2703" spans="1:52" ht="30" customHeight="1">
      <c r="A2703" s="179" t="s">
        <v>6425</v>
      </c>
      <c r="B2703" s="180"/>
      <c r="C2703" s="180"/>
      <c r="D2703" s="180"/>
      <c r="E2703" s="181"/>
      <c r="F2703" s="182"/>
      <c r="G2703" s="181"/>
      <c r="H2703" s="182"/>
      <c r="I2703" s="181"/>
      <c r="J2703" s="182"/>
      <c r="K2703" s="181"/>
      <c r="L2703" s="182"/>
      <c r="M2703" s="183"/>
      <c r="N2703" s="78" t="s">
        <v>4406</v>
      </c>
    </row>
    <row r="2704" spans="1:52" ht="30" customHeight="1">
      <c r="A2704" s="172" t="s">
        <v>1672</v>
      </c>
      <c r="B2704" s="172" t="s">
        <v>1514</v>
      </c>
      <c r="C2704" s="172" t="s">
        <v>1515</v>
      </c>
      <c r="D2704" s="173">
        <v>4.2999999999999997E-2</v>
      </c>
      <c r="E2704" s="184">
        <f>단가대비표!O366</f>
        <v>0</v>
      </c>
      <c r="F2704" s="178">
        <f>TRUNC(E2704*D2704,1)</f>
        <v>0</v>
      </c>
      <c r="G2704" s="184">
        <f>단가대비표!P366</f>
        <v>252249</v>
      </c>
      <c r="H2704" s="178">
        <f>TRUNC(G2704*D2704,1)</f>
        <v>10846.7</v>
      </c>
      <c r="I2704" s="184">
        <f>단가대비표!V366</f>
        <v>0</v>
      </c>
      <c r="J2704" s="178">
        <f>TRUNC(I2704*D2704,1)</f>
        <v>0</v>
      </c>
      <c r="K2704" s="184">
        <f>TRUNC(E2704+G2704+I2704,1)</f>
        <v>252249</v>
      </c>
      <c r="L2704" s="178">
        <f>TRUNC(F2704+H2704+J2704,1)</f>
        <v>10846.7</v>
      </c>
      <c r="M2704" s="172" t="s">
        <v>145</v>
      </c>
      <c r="N2704" s="78" t="s">
        <v>4406</v>
      </c>
      <c r="O2704" s="78" t="s">
        <v>4926</v>
      </c>
      <c r="P2704" s="78" t="s">
        <v>332</v>
      </c>
      <c r="Q2704" s="78" t="s">
        <v>332</v>
      </c>
      <c r="R2704" s="78" t="s">
        <v>331</v>
      </c>
      <c r="AV2704" s="78" t="s">
        <v>145</v>
      </c>
      <c r="AW2704" s="78" t="s">
        <v>6426</v>
      </c>
      <c r="AX2704" s="78" t="s">
        <v>145</v>
      </c>
      <c r="AY2704" s="78" t="s">
        <v>145</v>
      </c>
      <c r="AZ2704" s="78" t="s">
        <v>145</v>
      </c>
    </row>
    <row r="2705" spans="1:52" ht="30" customHeight="1">
      <c r="A2705" s="172" t="s">
        <v>1516</v>
      </c>
      <c r="B2705" s="172" t="s">
        <v>1514</v>
      </c>
      <c r="C2705" s="172" t="s">
        <v>1515</v>
      </c>
      <c r="D2705" s="173">
        <v>2.1000000000000001E-2</v>
      </c>
      <c r="E2705" s="184">
        <f>단가대비표!O345</f>
        <v>0</v>
      </c>
      <c r="F2705" s="178">
        <f>TRUNC(E2705*D2705,1)</f>
        <v>0</v>
      </c>
      <c r="G2705" s="184">
        <f>단가대비표!P345</f>
        <v>169804</v>
      </c>
      <c r="H2705" s="178">
        <f>TRUNC(G2705*D2705,1)</f>
        <v>3565.8</v>
      </c>
      <c r="I2705" s="184">
        <f>단가대비표!V345</f>
        <v>0</v>
      </c>
      <c r="J2705" s="178">
        <f>TRUNC(I2705*D2705,1)</f>
        <v>0</v>
      </c>
      <c r="K2705" s="184">
        <f>TRUNC(E2705+G2705+I2705,1)</f>
        <v>169804</v>
      </c>
      <c r="L2705" s="178">
        <f>TRUNC(F2705+H2705+J2705,1)</f>
        <v>3565.8</v>
      </c>
      <c r="M2705" s="172" t="s">
        <v>145</v>
      </c>
      <c r="N2705" s="78" t="s">
        <v>4406</v>
      </c>
      <c r="O2705" s="78" t="s">
        <v>4472</v>
      </c>
      <c r="P2705" s="78" t="s">
        <v>332</v>
      </c>
      <c r="Q2705" s="78" t="s">
        <v>332</v>
      </c>
      <c r="R2705" s="78" t="s">
        <v>331</v>
      </c>
      <c r="AV2705" s="78" t="s">
        <v>145</v>
      </c>
      <c r="AW2705" s="78" t="s">
        <v>6427</v>
      </c>
      <c r="AX2705" s="78" t="s">
        <v>145</v>
      </c>
      <c r="AY2705" s="78" t="s">
        <v>145</v>
      </c>
      <c r="AZ2705" s="78" t="s">
        <v>145</v>
      </c>
    </row>
    <row r="2706" spans="1:52" ht="30" customHeight="1">
      <c r="A2706" s="172" t="s">
        <v>1494</v>
      </c>
      <c r="B2706" s="172" t="s">
        <v>145</v>
      </c>
      <c r="C2706" s="172" t="s">
        <v>145</v>
      </c>
      <c r="D2706" s="173"/>
      <c r="E2706" s="184"/>
      <c r="F2706" s="178">
        <f>TRUNC(SUMIF(N2704:N2705, N2703, F2704:F2705),0)</f>
        <v>0</v>
      </c>
      <c r="G2706" s="184"/>
      <c r="H2706" s="178">
        <f>TRUNC(SUMIF(N2704:N2705, N2703, H2704:H2705),0)</f>
        <v>14412</v>
      </c>
      <c r="I2706" s="184"/>
      <c r="J2706" s="178">
        <f>TRUNC(SUMIF(N2704:N2705, N2703, J2704:J2705),0)</f>
        <v>0</v>
      </c>
      <c r="K2706" s="184"/>
      <c r="L2706" s="178">
        <f>F2706+H2706+J2706</f>
        <v>14412</v>
      </c>
      <c r="M2706" s="172" t="s">
        <v>145</v>
      </c>
      <c r="N2706" s="78" t="s">
        <v>342</v>
      </c>
      <c r="O2706" s="78" t="s">
        <v>342</v>
      </c>
      <c r="P2706" s="78" t="s">
        <v>145</v>
      </c>
      <c r="Q2706" s="78" t="s">
        <v>145</v>
      </c>
      <c r="R2706" s="78" t="s">
        <v>145</v>
      </c>
      <c r="AV2706" s="78" t="s">
        <v>145</v>
      </c>
      <c r="AW2706" s="78" t="s">
        <v>145</v>
      </c>
      <c r="AX2706" s="78" t="s">
        <v>145</v>
      </c>
      <c r="AY2706" s="78" t="s">
        <v>145</v>
      </c>
      <c r="AZ2706" s="78" t="s">
        <v>145</v>
      </c>
    </row>
    <row r="2707" spans="1:52" ht="30" customHeight="1">
      <c r="A2707" s="173"/>
      <c r="B2707" s="173"/>
      <c r="C2707" s="173"/>
      <c r="D2707" s="173"/>
      <c r="E2707" s="184"/>
      <c r="F2707" s="178"/>
      <c r="G2707" s="184"/>
      <c r="H2707" s="178"/>
      <c r="I2707" s="184"/>
      <c r="J2707" s="178"/>
      <c r="K2707" s="184"/>
      <c r="L2707" s="178"/>
      <c r="M2707" s="173"/>
    </row>
    <row r="2708" spans="1:52" ht="30" customHeight="1">
      <c r="A2708" s="179" t="s">
        <v>6428</v>
      </c>
      <c r="B2708" s="180"/>
      <c r="C2708" s="180"/>
      <c r="D2708" s="180"/>
      <c r="E2708" s="181"/>
      <c r="F2708" s="182"/>
      <c r="G2708" s="181"/>
      <c r="H2708" s="182"/>
      <c r="I2708" s="181"/>
      <c r="J2708" s="182"/>
      <c r="K2708" s="181"/>
      <c r="L2708" s="182"/>
      <c r="M2708" s="183"/>
      <c r="N2708" s="78" t="s">
        <v>4407</v>
      </c>
    </row>
    <row r="2709" spans="1:52" ht="30" customHeight="1">
      <c r="A2709" s="172" t="s">
        <v>1672</v>
      </c>
      <c r="B2709" s="172" t="s">
        <v>1514</v>
      </c>
      <c r="C2709" s="172" t="s">
        <v>1515</v>
      </c>
      <c r="D2709" s="173">
        <v>2.5000000000000001E-2</v>
      </c>
      <c r="E2709" s="184">
        <f>단가대비표!O366</f>
        <v>0</v>
      </c>
      <c r="F2709" s="178">
        <f>TRUNC(E2709*D2709,1)</f>
        <v>0</v>
      </c>
      <c r="G2709" s="184">
        <f>단가대비표!P366</f>
        <v>252249</v>
      </c>
      <c r="H2709" s="178">
        <f>TRUNC(G2709*D2709,1)</f>
        <v>6306.2</v>
      </c>
      <c r="I2709" s="184">
        <f>단가대비표!V366</f>
        <v>0</v>
      </c>
      <c r="J2709" s="178">
        <f>TRUNC(I2709*D2709,1)</f>
        <v>0</v>
      </c>
      <c r="K2709" s="184">
        <f>TRUNC(E2709+G2709+I2709,1)</f>
        <v>252249</v>
      </c>
      <c r="L2709" s="178">
        <f>TRUNC(F2709+H2709+J2709,1)</f>
        <v>6306.2</v>
      </c>
      <c r="M2709" s="172" t="s">
        <v>145</v>
      </c>
      <c r="N2709" s="78" t="s">
        <v>4407</v>
      </c>
      <c r="O2709" s="78" t="s">
        <v>4926</v>
      </c>
      <c r="P2709" s="78" t="s">
        <v>332</v>
      </c>
      <c r="Q2709" s="78" t="s">
        <v>332</v>
      </c>
      <c r="R2709" s="78" t="s">
        <v>331</v>
      </c>
      <c r="AV2709" s="78" t="s">
        <v>145</v>
      </c>
      <c r="AW2709" s="78" t="s">
        <v>6429</v>
      </c>
      <c r="AX2709" s="78" t="s">
        <v>145</v>
      </c>
      <c r="AY2709" s="78" t="s">
        <v>145</v>
      </c>
      <c r="AZ2709" s="78" t="s">
        <v>145</v>
      </c>
    </row>
    <row r="2710" spans="1:52" ht="30" customHeight="1">
      <c r="A2710" s="172" t="s">
        <v>1516</v>
      </c>
      <c r="B2710" s="172" t="s">
        <v>1514</v>
      </c>
      <c r="C2710" s="172" t="s">
        <v>1515</v>
      </c>
      <c r="D2710" s="173">
        <v>1.2999999999999999E-2</v>
      </c>
      <c r="E2710" s="184">
        <f>단가대비표!O345</f>
        <v>0</v>
      </c>
      <c r="F2710" s="178">
        <f>TRUNC(E2710*D2710,1)</f>
        <v>0</v>
      </c>
      <c r="G2710" s="184">
        <f>단가대비표!P345</f>
        <v>169804</v>
      </c>
      <c r="H2710" s="178">
        <f>TRUNC(G2710*D2710,1)</f>
        <v>2207.4</v>
      </c>
      <c r="I2710" s="184">
        <f>단가대비표!V345</f>
        <v>0</v>
      </c>
      <c r="J2710" s="178">
        <f>TRUNC(I2710*D2710,1)</f>
        <v>0</v>
      </c>
      <c r="K2710" s="184">
        <f>TRUNC(E2710+G2710+I2710,1)</f>
        <v>169804</v>
      </c>
      <c r="L2710" s="178">
        <f>TRUNC(F2710+H2710+J2710,1)</f>
        <v>2207.4</v>
      </c>
      <c r="M2710" s="172" t="s">
        <v>145</v>
      </c>
      <c r="N2710" s="78" t="s">
        <v>4407</v>
      </c>
      <c r="O2710" s="78" t="s">
        <v>4472</v>
      </c>
      <c r="P2710" s="78" t="s">
        <v>332</v>
      </c>
      <c r="Q2710" s="78" t="s">
        <v>332</v>
      </c>
      <c r="R2710" s="78" t="s">
        <v>331</v>
      </c>
      <c r="AV2710" s="78" t="s">
        <v>145</v>
      </c>
      <c r="AW2710" s="78" t="s">
        <v>6430</v>
      </c>
      <c r="AX2710" s="78" t="s">
        <v>145</v>
      </c>
      <c r="AY2710" s="78" t="s">
        <v>145</v>
      </c>
      <c r="AZ2710" s="78" t="s">
        <v>145</v>
      </c>
    </row>
    <row r="2711" spans="1:52" ht="30" customHeight="1">
      <c r="A2711" s="172" t="s">
        <v>1494</v>
      </c>
      <c r="B2711" s="172" t="s">
        <v>145</v>
      </c>
      <c r="C2711" s="172" t="s">
        <v>145</v>
      </c>
      <c r="D2711" s="173"/>
      <c r="E2711" s="184"/>
      <c r="F2711" s="178">
        <f>TRUNC(SUMIF(N2709:N2710, N2708, F2709:F2710),0)</f>
        <v>0</v>
      </c>
      <c r="G2711" s="184"/>
      <c r="H2711" s="178">
        <f>TRUNC(SUMIF(N2709:N2710, N2708, H2709:H2710),0)</f>
        <v>8513</v>
      </c>
      <c r="I2711" s="184"/>
      <c r="J2711" s="178">
        <f>TRUNC(SUMIF(N2709:N2710, N2708, J2709:J2710),0)</f>
        <v>0</v>
      </c>
      <c r="K2711" s="184"/>
      <c r="L2711" s="178">
        <f>F2711+H2711+J2711</f>
        <v>8513</v>
      </c>
      <c r="M2711" s="172" t="s">
        <v>145</v>
      </c>
      <c r="N2711" s="78" t="s">
        <v>342</v>
      </c>
      <c r="O2711" s="78" t="s">
        <v>342</v>
      </c>
      <c r="P2711" s="78" t="s">
        <v>145</v>
      </c>
      <c r="Q2711" s="78" t="s">
        <v>145</v>
      </c>
      <c r="R2711" s="78" t="s">
        <v>145</v>
      </c>
      <c r="AV2711" s="78" t="s">
        <v>145</v>
      </c>
      <c r="AW2711" s="78" t="s">
        <v>145</v>
      </c>
      <c r="AX2711" s="78" t="s">
        <v>145</v>
      </c>
      <c r="AY2711" s="78" t="s">
        <v>145</v>
      </c>
      <c r="AZ2711" s="78" t="s">
        <v>145</v>
      </c>
    </row>
    <row r="2712" spans="1:52" ht="30" customHeight="1">
      <c r="A2712" s="173"/>
      <c r="B2712" s="173"/>
      <c r="C2712" s="173"/>
      <c r="D2712" s="173"/>
      <c r="E2712" s="184"/>
      <c r="F2712" s="178"/>
      <c r="G2712" s="184"/>
      <c r="H2712" s="178"/>
      <c r="I2712" s="184"/>
      <c r="J2712" s="178"/>
      <c r="K2712" s="184"/>
      <c r="L2712" s="178"/>
      <c r="M2712" s="173"/>
    </row>
    <row r="2713" spans="1:52" ht="30" customHeight="1">
      <c r="A2713" s="179" t="s">
        <v>6431</v>
      </c>
      <c r="B2713" s="180"/>
      <c r="C2713" s="180"/>
      <c r="D2713" s="180"/>
      <c r="E2713" s="181"/>
      <c r="F2713" s="182"/>
      <c r="G2713" s="181"/>
      <c r="H2713" s="182"/>
      <c r="I2713" s="181"/>
      <c r="J2713" s="182"/>
      <c r="K2713" s="181"/>
      <c r="L2713" s="182"/>
      <c r="M2713" s="183"/>
      <c r="N2713" s="78" t="s">
        <v>4408</v>
      </c>
    </row>
    <row r="2714" spans="1:52" ht="30" customHeight="1">
      <c r="A2714" s="172" t="s">
        <v>1672</v>
      </c>
      <c r="B2714" s="172" t="s">
        <v>1514</v>
      </c>
      <c r="C2714" s="172" t="s">
        <v>1515</v>
      </c>
      <c r="D2714" s="173">
        <v>3.1E-2</v>
      </c>
      <c r="E2714" s="184">
        <f>단가대비표!O366</f>
        <v>0</v>
      </c>
      <c r="F2714" s="178">
        <f>TRUNC(E2714*D2714,1)</f>
        <v>0</v>
      </c>
      <c r="G2714" s="184">
        <f>단가대비표!P366</f>
        <v>252249</v>
      </c>
      <c r="H2714" s="178">
        <f>TRUNC(G2714*D2714,1)</f>
        <v>7819.7</v>
      </c>
      <c r="I2714" s="184">
        <f>단가대비표!V366</f>
        <v>0</v>
      </c>
      <c r="J2714" s="178">
        <f>TRUNC(I2714*D2714,1)</f>
        <v>0</v>
      </c>
      <c r="K2714" s="184">
        <f t="shared" ref="K2714:L2716" si="422">TRUNC(E2714+G2714+I2714,1)</f>
        <v>252249</v>
      </c>
      <c r="L2714" s="178">
        <f t="shared" si="422"/>
        <v>7819.7</v>
      </c>
      <c r="M2714" s="172" t="s">
        <v>145</v>
      </c>
      <c r="N2714" s="78" t="s">
        <v>4408</v>
      </c>
      <c r="O2714" s="78" t="s">
        <v>4926</v>
      </c>
      <c r="P2714" s="78" t="s">
        <v>332</v>
      </c>
      <c r="Q2714" s="78" t="s">
        <v>332</v>
      </c>
      <c r="R2714" s="78" t="s">
        <v>331</v>
      </c>
      <c r="V2714">
        <v>1</v>
      </c>
      <c r="AV2714" s="78" t="s">
        <v>145</v>
      </c>
      <c r="AW2714" s="78" t="s">
        <v>6432</v>
      </c>
      <c r="AX2714" s="78" t="s">
        <v>145</v>
      </c>
      <c r="AY2714" s="78" t="s">
        <v>145</v>
      </c>
      <c r="AZ2714" s="78" t="s">
        <v>145</v>
      </c>
    </row>
    <row r="2715" spans="1:52" ht="30" customHeight="1">
      <c r="A2715" s="172" t="s">
        <v>1516</v>
      </c>
      <c r="B2715" s="172" t="s">
        <v>1514</v>
      </c>
      <c r="C2715" s="172" t="s">
        <v>1515</v>
      </c>
      <c r="D2715" s="173">
        <v>1.4999999999999999E-2</v>
      </c>
      <c r="E2715" s="184">
        <f>단가대비표!O345</f>
        <v>0</v>
      </c>
      <c r="F2715" s="178">
        <f>TRUNC(E2715*D2715,1)</f>
        <v>0</v>
      </c>
      <c r="G2715" s="184">
        <f>단가대비표!P345</f>
        <v>169804</v>
      </c>
      <c r="H2715" s="178">
        <f>TRUNC(G2715*D2715,1)</f>
        <v>2547</v>
      </c>
      <c r="I2715" s="184">
        <f>단가대비표!V345</f>
        <v>0</v>
      </c>
      <c r="J2715" s="178">
        <f>TRUNC(I2715*D2715,1)</f>
        <v>0</v>
      </c>
      <c r="K2715" s="184">
        <f t="shared" si="422"/>
        <v>169804</v>
      </c>
      <c r="L2715" s="178">
        <f t="shared" si="422"/>
        <v>2547</v>
      </c>
      <c r="M2715" s="172" t="s">
        <v>145</v>
      </c>
      <c r="N2715" s="78" t="s">
        <v>4408</v>
      </c>
      <c r="O2715" s="78" t="s">
        <v>4472</v>
      </c>
      <c r="P2715" s="78" t="s">
        <v>332</v>
      </c>
      <c r="Q2715" s="78" t="s">
        <v>332</v>
      </c>
      <c r="R2715" s="78" t="s">
        <v>331</v>
      </c>
      <c r="V2715">
        <v>1</v>
      </c>
      <c r="AV2715" s="78" t="s">
        <v>145</v>
      </c>
      <c r="AW2715" s="78" t="s">
        <v>6433</v>
      </c>
      <c r="AX2715" s="78" t="s">
        <v>145</v>
      </c>
      <c r="AY2715" s="78" t="s">
        <v>145</v>
      </c>
      <c r="AZ2715" s="78" t="s">
        <v>145</v>
      </c>
    </row>
    <row r="2716" spans="1:52" ht="30" customHeight="1">
      <c r="A2716" s="172" t="s">
        <v>1580</v>
      </c>
      <c r="B2716" s="172" t="s">
        <v>1596</v>
      </c>
      <c r="C2716" s="172" t="s">
        <v>1096</v>
      </c>
      <c r="D2716" s="173">
        <v>1</v>
      </c>
      <c r="E2716" s="184">
        <v>0</v>
      </c>
      <c r="F2716" s="178">
        <f>TRUNC(E2716*D2716,1)</f>
        <v>0</v>
      </c>
      <c r="G2716" s="184">
        <v>0</v>
      </c>
      <c r="H2716" s="178">
        <f>TRUNC(G2716*D2716,1)</f>
        <v>0</v>
      </c>
      <c r="I2716" s="184">
        <f>TRUNC(SUMIF(V2714:V2716, RIGHTB(O2716, 1), H2714:H2716)*U2716, 2)</f>
        <v>207.33</v>
      </c>
      <c r="J2716" s="178">
        <f>TRUNC(I2716*D2716,1)</f>
        <v>207.3</v>
      </c>
      <c r="K2716" s="184">
        <f t="shared" si="422"/>
        <v>207.3</v>
      </c>
      <c r="L2716" s="178">
        <f t="shared" si="422"/>
        <v>207.3</v>
      </c>
      <c r="M2716" s="172" t="s">
        <v>145</v>
      </c>
      <c r="N2716" s="78" t="s">
        <v>4408</v>
      </c>
      <c r="O2716" s="78" t="s">
        <v>4186</v>
      </c>
      <c r="P2716" s="78" t="s">
        <v>332</v>
      </c>
      <c r="Q2716" s="78" t="s">
        <v>332</v>
      </c>
      <c r="R2716" s="78" t="s">
        <v>332</v>
      </c>
      <c r="S2716">
        <v>1</v>
      </c>
      <c r="T2716">
        <v>2</v>
      </c>
      <c r="U2716">
        <v>0.02</v>
      </c>
      <c r="AV2716" s="78" t="s">
        <v>145</v>
      </c>
      <c r="AW2716" s="78" t="s">
        <v>6434</v>
      </c>
      <c r="AX2716" s="78" t="s">
        <v>145</v>
      </c>
      <c r="AY2716" s="78" t="s">
        <v>145</v>
      </c>
      <c r="AZ2716" s="78" t="s">
        <v>145</v>
      </c>
    </row>
    <row r="2717" spans="1:52" ht="30" customHeight="1">
      <c r="A2717" s="172" t="s">
        <v>1494</v>
      </c>
      <c r="B2717" s="172" t="s">
        <v>145</v>
      </c>
      <c r="C2717" s="172" t="s">
        <v>145</v>
      </c>
      <c r="D2717" s="173"/>
      <c r="E2717" s="184"/>
      <c r="F2717" s="178">
        <f>TRUNC(SUMIF(N2714:N2716, N2713, F2714:F2716),0)</f>
        <v>0</v>
      </c>
      <c r="G2717" s="184"/>
      <c r="H2717" s="178">
        <f>TRUNC(SUMIF(N2714:N2716, N2713, H2714:H2716),0)</f>
        <v>10366</v>
      </c>
      <c r="I2717" s="184"/>
      <c r="J2717" s="178">
        <f>TRUNC(SUMIF(N2714:N2716, N2713, J2714:J2716),0)</f>
        <v>207</v>
      </c>
      <c r="K2717" s="184"/>
      <c r="L2717" s="178">
        <f>F2717+H2717+J2717</f>
        <v>10573</v>
      </c>
      <c r="M2717" s="172" t="s">
        <v>145</v>
      </c>
      <c r="N2717" s="78" t="s">
        <v>342</v>
      </c>
      <c r="O2717" s="78" t="s">
        <v>342</v>
      </c>
      <c r="P2717" s="78" t="s">
        <v>145</v>
      </c>
      <c r="Q2717" s="78" t="s">
        <v>145</v>
      </c>
      <c r="R2717" s="78" t="s">
        <v>145</v>
      </c>
      <c r="AV2717" s="78" t="s">
        <v>145</v>
      </c>
      <c r="AW2717" s="78" t="s">
        <v>145</v>
      </c>
      <c r="AX2717" s="78" t="s">
        <v>145</v>
      </c>
      <c r="AY2717" s="78" t="s">
        <v>145</v>
      </c>
      <c r="AZ2717" s="78" t="s">
        <v>145</v>
      </c>
    </row>
    <row r="2718" spans="1:52" ht="30" customHeight="1">
      <c r="A2718" s="173"/>
      <c r="B2718" s="173"/>
      <c r="C2718" s="173"/>
      <c r="D2718" s="173"/>
      <c r="E2718" s="184"/>
      <c r="F2718" s="178"/>
      <c r="G2718" s="184"/>
      <c r="H2718" s="178"/>
      <c r="I2718" s="184"/>
      <c r="J2718" s="178"/>
      <c r="K2718" s="184"/>
      <c r="L2718" s="178"/>
      <c r="M2718" s="173"/>
    </row>
    <row r="2719" spans="1:52" ht="30" customHeight="1">
      <c r="A2719" s="179" t="s">
        <v>6435</v>
      </c>
      <c r="B2719" s="180"/>
      <c r="C2719" s="180"/>
      <c r="D2719" s="180"/>
      <c r="E2719" s="181"/>
      <c r="F2719" s="182"/>
      <c r="G2719" s="181"/>
      <c r="H2719" s="182"/>
      <c r="I2719" s="181"/>
      <c r="J2719" s="182"/>
      <c r="K2719" s="181"/>
      <c r="L2719" s="182"/>
      <c r="M2719" s="183"/>
      <c r="N2719" s="78" t="s">
        <v>4409</v>
      </c>
    </row>
    <row r="2720" spans="1:52" ht="30" customHeight="1">
      <c r="A2720" s="172" t="s">
        <v>1672</v>
      </c>
      <c r="B2720" s="172" t="s">
        <v>1514</v>
      </c>
      <c r="C2720" s="172" t="s">
        <v>1515</v>
      </c>
      <c r="D2720" s="173">
        <v>9.1000000000000004E-3</v>
      </c>
      <c r="E2720" s="184">
        <f>단가대비표!O366</f>
        <v>0</v>
      </c>
      <c r="F2720" s="178">
        <f>TRUNC(E2720*D2720,1)</f>
        <v>0</v>
      </c>
      <c r="G2720" s="184">
        <f>단가대비표!P366</f>
        <v>252249</v>
      </c>
      <c r="H2720" s="178">
        <f>TRUNC(G2720*D2720,1)</f>
        <v>2295.4</v>
      </c>
      <c r="I2720" s="184">
        <f>단가대비표!V366</f>
        <v>0</v>
      </c>
      <c r="J2720" s="178">
        <f>TRUNC(I2720*D2720,1)</f>
        <v>0</v>
      </c>
      <c r="K2720" s="184">
        <f>TRUNC(E2720+G2720+I2720,1)</f>
        <v>252249</v>
      </c>
      <c r="L2720" s="178">
        <f>TRUNC(F2720+H2720+J2720,1)</f>
        <v>2295.4</v>
      </c>
      <c r="M2720" s="172" t="s">
        <v>145</v>
      </c>
      <c r="N2720" s="78" t="s">
        <v>4409</v>
      </c>
      <c r="O2720" s="78" t="s">
        <v>4926</v>
      </c>
      <c r="P2720" s="78" t="s">
        <v>332</v>
      </c>
      <c r="Q2720" s="78" t="s">
        <v>332</v>
      </c>
      <c r="R2720" s="78" t="s">
        <v>331</v>
      </c>
      <c r="AV2720" s="78" t="s">
        <v>145</v>
      </c>
      <c r="AW2720" s="78" t="s">
        <v>6436</v>
      </c>
      <c r="AX2720" s="78" t="s">
        <v>145</v>
      </c>
      <c r="AY2720" s="78" t="s">
        <v>145</v>
      </c>
      <c r="AZ2720" s="78" t="s">
        <v>145</v>
      </c>
    </row>
    <row r="2721" spans="1:52" ht="30" customHeight="1">
      <c r="A2721" s="172" t="s">
        <v>1516</v>
      </c>
      <c r="B2721" s="172" t="s">
        <v>1514</v>
      </c>
      <c r="C2721" s="172" t="s">
        <v>1515</v>
      </c>
      <c r="D2721" s="173">
        <v>4.4999999999999997E-3</v>
      </c>
      <c r="E2721" s="184">
        <f>단가대비표!O345</f>
        <v>0</v>
      </c>
      <c r="F2721" s="178">
        <f>TRUNC(E2721*D2721,1)</f>
        <v>0</v>
      </c>
      <c r="G2721" s="184">
        <f>단가대비표!P345</f>
        <v>169804</v>
      </c>
      <c r="H2721" s="178">
        <f>TRUNC(G2721*D2721,1)</f>
        <v>764.1</v>
      </c>
      <c r="I2721" s="184">
        <f>단가대비표!V345</f>
        <v>0</v>
      </c>
      <c r="J2721" s="178">
        <f>TRUNC(I2721*D2721,1)</f>
        <v>0</v>
      </c>
      <c r="K2721" s="184">
        <f>TRUNC(E2721+G2721+I2721,1)</f>
        <v>169804</v>
      </c>
      <c r="L2721" s="178">
        <f>TRUNC(F2721+H2721+J2721,1)</f>
        <v>764.1</v>
      </c>
      <c r="M2721" s="172" t="s">
        <v>145</v>
      </c>
      <c r="N2721" s="78" t="s">
        <v>4409</v>
      </c>
      <c r="O2721" s="78" t="s">
        <v>4472</v>
      </c>
      <c r="P2721" s="78" t="s">
        <v>332</v>
      </c>
      <c r="Q2721" s="78" t="s">
        <v>332</v>
      </c>
      <c r="R2721" s="78" t="s">
        <v>331</v>
      </c>
      <c r="AV2721" s="78" t="s">
        <v>145</v>
      </c>
      <c r="AW2721" s="78" t="s">
        <v>6437</v>
      </c>
      <c r="AX2721" s="78" t="s">
        <v>145</v>
      </c>
      <c r="AY2721" s="78" t="s">
        <v>145</v>
      </c>
      <c r="AZ2721" s="78" t="s">
        <v>145</v>
      </c>
    </row>
    <row r="2722" spans="1:52" ht="30" customHeight="1">
      <c r="A2722" s="172" t="s">
        <v>1494</v>
      </c>
      <c r="B2722" s="172" t="s">
        <v>145</v>
      </c>
      <c r="C2722" s="172" t="s">
        <v>145</v>
      </c>
      <c r="D2722" s="173"/>
      <c r="E2722" s="184"/>
      <c r="F2722" s="178">
        <f>TRUNC(SUMIF(N2720:N2721, N2719, F2720:F2721),0)</f>
        <v>0</v>
      </c>
      <c r="G2722" s="184"/>
      <c r="H2722" s="178">
        <f>TRUNC(SUMIF(N2720:N2721, N2719, H2720:H2721),0)</f>
        <v>3059</v>
      </c>
      <c r="I2722" s="184"/>
      <c r="J2722" s="178">
        <f>TRUNC(SUMIF(N2720:N2721, N2719, J2720:J2721),0)</f>
        <v>0</v>
      </c>
      <c r="K2722" s="184"/>
      <c r="L2722" s="178">
        <f>F2722+H2722+J2722</f>
        <v>3059</v>
      </c>
      <c r="M2722" s="172" t="s">
        <v>145</v>
      </c>
      <c r="N2722" s="78" t="s">
        <v>342</v>
      </c>
      <c r="O2722" s="78" t="s">
        <v>342</v>
      </c>
      <c r="P2722" s="78" t="s">
        <v>145</v>
      </c>
      <c r="Q2722" s="78" t="s">
        <v>145</v>
      </c>
      <c r="R2722" s="78" t="s">
        <v>145</v>
      </c>
      <c r="AV2722" s="78" t="s">
        <v>145</v>
      </c>
      <c r="AW2722" s="78" t="s">
        <v>145</v>
      </c>
      <c r="AX2722" s="78" t="s">
        <v>145</v>
      </c>
      <c r="AY2722" s="78" t="s">
        <v>145</v>
      </c>
      <c r="AZ2722" s="78" t="s">
        <v>145</v>
      </c>
    </row>
    <row r="2723" spans="1:52" ht="30" customHeight="1">
      <c r="A2723" s="173"/>
      <c r="B2723" s="173"/>
      <c r="C2723" s="173"/>
      <c r="D2723" s="173"/>
      <c r="E2723" s="184"/>
      <c r="F2723" s="178"/>
      <c r="G2723" s="184"/>
      <c r="H2723" s="178"/>
      <c r="I2723" s="184"/>
      <c r="J2723" s="178"/>
      <c r="K2723" s="184"/>
      <c r="L2723" s="178"/>
      <c r="M2723" s="173"/>
    </row>
    <row r="2724" spans="1:52" ht="30" customHeight="1">
      <c r="A2724" s="179" t="s">
        <v>6438</v>
      </c>
      <c r="B2724" s="180"/>
      <c r="C2724" s="180"/>
      <c r="D2724" s="180"/>
      <c r="E2724" s="181"/>
      <c r="F2724" s="182"/>
      <c r="G2724" s="181"/>
      <c r="H2724" s="182"/>
      <c r="I2724" s="181"/>
      <c r="J2724" s="182"/>
      <c r="K2724" s="181"/>
      <c r="L2724" s="182"/>
      <c r="M2724" s="183"/>
      <c r="N2724" s="78" t="s">
        <v>4410</v>
      </c>
    </row>
    <row r="2725" spans="1:52" ht="30" customHeight="1">
      <c r="A2725" s="172" t="s">
        <v>1141</v>
      </c>
      <c r="B2725" s="172" t="s">
        <v>1448</v>
      </c>
      <c r="C2725" s="172" t="s">
        <v>350</v>
      </c>
      <c r="D2725" s="173">
        <v>0.2298</v>
      </c>
      <c r="E2725" s="184">
        <f>단가대비표!O19</f>
        <v>0</v>
      </c>
      <c r="F2725" s="178">
        <f>TRUNC(E2725*D2725,1)</f>
        <v>0</v>
      </c>
      <c r="G2725" s="184">
        <f>단가대비표!P19</f>
        <v>0</v>
      </c>
      <c r="H2725" s="178">
        <f>TRUNC(G2725*D2725,1)</f>
        <v>0</v>
      </c>
      <c r="I2725" s="184">
        <f>단가대비표!V19</f>
        <v>229276</v>
      </c>
      <c r="J2725" s="178">
        <f>TRUNC(I2725*D2725,1)</f>
        <v>52687.6</v>
      </c>
      <c r="K2725" s="184">
        <f t="shared" ref="K2725:L2728" si="423">TRUNC(E2725+G2725+I2725,1)</f>
        <v>229276</v>
      </c>
      <c r="L2725" s="178">
        <f t="shared" si="423"/>
        <v>52687.6</v>
      </c>
      <c r="M2725" s="172" t="s">
        <v>1808</v>
      </c>
      <c r="N2725" s="78" t="s">
        <v>4410</v>
      </c>
      <c r="O2725" s="78" t="s">
        <v>6439</v>
      </c>
      <c r="P2725" s="78" t="s">
        <v>332</v>
      </c>
      <c r="Q2725" s="78" t="s">
        <v>332</v>
      </c>
      <c r="R2725" s="78" t="s">
        <v>331</v>
      </c>
      <c r="AV2725" s="78" t="s">
        <v>145</v>
      </c>
      <c r="AW2725" s="78" t="s">
        <v>6440</v>
      </c>
      <c r="AX2725" s="78" t="s">
        <v>145</v>
      </c>
      <c r="AY2725" s="78" t="s">
        <v>145</v>
      </c>
      <c r="AZ2725" s="78" t="s">
        <v>145</v>
      </c>
    </row>
    <row r="2726" spans="1:52" ht="30" customHeight="1">
      <c r="A2726" s="172" t="s">
        <v>1809</v>
      </c>
      <c r="B2726" s="172" t="s">
        <v>1810</v>
      </c>
      <c r="C2726" s="172" t="s">
        <v>1604</v>
      </c>
      <c r="D2726" s="173">
        <v>5.4</v>
      </c>
      <c r="E2726" s="184">
        <f>단가대비표!O57</f>
        <v>1380</v>
      </c>
      <c r="F2726" s="178">
        <f>TRUNC(E2726*D2726,1)</f>
        <v>7452</v>
      </c>
      <c r="G2726" s="184">
        <f>단가대비표!P57</f>
        <v>0</v>
      </c>
      <c r="H2726" s="178">
        <f>TRUNC(G2726*D2726,1)</f>
        <v>0</v>
      </c>
      <c r="I2726" s="184">
        <f>단가대비표!V57</f>
        <v>0</v>
      </c>
      <c r="J2726" s="178">
        <f>TRUNC(I2726*D2726,1)</f>
        <v>0</v>
      </c>
      <c r="K2726" s="184">
        <f t="shared" si="423"/>
        <v>1380</v>
      </c>
      <c r="L2726" s="178">
        <f t="shared" si="423"/>
        <v>7452</v>
      </c>
      <c r="M2726" s="172" t="s">
        <v>145</v>
      </c>
      <c r="N2726" s="78" t="s">
        <v>4410</v>
      </c>
      <c r="O2726" s="78" t="s">
        <v>5809</v>
      </c>
      <c r="P2726" s="78" t="s">
        <v>332</v>
      </c>
      <c r="Q2726" s="78" t="s">
        <v>332</v>
      </c>
      <c r="R2726" s="78" t="s">
        <v>331</v>
      </c>
      <c r="V2726">
        <v>1</v>
      </c>
      <c r="AV2726" s="78" t="s">
        <v>145</v>
      </c>
      <c r="AW2726" s="78" t="s">
        <v>6441</v>
      </c>
      <c r="AX2726" s="78" t="s">
        <v>145</v>
      </c>
      <c r="AY2726" s="78" t="s">
        <v>145</v>
      </c>
      <c r="AZ2726" s="78" t="s">
        <v>145</v>
      </c>
    </row>
    <row r="2727" spans="1:52" ht="30" customHeight="1">
      <c r="A2727" s="172" t="s">
        <v>1551</v>
      </c>
      <c r="B2727" s="172" t="s">
        <v>1811</v>
      </c>
      <c r="C2727" s="172" t="s">
        <v>1096</v>
      </c>
      <c r="D2727" s="173">
        <v>1</v>
      </c>
      <c r="E2727" s="184">
        <f>TRUNC(SUMIF(V2725:V2728, RIGHTB(O2727, 1), F2725:F2728)*U2727, 2)</f>
        <v>2906.28</v>
      </c>
      <c r="F2727" s="178">
        <f>TRUNC(E2727*D2727,1)</f>
        <v>2906.2</v>
      </c>
      <c r="G2727" s="184">
        <v>0</v>
      </c>
      <c r="H2727" s="178">
        <f>TRUNC(G2727*D2727,1)</f>
        <v>0</v>
      </c>
      <c r="I2727" s="184">
        <v>0</v>
      </c>
      <c r="J2727" s="178">
        <f>TRUNC(I2727*D2727,1)</f>
        <v>0</v>
      </c>
      <c r="K2727" s="184">
        <f t="shared" si="423"/>
        <v>2906.2</v>
      </c>
      <c r="L2727" s="178">
        <f t="shared" si="423"/>
        <v>2906.2</v>
      </c>
      <c r="M2727" s="172" t="s">
        <v>145</v>
      </c>
      <c r="N2727" s="78" t="s">
        <v>4410</v>
      </c>
      <c r="O2727" s="78" t="s">
        <v>4186</v>
      </c>
      <c r="P2727" s="78" t="s">
        <v>332</v>
      </c>
      <c r="Q2727" s="78" t="s">
        <v>332</v>
      </c>
      <c r="R2727" s="78" t="s">
        <v>332</v>
      </c>
      <c r="S2727">
        <v>0</v>
      </c>
      <c r="T2727">
        <v>0</v>
      </c>
      <c r="U2727">
        <v>0.39</v>
      </c>
      <c r="AV2727" s="78" t="s">
        <v>145</v>
      </c>
      <c r="AW2727" s="78" t="s">
        <v>6442</v>
      </c>
      <c r="AX2727" s="78" t="s">
        <v>145</v>
      </c>
      <c r="AY2727" s="78" t="s">
        <v>145</v>
      </c>
      <c r="AZ2727" s="78" t="s">
        <v>145</v>
      </c>
    </row>
    <row r="2728" spans="1:52" ht="30" customHeight="1">
      <c r="A2728" s="172" t="s">
        <v>1812</v>
      </c>
      <c r="B2728" s="172" t="s">
        <v>1514</v>
      </c>
      <c r="C2728" s="172" t="s">
        <v>1515</v>
      </c>
      <c r="D2728" s="173">
        <v>1</v>
      </c>
      <c r="E2728" s="184">
        <f>TRUNC(단가대비표!O371*1/8*16/12*25/20, 1)</f>
        <v>0</v>
      </c>
      <c r="F2728" s="178">
        <f>TRUNC(E2728*D2728,1)</f>
        <v>0</v>
      </c>
      <c r="G2728" s="184">
        <f>TRUNC(단가대비표!P371*1/8*16/12*25/20, 1)</f>
        <v>57077.2</v>
      </c>
      <c r="H2728" s="178">
        <f>TRUNC(G2728*D2728,1)</f>
        <v>57077.2</v>
      </c>
      <c r="I2728" s="184">
        <f>TRUNC(단가대비표!V371*1/8*16/12*25/20, 1)</f>
        <v>0</v>
      </c>
      <c r="J2728" s="178">
        <f>TRUNC(I2728*D2728,1)</f>
        <v>0</v>
      </c>
      <c r="K2728" s="184">
        <f t="shared" si="423"/>
        <v>57077.2</v>
      </c>
      <c r="L2728" s="178">
        <f t="shared" si="423"/>
        <v>57077.2</v>
      </c>
      <c r="M2728" s="172" t="s">
        <v>145</v>
      </c>
      <c r="N2728" s="78" t="s">
        <v>4410</v>
      </c>
      <c r="O2728" s="78" t="s">
        <v>5812</v>
      </c>
      <c r="P2728" s="78" t="s">
        <v>332</v>
      </c>
      <c r="Q2728" s="78" t="s">
        <v>332</v>
      </c>
      <c r="R2728" s="78" t="s">
        <v>331</v>
      </c>
      <c r="AV2728" s="78" t="s">
        <v>145</v>
      </c>
      <c r="AW2728" s="78" t="s">
        <v>6443</v>
      </c>
      <c r="AX2728" s="78" t="s">
        <v>331</v>
      </c>
      <c r="AY2728" s="78" t="s">
        <v>145</v>
      </c>
      <c r="AZ2728" s="78" t="s">
        <v>145</v>
      </c>
    </row>
    <row r="2729" spans="1:52" ht="30" customHeight="1">
      <c r="A2729" s="172" t="s">
        <v>1494</v>
      </c>
      <c r="B2729" s="172" t="s">
        <v>145</v>
      </c>
      <c r="C2729" s="172" t="s">
        <v>145</v>
      </c>
      <c r="D2729" s="173"/>
      <c r="E2729" s="184"/>
      <c r="F2729" s="178">
        <f>TRUNC(SUMIF(N2725:N2728, N2724, F2725:F2728),0)</f>
        <v>10358</v>
      </c>
      <c r="G2729" s="184"/>
      <c r="H2729" s="178">
        <f>TRUNC(SUMIF(N2725:N2728, N2724, H2725:H2728),0)</f>
        <v>57077</v>
      </c>
      <c r="I2729" s="184"/>
      <c r="J2729" s="178">
        <f>TRUNC(SUMIF(N2725:N2728, N2724, J2725:J2728),0)</f>
        <v>52687</v>
      </c>
      <c r="K2729" s="184"/>
      <c r="L2729" s="178">
        <f>F2729+H2729+J2729</f>
        <v>120122</v>
      </c>
      <c r="M2729" s="172" t="s">
        <v>145</v>
      </c>
      <c r="N2729" s="78" t="s">
        <v>342</v>
      </c>
      <c r="O2729" s="78" t="s">
        <v>342</v>
      </c>
      <c r="P2729" s="78" t="s">
        <v>145</v>
      </c>
      <c r="Q2729" s="78" t="s">
        <v>145</v>
      </c>
      <c r="R2729" s="78" t="s">
        <v>145</v>
      </c>
      <c r="AV2729" s="78" t="s">
        <v>145</v>
      </c>
      <c r="AW2729" s="78" t="s">
        <v>145</v>
      </c>
      <c r="AX2729" s="78" t="s">
        <v>145</v>
      </c>
      <c r="AY2729" s="78" t="s">
        <v>145</v>
      </c>
      <c r="AZ2729" s="78" t="s">
        <v>145</v>
      </c>
    </row>
    <row r="2730" spans="1:52" ht="30" customHeight="1">
      <c r="A2730" s="173"/>
      <c r="B2730" s="173"/>
      <c r="C2730" s="173"/>
      <c r="D2730" s="173"/>
      <c r="E2730" s="184"/>
      <c r="F2730" s="178"/>
      <c r="G2730" s="184"/>
      <c r="H2730" s="178"/>
      <c r="I2730" s="184"/>
      <c r="J2730" s="178"/>
      <c r="K2730" s="184"/>
      <c r="L2730" s="178"/>
      <c r="M2730" s="173"/>
    </row>
    <row r="2731" spans="1:52" ht="30" customHeight="1">
      <c r="A2731" s="179" t="s">
        <v>6444</v>
      </c>
      <c r="B2731" s="180"/>
      <c r="C2731" s="180"/>
      <c r="D2731" s="180"/>
      <c r="E2731" s="181"/>
      <c r="F2731" s="182"/>
      <c r="G2731" s="181"/>
      <c r="H2731" s="182"/>
      <c r="I2731" s="181"/>
      <c r="J2731" s="182"/>
      <c r="K2731" s="181"/>
      <c r="L2731" s="182"/>
      <c r="M2731" s="183"/>
      <c r="N2731" s="78" t="s">
        <v>4411</v>
      </c>
    </row>
    <row r="2732" spans="1:52" ht="30" customHeight="1">
      <c r="A2732" s="172" t="s">
        <v>1672</v>
      </c>
      <c r="B2732" s="172" t="s">
        <v>1514</v>
      </c>
      <c r="C2732" s="172" t="s">
        <v>1515</v>
      </c>
      <c r="D2732" s="173">
        <v>0.1</v>
      </c>
      <c r="E2732" s="184">
        <f>단가대비표!O366</f>
        <v>0</v>
      </c>
      <c r="F2732" s="178">
        <f>TRUNC(E2732*D2732,1)</f>
        <v>0</v>
      </c>
      <c r="G2732" s="184">
        <f>단가대비표!P366</f>
        <v>252249</v>
      </c>
      <c r="H2732" s="178">
        <f>TRUNC(G2732*D2732,1)</f>
        <v>25224.9</v>
      </c>
      <c r="I2732" s="184">
        <f>단가대비표!V366</f>
        <v>0</v>
      </c>
      <c r="J2732" s="178">
        <f>TRUNC(I2732*D2732,1)</f>
        <v>0</v>
      </c>
      <c r="K2732" s="184">
        <f t="shared" ref="K2732:L2734" si="424">TRUNC(E2732+G2732+I2732,1)</f>
        <v>252249</v>
      </c>
      <c r="L2732" s="178">
        <f t="shared" si="424"/>
        <v>25224.9</v>
      </c>
      <c r="M2732" s="172" t="s">
        <v>145</v>
      </c>
      <c r="N2732" s="78" t="s">
        <v>4411</v>
      </c>
      <c r="O2732" s="78" t="s">
        <v>4926</v>
      </c>
      <c r="P2732" s="78" t="s">
        <v>332</v>
      </c>
      <c r="Q2732" s="78" t="s">
        <v>332</v>
      </c>
      <c r="R2732" s="78" t="s">
        <v>331</v>
      </c>
      <c r="V2732">
        <v>1</v>
      </c>
      <c r="AV2732" s="78" t="s">
        <v>145</v>
      </c>
      <c r="AW2732" s="78" t="s">
        <v>6445</v>
      </c>
      <c r="AX2732" s="78" t="s">
        <v>145</v>
      </c>
      <c r="AY2732" s="78" t="s">
        <v>145</v>
      </c>
      <c r="AZ2732" s="78" t="s">
        <v>145</v>
      </c>
    </row>
    <row r="2733" spans="1:52" ht="30" customHeight="1">
      <c r="A2733" s="172" t="s">
        <v>1516</v>
      </c>
      <c r="B2733" s="172" t="s">
        <v>1514</v>
      </c>
      <c r="C2733" s="172" t="s">
        <v>1515</v>
      </c>
      <c r="D2733" s="173">
        <v>0.05</v>
      </c>
      <c r="E2733" s="184">
        <f>단가대비표!O345</f>
        <v>0</v>
      </c>
      <c r="F2733" s="178">
        <f>TRUNC(E2733*D2733,1)</f>
        <v>0</v>
      </c>
      <c r="G2733" s="184">
        <f>단가대비표!P345</f>
        <v>169804</v>
      </c>
      <c r="H2733" s="178">
        <f>TRUNC(G2733*D2733,1)</f>
        <v>8490.2000000000007</v>
      </c>
      <c r="I2733" s="184">
        <f>단가대비표!V345</f>
        <v>0</v>
      </c>
      <c r="J2733" s="178">
        <f>TRUNC(I2733*D2733,1)</f>
        <v>0</v>
      </c>
      <c r="K2733" s="184">
        <f t="shared" si="424"/>
        <v>169804</v>
      </c>
      <c r="L2733" s="178">
        <f t="shared" si="424"/>
        <v>8490.2000000000007</v>
      </c>
      <c r="M2733" s="172" t="s">
        <v>145</v>
      </c>
      <c r="N2733" s="78" t="s">
        <v>4411</v>
      </c>
      <c r="O2733" s="78" t="s">
        <v>4472</v>
      </c>
      <c r="P2733" s="78" t="s">
        <v>332</v>
      </c>
      <c r="Q2733" s="78" t="s">
        <v>332</v>
      </c>
      <c r="R2733" s="78" t="s">
        <v>331</v>
      </c>
      <c r="V2733">
        <v>1</v>
      </c>
      <c r="AV2733" s="78" t="s">
        <v>145</v>
      </c>
      <c r="AW2733" s="78" t="s">
        <v>6446</v>
      </c>
      <c r="AX2733" s="78" t="s">
        <v>145</v>
      </c>
      <c r="AY2733" s="78" t="s">
        <v>145</v>
      </c>
      <c r="AZ2733" s="78" t="s">
        <v>145</v>
      </c>
    </row>
    <row r="2734" spans="1:52" ht="30" customHeight="1">
      <c r="A2734" s="172" t="s">
        <v>1580</v>
      </c>
      <c r="B2734" s="172" t="s">
        <v>1596</v>
      </c>
      <c r="C2734" s="172" t="s">
        <v>1096</v>
      </c>
      <c r="D2734" s="173">
        <v>1</v>
      </c>
      <c r="E2734" s="184">
        <v>0</v>
      </c>
      <c r="F2734" s="178">
        <f>TRUNC(E2734*D2734,1)</f>
        <v>0</v>
      </c>
      <c r="G2734" s="184">
        <v>0</v>
      </c>
      <c r="H2734" s="178">
        <f>TRUNC(G2734*D2734,1)</f>
        <v>0</v>
      </c>
      <c r="I2734" s="184">
        <f>TRUNC(SUMIF(V2732:V2734, RIGHTB(O2734, 1), H2732:H2734)*U2734, 2)</f>
        <v>674.3</v>
      </c>
      <c r="J2734" s="178">
        <f>TRUNC(I2734*D2734,1)</f>
        <v>674.3</v>
      </c>
      <c r="K2734" s="184">
        <f t="shared" si="424"/>
        <v>674.3</v>
      </c>
      <c r="L2734" s="178">
        <f t="shared" si="424"/>
        <v>674.3</v>
      </c>
      <c r="M2734" s="172" t="s">
        <v>145</v>
      </c>
      <c r="N2734" s="78" t="s">
        <v>4411</v>
      </c>
      <c r="O2734" s="78" t="s">
        <v>4186</v>
      </c>
      <c r="P2734" s="78" t="s">
        <v>332</v>
      </c>
      <c r="Q2734" s="78" t="s">
        <v>332</v>
      </c>
      <c r="R2734" s="78" t="s">
        <v>332</v>
      </c>
      <c r="S2734">
        <v>1</v>
      </c>
      <c r="T2734">
        <v>2</v>
      </c>
      <c r="U2734">
        <v>0.02</v>
      </c>
      <c r="AV2734" s="78" t="s">
        <v>145</v>
      </c>
      <c r="AW2734" s="78" t="s">
        <v>6447</v>
      </c>
      <c r="AX2734" s="78" t="s">
        <v>145</v>
      </c>
      <c r="AY2734" s="78" t="s">
        <v>145</v>
      </c>
      <c r="AZ2734" s="78" t="s">
        <v>145</v>
      </c>
    </row>
    <row r="2735" spans="1:52" ht="30" customHeight="1">
      <c r="A2735" s="172" t="s">
        <v>1494</v>
      </c>
      <c r="B2735" s="172" t="s">
        <v>145</v>
      </c>
      <c r="C2735" s="172" t="s">
        <v>145</v>
      </c>
      <c r="D2735" s="173"/>
      <c r="E2735" s="184"/>
      <c r="F2735" s="178">
        <f>TRUNC(SUMIF(N2732:N2734, N2731, F2732:F2734),0)</f>
        <v>0</v>
      </c>
      <c r="G2735" s="184"/>
      <c r="H2735" s="178">
        <f>TRUNC(SUMIF(N2732:N2734, N2731, H2732:H2734),0)</f>
        <v>33715</v>
      </c>
      <c r="I2735" s="184"/>
      <c r="J2735" s="178">
        <f>TRUNC(SUMIF(N2732:N2734, N2731, J2732:J2734),0)</f>
        <v>674</v>
      </c>
      <c r="K2735" s="184"/>
      <c r="L2735" s="178">
        <f>F2735+H2735+J2735</f>
        <v>34389</v>
      </c>
      <c r="M2735" s="172" t="s">
        <v>145</v>
      </c>
      <c r="N2735" s="78" t="s">
        <v>342</v>
      </c>
      <c r="O2735" s="78" t="s">
        <v>342</v>
      </c>
      <c r="P2735" s="78" t="s">
        <v>145</v>
      </c>
      <c r="Q2735" s="78" t="s">
        <v>145</v>
      </c>
      <c r="R2735" s="78" t="s">
        <v>145</v>
      </c>
      <c r="AV2735" s="78" t="s">
        <v>145</v>
      </c>
      <c r="AW2735" s="78" t="s">
        <v>145</v>
      </c>
      <c r="AX2735" s="78" t="s">
        <v>145</v>
      </c>
      <c r="AY2735" s="78" t="s">
        <v>145</v>
      </c>
      <c r="AZ2735" s="78" t="s">
        <v>145</v>
      </c>
    </row>
    <row r="2736" spans="1:52" ht="30" customHeight="1">
      <c r="A2736" s="173"/>
      <c r="B2736" s="173"/>
      <c r="C2736" s="173"/>
      <c r="D2736" s="173"/>
      <c r="E2736" s="184"/>
      <c r="F2736" s="178"/>
      <c r="G2736" s="184"/>
      <c r="H2736" s="178"/>
      <c r="I2736" s="184"/>
      <c r="J2736" s="178"/>
      <c r="K2736" s="184"/>
      <c r="L2736" s="178"/>
      <c r="M2736" s="173"/>
    </row>
    <row r="2737" spans="1:52" ht="30" customHeight="1">
      <c r="A2737" s="179" t="s">
        <v>6448</v>
      </c>
      <c r="B2737" s="180"/>
      <c r="C2737" s="180"/>
      <c r="D2737" s="180"/>
      <c r="E2737" s="181"/>
      <c r="F2737" s="182"/>
      <c r="G2737" s="181"/>
      <c r="H2737" s="182"/>
      <c r="I2737" s="181"/>
      <c r="J2737" s="182"/>
      <c r="K2737" s="181"/>
      <c r="L2737" s="182"/>
      <c r="M2737" s="183"/>
      <c r="N2737" s="78" t="s">
        <v>4412</v>
      </c>
    </row>
    <row r="2738" spans="1:52" ht="30" customHeight="1">
      <c r="A2738" s="172" t="s">
        <v>1278</v>
      </c>
      <c r="B2738" s="172" t="s">
        <v>1908</v>
      </c>
      <c r="C2738" s="172" t="s">
        <v>338</v>
      </c>
      <c r="D2738" s="173">
        <v>1.05</v>
      </c>
      <c r="E2738" s="184">
        <f>단가대비표!O322</f>
        <v>7830</v>
      </c>
      <c r="F2738" s="178">
        <f>TRUNC(E2738*D2738,1)</f>
        <v>8221.5</v>
      </c>
      <c r="G2738" s="184">
        <f>단가대비표!P322</f>
        <v>0</v>
      </c>
      <c r="H2738" s="178">
        <f>TRUNC(G2738*D2738,1)</f>
        <v>0</v>
      </c>
      <c r="I2738" s="184">
        <f>단가대비표!V322</f>
        <v>0</v>
      </c>
      <c r="J2738" s="178">
        <f>TRUNC(I2738*D2738,1)</f>
        <v>0</v>
      </c>
      <c r="K2738" s="184">
        <f t="shared" ref="K2738:L2741" si="425">TRUNC(E2738+G2738+I2738,1)</f>
        <v>7830</v>
      </c>
      <c r="L2738" s="178">
        <f t="shared" si="425"/>
        <v>8221.5</v>
      </c>
      <c r="M2738" s="172" t="s">
        <v>145</v>
      </c>
      <c r="N2738" s="78" t="s">
        <v>4412</v>
      </c>
      <c r="O2738" s="78" t="s">
        <v>6449</v>
      </c>
      <c r="P2738" s="78" t="s">
        <v>332</v>
      </c>
      <c r="Q2738" s="78" t="s">
        <v>332</v>
      </c>
      <c r="R2738" s="78" t="s">
        <v>331</v>
      </c>
      <c r="AV2738" s="78" t="s">
        <v>145</v>
      </c>
      <c r="AW2738" s="78" t="s">
        <v>6450</v>
      </c>
      <c r="AX2738" s="78" t="s">
        <v>145</v>
      </c>
      <c r="AY2738" s="78" t="s">
        <v>145</v>
      </c>
      <c r="AZ2738" s="78" t="s">
        <v>145</v>
      </c>
    </row>
    <row r="2739" spans="1:52" ht="30" customHeight="1">
      <c r="A2739" s="172" t="s">
        <v>1271</v>
      </c>
      <c r="B2739" s="172" t="s">
        <v>1281</v>
      </c>
      <c r="C2739" s="172" t="s">
        <v>1273</v>
      </c>
      <c r="D2739" s="173">
        <v>7.1388999999999996</v>
      </c>
      <c r="E2739" s="184">
        <f>일위대가목록!E324</f>
        <v>157</v>
      </c>
      <c r="F2739" s="178">
        <f>TRUNC(E2739*D2739,1)</f>
        <v>1120.8</v>
      </c>
      <c r="G2739" s="184">
        <f>일위대가목록!F324</f>
        <v>5262</v>
      </c>
      <c r="H2739" s="178">
        <f>TRUNC(G2739*D2739,1)</f>
        <v>37564.800000000003</v>
      </c>
      <c r="I2739" s="184">
        <f>일위대가목록!G324</f>
        <v>263</v>
      </c>
      <c r="J2739" s="178">
        <f>TRUNC(I2739*D2739,1)</f>
        <v>1877.5</v>
      </c>
      <c r="K2739" s="184">
        <f t="shared" si="425"/>
        <v>5682</v>
      </c>
      <c r="L2739" s="178">
        <f t="shared" si="425"/>
        <v>40563.1</v>
      </c>
      <c r="M2739" s="172" t="s">
        <v>1245</v>
      </c>
      <c r="N2739" s="78" t="s">
        <v>4412</v>
      </c>
      <c r="O2739" s="78" t="s">
        <v>4317</v>
      </c>
      <c r="P2739" s="78" t="s">
        <v>331</v>
      </c>
      <c r="Q2739" s="78" t="s">
        <v>332</v>
      </c>
      <c r="R2739" s="78" t="s">
        <v>332</v>
      </c>
      <c r="AV2739" s="78" t="s">
        <v>145</v>
      </c>
      <c r="AW2739" s="78" t="s">
        <v>6451</v>
      </c>
      <c r="AX2739" s="78" t="s">
        <v>145</v>
      </c>
      <c r="AY2739" s="78" t="s">
        <v>145</v>
      </c>
      <c r="AZ2739" s="78" t="s">
        <v>145</v>
      </c>
    </row>
    <row r="2740" spans="1:52" ht="30" customHeight="1">
      <c r="A2740" s="172" t="s">
        <v>1283</v>
      </c>
      <c r="B2740" s="172" t="s">
        <v>752</v>
      </c>
      <c r="C2740" s="172" t="s">
        <v>358</v>
      </c>
      <c r="D2740" s="173">
        <v>0.4</v>
      </c>
      <c r="E2740" s="184">
        <f>일위대가목록!E352</f>
        <v>766</v>
      </c>
      <c r="F2740" s="178">
        <f>TRUNC(E2740*D2740,1)</f>
        <v>306.39999999999998</v>
      </c>
      <c r="G2740" s="184">
        <f>일위대가목록!F352</f>
        <v>4310</v>
      </c>
      <c r="H2740" s="178">
        <f>TRUNC(G2740*D2740,1)</f>
        <v>1724</v>
      </c>
      <c r="I2740" s="184">
        <f>일위대가목록!G352</f>
        <v>0</v>
      </c>
      <c r="J2740" s="178">
        <f>TRUNC(I2740*D2740,1)</f>
        <v>0</v>
      </c>
      <c r="K2740" s="184">
        <f t="shared" si="425"/>
        <v>5076</v>
      </c>
      <c r="L2740" s="178">
        <f t="shared" si="425"/>
        <v>2030.4</v>
      </c>
      <c r="M2740" s="172" t="s">
        <v>1313</v>
      </c>
      <c r="N2740" s="78" t="s">
        <v>4412</v>
      </c>
      <c r="O2740" s="78" t="s">
        <v>4345</v>
      </c>
      <c r="P2740" s="78" t="s">
        <v>331</v>
      </c>
      <c r="Q2740" s="78" t="s">
        <v>332</v>
      </c>
      <c r="R2740" s="78" t="s">
        <v>332</v>
      </c>
      <c r="AV2740" s="78" t="s">
        <v>145</v>
      </c>
      <c r="AW2740" s="78" t="s">
        <v>6452</v>
      </c>
      <c r="AX2740" s="78" t="s">
        <v>145</v>
      </c>
      <c r="AY2740" s="78" t="s">
        <v>145</v>
      </c>
      <c r="AZ2740" s="78" t="s">
        <v>145</v>
      </c>
    </row>
    <row r="2741" spans="1:52" ht="30" customHeight="1">
      <c r="A2741" s="172" t="s">
        <v>918</v>
      </c>
      <c r="B2741" s="172" t="s">
        <v>919</v>
      </c>
      <c r="C2741" s="172" t="s">
        <v>1273</v>
      </c>
      <c r="D2741" s="173">
        <v>-0.32129999999999997</v>
      </c>
      <c r="E2741" s="184">
        <f>단가대비표!O49</f>
        <v>275</v>
      </c>
      <c r="F2741" s="178">
        <f>TRUNC(E2741*D2741,1)</f>
        <v>-88.3</v>
      </c>
      <c r="G2741" s="184">
        <f>단가대비표!P49</f>
        <v>0</v>
      </c>
      <c r="H2741" s="178">
        <f>TRUNC(G2741*D2741,1)</f>
        <v>0</v>
      </c>
      <c r="I2741" s="184">
        <f>단가대비표!V49</f>
        <v>0</v>
      </c>
      <c r="J2741" s="178">
        <f>TRUNC(I2741*D2741,1)</f>
        <v>0</v>
      </c>
      <c r="K2741" s="184">
        <f t="shared" si="425"/>
        <v>275</v>
      </c>
      <c r="L2741" s="178">
        <f t="shared" si="425"/>
        <v>-88.3</v>
      </c>
      <c r="M2741" s="172" t="s">
        <v>920</v>
      </c>
      <c r="N2741" s="78" t="s">
        <v>4412</v>
      </c>
      <c r="O2741" s="78" t="s">
        <v>4641</v>
      </c>
      <c r="P2741" s="78" t="s">
        <v>332</v>
      </c>
      <c r="Q2741" s="78" t="s">
        <v>332</v>
      </c>
      <c r="R2741" s="78" t="s">
        <v>331</v>
      </c>
      <c r="AV2741" s="78" t="s">
        <v>145</v>
      </c>
      <c r="AW2741" s="78" t="s">
        <v>6453</v>
      </c>
      <c r="AX2741" s="78" t="s">
        <v>145</v>
      </c>
      <c r="AY2741" s="78" t="s">
        <v>145</v>
      </c>
      <c r="AZ2741" s="78" t="s">
        <v>145</v>
      </c>
    </row>
    <row r="2742" spans="1:52" ht="30" customHeight="1">
      <c r="A2742" s="172" t="s">
        <v>1494</v>
      </c>
      <c r="B2742" s="172" t="s">
        <v>145</v>
      </c>
      <c r="C2742" s="172" t="s">
        <v>145</v>
      </c>
      <c r="D2742" s="173"/>
      <c r="E2742" s="184"/>
      <c r="F2742" s="178">
        <f>TRUNC(SUMIF(N2738:N2741, N2737, F2738:F2741),0)</f>
        <v>9560</v>
      </c>
      <c r="G2742" s="184"/>
      <c r="H2742" s="178">
        <f>TRUNC(SUMIF(N2738:N2741, N2737, H2738:H2741),0)</f>
        <v>39288</v>
      </c>
      <c r="I2742" s="184"/>
      <c r="J2742" s="178">
        <f>TRUNC(SUMIF(N2738:N2741, N2737, J2738:J2741),0)</f>
        <v>1877</v>
      </c>
      <c r="K2742" s="184"/>
      <c r="L2742" s="178">
        <f>F2742+H2742+J2742</f>
        <v>50725</v>
      </c>
      <c r="M2742" s="172" t="s">
        <v>145</v>
      </c>
      <c r="N2742" s="78" t="s">
        <v>342</v>
      </c>
      <c r="O2742" s="78" t="s">
        <v>342</v>
      </c>
      <c r="P2742" s="78" t="s">
        <v>145</v>
      </c>
      <c r="Q2742" s="78" t="s">
        <v>145</v>
      </c>
      <c r="R2742" s="78" t="s">
        <v>145</v>
      </c>
      <c r="AV2742" s="78" t="s">
        <v>145</v>
      </c>
      <c r="AW2742" s="78" t="s">
        <v>145</v>
      </c>
      <c r="AX2742" s="78" t="s">
        <v>145</v>
      </c>
      <c r="AY2742" s="78" t="s">
        <v>145</v>
      </c>
      <c r="AZ2742" s="78" t="s">
        <v>145</v>
      </c>
    </row>
    <row r="2743" spans="1:52" ht="30" customHeight="1">
      <c r="A2743" s="173"/>
      <c r="B2743" s="173"/>
      <c r="C2743" s="173"/>
      <c r="D2743" s="173"/>
      <c r="E2743" s="184"/>
      <c r="F2743" s="178"/>
      <c r="G2743" s="184"/>
      <c r="H2743" s="178"/>
      <c r="I2743" s="184"/>
      <c r="J2743" s="178"/>
      <c r="K2743" s="184"/>
      <c r="L2743" s="178"/>
      <c r="M2743" s="173"/>
    </row>
    <row r="2744" spans="1:52" ht="30" customHeight="1">
      <c r="A2744" s="179" t="s">
        <v>6454</v>
      </c>
      <c r="B2744" s="180"/>
      <c r="C2744" s="180"/>
      <c r="D2744" s="180"/>
      <c r="E2744" s="181"/>
      <c r="F2744" s="182"/>
      <c r="G2744" s="181"/>
      <c r="H2744" s="182"/>
      <c r="I2744" s="181"/>
      <c r="J2744" s="182"/>
      <c r="K2744" s="181"/>
      <c r="L2744" s="182"/>
      <c r="M2744" s="183"/>
      <c r="N2744" s="78" t="s">
        <v>4413</v>
      </c>
    </row>
    <row r="2745" spans="1:52" ht="30" customHeight="1">
      <c r="A2745" s="172" t="s">
        <v>1565</v>
      </c>
      <c r="B2745" s="172" t="s">
        <v>1514</v>
      </c>
      <c r="C2745" s="172" t="s">
        <v>1515</v>
      </c>
      <c r="D2745" s="173">
        <v>7.7000000000000002E-3</v>
      </c>
      <c r="E2745" s="184">
        <f>단가대비표!O346</f>
        <v>0</v>
      </c>
      <c r="F2745" s="178">
        <f t="shared" ref="F2745:F2750" si="426">TRUNC(E2745*D2745,1)</f>
        <v>0</v>
      </c>
      <c r="G2745" s="184">
        <f>단가대비표!P346</f>
        <v>221506</v>
      </c>
      <c r="H2745" s="178">
        <f t="shared" ref="H2745:H2750" si="427">TRUNC(G2745*D2745,1)</f>
        <v>1705.5</v>
      </c>
      <c r="I2745" s="184">
        <f>단가대비표!V346</f>
        <v>0</v>
      </c>
      <c r="J2745" s="178">
        <f t="shared" ref="J2745:J2750" si="428">TRUNC(I2745*D2745,1)</f>
        <v>0</v>
      </c>
      <c r="K2745" s="184">
        <f t="shared" ref="K2745:L2750" si="429">TRUNC(E2745+G2745+I2745,1)</f>
        <v>221506</v>
      </c>
      <c r="L2745" s="178">
        <f t="shared" si="429"/>
        <v>1705.5</v>
      </c>
      <c r="M2745" s="172" t="s">
        <v>145</v>
      </c>
      <c r="N2745" s="78" t="s">
        <v>4413</v>
      </c>
      <c r="O2745" s="78" t="s">
        <v>4533</v>
      </c>
      <c r="P2745" s="78" t="s">
        <v>332</v>
      </c>
      <c r="Q2745" s="78" t="s">
        <v>332</v>
      </c>
      <c r="R2745" s="78" t="s">
        <v>331</v>
      </c>
      <c r="AV2745" s="78" t="s">
        <v>145</v>
      </c>
      <c r="AW2745" s="78" t="s">
        <v>6455</v>
      </c>
      <c r="AX2745" s="78" t="s">
        <v>145</v>
      </c>
      <c r="AY2745" s="78" t="s">
        <v>145</v>
      </c>
      <c r="AZ2745" s="78" t="s">
        <v>145</v>
      </c>
    </row>
    <row r="2746" spans="1:52" ht="30" customHeight="1">
      <c r="A2746" s="172" t="s">
        <v>1516</v>
      </c>
      <c r="B2746" s="172" t="s">
        <v>1514</v>
      </c>
      <c r="C2746" s="172" t="s">
        <v>1515</v>
      </c>
      <c r="D2746" s="173">
        <v>7.7000000000000002E-3</v>
      </c>
      <c r="E2746" s="184">
        <f>단가대비표!O345</f>
        <v>0</v>
      </c>
      <c r="F2746" s="178">
        <f t="shared" si="426"/>
        <v>0</v>
      </c>
      <c r="G2746" s="184">
        <f>단가대비표!P345</f>
        <v>169804</v>
      </c>
      <c r="H2746" s="178">
        <f t="shared" si="427"/>
        <v>1307.4000000000001</v>
      </c>
      <c r="I2746" s="184">
        <f>단가대비표!V345</f>
        <v>0</v>
      </c>
      <c r="J2746" s="178">
        <f t="shared" si="428"/>
        <v>0</v>
      </c>
      <c r="K2746" s="184">
        <f t="shared" si="429"/>
        <v>169804</v>
      </c>
      <c r="L2746" s="178">
        <f t="shared" si="429"/>
        <v>1307.4000000000001</v>
      </c>
      <c r="M2746" s="172" t="s">
        <v>145</v>
      </c>
      <c r="N2746" s="78" t="s">
        <v>4413</v>
      </c>
      <c r="O2746" s="78" t="s">
        <v>4472</v>
      </c>
      <c r="P2746" s="78" t="s">
        <v>332</v>
      </c>
      <c r="Q2746" s="78" t="s">
        <v>332</v>
      </c>
      <c r="R2746" s="78" t="s">
        <v>331</v>
      </c>
      <c r="AV2746" s="78" t="s">
        <v>145</v>
      </c>
      <c r="AW2746" s="78" t="s">
        <v>6456</v>
      </c>
      <c r="AX2746" s="78" t="s">
        <v>145</v>
      </c>
      <c r="AY2746" s="78" t="s">
        <v>145</v>
      </c>
      <c r="AZ2746" s="78" t="s">
        <v>145</v>
      </c>
    </row>
    <row r="2747" spans="1:52" ht="30" customHeight="1">
      <c r="A2747" s="172" t="s">
        <v>1170</v>
      </c>
      <c r="B2747" s="172" t="s">
        <v>1193</v>
      </c>
      <c r="C2747" s="172" t="s">
        <v>1143</v>
      </c>
      <c r="D2747" s="173">
        <v>6.1499999999999999E-2</v>
      </c>
      <c r="E2747" s="184">
        <f>일위대가목록!E285</f>
        <v>8349</v>
      </c>
      <c r="F2747" s="178">
        <f t="shared" si="426"/>
        <v>513.4</v>
      </c>
      <c r="G2747" s="184">
        <f>일위대가목록!F285</f>
        <v>57077</v>
      </c>
      <c r="H2747" s="178">
        <f t="shared" si="427"/>
        <v>3510.2</v>
      </c>
      <c r="I2747" s="184">
        <f>일위대가목록!G285</f>
        <v>13399</v>
      </c>
      <c r="J2747" s="178">
        <f t="shared" si="428"/>
        <v>824</v>
      </c>
      <c r="K2747" s="184">
        <f t="shared" si="429"/>
        <v>78825</v>
      </c>
      <c r="L2747" s="178">
        <f t="shared" si="429"/>
        <v>4847.6000000000004</v>
      </c>
      <c r="M2747" s="172" t="s">
        <v>1154</v>
      </c>
      <c r="N2747" s="78" t="s">
        <v>4413</v>
      </c>
      <c r="O2747" s="78" t="s">
        <v>4268</v>
      </c>
      <c r="P2747" s="78" t="s">
        <v>331</v>
      </c>
      <c r="Q2747" s="78" t="s">
        <v>332</v>
      </c>
      <c r="R2747" s="78" t="s">
        <v>332</v>
      </c>
      <c r="AV2747" s="78" t="s">
        <v>145</v>
      </c>
      <c r="AW2747" s="78" t="s">
        <v>6457</v>
      </c>
      <c r="AX2747" s="78" t="s">
        <v>145</v>
      </c>
      <c r="AY2747" s="78" t="s">
        <v>145</v>
      </c>
      <c r="AZ2747" s="78" t="s">
        <v>145</v>
      </c>
    </row>
    <row r="2748" spans="1:52" ht="30" customHeight="1">
      <c r="A2748" s="172" t="s">
        <v>1180</v>
      </c>
      <c r="B2748" s="172" t="s">
        <v>1181</v>
      </c>
      <c r="C2748" s="172" t="s">
        <v>1143</v>
      </c>
      <c r="D2748" s="173">
        <v>3.0800000000000001E-2</v>
      </c>
      <c r="E2748" s="184">
        <f>일위대가목록!E298</f>
        <v>16684</v>
      </c>
      <c r="F2748" s="178">
        <f t="shared" si="426"/>
        <v>513.79999999999995</v>
      </c>
      <c r="G2748" s="184">
        <f>일위대가목록!F298</f>
        <v>49479</v>
      </c>
      <c r="H2748" s="178">
        <f t="shared" si="427"/>
        <v>1523.9</v>
      </c>
      <c r="I2748" s="184">
        <f>일위대가목록!G298</f>
        <v>9765</v>
      </c>
      <c r="J2748" s="178">
        <f t="shared" si="428"/>
        <v>300.7</v>
      </c>
      <c r="K2748" s="184">
        <f t="shared" si="429"/>
        <v>75928</v>
      </c>
      <c r="L2748" s="178">
        <f t="shared" si="429"/>
        <v>2338.4</v>
      </c>
      <c r="M2748" s="172" t="s">
        <v>1184</v>
      </c>
      <c r="N2748" s="78" t="s">
        <v>4413</v>
      </c>
      <c r="O2748" s="78" t="s">
        <v>4281</v>
      </c>
      <c r="P2748" s="78" t="s">
        <v>331</v>
      </c>
      <c r="Q2748" s="78" t="s">
        <v>332</v>
      </c>
      <c r="R2748" s="78" t="s">
        <v>332</v>
      </c>
      <c r="AV2748" s="78" t="s">
        <v>145</v>
      </c>
      <c r="AW2748" s="78" t="s">
        <v>6458</v>
      </c>
      <c r="AX2748" s="78" t="s">
        <v>145</v>
      </c>
      <c r="AY2748" s="78" t="s">
        <v>145</v>
      </c>
      <c r="AZ2748" s="78" t="s">
        <v>145</v>
      </c>
    </row>
    <row r="2749" spans="1:52" ht="30" customHeight="1">
      <c r="A2749" s="172" t="s">
        <v>1185</v>
      </c>
      <c r="B2749" s="172" t="s">
        <v>1186</v>
      </c>
      <c r="C2749" s="172" t="s">
        <v>1143</v>
      </c>
      <c r="D2749" s="173">
        <v>6.1499999999999999E-2</v>
      </c>
      <c r="E2749" s="184">
        <f>일위대가목록!E300</f>
        <v>3430</v>
      </c>
      <c r="F2749" s="178">
        <f t="shared" si="426"/>
        <v>210.9</v>
      </c>
      <c r="G2749" s="184">
        <f>일위대가목록!F300</f>
        <v>35608</v>
      </c>
      <c r="H2749" s="178">
        <f t="shared" si="427"/>
        <v>2189.8000000000002</v>
      </c>
      <c r="I2749" s="184">
        <f>일위대가목록!G300</f>
        <v>1902</v>
      </c>
      <c r="J2749" s="178">
        <f t="shared" si="428"/>
        <v>116.9</v>
      </c>
      <c r="K2749" s="184">
        <f t="shared" si="429"/>
        <v>40940</v>
      </c>
      <c r="L2749" s="178">
        <f t="shared" si="429"/>
        <v>2517.6</v>
      </c>
      <c r="M2749" s="172" t="s">
        <v>1190</v>
      </c>
      <c r="N2749" s="78" t="s">
        <v>4413</v>
      </c>
      <c r="O2749" s="78" t="s">
        <v>4283</v>
      </c>
      <c r="P2749" s="78" t="s">
        <v>331</v>
      </c>
      <c r="Q2749" s="78" t="s">
        <v>332</v>
      </c>
      <c r="R2749" s="78" t="s">
        <v>332</v>
      </c>
      <c r="V2749">
        <v>1</v>
      </c>
      <c r="AV2749" s="78" t="s">
        <v>145</v>
      </c>
      <c r="AW2749" s="78" t="s">
        <v>6459</v>
      </c>
      <c r="AX2749" s="78" t="s">
        <v>145</v>
      </c>
      <c r="AY2749" s="78" t="s">
        <v>145</v>
      </c>
      <c r="AZ2749" s="78" t="s">
        <v>145</v>
      </c>
    </row>
    <row r="2750" spans="1:52" ht="30" customHeight="1">
      <c r="A2750" s="172" t="s">
        <v>1566</v>
      </c>
      <c r="B2750" s="172" t="s">
        <v>1567</v>
      </c>
      <c r="C2750" s="172" t="s">
        <v>1096</v>
      </c>
      <c r="D2750" s="173">
        <v>-1</v>
      </c>
      <c r="E2750" s="184">
        <v>0</v>
      </c>
      <c r="F2750" s="178">
        <f t="shared" si="426"/>
        <v>0</v>
      </c>
      <c r="G2750" s="184">
        <f>TRUNC(SUMIF(V2745:V2750, RIGHTB(O2750, 1), H2745:H2750)*U2750, 2)</f>
        <v>2189.8000000000002</v>
      </c>
      <c r="H2750" s="178">
        <f t="shared" si="427"/>
        <v>-2189.8000000000002</v>
      </c>
      <c r="I2750" s="184">
        <v>0</v>
      </c>
      <c r="J2750" s="178">
        <f t="shared" si="428"/>
        <v>0</v>
      </c>
      <c r="K2750" s="184">
        <f t="shared" si="429"/>
        <v>2189.8000000000002</v>
      </c>
      <c r="L2750" s="178">
        <f t="shared" si="429"/>
        <v>-2189.8000000000002</v>
      </c>
      <c r="M2750" s="172" t="s">
        <v>145</v>
      </c>
      <c r="N2750" s="78" t="s">
        <v>4413</v>
      </c>
      <c r="O2750" s="78" t="s">
        <v>4186</v>
      </c>
      <c r="P2750" s="78" t="s">
        <v>332</v>
      </c>
      <c r="Q2750" s="78" t="s">
        <v>332</v>
      </c>
      <c r="R2750" s="78" t="s">
        <v>332</v>
      </c>
      <c r="S2750">
        <v>1</v>
      </c>
      <c r="T2750">
        <v>1</v>
      </c>
      <c r="U2750">
        <v>1</v>
      </c>
      <c r="AV2750" s="78" t="s">
        <v>145</v>
      </c>
      <c r="AW2750" s="78" t="s">
        <v>6460</v>
      </c>
      <c r="AX2750" s="78" t="s">
        <v>145</v>
      </c>
      <c r="AY2750" s="78" t="s">
        <v>145</v>
      </c>
      <c r="AZ2750" s="78" t="s">
        <v>145</v>
      </c>
    </row>
    <row r="2751" spans="1:52" ht="30" customHeight="1">
      <c r="A2751" s="172" t="s">
        <v>1494</v>
      </c>
      <c r="B2751" s="172" t="s">
        <v>145</v>
      </c>
      <c r="C2751" s="172" t="s">
        <v>145</v>
      </c>
      <c r="D2751" s="173"/>
      <c r="E2751" s="184"/>
      <c r="F2751" s="178">
        <f>TRUNC(SUMIF(N2745:N2750, N2744, F2745:F2750),0)</f>
        <v>1238</v>
      </c>
      <c r="G2751" s="184"/>
      <c r="H2751" s="178">
        <f>TRUNC(SUMIF(N2745:N2750, N2744, H2745:H2750),0)</f>
        <v>8047</v>
      </c>
      <c r="I2751" s="184"/>
      <c r="J2751" s="178">
        <f>TRUNC(SUMIF(N2745:N2750, N2744, J2745:J2750),0)</f>
        <v>1241</v>
      </c>
      <c r="K2751" s="184"/>
      <c r="L2751" s="178">
        <f>F2751+H2751+J2751</f>
        <v>10526</v>
      </c>
      <c r="M2751" s="172" t="s">
        <v>145</v>
      </c>
      <c r="N2751" s="78" t="s">
        <v>342</v>
      </c>
      <c r="O2751" s="78" t="s">
        <v>342</v>
      </c>
      <c r="P2751" s="78" t="s">
        <v>145</v>
      </c>
      <c r="Q2751" s="78" t="s">
        <v>145</v>
      </c>
      <c r="R2751" s="78" t="s">
        <v>145</v>
      </c>
      <c r="AV2751" s="78" t="s">
        <v>145</v>
      </c>
      <c r="AW2751" s="78" t="s">
        <v>145</v>
      </c>
      <c r="AX2751" s="78" t="s">
        <v>145</v>
      </c>
      <c r="AY2751" s="78" t="s">
        <v>145</v>
      </c>
      <c r="AZ2751" s="78" t="s">
        <v>145</v>
      </c>
    </row>
    <row r="2752" spans="1:52" ht="30" customHeight="1">
      <c r="A2752" s="173"/>
      <c r="B2752" s="173"/>
      <c r="C2752" s="173"/>
      <c r="D2752" s="173"/>
      <c r="E2752" s="184"/>
      <c r="F2752" s="178"/>
      <c r="G2752" s="184"/>
      <c r="H2752" s="178"/>
      <c r="I2752" s="184"/>
      <c r="J2752" s="178"/>
      <c r="K2752" s="184"/>
      <c r="L2752" s="178"/>
      <c r="M2752" s="173"/>
    </row>
    <row r="2753" spans="1:52" ht="30" customHeight="1">
      <c r="A2753" s="179" t="s">
        <v>6461</v>
      </c>
      <c r="B2753" s="180"/>
      <c r="C2753" s="180"/>
      <c r="D2753" s="180"/>
      <c r="E2753" s="181"/>
      <c r="F2753" s="182"/>
      <c r="G2753" s="181"/>
      <c r="H2753" s="182"/>
      <c r="I2753" s="181"/>
      <c r="J2753" s="182"/>
      <c r="K2753" s="181"/>
      <c r="L2753" s="182"/>
      <c r="M2753" s="183"/>
      <c r="N2753" s="78" t="s">
        <v>4414</v>
      </c>
    </row>
    <row r="2754" spans="1:52" ht="30" customHeight="1">
      <c r="A2754" s="172" t="s">
        <v>1173</v>
      </c>
      <c r="B2754" s="172" t="s">
        <v>1162</v>
      </c>
      <c r="C2754" s="172" t="s">
        <v>350</v>
      </c>
      <c r="D2754" s="173">
        <v>0.22789999999999999</v>
      </c>
      <c r="E2754" s="184">
        <f>단가대비표!O11</f>
        <v>0</v>
      </c>
      <c r="F2754" s="178">
        <f>TRUNC(E2754*D2754,1)</f>
        <v>0</v>
      </c>
      <c r="G2754" s="184">
        <f>단가대비표!P11</f>
        <v>0</v>
      </c>
      <c r="H2754" s="178">
        <f>TRUNC(G2754*D2754,1)</f>
        <v>0</v>
      </c>
      <c r="I2754" s="184">
        <f>단가대비표!V11</f>
        <v>88973</v>
      </c>
      <c r="J2754" s="178">
        <f>TRUNC(I2754*D2754,1)</f>
        <v>20276.900000000001</v>
      </c>
      <c r="K2754" s="184">
        <f t="shared" ref="K2754:L2757" si="430">TRUNC(E2754+G2754+I2754,1)</f>
        <v>88973</v>
      </c>
      <c r="L2754" s="178">
        <f t="shared" si="430"/>
        <v>20276.900000000001</v>
      </c>
      <c r="M2754" s="172" t="s">
        <v>1808</v>
      </c>
      <c r="N2754" s="78" t="s">
        <v>4414</v>
      </c>
      <c r="O2754" s="78" t="s">
        <v>6462</v>
      </c>
      <c r="P2754" s="78" t="s">
        <v>332</v>
      </c>
      <c r="Q2754" s="78" t="s">
        <v>332</v>
      </c>
      <c r="R2754" s="78" t="s">
        <v>331</v>
      </c>
      <c r="AV2754" s="78" t="s">
        <v>145</v>
      </c>
      <c r="AW2754" s="78" t="s">
        <v>6463</v>
      </c>
      <c r="AX2754" s="78" t="s">
        <v>145</v>
      </c>
      <c r="AY2754" s="78" t="s">
        <v>145</v>
      </c>
      <c r="AZ2754" s="78" t="s">
        <v>145</v>
      </c>
    </row>
    <row r="2755" spans="1:52" ht="30" customHeight="1">
      <c r="A2755" s="172" t="s">
        <v>1809</v>
      </c>
      <c r="B2755" s="172" t="s">
        <v>1810</v>
      </c>
      <c r="C2755" s="172" t="s">
        <v>1604</v>
      </c>
      <c r="D2755" s="173">
        <v>15.9</v>
      </c>
      <c r="E2755" s="184">
        <f>단가대비표!O57</f>
        <v>1380</v>
      </c>
      <c r="F2755" s="178">
        <f>TRUNC(E2755*D2755,1)</f>
        <v>21942</v>
      </c>
      <c r="G2755" s="184">
        <f>단가대비표!P57</f>
        <v>0</v>
      </c>
      <c r="H2755" s="178">
        <f>TRUNC(G2755*D2755,1)</f>
        <v>0</v>
      </c>
      <c r="I2755" s="184">
        <f>단가대비표!V57</f>
        <v>0</v>
      </c>
      <c r="J2755" s="178">
        <f>TRUNC(I2755*D2755,1)</f>
        <v>0</v>
      </c>
      <c r="K2755" s="184">
        <f t="shared" si="430"/>
        <v>1380</v>
      </c>
      <c r="L2755" s="178">
        <f t="shared" si="430"/>
        <v>21942</v>
      </c>
      <c r="M2755" s="172" t="s">
        <v>145</v>
      </c>
      <c r="N2755" s="78" t="s">
        <v>4414</v>
      </c>
      <c r="O2755" s="78" t="s">
        <v>5809</v>
      </c>
      <c r="P2755" s="78" t="s">
        <v>332</v>
      </c>
      <c r="Q2755" s="78" t="s">
        <v>332</v>
      </c>
      <c r="R2755" s="78" t="s">
        <v>331</v>
      </c>
      <c r="V2755">
        <v>1</v>
      </c>
      <c r="AV2755" s="78" t="s">
        <v>145</v>
      </c>
      <c r="AW2755" s="78" t="s">
        <v>6464</v>
      </c>
      <c r="AX2755" s="78" t="s">
        <v>145</v>
      </c>
      <c r="AY2755" s="78" t="s">
        <v>145</v>
      </c>
      <c r="AZ2755" s="78" t="s">
        <v>145</v>
      </c>
    </row>
    <row r="2756" spans="1:52" ht="30" customHeight="1">
      <c r="A2756" s="172" t="s">
        <v>1551</v>
      </c>
      <c r="B2756" s="172" t="s">
        <v>1827</v>
      </c>
      <c r="C2756" s="172" t="s">
        <v>1096</v>
      </c>
      <c r="D2756" s="173">
        <v>1</v>
      </c>
      <c r="E2756" s="184">
        <f>TRUNC(SUMIF(V2754:V2757, RIGHTB(O2756, 1), F2754:F2757)*U2756, 2)</f>
        <v>8337.9599999999991</v>
      </c>
      <c r="F2756" s="178">
        <f>TRUNC(E2756*D2756,1)</f>
        <v>8337.9</v>
      </c>
      <c r="G2756" s="184">
        <v>0</v>
      </c>
      <c r="H2756" s="178">
        <f>TRUNC(G2756*D2756,1)</f>
        <v>0</v>
      </c>
      <c r="I2756" s="184">
        <v>0</v>
      </c>
      <c r="J2756" s="178">
        <f>TRUNC(I2756*D2756,1)</f>
        <v>0</v>
      </c>
      <c r="K2756" s="184">
        <f t="shared" si="430"/>
        <v>8337.9</v>
      </c>
      <c r="L2756" s="178">
        <f t="shared" si="430"/>
        <v>8337.9</v>
      </c>
      <c r="M2756" s="172" t="s">
        <v>145</v>
      </c>
      <c r="N2756" s="78" t="s">
        <v>4414</v>
      </c>
      <c r="O2756" s="78" t="s">
        <v>4186</v>
      </c>
      <c r="P2756" s="78" t="s">
        <v>332</v>
      </c>
      <c r="Q2756" s="78" t="s">
        <v>332</v>
      </c>
      <c r="R2756" s="78" t="s">
        <v>332</v>
      </c>
      <c r="S2756">
        <v>0</v>
      </c>
      <c r="T2756">
        <v>0</v>
      </c>
      <c r="U2756">
        <v>0.38</v>
      </c>
      <c r="AV2756" s="78" t="s">
        <v>145</v>
      </c>
      <c r="AW2756" s="78" t="s">
        <v>6465</v>
      </c>
      <c r="AX2756" s="78" t="s">
        <v>145</v>
      </c>
      <c r="AY2756" s="78" t="s">
        <v>145</v>
      </c>
      <c r="AZ2756" s="78" t="s">
        <v>145</v>
      </c>
    </row>
    <row r="2757" spans="1:52" ht="30" customHeight="1">
      <c r="A2757" s="172" t="s">
        <v>1812</v>
      </c>
      <c r="B2757" s="172" t="s">
        <v>1514</v>
      </c>
      <c r="C2757" s="172" t="s">
        <v>1515</v>
      </c>
      <c r="D2757" s="173">
        <v>1</v>
      </c>
      <c r="E2757" s="184">
        <f>TRUNC(단가대비표!O371*1/8*16/12*25/20, 1)</f>
        <v>0</v>
      </c>
      <c r="F2757" s="178">
        <f>TRUNC(E2757*D2757,1)</f>
        <v>0</v>
      </c>
      <c r="G2757" s="184">
        <f>TRUNC(단가대비표!P371*1/8*16/12*25/20, 1)</f>
        <v>57077.2</v>
      </c>
      <c r="H2757" s="178">
        <f>TRUNC(G2757*D2757,1)</f>
        <v>57077.2</v>
      </c>
      <c r="I2757" s="184">
        <f>TRUNC(단가대비표!V371*1/8*16/12*25/20, 1)</f>
        <v>0</v>
      </c>
      <c r="J2757" s="178">
        <f>TRUNC(I2757*D2757,1)</f>
        <v>0</v>
      </c>
      <c r="K2757" s="184">
        <f t="shared" si="430"/>
        <v>57077.2</v>
      </c>
      <c r="L2757" s="178">
        <f t="shared" si="430"/>
        <v>57077.2</v>
      </c>
      <c r="M2757" s="172" t="s">
        <v>145</v>
      </c>
      <c r="N2757" s="78" t="s">
        <v>4414</v>
      </c>
      <c r="O2757" s="78" t="s">
        <v>5812</v>
      </c>
      <c r="P2757" s="78" t="s">
        <v>332</v>
      </c>
      <c r="Q2757" s="78" t="s">
        <v>332</v>
      </c>
      <c r="R2757" s="78" t="s">
        <v>331</v>
      </c>
      <c r="AV2757" s="78" t="s">
        <v>145</v>
      </c>
      <c r="AW2757" s="78" t="s">
        <v>6466</v>
      </c>
      <c r="AX2757" s="78" t="s">
        <v>331</v>
      </c>
      <c r="AY2757" s="78" t="s">
        <v>145</v>
      </c>
      <c r="AZ2757" s="78" t="s">
        <v>145</v>
      </c>
    </row>
    <row r="2758" spans="1:52" ht="30" customHeight="1">
      <c r="A2758" s="172" t="s">
        <v>1494</v>
      </c>
      <c r="B2758" s="172" t="s">
        <v>145</v>
      </c>
      <c r="C2758" s="172" t="s">
        <v>145</v>
      </c>
      <c r="D2758" s="173"/>
      <c r="E2758" s="184"/>
      <c r="F2758" s="178">
        <f>TRUNC(SUMIF(N2754:N2757, N2753, F2754:F2757),0)</f>
        <v>30279</v>
      </c>
      <c r="G2758" s="184"/>
      <c r="H2758" s="178">
        <f>TRUNC(SUMIF(N2754:N2757, N2753, H2754:H2757),0)</f>
        <v>57077</v>
      </c>
      <c r="I2758" s="184"/>
      <c r="J2758" s="178">
        <f>TRUNC(SUMIF(N2754:N2757, N2753, J2754:J2757),0)</f>
        <v>20276</v>
      </c>
      <c r="K2758" s="184"/>
      <c r="L2758" s="178">
        <f>F2758+H2758+J2758</f>
        <v>107632</v>
      </c>
      <c r="M2758" s="172" t="s">
        <v>145</v>
      </c>
      <c r="N2758" s="78" t="s">
        <v>342</v>
      </c>
      <c r="O2758" s="78" t="s">
        <v>342</v>
      </c>
      <c r="P2758" s="78" t="s">
        <v>145</v>
      </c>
      <c r="Q2758" s="78" t="s">
        <v>145</v>
      </c>
      <c r="R2758" s="78" t="s">
        <v>145</v>
      </c>
      <c r="AV2758" s="78" t="s">
        <v>145</v>
      </c>
      <c r="AW2758" s="78" t="s">
        <v>145</v>
      </c>
      <c r="AX2758" s="78" t="s">
        <v>145</v>
      </c>
      <c r="AY2758" s="78" t="s">
        <v>145</v>
      </c>
      <c r="AZ2758" s="78" t="s">
        <v>145</v>
      </c>
    </row>
    <row r="2759" spans="1:52" ht="30" customHeight="1">
      <c r="A2759" s="173"/>
      <c r="B2759" s="173"/>
      <c r="C2759" s="173"/>
      <c r="D2759" s="173"/>
      <c r="E2759" s="184"/>
      <c r="F2759" s="178"/>
      <c r="G2759" s="184"/>
      <c r="H2759" s="178"/>
      <c r="I2759" s="184"/>
      <c r="J2759" s="178"/>
      <c r="K2759" s="184"/>
      <c r="L2759" s="178"/>
      <c r="M2759" s="173"/>
    </row>
    <row r="2760" spans="1:52" ht="30" customHeight="1">
      <c r="A2760" s="179" t="s">
        <v>6467</v>
      </c>
      <c r="B2760" s="180"/>
      <c r="C2760" s="180"/>
      <c r="D2760" s="180"/>
      <c r="E2760" s="181"/>
      <c r="F2760" s="182"/>
      <c r="G2760" s="181"/>
      <c r="H2760" s="182"/>
      <c r="I2760" s="181"/>
      <c r="J2760" s="182"/>
      <c r="K2760" s="181"/>
      <c r="L2760" s="182"/>
      <c r="M2760" s="183"/>
      <c r="N2760" s="78" t="s">
        <v>4415</v>
      </c>
    </row>
    <row r="2761" spans="1:52" ht="30" customHeight="1">
      <c r="A2761" s="172" t="s">
        <v>1176</v>
      </c>
      <c r="B2761" s="172" t="s">
        <v>1162</v>
      </c>
      <c r="C2761" s="172" t="s">
        <v>350</v>
      </c>
      <c r="D2761" s="173">
        <v>0.26840000000000003</v>
      </c>
      <c r="E2761" s="184">
        <f>단가대비표!O13</f>
        <v>0</v>
      </c>
      <c r="F2761" s="178">
        <f>TRUNC(E2761*D2761,1)</f>
        <v>0</v>
      </c>
      <c r="G2761" s="184">
        <f>단가대비표!P13</f>
        <v>0</v>
      </c>
      <c r="H2761" s="178">
        <f>TRUNC(G2761*D2761,1)</f>
        <v>0</v>
      </c>
      <c r="I2761" s="184">
        <f>단가대비표!V13</f>
        <v>1604</v>
      </c>
      <c r="J2761" s="178">
        <f>TRUNC(I2761*D2761,1)</f>
        <v>430.5</v>
      </c>
      <c r="K2761" s="184">
        <f>TRUNC(E2761+G2761+I2761,1)</f>
        <v>1604</v>
      </c>
      <c r="L2761" s="178">
        <f>TRUNC(F2761+H2761+J2761,1)</f>
        <v>430.5</v>
      </c>
      <c r="M2761" s="172" t="s">
        <v>1808</v>
      </c>
      <c r="N2761" s="78" t="s">
        <v>4415</v>
      </c>
      <c r="O2761" s="78" t="s">
        <v>6468</v>
      </c>
      <c r="P2761" s="78" t="s">
        <v>332</v>
      </c>
      <c r="Q2761" s="78" t="s">
        <v>332</v>
      </c>
      <c r="R2761" s="78" t="s">
        <v>331</v>
      </c>
      <c r="AV2761" s="78" t="s">
        <v>145</v>
      </c>
      <c r="AW2761" s="78" t="s">
        <v>6469</v>
      </c>
      <c r="AX2761" s="78" t="s">
        <v>145</v>
      </c>
      <c r="AY2761" s="78" t="s">
        <v>145</v>
      </c>
      <c r="AZ2761" s="78" t="s">
        <v>145</v>
      </c>
    </row>
    <row r="2762" spans="1:52" ht="30" customHeight="1">
      <c r="A2762" s="172" t="s">
        <v>1494</v>
      </c>
      <c r="B2762" s="172" t="s">
        <v>145</v>
      </c>
      <c r="C2762" s="172" t="s">
        <v>145</v>
      </c>
      <c r="D2762" s="173"/>
      <c r="E2762" s="184"/>
      <c r="F2762" s="178">
        <f>TRUNC(SUMIF(N2761:N2761, N2760, F2761:F2761),0)</f>
        <v>0</v>
      </c>
      <c r="G2762" s="184"/>
      <c r="H2762" s="178">
        <f>TRUNC(SUMIF(N2761:N2761, N2760, H2761:H2761),0)</f>
        <v>0</v>
      </c>
      <c r="I2762" s="184"/>
      <c r="J2762" s="178">
        <f>TRUNC(SUMIF(N2761:N2761, N2760, J2761:J2761),0)</f>
        <v>430</v>
      </c>
      <c r="K2762" s="184"/>
      <c r="L2762" s="178">
        <f>F2762+H2762+J2762</f>
        <v>430</v>
      </c>
      <c r="M2762" s="172" t="s">
        <v>145</v>
      </c>
      <c r="N2762" s="78" t="s">
        <v>342</v>
      </c>
      <c r="O2762" s="78" t="s">
        <v>342</v>
      </c>
      <c r="P2762" s="78" t="s">
        <v>145</v>
      </c>
      <c r="Q2762" s="78" t="s">
        <v>145</v>
      </c>
      <c r="R2762" s="78" t="s">
        <v>145</v>
      </c>
      <c r="AV2762" s="78" t="s">
        <v>145</v>
      </c>
      <c r="AW2762" s="78" t="s">
        <v>145</v>
      </c>
      <c r="AX2762" s="78" t="s">
        <v>145</v>
      </c>
      <c r="AY2762" s="78" t="s">
        <v>145</v>
      </c>
      <c r="AZ2762" s="78" t="s">
        <v>145</v>
      </c>
    </row>
    <row r="2763" spans="1:52" ht="30" customHeight="1">
      <c r="A2763" s="173"/>
      <c r="B2763" s="173"/>
      <c r="C2763" s="173"/>
      <c r="D2763" s="173"/>
      <c r="E2763" s="184"/>
      <c r="F2763" s="178"/>
      <c r="G2763" s="184"/>
      <c r="H2763" s="178"/>
      <c r="I2763" s="184"/>
      <c r="J2763" s="178"/>
      <c r="K2763" s="184"/>
      <c r="L2763" s="178"/>
      <c r="M2763" s="173"/>
    </row>
    <row r="2764" spans="1:52" ht="30" customHeight="1">
      <c r="A2764" s="179" t="s">
        <v>6470</v>
      </c>
      <c r="B2764" s="180"/>
      <c r="C2764" s="180"/>
      <c r="D2764" s="180"/>
      <c r="E2764" s="181"/>
      <c r="F2764" s="182"/>
      <c r="G2764" s="181"/>
      <c r="H2764" s="182"/>
      <c r="I2764" s="181"/>
      <c r="J2764" s="182"/>
      <c r="K2764" s="181"/>
      <c r="L2764" s="182"/>
      <c r="M2764" s="183"/>
      <c r="N2764" s="78" t="s">
        <v>4416</v>
      </c>
    </row>
    <row r="2765" spans="1:52" ht="30" customHeight="1">
      <c r="A2765" s="172" t="s">
        <v>1198</v>
      </c>
      <c r="B2765" s="172" t="s">
        <v>433</v>
      </c>
      <c r="C2765" s="172" t="s">
        <v>401</v>
      </c>
      <c r="D2765" s="173">
        <v>1</v>
      </c>
      <c r="E2765" s="184">
        <f>일위대가목록!E427</f>
        <v>0</v>
      </c>
      <c r="F2765" s="178">
        <f>TRUNC(E2765*D2765,1)</f>
        <v>0</v>
      </c>
      <c r="G2765" s="184">
        <f>일위대가목록!F427</f>
        <v>214306</v>
      </c>
      <c r="H2765" s="178">
        <f>TRUNC(G2765*D2765,1)</f>
        <v>214306</v>
      </c>
      <c r="I2765" s="184">
        <f>일위대가목록!G427</f>
        <v>19287</v>
      </c>
      <c r="J2765" s="178">
        <f>TRUNC(I2765*D2765,1)</f>
        <v>19287</v>
      </c>
      <c r="K2765" s="184">
        <f>TRUNC(E2765+G2765+I2765,1)</f>
        <v>233593</v>
      </c>
      <c r="L2765" s="178">
        <f>TRUNC(F2765+H2765+J2765,1)</f>
        <v>233593</v>
      </c>
      <c r="M2765" s="172" t="s">
        <v>1470</v>
      </c>
      <c r="N2765" s="78" t="s">
        <v>4416</v>
      </c>
      <c r="O2765" s="78" t="s">
        <v>4420</v>
      </c>
      <c r="P2765" s="78" t="s">
        <v>331</v>
      </c>
      <c r="Q2765" s="78" t="s">
        <v>332</v>
      </c>
      <c r="R2765" s="78" t="s">
        <v>332</v>
      </c>
      <c r="AV2765" s="78" t="s">
        <v>145</v>
      </c>
      <c r="AW2765" s="78" t="s">
        <v>6471</v>
      </c>
      <c r="AX2765" s="78" t="s">
        <v>145</v>
      </c>
      <c r="AY2765" s="78" t="s">
        <v>145</v>
      </c>
      <c r="AZ2765" s="78" t="s">
        <v>145</v>
      </c>
    </row>
    <row r="2766" spans="1:52" ht="30" customHeight="1">
      <c r="A2766" s="172" t="s">
        <v>1200</v>
      </c>
      <c r="B2766" s="172" t="s">
        <v>1458</v>
      </c>
      <c r="C2766" s="172" t="s">
        <v>401</v>
      </c>
      <c r="D2766" s="173">
        <v>1</v>
      </c>
      <c r="E2766" s="184">
        <f>일위대가목록!E428</f>
        <v>10770</v>
      </c>
      <c r="F2766" s="178">
        <f>TRUNC(E2766*D2766,1)</f>
        <v>10770</v>
      </c>
      <c r="G2766" s="184">
        <f>일위대가목록!F428</f>
        <v>1132655</v>
      </c>
      <c r="H2766" s="178">
        <f>TRUNC(G2766*D2766,1)</f>
        <v>1132655</v>
      </c>
      <c r="I2766" s="184">
        <f>일위대가목록!G428</f>
        <v>22653</v>
      </c>
      <c r="J2766" s="178">
        <f>TRUNC(I2766*D2766,1)</f>
        <v>22653</v>
      </c>
      <c r="K2766" s="184">
        <f>TRUNC(E2766+G2766+I2766,1)</f>
        <v>1166078</v>
      </c>
      <c r="L2766" s="178">
        <f>TRUNC(F2766+H2766+J2766,1)</f>
        <v>1166078</v>
      </c>
      <c r="M2766" s="172" t="s">
        <v>1471</v>
      </c>
      <c r="N2766" s="78" t="s">
        <v>4416</v>
      </c>
      <c r="O2766" s="78" t="s">
        <v>4421</v>
      </c>
      <c r="P2766" s="78" t="s">
        <v>331</v>
      </c>
      <c r="Q2766" s="78" t="s">
        <v>332</v>
      </c>
      <c r="R2766" s="78" t="s">
        <v>332</v>
      </c>
      <c r="AV2766" s="78" t="s">
        <v>145</v>
      </c>
      <c r="AW2766" s="78" t="s">
        <v>6472</v>
      </c>
      <c r="AX2766" s="78" t="s">
        <v>145</v>
      </c>
      <c r="AY2766" s="78" t="s">
        <v>145</v>
      </c>
      <c r="AZ2766" s="78" t="s">
        <v>145</v>
      </c>
    </row>
    <row r="2767" spans="1:52" ht="30" customHeight="1">
      <c r="A2767" s="172" t="s">
        <v>1494</v>
      </c>
      <c r="B2767" s="172" t="s">
        <v>145</v>
      </c>
      <c r="C2767" s="172" t="s">
        <v>145</v>
      </c>
      <c r="D2767" s="173"/>
      <c r="E2767" s="184"/>
      <c r="F2767" s="178">
        <f>TRUNC(SUMIF(N2765:N2766, N2764, F2765:F2766),0)</f>
        <v>10770</v>
      </c>
      <c r="G2767" s="184"/>
      <c r="H2767" s="178">
        <f>TRUNC(SUMIF(N2765:N2766, N2764, H2765:H2766),0)</f>
        <v>1346961</v>
      </c>
      <c r="I2767" s="184"/>
      <c r="J2767" s="178">
        <f>TRUNC(SUMIF(N2765:N2766, N2764, J2765:J2766),0)</f>
        <v>41940</v>
      </c>
      <c r="K2767" s="184"/>
      <c r="L2767" s="178">
        <f>F2767+H2767+J2767</f>
        <v>1399671</v>
      </c>
      <c r="M2767" s="172" t="s">
        <v>145</v>
      </c>
      <c r="N2767" s="78" t="s">
        <v>342</v>
      </c>
      <c r="O2767" s="78" t="s">
        <v>342</v>
      </c>
      <c r="P2767" s="78" t="s">
        <v>145</v>
      </c>
      <c r="Q2767" s="78" t="s">
        <v>145</v>
      </c>
      <c r="R2767" s="78" t="s">
        <v>145</v>
      </c>
      <c r="AV2767" s="78" t="s">
        <v>145</v>
      </c>
      <c r="AW2767" s="78" t="s">
        <v>145</v>
      </c>
      <c r="AX2767" s="78" t="s">
        <v>145</v>
      </c>
      <c r="AY2767" s="78" t="s">
        <v>145</v>
      </c>
      <c r="AZ2767" s="78" t="s">
        <v>145</v>
      </c>
    </row>
    <row r="2768" spans="1:52" ht="30" customHeight="1">
      <c r="A2768" s="173"/>
      <c r="B2768" s="173"/>
      <c r="C2768" s="173"/>
      <c r="D2768" s="173"/>
      <c r="E2768" s="184"/>
      <c r="F2768" s="178"/>
      <c r="G2768" s="184"/>
      <c r="H2768" s="178"/>
      <c r="I2768" s="184"/>
      <c r="J2768" s="178"/>
      <c r="K2768" s="184"/>
      <c r="L2768" s="178"/>
      <c r="M2768" s="173"/>
    </row>
    <row r="2769" spans="1:52" ht="30" customHeight="1">
      <c r="A2769" s="179" t="s">
        <v>6473</v>
      </c>
      <c r="B2769" s="180"/>
      <c r="C2769" s="180"/>
      <c r="D2769" s="180"/>
      <c r="E2769" s="181"/>
      <c r="F2769" s="182"/>
      <c r="G2769" s="181"/>
      <c r="H2769" s="182"/>
      <c r="I2769" s="181"/>
      <c r="J2769" s="182"/>
      <c r="K2769" s="181"/>
      <c r="L2769" s="182"/>
      <c r="M2769" s="183"/>
      <c r="N2769" s="78" t="s">
        <v>4417</v>
      </c>
    </row>
    <row r="2770" spans="1:52" ht="30" customHeight="1">
      <c r="A2770" s="172" t="s">
        <v>1202</v>
      </c>
      <c r="B2770" s="172" t="s">
        <v>1469</v>
      </c>
      <c r="C2770" s="172" t="s">
        <v>358</v>
      </c>
      <c r="D2770" s="173">
        <v>1</v>
      </c>
      <c r="E2770" s="184">
        <f>일위대가목록!E429</f>
        <v>11373</v>
      </c>
      <c r="F2770" s="178">
        <f>TRUNC(E2770*D2770,1)</f>
        <v>11373</v>
      </c>
      <c r="G2770" s="184">
        <f>일위대가목록!F429</f>
        <v>0</v>
      </c>
      <c r="H2770" s="178">
        <f>TRUNC(G2770*D2770,1)</f>
        <v>0</v>
      </c>
      <c r="I2770" s="184">
        <f>일위대가목록!G429</f>
        <v>0</v>
      </c>
      <c r="J2770" s="178">
        <f>TRUNC(I2770*D2770,1)</f>
        <v>0</v>
      </c>
      <c r="K2770" s="184">
        <f>TRUNC(E2770+G2770+I2770,1)</f>
        <v>11373</v>
      </c>
      <c r="L2770" s="178">
        <f>TRUNC(F2770+H2770+J2770,1)</f>
        <v>11373</v>
      </c>
      <c r="M2770" s="172" t="s">
        <v>1473</v>
      </c>
      <c r="N2770" s="78" t="s">
        <v>4417</v>
      </c>
      <c r="O2770" s="78" t="s">
        <v>4422</v>
      </c>
      <c r="P2770" s="78" t="s">
        <v>331</v>
      </c>
      <c r="Q2770" s="78" t="s">
        <v>332</v>
      </c>
      <c r="R2770" s="78" t="s">
        <v>332</v>
      </c>
      <c r="AV2770" s="78" t="s">
        <v>145</v>
      </c>
      <c r="AW2770" s="78" t="s">
        <v>6474</v>
      </c>
      <c r="AX2770" s="78" t="s">
        <v>145</v>
      </c>
      <c r="AY2770" s="78" t="s">
        <v>145</v>
      </c>
      <c r="AZ2770" s="78" t="s">
        <v>145</v>
      </c>
    </row>
    <row r="2771" spans="1:52" ht="30" customHeight="1">
      <c r="A2771" s="172" t="s">
        <v>1205</v>
      </c>
      <c r="B2771" s="172" t="s">
        <v>449</v>
      </c>
      <c r="C2771" s="172" t="s">
        <v>358</v>
      </c>
      <c r="D2771" s="173">
        <v>1</v>
      </c>
      <c r="E2771" s="184">
        <f>일위대가목록!E430</f>
        <v>0</v>
      </c>
      <c r="F2771" s="178">
        <f>TRUNC(E2771*D2771,1)</f>
        <v>0</v>
      </c>
      <c r="G2771" s="184">
        <f>일위대가목록!F430</f>
        <v>34075</v>
      </c>
      <c r="H2771" s="178">
        <f>TRUNC(G2771*D2771,1)</f>
        <v>34075</v>
      </c>
      <c r="I2771" s="184">
        <f>일위대가목록!G430</f>
        <v>340</v>
      </c>
      <c r="J2771" s="178">
        <f>TRUNC(I2771*D2771,1)</f>
        <v>340</v>
      </c>
      <c r="K2771" s="184">
        <f>TRUNC(E2771+G2771+I2771,1)</f>
        <v>34415</v>
      </c>
      <c r="L2771" s="178">
        <f>TRUNC(F2771+H2771+J2771,1)</f>
        <v>34415</v>
      </c>
      <c r="M2771" s="172" t="s">
        <v>4424</v>
      </c>
      <c r="N2771" s="78" t="s">
        <v>4417</v>
      </c>
      <c r="O2771" s="78" t="s">
        <v>4423</v>
      </c>
      <c r="P2771" s="78" t="s">
        <v>331</v>
      </c>
      <c r="Q2771" s="78" t="s">
        <v>332</v>
      </c>
      <c r="R2771" s="78" t="s">
        <v>332</v>
      </c>
      <c r="AV2771" s="78" t="s">
        <v>145</v>
      </c>
      <c r="AW2771" s="78" t="s">
        <v>6475</v>
      </c>
      <c r="AX2771" s="78" t="s">
        <v>145</v>
      </c>
      <c r="AY2771" s="78" t="s">
        <v>145</v>
      </c>
      <c r="AZ2771" s="78" t="s">
        <v>145</v>
      </c>
    </row>
    <row r="2772" spans="1:52" ht="30" customHeight="1">
      <c r="A2772" s="172" t="s">
        <v>1494</v>
      </c>
      <c r="B2772" s="172" t="s">
        <v>145</v>
      </c>
      <c r="C2772" s="172" t="s">
        <v>145</v>
      </c>
      <c r="D2772" s="173"/>
      <c r="E2772" s="184"/>
      <c r="F2772" s="178">
        <f>TRUNC(SUMIF(N2770:N2771, N2769, F2770:F2771),0)</f>
        <v>11373</v>
      </c>
      <c r="G2772" s="184"/>
      <c r="H2772" s="178">
        <f>TRUNC(SUMIF(N2770:N2771, N2769, H2770:H2771),0)</f>
        <v>34075</v>
      </c>
      <c r="I2772" s="184"/>
      <c r="J2772" s="178">
        <f>TRUNC(SUMIF(N2770:N2771, N2769, J2770:J2771),0)</f>
        <v>340</v>
      </c>
      <c r="K2772" s="184"/>
      <c r="L2772" s="178">
        <f>F2772+H2772+J2772</f>
        <v>45788</v>
      </c>
      <c r="M2772" s="172" t="s">
        <v>145</v>
      </c>
      <c r="N2772" s="78" t="s">
        <v>342</v>
      </c>
      <c r="O2772" s="78" t="s">
        <v>342</v>
      </c>
      <c r="P2772" s="78" t="s">
        <v>145</v>
      </c>
      <c r="Q2772" s="78" t="s">
        <v>145</v>
      </c>
      <c r="R2772" s="78" t="s">
        <v>145</v>
      </c>
      <c r="AV2772" s="78" t="s">
        <v>145</v>
      </c>
      <c r="AW2772" s="78" t="s">
        <v>145</v>
      </c>
      <c r="AX2772" s="78" t="s">
        <v>145</v>
      </c>
      <c r="AY2772" s="78" t="s">
        <v>145</v>
      </c>
      <c r="AZ2772" s="78" t="s">
        <v>145</v>
      </c>
    </row>
    <row r="2773" spans="1:52" ht="30" customHeight="1">
      <c r="A2773" s="173"/>
      <c r="B2773" s="173"/>
      <c r="C2773" s="173"/>
      <c r="D2773" s="173"/>
      <c r="E2773" s="184"/>
      <c r="F2773" s="178"/>
      <c r="G2773" s="184"/>
      <c r="H2773" s="178"/>
      <c r="I2773" s="184"/>
      <c r="J2773" s="178"/>
      <c r="K2773" s="184"/>
      <c r="L2773" s="178"/>
      <c r="M2773" s="173"/>
    </row>
    <row r="2774" spans="1:52" ht="30" customHeight="1">
      <c r="A2774" s="179" t="s">
        <v>6476</v>
      </c>
      <c r="B2774" s="180"/>
      <c r="C2774" s="180"/>
      <c r="D2774" s="180"/>
      <c r="E2774" s="181"/>
      <c r="F2774" s="182"/>
      <c r="G2774" s="181"/>
      <c r="H2774" s="182"/>
      <c r="I2774" s="181"/>
      <c r="J2774" s="182"/>
      <c r="K2774" s="181"/>
      <c r="L2774" s="182"/>
      <c r="M2774" s="183"/>
      <c r="N2774" s="78" t="s">
        <v>4418</v>
      </c>
    </row>
    <row r="2775" spans="1:52" ht="30" customHeight="1">
      <c r="A2775" s="172" t="s">
        <v>1579</v>
      </c>
      <c r="B2775" s="172" t="s">
        <v>1514</v>
      </c>
      <c r="C2775" s="172" t="s">
        <v>1515</v>
      </c>
      <c r="D2775" s="173">
        <v>4.8000000000000001E-2</v>
      </c>
      <c r="E2775" s="184">
        <f>단가대비표!O355</f>
        <v>0</v>
      </c>
      <c r="F2775" s="178">
        <f>TRUNC(E2775*D2775,1)</f>
        <v>0</v>
      </c>
      <c r="G2775" s="184">
        <f>단가대비표!P355</f>
        <v>266361</v>
      </c>
      <c r="H2775" s="178">
        <f>TRUNC(G2775*D2775,1)</f>
        <v>12785.3</v>
      </c>
      <c r="I2775" s="184">
        <f>단가대비표!V355</f>
        <v>0</v>
      </c>
      <c r="J2775" s="178">
        <f>TRUNC(I2775*D2775,1)</f>
        <v>0</v>
      </c>
      <c r="K2775" s="184">
        <f t="shared" ref="K2775:L2778" si="431">TRUNC(E2775+G2775+I2775,1)</f>
        <v>266361</v>
      </c>
      <c r="L2775" s="178">
        <f t="shared" si="431"/>
        <v>12785.3</v>
      </c>
      <c r="M2775" s="172" t="s">
        <v>145</v>
      </c>
      <c r="N2775" s="78" t="s">
        <v>4418</v>
      </c>
      <c r="O2775" s="78" t="s">
        <v>4556</v>
      </c>
      <c r="P2775" s="78" t="s">
        <v>332</v>
      </c>
      <c r="Q2775" s="78" t="s">
        <v>332</v>
      </c>
      <c r="R2775" s="78" t="s">
        <v>331</v>
      </c>
      <c r="V2775">
        <v>1</v>
      </c>
      <c r="AV2775" s="78" t="s">
        <v>145</v>
      </c>
      <c r="AW2775" s="78" t="s">
        <v>6477</v>
      </c>
      <c r="AX2775" s="78" t="s">
        <v>145</v>
      </c>
      <c r="AY2775" s="78" t="s">
        <v>145</v>
      </c>
      <c r="AZ2775" s="78" t="s">
        <v>145</v>
      </c>
    </row>
    <row r="2776" spans="1:52" ht="30" customHeight="1">
      <c r="A2776" s="172" t="s">
        <v>1516</v>
      </c>
      <c r="B2776" s="172" t="s">
        <v>1514</v>
      </c>
      <c r="C2776" s="172" t="s">
        <v>1515</v>
      </c>
      <c r="D2776" s="173">
        <v>1.6E-2</v>
      </c>
      <c r="E2776" s="184">
        <f>단가대비표!O345</f>
        <v>0</v>
      </c>
      <c r="F2776" s="178">
        <f>TRUNC(E2776*D2776,1)</f>
        <v>0</v>
      </c>
      <c r="G2776" s="184">
        <f>단가대비표!P345</f>
        <v>169804</v>
      </c>
      <c r="H2776" s="178">
        <f>TRUNC(G2776*D2776,1)</f>
        <v>2716.8</v>
      </c>
      <c r="I2776" s="184">
        <f>단가대비표!V345</f>
        <v>0</v>
      </c>
      <c r="J2776" s="178">
        <f>TRUNC(I2776*D2776,1)</f>
        <v>0</v>
      </c>
      <c r="K2776" s="184">
        <f t="shared" si="431"/>
        <v>169804</v>
      </c>
      <c r="L2776" s="178">
        <f t="shared" si="431"/>
        <v>2716.8</v>
      </c>
      <c r="M2776" s="172" t="s">
        <v>145</v>
      </c>
      <c r="N2776" s="78" t="s">
        <v>4418</v>
      </c>
      <c r="O2776" s="78" t="s">
        <v>4472</v>
      </c>
      <c r="P2776" s="78" t="s">
        <v>332</v>
      </c>
      <c r="Q2776" s="78" t="s">
        <v>332</v>
      </c>
      <c r="R2776" s="78" t="s">
        <v>331</v>
      </c>
      <c r="V2776">
        <v>1</v>
      </c>
      <c r="AV2776" s="78" t="s">
        <v>145</v>
      </c>
      <c r="AW2776" s="78" t="s">
        <v>6478</v>
      </c>
      <c r="AX2776" s="78" t="s">
        <v>145</v>
      </c>
      <c r="AY2776" s="78" t="s">
        <v>145</v>
      </c>
      <c r="AZ2776" s="78" t="s">
        <v>145</v>
      </c>
    </row>
    <row r="2777" spans="1:52" ht="30" customHeight="1">
      <c r="A2777" s="172" t="s">
        <v>1580</v>
      </c>
      <c r="B2777" s="172" t="s">
        <v>1596</v>
      </c>
      <c r="C2777" s="172" t="s">
        <v>1096</v>
      </c>
      <c r="D2777" s="173">
        <v>1</v>
      </c>
      <c r="E2777" s="184">
        <v>0</v>
      </c>
      <c r="F2777" s="178">
        <f>TRUNC(E2777*D2777,1)</f>
        <v>0</v>
      </c>
      <c r="G2777" s="184">
        <v>0</v>
      </c>
      <c r="H2777" s="178">
        <f>TRUNC(G2777*D2777,1)</f>
        <v>0</v>
      </c>
      <c r="I2777" s="184">
        <f>TRUNC(SUMIF(V2775:V2778, RIGHTB(O2777, 1), H2775:H2778)*U2777, 2)</f>
        <v>310.04000000000002</v>
      </c>
      <c r="J2777" s="178">
        <f>TRUNC(I2777*D2777,1)</f>
        <v>310</v>
      </c>
      <c r="K2777" s="184">
        <f t="shared" si="431"/>
        <v>310</v>
      </c>
      <c r="L2777" s="178">
        <f t="shared" si="431"/>
        <v>310</v>
      </c>
      <c r="M2777" s="172" t="s">
        <v>145</v>
      </c>
      <c r="N2777" s="78" t="s">
        <v>4418</v>
      </c>
      <c r="O2777" s="78" t="s">
        <v>4186</v>
      </c>
      <c r="P2777" s="78" t="s">
        <v>332</v>
      </c>
      <c r="Q2777" s="78" t="s">
        <v>332</v>
      </c>
      <c r="R2777" s="78" t="s">
        <v>332</v>
      </c>
      <c r="S2777">
        <v>1</v>
      </c>
      <c r="T2777">
        <v>2</v>
      </c>
      <c r="U2777">
        <v>0.02</v>
      </c>
      <c r="AV2777" s="78" t="s">
        <v>145</v>
      </c>
      <c r="AW2777" s="78" t="s">
        <v>6479</v>
      </c>
      <c r="AX2777" s="78" t="s">
        <v>145</v>
      </c>
      <c r="AY2777" s="78" t="s">
        <v>145</v>
      </c>
      <c r="AZ2777" s="78" t="s">
        <v>145</v>
      </c>
    </row>
    <row r="2778" spans="1:52" ht="30" customHeight="1">
      <c r="A2778" s="172" t="s">
        <v>1472</v>
      </c>
      <c r="B2778" s="172" t="s">
        <v>1178</v>
      </c>
      <c r="C2778" s="172" t="s">
        <v>1143</v>
      </c>
      <c r="D2778" s="173">
        <v>0.127</v>
      </c>
      <c r="E2778" s="184">
        <f>일위대가목록!E431</f>
        <v>19849</v>
      </c>
      <c r="F2778" s="178">
        <f>TRUNC(E2778*D2778,1)</f>
        <v>2520.8000000000002</v>
      </c>
      <c r="G2778" s="184">
        <f>일위대가목록!F431</f>
        <v>57077</v>
      </c>
      <c r="H2778" s="178">
        <f>TRUNC(G2778*D2778,1)</f>
        <v>7248.7</v>
      </c>
      <c r="I2778" s="184">
        <f>일위대가목록!G431</f>
        <v>26463</v>
      </c>
      <c r="J2778" s="178">
        <f>TRUNC(I2778*D2778,1)</f>
        <v>3360.8</v>
      </c>
      <c r="K2778" s="184">
        <f t="shared" si="431"/>
        <v>103389</v>
      </c>
      <c r="L2778" s="178">
        <f t="shared" si="431"/>
        <v>13130.3</v>
      </c>
      <c r="M2778" s="172" t="s">
        <v>4426</v>
      </c>
      <c r="N2778" s="78" t="s">
        <v>4418</v>
      </c>
      <c r="O2778" s="78" t="s">
        <v>4425</v>
      </c>
      <c r="P2778" s="78" t="s">
        <v>331</v>
      </c>
      <c r="Q2778" s="78" t="s">
        <v>332</v>
      </c>
      <c r="R2778" s="78" t="s">
        <v>332</v>
      </c>
      <c r="AV2778" s="78" t="s">
        <v>145</v>
      </c>
      <c r="AW2778" s="78" t="s">
        <v>6480</v>
      </c>
      <c r="AX2778" s="78" t="s">
        <v>145</v>
      </c>
      <c r="AY2778" s="78" t="s">
        <v>145</v>
      </c>
      <c r="AZ2778" s="78" t="s">
        <v>145</v>
      </c>
    </row>
    <row r="2779" spans="1:52" ht="30" customHeight="1">
      <c r="A2779" s="172" t="s">
        <v>1494</v>
      </c>
      <c r="B2779" s="172" t="s">
        <v>145</v>
      </c>
      <c r="C2779" s="172" t="s">
        <v>145</v>
      </c>
      <c r="D2779" s="173"/>
      <c r="E2779" s="184"/>
      <c r="F2779" s="178">
        <f>TRUNC(SUMIF(N2775:N2778, N2774, F2775:F2778),0)</f>
        <v>2520</v>
      </c>
      <c r="G2779" s="184"/>
      <c r="H2779" s="178">
        <f>TRUNC(SUMIF(N2775:N2778, N2774, H2775:H2778),0)</f>
        <v>22750</v>
      </c>
      <c r="I2779" s="184"/>
      <c r="J2779" s="178">
        <f>TRUNC(SUMIF(N2775:N2778, N2774, J2775:J2778),0)</f>
        <v>3670</v>
      </c>
      <c r="K2779" s="184"/>
      <c r="L2779" s="178">
        <f>F2779+H2779+J2779</f>
        <v>28940</v>
      </c>
      <c r="M2779" s="172" t="s">
        <v>145</v>
      </c>
      <c r="N2779" s="78" t="s">
        <v>342</v>
      </c>
      <c r="O2779" s="78" t="s">
        <v>342</v>
      </c>
      <c r="P2779" s="78" t="s">
        <v>145</v>
      </c>
      <c r="Q2779" s="78" t="s">
        <v>145</v>
      </c>
      <c r="R2779" s="78" t="s">
        <v>145</v>
      </c>
      <c r="AV2779" s="78" t="s">
        <v>145</v>
      </c>
      <c r="AW2779" s="78" t="s">
        <v>145</v>
      </c>
      <c r="AX2779" s="78" t="s">
        <v>145</v>
      </c>
      <c r="AY2779" s="78" t="s">
        <v>145</v>
      </c>
      <c r="AZ2779" s="78" t="s">
        <v>145</v>
      </c>
    </row>
    <row r="2780" spans="1:52" ht="30" customHeight="1">
      <c r="A2780" s="173"/>
      <c r="B2780" s="173"/>
      <c r="C2780" s="173"/>
      <c r="D2780" s="173"/>
      <c r="E2780" s="184"/>
      <c r="F2780" s="178"/>
      <c r="G2780" s="184"/>
      <c r="H2780" s="178"/>
      <c r="I2780" s="184"/>
      <c r="J2780" s="178"/>
      <c r="K2780" s="184"/>
      <c r="L2780" s="178"/>
      <c r="M2780" s="173"/>
    </row>
    <row r="2781" spans="1:52" ht="30" customHeight="1">
      <c r="A2781" s="179" t="s">
        <v>6481</v>
      </c>
      <c r="B2781" s="180"/>
      <c r="C2781" s="180"/>
      <c r="D2781" s="180"/>
      <c r="E2781" s="181"/>
      <c r="F2781" s="182"/>
      <c r="G2781" s="181"/>
      <c r="H2781" s="182"/>
      <c r="I2781" s="181"/>
      <c r="J2781" s="182"/>
      <c r="K2781" s="181"/>
      <c r="L2781" s="182"/>
      <c r="M2781" s="183"/>
      <c r="N2781" s="78" t="s">
        <v>4419</v>
      </c>
    </row>
    <row r="2782" spans="1:52" ht="30" customHeight="1">
      <c r="A2782" s="172" t="s">
        <v>1579</v>
      </c>
      <c r="B2782" s="172" t="s">
        <v>1514</v>
      </c>
      <c r="C2782" s="172" t="s">
        <v>1515</v>
      </c>
      <c r="D2782" s="173">
        <v>0.13</v>
      </c>
      <c r="E2782" s="184">
        <f>단가대비표!O355</f>
        <v>0</v>
      </c>
      <c r="F2782" s="178">
        <f>TRUNC(E2782*D2782,1)</f>
        <v>0</v>
      </c>
      <c r="G2782" s="184">
        <f>단가대비표!P355</f>
        <v>266361</v>
      </c>
      <c r="H2782" s="178">
        <f>TRUNC(G2782*D2782,1)</f>
        <v>34626.9</v>
      </c>
      <c r="I2782" s="184">
        <f>단가대비표!V355</f>
        <v>0</v>
      </c>
      <c r="J2782" s="178">
        <f>TRUNC(I2782*D2782,1)</f>
        <v>0</v>
      </c>
      <c r="K2782" s="184">
        <f t="shared" ref="K2782:L2784" si="432">TRUNC(E2782+G2782+I2782,1)</f>
        <v>266361</v>
      </c>
      <c r="L2782" s="178">
        <f t="shared" si="432"/>
        <v>34626.9</v>
      </c>
      <c r="M2782" s="172" t="s">
        <v>145</v>
      </c>
      <c r="N2782" s="78" t="s">
        <v>4419</v>
      </c>
      <c r="O2782" s="78" t="s">
        <v>4556</v>
      </c>
      <c r="P2782" s="78" t="s">
        <v>332</v>
      </c>
      <c r="Q2782" s="78" t="s">
        <v>332</v>
      </c>
      <c r="R2782" s="78" t="s">
        <v>331</v>
      </c>
      <c r="V2782">
        <v>1</v>
      </c>
      <c r="AV2782" s="78" t="s">
        <v>145</v>
      </c>
      <c r="AW2782" s="78" t="s">
        <v>6482</v>
      </c>
      <c r="AX2782" s="78" t="s">
        <v>145</v>
      </c>
      <c r="AY2782" s="78" t="s">
        <v>145</v>
      </c>
      <c r="AZ2782" s="78" t="s">
        <v>145</v>
      </c>
    </row>
    <row r="2783" spans="1:52" ht="30" customHeight="1">
      <c r="A2783" s="172" t="s">
        <v>1516</v>
      </c>
      <c r="B2783" s="172" t="s">
        <v>1514</v>
      </c>
      <c r="C2783" s="172" t="s">
        <v>1515</v>
      </c>
      <c r="D2783" s="173">
        <v>0.13</v>
      </c>
      <c r="E2783" s="184">
        <f>단가대비표!O345</f>
        <v>0</v>
      </c>
      <c r="F2783" s="178">
        <f>TRUNC(E2783*D2783,1)</f>
        <v>0</v>
      </c>
      <c r="G2783" s="184">
        <f>단가대비표!P345</f>
        <v>169804</v>
      </c>
      <c r="H2783" s="178">
        <f>TRUNC(G2783*D2783,1)</f>
        <v>22074.5</v>
      </c>
      <c r="I2783" s="184">
        <f>단가대비표!V345</f>
        <v>0</v>
      </c>
      <c r="J2783" s="178">
        <f>TRUNC(I2783*D2783,1)</f>
        <v>0</v>
      </c>
      <c r="K2783" s="184">
        <f t="shared" si="432"/>
        <v>169804</v>
      </c>
      <c r="L2783" s="178">
        <f t="shared" si="432"/>
        <v>22074.5</v>
      </c>
      <c r="M2783" s="172" t="s">
        <v>145</v>
      </c>
      <c r="N2783" s="78" t="s">
        <v>4419</v>
      </c>
      <c r="O2783" s="78" t="s">
        <v>4472</v>
      </c>
      <c r="P2783" s="78" t="s">
        <v>332</v>
      </c>
      <c r="Q2783" s="78" t="s">
        <v>332</v>
      </c>
      <c r="R2783" s="78" t="s">
        <v>331</v>
      </c>
      <c r="V2783">
        <v>1</v>
      </c>
      <c r="AV2783" s="78" t="s">
        <v>145</v>
      </c>
      <c r="AW2783" s="78" t="s">
        <v>6483</v>
      </c>
      <c r="AX2783" s="78" t="s">
        <v>145</v>
      </c>
      <c r="AY2783" s="78" t="s">
        <v>145</v>
      </c>
      <c r="AZ2783" s="78" t="s">
        <v>145</v>
      </c>
    </row>
    <row r="2784" spans="1:52" ht="30" customHeight="1">
      <c r="A2784" s="172" t="s">
        <v>1580</v>
      </c>
      <c r="B2784" s="172" t="s">
        <v>1596</v>
      </c>
      <c r="C2784" s="172" t="s">
        <v>1096</v>
      </c>
      <c r="D2784" s="173">
        <v>1</v>
      </c>
      <c r="E2784" s="184">
        <v>0</v>
      </c>
      <c r="F2784" s="178">
        <f>TRUNC(E2784*D2784,1)</f>
        <v>0</v>
      </c>
      <c r="G2784" s="184">
        <v>0</v>
      </c>
      <c r="H2784" s="178">
        <f>TRUNC(G2784*D2784,1)</f>
        <v>0</v>
      </c>
      <c r="I2784" s="184">
        <f>TRUNC(SUMIF(V2782:V2784, RIGHTB(O2784, 1), H2782:H2784)*U2784, 2)</f>
        <v>1134.02</v>
      </c>
      <c r="J2784" s="178">
        <f>TRUNC(I2784*D2784,1)</f>
        <v>1134</v>
      </c>
      <c r="K2784" s="184">
        <f t="shared" si="432"/>
        <v>1134</v>
      </c>
      <c r="L2784" s="178">
        <f t="shared" si="432"/>
        <v>1134</v>
      </c>
      <c r="M2784" s="172" t="s">
        <v>145</v>
      </c>
      <c r="N2784" s="78" t="s">
        <v>4419</v>
      </c>
      <c r="O2784" s="78" t="s">
        <v>4186</v>
      </c>
      <c r="P2784" s="78" t="s">
        <v>332</v>
      </c>
      <c r="Q2784" s="78" t="s">
        <v>332</v>
      </c>
      <c r="R2784" s="78" t="s">
        <v>332</v>
      </c>
      <c r="S2784">
        <v>1</v>
      </c>
      <c r="T2784">
        <v>2</v>
      </c>
      <c r="U2784">
        <v>0.02</v>
      </c>
      <c r="AV2784" s="78" t="s">
        <v>145</v>
      </c>
      <c r="AW2784" s="78" t="s">
        <v>6484</v>
      </c>
      <c r="AX2784" s="78" t="s">
        <v>145</v>
      </c>
      <c r="AY2784" s="78" t="s">
        <v>145</v>
      </c>
      <c r="AZ2784" s="78" t="s">
        <v>145</v>
      </c>
    </row>
    <row r="2785" spans="1:52" ht="30" customHeight="1">
      <c r="A2785" s="172" t="s">
        <v>1494</v>
      </c>
      <c r="B2785" s="172" t="s">
        <v>145</v>
      </c>
      <c r="C2785" s="172" t="s">
        <v>145</v>
      </c>
      <c r="D2785" s="173"/>
      <c r="E2785" s="184"/>
      <c r="F2785" s="178">
        <f>TRUNC(SUMIF(N2782:N2784, N2781, F2782:F2784),0)</f>
        <v>0</v>
      </c>
      <c r="G2785" s="184"/>
      <c r="H2785" s="178">
        <f>TRUNC(SUMIF(N2782:N2784, N2781, H2782:H2784),0)</f>
        <v>56701</v>
      </c>
      <c r="I2785" s="184"/>
      <c r="J2785" s="178">
        <f>TRUNC(SUMIF(N2782:N2784, N2781, J2782:J2784),0)</f>
        <v>1134</v>
      </c>
      <c r="K2785" s="184"/>
      <c r="L2785" s="178">
        <f>F2785+H2785+J2785</f>
        <v>57835</v>
      </c>
      <c r="M2785" s="172" t="s">
        <v>145</v>
      </c>
      <c r="N2785" s="78" t="s">
        <v>342</v>
      </c>
      <c r="O2785" s="78" t="s">
        <v>342</v>
      </c>
      <c r="P2785" s="78" t="s">
        <v>145</v>
      </c>
      <c r="Q2785" s="78" t="s">
        <v>145</v>
      </c>
      <c r="R2785" s="78" t="s">
        <v>145</v>
      </c>
      <c r="AV2785" s="78" t="s">
        <v>145</v>
      </c>
      <c r="AW2785" s="78" t="s">
        <v>145</v>
      </c>
      <c r="AX2785" s="78" t="s">
        <v>145</v>
      </c>
      <c r="AY2785" s="78" t="s">
        <v>145</v>
      </c>
      <c r="AZ2785" s="78" t="s">
        <v>145</v>
      </c>
    </row>
    <row r="2786" spans="1:52" ht="30" customHeight="1">
      <c r="A2786" s="173"/>
      <c r="B2786" s="173"/>
      <c r="C2786" s="173"/>
      <c r="D2786" s="173"/>
      <c r="E2786" s="184"/>
      <c r="F2786" s="178"/>
      <c r="G2786" s="184"/>
      <c r="H2786" s="178"/>
      <c r="I2786" s="184"/>
      <c r="J2786" s="178"/>
      <c r="K2786" s="184"/>
      <c r="L2786" s="178"/>
      <c r="M2786" s="173"/>
    </row>
    <row r="2787" spans="1:52" ht="30" customHeight="1">
      <c r="A2787" s="179" t="s">
        <v>6485</v>
      </c>
      <c r="B2787" s="180"/>
      <c r="C2787" s="180"/>
      <c r="D2787" s="180"/>
      <c r="E2787" s="181"/>
      <c r="F2787" s="182"/>
      <c r="G2787" s="181"/>
      <c r="H2787" s="182"/>
      <c r="I2787" s="181"/>
      <c r="J2787" s="182"/>
      <c r="K2787" s="181"/>
      <c r="L2787" s="182"/>
      <c r="M2787" s="183"/>
      <c r="N2787" s="78" t="s">
        <v>4420</v>
      </c>
    </row>
    <row r="2788" spans="1:52" ht="30" customHeight="1">
      <c r="A2788" s="172" t="s">
        <v>1833</v>
      </c>
      <c r="B2788" s="172" t="s">
        <v>1514</v>
      </c>
      <c r="C2788" s="172" t="s">
        <v>1515</v>
      </c>
      <c r="D2788" s="173">
        <v>0.67</v>
      </c>
      <c r="E2788" s="184">
        <f>단가대비표!O350</f>
        <v>0</v>
      </c>
      <c r="F2788" s="178">
        <f>TRUNC(E2788*D2788,1)</f>
        <v>0</v>
      </c>
      <c r="G2788" s="184">
        <f>단가대비표!P350</f>
        <v>264104</v>
      </c>
      <c r="H2788" s="178">
        <f>TRUNC(G2788*D2788,1)</f>
        <v>176949.6</v>
      </c>
      <c r="I2788" s="184">
        <f>단가대비표!V350</f>
        <v>0</v>
      </c>
      <c r="J2788" s="178">
        <f>TRUNC(I2788*D2788,1)</f>
        <v>0</v>
      </c>
      <c r="K2788" s="184">
        <f t="shared" ref="K2788:L2790" si="433">TRUNC(E2788+G2788+I2788,1)</f>
        <v>264104</v>
      </c>
      <c r="L2788" s="178">
        <f t="shared" si="433"/>
        <v>176949.6</v>
      </c>
      <c r="M2788" s="172" t="s">
        <v>145</v>
      </c>
      <c r="N2788" s="78" t="s">
        <v>4420</v>
      </c>
      <c r="O2788" s="78" t="s">
        <v>5918</v>
      </c>
      <c r="P2788" s="78" t="s">
        <v>332</v>
      </c>
      <c r="Q2788" s="78" t="s">
        <v>332</v>
      </c>
      <c r="R2788" s="78" t="s">
        <v>331</v>
      </c>
      <c r="V2788">
        <v>1</v>
      </c>
      <c r="AV2788" s="78" t="s">
        <v>145</v>
      </c>
      <c r="AW2788" s="78" t="s">
        <v>6486</v>
      </c>
      <c r="AX2788" s="78" t="s">
        <v>145</v>
      </c>
      <c r="AY2788" s="78" t="s">
        <v>145</v>
      </c>
      <c r="AZ2788" s="78" t="s">
        <v>145</v>
      </c>
    </row>
    <row r="2789" spans="1:52" ht="30" customHeight="1">
      <c r="A2789" s="172" t="s">
        <v>1516</v>
      </c>
      <c r="B2789" s="172" t="s">
        <v>1514</v>
      </c>
      <c r="C2789" s="172" t="s">
        <v>1515</v>
      </c>
      <c r="D2789" s="173">
        <v>0.22</v>
      </c>
      <c r="E2789" s="184">
        <f>단가대비표!O345</f>
        <v>0</v>
      </c>
      <c r="F2789" s="178">
        <f>TRUNC(E2789*D2789,1)</f>
        <v>0</v>
      </c>
      <c r="G2789" s="184">
        <f>단가대비표!P345</f>
        <v>169804</v>
      </c>
      <c r="H2789" s="178">
        <f>TRUNC(G2789*D2789,1)</f>
        <v>37356.800000000003</v>
      </c>
      <c r="I2789" s="184">
        <f>단가대비표!V345</f>
        <v>0</v>
      </c>
      <c r="J2789" s="178">
        <f>TRUNC(I2789*D2789,1)</f>
        <v>0</v>
      </c>
      <c r="K2789" s="184">
        <f t="shared" si="433"/>
        <v>169804</v>
      </c>
      <c r="L2789" s="178">
        <f t="shared" si="433"/>
        <v>37356.800000000003</v>
      </c>
      <c r="M2789" s="172" t="s">
        <v>145</v>
      </c>
      <c r="N2789" s="78" t="s">
        <v>4420</v>
      </c>
      <c r="O2789" s="78" t="s">
        <v>4472</v>
      </c>
      <c r="P2789" s="78" t="s">
        <v>332</v>
      </c>
      <c r="Q2789" s="78" t="s">
        <v>332</v>
      </c>
      <c r="R2789" s="78" t="s">
        <v>331</v>
      </c>
      <c r="V2789">
        <v>1</v>
      </c>
      <c r="AV2789" s="78" t="s">
        <v>145</v>
      </c>
      <c r="AW2789" s="78" t="s">
        <v>6487</v>
      </c>
      <c r="AX2789" s="78" t="s">
        <v>145</v>
      </c>
      <c r="AY2789" s="78" t="s">
        <v>145</v>
      </c>
      <c r="AZ2789" s="78" t="s">
        <v>145</v>
      </c>
    </row>
    <row r="2790" spans="1:52" ht="30" customHeight="1">
      <c r="A2790" s="172" t="s">
        <v>1580</v>
      </c>
      <c r="B2790" s="172" t="s">
        <v>1684</v>
      </c>
      <c r="C2790" s="172" t="s">
        <v>1096</v>
      </c>
      <c r="D2790" s="173">
        <v>1</v>
      </c>
      <c r="E2790" s="184">
        <v>0</v>
      </c>
      <c r="F2790" s="178">
        <f>TRUNC(E2790*D2790,1)</f>
        <v>0</v>
      </c>
      <c r="G2790" s="184">
        <v>0</v>
      </c>
      <c r="H2790" s="178">
        <f>TRUNC(G2790*D2790,1)</f>
        <v>0</v>
      </c>
      <c r="I2790" s="184">
        <f>TRUNC(SUMIF(V2788:V2790, RIGHTB(O2790, 1), H2788:H2790)*U2790, 2)</f>
        <v>19287.57</v>
      </c>
      <c r="J2790" s="178">
        <f>TRUNC(I2790*D2790,1)</f>
        <v>19287.5</v>
      </c>
      <c r="K2790" s="184">
        <f t="shared" si="433"/>
        <v>19287.5</v>
      </c>
      <c r="L2790" s="178">
        <f t="shared" si="433"/>
        <v>19287.5</v>
      </c>
      <c r="M2790" s="172" t="s">
        <v>145</v>
      </c>
      <c r="N2790" s="78" t="s">
        <v>4420</v>
      </c>
      <c r="O2790" s="78" t="s">
        <v>4186</v>
      </c>
      <c r="P2790" s="78" t="s">
        <v>332</v>
      </c>
      <c r="Q2790" s="78" t="s">
        <v>332</v>
      </c>
      <c r="R2790" s="78" t="s">
        <v>332</v>
      </c>
      <c r="S2790">
        <v>1</v>
      </c>
      <c r="T2790">
        <v>2</v>
      </c>
      <c r="U2790">
        <v>0.09</v>
      </c>
      <c r="AV2790" s="78" t="s">
        <v>145</v>
      </c>
      <c r="AW2790" s="78" t="s">
        <v>6488</v>
      </c>
      <c r="AX2790" s="78" t="s">
        <v>145</v>
      </c>
      <c r="AY2790" s="78" t="s">
        <v>145</v>
      </c>
      <c r="AZ2790" s="78" t="s">
        <v>145</v>
      </c>
    </row>
    <row r="2791" spans="1:52" ht="30" customHeight="1">
      <c r="A2791" s="172" t="s">
        <v>1494</v>
      </c>
      <c r="B2791" s="172" t="s">
        <v>145</v>
      </c>
      <c r="C2791" s="172" t="s">
        <v>145</v>
      </c>
      <c r="D2791" s="173"/>
      <c r="E2791" s="184"/>
      <c r="F2791" s="178">
        <f>TRUNC(SUMIF(N2788:N2790, N2787, F2788:F2790),0)</f>
        <v>0</v>
      </c>
      <c r="G2791" s="184"/>
      <c r="H2791" s="178">
        <f>TRUNC(SUMIF(N2788:N2790, N2787, H2788:H2790),0)</f>
        <v>214306</v>
      </c>
      <c r="I2791" s="184"/>
      <c r="J2791" s="178">
        <f>TRUNC(SUMIF(N2788:N2790, N2787, J2788:J2790),0)</f>
        <v>19287</v>
      </c>
      <c r="K2791" s="184"/>
      <c r="L2791" s="178">
        <f>F2791+H2791+J2791</f>
        <v>233593</v>
      </c>
      <c r="M2791" s="172" t="s">
        <v>145</v>
      </c>
      <c r="N2791" s="78" t="s">
        <v>342</v>
      </c>
      <c r="O2791" s="78" t="s">
        <v>342</v>
      </c>
      <c r="P2791" s="78" t="s">
        <v>145</v>
      </c>
      <c r="Q2791" s="78" t="s">
        <v>145</v>
      </c>
      <c r="R2791" s="78" t="s">
        <v>145</v>
      </c>
      <c r="AV2791" s="78" t="s">
        <v>145</v>
      </c>
      <c r="AW2791" s="78" t="s">
        <v>145</v>
      </c>
      <c r="AX2791" s="78" t="s">
        <v>145</v>
      </c>
      <c r="AY2791" s="78" t="s">
        <v>145</v>
      </c>
      <c r="AZ2791" s="78" t="s">
        <v>145</v>
      </c>
    </row>
    <row r="2792" spans="1:52" ht="30" customHeight="1">
      <c r="A2792" s="173"/>
      <c r="B2792" s="173"/>
      <c r="C2792" s="173"/>
      <c r="D2792" s="173"/>
      <c r="E2792" s="184"/>
      <c r="F2792" s="178"/>
      <c r="G2792" s="184"/>
      <c r="H2792" s="178"/>
      <c r="I2792" s="184"/>
      <c r="J2792" s="178"/>
      <c r="K2792" s="184"/>
      <c r="L2792" s="178"/>
      <c r="M2792" s="173"/>
    </row>
    <row r="2793" spans="1:52" ht="30" customHeight="1">
      <c r="A2793" s="179" t="s">
        <v>6489</v>
      </c>
      <c r="B2793" s="180"/>
      <c r="C2793" s="180"/>
      <c r="D2793" s="180"/>
      <c r="E2793" s="181"/>
      <c r="F2793" s="182"/>
      <c r="G2793" s="181"/>
      <c r="H2793" s="182"/>
      <c r="I2793" s="181"/>
      <c r="J2793" s="182"/>
      <c r="K2793" s="181"/>
      <c r="L2793" s="182"/>
      <c r="M2793" s="183"/>
      <c r="N2793" s="78" t="s">
        <v>4421</v>
      </c>
    </row>
    <row r="2794" spans="1:52" ht="30" customHeight="1">
      <c r="A2794" s="172" t="s">
        <v>1833</v>
      </c>
      <c r="B2794" s="172" t="s">
        <v>1514</v>
      </c>
      <c r="C2794" s="172" t="s">
        <v>1515</v>
      </c>
      <c r="D2794" s="173">
        <v>3.53</v>
      </c>
      <c r="E2794" s="184">
        <f>단가대비표!O350</f>
        <v>0</v>
      </c>
      <c r="F2794" s="178">
        <f>TRUNC(E2794*D2794,1)</f>
        <v>0</v>
      </c>
      <c r="G2794" s="184">
        <f>단가대비표!P350</f>
        <v>264104</v>
      </c>
      <c r="H2794" s="178">
        <f>TRUNC(G2794*D2794,1)</f>
        <v>932287.1</v>
      </c>
      <c r="I2794" s="184">
        <f>단가대비표!V350</f>
        <v>0</v>
      </c>
      <c r="J2794" s="178">
        <f>TRUNC(I2794*D2794,1)</f>
        <v>0</v>
      </c>
      <c r="K2794" s="184">
        <f t="shared" ref="K2794:L2797" si="434">TRUNC(E2794+G2794+I2794,1)</f>
        <v>264104</v>
      </c>
      <c r="L2794" s="178">
        <f t="shared" si="434"/>
        <v>932287.1</v>
      </c>
      <c r="M2794" s="172" t="s">
        <v>145</v>
      </c>
      <c r="N2794" s="78" t="s">
        <v>4421</v>
      </c>
      <c r="O2794" s="78" t="s">
        <v>5918</v>
      </c>
      <c r="P2794" s="78" t="s">
        <v>332</v>
      </c>
      <c r="Q2794" s="78" t="s">
        <v>332</v>
      </c>
      <c r="R2794" s="78" t="s">
        <v>331</v>
      </c>
      <c r="V2794">
        <v>1</v>
      </c>
      <c r="AV2794" s="78" t="s">
        <v>145</v>
      </c>
      <c r="AW2794" s="78" t="s">
        <v>6490</v>
      </c>
      <c r="AX2794" s="78" t="s">
        <v>145</v>
      </c>
      <c r="AY2794" s="78" t="s">
        <v>145</v>
      </c>
      <c r="AZ2794" s="78" t="s">
        <v>145</v>
      </c>
    </row>
    <row r="2795" spans="1:52" ht="30" customHeight="1">
      <c r="A2795" s="172" t="s">
        <v>1516</v>
      </c>
      <c r="B2795" s="172" t="s">
        <v>1514</v>
      </c>
      <c r="C2795" s="172" t="s">
        <v>1515</v>
      </c>
      <c r="D2795" s="173">
        <v>1.18</v>
      </c>
      <c r="E2795" s="184">
        <f>단가대비표!O345</f>
        <v>0</v>
      </c>
      <c r="F2795" s="178">
        <f>TRUNC(E2795*D2795,1)</f>
        <v>0</v>
      </c>
      <c r="G2795" s="184">
        <f>단가대비표!P345</f>
        <v>169804</v>
      </c>
      <c r="H2795" s="178">
        <f>TRUNC(G2795*D2795,1)</f>
        <v>200368.7</v>
      </c>
      <c r="I2795" s="184">
        <f>단가대비표!V345</f>
        <v>0</v>
      </c>
      <c r="J2795" s="178">
        <f>TRUNC(I2795*D2795,1)</f>
        <v>0</v>
      </c>
      <c r="K2795" s="184">
        <f t="shared" si="434"/>
        <v>169804</v>
      </c>
      <c r="L2795" s="178">
        <f t="shared" si="434"/>
        <v>200368.7</v>
      </c>
      <c r="M2795" s="172" t="s">
        <v>145</v>
      </c>
      <c r="N2795" s="78" t="s">
        <v>4421</v>
      </c>
      <c r="O2795" s="78" t="s">
        <v>4472</v>
      </c>
      <c r="P2795" s="78" t="s">
        <v>332</v>
      </c>
      <c r="Q2795" s="78" t="s">
        <v>332</v>
      </c>
      <c r="R2795" s="78" t="s">
        <v>331</v>
      </c>
      <c r="V2795">
        <v>1</v>
      </c>
      <c r="AV2795" s="78" t="s">
        <v>145</v>
      </c>
      <c r="AW2795" s="78" t="s">
        <v>6491</v>
      </c>
      <c r="AX2795" s="78" t="s">
        <v>145</v>
      </c>
      <c r="AY2795" s="78" t="s">
        <v>145</v>
      </c>
      <c r="AZ2795" s="78" t="s">
        <v>145</v>
      </c>
    </row>
    <row r="2796" spans="1:52" ht="30" customHeight="1">
      <c r="A2796" s="172" t="s">
        <v>1580</v>
      </c>
      <c r="B2796" s="172" t="s">
        <v>1596</v>
      </c>
      <c r="C2796" s="172" t="s">
        <v>1096</v>
      </c>
      <c r="D2796" s="173">
        <v>1</v>
      </c>
      <c r="E2796" s="184">
        <v>0</v>
      </c>
      <c r="F2796" s="178">
        <f>TRUNC(E2796*D2796,1)</f>
        <v>0</v>
      </c>
      <c r="G2796" s="184">
        <v>0</v>
      </c>
      <c r="H2796" s="178">
        <f>TRUNC(G2796*D2796,1)</f>
        <v>0</v>
      </c>
      <c r="I2796" s="184">
        <f>TRUNC(SUMIF(V2794:V2797, RIGHTB(O2796, 1), H2794:H2797)*U2796, 2)</f>
        <v>22653.11</v>
      </c>
      <c r="J2796" s="178">
        <f>TRUNC(I2796*D2796,1)</f>
        <v>22653.1</v>
      </c>
      <c r="K2796" s="184">
        <f t="shared" si="434"/>
        <v>22653.1</v>
      </c>
      <c r="L2796" s="178">
        <f t="shared" si="434"/>
        <v>22653.1</v>
      </c>
      <c r="M2796" s="172" t="s">
        <v>145</v>
      </c>
      <c r="N2796" s="78" t="s">
        <v>4421</v>
      </c>
      <c r="O2796" s="78" t="s">
        <v>4186</v>
      </c>
      <c r="P2796" s="78" t="s">
        <v>332</v>
      </c>
      <c r="Q2796" s="78" t="s">
        <v>332</v>
      </c>
      <c r="R2796" s="78" t="s">
        <v>332</v>
      </c>
      <c r="S2796">
        <v>1</v>
      </c>
      <c r="T2796">
        <v>2</v>
      </c>
      <c r="U2796">
        <v>0.02</v>
      </c>
      <c r="AV2796" s="78" t="s">
        <v>145</v>
      </c>
      <c r="AW2796" s="78" t="s">
        <v>6492</v>
      </c>
      <c r="AX2796" s="78" t="s">
        <v>145</v>
      </c>
      <c r="AY2796" s="78" t="s">
        <v>145</v>
      </c>
      <c r="AZ2796" s="78" t="s">
        <v>145</v>
      </c>
    </row>
    <row r="2797" spans="1:52" ht="30" customHeight="1">
      <c r="A2797" s="172" t="s">
        <v>1834</v>
      </c>
      <c r="B2797" s="172" t="s">
        <v>1835</v>
      </c>
      <c r="C2797" s="172" t="s">
        <v>1273</v>
      </c>
      <c r="D2797" s="173">
        <v>6.5</v>
      </c>
      <c r="E2797" s="184">
        <f>단가대비표!O258</f>
        <v>1657</v>
      </c>
      <c r="F2797" s="178">
        <f>TRUNC(E2797*D2797,1)</f>
        <v>10770.5</v>
      </c>
      <c r="G2797" s="184">
        <f>단가대비표!P258</f>
        <v>0</v>
      </c>
      <c r="H2797" s="178">
        <f>TRUNC(G2797*D2797,1)</f>
        <v>0</v>
      </c>
      <c r="I2797" s="184">
        <f>단가대비표!V258</f>
        <v>0</v>
      </c>
      <c r="J2797" s="178">
        <f>TRUNC(I2797*D2797,1)</f>
        <v>0</v>
      </c>
      <c r="K2797" s="184">
        <f t="shared" si="434"/>
        <v>1657</v>
      </c>
      <c r="L2797" s="178">
        <f t="shared" si="434"/>
        <v>10770.5</v>
      </c>
      <c r="M2797" s="172" t="s">
        <v>145</v>
      </c>
      <c r="N2797" s="78" t="s">
        <v>4421</v>
      </c>
      <c r="O2797" s="78" t="s">
        <v>5925</v>
      </c>
      <c r="P2797" s="78" t="s">
        <v>332</v>
      </c>
      <c r="Q2797" s="78" t="s">
        <v>332</v>
      </c>
      <c r="R2797" s="78" t="s">
        <v>331</v>
      </c>
      <c r="AV2797" s="78" t="s">
        <v>145</v>
      </c>
      <c r="AW2797" s="78" t="s">
        <v>6493</v>
      </c>
      <c r="AX2797" s="78" t="s">
        <v>145</v>
      </c>
      <c r="AY2797" s="78" t="s">
        <v>145</v>
      </c>
      <c r="AZ2797" s="78" t="s">
        <v>145</v>
      </c>
    </row>
    <row r="2798" spans="1:52" ht="30" customHeight="1">
      <c r="A2798" s="172" t="s">
        <v>1494</v>
      </c>
      <c r="B2798" s="172" t="s">
        <v>145</v>
      </c>
      <c r="C2798" s="172" t="s">
        <v>145</v>
      </c>
      <c r="D2798" s="173"/>
      <c r="E2798" s="184"/>
      <c r="F2798" s="178">
        <f>TRUNC(SUMIF(N2794:N2797, N2793, F2794:F2797),0)</f>
        <v>10770</v>
      </c>
      <c r="G2798" s="184"/>
      <c r="H2798" s="178">
        <f>TRUNC(SUMIF(N2794:N2797, N2793, H2794:H2797),0)</f>
        <v>1132655</v>
      </c>
      <c r="I2798" s="184"/>
      <c r="J2798" s="178">
        <f>TRUNC(SUMIF(N2794:N2797, N2793, J2794:J2797),0)</f>
        <v>22653</v>
      </c>
      <c r="K2798" s="184"/>
      <c r="L2798" s="178">
        <f>F2798+H2798+J2798</f>
        <v>1166078</v>
      </c>
      <c r="M2798" s="172" t="s">
        <v>145</v>
      </c>
      <c r="N2798" s="78" t="s">
        <v>342</v>
      </c>
      <c r="O2798" s="78" t="s">
        <v>342</v>
      </c>
      <c r="P2798" s="78" t="s">
        <v>145</v>
      </c>
      <c r="Q2798" s="78" t="s">
        <v>145</v>
      </c>
      <c r="R2798" s="78" t="s">
        <v>145</v>
      </c>
      <c r="AV2798" s="78" t="s">
        <v>145</v>
      </c>
      <c r="AW2798" s="78" t="s">
        <v>145</v>
      </c>
      <c r="AX2798" s="78" t="s">
        <v>145</v>
      </c>
      <c r="AY2798" s="78" t="s">
        <v>145</v>
      </c>
      <c r="AZ2798" s="78" t="s">
        <v>145</v>
      </c>
    </row>
    <row r="2799" spans="1:52" ht="30" customHeight="1">
      <c r="A2799" s="173"/>
      <c r="B2799" s="173"/>
      <c r="C2799" s="173"/>
      <c r="D2799" s="173"/>
      <c r="E2799" s="184"/>
      <c r="F2799" s="178"/>
      <c r="G2799" s="184"/>
      <c r="H2799" s="178"/>
      <c r="I2799" s="184"/>
      <c r="J2799" s="178"/>
      <c r="K2799" s="184"/>
      <c r="L2799" s="178"/>
      <c r="M2799" s="173"/>
    </row>
    <row r="2800" spans="1:52" ht="30" customHeight="1">
      <c r="A2800" s="179" t="s">
        <v>6494</v>
      </c>
      <c r="B2800" s="180"/>
      <c r="C2800" s="180"/>
      <c r="D2800" s="180"/>
      <c r="E2800" s="181"/>
      <c r="F2800" s="182"/>
      <c r="G2800" s="181"/>
      <c r="H2800" s="182"/>
      <c r="I2800" s="181"/>
      <c r="J2800" s="182"/>
      <c r="K2800" s="181"/>
      <c r="L2800" s="182"/>
      <c r="M2800" s="183"/>
      <c r="N2800" s="78" t="s">
        <v>4422</v>
      </c>
    </row>
    <row r="2801" spans="1:52" ht="30" customHeight="1">
      <c r="A2801" s="172" t="s">
        <v>1836</v>
      </c>
      <c r="B2801" s="172" t="s">
        <v>1837</v>
      </c>
      <c r="C2801" s="172" t="s">
        <v>358</v>
      </c>
      <c r="D2801" s="173">
        <v>1.03</v>
      </c>
      <c r="E2801" s="184">
        <f>단가대비표!O47</f>
        <v>10934</v>
      </c>
      <c r="F2801" s="178">
        <f>TRUNC(E2801*D2801,1)</f>
        <v>11262</v>
      </c>
      <c r="G2801" s="184">
        <f>단가대비표!P47</f>
        <v>0</v>
      </c>
      <c r="H2801" s="178">
        <f>TRUNC(G2801*D2801,1)</f>
        <v>0</v>
      </c>
      <c r="I2801" s="184">
        <f>단가대비표!V47</f>
        <v>0</v>
      </c>
      <c r="J2801" s="178">
        <f>TRUNC(I2801*D2801,1)</f>
        <v>0</v>
      </c>
      <c r="K2801" s="184">
        <f t="shared" ref="K2801:L2804" si="435">TRUNC(E2801+G2801+I2801,1)</f>
        <v>10934</v>
      </c>
      <c r="L2801" s="178">
        <f t="shared" si="435"/>
        <v>11262</v>
      </c>
      <c r="M2801" s="172" t="s">
        <v>1491</v>
      </c>
      <c r="N2801" s="78" t="s">
        <v>145</v>
      </c>
      <c r="O2801" s="78" t="s">
        <v>5932</v>
      </c>
      <c r="P2801" s="78" t="s">
        <v>332</v>
      </c>
      <c r="Q2801" s="78" t="s">
        <v>332</v>
      </c>
      <c r="R2801" s="78" t="s">
        <v>331</v>
      </c>
      <c r="V2801">
        <v>1</v>
      </c>
      <c r="AV2801" s="78" t="s">
        <v>145</v>
      </c>
      <c r="AW2801" s="78" t="s">
        <v>6495</v>
      </c>
      <c r="AX2801" s="78" t="s">
        <v>145</v>
      </c>
      <c r="AY2801" s="78" t="s">
        <v>1093</v>
      </c>
      <c r="AZ2801" s="78" t="s">
        <v>145</v>
      </c>
    </row>
    <row r="2802" spans="1:52" ht="30" customHeight="1">
      <c r="A2802" s="172" t="s">
        <v>1511</v>
      </c>
      <c r="B2802" s="172" t="s">
        <v>1512</v>
      </c>
      <c r="C2802" s="172" t="s">
        <v>381</v>
      </c>
      <c r="D2802" s="173">
        <v>3.7999999999999999E-2</v>
      </c>
      <c r="E2802" s="184">
        <f>단가대비표!O131</f>
        <v>528205</v>
      </c>
      <c r="F2802" s="178">
        <f>TRUNC(E2802*D2802,1)</f>
        <v>20071.7</v>
      </c>
      <c r="G2802" s="184">
        <f>단가대비표!P131</f>
        <v>0</v>
      </c>
      <c r="H2802" s="178">
        <f>TRUNC(G2802*D2802,1)</f>
        <v>0</v>
      </c>
      <c r="I2802" s="184">
        <f>단가대비표!V131</f>
        <v>0</v>
      </c>
      <c r="J2802" s="178">
        <f>TRUNC(I2802*D2802,1)</f>
        <v>0</v>
      </c>
      <c r="K2802" s="184">
        <f t="shared" si="435"/>
        <v>528205</v>
      </c>
      <c r="L2802" s="178">
        <f t="shared" si="435"/>
        <v>20071.7</v>
      </c>
      <c r="M2802" s="172" t="s">
        <v>1491</v>
      </c>
      <c r="N2802" s="78" t="s">
        <v>145</v>
      </c>
      <c r="O2802" s="78" t="s">
        <v>4468</v>
      </c>
      <c r="P2802" s="78" t="s">
        <v>332</v>
      </c>
      <c r="Q2802" s="78" t="s">
        <v>332</v>
      </c>
      <c r="R2802" s="78" t="s">
        <v>331</v>
      </c>
      <c r="V2802">
        <v>1</v>
      </c>
      <c r="AV2802" s="78" t="s">
        <v>145</v>
      </c>
      <c r="AW2802" s="78" t="s">
        <v>6496</v>
      </c>
      <c r="AX2802" s="78" t="s">
        <v>145</v>
      </c>
      <c r="AY2802" s="78" t="s">
        <v>1093</v>
      </c>
      <c r="AZ2802" s="78" t="s">
        <v>145</v>
      </c>
    </row>
    <row r="2803" spans="1:52" ht="30" customHeight="1">
      <c r="A2803" s="172" t="s">
        <v>1838</v>
      </c>
      <c r="B2803" s="172" t="s">
        <v>1909</v>
      </c>
      <c r="C2803" s="172" t="s">
        <v>1096</v>
      </c>
      <c r="D2803" s="173">
        <v>1</v>
      </c>
      <c r="E2803" s="184">
        <f>TRUNC(SUMIF(V2801:V2804, RIGHTB(O2803, 1), F2801:F2804)*U2803, 2)</f>
        <v>10246.11</v>
      </c>
      <c r="F2803" s="178">
        <f>TRUNC(E2803*D2803,1)</f>
        <v>10246.1</v>
      </c>
      <c r="G2803" s="184">
        <v>0</v>
      </c>
      <c r="H2803" s="178">
        <f>TRUNC(G2803*D2803,1)</f>
        <v>0</v>
      </c>
      <c r="I2803" s="184">
        <v>0</v>
      </c>
      <c r="J2803" s="178">
        <f>TRUNC(I2803*D2803,1)</f>
        <v>0</v>
      </c>
      <c r="K2803" s="184">
        <f t="shared" si="435"/>
        <v>10246.1</v>
      </c>
      <c r="L2803" s="178">
        <f t="shared" si="435"/>
        <v>10246.1</v>
      </c>
      <c r="M2803" s="172" t="s">
        <v>145</v>
      </c>
      <c r="N2803" s="78" t="s">
        <v>4422</v>
      </c>
      <c r="O2803" s="78" t="s">
        <v>4186</v>
      </c>
      <c r="P2803" s="78" t="s">
        <v>332</v>
      </c>
      <c r="Q2803" s="78" t="s">
        <v>332</v>
      </c>
      <c r="R2803" s="78" t="s">
        <v>332</v>
      </c>
      <c r="S2803">
        <v>0</v>
      </c>
      <c r="T2803">
        <v>0</v>
      </c>
      <c r="U2803">
        <v>0.32700000000000001</v>
      </c>
      <c r="W2803">
        <v>2</v>
      </c>
      <c r="AV2803" s="78" t="s">
        <v>145</v>
      </c>
      <c r="AW2803" s="78" t="s">
        <v>6497</v>
      </c>
      <c r="AX2803" s="78" t="s">
        <v>145</v>
      </c>
      <c r="AY2803" s="78" t="s">
        <v>145</v>
      </c>
      <c r="AZ2803" s="78" t="s">
        <v>145</v>
      </c>
    </row>
    <row r="2804" spans="1:52" ht="30" customHeight="1">
      <c r="A2804" s="172" t="s">
        <v>1840</v>
      </c>
      <c r="B2804" s="172" t="s">
        <v>1910</v>
      </c>
      <c r="C2804" s="172" t="s">
        <v>1096</v>
      </c>
      <c r="D2804" s="173">
        <v>1</v>
      </c>
      <c r="E2804" s="184">
        <f>TRUNC(SUMIF(W2801:W2804, RIGHTB(O2804, 1), F2801:F2804)*U2804, 2)</f>
        <v>1127.07</v>
      </c>
      <c r="F2804" s="178">
        <f>TRUNC(E2804*D2804,1)</f>
        <v>1127</v>
      </c>
      <c r="G2804" s="184">
        <v>0</v>
      </c>
      <c r="H2804" s="178">
        <f>TRUNC(G2804*D2804,1)</f>
        <v>0</v>
      </c>
      <c r="I2804" s="184">
        <v>0</v>
      </c>
      <c r="J2804" s="178">
        <f>TRUNC(I2804*D2804,1)</f>
        <v>0</v>
      </c>
      <c r="K2804" s="184">
        <f t="shared" si="435"/>
        <v>1127</v>
      </c>
      <c r="L2804" s="178">
        <f t="shared" si="435"/>
        <v>1127</v>
      </c>
      <c r="M2804" s="172" t="s">
        <v>145</v>
      </c>
      <c r="N2804" s="78" t="s">
        <v>4422</v>
      </c>
      <c r="O2804" s="78" t="s">
        <v>4453</v>
      </c>
      <c r="P2804" s="78" t="s">
        <v>332</v>
      </c>
      <c r="Q2804" s="78" t="s">
        <v>332</v>
      </c>
      <c r="R2804" s="78" t="s">
        <v>332</v>
      </c>
      <c r="S2804">
        <v>0</v>
      </c>
      <c r="T2804">
        <v>0</v>
      </c>
      <c r="U2804">
        <v>0.11</v>
      </c>
      <c r="AV2804" s="78" t="s">
        <v>145</v>
      </c>
      <c r="AW2804" s="78" t="s">
        <v>6498</v>
      </c>
      <c r="AX2804" s="78" t="s">
        <v>145</v>
      </c>
      <c r="AY2804" s="78" t="s">
        <v>145</v>
      </c>
      <c r="AZ2804" s="78" t="s">
        <v>145</v>
      </c>
    </row>
    <row r="2805" spans="1:52" ht="30" customHeight="1">
      <c r="A2805" s="172" t="s">
        <v>1494</v>
      </c>
      <c r="B2805" s="172" t="s">
        <v>145</v>
      </c>
      <c r="C2805" s="172" t="s">
        <v>145</v>
      </c>
      <c r="D2805" s="173"/>
      <c r="E2805" s="184"/>
      <c r="F2805" s="178">
        <f>TRUNC(SUMIF(N2801:N2804, N2800, F2801:F2804),0)</f>
        <v>11373</v>
      </c>
      <c r="G2805" s="184"/>
      <c r="H2805" s="178">
        <f>TRUNC(SUMIF(N2801:N2804, N2800, H2801:H2804),0)</f>
        <v>0</v>
      </c>
      <c r="I2805" s="184"/>
      <c r="J2805" s="178">
        <f>TRUNC(SUMIF(N2801:N2804, N2800, J2801:J2804),0)</f>
        <v>0</v>
      </c>
      <c r="K2805" s="184"/>
      <c r="L2805" s="178">
        <f>F2805+H2805+J2805</f>
        <v>11373</v>
      </c>
      <c r="M2805" s="172" t="s">
        <v>145</v>
      </c>
      <c r="N2805" s="78" t="s">
        <v>342</v>
      </c>
      <c r="O2805" s="78" t="s">
        <v>342</v>
      </c>
      <c r="P2805" s="78" t="s">
        <v>145</v>
      </c>
      <c r="Q2805" s="78" t="s">
        <v>145</v>
      </c>
      <c r="R2805" s="78" t="s">
        <v>145</v>
      </c>
      <c r="AV2805" s="78" t="s">
        <v>145</v>
      </c>
      <c r="AW2805" s="78" t="s">
        <v>145</v>
      </c>
      <c r="AX2805" s="78" t="s">
        <v>145</v>
      </c>
      <c r="AY2805" s="78" t="s">
        <v>145</v>
      </c>
      <c r="AZ2805" s="78" t="s">
        <v>145</v>
      </c>
    </row>
    <row r="2806" spans="1:52" ht="30" customHeight="1">
      <c r="A2806" s="173"/>
      <c r="B2806" s="173"/>
      <c r="C2806" s="173"/>
      <c r="D2806" s="173"/>
      <c r="E2806" s="184"/>
      <c r="F2806" s="178"/>
      <c r="G2806" s="184"/>
      <c r="H2806" s="178"/>
      <c r="I2806" s="184"/>
      <c r="J2806" s="178"/>
      <c r="K2806" s="184"/>
      <c r="L2806" s="178"/>
      <c r="M2806" s="173"/>
    </row>
    <row r="2807" spans="1:52" ht="30" customHeight="1">
      <c r="A2807" s="179" t="s">
        <v>6499</v>
      </c>
      <c r="B2807" s="180"/>
      <c r="C2807" s="180"/>
      <c r="D2807" s="180"/>
      <c r="E2807" s="181"/>
      <c r="F2807" s="182"/>
      <c r="G2807" s="181"/>
      <c r="H2807" s="182"/>
      <c r="I2807" s="181"/>
      <c r="J2807" s="182"/>
      <c r="K2807" s="181"/>
      <c r="L2807" s="182"/>
      <c r="M2807" s="183"/>
      <c r="N2807" s="78" t="s">
        <v>4423</v>
      </c>
    </row>
    <row r="2808" spans="1:52" ht="30" customHeight="1">
      <c r="A2808" s="172" t="s">
        <v>1553</v>
      </c>
      <c r="B2808" s="172" t="s">
        <v>1514</v>
      </c>
      <c r="C2808" s="172" t="s">
        <v>1515</v>
      </c>
      <c r="D2808" s="173">
        <v>0.1</v>
      </c>
      <c r="E2808" s="184">
        <f>단가대비표!O349</f>
        <v>0</v>
      </c>
      <c r="F2808" s="178">
        <f>TRUNC(E2808*D2808,1)</f>
        <v>0</v>
      </c>
      <c r="G2808" s="184">
        <f>단가대비표!P349</f>
        <v>272831</v>
      </c>
      <c r="H2808" s="178">
        <f>TRUNC(G2808*D2808,1)</f>
        <v>27283.1</v>
      </c>
      <c r="I2808" s="184">
        <f>단가대비표!V349</f>
        <v>0</v>
      </c>
      <c r="J2808" s="178">
        <f>TRUNC(I2808*D2808,1)</f>
        <v>0</v>
      </c>
      <c r="K2808" s="184">
        <f t="shared" ref="K2808:L2810" si="436">TRUNC(E2808+G2808+I2808,1)</f>
        <v>272831</v>
      </c>
      <c r="L2808" s="178">
        <f t="shared" si="436"/>
        <v>27283.1</v>
      </c>
      <c r="M2808" s="172" t="s">
        <v>145</v>
      </c>
      <c r="N2808" s="78" t="s">
        <v>4423</v>
      </c>
      <c r="O2808" s="78" t="s">
        <v>4516</v>
      </c>
      <c r="P2808" s="78" t="s">
        <v>332</v>
      </c>
      <c r="Q2808" s="78" t="s">
        <v>332</v>
      </c>
      <c r="R2808" s="78" t="s">
        <v>331</v>
      </c>
      <c r="V2808">
        <v>1</v>
      </c>
      <c r="AV2808" s="78" t="s">
        <v>145</v>
      </c>
      <c r="AW2808" s="78" t="s">
        <v>6500</v>
      </c>
      <c r="AX2808" s="78" t="s">
        <v>145</v>
      </c>
      <c r="AY2808" s="78" t="s">
        <v>145</v>
      </c>
      <c r="AZ2808" s="78" t="s">
        <v>145</v>
      </c>
    </row>
    <row r="2809" spans="1:52" ht="30" customHeight="1">
      <c r="A2809" s="172" t="s">
        <v>1516</v>
      </c>
      <c r="B2809" s="172" t="s">
        <v>1514</v>
      </c>
      <c r="C2809" s="172" t="s">
        <v>1515</v>
      </c>
      <c r="D2809" s="173">
        <v>0.04</v>
      </c>
      <c r="E2809" s="184">
        <f>단가대비표!O345</f>
        <v>0</v>
      </c>
      <c r="F2809" s="178">
        <f>TRUNC(E2809*D2809,1)</f>
        <v>0</v>
      </c>
      <c r="G2809" s="184">
        <f>단가대비표!P345</f>
        <v>169804</v>
      </c>
      <c r="H2809" s="178">
        <f>TRUNC(G2809*D2809,1)</f>
        <v>6792.1</v>
      </c>
      <c r="I2809" s="184">
        <f>단가대비표!V345</f>
        <v>0</v>
      </c>
      <c r="J2809" s="178">
        <f>TRUNC(I2809*D2809,1)</f>
        <v>0</v>
      </c>
      <c r="K2809" s="184">
        <f t="shared" si="436"/>
        <v>169804</v>
      </c>
      <c r="L2809" s="178">
        <f t="shared" si="436"/>
        <v>6792.1</v>
      </c>
      <c r="M2809" s="172" t="s">
        <v>145</v>
      </c>
      <c r="N2809" s="78" t="s">
        <v>4423</v>
      </c>
      <c r="O2809" s="78" t="s">
        <v>4472</v>
      </c>
      <c r="P2809" s="78" t="s">
        <v>332</v>
      </c>
      <c r="Q2809" s="78" t="s">
        <v>332</v>
      </c>
      <c r="R2809" s="78" t="s">
        <v>331</v>
      </c>
      <c r="V2809">
        <v>1</v>
      </c>
      <c r="AV2809" s="78" t="s">
        <v>145</v>
      </c>
      <c r="AW2809" s="78" t="s">
        <v>6501</v>
      </c>
      <c r="AX2809" s="78" t="s">
        <v>145</v>
      </c>
      <c r="AY2809" s="78" t="s">
        <v>145</v>
      </c>
      <c r="AZ2809" s="78" t="s">
        <v>145</v>
      </c>
    </row>
    <row r="2810" spans="1:52" ht="30" customHeight="1">
      <c r="A2810" s="172" t="s">
        <v>1580</v>
      </c>
      <c r="B2810" s="172" t="s">
        <v>1793</v>
      </c>
      <c r="C2810" s="172" t="s">
        <v>1096</v>
      </c>
      <c r="D2810" s="173">
        <v>1</v>
      </c>
      <c r="E2810" s="184">
        <v>0</v>
      </c>
      <c r="F2810" s="178">
        <f>TRUNC(E2810*D2810,1)</f>
        <v>0</v>
      </c>
      <c r="G2810" s="184">
        <v>0</v>
      </c>
      <c r="H2810" s="178">
        <f>TRUNC(G2810*D2810,1)</f>
        <v>0</v>
      </c>
      <c r="I2810" s="184">
        <f>TRUNC(SUMIF(V2808:V2810, RIGHTB(O2810, 1), H2808:H2810)*U2810, 2)</f>
        <v>340.75</v>
      </c>
      <c r="J2810" s="178">
        <f>TRUNC(I2810*D2810,1)</f>
        <v>340.7</v>
      </c>
      <c r="K2810" s="184">
        <f t="shared" si="436"/>
        <v>340.7</v>
      </c>
      <c r="L2810" s="178">
        <f t="shared" si="436"/>
        <v>340.7</v>
      </c>
      <c r="M2810" s="172" t="s">
        <v>145</v>
      </c>
      <c r="N2810" s="78" t="s">
        <v>4423</v>
      </c>
      <c r="O2810" s="78" t="s">
        <v>4186</v>
      </c>
      <c r="P2810" s="78" t="s">
        <v>332</v>
      </c>
      <c r="Q2810" s="78" t="s">
        <v>332</v>
      </c>
      <c r="R2810" s="78" t="s">
        <v>332</v>
      </c>
      <c r="S2810">
        <v>1</v>
      </c>
      <c r="T2810">
        <v>2</v>
      </c>
      <c r="U2810">
        <v>0.01</v>
      </c>
      <c r="AV2810" s="78" t="s">
        <v>145</v>
      </c>
      <c r="AW2810" s="78" t="s">
        <v>6502</v>
      </c>
      <c r="AX2810" s="78" t="s">
        <v>145</v>
      </c>
      <c r="AY2810" s="78" t="s">
        <v>145</v>
      </c>
      <c r="AZ2810" s="78" t="s">
        <v>145</v>
      </c>
    </row>
    <row r="2811" spans="1:52" ht="30" customHeight="1">
      <c r="A2811" s="172" t="s">
        <v>1494</v>
      </c>
      <c r="B2811" s="172" t="s">
        <v>145</v>
      </c>
      <c r="C2811" s="172" t="s">
        <v>145</v>
      </c>
      <c r="D2811" s="173"/>
      <c r="E2811" s="184"/>
      <c r="F2811" s="178">
        <f>TRUNC(SUMIF(N2808:N2810, N2807, F2808:F2810),0)</f>
        <v>0</v>
      </c>
      <c r="G2811" s="184"/>
      <c r="H2811" s="178">
        <f>TRUNC(SUMIF(N2808:N2810, N2807, H2808:H2810),0)</f>
        <v>34075</v>
      </c>
      <c r="I2811" s="184"/>
      <c r="J2811" s="178">
        <f>TRUNC(SUMIF(N2808:N2810, N2807, J2808:J2810),0)</f>
        <v>340</v>
      </c>
      <c r="K2811" s="184"/>
      <c r="L2811" s="178">
        <f>F2811+H2811+J2811</f>
        <v>34415</v>
      </c>
      <c r="M2811" s="172" t="s">
        <v>145</v>
      </c>
      <c r="N2811" s="78" t="s">
        <v>342</v>
      </c>
      <c r="O2811" s="78" t="s">
        <v>342</v>
      </c>
      <c r="P2811" s="78" t="s">
        <v>145</v>
      </c>
      <c r="Q2811" s="78" t="s">
        <v>145</v>
      </c>
      <c r="R2811" s="78" t="s">
        <v>145</v>
      </c>
      <c r="AV2811" s="78" t="s">
        <v>145</v>
      </c>
      <c r="AW2811" s="78" t="s">
        <v>145</v>
      </c>
      <c r="AX2811" s="78" t="s">
        <v>145</v>
      </c>
      <c r="AY2811" s="78" t="s">
        <v>145</v>
      </c>
      <c r="AZ2811" s="78" t="s">
        <v>145</v>
      </c>
    </row>
    <row r="2812" spans="1:52" ht="30" customHeight="1">
      <c r="A2812" s="173"/>
      <c r="B2812" s="173"/>
      <c r="C2812" s="173"/>
      <c r="D2812" s="173"/>
      <c r="E2812" s="184"/>
      <c r="F2812" s="178"/>
      <c r="G2812" s="184"/>
      <c r="H2812" s="178"/>
      <c r="I2812" s="184"/>
      <c r="J2812" s="178"/>
      <c r="K2812" s="184"/>
      <c r="L2812" s="178"/>
      <c r="M2812" s="173"/>
    </row>
    <row r="2813" spans="1:52" ht="30" customHeight="1">
      <c r="A2813" s="179" t="s">
        <v>6503</v>
      </c>
      <c r="B2813" s="180"/>
      <c r="C2813" s="180"/>
      <c r="D2813" s="180"/>
      <c r="E2813" s="181"/>
      <c r="F2813" s="182"/>
      <c r="G2813" s="181"/>
      <c r="H2813" s="182"/>
      <c r="I2813" s="181"/>
      <c r="J2813" s="182"/>
      <c r="K2813" s="181"/>
      <c r="L2813" s="182"/>
      <c r="M2813" s="183"/>
      <c r="N2813" s="78" t="s">
        <v>4425</v>
      </c>
    </row>
    <row r="2814" spans="1:52" ht="30" customHeight="1">
      <c r="A2814" s="172" t="s">
        <v>1472</v>
      </c>
      <c r="B2814" s="172" t="s">
        <v>1178</v>
      </c>
      <c r="C2814" s="172" t="s">
        <v>350</v>
      </c>
      <c r="D2814" s="173">
        <v>0.22789999999999999</v>
      </c>
      <c r="E2814" s="184">
        <f>단가대비표!O9</f>
        <v>0</v>
      </c>
      <c r="F2814" s="178">
        <f>TRUNC(E2814*D2814,1)</f>
        <v>0</v>
      </c>
      <c r="G2814" s="184">
        <f>단가대비표!P9</f>
        <v>0</v>
      </c>
      <c r="H2814" s="178">
        <f>TRUNC(G2814*D2814,1)</f>
        <v>0</v>
      </c>
      <c r="I2814" s="184">
        <f>단가대비표!V9</f>
        <v>116118</v>
      </c>
      <c r="J2814" s="178">
        <f>TRUNC(I2814*D2814,1)</f>
        <v>26463.200000000001</v>
      </c>
      <c r="K2814" s="184">
        <f t="shared" ref="K2814:L2817" si="437">TRUNC(E2814+G2814+I2814,1)</f>
        <v>116118</v>
      </c>
      <c r="L2814" s="178">
        <f t="shared" si="437"/>
        <v>26463.200000000001</v>
      </c>
      <c r="M2814" s="172" t="s">
        <v>1808</v>
      </c>
      <c r="N2814" s="78" t="s">
        <v>4425</v>
      </c>
      <c r="O2814" s="78" t="s">
        <v>6504</v>
      </c>
      <c r="P2814" s="78" t="s">
        <v>332</v>
      </c>
      <c r="Q2814" s="78" t="s">
        <v>332</v>
      </c>
      <c r="R2814" s="78" t="s">
        <v>331</v>
      </c>
      <c r="AV2814" s="78" t="s">
        <v>145</v>
      </c>
      <c r="AW2814" s="78" t="s">
        <v>6505</v>
      </c>
      <c r="AX2814" s="78" t="s">
        <v>145</v>
      </c>
      <c r="AY2814" s="78" t="s">
        <v>145</v>
      </c>
      <c r="AZ2814" s="78" t="s">
        <v>145</v>
      </c>
    </row>
    <row r="2815" spans="1:52" ht="30" customHeight="1">
      <c r="A2815" s="172" t="s">
        <v>1809</v>
      </c>
      <c r="B2815" s="172" t="s">
        <v>1810</v>
      </c>
      <c r="C2815" s="172" t="s">
        <v>1604</v>
      </c>
      <c r="D2815" s="173">
        <v>11.6</v>
      </c>
      <c r="E2815" s="184">
        <f>단가대비표!O57</f>
        <v>1380</v>
      </c>
      <c r="F2815" s="178">
        <f>TRUNC(E2815*D2815,1)</f>
        <v>16008</v>
      </c>
      <c r="G2815" s="184">
        <f>단가대비표!P57</f>
        <v>0</v>
      </c>
      <c r="H2815" s="178">
        <f>TRUNC(G2815*D2815,1)</f>
        <v>0</v>
      </c>
      <c r="I2815" s="184">
        <f>단가대비표!V57</f>
        <v>0</v>
      </c>
      <c r="J2815" s="178">
        <f>TRUNC(I2815*D2815,1)</f>
        <v>0</v>
      </c>
      <c r="K2815" s="184">
        <f t="shared" si="437"/>
        <v>1380</v>
      </c>
      <c r="L2815" s="178">
        <f t="shared" si="437"/>
        <v>16008</v>
      </c>
      <c r="M2815" s="172" t="s">
        <v>145</v>
      </c>
      <c r="N2815" s="78" t="s">
        <v>4425</v>
      </c>
      <c r="O2815" s="78" t="s">
        <v>5809</v>
      </c>
      <c r="P2815" s="78" t="s">
        <v>332</v>
      </c>
      <c r="Q2815" s="78" t="s">
        <v>332</v>
      </c>
      <c r="R2815" s="78" t="s">
        <v>331</v>
      </c>
      <c r="V2815">
        <v>1</v>
      </c>
      <c r="AV2815" s="78" t="s">
        <v>145</v>
      </c>
      <c r="AW2815" s="78" t="s">
        <v>6506</v>
      </c>
      <c r="AX2815" s="78" t="s">
        <v>145</v>
      </c>
      <c r="AY2815" s="78" t="s">
        <v>145</v>
      </c>
      <c r="AZ2815" s="78" t="s">
        <v>145</v>
      </c>
    </row>
    <row r="2816" spans="1:52" ht="30" customHeight="1">
      <c r="A2816" s="172" t="s">
        <v>1551</v>
      </c>
      <c r="B2816" s="172" t="s">
        <v>1911</v>
      </c>
      <c r="C2816" s="172" t="s">
        <v>1096</v>
      </c>
      <c r="D2816" s="173">
        <v>1</v>
      </c>
      <c r="E2816" s="184">
        <f>TRUNC(SUMIF(V2814:V2817, RIGHTB(O2816, 1), F2814:F2817)*U2816, 2)</f>
        <v>3841.92</v>
      </c>
      <c r="F2816" s="178">
        <f>TRUNC(E2816*D2816,1)</f>
        <v>3841.9</v>
      </c>
      <c r="G2816" s="184">
        <v>0</v>
      </c>
      <c r="H2816" s="178">
        <f>TRUNC(G2816*D2816,1)</f>
        <v>0</v>
      </c>
      <c r="I2816" s="184">
        <v>0</v>
      </c>
      <c r="J2816" s="178">
        <f>TRUNC(I2816*D2816,1)</f>
        <v>0</v>
      </c>
      <c r="K2816" s="184">
        <f t="shared" si="437"/>
        <v>3841.9</v>
      </c>
      <c r="L2816" s="178">
        <f t="shared" si="437"/>
        <v>3841.9</v>
      </c>
      <c r="M2816" s="172" t="s">
        <v>145</v>
      </c>
      <c r="N2816" s="78" t="s">
        <v>4425</v>
      </c>
      <c r="O2816" s="78" t="s">
        <v>4186</v>
      </c>
      <c r="P2816" s="78" t="s">
        <v>332</v>
      </c>
      <c r="Q2816" s="78" t="s">
        <v>332</v>
      </c>
      <c r="R2816" s="78" t="s">
        <v>332</v>
      </c>
      <c r="S2816">
        <v>0</v>
      </c>
      <c r="T2816">
        <v>0</v>
      </c>
      <c r="U2816">
        <v>0.24</v>
      </c>
      <c r="AV2816" s="78" t="s">
        <v>145</v>
      </c>
      <c r="AW2816" s="78" t="s">
        <v>6507</v>
      </c>
      <c r="AX2816" s="78" t="s">
        <v>145</v>
      </c>
      <c r="AY2816" s="78" t="s">
        <v>145</v>
      </c>
      <c r="AZ2816" s="78" t="s">
        <v>145</v>
      </c>
    </row>
    <row r="2817" spans="1:52" ht="30" customHeight="1">
      <c r="A2817" s="172" t="s">
        <v>1812</v>
      </c>
      <c r="B2817" s="172" t="s">
        <v>1514</v>
      </c>
      <c r="C2817" s="172" t="s">
        <v>1515</v>
      </c>
      <c r="D2817" s="173">
        <v>1</v>
      </c>
      <c r="E2817" s="184">
        <f>TRUNC(단가대비표!O371*1/8*16/12*25/20, 1)</f>
        <v>0</v>
      </c>
      <c r="F2817" s="178">
        <f>TRUNC(E2817*D2817,1)</f>
        <v>0</v>
      </c>
      <c r="G2817" s="184">
        <f>TRUNC(단가대비표!P371*1/8*16/12*25/20, 1)</f>
        <v>57077.2</v>
      </c>
      <c r="H2817" s="178">
        <f>TRUNC(G2817*D2817,1)</f>
        <v>57077.2</v>
      </c>
      <c r="I2817" s="184">
        <f>TRUNC(단가대비표!V371*1/8*16/12*25/20, 1)</f>
        <v>0</v>
      </c>
      <c r="J2817" s="178">
        <f>TRUNC(I2817*D2817,1)</f>
        <v>0</v>
      </c>
      <c r="K2817" s="184">
        <f t="shared" si="437"/>
        <v>57077.2</v>
      </c>
      <c r="L2817" s="178">
        <f t="shared" si="437"/>
        <v>57077.2</v>
      </c>
      <c r="M2817" s="172" t="s">
        <v>145</v>
      </c>
      <c r="N2817" s="78" t="s">
        <v>4425</v>
      </c>
      <c r="O2817" s="78" t="s">
        <v>5812</v>
      </c>
      <c r="P2817" s="78" t="s">
        <v>332</v>
      </c>
      <c r="Q2817" s="78" t="s">
        <v>332</v>
      </c>
      <c r="R2817" s="78" t="s">
        <v>331</v>
      </c>
      <c r="AV2817" s="78" t="s">
        <v>145</v>
      </c>
      <c r="AW2817" s="78" t="s">
        <v>6508</v>
      </c>
      <c r="AX2817" s="78" t="s">
        <v>331</v>
      </c>
      <c r="AY2817" s="78" t="s">
        <v>145</v>
      </c>
      <c r="AZ2817" s="78" t="s">
        <v>145</v>
      </c>
    </row>
    <row r="2818" spans="1:52" ht="30" customHeight="1">
      <c r="A2818" s="172" t="s">
        <v>1494</v>
      </c>
      <c r="B2818" s="172" t="s">
        <v>145</v>
      </c>
      <c r="C2818" s="172" t="s">
        <v>145</v>
      </c>
      <c r="D2818" s="173"/>
      <c r="E2818" s="184"/>
      <c r="F2818" s="178">
        <f>TRUNC(SUMIF(N2814:N2817, N2813, F2814:F2817),0)</f>
        <v>19849</v>
      </c>
      <c r="G2818" s="184"/>
      <c r="H2818" s="178">
        <f>TRUNC(SUMIF(N2814:N2817, N2813, H2814:H2817),0)</f>
        <v>57077</v>
      </c>
      <c r="I2818" s="184"/>
      <c r="J2818" s="178">
        <f>TRUNC(SUMIF(N2814:N2817, N2813, J2814:J2817),0)</f>
        <v>26463</v>
      </c>
      <c r="K2818" s="184"/>
      <c r="L2818" s="178">
        <f>F2818+H2818+J2818</f>
        <v>103389</v>
      </c>
      <c r="M2818" s="172" t="s">
        <v>145</v>
      </c>
      <c r="N2818" s="78" t="s">
        <v>342</v>
      </c>
      <c r="O2818" s="78" t="s">
        <v>342</v>
      </c>
      <c r="P2818" s="78" t="s">
        <v>145</v>
      </c>
      <c r="Q2818" s="78" t="s">
        <v>145</v>
      </c>
      <c r="R2818" s="78" t="s">
        <v>145</v>
      </c>
      <c r="AV2818" s="78" t="s">
        <v>145</v>
      </c>
      <c r="AW2818" s="78" t="s">
        <v>145</v>
      </c>
      <c r="AX2818" s="78" t="s">
        <v>145</v>
      </c>
      <c r="AY2818" s="78" t="s">
        <v>145</v>
      </c>
      <c r="AZ2818" s="78" t="s">
        <v>145</v>
      </c>
    </row>
    <row r="2819" spans="1:52" ht="30" customHeight="1">
      <c r="A2819" s="173"/>
      <c r="B2819" s="173"/>
      <c r="C2819" s="173"/>
      <c r="D2819" s="173"/>
      <c r="E2819" s="184"/>
      <c r="F2819" s="178"/>
      <c r="G2819" s="184"/>
      <c r="H2819" s="178"/>
      <c r="I2819" s="184"/>
      <c r="J2819" s="178"/>
      <c r="K2819" s="184"/>
      <c r="L2819" s="178"/>
      <c r="M2819" s="173"/>
    </row>
    <row r="2820" spans="1:52" ht="30" customHeight="1">
      <c r="A2820" s="179" t="s">
        <v>6509</v>
      </c>
      <c r="B2820" s="180"/>
      <c r="C2820" s="180"/>
      <c r="D2820" s="180"/>
      <c r="E2820" s="181"/>
      <c r="F2820" s="182"/>
      <c r="G2820" s="181"/>
      <c r="H2820" s="182"/>
      <c r="I2820" s="181"/>
      <c r="J2820" s="182"/>
      <c r="K2820" s="181"/>
      <c r="L2820" s="182"/>
      <c r="M2820" s="183"/>
      <c r="N2820" s="78" t="s">
        <v>4427</v>
      </c>
    </row>
    <row r="2821" spans="1:52" ht="30" customHeight="1">
      <c r="A2821" s="172" t="s">
        <v>1170</v>
      </c>
      <c r="B2821" s="172" t="s">
        <v>1474</v>
      </c>
      <c r="C2821" s="172" t="s">
        <v>350</v>
      </c>
      <c r="D2821" s="173">
        <v>0.20849999999999999</v>
      </c>
      <c r="E2821" s="184">
        <f>단가대비표!O6</f>
        <v>0</v>
      </c>
      <c r="F2821" s="178">
        <f>TRUNC(E2821*D2821,1)</f>
        <v>0</v>
      </c>
      <c r="G2821" s="184">
        <f>단가대비표!P6</f>
        <v>0</v>
      </c>
      <c r="H2821" s="178">
        <f>TRUNC(G2821*D2821,1)</f>
        <v>0</v>
      </c>
      <c r="I2821" s="184">
        <f>단가대비표!V6</f>
        <v>82625</v>
      </c>
      <c r="J2821" s="178">
        <f>TRUNC(I2821*D2821,1)</f>
        <v>17227.3</v>
      </c>
      <c r="K2821" s="184">
        <f t="shared" ref="K2821:L2824" si="438">TRUNC(E2821+G2821+I2821,1)</f>
        <v>82625</v>
      </c>
      <c r="L2821" s="178">
        <f t="shared" si="438"/>
        <v>17227.3</v>
      </c>
      <c r="M2821" s="172" t="s">
        <v>1808</v>
      </c>
      <c r="N2821" s="78" t="s">
        <v>4427</v>
      </c>
      <c r="O2821" s="78" t="s">
        <v>6510</v>
      </c>
      <c r="P2821" s="78" t="s">
        <v>332</v>
      </c>
      <c r="Q2821" s="78" t="s">
        <v>332</v>
      </c>
      <c r="R2821" s="78" t="s">
        <v>331</v>
      </c>
      <c r="AV2821" s="78" t="s">
        <v>145</v>
      </c>
      <c r="AW2821" s="78" t="s">
        <v>6511</v>
      </c>
      <c r="AX2821" s="78" t="s">
        <v>145</v>
      </c>
      <c r="AY2821" s="78" t="s">
        <v>145</v>
      </c>
      <c r="AZ2821" s="78" t="s">
        <v>145</v>
      </c>
    </row>
    <row r="2822" spans="1:52" ht="30" customHeight="1">
      <c r="A2822" s="172" t="s">
        <v>1809</v>
      </c>
      <c r="B2822" s="172" t="s">
        <v>1810</v>
      </c>
      <c r="C2822" s="172" t="s">
        <v>1604</v>
      </c>
      <c r="D2822" s="173">
        <v>9.9</v>
      </c>
      <c r="E2822" s="184">
        <f>단가대비표!O57</f>
        <v>1380</v>
      </c>
      <c r="F2822" s="178">
        <f>TRUNC(E2822*D2822,1)</f>
        <v>13662</v>
      </c>
      <c r="G2822" s="184">
        <f>단가대비표!P57</f>
        <v>0</v>
      </c>
      <c r="H2822" s="178">
        <f>TRUNC(G2822*D2822,1)</f>
        <v>0</v>
      </c>
      <c r="I2822" s="184">
        <f>단가대비표!V57</f>
        <v>0</v>
      </c>
      <c r="J2822" s="178">
        <f>TRUNC(I2822*D2822,1)</f>
        <v>0</v>
      </c>
      <c r="K2822" s="184">
        <f t="shared" si="438"/>
        <v>1380</v>
      </c>
      <c r="L2822" s="178">
        <f t="shared" si="438"/>
        <v>13662</v>
      </c>
      <c r="M2822" s="172" t="s">
        <v>145</v>
      </c>
      <c r="N2822" s="78" t="s">
        <v>4427</v>
      </c>
      <c r="O2822" s="78" t="s">
        <v>5809</v>
      </c>
      <c r="P2822" s="78" t="s">
        <v>332</v>
      </c>
      <c r="Q2822" s="78" t="s">
        <v>332</v>
      </c>
      <c r="R2822" s="78" t="s">
        <v>331</v>
      </c>
      <c r="V2822">
        <v>1</v>
      </c>
      <c r="AV2822" s="78" t="s">
        <v>145</v>
      </c>
      <c r="AW2822" s="78" t="s">
        <v>6512</v>
      </c>
      <c r="AX2822" s="78" t="s">
        <v>145</v>
      </c>
      <c r="AY2822" s="78" t="s">
        <v>145</v>
      </c>
      <c r="AZ2822" s="78" t="s">
        <v>145</v>
      </c>
    </row>
    <row r="2823" spans="1:52" ht="30" customHeight="1">
      <c r="A2823" s="172" t="s">
        <v>1551</v>
      </c>
      <c r="B2823" s="172" t="s">
        <v>1826</v>
      </c>
      <c r="C2823" s="172" t="s">
        <v>1096</v>
      </c>
      <c r="D2823" s="173">
        <v>1</v>
      </c>
      <c r="E2823" s="184">
        <f>TRUNC(SUMIF(V2821:V2824, RIGHTB(O2823, 1), F2821:F2824)*U2823, 2)</f>
        <v>3005.64</v>
      </c>
      <c r="F2823" s="178">
        <f>TRUNC(E2823*D2823,1)</f>
        <v>3005.6</v>
      </c>
      <c r="G2823" s="184">
        <v>0</v>
      </c>
      <c r="H2823" s="178">
        <f>TRUNC(G2823*D2823,1)</f>
        <v>0</v>
      </c>
      <c r="I2823" s="184">
        <v>0</v>
      </c>
      <c r="J2823" s="178">
        <f>TRUNC(I2823*D2823,1)</f>
        <v>0</v>
      </c>
      <c r="K2823" s="184">
        <f t="shared" si="438"/>
        <v>3005.6</v>
      </c>
      <c r="L2823" s="178">
        <f t="shared" si="438"/>
        <v>3005.6</v>
      </c>
      <c r="M2823" s="172" t="s">
        <v>145</v>
      </c>
      <c r="N2823" s="78" t="s">
        <v>4427</v>
      </c>
      <c r="O2823" s="78" t="s">
        <v>4186</v>
      </c>
      <c r="P2823" s="78" t="s">
        <v>332</v>
      </c>
      <c r="Q2823" s="78" t="s">
        <v>332</v>
      </c>
      <c r="R2823" s="78" t="s">
        <v>332</v>
      </c>
      <c r="S2823">
        <v>0</v>
      </c>
      <c r="T2823">
        <v>0</v>
      </c>
      <c r="U2823">
        <v>0.22</v>
      </c>
      <c r="AV2823" s="78" t="s">
        <v>145</v>
      </c>
      <c r="AW2823" s="78" t="s">
        <v>6513</v>
      </c>
      <c r="AX2823" s="78" t="s">
        <v>145</v>
      </c>
      <c r="AY2823" s="78" t="s">
        <v>145</v>
      </c>
      <c r="AZ2823" s="78" t="s">
        <v>145</v>
      </c>
    </row>
    <row r="2824" spans="1:52" ht="30" customHeight="1">
      <c r="A2824" s="172" t="s">
        <v>1812</v>
      </c>
      <c r="B2824" s="172" t="s">
        <v>1514</v>
      </c>
      <c r="C2824" s="172" t="s">
        <v>1515</v>
      </c>
      <c r="D2824" s="173">
        <v>1</v>
      </c>
      <c r="E2824" s="184">
        <f>TRUNC(단가대비표!O371*1/8*16/12*25/20, 1)</f>
        <v>0</v>
      </c>
      <c r="F2824" s="178">
        <f>TRUNC(E2824*D2824,1)</f>
        <v>0</v>
      </c>
      <c r="G2824" s="184">
        <f>TRUNC(단가대비표!P371*1/8*16/12*25/20, 1)</f>
        <v>57077.2</v>
      </c>
      <c r="H2824" s="178">
        <f>TRUNC(G2824*D2824,1)</f>
        <v>57077.2</v>
      </c>
      <c r="I2824" s="184">
        <f>TRUNC(단가대비표!V371*1/8*16/12*25/20, 1)</f>
        <v>0</v>
      </c>
      <c r="J2824" s="178">
        <f>TRUNC(I2824*D2824,1)</f>
        <v>0</v>
      </c>
      <c r="K2824" s="184">
        <f t="shared" si="438"/>
        <v>57077.2</v>
      </c>
      <c r="L2824" s="178">
        <f t="shared" si="438"/>
        <v>57077.2</v>
      </c>
      <c r="M2824" s="172" t="s">
        <v>145</v>
      </c>
      <c r="N2824" s="78" t="s">
        <v>4427</v>
      </c>
      <c r="O2824" s="78" t="s">
        <v>5812</v>
      </c>
      <c r="P2824" s="78" t="s">
        <v>332</v>
      </c>
      <c r="Q2824" s="78" t="s">
        <v>332</v>
      </c>
      <c r="R2824" s="78" t="s">
        <v>331</v>
      </c>
      <c r="AV2824" s="78" t="s">
        <v>145</v>
      </c>
      <c r="AW2824" s="78" t="s">
        <v>6514</v>
      </c>
      <c r="AX2824" s="78" t="s">
        <v>331</v>
      </c>
      <c r="AY2824" s="78" t="s">
        <v>145</v>
      </c>
      <c r="AZ2824" s="78" t="s">
        <v>145</v>
      </c>
    </row>
    <row r="2825" spans="1:52" ht="30" customHeight="1">
      <c r="A2825" s="172" t="s">
        <v>1494</v>
      </c>
      <c r="B2825" s="172" t="s">
        <v>145</v>
      </c>
      <c r="C2825" s="172" t="s">
        <v>145</v>
      </c>
      <c r="D2825" s="173"/>
      <c r="E2825" s="184"/>
      <c r="F2825" s="178">
        <f>TRUNC(SUMIF(N2821:N2824, N2820, F2821:F2824),0)</f>
        <v>16667</v>
      </c>
      <c r="G2825" s="184"/>
      <c r="H2825" s="178">
        <f>TRUNC(SUMIF(N2821:N2824, N2820, H2821:H2824),0)</f>
        <v>57077</v>
      </c>
      <c r="I2825" s="184"/>
      <c r="J2825" s="178">
        <f>TRUNC(SUMIF(N2821:N2824, N2820, J2821:J2824),0)</f>
        <v>17227</v>
      </c>
      <c r="K2825" s="184"/>
      <c r="L2825" s="178">
        <f>F2825+H2825+J2825</f>
        <v>90971</v>
      </c>
      <c r="M2825" s="172" t="s">
        <v>145</v>
      </c>
      <c r="N2825" s="78" t="s">
        <v>342</v>
      </c>
      <c r="O2825" s="78" t="s">
        <v>342</v>
      </c>
      <c r="P2825" s="78" t="s">
        <v>145</v>
      </c>
      <c r="Q2825" s="78" t="s">
        <v>145</v>
      </c>
      <c r="R2825" s="78" t="s">
        <v>145</v>
      </c>
      <c r="AV2825" s="78" t="s">
        <v>145</v>
      </c>
      <c r="AW2825" s="78" t="s">
        <v>145</v>
      </c>
      <c r="AX2825" s="78" t="s">
        <v>145</v>
      </c>
      <c r="AY2825" s="78" t="s">
        <v>145</v>
      </c>
      <c r="AZ2825" s="78" t="s">
        <v>145</v>
      </c>
    </row>
    <row r="2826" spans="1:52" ht="30" customHeight="1">
      <c r="A2826" s="173"/>
      <c r="B2826" s="173"/>
      <c r="C2826" s="173"/>
      <c r="D2826" s="173"/>
      <c r="E2826" s="184"/>
      <c r="F2826" s="178"/>
      <c r="G2826" s="184"/>
      <c r="H2826" s="178"/>
      <c r="I2826" s="184"/>
      <c r="J2826" s="178"/>
      <c r="K2826" s="184"/>
      <c r="L2826" s="178"/>
      <c r="M2826" s="173"/>
    </row>
    <row r="2827" spans="1:52" ht="30" customHeight="1">
      <c r="A2827" s="179" t="s">
        <v>6515</v>
      </c>
      <c r="B2827" s="180"/>
      <c r="C2827" s="180"/>
      <c r="D2827" s="180"/>
      <c r="E2827" s="181"/>
      <c r="F2827" s="182"/>
      <c r="G2827" s="181"/>
      <c r="H2827" s="182"/>
      <c r="I2827" s="181"/>
      <c r="J2827" s="182"/>
      <c r="K2827" s="181"/>
      <c r="L2827" s="182"/>
      <c r="M2827" s="183"/>
      <c r="N2827" s="78" t="s">
        <v>4429</v>
      </c>
    </row>
    <row r="2828" spans="1:52" ht="30" customHeight="1">
      <c r="A2828" s="172" t="s">
        <v>1475</v>
      </c>
      <c r="B2828" s="172" t="s">
        <v>1476</v>
      </c>
      <c r="C2828" s="172" t="s">
        <v>350</v>
      </c>
      <c r="D2828" s="173">
        <v>0.25</v>
      </c>
      <c r="E2828" s="184">
        <f>단가대비표!O24</f>
        <v>0</v>
      </c>
      <c r="F2828" s="178">
        <f>TRUNC(E2828*D2828,1)</f>
        <v>0</v>
      </c>
      <c r="G2828" s="184">
        <f>단가대비표!P24</f>
        <v>0</v>
      </c>
      <c r="H2828" s="178">
        <f>TRUNC(G2828*D2828,1)</f>
        <v>0</v>
      </c>
      <c r="I2828" s="184">
        <f>단가대비표!V24</f>
        <v>1335</v>
      </c>
      <c r="J2828" s="178">
        <f>TRUNC(I2828*D2828,1)</f>
        <v>333.7</v>
      </c>
      <c r="K2828" s="184">
        <f>TRUNC(E2828+G2828+I2828,1)</f>
        <v>1335</v>
      </c>
      <c r="L2828" s="178">
        <f>TRUNC(F2828+H2828+J2828,1)</f>
        <v>333.7</v>
      </c>
      <c r="M2828" s="172" t="s">
        <v>1808</v>
      </c>
      <c r="N2828" s="78" t="s">
        <v>4429</v>
      </c>
      <c r="O2828" s="78" t="s">
        <v>6516</v>
      </c>
      <c r="P2828" s="78" t="s">
        <v>332</v>
      </c>
      <c r="Q2828" s="78" t="s">
        <v>332</v>
      </c>
      <c r="R2828" s="78" t="s">
        <v>331</v>
      </c>
      <c r="AV2828" s="78" t="s">
        <v>145</v>
      </c>
      <c r="AW2828" s="78" t="s">
        <v>6517</v>
      </c>
      <c r="AX2828" s="78" t="s">
        <v>145</v>
      </c>
      <c r="AY2828" s="78" t="s">
        <v>145</v>
      </c>
      <c r="AZ2828" s="78" t="s">
        <v>145</v>
      </c>
    </row>
    <row r="2829" spans="1:52" ht="30" customHeight="1">
      <c r="A2829" s="172" t="s">
        <v>1494</v>
      </c>
      <c r="B2829" s="172" t="s">
        <v>145</v>
      </c>
      <c r="C2829" s="172" t="s">
        <v>145</v>
      </c>
      <c r="D2829" s="173"/>
      <c r="E2829" s="184"/>
      <c r="F2829" s="178">
        <f>TRUNC(SUMIF(N2828:N2828, N2827, F2828:F2828),0)</f>
        <v>0</v>
      </c>
      <c r="G2829" s="184"/>
      <c r="H2829" s="178">
        <f>TRUNC(SUMIF(N2828:N2828, N2827, H2828:H2828),0)</f>
        <v>0</v>
      </c>
      <c r="I2829" s="184"/>
      <c r="J2829" s="178">
        <f>TRUNC(SUMIF(N2828:N2828, N2827, J2828:J2828),0)</f>
        <v>333</v>
      </c>
      <c r="K2829" s="184"/>
      <c r="L2829" s="178">
        <f>F2829+H2829+J2829</f>
        <v>333</v>
      </c>
      <c r="M2829" s="172" t="s">
        <v>145</v>
      </c>
      <c r="N2829" s="78" t="s">
        <v>342</v>
      </c>
      <c r="O2829" s="78" t="s">
        <v>342</v>
      </c>
      <c r="P2829" s="78" t="s">
        <v>145</v>
      </c>
      <c r="Q2829" s="78" t="s">
        <v>145</v>
      </c>
      <c r="R2829" s="78" t="s">
        <v>145</v>
      </c>
      <c r="AV2829" s="78" t="s">
        <v>145</v>
      </c>
      <c r="AW2829" s="78" t="s">
        <v>145</v>
      </c>
      <c r="AX2829" s="78" t="s">
        <v>145</v>
      </c>
      <c r="AY2829" s="78" t="s">
        <v>145</v>
      </c>
      <c r="AZ2829" s="78" t="s">
        <v>145</v>
      </c>
    </row>
    <row r="2830" spans="1:52" ht="30" customHeight="1">
      <c r="A2830" s="173"/>
      <c r="B2830" s="173"/>
      <c r="C2830" s="173"/>
      <c r="D2830" s="173"/>
      <c r="E2830" s="184"/>
      <c r="F2830" s="178"/>
      <c r="G2830" s="184"/>
      <c r="H2830" s="178"/>
      <c r="I2830" s="184"/>
      <c r="J2830" s="178"/>
      <c r="K2830" s="184"/>
      <c r="L2830" s="178"/>
      <c r="M2830" s="173"/>
    </row>
    <row r="2831" spans="1:52" ht="30" customHeight="1">
      <c r="A2831" s="179" t="s">
        <v>6518</v>
      </c>
      <c r="B2831" s="180"/>
      <c r="C2831" s="180"/>
      <c r="D2831" s="180"/>
      <c r="E2831" s="181"/>
      <c r="F2831" s="182"/>
      <c r="G2831" s="181"/>
      <c r="H2831" s="182"/>
      <c r="I2831" s="181"/>
      <c r="J2831" s="182"/>
      <c r="K2831" s="181"/>
      <c r="L2831" s="182"/>
      <c r="M2831" s="183"/>
      <c r="N2831" s="78" t="s">
        <v>4431</v>
      </c>
    </row>
    <row r="2832" spans="1:52" ht="30" customHeight="1">
      <c r="A2832" s="172" t="s">
        <v>1173</v>
      </c>
      <c r="B2832" s="172" t="s">
        <v>1477</v>
      </c>
      <c r="C2832" s="172" t="s">
        <v>350</v>
      </c>
      <c r="D2832" s="173">
        <v>0.28199999999999997</v>
      </c>
      <c r="E2832" s="184">
        <f>단가대비표!O10</f>
        <v>0</v>
      </c>
      <c r="F2832" s="178">
        <f>TRUNC(E2832*D2832,1)</f>
        <v>0</v>
      </c>
      <c r="G2832" s="184">
        <f>단가대비표!P10</f>
        <v>0</v>
      </c>
      <c r="H2832" s="178">
        <f>TRUNC(G2832*D2832,1)</f>
        <v>0</v>
      </c>
      <c r="I2832" s="184">
        <f>단가대비표!V10</f>
        <v>36694</v>
      </c>
      <c r="J2832" s="178">
        <f>TRUNC(I2832*D2832,1)</f>
        <v>10347.700000000001</v>
      </c>
      <c r="K2832" s="184">
        <f t="shared" ref="K2832:L2835" si="439">TRUNC(E2832+G2832+I2832,1)</f>
        <v>36694</v>
      </c>
      <c r="L2832" s="178">
        <f t="shared" si="439"/>
        <v>10347.700000000001</v>
      </c>
      <c r="M2832" s="172" t="s">
        <v>1808</v>
      </c>
      <c r="N2832" s="78" t="s">
        <v>4431</v>
      </c>
      <c r="O2832" s="78" t="s">
        <v>6519</v>
      </c>
      <c r="P2832" s="78" t="s">
        <v>332</v>
      </c>
      <c r="Q2832" s="78" t="s">
        <v>332</v>
      </c>
      <c r="R2832" s="78" t="s">
        <v>331</v>
      </c>
      <c r="AV2832" s="78" t="s">
        <v>145</v>
      </c>
      <c r="AW2832" s="78" t="s">
        <v>6520</v>
      </c>
      <c r="AX2832" s="78" t="s">
        <v>145</v>
      </c>
      <c r="AY2832" s="78" t="s">
        <v>145</v>
      </c>
      <c r="AZ2832" s="78" t="s">
        <v>145</v>
      </c>
    </row>
    <row r="2833" spans="1:52" ht="30" customHeight="1">
      <c r="A2833" s="172" t="s">
        <v>1809</v>
      </c>
      <c r="B2833" s="172" t="s">
        <v>1810</v>
      </c>
      <c r="C2833" s="172" t="s">
        <v>1604</v>
      </c>
      <c r="D2833" s="173">
        <v>9.3000000000000007</v>
      </c>
      <c r="E2833" s="184">
        <f>단가대비표!O57</f>
        <v>1380</v>
      </c>
      <c r="F2833" s="178">
        <f>TRUNC(E2833*D2833,1)</f>
        <v>12834</v>
      </c>
      <c r="G2833" s="184">
        <f>단가대비표!P57</f>
        <v>0</v>
      </c>
      <c r="H2833" s="178">
        <f>TRUNC(G2833*D2833,1)</f>
        <v>0</v>
      </c>
      <c r="I2833" s="184">
        <f>단가대비표!V57</f>
        <v>0</v>
      </c>
      <c r="J2833" s="178">
        <f>TRUNC(I2833*D2833,1)</f>
        <v>0</v>
      </c>
      <c r="K2833" s="184">
        <f t="shared" si="439"/>
        <v>1380</v>
      </c>
      <c r="L2833" s="178">
        <f t="shared" si="439"/>
        <v>12834</v>
      </c>
      <c r="M2833" s="172" t="s">
        <v>145</v>
      </c>
      <c r="N2833" s="78" t="s">
        <v>4431</v>
      </c>
      <c r="O2833" s="78" t="s">
        <v>5809</v>
      </c>
      <c r="P2833" s="78" t="s">
        <v>332</v>
      </c>
      <c r="Q2833" s="78" t="s">
        <v>332</v>
      </c>
      <c r="R2833" s="78" t="s">
        <v>331</v>
      </c>
      <c r="V2833">
        <v>1</v>
      </c>
      <c r="AV2833" s="78" t="s">
        <v>145</v>
      </c>
      <c r="AW2833" s="78" t="s">
        <v>6521</v>
      </c>
      <c r="AX2833" s="78" t="s">
        <v>145</v>
      </c>
      <c r="AY2833" s="78" t="s">
        <v>145</v>
      </c>
      <c r="AZ2833" s="78" t="s">
        <v>145</v>
      </c>
    </row>
    <row r="2834" spans="1:52" ht="30" customHeight="1">
      <c r="A2834" s="172" t="s">
        <v>1551</v>
      </c>
      <c r="B2834" s="172" t="s">
        <v>1827</v>
      </c>
      <c r="C2834" s="172" t="s">
        <v>1096</v>
      </c>
      <c r="D2834" s="173">
        <v>1</v>
      </c>
      <c r="E2834" s="184">
        <f>TRUNC(SUMIF(V2832:V2835, RIGHTB(O2834, 1), F2832:F2835)*U2834, 2)</f>
        <v>4876.92</v>
      </c>
      <c r="F2834" s="178">
        <f>TRUNC(E2834*D2834,1)</f>
        <v>4876.8999999999996</v>
      </c>
      <c r="G2834" s="184">
        <v>0</v>
      </c>
      <c r="H2834" s="178">
        <f>TRUNC(G2834*D2834,1)</f>
        <v>0</v>
      </c>
      <c r="I2834" s="184">
        <v>0</v>
      </c>
      <c r="J2834" s="178">
        <f>TRUNC(I2834*D2834,1)</f>
        <v>0</v>
      </c>
      <c r="K2834" s="184">
        <f t="shared" si="439"/>
        <v>4876.8999999999996</v>
      </c>
      <c r="L2834" s="178">
        <f t="shared" si="439"/>
        <v>4876.8999999999996</v>
      </c>
      <c r="M2834" s="172" t="s">
        <v>145</v>
      </c>
      <c r="N2834" s="78" t="s">
        <v>4431</v>
      </c>
      <c r="O2834" s="78" t="s">
        <v>4186</v>
      </c>
      <c r="P2834" s="78" t="s">
        <v>332</v>
      </c>
      <c r="Q2834" s="78" t="s">
        <v>332</v>
      </c>
      <c r="R2834" s="78" t="s">
        <v>332</v>
      </c>
      <c r="S2834">
        <v>0</v>
      </c>
      <c r="T2834">
        <v>0</v>
      </c>
      <c r="U2834">
        <v>0.38</v>
      </c>
      <c r="AV2834" s="78" t="s">
        <v>145</v>
      </c>
      <c r="AW2834" s="78" t="s">
        <v>6522</v>
      </c>
      <c r="AX2834" s="78" t="s">
        <v>145</v>
      </c>
      <c r="AY2834" s="78" t="s">
        <v>145</v>
      </c>
      <c r="AZ2834" s="78" t="s">
        <v>145</v>
      </c>
    </row>
    <row r="2835" spans="1:52" ht="30" customHeight="1">
      <c r="A2835" s="172" t="s">
        <v>1814</v>
      </c>
      <c r="B2835" s="172" t="s">
        <v>1514</v>
      </c>
      <c r="C2835" s="172" t="s">
        <v>1515</v>
      </c>
      <c r="D2835" s="173">
        <v>1</v>
      </c>
      <c r="E2835" s="184">
        <f>TRUNC(단가대비표!O372*1/8*16/12*25/20, 1)</f>
        <v>0</v>
      </c>
      <c r="F2835" s="178">
        <f>TRUNC(E2835*D2835,1)</f>
        <v>0</v>
      </c>
      <c r="G2835" s="184">
        <f>TRUNC(단가대비표!P372*1/8*16/12*25/20, 1)</f>
        <v>49479.1</v>
      </c>
      <c r="H2835" s="178">
        <f>TRUNC(G2835*D2835,1)</f>
        <v>49479.1</v>
      </c>
      <c r="I2835" s="184">
        <f>TRUNC(단가대비표!V372*1/8*16/12*25/20, 1)</f>
        <v>0</v>
      </c>
      <c r="J2835" s="178">
        <f>TRUNC(I2835*D2835,1)</f>
        <v>0</v>
      </c>
      <c r="K2835" s="184">
        <f t="shared" si="439"/>
        <v>49479.1</v>
      </c>
      <c r="L2835" s="178">
        <f t="shared" si="439"/>
        <v>49479.1</v>
      </c>
      <c r="M2835" s="172" t="s">
        <v>145</v>
      </c>
      <c r="N2835" s="78" t="s">
        <v>4431</v>
      </c>
      <c r="O2835" s="78" t="s">
        <v>5829</v>
      </c>
      <c r="P2835" s="78" t="s">
        <v>332</v>
      </c>
      <c r="Q2835" s="78" t="s">
        <v>332</v>
      </c>
      <c r="R2835" s="78" t="s">
        <v>331</v>
      </c>
      <c r="AV2835" s="78" t="s">
        <v>145</v>
      </c>
      <c r="AW2835" s="78" t="s">
        <v>6523</v>
      </c>
      <c r="AX2835" s="78" t="s">
        <v>331</v>
      </c>
      <c r="AY2835" s="78" t="s">
        <v>145</v>
      </c>
      <c r="AZ2835" s="78" t="s">
        <v>145</v>
      </c>
    </row>
    <row r="2836" spans="1:52" ht="30" customHeight="1">
      <c r="A2836" s="172" t="s">
        <v>1494</v>
      </c>
      <c r="B2836" s="172" t="s">
        <v>145</v>
      </c>
      <c r="C2836" s="172" t="s">
        <v>145</v>
      </c>
      <c r="D2836" s="173"/>
      <c r="E2836" s="184"/>
      <c r="F2836" s="178">
        <f>TRUNC(SUMIF(N2832:N2835, N2831, F2832:F2835),0)</f>
        <v>17710</v>
      </c>
      <c r="G2836" s="184"/>
      <c r="H2836" s="178">
        <f>TRUNC(SUMIF(N2832:N2835, N2831, H2832:H2835),0)</f>
        <v>49479</v>
      </c>
      <c r="I2836" s="184"/>
      <c r="J2836" s="178">
        <f>TRUNC(SUMIF(N2832:N2835, N2831, J2832:J2835),0)</f>
        <v>10347</v>
      </c>
      <c r="K2836" s="184"/>
      <c r="L2836" s="178">
        <f>F2836+H2836+J2836</f>
        <v>77536</v>
      </c>
      <c r="M2836" s="172" t="s">
        <v>145</v>
      </c>
      <c r="N2836" s="78" t="s">
        <v>342</v>
      </c>
      <c r="O2836" s="78" t="s">
        <v>342</v>
      </c>
      <c r="P2836" s="78" t="s">
        <v>145</v>
      </c>
      <c r="Q2836" s="78" t="s">
        <v>145</v>
      </c>
      <c r="R2836" s="78" t="s">
        <v>145</v>
      </c>
      <c r="AV2836" s="78" t="s">
        <v>145</v>
      </c>
      <c r="AW2836" s="78" t="s">
        <v>145</v>
      </c>
      <c r="AX2836" s="78" t="s">
        <v>145</v>
      </c>
      <c r="AY2836" s="78" t="s">
        <v>145</v>
      </c>
      <c r="AZ2836" s="78" t="s">
        <v>145</v>
      </c>
    </row>
    <row r="2837" spans="1:52" ht="30" customHeight="1">
      <c r="A2837" s="173"/>
      <c r="B2837" s="173"/>
      <c r="C2837" s="173"/>
      <c r="D2837" s="173"/>
      <c r="E2837" s="184"/>
      <c r="F2837" s="178"/>
      <c r="G2837" s="184"/>
      <c r="H2837" s="178"/>
      <c r="I2837" s="184"/>
      <c r="J2837" s="178"/>
      <c r="K2837" s="184"/>
      <c r="L2837" s="178"/>
      <c r="M2837" s="173"/>
    </row>
    <row r="2838" spans="1:52" ht="30" customHeight="1">
      <c r="A2838" s="179" t="s">
        <v>6524</v>
      </c>
      <c r="B2838" s="180"/>
      <c r="C2838" s="180"/>
      <c r="D2838" s="180"/>
      <c r="E2838" s="181"/>
      <c r="F2838" s="182"/>
      <c r="G2838" s="181"/>
      <c r="H2838" s="182"/>
      <c r="I2838" s="181"/>
      <c r="J2838" s="182"/>
      <c r="K2838" s="181"/>
      <c r="L2838" s="182"/>
      <c r="M2838" s="183"/>
      <c r="N2838" s="78" t="s">
        <v>4433</v>
      </c>
    </row>
    <row r="2839" spans="1:52" ht="30" customHeight="1">
      <c r="A2839" s="172" t="s">
        <v>1478</v>
      </c>
      <c r="B2839" s="172" t="s">
        <v>1448</v>
      </c>
      <c r="C2839" s="172" t="s">
        <v>350</v>
      </c>
      <c r="D2839" s="173">
        <v>0.2576</v>
      </c>
      <c r="E2839" s="184">
        <f>단가대비표!O22</f>
        <v>0</v>
      </c>
      <c r="F2839" s="178">
        <f>TRUNC(E2839*D2839,1)</f>
        <v>0</v>
      </c>
      <c r="G2839" s="184">
        <f>단가대비표!P22</f>
        <v>0</v>
      </c>
      <c r="H2839" s="178">
        <f>TRUNC(G2839*D2839,1)</f>
        <v>0</v>
      </c>
      <c r="I2839" s="184">
        <f>단가대비표!V22</f>
        <v>65504</v>
      </c>
      <c r="J2839" s="178">
        <f>TRUNC(I2839*D2839,1)</f>
        <v>16873.8</v>
      </c>
      <c r="K2839" s="184">
        <f t="shared" ref="K2839:L2842" si="440">TRUNC(E2839+G2839+I2839,1)</f>
        <v>65504</v>
      </c>
      <c r="L2839" s="178">
        <f t="shared" si="440"/>
        <v>16873.8</v>
      </c>
      <c r="M2839" s="172" t="s">
        <v>1808</v>
      </c>
      <c r="N2839" s="78" t="s">
        <v>4433</v>
      </c>
      <c r="O2839" s="78" t="s">
        <v>6525</v>
      </c>
      <c r="P2839" s="78" t="s">
        <v>332</v>
      </c>
      <c r="Q2839" s="78" t="s">
        <v>332</v>
      </c>
      <c r="R2839" s="78" t="s">
        <v>331</v>
      </c>
      <c r="AV2839" s="78" t="s">
        <v>145</v>
      </c>
      <c r="AW2839" s="78" t="s">
        <v>6526</v>
      </c>
      <c r="AX2839" s="78" t="s">
        <v>145</v>
      </c>
      <c r="AY2839" s="78" t="s">
        <v>145</v>
      </c>
      <c r="AZ2839" s="78" t="s">
        <v>145</v>
      </c>
    </row>
    <row r="2840" spans="1:52" ht="30" customHeight="1">
      <c r="A2840" s="172" t="s">
        <v>1809</v>
      </c>
      <c r="B2840" s="172" t="s">
        <v>1810</v>
      </c>
      <c r="C2840" s="172" t="s">
        <v>1604</v>
      </c>
      <c r="D2840" s="173">
        <v>16.5</v>
      </c>
      <c r="E2840" s="184">
        <f>단가대비표!O57</f>
        <v>1380</v>
      </c>
      <c r="F2840" s="178">
        <f>TRUNC(E2840*D2840,1)</f>
        <v>22770</v>
      </c>
      <c r="G2840" s="184">
        <f>단가대비표!P57</f>
        <v>0</v>
      </c>
      <c r="H2840" s="178">
        <f>TRUNC(G2840*D2840,1)</f>
        <v>0</v>
      </c>
      <c r="I2840" s="184">
        <f>단가대비표!V57</f>
        <v>0</v>
      </c>
      <c r="J2840" s="178">
        <f>TRUNC(I2840*D2840,1)</f>
        <v>0</v>
      </c>
      <c r="K2840" s="184">
        <f t="shared" si="440"/>
        <v>1380</v>
      </c>
      <c r="L2840" s="178">
        <f t="shared" si="440"/>
        <v>22770</v>
      </c>
      <c r="M2840" s="172" t="s">
        <v>145</v>
      </c>
      <c r="N2840" s="78" t="s">
        <v>4433</v>
      </c>
      <c r="O2840" s="78" t="s">
        <v>5809</v>
      </c>
      <c r="P2840" s="78" t="s">
        <v>332</v>
      </c>
      <c r="Q2840" s="78" t="s">
        <v>332</v>
      </c>
      <c r="R2840" s="78" t="s">
        <v>331</v>
      </c>
      <c r="V2840">
        <v>1</v>
      </c>
      <c r="AV2840" s="78" t="s">
        <v>145</v>
      </c>
      <c r="AW2840" s="78" t="s">
        <v>6527</v>
      </c>
      <c r="AX2840" s="78" t="s">
        <v>145</v>
      </c>
      <c r="AY2840" s="78" t="s">
        <v>145</v>
      </c>
      <c r="AZ2840" s="78" t="s">
        <v>145</v>
      </c>
    </row>
    <row r="2841" spans="1:52" ht="30" customHeight="1">
      <c r="A2841" s="172" t="s">
        <v>1551</v>
      </c>
      <c r="B2841" s="172" t="s">
        <v>1811</v>
      </c>
      <c r="C2841" s="172" t="s">
        <v>1096</v>
      </c>
      <c r="D2841" s="173">
        <v>1</v>
      </c>
      <c r="E2841" s="184">
        <f>TRUNC(SUMIF(V2839:V2842, RIGHTB(O2841, 1), F2839:F2842)*U2841, 2)</f>
        <v>8880.2999999999993</v>
      </c>
      <c r="F2841" s="178">
        <f>TRUNC(E2841*D2841,1)</f>
        <v>8880.2999999999993</v>
      </c>
      <c r="G2841" s="184">
        <v>0</v>
      </c>
      <c r="H2841" s="178">
        <f>TRUNC(G2841*D2841,1)</f>
        <v>0</v>
      </c>
      <c r="I2841" s="184">
        <v>0</v>
      </c>
      <c r="J2841" s="178">
        <f>TRUNC(I2841*D2841,1)</f>
        <v>0</v>
      </c>
      <c r="K2841" s="184">
        <f t="shared" si="440"/>
        <v>8880.2999999999993</v>
      </c>
      <c r="L2841" s="178">
        <f t="shared" si="440"/>
        <v>8880.2999999999993</v>
      </c>
      <c r="M2841" s="172" t="s">
        <v>145</v>
      </c>
      <c r="N2841" s="78" t="s">
        <v>4433</v>
      </c>
      <c r="O2841" s="78" t="s">
        <v>4186</v>
      </c>
      <c r="P2841" s="78" t="s">
        <v>332</v>
      </c>
      <c r="Q2841" s="78" t="s">
        <v>332</v>
      </c>
      <c r="R2841" s="78" t="s">
        <v>332</v>
      </c>
      <c r="S2841">
        <v>0</v>
      </c>
      <c r="T2841">
        <v>0</v>
      </c>
      <c r="U2841">
        <v>0.39</v>
      </c>
      <c r="AV2841" s="78" t="s">
        <v>145</v>
      </c>
      <c r="AW2841" s="78" t="s">
        <v>6528</v>
      </c>
      <c r="AX2841" s="78" t="s">
        <v>145</v>
      </c>
      <c r="AY2841" s="78" t="s">
        <v>145</v>
      </c>
      <c r="AZ2841" s="78" t="s">
        <v>145</v>
      </c>
    </row>
    <row r="2842" spans="1:52" ht="30" customHeight="1">
      <c r="A2842" s="172" t="s">
        <v>1812</v>
      </c>
      <c r="B2842" s="172" t="s">
        <v>1514</v>
      </c>
      <c r="C2842" s="172" t="s">
        <v>1515</v>
      </c>
      <c r="D2842" s="173">
        <v>1</v>
      </c>
      <c r="E2842" s="184">
        <f>TRUNC(단가대비표!O371*1/8*16/12*25/20, 1)</f>
        <v>0</v>
      </c>
      <c r="F2842" s="178">
        <f>TRUNC(E2842*D2842,1)</f>
        <v>0</v>
      </c>
      <c r="G2842" s="184">
        <f>TRUNC(단가대비표!P371*1/8*16/12*25/20, 1)</f>
        <v>57077.2</v>
      </c>
      <c r="H2842" s="178">
        <f>TRUNC(G2842*D2842,1)</f>
        <v>57077.2</v>
      </c>
      <c r="I2842" s="184">
        <f>TRUNC(단가대비표!V371*1/8*16/12*25/20, 1)</f>
        <v>0</v>
      </c>
      <c r="J2842" s="178">
        <f>TRUNC(I2842*D2842,1)</f>
        <v>0</v>
      </c>
      <c r="K2842" s="184">
        <f t="shared" si="440"/>
        <v>57077.2</v>
      </c>
      <c r="L2842" s="178">
        <f t="shared" si="440"/>
        <v>57077.2</v>
      </c>
      <c r="M2842" s="172" t="s">
        <v>145</v>
      </c>
      <c r="N2842" s="78" t="s">
        <v>4433</v>
      </c>
      <c r="O2842" s="78" t="s">
        <v>5812</v>
      </c>
      <c r="P2842" s="78" t="s">
        <v>332</v>
      </c>
      <c r="Q2842" s="78" t="s">
        <v>332</v>
      </c>
      <c r="R2842" s="78" t="s">
        <v>331</v>
      </c>
      <c r="AV2842" s="78" t="s">
        <v>145</v>
      </c>
      <c r="AW2842" s="78" t="s">
        <v>6529</v>
      </c>
      <c r="AX2842" s="78" t="s">
        <v>331</v>
      </c>
      <c r="AY2842" s="78" t="s">
        <v>145</v>
      </c>
      <c r="AZ2842" s="78" t="s">
        <v>145</v>
      </c>
    </row>
    <row r="2843" spans="1:52" ht="30" customHeight="1">
      <c r="A2843" s="172" t="s">
        <v>1494</v>
      </c>
      <c r="B2843" s="172" t="s">
        <v>145</v>
      </c>
      <c r="C2843" s="172" t="s">
        <v>145</v>
      </c>
      <c r="D2843" s="173"/>
      <c r="E2843" s="184"/>
      <c r="F2843" s="178">
        <f>TRUNC(SUMIF(N2839:N2842, N2838, F2839:F2842),0)</f>
        <v>31650</v>
      </c>
      <c r="G2843" s="184"/>
      <c r="H2843" s="178">
        <f>TRUNC(SUMIF(N2839:N2842, N2838, H2839:H2842),0)</f>
        <v>57077</v>
      </c>
      <c r="I2843" s="184"/>
      <c r="J2843" s="178">
        <f>TRUNC(SUMIF(N2839:N2842, N2838, J2839:J2842),0)</f>
        <v>16873</v>
      </c>
      <c r="K2843" s="184"/>
      <c r="L2843" s="178">
        <f>F2843+H2843+J2843</f>
        <v>105600</v>
      </c>
      <c r="M2843" s="172" t="s">
        <v>145</v>
      </c>
      <c r="N2843" s="78" t="s">
        <v>342</v>
      </c>
      <c r="O2843" s="78" t="s">
        <v>342</v>
      </c>
      <c r="P2843" s="78" t="s">
        <v>145</v>
      </c>
      <c r="Q2843" s="78" t="s">
        <v>145</v>
      </c>
      <c r="R2843" s="78" t="s">
        <v>145</v>
      </c>
      <c r="AV2843" s="78" t="s">
        <v>145</v>
      </c>
      <c r="AW2843" s="78" t="s">
        <v>145</v>
      </c>
      <c r="AX2843" s="78" t="s">
        <v>145</v>
      </c>
      <c r="AY2843" s="78" t="s">
        <v>145</v>
      </c>
      <c r="AZ2843" s="78" t="s">
        <v>145</v>
      </c>
    </row>
  </sheetData>
  <mergeCells count="45">
    <mergeCell ref="P2:P3"/>
    <mergeCell ref="A2:A3"/>
    <mergeCell ref="B2:B3"/>
    <mergeCell ref="C2:C3"/>
    <mergeCell ref="D2:D3"/>
    <mergeCell ref="E2:F2"/>
    <mergeCell ref="G2:H2"/>
    <mergeCell ref="I2:J2"/>
    <mergeCell ref="K2:L2"/>
    <mergeCell ref="M2:M3"/>
    <mergeCell ref="N2:N3"/>
    <mergeCell ref="O2:O3"/>
    <mergeCell ref="AB2:AB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N2:AN3"/>
    <mergeCell ref="AC2:AC3"/>
    <mergeCell ref="AD2:AD3"/>
    <mergeCell ref="AE2:AE3"/>
    <mergeCell ref="AF2:AF3"/>
    <mergeCell ref="AG2:AG3"/>
    <mergeCell ref="AH2:AH3"/>
    <mergeCell ref="AI2:AI3"/>
    <mergeCell ref="AJ2:AJ3"/>
    <mergeCell ref="AK2:AK3"/>
    <mergeCell ref="AL2:AL3"/>
    <mergeCell ref="AM2:AM3"/>
    <mergeCell ref="AU2:AU3"/>
    <mergeCell ref="AV2:AV3"/>
    <mergeCell ref="AW2:AW3"/>
    <mergeCell ref="AO2:AO3"/>
    <mergeCell ref="AP2:AP3"/>
    <mergeCell ref="AQ2:AQ3"/>
    <mergeCell ref="AR2:AR3"/>
    <mergeCell ref="AS2:AS3"/>
    <mergeCell ref="AT2:AT3"/>
  </mergeCells>
  <phoneticPr fontId="4" type="noConversion"/>
  <pageMargins left="0.78740157480314954" right="0" top="0.39370078740157477" bottom="0.39370078740157477" header="0" footer="0"/>
  <pageSetup paperSize="9" scale="64" fitToHeight="0" orientation="landscape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L14"/>
  <sheetViews>
    <sheetView topLeftCell="B1" workbookViewId="0"/>
  </sheetViews>
  <sheetFormatPr defaultRowHeight="16.5"/>
  <cols>
    <col min="1" max="1" width="11.625" hidden="1" customWidth="1"/>
    <col min="2" max="3" width="30.625" customWidth="1"/>
    <col min="4" max="4" width="4.625" customWidth="1"/>
    <col min="5" max="8" width="13.625" customWidth="1"/>
    <col min="9" max="9" width="8.625" customWidth="1"/>
    <col min="10" max="10" width="12.625" customWidth="1"/>
    <col min="11" max="11" width="11.625" hidden="1" customWidth="1"/>
    <col min="12" max="12" width="20.625" hidden="1" customWidth="1"/>
  </cols>
  <sheetData>
    <row r="1" spans="1:12" ht="30" customHeight="1">
      <c r="A1" s="167"/>
      <c r="B1" s="166" t="s">
        <v>1912</v>
      </c>
      <c r="C1" s="167"/>
      <c r="D1" s="167"/>
      <c r="E1" s="167"/>
      <c r="F1" s="167"/>
      <c r="G1" s="167"/>
      <c r="H1" s="167"/>
      <c r="I1" s="167"/>
      <c r="J1" s="167"/>
    </row>
    <row r="2" spans="1:12" ht="30" customHeight="1">
      <c r="A2" s="176"/>
      <c r="B2" s="177" t="s">
        <v>252</v>
      </c>
      <c r="C2" s="169"/>
      <c r="D2" s="169"/>
      <c r="E2" s="169"/>
      <c r="F2" s="169"/>
      <c r="G2" s="169"/>
      <c r="H2" s="169"/>
      <c r="I2" s="169"/>
      <c r="J2" s="170"/>
    </row>
    <row r="3" spans="1:12" ht="30" customHeight="1">
      <c r="A3" s="165" t="s">
        <v>1125</v>
      </c>
      <c r="B3" s="165" t="s">
        <v>128</v>
      </c>
      <c r="C3" s="165" t="s">
        <v>129</v>
      </c>
      <c r="D3" s="165" t="s">
        <v>130</v>
      </c>
      <c r="E3" s="165" t="s">
        <v>1126</v>
      </c>
      <c r="F3" s="165" t="s">
        <v>1127</v>
      </c>
      <c r="G3" s="165" t="s">
        <v>1128</v>
      </c>
      <c r="H3" s="165" t="s">
        <v>1129</v>
      </c>
      <c r="I3" s="165" t="s">
        <v>1130</v>
      </c>
      <c r="J3" s="165" t="s">
        <v>1913</v>
      </c>
      <c r="K3" s="78" t="s">
        <v>1914</v>
      </c>
      <c r="L3" s="78" t="s">
        <v>1134</v>
      </c>
    </row>
    <row r="4" spans="1:12" ht="30" customHeight="1">
      <c r="A4" s="185" t="s">
        <v>3405</v>
      </c>
      <c r="B4" s="185" t="s">
        <v>379</v>
      </c>
      <c r="C4" s="185" t="s">
        <v>380</v>
      </c>
      <c r="D4" s="185" t="s">
        <v>381</v>
      </c>
      <c r="E4" s="186">
        <f>중기단가산출서!B29</f>
        <v>298</v>
      </c>
      <c r="F4" s="186">
        <f>중기단가산출서!C29</f>
        <v>7024</v>
      </c>
      <c r="G4" s="186">
        <f>중기단가산출서!D29</f>
        <v>366</v>
      </c>
      <c r="H4" s="186">
        <f>중기단가산출서!E29</f>
        <v>7688</v>
      </c>
      <c r="I4" s="185" t="s">
        <v>382</v>
      </c>
      <c r="J4" s="185" t="s">
        <v>145</v>
      </c>
      <c r="K4" s="78" t="s">
        <v>3405</v>
      </c>
      <c r="L4" s="78" t="s">
        <v>1915</v>
      </c>
    </row>
    <row r="5" spans="1:12" ht="30" customHeight="1">
      <c r="A5" s="185" t="s">
        <v>3407</v>
      </c>
      <c r="B5" s="185" t="s">
        <v>383</v>
      </c>
      <c r="C5" s="185" t="s">
        <v>384</v>
      </c>
      <c r="D5" s="185" t="s">
        <v>381</v>
      </c>
      <c r="E5" s="186">
        <f>중기단가산출서!B77</f>
        <v>6884</v>
      </c>
      <c r="F5" s="186">
        <f>중기단가산출서!C77</f>
        <v>8971</v>
      </c>
      <c r="G5" s="186">
        <f>중기단가산출서!D77</f>
        <v>5159</v>
      </c>
      <c r="H5" s="186">
        <f>중기단가산출서!E77</f>
        <v>21014</v>
      </c>
      <c r="I5" s="185" t="s">
        <v>385</v>
      </c>
      <c r="J5" s="185" t="s">
        <v>145</v>
      </c>
      <c r="K5" s="78" t="s">
        <v>3407</v>
      </c>
      <c r="L5" s="78" t="s">
        <v>145</v>
      </c>
    </row>
    <row r="6" spans="1:12" ht="30" customHeight="1">
      <c r="A6" s="185" t="s">
        <v>3461</v>
      </c>
      <c r="B6" s="185" t="s">
        <v>3020</v>
      </c>
      <c r="C6" s="185" t="s">
        <v>3021</v>
      </c>
      <c r="D6" s="185" t="s">
        <v>401</v>
      </c>
      <c r="E6" s="186">
        <f>중기단가산출서!B101</f>
        <v>0</v>
      </c>
      <c r="F6" s="186">
        <f>중기단가산출서!C101</f>
        <v>0</v>
      </c>
      <c r="G6" s="186">
        <f>중기단가산출서!D101</f>
        <v>6730</v>
      </c>
      <c r="H6" s="186">
        <f>중기단가산출서!E101</f>
        <v>6730</v>
      </c>
      <c r="I6" s="185" t="s">
        <v>902</v>
      </c>
      <c r="J6" s="185" t="s">
        <v>145</v>
      </c>
      <c r="K6" s="78" t="s">
        <v>3461</v>
      </c>
      <c r="L6" s="78" t="s">
        <v>145</v>
      </c>
    </row>
    <row r="7" spans="1:12" ht="30" customHeight="1">
      <c r="A7" s="185" t="s">
        <v>3986</v>
      </c>
      <c r="B7" s="185" t="s">
        <v>899</v>
      </c>
      <c r="C7" s="185" t="s">
        <v>900</v>
      </c>
      <c r="D7" s="185" t="s">
        <v>901</v>
      </c>
      <c r="E7" s="186">
        <f>중기단가산출서!B116</f>
        <v>0</v>
      </c>
      <c r="F7" s="186">
        <f>중기단가산출서!C116</f>
        <v>0</v>
      </c>
      <c r="G7" s="186">
        <f>중기단가산출서!D116</f>
        <v>340</v>
      </c>
      <c r="H7" s="186">
        <f>중기단가산출서!E116</f>
        <v>340</v>
      </c>
      <c r="I7" s="185" t="s">
        <v>912</v>
      </c>
      <c r="J7" s="185" t="s">
        <v>145</v>
      </c>
      <c r="K7" s="78" t="s">
        <v>3986</v>
      </c>
      <c r="L7" s="78" t="s">
        <v>145</v>
      </c>
    </row>
    <row r="8" spans="1:12" ht="30" customHeight="1">
      <c r="A8" s="185" t="s">
        <v>3996</v>
      </c>
      <c r="B8" s="185" t="s">
        <v>910</v>
      </c>
      <c r="C8" s="185" t="s">
        <v>911</v>
      </c>
      <c r="D8" s="185" t="s">
        <v>901</v>
      </c>
      <c r="E8" s="186">
        <f>중기단가산출서!B187</f>
        <v>0</v>
      </c>
      <c r="F8" s="186">
        <f>중기단가산출서!C187</f>
        <v>0</v>
      </c>
      <c r="G8" s="186">
        <f>중기단가산출서!D187</f>
        <v>1907</v>
      </c>
      <c r="H8" s="186">
        <f>중기단가산출서!E187</f>
        <v>1907</v>
      </c>
      <c r="I8" s="185" t="s">
        <v>914</v>
      </c>
      <c r="J8" s="185" t="s">
        <v>145</v>
      </c>
      <c r="K8" s="78" t="s">
        <v>3996</v>
      </c>
      <c r="L8" s="78" t="s">
        <v>1916</v>
      </c>
    </row>
    <row r="9" spans="1:12" ht="30" customHeight="1">
      <c r="A9" s="185" t="s">
        <v>3998</v>
      </c>
      <c r="B9" s="185" t="s">
        <v>913</v>
      </c>
      <c r="C9" s="185" t="s">
        <v>2943</v>
      </c>
      <c r="D9" s="185" t="s">
        <v>401</v>
      </c>
      <c r="E9" s="186">
        <f>중기단가산출서!B245</f>
        <v>0</v>
      </c>
      <c r="F9" s="186">
        <f>중기단가산출서!C245</f>
        <v>0</v>
      </c>
      <c r="G9" s="186">
        <f>중기단가산출서!D245</f>
        <v>15346</v>
      </c>
      <c r="H9" s="186">
        <f>중기단가산출서!E245</f>
        <v>15346</v>
      </c>
      <c r="I9" s="185" t="s">
        <v>1778</v>
      </c>
      <c r="J9" s="185" t="s">
        <v>145</v>
      </c>
      <c r="K9" s="78" t="s">
        <v>3998</v>
      </c>
      <c r="L9" s="78" t="s">
        <v>145</v>
      </c>
    </row>
    <row r="10" spans="1:12" ht="30" customHeight="1">
      <c r="A10" s="185" t="s">
        <v>4000</v>
      </c>
      <c r="B10" s="185" t="s">
        <v>3061</v>
      </c>
      <c r="C10" s="185" t="s">
        <v>3062</v>
      </c>
      <c r="D10" s="185" t="s">
        <v>401</v>
      </c>
      <c r="E10" s="186">
        <f>중기단가산출서!B303</f>
        <v>0</v>
      </c>
      <c r="F10" s="186">
        <f>중기단가산출서!C303</f>
        <v>0</v>
      </c>
      <c r="G10" s="186">
        <f>중기단가산출서!D303</f>
        <v>10938</v>
      </c>
      <c r="H10" s="186">
        <f>중기단가산출서!E303</f>
        <v>10938</v>
      </c>
      <c r="I10" s="185" t="s">
        <v>1781</v>
      </c>
      <c r="J10" s="185" t="s">
        <v>145</v>
      </c>
      <c r="K10" s="78" t="s">
        <v>4000</v>
      </c>
      <c r="L10" s="78" t="s">
        <v>145</v>
      </c>
    </row>
    <row r="11" spans="1:12" ht="30" customHeight="1">
      <c r="A11" s="185" t="s">
        <v>4002</v>
      </c>
      <c r="B11" s="185" t="s">
        <v>3063</v>
      </c>
      <c r="C11" s="185" t="s">
        <v>3064</v>
      </c>
      <c r="D11" s="185" t="s">
        <v>401</v>
      </c>
      <c r="E11" s="186">
        <f>중기단가산출서!B359</f>
        <v>0</v>
      </c>
      <c r="F11" s="186">
        <f>중기단가산출서!C359</f>
        <v>0</v>
      </c>
      <c r="G11" s="186">
        <f>중기단가산출서!D359</f>
        <v>60719</v>
      </c>
      <c r="H11" s="186">
        <f>중기단가산출서!E359</f>
        <v>60719</v>
      </c>
      <c r="I11" s="185" t="s">
        <v>1784</v>
      </c>
      <c r="J11" s="185" t="s">
        <v>145</v>
      </c>
      <c r="K11" s="78" t="s">
        <v>4002</v>
      </c>
      <c r="L11" s="78" t="s">
        <v>145</v>
      </c>
    </row>
    <row r="12" spans="1:12" ht="30" customHeight="1">
      <c r="A12" s="185" t="s">
        <v>5400</v>
      </c>
      <c r="B12" s="185" t="s">
        <v>379</v>
      </c>
      <c r="C12" s="185" t="s">
        <v>1777</v>
      </c>
      <c r="D12" s="185" t="s">
        <v>381</v>
      </c>
      <c r="E12" s="186">
        <f>중기단가산출서!B377</f>
        <v>331</v>
      </c>
      <c r="F12" s="186">
        <f>중기단가산출서!C377</f>
        <v>967</v>
      </c>
      <c r="G12" s="186">
        <f>중기단가산출서!D377</f>
        <v>407</v>
      </c>
      <c r="H12" s="186">
        <f>중기단가산출서!E377</f>
        <v>1705</v>
      </c>
      <c r="I12" s="185" t="s">
        <v>2952</v>
      </c>
      <c r="J12" s="185" t="s">
        <v>145</v>
      </c>
      <c r="K12" s="78" t="s">
        <v>5400</v>
      </c>
      <c r="L12" s="78" t="s">
        <v>1915</v>
      </c>
    </row>
    <row r="13" spans="1:12" ht="30" customHeight="1">
      <c r="A13" s="185" t="s">
        <v>5403</v>
      </c>
      <c r="B13" s="185" t="s">
        <v>1779</v>
      </c>
      <c r="C13" s="185" t="s">
        <v>1780</v>
      </c>
      <c r="D13" s="185" t="s">
        <v>381</v>
      </c>
      <c r="E13" s="186">
        <f>중기단가산출서!B426</f>
        <v>3014</v>
      </c>
      <c r="F13" s="186">
        <f>중기단가산출서!C426</f>
        <v>5683</v>
      </c>
      <c r="G13" s="186">
        <f>중기단가산출서!D426</f>
        <v>2061</v>
      </c>
      <c r="H13" s="186">
        <f>중기단가산출서!E426</f>
        <v>10758</v>
      </c>
      <c r="I13" s="185" t="s">
        <v>3132</v>
      </c>
      <c r="J13" s="185" t="s">
        <v>145</v>
      </c>
      <c r="K13" s="78" t="s">
        <v>5403</v>
      </c>
      <c r="L13" s="78" t="s">
        <v>1916</v>
      </c>
    </row>
    <row r="14" spans="1:12" ht="30" customHeight="1">
      <c r="A14" s="185" t="s">
        <v>5424</v>
      </c>
      <c r="B14" s="185" t="s">
        <v>1782</v>
      </c>
      <c r="C14" s="185" t="s">
        <v>1783</v>
      </c>
      <c r="D14" s="185" t="s">
        <v>381</v>
      </c>
      <c r="E14" s="186">
        <f>중기단가산출서!B463</f>
        <v>535</v>
      </c>
      <c r="F14" s="186">
        <f>중기단가산출서!C463</f>
        <v>1010</v>
      </c>
      <c r="G14" s="186">
        <f>중기단가산출서!D463</f>
        <v>366</v>
      </c>
      <c r="H14" s="186">
        <f>중기단가산출서!E463</f>
        <v>1911</v>
      </c>
      <c r="I14" s="185" t="s">
        <v>3133</v>
      </c>
      <c r="J14" s="185" t="s">
        <v>145</v>
      </c>
      <c r="K14" s="78" t="s">
        <v>5424</v>
      </c>
      <c r="L14" s="78" t="s">
        <v>1916</v>
      </c>
    </row>
  </sheetData>
  <phoneticPr fontId="4" type="noConversion"/>
  <pageMargins left="0.78740157480314954" right="0" top="0.39370078740157477" bottom="0.39370078740157477" header="0" footer="0"/>
  <pageSetup paperSize="9" scale="88" fitToHeight="0" orientation="landscape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T463"/>
  <sheetViews>
    <sheetView workbookViewId="0"/>
  </sheetViews>
  <sheetFormatPr defaultRowHeight="16.5"/>
  <cols>
    <col min="1" max="1" width="77.625" customWidth="1"/>
    <col min="2" max="5" width="13.625" customWidth="1"/>
    <col min="6" max="6" width="12.625" customWidth="1"/>
    <col min="7" max="8" width="11.625" hidden="1" customWidth="1"/>
    <col min="9" max="10" width="30.625" hidden="1" customWidth="1"/>
    <col min="11" max="11" width="6.625" hidden="1" customWidth="1"/>
    <col min="12" max="12" width="13.625" hidden="1" customWidth="1"/>
    <col min="13" max="14" width="6.625" hidden="1" customWidth="1"/>
    <col min="15" max="20" width="2.625" hidden="1" customWidth="1"/>
  </cols>
  <sheetData>
    <row r="1" spans="1:20" ht="30" customHeight="1">
      <c r="A1" s="166" t="s">
        <v>1917</v>
      </c>
      <c r="B1" s="167"/>
      <c r="C1" s="167"/>
      <c r="D1" s="167"/>
      <c r="E1" s="167"/>
      <c r="F1" s="167"/>
    </row>
    <row r="2" spans="1:20" ht="30" customHeight="1">
      <c r="A2" s="168" t="s">
        <v>252</v>
      </c>
      <c r="B2" s="169"/>
      <c r="C2" s="169"/>
      <c r="D2" s="169"/>
      <c r="E2" s="169"/>
      <c r="F2" s="170"/>
    </row>
    <row r="3" spans="1:20" ht="30" customHeight="1">
      <c r="A3" s="165" t="s">
        <v>1918</v>
      </c>
      <c r="B3" s="165" t="s">
        <v>1126</v>
      </c>
      <c r="C3" s="165" t="s">
        <v>1127</v>
      </c>
      <c r="D3" s="165" t="s">
        <v>1128</v>
      </c>
      <c r="E3" s="165" t="s">
        <v>1129</v>
      </c>
      <c r="F3" s="165" t="s">
        <v>1913</v>
      </c>
      <c r="G3" s="78" t="s">
        <v>1914</v>
      </c>
      <c r="H3" s="78" t="s">
        <v>1919</v>
      </c>
      <c r="I3" s="78" t="s">
        <v>1920</v>
      </c>
      <c r="J3" s="78" t="s">
        <v>1921</v>
      </c>
      <c r="K3" s="78" t="s">
        <v>130</v>
      </c>
      <c r="L3" s="78" t="s">
        <v>131</v>
      </c>
      <c r="M3" s="78" t="s">
        <v>137</v>
      </c>
      <c r="N3" s="78" t="s">
        <v>1922</v>
      </c>
      <c r="O3" s="78" t="s">
        <v>1923</v>
      </c>
      <c r="P3" s="78" t="s">
        <v>1923</v>
      </c>
      <c r="Q3" s="78" t="s">
        <v>1923</v>
      </c>
      <c r="R3" s="78" t="s">
        <v>1923</v>
      </c>
      <c r="S3" s="78" t="s">
        <v>1923</v>
      </c>
      <c r="T3" s="78" t="s">
        <v>1924</v>
      </c>
    </row>
    <row r="4" spans="1:20" ht="20.100000000000001" customHeight="1">
      <c r="A4" s="187" t="s">
        <v>1925</v>
      </c>
      <c r="B4" s="187"/>
      <c r="C4" s="187"/>
      <c r="D4" s="187"/>
      <c r="E4" s="187"/>
      <c r="F4" s="188" t="s">
        <v>145</v>
      </c>
      <c r="G4" s="78" t="s">
        <v>3405</v>
      </c>
      <c r="I4" s="78" t="s">
        <v>379</v>
      </c>
      <c r="J4" s="78" t="s">
        <v>380</v>
      </c>
      <c r="K4" s="78" t="s">
        <v>381</v>
      </c>
    </row>
    <row r="5" spans="1:20" ht="20.100000000000001" customHeight="1">
      <c r="A5" s="189" t="s">
        <v>145</v>
      </c>
      <c r="B5" s="190"/>
      <c r="C5" s="190"/>
      <c r="D5" s="190"/>
      <c r="E5" s="190"/>
      <c r="F5" s="189" t="s">
        <v>145</v>
      </c>
      <c r="G5" s="78" t="s">
        <v>3405</v>
      </c>
      <c r="H5" s="78" t="s">
        <v>1926</v>
      </c>
      <c r="I5" s="78" t="s">
        <v>145</v>
      </c>
      <c r="J5" s="78" t="s">
        <v>145</v>
      </c>
      <c r="K5" s="78" t="s">
        <v>145</v>
      </c>
      <c r="L5">
        <v>1</v>
      </c>
      <c r="M5" s="78" t="s">
        <v>145</v>
      </c>
      <c r="O5" s="78" t="s">
        <v>145</v>
      </c>
      <c r="P5" s="78" t="s">
        <v>145</v>
      </c>
      <c r="Q5" s="78" t="s">
        <v>145</v>
      </c>
      <c r="R5" s="78" t="s">
        <v>145</v>
      </c>
      <c r="S5" s="78" t="s">
        <v>145</v>
      </c>
      <c r="T5" s="78" t="s">
        <v>145</v>
      </c>
    </row>
    <row r="6" spans="1:20" ht="20.100000000000001" customHeight="1">
      <c r="A6" s="189" t="s">
        <v>1927</v>
      </c>
      <c r="B6" s="190">
        <v>0</v>
      </c>
      <c r="C6" s="190">
        <v>0</v>
      </c>
      <c r="D6" s="190">
        <v>0</v>
      </c>
      <c r="E6" s="190">
        <v>0</v>
      </c>
      <c r="F6" s="189" t="s">
        <v>145</v>
      </c>
      <c r="G6" s="78" t="s">
        <v>3405</v>
      </c>
      <c r="H6" s="78" t="s">
        <v>1928</v>
      </c>
      <c r="I6" s="78" t="s">
        <v>1929</v>
      </c>
      <c r="J6" s="78" t="s">
        <v>145</v>
      </c>
      <c r="K6" s="78" t="s">
        <v>145</v>
      </c>
      <c r="M6" s="78" t="s">
        <v>145</v>
      </c>
      <c r="O6" s="78" t="s">
        <v>145</v>
      </c>
      <c r="P6" s="78" t="s">
        <v>145</v>
      </c>
      <c r="Q6" s="78" t="s">
        <v>145</v>
      </c>
      <c r="R6" s="78" t="s">
        <v>145</v>
      </c>
      <c r="S6" s="78" t="s">
        <v>145</v>
      </c>
      <c r="T6" s="78" t="s">
        <v>145</v>
      </c>
    </row>
    <row r="7" spans="1:20" ht="20.100000000000001" customHeight="1">
      <c r="A7" s="189" t="s">
        <v>1930</v>
      </c>
      <c r="B7" s="190">
        <v>0</v>
      </c>
      <c r="C7" s="190">
        <v>0</v>
      </c>
      <c r="D7" s="190">
        <v>0</v>
      </c>
      <c r="E7" s="190">
        <v>0</v>
      </c>
      <c r="F7" s="189" t="s">
        <v>145</v>
      </c>
      <c r="G7" s="78" t="s">
        <v>3405</v>
      </c>
      <c r="H7" s="78" t="s">
        <v>1928</v>
      </c>
      <c r="I7" s="78" t="s">
        <v>145</v>
      </c>
      <c r="J7" s="78" t="s">
        <v>145</v>
      </c>
      <c r="K7" s="78" t="s">
        <v>145</v>
      </c>
      <c r="M7" s="78" t="s">
        <v>145</v>
      </c>
      <c r="O7" s="78" t="s">
        <v>145</v>
      </c>
      <c r="P7" s="78" t="s">
        <v>145</v>
      </c>
      <c r="Q7" s="78" t="s">
        <v>145</v>
      </c>
      <c r="R7" s="78" t="s">
        <v>145</v>
      </c>
      <c r="S7" s="78" t="s">
        <v>145</v>
      </c>
      <c r="T7" s="78" t="s">
        <v>145</v>
      </c>
    </row>
    <row r="8" spans="1:20" ht="20.100000000000001" customHeight="1">
      <c r="A8" s="189" t="s">
        <v>1931</v>
      </c>
      <c r="B8" s="190">
        <v>0</v>
      </c>
      <c r="C8" s="190">
        <v>0</v>
      </c>
      <c r="D8" s="190">
        <v>0</v>
      </c>
      <c r="E8" s="190">
        <v>0</v>
      </c>
      <c r="F8" s="189" t="s">
        <v>145</v>
      </c>
      <c r="G8" s="78" t="s">
        <v>3405</v>
      </c>
      <c r="H8" s="78" t="s">
        <v>1928</v>
      </c>
      <c r="I8" s="78" t="s">
        <v>1932</v>
      </c>
      <c r="J8" s="78" t="s">
        <v>145</v>
      </c>
      <c r="K8" s="78" t="s">
        <v>145</v>
      </c>
      <c r="M8" s="78" t="s">
        <v>145</v>
      </c>
      <c r="O8" s="78" t="s">
        <v>145</v>
      </c>
      <c r="P8" s="78" t="s">
        <v>145</v>
      </c>
      <c r="Q8" s="78" t="s">
        <v>145</v>
      </c>
      <c r="R8" s="78" t="s">
        <v>145</v>
      </c>
      <c r="S8" s="78" t="s">
        <v>145</v>
      </c>
      <c r="T8" s="78" t="s">
        <v>145</v>
      </c>
    </row>
    <row r="9" spans="1:20" ht="20.100000000000001" customHeight="1">
      <c r="A9" s="189" t="s">
        <v>1933</v>
      </c>
      <c r="B9" s="190">
        <v>0</v>
      </c>
      <c r="C9" s="190">
        <v>0</v>
      </c>
      <c r="D9" s="190">
        <v>0</v>
      </c>
      <c r="E9" s="190">
        <v>0</v>
      </c>
      <c r="F9" s="189" t="s">
        <v>145</v>
      </c>
      <c r="G9" s="78" t="s">
        <v>3405</v>
      </c>
      <c r="H9" s="78" t="s">
        <v>1928</v>
      </c>
      <c r="I9" s="78" t="s">
        <v>1934</v>
      </c>
      <c r="J9" s="78" t="s">
        <v>145</v>
      </c>
      <c r="K9" s="78" t="s">
        <v>145</v>
      </c>
      <c r="M9" s="78" t="s">
        <v>145</v>
      </c>
      <c r="O9" s="78" t="s">
        <v>145</v>
      </c>
      <c r="P9" s="78" t="s">
        <v>145</v>
      </c>
      <c r="Q9" s="78" t="s">
        <v>145</v>
      </c>
      <c r="R9" s="78" t="s">
        <v>145</v>
      </c>
      <c r="S9" s="78" t="s">
        <v>145</v>
      </c>
      <c r="T9" s="78" t="s">
        <v>145</v>
      </c>
    </row>
    <row r="10" spans="1:20" ht="20.100000000000001" customHeight="1">
      <c r="A10" s="189" t="s">
        <v>1935</v>
      </c>
      <c r="B10" s="190">
        <v>0</v>
      </c>
      <c r="C10" s="190">
        <v>0</v>
      </c>
      <c r="D10" s="190">
        <v>0</v>
      </c>
      <c r="E10" s="190">
        <v>0</v>
      </c>
      <c r="F10" s="189" t="s">
        <v>145</v>
      </c>
      <c r="G10" s="78" t="s">
        <v>3405</v>
      </c>
      <c r="H10" s="78" t="s">
        <v>1928</v>
      </c>
      <c r="I10" s="78" t="s">
        <v>1936</v>
      </c>
      <c r="J10" s="78" t="s">
        <v>145</v>
      </c>
      <c r="K10" s="78" t="s">
        <v>145</v>
      </c>
      <c r="M10" s="78" t="s">
        <v>145</v>
      </c>
      <c r="O10" s="78" t="s">
        <v>145</v>
      </c>
      <c r="P10" s="78" t="s">
        <v>145</v>
      </c>
      <c r="Q10" s="78" t="s">
        <v>145</v>
      </c>
      <c r="R10" s="78" t="s">
        <v>145</v>
      </c>
      <c r="S10" s="78" t="s">
        <v>145</v>
      </c>
      <c r="T10" s="78" t="s">
        <v>145</v>
      </c>
    </row>
    <row r="11" spans="1:20" ht="20.100000000000001" customHeight="1">
      <c r="A11" s="189" t="s">
        <v>1937</v>
      </c>
      <c r="B11" s="190">
        <v>0</v>
      </c>
      <c r="C11" s="190">
        <v>0</v>
      </c>
      <c r="D11" s="190">
        <v>0</v>
      </c>
      <c r="E11" s="190">
        <v>0</v>
      </c>
      <c r="F11" s="189" t="s">
        <v>145</v>
      </c>
      <c r="G11" s="78" t="s">
        <v>3405</v>
      </c>
      <c r="H11" s="78" t="s">
        <v>1928</v>
      </c>
      <c r="I11" s="78" t="s">
        <v>1938</v>
      </c>
      <c r="J11" s="78" t="s">
        <v>145</v>
      </c>
      <c r="K11" s="78" t="s">
        <v>145</v>
      </c>
      <c r="M11" s="78" t="s">
        <v>145</v>
      </c>
      <c r="O11" s="78" t="s">
        <v>145</v>
      </c>
      <c r="P11" s="78" t="s">
        <v>145</v>
      </c>
      <c r="Q11" s="78" t="s">
        <v>145</v>
      </c>
      <c r="R11" s="78" t="s">
        <v>145</v>
      </c>
      <c r="S11" s="78" t="s">
        <v>145</v>
      </c>
      <c r="T11" s="78" t="s">
        <v>145</v>
      </c>
    </row>
    <row r="12" spans="1:20" ht="20.100000000000001" customHeight="1">
      <c r="A12" s="189" t="s">
        <v>1939</v>
      </c>
      <c r="B12" s="190">
        <v>0</v>
      </c>
      <c r="C12" s="190">
        <v>0</v>
      </c>
      <c r="D12" s="190">
        <v>0</v>
      </c>
      <c r="E12" s="190">
        <v>0</v>
      </c>
      <c r="F12" s="189" t="s">
        <v>145</v>
      </c>
      <c r="G12" s="78" t="s">
        <v>3405</v>
      </c>
      <c r="H12" s="78" t="s">
        <v>1928</v>
      </c>
      <c r="I12" s="78" t="s">
        <v>1940</v>
      </c>
      <c r="J12" s="78" t="s">
        <v>145</v>
      </c>
      <c r="K12" s="78" t="s">
        <v>145</v>
      </c>
      <c r="M12" s="78" t="s">
        <v>145</v>
      </c>
      <c r="O12" s="78" t="s">
        <v>145</v>
      </c>
      <c r="P12" s="78" t="s">
        <v>145</v>
      </c>
      <c r="Q12" s="78" t="s">
        <v>145</v>
      </c>
      <c r="R12" s="78" t="s">
        <v>145</v>
      </c>
      <c r="S12" s="78" t="s">
        <v>145</v>
      </c>
      <c r="T12" s="78" t="s">
        <v>145</v>
      </c>
    </row>
    <row r="13" spans="1:20" ht="20.100000000000001" customHeight="1">
      <c r="A13" s="189" t="s">
        <v>1941</v>
      </c>
      <c r="B13" s="190">
        <v>0</v>
      </c>
      <c r="C13" s="190">
        <v>0</v>
      </c>
      <c r="D13" s="190">
        <v>0</v>
      </c>
      <c r="E13" s="190">
        <v>0</v>
      </c>
      <c r="F13" s="189" t="s">
        <v>145</v>
      </c>
      <c r="G13" s="78" t="s">
        <v>3405</v>
      </c>
      <c r="H13" s="78" t="s">
        <v>1928</v>
      </c>
      <c r="I13" s="78" t="s">
        <v>1942</v>
      </c>
      <c r="J13" s="78" t="s">
        <v>145</v>
      </c>
      <c r="K13" s="78" t="s">
        <v>145</v>
      </c>
      <c r="M13" s="78" t="s">
        <v>145</v>
      </c>
      <c r="O13" s="78" t="s">
        <v>145</v>
      </c>
      <c r="P13" s="78" t="s">
        <v>145</v>
      </c>
      <c r="Q13" s="78" t="s">
        <v>145</v>
      </c>
      <c r="R13" s="78" t="s">
        <v>145</v>
      </c>
      <c r="S13" s="78" t="s">
        <v>145</v>
      </c>
      <c r="T13" s="78" t="s">
        <v>145</v>
      </c>
    </row>
    <row r="14" spans="1:20" ht="20.100000000000001" customHeight="1">
      <c r="A14" s="189" t="s">
        <v>1943</v>
      </c>
      <c r="B14" s="190">
        <v>0</v>
      </c>
      <c r="C14" s="190">
        <v>0</v>
      </c>
      <c r="D14" s="190">
        <v>0</v>
      </c>
      <c r="E14" s="190">
        <v>0</v>
      </c>
      <c r="F14" s="189" t="s">
        <v>145</v>
      </c>
      <c r="G14" s="78" t="s">
        <v>3405</v>
      </c>
      <c r="H14" s="78" t="s">
        <v>1928</v>
      </c>
      <c r="I14" s="78" t="s">
        <v>1944</v>
      </c>
      <c r="J14" s="78" t="s">
        <v>145</v>
      </c>
      <c r="K14" s="78" t="s">
        <v>145</v>
      </c>
      <c r="M14" s="78" t="s">
        <v>145</v>
      </c>
      <c r="O14" s="78" t="s">
        <v>145</v>
      </c>
      <c r="P14" s="78" t="s">
        <v>145</v>
      </c>
      <c r="Q14" s="78" t="s">
        <v>145</v>
      </c>
      <c r="R14" s="78" t="s">
        <v>145</v>
      </c>
      <c r="S14" s="78" t="s">
        <v>145</v>
      </c>
      <c r="T14" s="78" t="s">
        <v>145</v>
      </c>
    </row>
    <row r="15" spans="1:20" ht="20.100000000000001" customHeight="1">
      <c r="A15" s="189" t="s">
        <v>1930</v>
      </c>
      <c r="B15" s="190">
        <v>0</v>
      </c>
      <c r="C15" s="190">
        <v>0</v>
      </c>
      <c r="D15" s="190">
        <v>0</v>
      </c>
      <c r="E15" s="190">
        <v>0</v>
      </c>
      <c r="F15" s="189" t="s">
        <v>145</v>
      </c>
      <c r="G15" s="78" t="s">
        <v>3405</v>
      </c>
      <c r="H15" s="78" t="s">
        <v>1928</v>
      </c>
      <c r="I15" s="78" t="s">
        <v>145</v>
      </c>
      <c r="J15" s="78" t="s">
        <v>145</v>
      </c>
      <c r="K15" s="78" t="s">
        <v>145</v>
      </c>
      <c r="M15" s="78" t="s">
        <v>145</v>
      </c>
      <c r="O15" s="78" t="s">
        <v>145</v>
      </c>
      <c r="P15" s="78" t="s">
        <v>145</v>
      </c>
      <c r="Q15" s="78" t="s">
        <v>145</v>
      </c>
      <c r="R15" s="78" t="s">
        <v>145</v>
      </c>
      <c r="S15" s="78" t="s">
        <v>145</v>
      </c>
      <c r="T15" s="78" t="s">
        <v>145</v>
      </c>
    </row>
    <row r="16" spans="1:20" ht="20.100000000000001" customHeight="1">
      <c r="A16" s="189" t="s">
        <v>1945</v>
      </c>
      <c r="B16" s="190">
        <v>298</v>
      </c>
      <c r="C16" s="190">
        <v>0</v>
      </c>
      <c r="D16" s="190">
        <v>0</v>
      </c>
      <c r="E16" s="190">
        <v>298</v>
      </c>
      <c r="F16" s="189" t="s">
        <v>145</v>
      </c>
      <c r="G16" s="78" t="s">
        <v>3405</v>
      </c>
      <c r="H16" s="78" t="s">
        <v>1928</v>
      </c>
      <c r="I16" s="78" t="s">
        <v>1946</v>
      </c>
      <c r="J16" s="78" t="s">
        <v>145</v>
      </c>
      <c r="K16" s="78" t="s">
        <v>145</v>
      </c>
      <c r="M16" s="78" t="s">
        <v>145</v>
      </c>
      <c r="O16" s="78" t="s">
        <v>145</v>
      </c>
      <c r="P16" s="78" t="s">
        <v>145</v>
      </c>
      <c r="Q16" s="78" t="s">
        <v>145</v>
      </c>
      <c r="R16" s="78" t="s">
        <v>145</v>
      </c>
      <c r="S16" s="78" t="s">
        <v>145</v>
      </c>
      <c r="T16" s="78" t="s">
        <v>145</v>
      </c>
    </row>
    <row r="17" spans="1:20" ht="20.100000000000001" customHeight="1">
      <c r="A17" s="189" t="s">
        <v>1947</v>
      </c>
      <c r="B17" s="190">
        <v>0</v>
      </c>
      <c r="C17" s="190">
        <v>871.1</v>
      </c>
      <c r="D17" s="190">
        <v>0</v>
      </c>
      <c r="E17" s="190">
        <v>871.1</v>
      </c>
      <c r="F17" s="189" t="s">
        <v>145</v>
      </c>
      <c r="G17" s="78" t="s">
        <v>3405</v>
      </c>
      <c r="H17" s="78" t="s">
        <v>1928</v>
      </c>
      <c r="I17" s="78" t="s">
        <v>1948</v>
      </c>
      <c r="J17" s="78" t="s">
        <v>145</v>
      </c>
      <c r="K17" s="78" t="s">
        <v>145</v>
      </c>
      <c r="M17" s="78" t="s">
        <v>145</v>
      </c>
      <c r="O17" s="78" t="s">
        <v>145</v>
      </c>
      <c r="P17" s="78" t="s">
        <v>145</v>
      </c>
      <c r="Q17" s="78" t="s">
        <v>145</v>
      </c>
      <c r="R17" s="78" t="s">
        <v>145</v>
      </c>
      <c r="S17" s="78" t="s">
        <v>145</v>
      </c>
      <c r="T17" s="78" t="s">
        <v>145</v>
      </c>
    </row>
    <row r="18" spans="1:20" ht="20.100000000000001" customHeight="1">
      <c r="A18" s="189" t="s">
        <v>1949</v>
      </c>
      <c r="B18" s="190">
        <v>0</v>
      </c>
      <c r="C18" s="190">
        <v>0</v>
      </c>
      <c r="D18" s="190">
        <v>366.3</v>
      </c>
      <c r="E18" s="190">
        <v>366.3</v>
      </c>
      <c r="F18" s="189" t="s">
        <v>145</v>
      </c>
      <c r="G18" s="78" t="s">
        <v>3405</v>
      </c>
      <c r="H18" s="78" t="s">
        <v>1928</v>
      </c>
      <c r="I18" s="78" t="s">
        <v>1950</v>
      </c>
      <c r="J18" s="78" t="s">
        <v>145</v>
      </c>
      <c r="K18" s="78" t="s">
        <v>145</v>
      </c>
      <c r="M18" s="78" t="s">
        <v>145</v>
      </c>
      <c r="O18" s="78" t="s">
        <v>145</v>
      </c>
      <c r="P18" s="78" t="s">
        <v>145</v>
      </c>
      <c r="Q18" s="78" t="s">
        <v>145</v>
      </c>
      <c r="R18" s="78" t="s">
        <v>145</v>
      </c>
      <c r="S18" s="78" t="s">
        <v>145</v>
      </c>
      <c r="T18" s="78" t="s">
        <v>145</v>
      </c>
    </row>
    <row r="19" spans="1:20" ht="20.100000000000001" customHeight="1">
      <c r="A19" s="189" t="s">
        <v>1951</v>
      </c>
      <c r="B19" s="190">
        <v>298</v>
      </c>
      <c r="C19" s="190">
        <v>871.1</v>
      </c>
      <c r="D19" s="190">
        <v>366.3</v>
      </c>
      <c r="E19" s="190">
        <v>1535.4</v>
      </c>
      <c r="F19" s="189" t="s">
        <v>145</v>
      </c>
      <c r="G19" s="78" t="s">
        <v>3405</v>
      </c>
      <c r="H19" s="78" t="s">
        <v>1928</v>
      </c>
      <c r="I19" s="78" t="s">
        <v>1952</v>
      </c>
      <c r="J19" s="78" t="s">
        <v>145</v>
      </c>
      <c r="K19" s="78" t="s">
        <v>145</v>
      </c>
      <c r="M19" s="78" t="s">
        <v>145</v>
      </c>
      <c r="O19" s="78" t="s">
        <v>145</v>
      </c>
      <c r="P19" s="78" t="s">
        <v>145</v>
      </c>
      <c r="Q19" s="78" t="s">
        <v>145</v>
      </c>
      <c r="R19" s="78" t="s">
        <v>145</v>
      </c>
      <c r="S19" s="78" t="s">
        <v>145</v>
      </c>
      <c r="T19" s="78" t="s">
        <v>145</v>
      </c>
    </row>
    <row r="20" spans="1:20" ht="20.100000000000001" customHeight="1">
      <c r="A20" s="189" t="s">
        <v>1930</v>
      </c>
      <c r="B20" s="190">
        <v>0</v>
      </c>
      <c r="C20" s="190">
        <v>0</v>
      </c>
      <c r="D20" s="190">
        <v>0</v>
      </c>
      <c r="E20" s="190">
        <v>0</v>
      </c>
      <c r="F20" s="189" t="s">
        <v>145</v>
      </c>
      <c r="G20" s="78" t="s">
        <v>3405</v>
      </c>
      <c r="H20" s="78" t="s">
        <v>1928</v>
      </c>
      <c r="I20" s="78" t="s">
        <v>145</v>
      </c>
      <c r="J20" s="78" t="s">
        <v>145</v>
      </c>
      <c r="K20" s="78" t="s">
        <v>145</v>
      </c>
      <c r="M20" s="78" t="s">
        <v>145</v>
      </c>
      <c r="O20" s="78" t="s">
        <v>145</v>
      </c>
      <c r="P20" s="78" t="s">
        <v>145</v>
      </c>
      <c r="Q20" s="78" t="s">
        <v>145</v>
      </c>
      <c r="R20" s="78" t="s">
        <v>145</v>
      </c>
      <c r="S20" s="78" t="s">
        <v>145</v>
      </c>
      <c r="T20" s="78" t="s">
        <v>145</v>
      </c>
    </row>
    <row r="21" spans="1:20" ht="20.100000000000001" customHeight="1">
      <c r="A21" s="189" t="s">
        <v>1953</v>
      </c>
      <c r="B21" s="190">
        <v>0</v>
      </c>
      <c r="C21" s="190">
        <v>0</v>
      </c>
      <c r="D21" s="190">
        <v>0</v>
      </c>
      <c r="E21" s="190">
        <v>0</v>
      </c>
      <c r="F21" s="189" t="s">
        <v>145</v>
      </c>
      <c r="G21" s="78" t="s">
        <v>3405</v>
      </c>
      <c r="H21" s="78" t="s">
        <v>1928</v>
      </c>
      <c r="I21" s="78" t="s">
        <v>1954</v>
      </c>
      <c r="J21" s="78" t="s">
        <v>145</v>
      </c>
      <c r="K21" s="78" t="s">
        <v>145</v>
      </c>
      <c r="M21" s="78" t="s">
        <v>145</v>
      </c>
      <c r="O21" s="78" t="s">
        <v>145</v>
      </c>
      <c r="P21" s="78" t="s">
        <v>145</v>
      </c>
      <c r="Q21" s="78" t="s">
        <v>145</v>
      </c>
      <c r="R21" s="78" t="s">
        <v>145</v>
      </c>
      <c r="S21" s="78" t="s">
        <v>145</v>
      </c>
      <c r="T21" s="78" t="s">
        <v>145</v>
      </c>
    </row>
    <row r="22" spans="1:20" ht="20.100000000000001" customHeight="1">
      <c r="A22" s="189" t="s">
        <v>1955</v>
      </c>
      <c r="B22" s="190">
        <v>0</v>
      </c>
      <c r="C22" s="190">
        <v>0</v>
      </c>
      <c r="D22" s="190">
        <v>0</v>
      </c>
      <c r="E22" s="190">
        <v>0</v>
      </c>
      <c r="F22" s="189" t="s">
        <v>145</v>
      </c>
      <c r="G22" s="78" t="s">
        <v>3405</v>
      </c>
      <c r="H22" s="78" t="s">
        <v>1928</v>
      </c>
      <c r="I22" s="78" t="s">
        <v>1956</v>
      </c>
      <c r="J22" s="78" t="s">
        <v>145</v>
      </c>
      <c r="K22" s="78" t="s">
        <v>145</v>
      </c>
      <c r="M22" s="78" t="s">
        <v>145</v>
      </c>
      <c r="O22" s="78" t="s">
        <v>145</v>
      </c>
      <c r="P22" s="78" t="s">
        <v>145</v>
      </c>
      <c r="Q22" s="78" t="s">
        <v>145</v>
      </c>
      <c r="R22" s="78" t="s">
        <v>145</v>
      </c>
      <c r="S22" s="78" t="s">
        <v>145</v>
      </c>
      <c r="T22" s="78" t="s">
        <v>145</v>
      </c>
    </row>
    <row r="23" spans="1:20" ht="20.100000000000001" customHeight="1">
      <c r="A23" s="189" t="s">
        <v>1957</v>
      </c>
      <c r="B23" s="190">
        <v>0</v>
      </c>
      <c r="C23" s="190">
        <v>0</v>
      </c>
      <c r="D23" s="190">
        <v>0</v>
      </c>
      <c r="E23" s="190">
        <v>0</v>
      </c>
      <c r="F23" s="189" t="s">
        <v>145</v>
      </c>
      <c r="G23" s="78" t="s">
        <v>3405</v>
      </c>
      <c r="H23" s="78" t="s">
        <v>1928</v>
      </c>
      <c r="I23" s="78" t="s">
        <v>1958</v>
      </c>
      <c r="J23" s="78" t="s">
        <v>145</v>
      </c>
      <c r="K23" s="78" t="s">
        <v>145</v>
      </c>
      <c r="M23" s="78" t="s">
        <v>145</v>
      </c>
      <c r="O23" s="78" t="s">
        <v>145</v>
      </c>
      <c r="P23" s="78" t="s">
        <v>145</v>
      </c>
      <c r="Q23" s="78" t="s">
        <v>145</v>
      </c>
      <c r="R23" s="78" t="s">
        <v>145</v>
      </c>
      <c r="S23" s="78" t="s">
        <v>145</v>
      </c>
      <c r="T23" s="78" t="s">
        <v>145</v>
      </c>
    </row>
    <row r="24" spans="1:20" ht="20.100000000000001" customHeight="1">
      <c r="A24" s="189" t="s">
        <v>1959</v>
      </c>
      <c r="B24" s="190">
        <v>0</v>
      </c>
      <c r="C24" s="190">
        <v>0</v>
      </c>
      <c r="D24" s="190">
        <v>0</v>
      </c>
      <c r="E24" s="190">
        <v>0</v>
      </c>
      <c r="F24" s="189" t="s">
        <v>145</v>
      </c>
      <c r="G24" s="78" t="s">
        <v>3405</v>
      </c>
      <c r="H24" s="78" t="s">
        <v>1928</v>
      </c>
      <c r="I24" s="78" t="s">
        <v>1960</v>
      </c>
      <c r="J24" s="78" t="s">
        <v>145</v>
      </c>
      <c r="K24" s="78" t="s">
        <v>145</v>
      </c>
      <c r="M24" s="78" t="s">
        <v>145</v>
      </c>
      <c r="O24" s="78" t="s">
        <v>145</v>
      </c>
      <c r="P24" s="78" t="s">
        <v>145</v>
      </c>
      <c r="Q24" s="78" t="s">
        <v>145</v>
      </c>
      <c r="R24" s="78" t="s">
        <v>145</v>
      </c>
      <c r="S24" s="78" t="s">
        <v>145</v>
      </c>
      <c r="T24" s="78" t="s">
        <v>145</v>
      </c>
    </row>
    <row r="25" spans="1:20" ht="20.100000000000001" customHeight="1">
      <c r="A25" s="189" t="s">
        <v>1930</v>
      </c>
      <c r="B25" s="190">
        <v>0</v>
      </c>
      <c r="C25" s="190">
        <v>0</v>
      </c>
      <c r="D25" s="190">
        <v>0</v>
      </c>
      <c r="E25" s="190">
        <v>0</v>
      </c>
      <c r="F25" s="189" t="s">
        <v>145</v>
      </c>
      <c r="G25" s="78" t="s">
        <v>3405</v>
      </c>
      <c r="H25" s="78" t="s">
        <v>1928</v>
      </c>
      <c r="I25" s="78" t="s">
        <v>145</v>
      </c>
      <c r="J25" s="78" t="s">
        <v>145</v>
      </c>
      <c r="K25" s="78" t="s">
        <v>145</v>
      </c>
      <c r="M25" s="78" t="s">
        <v>145</v>
      </c>
      <c r="O25" s="78" t="s">
        <v>145</v>
      </c>
      <c r="P25" s="78" t="s">
        <v>145</v>
      </c>
      <c r="Q25" s="78" t="s">
        <v>145</v>
      </c>
      <c r="R25" s="78" t="s">
        <v>145</v>
      </c>
      <c r="S25" s="78" t="s">
        <v>145</v>
      </c>
      <c r="T25" s="78" t="s">
        <v>145</v>
      </c>
    </row>
    <row r="26" spans="1:20" ht="20.100000000000001" customHeight="1">
      <c r="A26" s="189" t="s">
        <v>1961</v>
      </c>
      <c r="B26" s="190">
        <v>0</v>
      </c>
      <c r="C26" s="190">
        <v>0</v>
      </c>
      <c r="D26" s="190">
        <v>0</v>
      </c>
      <c r="E26" s="190">
        <v>0</v>
      </c>
      <c r="F26" s="189" t="s">
        <v>145</v>
      </c>
      <c r="G26" s="78" t="s">
        <v>3405</v>
      </c>
      <c r="H26" s="78" t="s">
        <v>1928</v>
      </c>
      <c r="I26" s="78" t="s">
        <v>1962</v>
      </c>
      <c r="J26" s="78" t="s">
        <v>145</v>
      </c>
      <c r="K26" s="78" t="s">
        <v>145</v>
      </c>
      <c r="M26" s="78" t="s">
        <v>145</v>
      </c>
      <c r="O26" s="78" t="s">
        <v>145</v>
      </c>
      <c r="P26" s="78" t="s">
        <v>145</v>
      </c>
      <c r="Q26" s="78" t="s">
        <v>145</v>
      </c>
      <c r="R26" s="78" t="s">
        <v>145</v>
      </c>
      <c r="S26" s="78" t="s">
        <v>145</v>
      </c>
      <c r="T26" s="78" t="s">
        <v>145</v>
      </c>
    </row>
    <row r="27" spans="1:20" ht="20.100000000000001" customHeight="1">
      <c r="A27" s="189" t="s">
        <v>1963</v>
      </c>
      <c r="B27" s="190">
        <v>0</v>
      </c>
      <c r="C27" s="190">
        <v>6152.9</v>
      </c>
      <c r="D27" s="190">
        <v>0</v>
      </c>
      <c r="E27" s="190">
        <v>6152.9</v>
      </c>
      <c r="F27" s="189" t="s">
        <v>145</v>
      </c>
      <c r="G27" s="78" t="s">
        <v>3405</v>
      </c>
      <c r="H27" s="78" t="s">
        <v>1928</v>
      </c>
      <c r="I27" s="78" t="s">
        <v>1964</v>
      </c>
      <c r="J27" s="78" t="s">
        <v>145</v>
      </c>
      <c r="K27" s="78" t="s">
        <v>145</v>
      </c>
      <c r="M27" s="78" t="s">
        <v>145</v>
      </c>
      <c r="O27" s="78" t="s">
        <v>145</v>
      </c>
      <c r="P27" s="78" t="s">
        <v>145</v>
      </c>
      <c r="Q27" s="78" t="s">
        <v>145</v>
      </c>
      <c r="R27" s="78" t="s">
        <v>145</v>
      </c>
      <c r="S27" s="78" t="s">
        <v>145</v>
      </c>
      <c r="T27" s="78" t="s">
        <v>145</v>
      </c>
    </row>
    <row r="28" spans="1:20" ht="20.100000000000001" customHeight="1">
      <c r="A28" s="189" t="s">
        <v>1951</v>
      </c>
      <c r="B28" s="190">
        <v>0</v>
      </c>
      <c r="C28" s="190">
        <v>6152.9</v>
      </c>
      <c r="D28" s="190">
        <v>0</v>
      </c>
      <c r="E28" s="190">
        <v>6152.9</v>
      </c>
      <c r="F28" s="189" t="s">
        <v>145</v>
      </c>
      <c r="G28" s="78" t="s">
        <v>3405</v>
      </c>
      <c r="H28" s="78" t="s">
        <v>1928</v>
      </c>
      <c r="I28" s="78" t="s">
        <v>1952</v>
      </c>
      <c r="J28" s="78" t="s">
        <v>145</v>
      </c>
      <c r="K28" s="78" t="s">
        <v>145</v>
      </c>
      <c r="M28" s="78" t="s">
        <v>145</v>
      </c>
      <c r="O28" s="78" t="s">
        <v>145</v>
      </c>
      <c r="P28" s="78" t="s">
        <v>145</v>
      </c>
      <c r="Q28" s="78" t="s">
        <v>145</v>
      </c>
      <c r="R28" s="78" t="s">
        <v>145</v>
      </c>
      <c r="S28" s="78" t="s">
        <v>145</v>
      </c>
      <c r="T28" s="78" t="s">
        <v>145</v>
      </c>
    </row>
    <row r="29" spans="1:20" ht="20.100000000000001" customHeight="1">
      <c r="A29" s="189" t="s">
        <v>1965</v>
      </c>
      <c r="B29" s="191">
        <v>298</v>
      </c>
      <c r="C29" s="191">
        <v>7024</v>
      </c>
      <c r="D29" s="191">
        <v>366</v>
      </c>
      <c r="E29" s="191">
        <v>7688</v>
      </c>
      <c r="F29" s="190"/>
    </row>
    <row r="30" spans="1:20" ht="20.100000000000001" customHeight="1">
      <c r="A30" s="190"/>
      <c r="B30" s="190"/>
      <c r="C30" s="190"/>
      <c r="D30" s="190"/>
      <c r="E30" s="190"/>
      <c r="F30" s="190"/>
    </row>
    <row r="31" spans="1:20" ht="20.100000000000001" customHeight="1">
      <c r="A31" s="190" t="s">
        <v>1966</v>
      </c>
      <c r="B31" s="190"/>
      <c r="C31" s="190"/>
      <c r="D31" s="190"/>
      <c r="E31" s="190"/>
      <c r="F31" s="189" t="s">
        <v>145</v>
      </c>
      <c r="G31" s="78" t="s">
        <v>3407</v>
      </c>
      <c r="I31" s="78" t="s">
        <v>383</v>
      </c>
      <c r="J31" s="78" t="s">
        <v>384</v>
      </c>
      <c r="K31" s="78" t="s">
        <v>381</v>
      </c>
    </row>
    <row r="32" spans="1:20" ht="20.100000000000001" customHeight="1">
      <c r="A32" s="189" t="s">
        <v>145</v>
      </c>
      <c r="B32" s="190"/>
      <c r="C32" s="190"/>
      <c r="D32" s="190"/>
      <c r="E32" s="190"/>
      <c r="F32" s="189" t="s">
        <v>145</v>
      </c>
      <c r="G32" s="78" t="s">
        <v>3407</v>
      </c>
      <c r="H32" s="78" t="s">
        <v>1926</v>
      </c>
      <c r="I32" s="78" t="s">
        <v>145</v>
      </c>
      <c r="J32" s="78" t="s">
        <v>145</v>
      </c>
      <c r="K32" s="78" t="s">
        <v>381</v>
      </c>
      <c r="L32">
        <v>1</v>
      </c>
      <c r="M32" s="78" t="s">
        <v>145</v>
      </c>
      <c r="O32" s="78" t="s">
        <v>145</v>
      </c>
      <c r="P32" s="78" t="s">
        <v>145</v>
      </c>
      <c r="Q32" s="78" t="s">
        <v>145</v>
      </c>
      <c r="R32" s="78" t="s">
        <v>145</v>
      </c>
      <c r="S32" s="78" t="s">
        <v>145</v>
      </c>
      <c r="T32" s="78" t="s">
        <v>145</v>
      </c>
    </row>
    <row r="33" spans="1:20" ht="20.100000000000001" customHeight="1">
      <c r="A33" s="189" t="s">
        <v>1967</v>
      </c>
      <c r="B33" s="190">
        <v>0</v>
      </c>
      <c r="C33" s="190">
        <v>0</v>
      </c>
      <c r="D33" s="190">
        <v>0</v>
      </c>
      <c r="E33" s="190">
        <v>0</v>
      </c>
      <c r="F33" s="189" t="s">
        <v>145</v>
      </c>
      <c r="G33" s="78" t="s">
        <v>3407</v>
      </c>
      <c r="H33" s="78" t="s">
        <v>1928</v>
      </c>
      <c r="I33" s="78" t="s">
        <v>1968</v>
      </c>
      <c r="J33" s="78" t="s">
        <v>145</v>
      </c>
      <c r="K33" s="78" t="s">
        <v>145</v>
      </c>
      <c r="M33" s="78" t="s">
        <v>145</v>
      </c>
      <c r="O33" s="78" t="s">
        <v>145</v>
      </c>
      <c r="P33" s="78" t="s">
        <v>145</v>
      </c>
      <c r="Q33" s="78" t="s">
        <v>145</v>
      </c>
      <c r="R33" s="78" t="s">
        <v>145</v>
      </c>
      <c r="S33" s="78" t="s">
        <v>145</v>
      </c>
      <c r="T33" s="78" t="s">
        <v>145</v>
      </c>
    </row>
    <row r="34" spans="1:20" ht="20.100000000000001" customHeight="1">
      <c r="A34" s="189" t="s">
        <v>1969</v>
      </c>
      <c r="B34" s="190">
        <v>0</v>
      </c>
      <c r="C34" s="190">
        <v>0</v>
      </c>
      <c r="D34" s="190">
        <v>0</v>
      </c>
      <c r="E34" s="190">
        <v>0</v>
      </c>
      <c r="F34" s="189" t="s">
        <v>145</v>
      </c>
      <c r="G34" s="78" t="s">
        <v>3407</v>
      </c>
      <c r="H34" s="78" t="s">
        <v>1928</v>
      </c>
      <c r="I34" s="78" t="s">
        <v>1970</v>
      </c>
      <c r="J34" s="78" t="s">
        <v>145</v>
      </c>
      <c r="K34" s="78" t="s">
        <v>145</v>
      </c>
      <c r="M34" s="78" t="s">
        <v>145</v>
      </c>
      <c r="O34" s="78" t="s">
        <v>145</v>
      </c>
      <c r="P34" s="78" t="s">
        <v>145</v>
      </c>
      <c r="Q34" s="78" t="s">
        <v>145</v>
      </c>
      <c r="R34" s="78" t="s">
        <v>145</v>
      </c>
      <c r="S34" s="78" t="s">
        <v>145</v>
      </c>
      <c r="T34" s="78" t="s">
        <v>145</v>
      </c>
    </row>
    <row r="35" spans="1:20" ht="20.100000000000001" customHeight="1">
      <c r="A35" s="189" t="s">
        <v>1971</v>
      </c>
      <c r="B35" s="190">
        <v>0</v>
      </c>
      <c r="C35" s="190">
        <v>0</v>
      </c>
      <c r="D35" s="190">
        <v>0</v>
      </c>
      <c r="E35" s="190">
        <v>0</v>
      </c>
      <c r="F35" s="189" t="s">
        <v>145</v>
      </c>
      <c r="G35" s="78" t="s">
        <v>3407</v>
      </c>
      <c r="H35" s="78" t="s">
        <v>1928</v>
      </c>
      <c r="I35" s="78" t="s">
        <v>1972</v>
      </c>
      <c r="J35" s="78" t="s">
        <v>145</v>
      </c>
      <c r="K35" s="78" t="s">
        <v>145</v>
      </c>
      <c r="M35" s="78" t="s">
        <v>145</v>
      </c>
      <c r="O35" s="78" t="s">
        <v>145</v>
      </c>
      <c r="P35" s="78" t="s">
        <v>145</v>
      </c>
      <c r="Q35" s="78" t="s">
        <v>145</v>
      </c>
      <c r="R35" s="78" t="s">
        <v>145</v>
      </c>
      <c r="S35" s="78" t="s">
        <v>145</v>
      </c>
      <c r="T35" s="78" t="s">
        <v>145</v>
      </c>
    </row>
    <row r="36" spans="1:20" ht="20.100000000000001" customHeight="1">
      <c r="A36" s="189" t="s">
        <v>1973</v>
      </c>
      <c r="B36" s="190">
        <v>0</v>
      </c>
      <c r="C36" s="190">
        <v>0</v>
      </c>
      <c r="D36" s="190">
        <v>0</v>
      </c>
      <c r="E36" s="190">
        <v>0</v>
      </c>
      <c r="F36" s="189" t="s">
        <v>145</v>
      </c>
      <c r="G36" s="78" t="s">
        <v>3407</v>
      </c>
      <c r="H36" s="78" t="s">
        <v>1928</v>
      </c>
      <c r="I36" s="78" t="s">
        <v>1974</v>
      </c>
      <c r="J36" s="78" t="s">
        <v>145</v>
      </c>
      <c r="K36" s="78" t="s">
        <v>145</v>
      </c>
      <c r="M36" s="78" t="s">
        <v>145</v>
      </c>
      <c r="O36" s="78" t="s">
        <v>145</v>
      </c>
      <c r="P36" s="78" t="s">
        <v>145</v>
      </c>
      <c r="Q36" s="78" t="s">
        <v>145</v>
      </c>
      <c r="R36" s="78" t="s">
        <v>145</v>
      </c>
      <c r="S36" s="78" t="s">
        <v>145</v>
      </c>
      <c r="T36" s="78" t="s">
        <v>145</v>
      </c>
    </row>
    <row r="37" spans="1:20" ht="20.100000000000001" customHeight="1">
      <c r="A37" s="189" t="s">
        <v>1930</v>
      </c>
      <c r="B37" s="190">
        <v>0</v>
      </c>
      <c r="C37" s="190">
        <v>0</v>
      </c>
      <c r="D37" s="190">
        <v>0</v>
      </c>
      <c r="E37" s="190">
        <v>0</v>
      </c>
      <c r="F37" s="189" t="s">
        <v>145</v>
      </c>
      <c r="G37" s="78" t="s">
        <v>3407</v>
      </c>
      <c r="H37" s="78" t="s">
        <v>1928</v>
      </c>
      <c r="I37" s="78" t="s">
        <v>145</v>
      </c>
      <c r="J37" s="78" t="s">
        <v>145</v>
      </c>
      <c r="K37" s="78" t="s">
        <v>145</v>
      </c>
      <c r="M37" s="78" t="s">
        <v>145</v>
      </c>
      <c r="O37" s="78" t="s">
        <v>145</v>
      </c>
      <c r="P37" s="78" t="s">
        <v>145</v>
      </c>
      <c r="Q37" s="78" t="s">
        <v>145</v>
      </c>
      <c r="R37" s="78" t="s">
        <v>145</v>
      </c>
      <c r="S37" s="78" t="s">
        <v>145</v>
      </c>
      <c r="T37" s="78" t="s">
        <v>145</v>
      </c>
    </row>
    <row r="38" spans="1:20" ht="20.100000000000001" customHeight="1">
      <c r="A38" s="189" t="s">
        <v>1975</v>
      </c>
      <c r="B38" s="190">
        <v>0</v>
      </c>
      <c r="C38" s="190">
        <v>0</v>
      </c>
      <c r="D38" s="190">
        <v>0</v>
      </c>
      <c r="E38" s="190">
        <v>0</v>
      </c>
      <c r="F38" s="189" t="s">
        <v>145</v>
      </c>
      <c r="G38" s="78" t="s">
        <v>3407</v>
      </c>
      <c r="H38" s="78" t="s">
        <v>1928</v>
      </c>
      <c r="I38" s="78" t="s">
        <v>1976</v>
      </c>
      <c r="J38" s="78" t="s">
        <v>145</v>
      </c>
      <c r="K38" s="78" t="s">
        <v>145</v>
      </c>
      <c r="M38" s="78" t="s">
        <v>145</v>
      </c>
      <c r="O38" s="78" t="s">
        <v>145</v>
      </c>
      <c r="P38" s="78" t="s">
        <v>145</v>
      </c>
      <c r="Q38" s="78" t="s">
        <v>145</v>
      </c>
      <c r="R38" s="78" t="s">
        <v>145</v>
      </c>
      <c r="S38" s="78" t="s">
        <v>145</v>
      </c>
      <c r="T38" s="78" t="s">
        <v>145</v>
      </c>
    </row>
    <row r="39" spans="1:20" ht="20.100000000000001" customHeight="1">
      <c r="A39" s="189" t="s">
        <v>1977</v>
      </c>
      <c r="B39" s="190">
        <v>0</v>
      </c>
      <c r="C39" s="190">
        <v>0</v>
      </c>
      <c r="D39" s="190">
        <v>0</v>
      </c>
      <c r="E39" s="190">
        <v>0</v>
      </c>
      <c r="F39" s="189" t="s">
        <v>145</v>
      </c>
      <c r="G39" s="78" t="s">
        <v>3407</v>
      </c>
      <c r="H39" s="78" t="s">
        <v>1928</v>
      </c>
      <c r="I39" s="78" t="s">
        <v>1978</v>
      </c>
      <c r="J39" s="78" t="s">
        <v>145</v>
      </c>
      <c r="K39" s="78" t="s">
        <v>145</v>
      </c>
      <c r="M39" s="78" t="s">
        <v>145</v>
      </c>
      <c r="O39" s="78" t="s">
        <v>145</v>
      </c>
      <c r="P39" s="78" t="s">
        <v>145</v>
      </c>
      <c r="Q39" s="78" t="s">
        <v>145</v>
      </c>
      <c r="R39" s="78" t="s">
        <v>145</v>
      </c>
      <c r="S39" s="78" t="s">
        <v>145</v>
      </c>
      <c r="T39" s="78" t="s">
        <v>145</v>
      </c>
    </row>
    <row r="40" spans="1:20" ht="20.100000000000001" customHeight="1">
      <c r="A40" s="189" t="s">
        <v>1979</v>
      </c>
      <c r="B40" s="190">
        <v>0</v>
      </c>
      <c r="C40" s="190">
        <v>0</v>
      </c>
      <c r="D40" s="190">
        <v>0</v>
      </c>
      <c r="E40" s="190">
        <v>0</v>
      </c>
      <c r="F40" s="189" t="s">
        <v>145</v>
      </c>
      <c r="G40" s="78" t="s">
        <v>3407</v>
      </c>
      <c r="H40" s="78" t="s">
        <v>1928</v>
      </c>
      <c r="I40" s="78" t="s">
        <v>1980</v>
      </c>
      <c r="J40" s="78" t="s">
        <v>145</v>
      </c>
      <c r="K40" s="78" t="s">
        <v>145</v>
      </c>
      <c r="M40" s="78" t="s">
        <v>145</v>
      </c>
      <c r="O40" s="78" t="s">
        <v>145</v>
      </c>
      <c r="P40" s="78" t="s">
        <v>145</v>
      </c>
      <c r="Q40" s="78" t="s">
        <v>145</v>
      </c>
      <c r="R40" s="78" t="s">
        <v>145</v>
      </c>
      <c r="S40" s="78" t="s">
        <v>145</v>
      </c>
      <c r="T40" s="78" t="s">
        <v>145</v>
      </c>
    </row>
    <row r="41" spans="1:20" ht="20.100000000000001" customHeight="1">
      <c r="A41" s="189" t="s">
        <v>1981</v>
      </c>
      <c r="B41" s="190">
        <v>0</v>
      </c>
      <c r="C41" s="190">
        <v>0</v>
      </c>
      <c r="D41" s="190">
        <v>0</v>
      </c>
      <c r="E41" s="190">
        <v>0</v>
      </c>
      <c r="F41" s="189" t="s">
        <v>145</v>
      </c>
      <c r="G41" s="78" t="s">
        <v>3407</v>
      </c>
      <c r="H41" s="78" t="s">
        <v>1928</v>
      </c>
      <c r="I41" s="78" t="s">
        <v>1982</v>
      </c>
      <c r="J41" s="78" t="s">
        <v>145</v>
      </c>
      <c r="K41" s="78" t="s">
        <v>145</v>
      </c>
      <c r="M41" s="78" t="s">
        <v>145</v>
      </c>
      <c r="O41" s="78" t="s">
        <v>145</v>
      </c>
      <c r="P41" s="78" t="s">
        <v>145</v>
      </c>
      <c r="Q41" s="78" t="s">
        <v>145</v>
      </c>
      <c r="R41" s="78" t="s">
        <v>145</v>
      </c>
      <c r="S41" s="78" t="s">
        <v>145</v>
      </c>
      <c r="T41" s="78" t="s">
        <v>145</v>
      </c>
    </row>
    <row r="42" spans="1:20" ht="20.100000000000001" customHeight="1">
      <c r="A42" s="189" t="s">
        <v>1983</v>
      </c>
      <c r="B42" s="190">
        <v>0</v>
      </c>
      <c r="C42" s="190">
        <v>0</v>
      </c>
      <c r="D42" s="190">
        <v>0</v>
      </c>
      <c r="E42" s="190">
        <v>0</v>
      </c>
      <c r="F42" s="189" t="s">
        <v>145</v>
      </c>
      <c r="G42" s="78" t="s">
        <v>3407</v>
      </c>
      <c r="H42" s="78" t="s">
        <v>1928</v>
      </c>
      <c r="I42" s="78" t="s">
        <v>1984</v>
      </c>
      <c r="J42" s="78" t="s">
        <v>145</v>
      </c>
      <c r="K42" s="78" t="s">
        <v>145</v>
      </c>
      <c r="M42" s="78" t="s">
        <v>145</v>
      </c>
      <c r="O42" s="78" t="s">
        <v>145</v>
      </c>
      <c r="P42" s="78" t="s">
        <v>145</v>
      </c>
      <c r="Q42" s="78" t="s">
        <v>145</v>
      </c>
      <c r="R42" s="78" t="s">
        <v>145</v>
      </c>
      <c r="S42" s="78" t="s">
        <v>145</v>
      </c>
      <c r="T42" s="78" t="s">
        <v>145</v>
      </c>
    </row>
    <row r="43" spans="1:20" ht="20.100000000000001" customHeight="1">
      <c r="A43" s="189" t="s">
        <v>1985</v>
      </c>
      <c r="B43" s="190">
        <v>0</v>
      </c>
      <c r="C43" s="190">
        <v>0</v>
      </c>
      <c r="D43" s="190">
        <v>0</v>
      </c>
      <c r="E43" s="190">
        <v>0</v>
      </c>
      <c r="F43" s="189" t="s">
        <v>145</v>
      </c>
      <c r="G43" s="78" t="s">
        <v>3407</v>
      </c>
      <c r="H43" s="78" t="s">
        <v>1928</v>
      </c>
      <c r="I43" s="78" t="s">
        <v>1986</v>
      </c>
      <c r="J43" s="78" t="s">
        <v>145</v>
      </c>
      <c r="K43" s="78" t="s">
        <v>145</v>
      </c>
      <c r="M43" s="78" t="s">
        <v>145</v>
      </c>
      <c r="O43" s="78" t="s">
        <v>145</v>
      </c>
      <c r="P43" s="78" t="s">
        <v>145</v>
      </c>
      <c r="Q43" s="78" t="s">
        <v>145</v>
      </c>
      <c r="R43" s="78" t="s">
        <v>145</v>
      </c>
      <c r="S43" s="78" t="s">
        <v>145</v>
      </c>
      <c r="T43" s="78" t="s">
        <v>145</v>
      </c>
    </row>
    <row r="44" spans="1:20" ht="20.100000000000001" customHeight="1">
      <c r="A44" s="189" t="s">
        <v>1987</v>
      </c>
      <c r="B44" s="190">
        <v>0</v>
      </c>
      <c r="C44" s="190">
        <v>0</v>
      </c>
      <c r="D44" s="190">
        <v>0</v>
      </c>
      <c r="E44" s="190">
        <v>0</v>
      </c>
      <c r="F44" s="189" t="s">
        <v>145</v>
      </c>
      <c r="G44" s="78" t="s">
        <v>3407</v>
      </c>
      <c r="H44" s="78" t="s">
        <v>1928</v>
      </c>
      <c r="I44" s="78" t="s">
        <v>1988</v>
      </c>
      <c r="J44" s="78" t="s">
        <v>145</v>
      </c>
      <c r="K44" s="78" t="s">
        <v>145</v>
      </c>
      <c r="M44" s="78" t="s">
        <v>145</v>
      </c>
      <c r="O44" s="78" t="s">
        <v>145</v>
      </c>
      <c r="P44" s="78" t="s">
        <v>145</v>
      </c>
      <c r="Q44" s="78" t="s">
        <v>145</v>
      </c>
      <c r="R44" s="78" t="s">
        <v>145</v>
      </c>
      <c r="S44" s="78" t="s">
        <v>145</v>
      </c>
      <c r="T44" s="78" t="s">
        <v>145</v>
      </c>
    </row>
    <row r="45" spans="1:20" ht="20.100000000000001" customHeight="1">
      <c r="A45" s="189" t="s">
        <v>1989</v>
      </c>
      <c r="B45" s="190">
        <v>0</v>
      </c>
      <c r="C45" s="190">
        <v>0</v>
      </c>
      <c r="D45" s="190">
        <v>0</v>
      </c>
      <c r="E45" s="190">
        <v>0</v>
      </c>
      <c r="F45" s="189" t="s">
        <v>145</v>
      </c>
      <c r="G45" s="78" t="s">
        <v>3407</v>
      </c>
      <c r="H45" s="78" t="s">
        <v>1928</v>
      </c>
      <c r="I45" s="78" t="s">
        <v>1990</v>
      </c>
      <c r="J45" s="78" t="s">
        <v>145</v>
      </c>
      <c r="K45" s="78" t="s">
        <v>145</v>
      </c>
      <c r="M45" s="78" t="s">
        <v>145</v>
      </c>
      <c r="O45" s="78" t="s">
        <v>145</v>
      </c>
      <c r="P45" s="78" t="s">
        <v>145</v>
      </c>
      <c r="Q45" s="78" t="s">
        <v>145</v>
      </c>
      <c r="R45" s="78" t="s">
        <v>145</v>
      </c>
      <c r="S45" s="78" t="s">
        <v>145</v>
      </c>
      <c r="T45" s="78" t="s">
        <v>145</v>
      </c>
    </row>
    <row r="46" spans="1:20" ht="20.100000000000001" customHeight="1">
      <c r="A46" s="189" t="s">
        <v>1991</v>
      </c>
      <c r="B46" s="190">
        <v>0</v>
      </c>
      <c r="C46" s="190">
        <v>0</v>
      </c>
      <c r="D46" s="190">
        <v>0</v>
      </c>
      <c r="E46" s="190">
        <v>0</v>
      </c>
      <c r="F46" s="189" t="s">
        <v>145</v>
      </c>
      <c r="G46" s="78" t="s">
        <v>3407</v>
      </c>
      <c r="H46" s="78" t="s">
        <v>1928</v>
      </c>
      <c r="I46" s="78" t="s">
        <v>1992</v>
      </c>
      <c r="J46" s="78" t="s">
        <v>145</v>
      </c>
      <c r="K46" s="78" t="s">
        <v>145</v>
      </c>
      <c r="M46" s="78" t="s">
        <v>145</v>
      </c>
      <c r="O46" s="78" t="s">
        <v>145</v>
      </c>
      <c r="P46" s="78" t="s">
        <v>145</v>
      </c>
      <c r="Q46" s="78" t="s">
        <v>145</v>
      </c>
      <c r="R46" s="78" t="s">
        <v>145</v>
      </c>
      <c r="S46" s="78" t="s">
        <v>145</v>
      </c>
      <c r="T46" s="78" t="s">
        <v>145</v>
      </c>
    </row>
    <row r="47" spans="1:20" ht="20.100000000000001" customHeight="1">
      <c r="A47" s="189" t="s">
        <v>1993</v>
      </c>
      <c r="B47" s="190">
        <v>0</v>
      </c>
      <c r="C47" s="190">
        <v>0</v>
      </c>
      <c r="D47" s="190">
        <v>0</v>
      </c>
      <c r="E47" s="190">
        <v>0</v>
      </c>
      <c r="F47" s="189" t="s">
        <v>145</v>
      </c>
      <c r="G47" s="78" t="s">
        <v>3407</v>
      </c>
      <c r="H47" s="78" t="s">
        <v>1928</v>
      </c>
      <c r="I47" s="78" t="s">
        <v>1994</v>
      </c>
      <c r="J47" s="78" t="s">
        <v>145</v>
      </c>
      <c r="K47" s="78" t="s">
        <v>145</v>
      </c>
      <c r="M47" s="78" t="s">
        <v>145</v>
      </c>
      <c r="O47" s="78" t="s">
        <v>145</v>
      </c>
      <c r="P47" s="78" t="s">
        <v>145</v>
      </c>
      <c r="Q47" s="78" t="s">
        <v>145</v>
      </c>
      <c r="R47" s="78" t="s">
        <v>145</v>
      </c>
      <c r="S47" s="78" t="s">
        <v>145</v>
      </c>
      <c r="T47" s="78" t="s">
        <v>145</v>
      </c>
    </row>
    <row r="48" spans="1:20" ht="20.100000000000001" customHeight="1">
      <c r="A48" s="189" t="s">
        <v>1995</v>
      </c>
      <c r="B48" s="190">
        <v>0</v>
      </c>
      <c r="C48" s="190">
        <v>0</v>
      </c>
      <c r="D48" s="190">
        <v>0</v>
      </c>
      <c r="E48" s="190">
        <v>0</v>
      </c>
      <c r="F48" s="189" t="s">
        <v>145</v>
      </c>
      <c r="G48" s="78" t="s">
        <v>3407</v>
      </c>
      <c r="H48" s="78" t="s">
        <v>1928</v>
      </c>
      <c r="I48" s="78" t="s">
        <v>1996</v>
      </c>
      <c r="J48" s="78" t="s">
        <v>145</v>
      </c>
      <c r="K48" s="78" t="s">
        <v>145</v>
      </c>
      <c r="M48" s="78" t="s">
        <v>145</v>
      </c>
      <c r="O48" s="78" t="s">
        <v>145</v>
      </c>
      <c r="P48" s="78" t="s">
        <v>145</v>
      </c>
      <c r="Q48" s="78" t="s">
        <v>145</v>
      </c>
      <c r="R48" s="78" t="s">
        <v>145</v>
      </c>
      <c r="S48" s="78" t="s">
        <v>145</v>
      </c>
      <c r="T48" s="78" t="s">
        <v>145</v>
      </c>
    </row>
    <row r="49" spans="1:20" ht="20.100000000000001" customHeight="1">
      <c r="A49" s="189" t="s">
        <v>1997</v>
      </c>
      <c r="B49" s="190">
        <v>0</v>
      </c>
      <c r="C49" s="190">
        <v>0</v>
      </c>
      <c r="D49" s="190">
        <v>0</v>
      </c>
      <c r="E49" s="190">
        <v>0</v>
      </c>
      <c r="F49" s="189" t="s">
        <v>145</v>
      </c>
      <c r="G49" s="78" t="s">
        <v>3407</v>
      </c>
      <c r="H49" s="78" t="s">
        <v>1928</v>
      </c>
      <c r="I49" s="78" t="s">
        <v>1998</v>
      </c>
      <c r="J49" s="78" t="s">
        <v>145</v>
      </c>
      <c r="K49" s="78" t="s">
        <v>145</v>
      </c>
      <c r="M49" s="78" t="s">
        <v>145</v>
      </c>
      <c r="O49" s="78" t="s">
        <v>145</v>
      </c>
      <c r="P49" s="78" t="s">
        <v>145</v>
      </c>
      <c r="Q49" s="78" t="s">
        <v>145</v>
      </c>
      <c r="R49" s="78" t="s">
        <v>145</v>
      </c>
      <c r="S49" s="78" t="s">
        <v>145</v>
      </c>
      <c r="T49" s="78" t="s">
        <v>145</v>
      </c>
    </row>
    <row r="50" spans="1:20" ht="20.100000000000001" customHeight="1">
      <c r="A50" s="189" t="s">
        <v>1999</v>
      </c>
      <c r="B50" s="190">
        <v>0</v>
      </c>
      <c r="C50" s="190">
        <v>0</v>
      </c>
      <c r="D50" s="190">
        <v>0</v>
      </c>
      <c r="E50" s="190">
        <v>0</v>
      </c>
      <c r="F50" s="189" t="s">
        <v>145</v>
      </c>
      <c r="G50" s="78" t="s">
        <v>3407</v>
      </c>
      <c r="H50" s="78" t="s">
        <v>1928</v>
      </c>
      <c r="I50" s="78" t="s">
        <v>2000</v>
      </c>
      <c r="J50" s="78" t="s">
        <v>145</v>
      </c>
      <c r="K50" s="78" t="s">
        <v>145</v>
      </c>
      <c r="M50" s="78" t="s">
        <v>145</v>
      </c>
      <c r="O50" s="78" t="s">
        <v>145</v>
      </c>
      <c r="P50" s="78" t="s">
        <v>145</v>
      </c>
      <c r="Q50" s="78" t="s">
        <v>145</v>
      </c>
      <c r="R50" s="78" t="s">
        <v>145</v>
      </c>
      <c r="S50" s="78" t="s">
        <v>145</v>
      </c>
      <c r="T50" s="78" t="s">
        <v>145</v>
      </c>
    </row>
    <row r="51" spans="1:20" ht="20.100000000000001" customHeight="1">
      <c r="A51" s="189" t="s">
        <v>2001</v>
      </c>
      <c r="B51" s="190">
        <v>0</v>
      </c>
      <c r="C51" s="190">
        <v>0</v>
      </c>
      <c r="D51" s="190">
        <v>0</v>
      </c>
      <c r="E51" s="190">
        <v>0</v>
      </c>
      <c r="F51" s="189" t="s">
        <v>145</v>
      </c>
      <c r="G51" s="78" t="s">
        <v>3407</v>
      </c>
      <c r="H51" s="78" t="s">
        <v>1928</v>
      </c>
      <c r="I51" s="78" t="s">
        <v>2002</v>
      </c>
      <c r="J51" s="78" t="s">
        <v>145</v>
      </c>
      <c r="K51" s="78" t="s">
        <v>145</v>
      </c>
      <c r="M51" s="78" t="s">
        <v>145</v>
      </c>
      <c r="O51" s="78" t="s">
        <v>145</v>
      </c>
      <c r="P51" s="78" t="s">
        <v>145</v>
      </c>
      <c r="Q51" s="78" t="s">
        <v>145</v>
      </c>
      <c r="R51" s="78" t="s">
        <v>145</v>
      </c>
      <c r="S51" s="78" t="s">
        <v>145</v>
      </c>
      <c r="T51" s="78" t="s">
        <v>145</v>
      </c>
    </row>
    <row r="52" spans="1:20" ht="20.100000000000001" customHeight="1">
      <c r="A52" s="189" t="s">
        <v>2003</v>
      </c>
      <c r="B52" s="190">
        <v>0</v>
      </c>
      <c r="C52" s="190">
        <v>0</v>
      </c>
      <c r="D52" s="190">
        <v>0</v>
      </c>
      <c r="E52" s="190">
        <v>0</v>
      </c>
      <c r="F52" s="189" t="s">
        <v>145</v>
      </c>
      <c r="G52" s="78" t="s">
        <v>3407</v>
      </c>
      <c r="H52" s="78" t="s">
        <v>1928</v>
      </c>
      <c r="I52" s="78" t="s">
        <v>2004</v>
      </c>
      <c r="J52" s="78" t="s">
        <v>145</v>
      </c>
      <c r="K52" s="78" t="s">
        <v>145</v>
      </c>
      <c r="M52" s="78" t="s">
        <v>145</v>
      </c>
      <c r="O52" s="78" t="s">
        <v>145</v>
      </c>
      <c r="P52" s="78" t="s">
        <v>145</v>
      </c>
      <c r="Q52" s="78" t="s">
        <v>145</v>
      </c>
      <c r="R52" s="78" t="s">
        <v>145</v>
      </c>
      <c r="S52" s="78" t="s">
        <v>145</v>
      </c>
      <c r="T52" s="78" t="s">
        <v>145</v>
      </c>
    </row>
    <row r="53" spans="1:20" ht="20.100000000000001" customHeight="1">
      <c r="A53" s="189" t="s">
        <v>2005</v>
      </c>
      <c r="B53" s="190">
        <v>0</v>
      </c>
      <c r="C53" s="190">
        <v>0</v>
      </c>
      <c r="D53" s="190">
        <v>0</v>
      </c>
      <c r="E53" s="190">
        <v>0</v>
      </c>
      <c r="F53" s="189" t="s">
        <v>145</v>
      </c>
      <c r="G53" s="78" t="s">
        <v>3407</v>
      </c>
      <c r="H53" s="78" t="s">
        <v>1928</v>
      </c>
      <c r="I53" s="78" t="s">
        <v>2006</v>
      </c>
      <c r="J53" s="78" t="s">
        <v>145</v>
      </c>
      <c r="K53" s="78" t="s">
        <v>145</v>
      </c>
      <c r="M53" s="78" t="s">
        <v>145</v>
      </c>
      <c r="O53" s="78" t="s">
        <v>145</v>
      </c>
      <c r="P53" s="78" t="s">
        <v>145</v>
      </c>
      <c r="Q53" s="78" t="s">
        <v>145</v>
      </c>
      <c r="R53" s="78" t="s">
        <v>145</v>
      </c>
      <c r="S53" s="78" t="s">
        <v>145</v>
      </c>
      <c r="T53" s="78" t="s">
        <v>145</v>
      </c>
    </row>
    <row r="54" spans="1:20" ht="20.100000000000001" customHeight="1">
      <c r="A54" s="189" t="s">
        <v>2007</v>
      </c>
      <c r="B54" s="190">
        <v>0</v>
      </c>
      <c r="C54" s="190">
        <v>0</v>
      </c>
      <c r="D54" s="190">
        <v>0</v>
      </c>
      <c r="E54" s="190">
        <v>0</v>
      </c>
      <c r="F54" s="189" t="s">
        <v>145</v>
      </c>
      <c r="G54" s="78" t="s">
        <v>3407</v>
      </c>
      <c r="H54" s="78" t="s">
        <v>1928</v>
      </c>
      <c r="I54" s="78" t="s">
        <v>2008</v>
      </c>
      <c r="J54" s="78" t="s">
        <v>145</v>
      </c>
      <c r="K54" s="78" t="s">
        <v>145</v>
      </c>
      <c r="M54" s="78" t="s">
        <v>145</v>
      </c>
      <c r="O54" s="78" t="s">
        <v>145</v>
      </c>
      <c r="P54" s="78" t="s">
        <v>145</v>
      </c>
      <c r="Q54" s="78" t="s">
        <v>145</v>
      </c>
      <c r="R54" s="78" t="s">
        <v>145</v>
      </c>
      <c r="S54" s="78" t="s">
        <v>145</v>
      </c>
      <c r="T54" s="78" t="s">
        <v>145</v>
      </c>
    </row>
    <row r="55" spans="1:20" ht="20.100000000000001" customHeight="1">
      <c r="A55" s="189" t="s">
        <v>1930</v>
      </c>
      <c r="B55" s="190">
        <v>0</v>
      </c>
      <c r="C55" s="190">
        <v>0</v>
      </c>
      <c r="D55" s="190">
        <v>0</v>
      </c>
      <c r="E55" s="190">
        <v>0</v>
      </c>
      <c r="F55" s="189" t="s">
        <v>145</v>
      </c>
      <c r="G55" s="78" t="s">
        <v>3407</v>
      </c>
      <c r="H55" s="78" t="s">
        <v>1928</v>
      </c>
      <c r="I55" s="78" t="s">
        <v>145</v>
      </c>
      <c r="J55" s="78" t="s">
        <v>145</v>
      </c>
      <c r="K55" s="78" t="s">
        <v>145</v>
      </c>
      <c r="M55" s="78" t="s">
        <v>145</v>
      </c>
      <c r="O55" s="78" t="s">
        <v>145</v>
      </c>
      <c r="P55" s="78" t="s">
        <v>145</v>
      </c>
      <c r="Q55" s="78" t="s">
        <v>145</v>
      </c>
      <c r="R55" s="78" t="s">
        <v>145</v>
      </c>
      <c r="S55" s="78" t="s">
        <v>145</v>
      </c>
      <c r="T55" s="78" t="s">
        <v>145</v>
      </c>
    </row>
    <row r="56" spans="1:20" ht="20.100000000000001" customHeight="1">
      <c r="A56" s="189" t="s">
        <v>2009</v>
      </c>
      <c r="B56" s="190">
        <v>0</v>
      </c>
      <c r="C56" s="190">
        <v>0</v>
      </c>
      <c r="D56" s="190">
        <v>0</v>
      </c>
      <c r="E56" s="190">
        <v>0</v>
      </c>
      <c r="F56" s="189" t="s">
        <v>145</v>
      </c>
      <c r="G56" s="78" t="s">
        <v>3407</v>
      </c>
      <c r="H56" s="78" t="s">
        <v>1928</v>
      </c>
      <c r="I56" s="78" t="s">
        <v>2010</v>
      </c>
      <c r="J56" s="78" t="s">
        <v>145</v>
      </c>
      <c r="K56" s="78" t="s">
        <v>145</v>
      </c>
      <c r="M56" s="78" t="s">
        <v>145</v>
      </c>
      <c r="O56" s="78" t="s">
        <v>145</v>
      </c>
      <c r="P56" s="78" t="s">
        <v>145</v>
      </c>
      <c r="Q56" s="78" t="s">
        <v>145</v>
      </c>
      <c r="R56" s="78" t="s">
        <v>145</v>
      </c>
      <c r="S56" s="78" t="s">
        <v>145</v>
      </c>
      <c r="T56" s="78" t="s">
        <v>145</v>
      </c>
    </row>
    <row r="57" spans="1:20" ht="20.100000000000001" customHeight="1">
      <c r="A57" s="189" t="s">
        <v>2011</v>
      </c>
      <c r="B57" s="190">
        <v>0</v>
      </c>
      <c r="C57" s="190">
        <v>0</v>
      </c>
      <c r="D57" s="190">
        <v>0</v>
      </c>
      <c r="E57" s="190">
        <v>0</v>
      </c>
      <c r="F57" s="189" t="s">
        <v>145</v>
      </c>
      <c r="G57" s="78" t="s">
        <v>3407</v>
      </c>
      <c r="H57" s="78" t="s">
        <v>1928</v>
      </c>
      <c r="I57" s="78" t="s">
        <v>2012</v>
      </c>
      <c r="J57" s="78" t="s">
        <v>145</v>
      </c>
      <c r="K57" s="78" t="s">
        <v>145</v>
      </c>
      <c r="M57" s="78" t="s">
        <v>145</v>
      </c>
      <c r="O57" s="78" t="s">
        <v>145</v>
      </c>
      <c r="P57" s="78" t="s">
        <v>145</v>
      </c>
      <c r="Q57" s="78" t="s">
        <v>145</v>
      </c>
      <c r="R57" s="78" t="s">
        <v>145</v>
      </c>
      <c r="S57" s="78" t="s">
        <v>145</v>
      </c>
      <c r="T57" s="78" t="s">
        <v>145</v>
      </c>
    </row>
    <row r="58" spans="1:20" ht="20.100000000000001" customHeight="1">
      <c r="A58" s="189" t="s">
        <v>2013</v>
      </c>
      <c r="B58" s="190">
        <v>0</v>
      </c>
      <c r="C58" s="190">
        <v>0</v>
      </c>
      <c r="D58" s="190">
        <v>0</v>
      </c>
      <c r="E58" s="190">
        <v>0</v>
      </c>
      <c r="F58" s="189" t="s">
        <v>145</v>
      </c>
      <c r="G58" s="78" t="s">
        <v>3407</v>
      </c>
      <c r="H58" s="78" t="s">
        <v>1928</v>
      </c>
      <c r="I58" s="78" t="s">
        <v>2014</v>
      </c>
      <c r="J58" s="78" t="s">
        <v>145</v>
      </c>
      <c r="K58" s="78" t="s">
        <v>145</v>
      </c>
      <c r="M58" s="78" t="s">
        <v>145</v>
      </c>
      <c r="O58" s="78" t="s">
        <v>145</v>
      </c>
      <c r="P58" s="78" t="s">
        <v>145</v>
      </c>
      <c r="Q58" s="78" t="s">
        <v>145</v>
      </c>
      <c r="R58" s="78" t="s">
        <v>145</v>
      </c>
      <c r="S58" s="78" t="s">
        <v>145</v>
      </c>
      <c r="T58" s="78" t="s">
        <v>145</v>
      </c>
    </row>
    <row r="59" spans="1:20" ht="20.100000000000001" customHeight="1">
      <c r="A59" s="189" t="s">
        <v>2015</v>
      </c>
      <c r="B59" s="190">
        <v>0</v>
      </c>
      <c r="C59" s="190">
        <v>0</v>
      </c>
      <c r="D59" s="190">
        <v>0</v>
      </c>
      <c r="E59" s="190">
        <v>0</v>
      </c>
      <c r="F59" s="189" t="s">
        <v>145</v>
      </c>
      <c r="G59" s="78" t="s">
        <v>3407</v>
      </c>
      <c r="H59" s="78" t="s">
        <v>1928</v>
      </c>
      <c r="I59" s="78" t="s">
        <v>2016</v>
      </c>
      <c r="J59" s="78" t="s">
        <v>145</v>
      </c>
      <c r="K59" s="78" t="s">
        <v>145</v>
      </c>
      <c r="M59" s="78" t="s">
        <v>145</v>
      </c>
      <c r="O59" s="78" t="s">
        <v>145</v>
      </c>
      <c r="P59" s="78" t="s">
        <v>145</v>
      </c>
      <c r="Q59" s="78" t="s">
        <v>145</v>
      </c>
      <c r="R59" s="78" t="s">
        <v>145</v>
      </c>
      <c r="S59" s="78" t="s">
        <v>145</v>
      </c>
      <c r="T59" s="78" t="s">
        <v>145</v>
      </c>
    </row>
    <row r="60" spans="1:20" ht="20.100000000000001" customHeight="1">
      <c r="A60" s="189" t="s">
        <v>2017</v>
      </c>
      <c r="B60" s="190">
        <v>0</v>
      </c>
      <c r="C60" s="190">
        <v>0</v>
      </c>
      <c r="D60" s="190">
        <v>0</v>
      </c>
      <c r="E60" s="190">
        <v>0</v>
      </c>
      <c r="F60" s="189" t="s">
        <v>145</v>
      </c>
      <c r="G60" s="78" t="s">
        <v>3407</v>
      </c>
      <c r="H60" s="78" t="s">
        <v>1928</v>
      </c>
      <c r="I60" s="78" t="s">
        <v>2018</v>
      </c>
      <c r="J60" s="78" t="s">
        <v>145</v>
      </c>
      <c r="K60" s="78" t="s">
        <v>145</v>
      </c>
      <c r="M60" s="78" t="s">
        <v>145</v>
      </c>
      <c r="O60" s="78" t="s">
        <v>145</v>
      </c>
      <c r="P60" s="78" t="s">
        <v>145</v>
      </c>
      <c r="Q60" s="78" t="s">
        <v>145</v>
      </c>
      <c r="R60" s="78" t="s">
        <v>145</v>
      </c>
      <c r="S60" s="78" t="s">
        <v>145</v>
      </c>
      <c r="T60" s="78" t="s">
        <v>145</v>
      </c>
    </row>
    <row r="61" spans="1:20" ht="20.100000000000001" customHeight="1">
      <c r="A61" s="189" t="s">
        <v>1930</v>
      </c>
      <c r="B61" s="190">
        <v>0</v>
      </c>
      <c r="C61" s="190">
        <v>0</v>
      </c>
      <c r="D61" s="190">
        <v>0</v>
      </c>
      <c r="E61" s="190">
        <v>0</v>
      </c>
      <c r="F61" s="189" t="s">
        <v>145</v>
      </c>
      <c r="G61" s="78" t="s">
        <v>3407</v>
      </c>
      <c r="H61" s="78" t="s">
        <v>1928</v>
      </c>
      <c r="I61" s="78" t="s">
        <v>145</v>
      </c>
      <c r="J61" s="78" t="s">
        <v>145</v>
      </c>
      <c r="K61" s="78" t="s">
        <v>145</v>
      </c>
      <c r="M61" s="78" t="s">
        <v>145</v>
      </c>
      <c r="O61" s="78" t="s">
        <v>145</v>
      </c>
      <c r="P61" s="78" t="s">
        <v>145</v>
      </c>
      <c r="Q61" s="78" t="s">
        <v>145</v>
      </c>
      <c r="R61" s="78" t="s">
        <v>145</v>
      </c>
      <c r="S61" s="78" t="s">
        <v>145</v>
      </c>
      <c r="T61" s="78" t="s">
        <v>145</v>
      </c>
    </row>
    <row r="62" spans="1:20" ht="20.100000000000001" customHeight="1">
      <c r="A62" s="189" t="s">
        <v>2019</v>
      </c>
      <c r="B62" s="190">
        <v>0</v>
      </c>
      <c r="C62" s="190">
        <v>0</v>
      </c>
      <c r="D62" s="190">
        <v>0</v>
      </c>
      <c r="E62" s="190">
        <v>0</v>
      </c>
      <c r="F62" s="189" t="s">
        <v>145</v>
      </c>
      <c r="G62" s="78" t="s">
        <v>3407</v>
      </c>
      <c r="H62" s="78" t="s">
        <v>1928</v>
      </c>
      <c r="I62" s="78" t="s">
        <v>2020</v>
      </c>
      <c r="J62" s="78" t="s">
        <v>145</v>
      </c>
      <c r="K62" s="78" t="s">
        <v>145</v>
      </c>
      <c r="M62" s="78" t="s">
        <v>145</v>
      </c>
      <c r="O62" s="78" t="s">
        <v>145</v>
      </c>
      <c r="P62" s="78" t="s">
        <v>145</v>
      </c>
      <c r="Q62" s="78" t="s">
        <v>145</v>
      </c>
      <c r="R62" s="78" t="s">
        <v>145</v>
      </c>
      <c r="S62" s="78" t="s">
        <v>145</v>
      </c>
      <c r="T62" s="78" t="s">
        <v>145</v>
      </c>
    </row>
    <row r="63" spans="1:20" ht="20.100000000000001" customHeight="1">
      <c r="A63" s="189" t="s">
        <v>2021</v>
      </c>
      <c r="B63" s="190">
        <v>0</v>
      </c>
      <c r="C63" s="190">
        <v>0</v>
      </c>
      <c r="D63" s="190">
        <v>0</v>
      </c>
      <c r="E63" s="190">
        <v>0</v>
      </c>
      <c r="F63" s="189" t="s">
        <v>145</v>
      </c>
      <c r="G63" s="78" t="s">
        <v>3407</v>
      </c>
      <c r="H63" s="78" t="s">
        <v>1928</v>
      </c>
      <c r="I63" s="78" t="s">
        <v>2022</v>
      </c>
      <c r="J63" s="78" t="s">
        <v>145</v>
      </c>
      <c r="K63" s="78" t="s">
        <v>145</v>
      </c>
      <c r="M63" s="78" t="s">
        <v>145</v>
      </c>
      <c r="O63" s="78" t="s">
        <v>145</v>
      </c>
      <c r="P63" s="78" t="s">
        <v>145</v>
      </c>
      <c r="Q63" s="78" t="s">
        <v>145</v>
      </c>
      <c r="R63" s="78" t="s">
        <v>145</v>
      </c>
      <c r="S63" s="78" t="s">
        <v>145</v>
      </c>
      <c r="T63" s="78" t="s">
        <v>145</v>
      </c>
    </row>
    <row r="64" spans="1:20" ht="20.100000000000001" customHeight="1">
      <c r="A64" s="189" t="s">
        <v>2023</v>
      </c>
      <c r="B64" s="190">
        <v>0</v>
      </c>
      <c r="C64" s="190">
        <v>0</v>
      </c>
      <c r="D64" s="190">
        <v>0</v>
      </c>
      <c r="E64" s="190">
        <v>0</v>
      </c>
      <c r="F64" s="189" t="s">
        <v>145</v>
      </c>
      <c r="G64" s="78" t="s">
        <v>3407</v>
      </c>
      <c r="H64" s="78" t="s">
        <v>1928</v>
      </c>
      <c r="I64" s="78" t="s">
        <v>2024</v>
      </c>
      <c r="J64" s="78" t="s">
        <v>145</v>
      </c>
      <c r="K64" s="78" t="s">
        <v>145</v>
      </c>
      <c r="M64" s="78" t="s">
        <v>145</v>
      </c>
      <c r="O64" s="78" t="s">
        <v>145</v>
      </c>
      <c r="P64" s="78" t="s">
        <v>145</v>
      </c>
      <c r="Q64" s="78" t="s">
        <v>145</v>
      </c>
      <c r="R64" s="78" t="s">
        <v>145</v>
      </c>
      <c r="S64" s="78" t="s">
        <v>145</v>
      </c>
      <c r="T64" s="78" t="s">
        <v>145</v>
      </c>
    </row>
    <row r="65" spans="1:20" ht="20.100000000000001" customHeight="1">
      <c r="A65" s="189" t="s">
        <v>2025</v>
      </c>
      <c r="B65" s="190">
        <v>0</v>
      </c>
      <c r="C65" s="190">
        <v>0</v>
      </c>
      <c r="D65" s="190">
        <v>0</v>
      </c>
      <c r="E65" s="190">
        <v>0</v>
      </c>
      <c r="F65" s="189" t="s">
        <v>145</v>
      </c>
      <c r="G65" s="78" t="s">
        <v>3407</v>
      </c>
      <c r="H65" s="78" t="s">
        <v>1928</v>
      </c>
      <c r="I65" s="78" t="s">
        <v>2026</v>
      </c>
      <c r="J65" s="78" t="s">
        <v>145</v>
      </c>
      <c r="K65" s="78" t="s">
        <v>145</v>
      </c>
      <c r="M65" s="78" t="s">
        <v>145</v>
      </c>
      <c r="O65" s="78" t="s">
        <v>145</v>
      </c>
      <c r="P65" s="78" t="s">
        <v>145</v>
      </c>
      <c r="Q65" s="78" t="s">
        <v>145</v>
      </c>
      <c r="R65" s="78" t="s">
        <v>145</v>
      </c>
      <c r="S65" s="78" t="s">
        <v>145</v>
      </c>
      <c r="T65" s="78" t="s">
        <v>145</v>
      </c>
    </row>
    <row r="66" spans="1:20" ht="20.100000000000001" customHeight="1">
      <c r="A66" s="189" t="s">
        <v>2027</v>
      </c>
      <c r="B66" s="190">
        <v>0</v>
      </c>
      <c r="C66" s="190">
        <v>0</v>
      </c>
      <c r="D66" s="190">
        <v>0</v>
      </c>
      <c r="E66" s="190">
        <v>0</v>
      </c>
      <c r="F66" s="189" t="s">
        <v>145</v>
      </c>
      <c r="G66" s="78" t="s">
        <v>3407</v>
      </c>
      <c r="H66" s="78" t="s">
        <v>1928</v>
      </c>
      <c r="I66" s="78" t="s">
        <v>2028</v>
      </c>
      <c r="J66" s="78" t="s">
        <v>145</v>
      </c>
      <c r="K66" s="78" t="s">
        <v>145</v>
      </c>
      <c r="M66" s="78" t="s">
        <v>145</v>
      </c>
      <c r="O66" s="78" t="s">
        <v>145</v>
      </c>
      <c r="P66" s="78" t="s">
        <v>145</v>
      </c>
      <c r="Q66" s="78" t="s">
        <v>145</v>
      </c>
      <c r="R66" s="78" t="s">
        <v>145</v>
      </c>
      <c r="S66" s="78" t="s">
        <v>145</v>
      </c>
      <c r="T66" s="78" t="s">
        <v>145</v>
      </c>
    </row>
    <row r="67" spans="1:20" ht="20.100000000000001" customHeight="1">
      <c r="A67" s="189" t="s">
        <v>2029</v>
      </c>
      <c r="B67" s="190">
        <v>6884.7</v>
      </c>
      <c r="C67" s="190">
        <v>0</v>
      </c>
      <c r="D67" s="190">
        <v>0</v>
      </c>
      <c r="E67" s="190">
        <v>6884.7</v>
      </c>
      <c r="F67" s="189" t="s">
        <v>145</v>
      </c>
      <c r="G67" s="78" t="s">
        <v>3407</v>
      </c>
      <c r="H67" s="78" t="s">
        <v>1928</v>
      </c>
      <c r="I67" s="78" t="s">
        <v>2030</v>
      </c>
      <c r="J67" s="78" t="s">
        <v>145</v>
      </c>
      <c r="K67" s="78" t="s">
        <v>145</v>
      </c>
      <c r="M67" s="78" t="s">
        <v>145</v>
      </c>
      <c r="O67" s="78" t="s">
        <v>145</v>
      </c>
      <c r="P67" s="78" t="s">
        <v>145</v>
      </c>
      <c r="Q67" s="78" t="s">
        <v>145</v>
      </c>
      <c r="R67" s="78" t="s">
        <v>145</v>
      </c>
      <c r="S67" s="78" t="s">
        <v>145</v>
      </c>
      <c r="T67" s="78" t="s">
        <v>145</v>
      </c>
    </row>
    <row r="68" spans="1:20" ht="20.100000000000001" customHeight="1">
      <c r="A68" s="189" t="s">
        <v>2031</v>
      </c>
      <c r="B68" s="190">
        <v>0</v>
      </c>
      <c r="C68" s="190">
        <v>8971.5</v>
      </c>
      <c r="D68" s="190">
        <v>0</v>
      </c>
      <c r="E68" s="190">
        <v>8971.5</v>
      </c>
      <c r="F68" s="189" t="s">
        <v>145</v>
      </c>
      <c r="G68" s="78" t="s">
        <v>3407</v>
      </c>
      <c r="H68" s="78" t="s">
        <v>1928</v>
      </c>
      <c r="I68" s="78" t="s">
        <v>2032</v>
      </c>
      <c r="J68" s="78" t="s">
        <v>145</v>
      </c>
      <c r="K68" s="78" t="s">
        <v>145</v>
      </c>
      <c r="M68" s="78" t="s">
        <v>145</v>
      </c>
      <c r="O68" s="78" t="s">
        <v>145</v>
      </c>
      <c r="P68" s="78" t="s">
        <v>145</v>
      </c>
      <c r="Q68" s="78" t="s">
        <v>145</v>
      </c>
      <c r="R68" s="78" t="s">
        <v>145</v>
      </c>
      <c r="S68" s="78" t="s">
        <v>145</v>
      </c>
      <c r="T68" s="78" t="s">
        <v>145</v>
      </c>
    </row>
    <row r="69" spans="1:20" ht="20.100000000000001" customHeight="1">
      <c r="A69" s="189" t="s">
        <v>2033</v>
      </c>
      <c r="B69" s="190">
        <v>0</v>
      </c>
      <c r="C69" s="190">
        <v>0</v>
      </c>
      <c r="D69" s="190">
        <v>5080.6000000000004</v>
      </c>
      <c r="E69" s="190">
        <v>5080.6000000000004</v>
      </c>
      <c r="F69" s="189" t="s">
        <v>145</v>
      </c>
      <c r="G69" s="78" t="s">
        <v>3407</v>
      </c>
      <c r="H69" s="78" t="s">
        <v>1928</v>
      </c>
      <c r="I69" s="78" t="s">
        <v>2034</v>
      </c>
      <c r="J69" s="78" t="s">
        <v>145</v>
      </c>
      <c r="K69" s="78" t="s">
        <v>145</v>
      </c>
      <c r="M69" s="78" t="s">
        <v>145</v>
      </c>
      <c r="O69" s="78" t="s">
        <v>145</v>
      </c>
      <c r="P69" s="78" t="s">
        <v>145</v>
      </c>
      <c r="Q69" s="78" t="s">
        <v>145</v>
      </c>
      <c r="R69" s="78" t="s">
        <v>145</v>
      </c>
      <c r="S69" s="78" t="s">
        <v>145</v>
      </c>
      <c r="T69" s="78" t="s">
        <v>145</v>
      </c>
    </row>
    <row r="70" spans="1:20" ht="20.100000000000001" customHeight="1">
      <c r="A70" s="189" t="s">
        <v>2035</v>
      </c>
      <c r="B70" s="190">
        <v>6884.7</v>
      </c>
      <c r="C70" s="190">
        <v>8971.5</v>
      </c>
      <c r="D70" s="190">
        <v>5080.6000000000004</v>
      </c>
      <c r="E70" s="190">
        <v>20936.8</v>
      </c>
      <c r="F70" s="189" t="s">
        <v>145</v>
      </c>
      <c r="G70" s="78" t="s">
        <v>3407</v>
      </c>
      <c r="H70" s="78" t="s">
        <v>1928</v>
      </c>
      <c r="I70" s="78" t="s">
        <v>2036</v>
      </c>
      <c r="J70" s="78" t="s">
        <v>145</v>
      </c>
      <c r="K70" s="78" t="s">
        <v>145</v>
      </c>
      <c r="M70" s="78" t="s">
        <v>145</v>
      </c>
      <c r="O70" s="78" t="s">
        <v>145</v>
      </c>
      <c r="P70" s="78" t="s">
        <v>145</v>
      </c>
      <c r="Q70" s="78" t="s">
        <v>145</v>
      </c>
      <c r="R70" s="78" t="s">
        <v>145</v>
      </c>
      <c r="S70" s="78" t="s">
        <v>145</v>
      </c>
      <c r="T70" s="78" t="s">
        <v>145</v>
      </c>
    </row>
    <row r="71" spans="1:20" ht="20.100000000000001" customHeight="1">
      <c r="A71" s="189" t="s">
        <v>1930</v>
      </c>
      <c r="B71" s="190">
        <v>0</v>
      </c>
      <c r="C71" s="190">
        <v>0</v>
      </c>
      <c r="D71" s="190">
        <v>0</v>
      </c>
      <c r="E71" s="190">
        <v>0</v>
      </c>
      <c r="F71" s="189" t="s">
        <v>145</v>
      </c>
      <c r="G71" s="78" t="s">
        <v>3407</v>
      </c>
      <c r="H71" s="78" t="s">
        <v>1928</v>
      </c>
      <c r="I71" s="78" t="s">
        <v>145</v>
      </c>
      <c r="J71" s="78" t="s">
        <v>145</v>
      </c>
      <c r="K71" s="78" t="s">
        <v>145</v>
      </c>
      <c r="M71" s="78" t="s">
        <v>145</v>
      </c>
      <c r="O71" s="78" t="s">
        <v>145</v>
      </c>
      <c r="P71" s="78" t="s">
        <v>145</v>
      </c>
      <c r="Q71" s="78" t="s">
        <v>145</v>
      </c>
      <c r="R71" s="78" t="s">
        <v>145</v>
      </c>
      <c r="S71" s="78" t="s">
        <v>145</v>
      </c>
      <c r="T71" s="78" t="s">
        <v>145</v>
      </c>
    </row>
    <row r="72" spans="1:20" ht="20.100000000000001" customHeight="1">
      <c r="A72" s="189" t="s">
        <v>2037</v>
      </c>
      <c r="B72" s="190">
        <v>0</v>
      </c>
      <c r="C72" s="190">
        <v>0</v>
      </c>
      <c r="D72" s="190">
        <v>0</v>
      </c>
      <c r="E72" s="190">
        <v>0</v>
      </c>
      <c r="F72" s="189" t="s">
        <v>145</v>
      </c>
      <c r="G72" s="78" t="s">
        <v>3407</v>
      </c>
      <c r="H72" s="78" t="s">
        <v>1928</v>
      </c>
      <c r="I72" s="78" t="s">
        <v>2038</v>
      </c>
      <c r="J72" s="78" t="s">
        <v>145</v>
      </c>
      <c r="K72" s="78" t="s">
        <v>145</v>
      </c>
      <c r="M72" s="78" t="s">
        <v>145</v>
      </c>
      <c r="O72" s="78" t="s">
        <v>145</v>
      </c>
      <c r="P72" s="78" t="s">
        <v>145</v>
      </c>
      <c r="Q72" s="78" t="s">
        <v>145</v>
      </c>
      <c r="R72" s="78" t="s">
        <v>145</v>
      </c>
      <c r="S72" s="78" t="s">
        <v>145</v>
      </c>
      <c r="T72" s="78" t="s">
        <v>145</v>
      </c>
    </row>
    <row r="73" spans="1:20" ht="20.100000000000001" customHeight="1">
      <c r="A73" s="189" t="s">
        <v>2039</v>
      </c>
      <c r="B73" s="190">
        <v>0</v>
      </c>
      <c r="C73" s="190">
        <v>0</v>
      </c>
      <c r="D73" s="190">
        <v>0</v>
      </c>
      <c r="E73" s="190">
        <v>0</v>
      </c>
      <c r="F73" s="189" t="s">
        <v>145</v>
      </c>
      <c r="G73" s="78" t="s">
        <v>3407</v>
      </c>
      <c r="H73" s="78" t="s">
        <v>1928</v>
      </c>
      <c r="I73" s="78" t="s">
        <v>2040</v>
      </c>
      <c r="J73" s="78" t="s">
        <v>145</v>
      </c>
      <c r="K73" s="78" t="s">
        <v>145</v>
      </c>
      <c r="M73" s="78" t="s">
        <v>145</v>
      </c>
      <c r="O73" s="78" t="s">
        <v>145</v>
      </c>
      <c r="P73" s="78" t="s">
        <v>145</v>
      </c>
      <c r="Q73" s="78" t="s">
        <v>145</v>
      </c>
      <c r="R73" s="78" t="s">
        <v>145</v>
      </c>
      <c r="S73" s="78" t="s">
        <v>145</v>
      </c>
      <c r="T73" s="78" t="s">
        <v>145</v>
      </c>
    </row>
    <row r="74" spans="1:20" ht="20.100000000000001" customHeight="1">
      <c r="A74" s="189" t="s">
        <v>2041</v>
      </c>
      <c r="B74" s="190">
        <v>0</v>
      </c>
      <c r="C74" s="190">
        <v>0</v>
      </c>
      <c r="D74" s="190">
        <v>0</v>
      </c>
      <c r="E74" s="190">
        <v>0</v>
      </c>
      <c r="F74" s="189" t="s">
        <v>145</v>
      </c>
      <c r="G74" s="78" t="s">
        <v>3407</v>
      </c>
      <c r="H74" s="78" t="s">
        <v>1928</v>
      </c>
      <c r="I74" s="78" t="s">
        <v>2042</v>
      </c>
      <c r="J74" s="78" t="s">
        <v>145</v>
      </c>
      <c r="K74" s="78" t="s">
        <v>145</v>
      </c>
      <c r="M74" s="78" t="s">
        <v>145</v>
      </c>
      <c r="O74" s="78" t="s">
        <v>145</v>
      </c>
      <c r="P74" s="78" t="s">
        <v>145</v>
      </c>
      <c r="Q74" s="78" t="s">
        <v>145</v>
      </c>
      <c r="R74" s="78" t="s">
        <v>145</v>
      </c>
      <c r="S74" s="78" t="s">
        <v>145</v>
      </c>
      <c r="T74" s="78" t="s">
        <v>145</v>
      </c>
    </row>
    <row r="75" spans="1:20" ht="20.100000000000001" customHeight="1">
      <c r="A75" s="189" t="s">
        <v>2043</v>
      </c>
      <c r="B75" s="190">
        <v>0</v>
      </c>
      <c r="C75" s="190">
        <v>0</v>
      </c>
      <c r="D75" s="190">
        <v>78.400000000000006</v>
      </c>
      <c r="E75" s="190">
        <v>78.400000000000006</v>
      </c>
      <c r="F75" s="189" t="s">
        <v>145</v>
      </c>
      <c r="G75" s="78" t="s">
        <v>3407</v>
      </c>
      <c r="H75" s="78" t="s">
        <v>1928</v>
      </c>
      <c r="I75" s="78" t="s">
        <v>2044</v>
      </c>
      <c r="J75" s="78" t="s">
        <v>145</v>
      </c>
      <c r="K75" s="78" t="s">
        <v>145</v>
      </c>
      <c r="M75" s="78" t="s">
        <v>145</v>
      </c>
      <c r="O75" s="78" t="s">
        <v>145</v>
      </c>
      <c r="P75" s="78" t="s">
        <v>145</v>
      </c>
      <c r="Q75" s="78" t="s">
        <v>145</v>
      </c>
      <c r="R75" s="78" t="s">
        <v>145</v>
      </c>
      <c r="S75" s="78" t="s">
        <v>145</v>
      </c>
      <c r="T75" s="78" t="s">
        <v>145</v>
      </c>
    </row>
    <row r="76" spans="1:20" ht="20.100000000000001" customHeight="1">
      <c r="A76" s="189" t="s">
        <v>2035</v>
      </c>
      <c r="B76" s="190">
        <v>0</v>
      </c>
      <c r="C76" s="190">
        <v>0</v>
      </c>
      <c r="D76" s="190">
        <v>78.400000000000006</v>
      </c>
      <c r="E76" s="190">
        <v>78.400000000000006</v>
      </c>
      <c r="F76" s="189" t="s">
        <v>145</v>
      </c>
      <c r="G76" s="78" t="s">
        <v>3407</v>
      </c>
      <c r="H76" s="78" t="s">
        <v>1928</v>
      </c>
      <c r="I76" s="78" t="s">
        <v>2036</v>
      </c>
      <c r="J76" s="78" t="s">
        <v>145</v>
      </c>
      <c r="K76" s="78" t="s">
        <v>145</v>
      </c>
      <c r="M76" s="78" t="s">
        <v>145</v>
      </c>
      <c r="O76" s="78" t="s">
        <v>145</v>
      </c>
      <c r="P76" s="78" t="s">
        <v>145</v>
      </c>
      <c r="Q76" s="78" t="s">
        <v>145</v>
      </c>
      <c r="R76" s="78" t="s">
        <v>145</v>
      </c>
      <c r="S76" s="78" t="s">
        <v>145</v>
      </c>
      <c r="T76" s="78" t="s">
        <v>145</v>
      </c>
    </row>
    <row r="77" spans="1:20" ht="20.100000000000001" customHeight="1">
      <c r="A77" s="189" t="s">
        <v>1965</v>
      </c>
      <c r="B77" s="191">
        <v>6884</v>
      </c>
      <c r="C77" s="191">
        <v>8971</v>
      </c>
      <c r="D77" s="191">
        <v>5159</v>
      </c>
      <c r="E77" s="191">
        <v>21014</v>
      </c>
      <c r="F77" s="190"/>
    </row>
    <row r="78" spans="1:20" ht="20.100000000000001" customHeight="1">
      <c r="A78" s="190"/>
      <c r="B78" s="190"/>
      <c r="C78" s="190"/>
      <c r="D78" s="190"/>
      <c r="E78" s="190"/>
      <c r="F78" s="190"/>
    </row>
    <row r="79" spans="1:20" ht="20.100000000000001" customHeight="1">
      <c r="A79" s="190" t="s">
        <v>3137</v>
      </c>
      <c r="B79" s="190"/>
      <c r="C79" s="190"/>
      <c r="D79" s="190"/>
      <c r="E79" s="190"/>
      <c r="F79" s="189" t="s">
        <v>145</v>
      </c>
      <c r="G79" s="78" t="s">
        <v>3461</v>
      </c>
      <c r="I79" s="78" t="s">
        <v>3020</v>
      </c>
      <c r="J79" s="78" t="s">
        <v>3021</v>
      </c>
      <c r="K79" s="78" t="s">
        <v>401</v>
      </c>
    </row>
    <row r="80" spans="1:20" ht="20.100000000000001" customHeight="1">
      <c r="A80" s="189" t="s">
        <v>145</v>
      </c>
      <c r="B80" s="190"/>
      <c r="C80" s="190"/>
      <c r="D80" s="190"/>
      <c r="E80" s="190"/>
      <c r="F80" s="189" t="s">
        <v>145</v>
      </c>
      <c r="G80" s="78" t="s">
        <v>3461</v>
      </c>
      <c r="H80" s="78" t="s">
        <v>1926</v>
      </c>
      <c r="I80" s="78" t="s">
        <v>145</v>
      </c>
      <c r="J80" s="78" t="s">
        <v>145</v>
      </c>
      <c r="K80" s="78" t="s">
        <v>145</v>
      </c>
      <c r="L80">
        <v>1</v>
      </c>
      <c r="M80" s="78" t="s">
        <v>145</v>
      </c>
      <c r="O80" s="78" t="s">
        <v>145</v>
      </c>
      <c r="P80" s="78" t="s">
        <v>145</v>
      </c>
      <c r="Q80" s="78" t="s">
        <v>145</v>
      </c>
      <c r="R80" s="78" t="s">
        <v>145</v>
      </c>
      <c r="S80" s="78" t="s">
        <v>145</v>
      </c>
      <c r="T80" s="78" t="s">
        <v>145</v>
      </c>
    </row>
    <row r="81" spans="1:20" ht="20.100000000000001" customHeight="1">
      <c r="A81" s="189" t="s">
        <v>1930</v>
      </c>
      <c r="B81" s="190">
        <v>0</v>
      </c>
      <c r="C81" s="190">
        <v>0</v>
      </c>
      <c r="D81" s="190">
        <v>0</v>
      </c>
      <c r="E81" s="190">
        <v>0</v>
      </c>
      <c r="F81" s="189" t="s">
        <v>145</v>
      </c>
      <c r="G81" s="78" t="s">
        <v>3461</v>
      </c>
      <c r="H81" s="78" t="s">
        <v>1928</v>
      </c>
      <c r="I81" s="78" t="s">
        <v>145</v>
      </c>
      <c r="J81" s="78" t="s">
        <v>145</v>
      </c>
      <c r="K81" s="78" t="s">
        <v>145</v>
      </c>
      <c r="M81" s="78" t="s">
        <v>145</v>
      </c>
      <c r="O81" s="78" t="s">
        <v>145</v>
      </c>
      <c r="P81" s="78" t="s">
        <v>145</v>
      </c>
      <c r="Q81" s="78" t="s">
        <v>145</v>
      </c>
      <c r="R81" s="78" t="s">
        <v>145</v>
      </c>
      <c r="S81" s="78" t="s">
        <v>145</v>
      </c>
      <c r="T81" s="78" t="s">
        <v>145</v>
      </c>
    </row>
    <row r="82" spans="1:20" ht="20.100000000000001" customHeight="1">
      <c r="A82" s="189" t="s">
        <v>3138</v>
      </c>
      <c r="B82" s="190">
        <v>0</v>
      </c>
      <c r="C82" s="190">
        <v>0</v>
      </c>
      <c r="D82" s="190">
        <v>0</v>
      </c>
      <c r="E82" s="190">
        <v>0</v>
      </c>
      <c r="F82" s="189" t="s">
        <v>145</v>
      </c>
      <c r="G82" s="78" t="s">
        <v>3461</v>
      </c>
      <c r="H82" s="78" t="s">
        <v>1928</v>
      </c>
      <c r="I82" s="78" t="s">
        <v>3139</v>
      </c>
      <c r="J82" s="78" t="s">
        <v>145</v>
      </c>
      <c r="K82" s="78" t="s">
        <v>145</v>
      </c>
      <c r="M82" s="78" t="s">
        <v>145</v>
      </c>
      <c r="O82" s="78" t="s">
        <v>145</v>
      </c>
      <c r="P82" s="78" t="s">
        <v>145</v>
      </c>
      <c r="Q82" s="78" t="s">
        <v>145</v>
      </c>
      <c r="R82" s="78" t="s">
        <v>145</v>
      </c>
      <c r="S82" s="78" t="s">
        <v>145</v>
      </c>
      <c r="T82" s="78" t="s">
        <v>145</v>
      </c>
    </row>
    <row r="83" spans="1:20" ht="20.100000000000001" customHeight="1">
      <c r="A83" s="189" t="s">
        <v>3140</v>
      </c>
      <c r="B83" s="190">
        <v>0</v>
      </c>
      <c r="C83" s="190">
        <v>0</v>
      </c>
      <c r="D83" s="190">
        <v>0</v>
      </c>
      <c r="E83" s="190">
        <v>0</v>
      </c>
      <c r="F83" s="189" t="s">
        <v>145</v>
      </c>
      <c r="G83" s="78" t="s">
        <v>3461</v>
      </c>
      <c r="H83" s="78" t="s">
        <v>1928</v>
      </c>
      <c r="I83" s="78" t="s">
        <v>3141</v>
      </c>
      <c r="J83" s="78" t="s">
        <v>145</v>
      </c>
      <c r="K83" s="78" t="s">
        <v>145</v>
      </c>
      <c r="M83" s="78" t="s">
        <v>145</v>
      </c>
      <c r="O83" s="78" t="s">
        <v>145</v>
      </c>
      <c r="P83" s="78" t="s">
        <v>145</v>
      </c>
      <c r="Q83" s="78" t="s">
        <v>145</v>
      </c>
      <c r="R83" s="78" t="s">
        <v>145</v>
      </c>
      <c r="S83" s="78" t="s">
        <v>145</v>
      </c>
      <c r="T83" s="78" t="s">
        <v>145</v>
      </c>
    </row>
    <row r="84" spans="1:20" ht="20.100000000000001" customHeight="1">
      <c r="A84" s="189" t="s">
        <v>2169</v>
      </c>
      <c r="B84" s="190">
        <v>0</v>
      </c>
      <c r="C84" s="190">
        <v>0</v>
      </c>
      <c r="D84" s="190">
        <v>0</v>
      </c>
      <c r="E84" s="190">
        <v>0</v>
      </c>
      <c r="F84" s="189" t="s">
        <v>145</v>
      </c>
      <c r="G84" s="78" t="s">
        <v>3461</v>
      </c>
      <c r="H84" s="78" t="s">
        <v>1928</v>
      </c>
      <c r="I84" s="78" t="s">
        <v>2170</v>
      </c>
      <c r="J84" s="78" t="s">
        <v>145</v>
      </c>
      <c r="K84" s="78" t="s">
        <v>145</v>
      </c>
      <c r="M84" s="78" t="s">
        <v>145</v>
      </c>
      <c r="O84" s="78" t="s">
        <v>145</v>
      </c>
      <c r="P84" s="78" t="s">
        <v>145</v>
      </c>
      <c r="Q84" s="78" t="s">
        <v>145</v>
      </c>
      <c r="R84" s="78" t="s">
        <v>145</v>
      </c>
      <c r="S84" s="78" t="s">
        <v>145</v>
      </c>
      <c r="T84" s="78" t="s">
        <v>145</v>
      </c>
    </row>
    <row r="85" spans="1:20" ht="20.100000000000001" customHeight="1">
      <c r="A85" s="189" t="s">
        <v>2205</v>
      </c>
      <c r="B85" s="190">
        <v>0</v>
      </c>
      <c r="C85" s="190">
        <v>0</v>
      </c>
      <c r="D85" s="190">
        <v>0</v>
      </c>
      <c r="E85" s="190">
        <v>0</v>
      </c>
      <c r="F85" s="189" t="s">
        <v>145</v>
      </c>
      <c r="G85" s="78" t="s">
        <v>3461</v>
      </c>
      <c r="H85" s="78" t="s">
        <v>1928</v>
      </c>
      <c r="I85" s="78" t="s">
        <v>2206</v>
      </c>
      <c r="J85" s="78" t="s">
        <v>145</v>
      </c>
      <c r="K85" s="78" t="s">
        <v>145</v>
      </c>
      <c r="M85" s="78" t="s">
        <v>145</v>
      </c>
      <c r="O85" s="78" t="s">
        <v>145</v>
      </c>
      <c r="P85" s="78" t="s">
        <v>145</v>
      </c>
      <c r="Q85" s="78" t="s">
        <v>145</v>
      </c>
      <c r="R85" s="78" t="s">
        <v>145</v>
      </c>
      <c r="S85" s="78" t="s">
        <v>145</v>
      </c>
      <c r="T85" s="78" t="s">
        <v>145</v>
      </c>
    </row>
    <row r="86" spans="1:20" ht="20.100000000000001" customHeight="1">
      <c r="A86" s="189" t="s">
        <v>2175</v>
      </c>
      <c r="B86" s="190">
        <v>0</v>
      </c>
      <c r="C86" s="190">
        <v>0</v>
      </c>
      <c r="D86" s="190">
        <v>0</v>
      </c>
      <c r="E86" s="190">
        <v>0</v>
      </c>
      <c r="F86" s="189" t="s">
        <v>145</v>
      </c>
      <c r="G86" s="78" t="s">
        <v>3461</v>
      </c>
      <c r="H86" s="78" t="s">
        <v>1928</v>
      </c>
      <c r="I86" s="78" t="s">
        <v>2176</v>
      </c>
      <c r="J86" s="78" t="s">
        <v>145</v>
      </c>
      <c r="K86" s="78" t="s">
        <v>145</v>
      </c>
      <c r="M86" s="78" t="s">
        <v>145</v>
      </c>
      <c r="O86" s="78" t="s">
        <v>145</v>
      </c>
      <c r="P86" s="78" t="s">
        <v>145</v>
      </c>
      <c r="Q86" s="78" t="s">
        <v>145</v>
      </c>
      <c r="R86" s="78" t="s">
        <v>145</v>
      </c>
      <c r="S86" s="78" t="s">
        <v>145</v>
      </c>
      <c r="T86" s="78" t="s">
        <v>145</v>
      </c>
    </row>
    <row r="87" spans="1:20" ht="20.100000000000001" customHeight="1">
      <c r="A87" s="189" t="s">
        <v>3142</v>
      </c>
      <c r="B87" s="190">
        <v>0</v>
      </c>
      <c r="C87" s="190">
        <v>0</v>
      </c>
      <c r="D87" s="190">
        <v>0</v>
      </c>
      <c r="E87" s="190">
        <v>0</v>
      </c>
      <c r="F87" s="189" t="s">
        <v>145</v>
      </c>
      <c r="G87" s="78" t="s">
        <v>3461</v>
      </c>
      <c r="H87" s="78" t="s">
        <v>1928</v>
      </c>
      <c r="I87" s="78" t="s">
        <v>3143</v>
      </c>
      <c r="J87" s="78" t="s">
        <v>145</v>
      </c>
      <c r="K87" s="78" t="s">
        <v>145</v>
      </c>
      <c r="M87" s="78" t="s">
        <v>145</v>
      </c>
      <c r="O87" s="78" t="s">
        <v>145</v>
      </c>
      <c r="P87" s="78" t="s">
        <v>145</v>
      </c>
      <c r="Q87" s="78" t="s">
        <v>145</v>
      </c>
      <c r="R87" s="78" t="s">
        <v>145</v>
      </c>
      <c r="S87" s="78" t="s">
        <v>145</v>
      </c>
      <c r="T87" s="78" t="s">
        <v>145</v>
      </c>
    </row>
    <row r="88" spans="1:20" ht="20.100000000000001" customHeight="1">
      <c r="A88" s="189" t="s">
        <v>3144</v>
      </c>
      <c r="B88" s="190">
        <v>0</v>
      </c>
      <c r="C88" s="190">
        <v>0</v>
      </c>
      <c r="D88" s="190">
        <v>852.8</v>
      </c>
      <c r="E88" s="190">
        <v>852.8</v>
      </c>
      <c r="F88" s="189" t="s">
        <v>145</v>
      </c>
      <c r="G88" s="78" t="s">
        <v>3461</v>
      </c>
      <c r="H88" s="78" t="s">
        <v>1928</v>
      </c>
      <c r="I88" s="78" t="s">
        <v>2210</v>
      </c>
      <c r="J88" s="78" t="s">
        <v>145</v>
      </c>
      <c r="K88" s="78" t="s">
        <v>145</v>
      </c>
      <c r="M88" s="78" t="s">
        <v>145</v>
      </c>
      <c r="O88" s="78" t="s">
        <v>145</v>
      </c>
      <c r="P88" s="78" t="s">
        <v>145</v>
      </c>
      <c r="Q88" s="78" t="s">
        <v>145</v>
      </c>
      <c r="R88" s="78" t="s">
        <v>145</v>
      </c>
      <c r="S88" s="78" t="s">
        <v>145</v>
      </c>
      <c r="T88" s="78" t="s">
        <v>145</v>
      </c>
    </row>
    <row r="89" spans="1:20" ht="20.100000000000001" customHeight="1">
      <c r="A89" s="189" t="s">
        <v>3145</v>
      </c>
      <c r="B89" s="190">
        <v>0</v>
      </c>
      <c r="C89" s="190">
        <v>0</v>
      </c>
      <c r="D89" s="190">
        <v>2473.9</v>
      </c>
      <c r="E89" s="190">
        <v>2473.9</v>
      </c>
      <c r="F89" s="189" t="s">
        <v>145</v>
      </c>
      <c r="G89" s="78" t="s">
        <v>3461</v>
      </c>
      <c r="H89" s="78" t="s">
        <v>1928</v>
      </c>
      <c r="I89" s="78" t="s">
        <v>2212</v>
      </c>
      <c r="J89" s="78" t="s">
        <v>145</v>
      </c>
      <c r="K89" s="78" t="s">
        <v>145</v>
      </c>
      <c r="M89" s="78" t="s">
        <v>145</v>
      </c>
      <c r="O89" s="78" t="s">
        <v>145</v>
      </c>
      <c r="P89" s="78" t="s">
        <v>145</v>
      </c>
      <c r="Q89" s="78" t="s">
        <v>145</v>
      </c>
      <c r="R89" s="78" t="s">
        <v>145</v>
      </c>
      <c r="S89" s="78" t="s">
        <v>145</v>
      </c>
      <c r="T89" s="78" t="s">
        <v>145</v>
      </c>
    </row>
    <row r="90" spans="1:20" ht="20.100000000000001" customHeight="1">
      <c r="A90" s="189" t="s">
        <v>3146</v>
      </c>
      <c r="B90" s="190">
        <v>0</v>
      </c>
      <c r="C90" s="190">
        <v>0</v>
      </c>
      <c r="D90" s="190">
        <v>1126.9000000000001</v>
      </c>
      <c r="E90" s="190">
        <v>1126.9000000000001</v>
      </c>
      <c r="F90" s="189" t="s">
        <v>145</v>
      </c>
      <c r="G90" s="78" t="s">
        <v>3461</v>
      </c>
      <c r="H90" s="78" t="s">
        <v>1928</v>
      </c>
      <c r="I90" s="78" t="s">
        <v>2214</v>
      </c>
      <c r="J90" s="78" t="s">
        <v>145</v>
      </c>
      <c r="K90" s="78" t="s">
        <v>145</v>
      </c>
      <c r="M90" s="78" t="s">
        <v>145</v>
      </c>
      <c r="O90" s="78" t="s">
        <v>145</v>
      </c>
      <c r="P90" s="78" t="s">
        <v>145</v>
      </c>
      <c r="Q90" s="78" t="s">
        <v>145</v>
      </c>
      <c r="R90" s="78" t="s">
        <v>145</v>
      </c>
      <c r="S90" s="78" t="s">
        <v>145</v>
      </c>
      <c r="T90" s="78" t="s">
        <v>145</v>
      </c>
    </row>
    <row r="91" spans="1:20" ht="20.100000000000001" customHeight="1">
      <c r="A91" s="189" t="s">
        <v>1951</v>
      </c>
      <c r="B91" s="190">
        <v>0</v>
      </c>
      <c r="C91" s="190">
        <v>0</v>
      </c>
      <c r="D91" s="190">
        <v>4453.6000000000004</v>
      </c>
      <c r="E91" s="190">
        <v>4453.6000000000004</v>
      </c>
      <c r="F91" s="189" t="s">
        <v>145</v>
      </c>
      <c r="G91" s="78" t="s">
        <v>3461</v>
      </c>
      <c r="H91" s="78" t="s">
        <v>1928</v>
      </c>
      <c r="I91" s="78" t="s">
        <v>1952</v>
      </c>
      <c r="J91" s="78" t="s">
        <v>145</v>
      </c>
      <c r="K91" s="78" t="s">
        <v>145</v>
      </c>
      <c r="M91" s="78" t="s">
        <v>145</v>
      </c>
      <c r="O91" s="78" t="s">
        <v>145</v>
      </c>
      <c r="P91" s="78" t="s">
        <v>145</v>
      </c>
      <c r="Q91" s="78" t="s">
        <v>145</v>
      </c>
      <c r="R91" s="78" t="s">
        <v>145</v>
      </c>
      <c r="S91" s="78" t="s">
        <v>145</v>
      </c>
      <c r="T91" s="78" t="s">
        <v>145</v>
      </c>
    </row>
    <row r="92" spans="1:20" ht="20.100000000000001" customHeight="1">
      <c r="A92" s="189" t="s">
        <v>1930</v>
      </c>
      <c r="B92" s="190">
        <v>0</v>
      </c>
      <c r="C92" s="190">
        <v>0</v>
      </c>
      <c r="D92" s="190">
        <v>0</v>
      </c>
      <c r="E92" s="190">
        <v>0</v>
      </c>
      <c r="F92" s="189" t="s">
        <v>145</v>
      </c>
      <c r="G92" s="78" t="s">
        <v>3461</v>
      </c>
      <c r="H92" s="78" t="s">
        <v>1928</v>
      </c>
      <c r="I92" s="78" t="s">
        <v>145</v>
      </c>
      <c r="J92" s="78" t="s">
        <v>145</v>
      </c>
      <c r="K92" s="78" t="s">
        <v>145</v>
      </c>
      <c r="M92" s="78" t="s">
        <v>145</v>
      </c>
      <c r="O92" s="78" t="s">
        <v>145</v>
      </c>
      <c r="P92" s="78" t="s">
        <v>145</v>
      </c>
      <c r="Q92" s="78" t="s">
        <v>145</v>
      </c>
      <c r="R92" s="78" t="s">
        <v>145</v>
      </c>
      <c r="S92" s="78" t="s">
        <v>145</v>
      </c>
      <c r="T92" s="78" t="s">
        <v>145</v>
      </c>
    </row>
    <row r="93" spans="1:20" ht="20.100000000000001" customHeight="1">
      <c r="A93" s="189" t="s">
        <v>2215</v>
      </c>
      <c r="B93" s="190">
        <v>0</v>
      </c>
      <c r="C93" s="190">
        <v>0</v>
      </c>
      <c r="D93" s="190">
        <v>0</v>
      </c>
      <c r="E93" s="190">
        <v>0</v>
      </c>
      <c r="F93" s="189" t="s">
        <v>145</v>
      </c>
      <c r="G93" s="78" t="s">
        <v>3461</v>
      </c>
      <c r="H93" s="78" t="s">
        <v>1928</v>
      </c>
      <c r="I93" s="78" t="s">
        <v>2216</v>
      </c>
      <c r="J93" s="78" t="s">
        <v>145</v>
      </c>
      <c r="K93" s="78" t="s">
        <v>145</v>
      </c>
      <c r="M93" s="78" t="s">
        <v>145</v>
      </c>
      <c r="O93" s="78" t="s">
        <v>145</v>
      </c>
      <c r="P93" s="78" t="s">
        <v>145</v>
      </c>
      <c r="Q93" s="78" t="s">
        <v>145</v>
      </c>
      <c r="R93" s="78" t="s">
        <v>145</v>
      </c>
      <c r="S93" s="78" t="s">
        <v>145</v>
      </c>
      <c r="T93" s="78" t="s">
        <v>145</v>
      </c>
    </row>
    <row r="94" spans="1:20" ht="20.100000000000001" customHeight="1">
      <c r="A94" s="189" t="s">
        <v>2217</v>
      </c>
      <c r="B94" s="190">
        <v>0</v>
      </c>
      <c r="C94" s="190">
        <v>0</v>
      </c>
      <c r="D94" s="190">
        <v>0</v>
      </c>
      <c r="E94" s="190">
        <v>0</v>
      </c>
      <c r="F94" s="189" t="s">
        <v>145</v>
      </c>
      <c r="G94" s="78" t="s">
        <v>3461</v>
      </c>
      <c r="H94" s="78" t="s">
        <v>1928</v>
      </c>
      <c r="I94" s="78" t="s">
        <v>2218</v>
      </c>
      <c r="J94" s="78" t="s">
        <v>145</v>
      </c>
      <c r="K94" s="78" t="s">
        <v>145</v>
      </c>
      <c r="M94" s="78" t="s">
        <v>145</v>
      </c>
      <c r="O94" s="78" t="s">
        <v>145</v>
      </c>
      <c r="P94" s="78" t="s">
        <v>145</v>
      </c>
      <c r="Q94" s="78" t="s">
        <v>145</v>
      </c>
      <c r="R94" s="78" t="s">
        <v>145</v>
      </c>
      <c r="S94" s="78" t="s">
        <v>145</v>
      </c>
      <c r="T94" s="78" t="s">
        <v>145</v>
      </c>
    </row>
    <row r="95" spans="1:20" ht="20.100000000000001" customHeight="1">
      <c r="A95" s="189" t="s">
        <v>3147</v>
      </c>
      <c r="B95" s="190">
        <v>0</v>
      </c>
      <c r="C95" s="190">
        <v>0</v>
      </c>
      <c r="D95" s="190">
        <v>1746.4</v>
      </c>
      <c r="E95" s="190">
        <v>1746.4</v>
      </c>
      <c r="F95" s="189" t="s">
        <v>145</v>
      </c>
      <c r="G95" s="78" t="s">
        <v>3461</v>
      </c>
      <c r="H95" s="78" t="s">
        <v>1928</v>
      </c>
      <c r="I95" s="78" t="s">
        <v>3148</v>
      </c>
      <c r="J95" s="78" t="s">
        <v>145</v>
      </c>
      <c r="K95" s="78" t="s">
        <v>145</v>
      </c>
      <c r="M95" s="78" t="s">
        <v>145</v>
      </c>
      <c r="O95" s="78" t="s">
        <v>145</v>
      </c>
      <c r="P95" s="78" t="s">
        <v>145</v>
      </c>
      <c r="Q95" s="78" t="s">
        <v>145</v>
      </c>
      <c r="R95" s="78" t="s">
        <v>145</v>
      </c>
      <c r="S95" s="78" t="s">
        <v>145</v>
      </c>
      <c r="T95" s="78" t="s">
        <v>145</v>
      </c>
    </row>
    <row r="96" spans="1:20" ht="20.100000000000001" customHeight="1">
      <c r="A96" s="189" t="s">
        <v>2149</v>
      </c>
      <c r="B96" s="190">
        <v>0</v>
      </c>
      <c r="C96" s="190">
        <v>0</v>
      </c>
      <c r="D96" s="190">
        <v>0</v>
      </c>
      <c r="E96" s="190">
        <v>0</v>
      </c>
      <c r="F96" s="189" t="s">
        <v>145</v>
      </c>
      <c r="G96" s="78" t="s">
        <v>3461</v>
      </c>
      <c r="H96" s="78" t="s">
        <v>1928</v>
      </c>
      <c r="I96" s="78" t="s">
        <v>2150</v>
      </c>
      <c r="J96" s="78" t="s">
        <v>145</v>
      </c>
      <c r="K96" s="78" t="s">
        <v>145</v>
      </c>
      <c r="M96" s="78" t="s">
        <v>145</v>
      </c>
      <c r="O96" s="78" t="s">
        <v>145</v>
      </c>
      <c r="P96" s="78" t="s">
        <v>145</v>
      </c>
      <c r="Q96" s="78" t="s">
        <v>145</v>
      </c>
      <c r="R96" s="78" t="s">
        <v>145</v>
      </c>
      <c r="S96" s="78" t="s">
        <v>145</v>
      </c>
      <c r="T96" s="78" t="s">
        <v>145</v>
      </c>
    </row>
    <row r="97" spans="1:20" ht="20.100000000000001" customHeight="1">
      <c r="A97" s="189" t="s">
        <v>3149</v>
      </c>
      <c r="B97" s="190">
        <v>0</v>
      </c>
      <c r="C97" s="190">
        <v>0</v>
      </c>
      <c r="D97" s="190">
        <v>530.6</v>
      </c>
      <c r="E97" s="190">
        <v>530.6</v>
      </c>
      <c r="F97" s="189" t="s">
        <v>145</v>
      </c>
      <c r="G97" s="78" t="s">
        <v>3461</v>
      </c>
      <c r="H97" s="78" t="s">
        <v>1928</v>
      </c>
      <c r="I97" s="78" t="s">
        <v>3150</v>
      </c>
      <c r="J97" s="78" t="s">
        <v>145</v>
      </c>
      <c r="K97" s="78" t="s">
        <v>145</v>
      </c>
      <c r="M97" s="78" t="s">
        <v>145</v>
      </c>
      <c r="O97" s="78" t="s">
        <v>145</v>
      </c>
      <c r="P97" s="78" t="s">
        <v>145</v>
      </c>
      <c r="Q97" s="78" t="s">
        <v>145</v>
      </c>
      <c r="R97" s="78" t="s">
        <v>145</v>
      </c>
      <c r="S97" s="78" t="s">
        <v>145</v>
      </c>
      <c r="T97" s="78" t="s">
        <v>145</v>
      </c>
    </row>
    <row r="98" spans="1:20" ht="20.100000000000001" customHeight="1">
      <c r="A98" s="189" t="s">
        <v>1951</v>
      </c>
      <c r="B98" s="190">
        <v>0</v>
      </c>
      <c r="C98" s="190">
        <v>0</v>
      </c>
      <c r="D98" s="190">
        <v>2277</v>
      </c>
      <c r="E98" s="190">
        <v>2277</v>
      </c>
      <c r="F98" s="189" t="s">
        <v>145</v>
      </c>
      <c r="G98" s="78" t="s">
        <v>3461</v>
      </c>
      <c r="H98" s="78" t="s">
        <v>1928</v>
      </c>
      <c r="I98" s="78" t="s">
        <v>1952</v>
      </c>
      <c r="J98" s="78" t="s">
        <v>145</v>
      </c>
      <c r="K98" s="78" t="s">
        <v>145</v>
      </c>
      <c r="M98" s="78" t="s">
        <v>145</v>
      </c>
      <c r="O98" s="78" t="s">
        <v>145</v>
      </c>
      <c r="P98" s="78" t="s">
        <v>145</v>
      </c>
      <c r="Q98" s="78" t="s">
        <v>145</v>
      </c>
      <c r="R98" s="78" t="s">
        <v>145</v>
      </c>
      <c r="S98" s="78" t="s">
        <v>145</v>
      </c>
      <c r="T98" s="78" t="s">
        <v>145</v>
      </c>
    </row>
    <row r="99" spans="1:20" ht="20.100000000000001" customHeight="1">
      <c r="A99" s="189" t="s">
        <v>1930</v>
      </c>
      <c r="B99" s="190">
        <v>0</v>
      </c>
      <c r="C99" s="190">
        <v>0</v>
      </c>
      <c r="D99" s="190">
        <v>0</v>
      </c>
      <c r="E99" s="190">
        <v>0</v>
      </c>
      <c r="F99" s="189" t="s">
        <v>145</v>
      </c>
      <c r="G99" s="78" t="s">
        <v>3461</v>
      </c>
      <c r="H99" s="78" t="s">
        <v>1928</v>
      </c>
      <c r="I99" s="78" t="s">
        <v>145</v>
      </c>
      <c r="J99" s="78" t="s">
        <v>145</v>
      </c>
      <c r="K99" s="78" t="s">
        <v>145</v>
      </c>
      <c r="M99" s="78" t="s">
        <v>145</v>
      </c>
      <c r="O99" s="78" t="s">
        <v>145</v>
      </c>
      <c r="P99" s="78" t="s">
        <v>145</v>
      </c>
      <c r="Q99" s="78" t="s">
        <v>145</v>
      </c>
      <c r="R99" s="78" t="s">
        <v>145</v>
      </c>
      <c r="S99" s="78" t="s">
        <v>145</v>
      </c>
      <c r="T99" s="78" t="s">
        <v>145</v>
      </c>
    </row>
    <row r="100" spans="1:20" ht="20.100000000000001" customHeight="1">
      <c r="A100" s="189" t="s">
        <v>3151</v>
      </c>
      <c r="B100" s="190">
        <v>0</v>
      </c>
      <c r="C100" s="190">
        <v>0</v>
      </c>
      <c r="D100" s="190">
        <v>6730.6</v>
      </c>
      <c r="E100" s="190">
        <v>6730.6</v>
      </c>
      <c r="F100" s="189" t="s">
        <v>145</v>
      </c>
      <c r="G100" s="78" t="s">
        <v>3461</v>
      </c>
      <c r="H100" s="78" t="s">
        <v>1928</v>
      </c>
      <c r="I100" s="78" t="s">
        <v>3152</v>
      </c>
      <c r="J100" s="78" t="s">
        <v>145</v>
      </c>
      <c r="K100" s="78" t="s">
        <v>145</v>
      </c>
      <c r="M100" s="78" t="s">
        <v>145</v>
      </c>
      <c r="O100" s="78" t="s">
        <v>145</v>
      </c>
      <c r="P100" s="78" t="s">
        <v>145</v>
      </c>
      <c r="Q100" s="78" t="s">
        <v>145</v>
      </c>
      <c r="R100" s="78" t="s">
        <v>145</v>
      </c>
      <c r="S100" s="78" t="s">
        <v>145</v>
      </c>
      <c r="T100" s="78" t="s">
        <v>145</v>
      </c>
    </row>
    <row r="101" spans="1:20" ht="20.100000000000001" customHeight="1">
      <c r="A101" s="189" t="s">
        <v>1965</v>
      </c>
      <c r="B101" s="191">
        <v>0</v>
      </c>
      <c r="C101" s="191">
        <v>0</v>
      </c>
      <c r="D101" s="191">
        <v>6730</v>
      </c>
      <c r="E101" s="191">
        <v>6730</v>
      </c>
      <c r="F101" s="190"/>
    </row>
    <row r="102" spans="1:20" ht="20.100000000000001" customHeight="1">
      <c r="A102" s="190"/>
      <c r="B102" s="190"/>
      <c r="C102" s="190"/>
      <c r="D102" s="190"/>
      <c r="E102" s="190"/>
      <c r="F102" s="190"/>
    </row>
    <row r="103" spans="1:20" ht="20.100000000000001" customHeight="1">
      <c r="A103" s="190" t="s">
        <v>3153</v>
      </c>
      <c r="B103" s="190"/>
      <c r="C103" s="190"/>
      <c r="D103" s="190"/>
      <c r="E103" s="190"/>
      <c r="F103" s="189" t="s">
        <v>145</v>
      </c>
      <c r="G103" s="78" t="s">
        <v>3986</v>
      </c>
      <c r="I103" s="78" t="s">
        <v>899</v>
      </c>
      <c r="J103" s="78" t="s">
        <v>900</v>
      </c>
      <c r="K103" s="78" t="s">
        <v>901</v>
      </c>
    </row>
    <row r="104" spans="1:20" ht="20.100000000000001" customHeight="1">
      <c r="A104" s="189" t="s">
        <v>145</v>
      </c>
      <c r="B104" s="190"/>
      <c r="C104" s="190"/>
      <c r="D104" s="190"/>
      <c r="E104" s="190"/>
      <c r="F104" s="189" t="s">
        <v>145</v>
      </c>
      <c r="G104" s="78" t="s">
        <v>3986</v>
      </c>
      <c r="H104" s="78" t="s">
        <v>1926</v>
      </c>
      <c r="I104" s="78" t="s">
        <v>145</v>
      </c>
      <c r="J104" s="78" t="s">
        <v>145</v>
      </c>
      <c r="K104" s="78" t="s">
        <v>145</v>
      </c>
      <c r="L104">
        <v>1</v>
      </c>
      <c r="M104" s="78" t="s">
        <v>145</v>
      </c>
      <c r="O104" s="78" t="s">
        <v>145</v>
      </c>
      <c r="P104" s="78" t="s">
        <v>145</v>
      </c>
      <c r="Q104" s="78" t="s">
        <v>145</v>
      </c>
      <c r="R104" s="78" t="s">
        <v>145</v>
      </c>
      <c r="S104" s="78" t="s">
        <v>145</v>
      </c>
      <c r="T104" s="78" t="s">
        <v>145</v>
      </c>
    </row>
    <row r="105" spans="1:20" ht="20.100000000000001" customHeight="1">
      <c r="A105" s="189" t="s">
        <v>2045</v>
      </c>
      <c r="B105" s="190">
        <v>0</v>
      </c>
      <c r="C105" s="190">
        <v>0</v>
      </c>
      <c r="D105" s="190">
        <v>0</v>
      </c>
      <c r="E105" s="190">
        <v>0</v>
      </c>
      <c r="F105" s="189" t="s">
        <v>145</v>
      </c>
      <c r="G105" s="78" t="s">
        <v>3986</v>
      </c>
      <c r="H105" s="78" t="s">
        <v>1928</v>
      </c>
      <c r="I105" s="78" t="s">
        <v>2046</v>
      </c>
      <c r="J105" s="78" t="s">
        <v>145</v>
      </c>
      <c r="K105" s="78" t="s">
        <v>145</v>
      </c>
      <c r="M105" s="78" t="s">
        <v>145</v>
      </c>
      <c r="O105" s="78" t="s">
        <v>145</v>
      </c>
      <c r="P105" s="78" t="s">
        <v>145</v>
      </c>
      <c r="Q105" s="78" t="s">
        <v>145</v>
      </c>
      <c r="R105" s="78" t="s">
        <v>145</v>
      </c>
      <c r="S105" s="78" t="s">
        <v>145</v>
      </c>
      <c r="T105" s="78" t="s">
        <v>145</v>
      </c>
    </row>
    <row r="106" spans="1:20" ht="20.100000000000001" customHeight="1">
      <c r="A106" s="189" t="s">
        <v>1930</v>
      </c>
      <c r="B106" s="190">
        <v>0</v>
      </c>
      <c r="C106" s="190">
        <v>0</v>
      </c>
      <c r="D106" s="190">
        <v>0</v>
      </c>
      <c r="E106" s="190">
        <v>0</v>
      </c>
      <c r="F106" s="189" t="s">
        <v>145</v>
      </c>
      <c r="G106" s="78" t="s">
        <v>3986</v>
      </c>
      <c r="H106" s="78" t="s">
        <v>1928</v>
      </c>
      <c r="I106" s="78" t="s">
        <v>145</v>
      </c>
      <c r="J106" s="78" t="s">
        <v>145</v>
      </c>
      <c r="K106" s="78" t="s">
        <v>145</v>
      </c>
      <c r="M106" s="78" t="s">
        <v>145</v>
      </c>
      <c r="O106" s="78" t="s">
        <v>145</v>
      </c>
      <c r="P106" s="78" t="s">
        <v>145</v>
      </c>
      <c r="Q106" s="78" t="s">
        <v>145</v>
      </c>
      <c r="R106" s="78" t="s">
        <v>145</v>
      </c>
      <c r="S106" s="78" t="s">
        <v>145</v>
      </c>
      <c r="T106" s="78" t="s">
        <v>145</v>
      </c>
    </row>
    <row r="107" spans="1:20" ht="20.100000000000001" customHeight="1">
      <c r="A107" s="189" t="s">
        <v>2047</v>
      </c>
      <c r="B107" s="190">
        <v>0</v>
      </c>
      <c r="C107" s="190">
        <v>0</v>
      </c>
      <c r="D107" s="190">
        <v>0</v>
      </c>
      <c r="E107" s="190">
        <v>0</v>
      </c>
      <c r="F107" s="189" t="s">
        <v>145</v>
      </c>
      <c r="G107" s="78" t="s">
        <v>3986</v>
      </c>
      <c r="H107" s="78" t="s">
        <v>1928</v>
      </c>
      <c r="I107" s="78" t="s">
        <v>2048</v>
      </c>
      <c r="J107" s="78" t="s">
        <v>145</v>
      </c>
      <c r="K107" s="78" t="s">
        <v>145</v>
      </c>
      <c r="M107" s="78" t="s">
        <v>145</v>
      </c>
      <c r="O107" s="78" t="s">
        <v>145</v>
      </c>
      <c r="P107" s="78" t="s">
        <v>145</v>
      </c>
      <c r="Q107" s="78" t="s">
        <v>145</v>
      </c>
      <c r="R107" s="78" t="s">
        <v>145</v>
      </c>
      <c r="S107" s="78" t="s">
        <v>145</v>
      </c>
      <c r="T107" s="78" t="s">
        <v>145</v>
      </c>
    </row>
    <row r="108" spans="1:20" ht="20.100000000000001" customHeight="1">
      <c r="A108" s="189" t="s">
        <v>2049</v>
      </c>
      <c r="B108" s="190">
        <v>0</v>
      </c>
      <c r="C108" s="190">
        <v>0</v>
      </c>
      <c r="D108" s="190">
        <v>0</v>
      </c>
      <c r="E108" s="190">
        <v>0</v>
      </c>
      <c r="F108" s="189" t="s">
        <v>145</v>
      </c>
      <c r="G108" s="78" t="s">
        <v>3986</v>
      </c>
      <c r="H108" s="78" t="s">
        <v>1928</v>
      </c>
      <c r="I108" s="78" t="s">
        <v>2050</v>
      </c>
      <c r="J108" s="78" t="s">
        <v>145</v>
      </c>
      <c r="K108" s="78" t="s">
        <v>145</v>
      </c>
      <c r="M108" s="78" t="s">
        <v>145</v>
      </c>
      <c r="O108" s="78" t="s">
        <v>145</v>
      </c>
      <c r="P108" s="78" t="s">
        <v>145</v>
      </c>
      <c r="Q108" s="78" t="s">
        <v>145</v>
      </c>
      <c r="R108" s="78" t="s">
        <v>145</v>
      </c>
      <c r="S108" s="78" t="s">
        <v>145</v>
      </c>
      <c r="T108" s="78" t="s">
        <v>145</v>
      </c>
    </row>
    <row r="109" spans="1:20" ht="20.100000000000001" customHeight="1">
      <c r="A109" s="189" t="s">
        <v>2051</v>
      </c>
      <c r="B109" s="190">
        <v>0</v>
      </c>
      <c r="C109" s="190">
        <v>0</v>
      </c>
      <c r="D109" s="190">
        <v>0</v>
      </c>
      <c r="E109" s="190">
        <v>0</v>
      </c>
      <c r="F109" s="189" t="s">
        <v>145</v>
      </c>
      <c r="G109" s="78" t="s">
        <v>3986</v>
      </c>
      <c r="H109" s="78" t="s">
        <v>1928</v>
      </c>
      <c r="I109" s="78" t="s">
        <v>2052</v>
      </c>
      <c r="J109" s="78" t="s">
        <v>145</v>
      </c>
      <c r="K109" s="78" t="s">
        <v>145</v>
      </c>
      <c r="M109" s="78" t="s">
        <v>145</v>
      </c>
      <c r="O109" s="78" t="s">
        <v>145</v>
      </c>
      <c r="P109" s="78" t="s">
        <v>145</v>
      </c>
      <c r="Q109" s="78" t="s">
        <v>145</v>
      </c>
      <c r="R109" s="78" t="s">
        <v>145</v>
      </c>
      <c r="S109" s="78" t="s">
        <v>145</v>
      </c>
      <c r="T109" s="78" t="s">
        <v>145</v>
      </c>
    </row>
    <row r="110" spans="1:20" ht="20.100000000000001" customHeight="1">
      <c r="A110" s="189" t="s">
        <v>2053</v>
      </c>
      <c r="B110" s="190">
        <v>0</v>
      </c>
      <c r="C110" s="190">
        <v>0</v>
      </c>
      <c r="D110" s="190">
        <v>0</v>
      </c>
      <c r="E110" s="190">
        <v>0</v>
      </c>
      <c r="F110" s="189" t="s">
        <v>145</v>
      </c>
      <c r="G110" s="78" t="s">
        <v>3986</v>
      </c>
      <c r="H110" s="78" t="s">
        <v>1928</v>
      </c>
      <c r="I110" s="78" t="s">
        <v>2054</v>
      </c>
      <c r="J110" s="78" t="s">
        <v>145</v>
      </c>
      <c r="K110" s="78" t="s">
        <v>145</v>
      </c>
      <c r="M110" s="78" t="s">
        <v>145</v>
      </c>
      <c r="O110" s="78" t="s">
        <v>145</v>
      </c>
      <c r="P110" s="78" t="s">
        <v>145</v>
      </c>
      <c r="Q110" s="78" t="s">
        <v>145</v>
      </c>
      <c r="R110" s="78" t="s">
        <v>145</v>
      </c>
      <c r="S110" s="78" t="s">
        <v>145</v>
      </c>
      <c r="T110" s="78" t="s">
        <v>145</v>
      </c>
    </row>
    <row r="111" spans="1:20" ht="20.100000000000001" customHeight="1">
      <c r="A111" s="189" t="s">
        <v>2055</v>
      </c>
      <c r="B111" s="190">
        <v>0</v>
      </c>
      <c r="C111" s="190">
        <v>0</v>
      </c>
      <c r="D111" s="190">
        <v>0</v>
      </c>
      <c r="E111" s="190">
        <v>0</v>
      </c>
      <c r="F111" s="189" t="s">
        <v>145</v>
      </c>
      <c r="G111" s="78" t="s">
        <v>3986</v>
      </c>
      <c r="H111" s="78" t="s">
        <v>1928</v>
      </c>
      <c r="I111" s="78" t="s">
        <v>2056</v>
      </c>
      <c r="J111" s="78" t="s">
        <v>145</v>
      </c>
      <c r="K111" s="78" t="s">
        <v>145</v>
      </c>
      <c r="M111" s="78" t="s">
        <v>145</v>
      </c>
      <c r="O111" s="78" t="s">
        <v>145</v>
      </c>
      <c r="P111" s="78" t="s">
        <v>145</v>
      </c>
      <c r="Q111" s="78" t="s">
        <v>145</v>
      </c>
      <c r="R111" s="78" t="s">
        <v>145</v>
      </c>
      <c r="S111" s="78" t="s">
        <v>145</v>
      </c>
      <c r="T111" s="78" t="s">
        <v>145</v>
      </c>
    </row>
    <row r="112" spans="1:20" ht="20.100000000000001" customHeight="1">
      <c r="A112" s="189" t="s">
        <v>1930</v>
      </c>
      <c r="B112" s="190">
        <v>0</v>
      </c>
      <c r="C112" s="190">
        <v>0</v>
      </c>
      <c r="D112" s="190">
        <v>0</v>
      </c>
      <c r="E112" s="190">
        <v>0</v>
      </c>
      <c r="F112" s="189" t="s">
        <v>145</v>
      </c>
      <c r="G112" s="78" t="s">
        <v>3986</v>
      </c>
      <c r="H112" s="78" t="s">
        <v>1928</v>
      </c>
      <c r="I112" s="78" t="s">
        <v>145</v>
      </c>
      <c r="J112" s="78" t="s">
        <v>145</v>
      </c>
      <c r="K112" s="78" t="s">
        <v>145</v>
      </c>
      <c r="M112" s="78" t="s">
        <v>145</v>
      </c>
      <c r="O112" s="78" t="s">
        <v>145</v>
      </c>
      <c r="P112" s="78" t="s">
        <v>145</v>
      </c>
      <c r="Q112" s="78" t="s">
        <v>145</v>
      </c>
      <c r="R112" s="78" t="s">
        <v>145</v>
      </c>
      <c r="S112" s="78" t="s">
        <v>145</v>
      </c>
      <c r="T112" s="78" t="s">
        <v>145</v>
      </c>
    </row>
    <row r="113" spans="1:20" ht="20.100000000000001" customHeight="1">
      <c r="A113" s="189" t="s">
        <v>2057</v>
      </c>
      <c r="B113" s="190">
        <v>0</v>
      </c>
      <c r="C113" s="190">
        <v>0</v>
      </c>
      <c r="D113" s="190">
        <v>340.2</v>
      </c>
      <c r="E113" s="190">
        <v>340.2</v>
      </c>
      <c r="F113" s="189" t="s">
        <v>145</v>
      </c>
      <c r="G113" s="78" t="s">
        <v>3986</v>
      </c>
      <c r="H113" s="78" t="s">
        <v>1928</v>
      </c>
      <c r="I113" s="78" t="s">
        <v>2058</v>
      </c>
      <c r="J113" s="78" t="s">
        <v>145</v>
      </c>
      <c r="K113" s="78" t="s">
        <v>145</v>
      </c>
      <c r="M113" s="78" t="s">
        <v>145</v>
      </c>
      <c r="O113" s="78" t="s">
        <v>145</v>
      </c>
      <c r="P113" s="78" t="s">
        <v>145</v>
      </c>
      <c r="Q113" s="78" t="s">
        <v>145</v>
      </c>
      <c r="R113" s="78" t="s">
        <v>145</v>
      </c>
      <c r="S113" s="78" t="s">
        <v>145</v>
      </c>
      <c r="T113" s="78" t="s">
        <v>145</v>
      </c>
    </row>
    <row r="114" spans="1:20" ht="20.100000000000001" customHeight="1">
      <c r="A114" s="189" t="s">
        <v>1930</v>
      </c>
      <c r="B114" s="190">
        <v>0</v>
      </c>
      <c r="C114" s="190">
        <v>0</v>
      </c>
      <c r="D114" s="190">
        <v>0</v>
      </c>
      <c r="E114" s="190">
        <v>0</v>
      </c>
      <c r="F114" s="189" t="s">
        <v>145</v>
      </c>
      <c r="G114" s="78" t="s">
        <v>3986</v>
      </c>
      <c r="H114" s="78" t="s">
        <v>1928</v>
      </c>
      <c r="I114" s="78" t="s">
        <v>145</v>
      </c>
      <c r="J114" s="78" t="s">
        <v>145</v>
      </c>
      <c r="K114" s="78" t="s">
        <v>145</v>
      </c>
      <c r="M114" s="78" t="s">
        <v>145</v>
      </c>
      <c r="O114" s="78" t="s">
        <v>145</v>
      </c>
      <c r="P114" s="78" t="s">
        <v>145</v>
      </c>
      <c r="Q114" s="78" t="s">
        <v>145</v>
      </c>
      <c r="R114" s="78" t="s">
        <v>145</v>
      </c>
      <c r="S114" s="78" t="s">
        <v>145</v>
      </c>
      <c r="T114" s="78" t="s">
        <v>145</v>
      </c>
    </row>
    <row r="115" spans="1:20" ht="20.100000000000001" customHeight="1">
      <c r="A115" s="189" t="s">
        <v>2059</v>
      </c>
      <c r="B115" s="190">
        <v>0</v>
      </c>
      <c r="C115" s="190">
        <v>0</v>
      </c>
      <c r="D115" s="190">
        <v>340.2</v>
      </c>
      <c r="E115" s="190">
        <v>340.2</v>
      </c>
      <c r="F115" s="189" t="s">
        <v>145</v>
      </c>
      <c r="G115" s="78" t="s">
        <v>3986</v>
      </c>
      <c r="H115" s="78" t="s">
        <v>1928</v>
      </c>
      <c r="I115" s="78" t="s">
        <v>2060</v>
      </c>
      <c r="J115" s="78" t="s">
        <v>145</v>
      </c>
      <c r="K115" s="78" t="s">
        <v>145</v>
      </c>
      <c r="M115" s="78" t="s">
        <v>145</v>
      </c>
      <c r="O115" s="78" t="s">
        <v>145</v>
      </c>
      <c r="P115" s="78" t="s">
        <v>145</v>
      </c>
      <c r="Q115" s="78" t="s">
        <v>145</v>
      </c>
      <c r="R115" s="78" t="s">
        <v>145</v>
      </c>
      <c r="S115" s="78" t="s">
        <v>145</v>
      </c>
      <c r="T115" s="78" t="s">
        <v>145</v>
      </c>
    </row>
    <row r="116" spans="1:20" ht="20.100000000000001" customHeight="1">
      <c r="A116" s="189" t="s">
        <v>1965</v>
      </c>
      <c r="B116" s="191">
        <v>0</v>
      </c>
      <c r="C116" s="191">
        <v>0</v>
      </c>
      <c r="D116" s="191">
        <v>340</v>
      </c>
      <c r="E116" s="191">
        <v>340</v>
      </c>
      <c r="F116" s="190"/>
    </row>
    <row r="117" spans="1:20" ht="20.100000000000001" customHeight="1">
      <c r="A117" s="190"/>
      <c r="B117" s="190"/>
      <c r="C117" s="190"/>
      <c r="D117" s="190"/>
      <c r="E117" s="190"/>
      <c r="F117" s="190"/>
    </row>
    <row r="118" spans="1:20" ht="20.100000000000001" customHeight="1">
      <c r="A118" s="190" t="s">
        <v>3154</v>
      </c>
      <c r="B118" s="190"/>
      <c r="C118" s="190"/>
      <c r="D118" s="190"/>
      <c r="E118" s="190"/>
      <c r="F118" s="189" t="s">
        <v>145</v>
      </c>
      <c r="G118" s="78" t="s">
        <v>3996</v>
      </c>
      <c r="I118" s="78" t="s">
        <v>910</v>
      </c>
      <c r="J118" s="78" t="s">
        <v>911</v>
      </c>
      <c r="K118" s="78" t="s">
        <v>901</v>
      </c>
    </row>
    <row r="119" spans="1:20" ht="20.100000000000001" customHeight="1">
      <c r="A119" s="189" t="s">
        <v>145</v>
      </c>
      <c r="B119" s="190"/>
      <c r="C119" s="190"/>
      <c r="D119" s="190"/>
      <c r="E119" s="190"/>
      <c r="F119" s="189" t="s">
        <v>145</v>
      </c>
      <c r="G119" s="78" t="s">
        <v>3996</v>
      </c>
      <c r="H119" s="78" t="s">
        <v>1926</v>
      </c>
      <c r="I119" s="78" t="s">
        <v>145</v>
      </c>
      <c r="J119" s="78" t="s">
        <v>145</v>
      </c>
      <c r="K119" s="78" t="s">
        <v>145</v>
      </c>
      <c r="L119">
        <v>1</v>
      </c>
      <c r="M119" s="78" t="s">
        <v>145</v>
      </c>
      <c r="O119" s="78" t="s">
        <v>145</v>
      </c>
      <c r="P119" s="78" t="s">
        <v>145</v>
      </c>
      <c r="Q119" s="78" t="s">
        <v>145</v>
      </c>
      <c r="R119" s="78" t="s">
        <v>145</v>
      </c>
      <c r="S119" s="78" t="s">
        <v>145</v>
      </c>
      <c r="T119" s="78" t="s">
        <v>145</v>
      </c>
    </row>
    <row r="120" spans="1:20" ht="20.100000000000001" customHeight="1">
      <c r="A120" s="189" t="s">
        <v>2061</v>
      </c>
      <c r="B120" s="190">
        <v>0</v>
      </c>
      <c r="C120" s="190">
        <v>0</v>
      </c>
      <c r="D120" s="190">
        <v>0</v>
      </c>
      <c r="E120" s="190">
        <v>0</v>
      </c>
      <c r="F120" s="189" t="s">
        <v>145</v>
      </c>
      <c r="G120" s="78" t="s">
        <v>3996</v>
      </c>
      <c r="H120" s="78" t="s">
        <v>1928</v>
      </c>
      <c r="I120" s="78" t="s">
        <v>2062</v>
      </c>
      <c r="J120" s="78" t="s">
        <v>145</v>
      </c>
      <c r="K120" s="78" t="s">
        <v>145</v>
      </c>
      <c r="M120" s="78" t="s">
        <v>145</v>
      </c>
      <c r="O120" s="78" t="s">
        <v>145</v>
      </c>
      <c r="P120" s="78" t="s">
        <v>145</v>
      </c>
      <c r="Q120" s="78" t="s">
        <v>145</v>
      </c>
      <c r="R120" s="78" t="s">
        <v>145</v>
      </c>
      <c r="S120" s="78" t="s">
        <v>145</v>
      </c>
      <c r="T120" s="78" t="s">
        <v>145</v>
      </c>
    </row>
    <row r="121" spans="1:20" ht="20.100000000000001" customHeight="1">
      <c r="A121" s="189" t="s">
        <v>1930</v>
      </c>
      <c r="B121" s="190">
        <v>0</v>
      </c>
      <c r="C121" s="190">
        <v>0</v>
      </c>
      <c r="D121" s="190">
        <v>0</v>
      </c>
      <c r="E121" s="190">
        <v>0</v>
      </c>
      <c r="F121" s="189" t="s">
        <v>145</v>
      </c>
      <c r="G121" s="78" t="s">
        <v>3996</v>
      </c>
      <c r="H121" s="78" t="s">
        <v>1928</v>
      </c>
      <c r="I121" s="78" t="s">
        <v>1930</v>
      </c>
      <c r="J121" s="78" t="s">
        <v>145</v>
      </c>
      <c r="K121" s="78" t="s">
        <v>145</v>
      </c>
      <c r="M121" s="78" t="s">
        <v>145</v>
      </c>
      <c r="O121" s="78" t="s">
        <v>145</v>
      </c>
      <c r="P121" s="78" t="s">
        <v>145</v>
      </c>
      <c r="Q121" s="78" t="s">
        <v>145</v>
      </c>
      <c r="R121" s="78" t="s">
        <v>145</v>
      </c>
      <c r="S121" s="78" t="s">
        <v>145</v>
      </c>
      <c r="T121" s="78" t="s">
        <v>145</v>
      </c>
    </row>
    <row r="122" spans="1:20" ht="20.100000000000001" customHeight="1">
      <c r="A122" s="189" t="s">
        <v>2063</v>
      </c>
      <c r="B122" s="190">
        <v>0</v>
      </c>
      <c r="C122" s="190">
        <v>0</v>
      </c>
      <c r="D122" s="190">
        <v>0</v>
      </c>
      <c r="E122" s="190">
        <v>0</v>
      </c>
      <c r="F122" s="189" t="s">
        <v>145</v>
      </c>
      <c r="G122" s="78" t="s">
        <v>3996</v>
      </c>
      <c r="H122" s="78" t="s">
        <v>1928</v>
      </c>
      <c r="I122" s="78" t="s">
        <v>2064</v>
      </c>
      <c r="J122" s="78" t="s">
        <v>145</v>
      </c>
      <c r="K122" s="78" t="s">
        <v>145</v>
      </c>
      <c r="M122" s="78" t="s">
        <v>145</v>
      </c>
      <c r="O122" s="78" t="s">
        <v>145</v>
      </c>
      <c r="P122" s="78" t="s">
        <v>145</v>
      </c>
      <c r="Q122" s="78" t="s">
        <v>145</v>
      </c>
      <c r="R122" s="78" t="s">
        <v>145</v>
      </c>
      <c r="S122" s="78" t="s">
        <v>145</v>
      </c>
      <c r="T122" s="78" t="s">
        <v>145</v>
      </c>
    </row>
    <row r="123" spans="1:20" ht="20.100000000000001" customHeight="1">
      <c r="A123" s="189" t="s">
        <v>2065</v>
      </c>
      <c r="B123" s="190">
        <v>0</v>
      </c>
      <c r="C123" s="190">
        <v>0</v>
      </c>
      <c r="D123" s="190">
        <v>0</v>
      </c>
      <c r="E123" s="190">
        <v>0</v>
      </c>
      <c r="F123" s="189" t="s">
        <v>145</v>
      </c>
      <c r="G123" s="78" t="s">
        <v>3996</v>
      </c>
      <c r="H123" s="78" t="s">
        <v>1928</v>
      </c>
      <c r="I123" s="78" t="s">
        <v>2066</v>
      </c>
      <c r="J123" s="78" t="s">
        <v>145</v>
      </c>
      <c r="K123" s="78" t="s">
        <v>145</v>
      </c>
      <c r="M123" s="78" t="s">
        <v>145</v>
      </c>
      <c r="O123" s="78" t="s">
        <v>145</v>
      </c>
      <c r="P123" s="78" t="s">
        <v>145</v>
      </c>
      <c r="Q123" s="78" t="s">
        <v>145</v>
      </c>
      <c r="R123" s="78" t="s">
        <v>145</v>
      </c>
      <c r="S123" s="78" t="s">
        <v>145</v>
      </c>
      <c r="T123" s="78" t="s">
        <v>145</v>
      </c>
    </row>
    <row r="124" spans="1:20" ht="20.100000000000001" customHeight="1">
      <c r="A124" s="189" t="s">
        <v>2067</v>
      </c>
      <c r="B124" s="190">
        <v>0</v>
      </c>
      <c r="C124" s="190">
        <v>0</v>
      </c>
      <c r="D124" s="190">
        <v>0</v>
      </c>
      <c r="E124" s="190">
        <v>0</v>
      </c>
      <c r="F124" s="189" t="s">
        <v>145</v>
      </c>
      <c r="G124" s="78" t="s">
        <v>3996</v>
      </c>
      <c r="H124" s="78" t="s">
        <v>1928</v>
      </c>
      <c r="I124" s="78" t="s">
        <v>2068</v>
      </c>
      <c r="J124" s="78" t="s">
        <v>145</v>
      </c>
      <c r="K124" s="78" t="s">
        <v>145</v>
      </c>
      <c r="M124" s="78" t="s">
        <v>145</v>
      </c>
      <c r="O124" s="78" t="s">
        <v>145</v>
      </c>
      <c r="P124" s="78" t="s">
        <v>145</v>
      </c>
      <c r="Q124" s="78" t="s">
        <v>145</v>
      </c>
      <c r="R124" s="78" t="s">
        <v>145</v>
      </c>
      <c r="S124" s="78" t="s">
        <v>145</v>
      </c>
      <c r="T124" s="78" t="s">
        <v>145</v>
      </c>
    </row>
    <row r="125" spans="1:20" ht="20.100000000000001" customHeight="1">
      <c r="A125" s="189" t="s">
        <v>1930</v>
      </c>
      <c r="B125" s="190">
        <v>0</v>
      </c>
      <c r="C125" s="190">
        <v>0</v>
      </c>
      <c r="D125" s="190">
        <v>0</v>
      </c>
      <c r="E125" s="190">
        <v>0</v>
      </c>
      <c r="F125" s="189" t="s">
        <v>145</v>
      </c>
      <c r="G125" s="78" t="s">
        <v>3996</v>
      </c>
      <c r="H125" s="78" t="s">
        <v>1928</v>
      </c>
      <c r="I125" s="78" t="s">
        <v>145</v>
      </c>
      <c r="J125" s="78" t="s">
        <v>145</v>
      </c>
      <c r="K125" s="78" t="s">
        <v>145</v>
      </c>
      <c r="M125" s="78" t="s">
        <v>145</v>
      </c>
      <c r="O125" s="78" t="s">
        <v>145</v>
      </c>
      <c r="P125" s="78" t="s">
        <v>145</v>
      </c>
      <c r="Q125" s="78" t="s">
        <v>145</v>
      </c>
      <c r="R125" s="78" t="s">
        <v>145</v>
      </c>
      <c r="S125" s="78" t="s">
        <v>145</v>
      </c>
      <c r="T125" s="78" t="s">
        <v>145</v>
      </c>
    </row>
    <row r="126" spans="1:20" ht="20.100000000000001" customHeight="1">
      <c r="A126" s="189" t="s">
        <v>2069</v>
      </c>
      <c r="B126" s="190">
        <v>0</v>
      </c>
      <c r="C126" s="190">
        <v>0</v>
      </c>
      <c r="D126" s="190">
        <v>0</v>
      </c>
      <c r="E126" s="190">
        <v>0</v>
      </c>
      <c r="F126" s="189" t="s">
        <v>145</v>
      </c>
      <c r="G126" s="78" t="s">
        <v>3996</v>
      </c>
      <c r="H126" s="78" t="s">
        <v>1928</v>
      </c>
      <c r="I126" s="78" t="s">
        <v>2070</v>
      </c>
      <c r="J126" s="78" t="s">
        <v>145</v>
      </c>
      <c r="K126" s="78" t="s">
        <v>145</v>
      </c>
      <c r="M126" s="78" t="s">
        <v>145</v>
      </c>
      <c r="O126" s="78" t="s">
        <v>145</v>
      </c>
      <c r="P126" s="78" t="s">
        <v>145</v>
      </c>
      <c r="Q126" s="78" t="s">
        <v>145</v>
      </c>
      <c r="R126" s="78" t="s">
        <v>145</v>
      </c>
      <c r="S126" s="78" t="s">
        <v>145</v>
      </c>
      <c r="T126" s="78" t="s">
        <v>145</v>
      </c>
    </row>
    <row r="127" spans="1:20" ht="20.100000000000001" customHeight="1">
      <c r="A127" s="189" t="s">
        <v>2071</v>
      </c>
      <c r="B127" s="190">
        <v>0</v>
      </c>
      <c r="C127" s="190">
        <v>0</v>
      </c>
      <c r="D127" s="190">
        <v>0</v>
      </c>
      <c r="E127" s="190">
        <v>0</v>
      </c>
      <c r="F127" s="189" t="s">
        <v>145</v>
      </c>
      <c r="G127" s="78" t="s">
        <v>3996</v>
      </c>
      <c r="H127" s="78" t="s">
        <v>1928</v>
      </c>
      <c r="I127" s="78" t="s">
        <v>2072</v>
      </c>
      <c r="J127" s="78" t="s">
        <v>145</v>
      </c>
      <c r="K127" s="78" t="s">
        <v>145</v>
      </c>
      <c r="M127" s="78" t="s">
        <v>145</v>
      </c>
      <c r="O127" s="78" t="s">
        <v>145</v>
      </c>
      <c r="P127" s="78" t="s">
        <v>145</v>
      </c>
      <c r="Q127" s="78" t="s">
        <v>145</v>
      </c>
      <c r="R127" s="78" t="s">
        <v>145</v>
      </c>
      <c r="S127" s="78" t="s">
        <v>145</v>
      </c>
      <c r="T127" s="78" t="s">
        <v>145</v>
      </c>
    </row>
    <row r="128" spans="1:20" ht="20.100000000000001" customHeight="1">
      <c r="A128" s="189" t="s">
        <v>2073</v>
      </c>
      <c r="B128" s="190">
        <v>0</v>
      </c>
      <c r="C128" s="190">
        <v>0</v>
      </c>
      <c r="D128" s="190">
        <v>0</v>
      </c>
      <c r="E128" s="190">
        <v>0</v>
      </c>
      <c r="F128" s="189" t="s">
        <v>145</v>
      </c>
      <c r="G128" s="78" t="s">
        <v>3996</v>
      </c>
      <c r="H128" s="78" t="s">
        <v>1928</v>
      </c>
      <c r="I128" s="78" t="s">
        <v>2074</v>
      </c>
      <c r="J128" s="78" t="s">
        <v>145</v>
      </c>
      <c r="K128" s="78" t="s">
        <v>145</v>
      </c>
      <c r="M128" s="78" t="s">
        <v>145</v>
      </c>
      <c r="O128" s="78" t="s">
        <v>145</v>
      </c>
      <c r="P128" s="78" t="s">
        <v>145</v>
      </c>
      <c r="Q128" s="78" t="s">
        <v>145</v>
      </c>
      <c r="R128" s="78" t="s">
        <v>145</v>
      </c>
      <c r="S128" s="78" t="s">
        <v>145</v>
      </c>
      <c r="T128" s="78" t="s">
        <v>145</v>
      </c>
    </row>
    <row r="129" spans="1:20" ht="20.100000000000001" customHeight="1">
      <c r="A129" s="189" t="s">
        <v>2075</v>
      </c>
      <c r="B129" s="190">
        <v>0</v>
      </c>
      <c r="C129" s="190">
        <v>0</v>
      </c>
      <c r="D129" s="190">
        <v>0</v>
      </c>
      <c r="E129" s="190">
        <v>0</v>
      </c>
      <c r="F129" s="189" t="s">
        <v>145</v>
      </c>
      <c r="G129" s="78" t="s">
        <v>3996</v>
      </c>
      <c r="H129" s="78" t="s">
        <v>1928</v>
      </c>
      <c r="I129" s="78" t="s">
        <v>2076</v>
      </c>
      <c r="J129" s="78" t="s">
        <v>145</v>
      </c>
      <c r="K129" s="78" t="s">
        <v>145</v>
      </c>
      <c r="M129" s="78" t="s">
        <v>145</v>
      </c>
      <c r="O129" s="78" t="s">
        <v>145</v>
      </c>
      <c r="P129" s="78" t="s">
        <v>145</v>
      </c>
      <c r="Q129" s="78" t="s">
        <v>145</v>
      </c>
      <c r="R129" s="78" t="s">
        <v>145</v>
      </c>
      <c r="S129" s="78" t="s">
        <v>145</v>
      </c>
      <c r="T129" s="78" t="s">
        <v>145</v>
      </c>
    </row>
    <row r="130" spans="1:20" ht="20.100000000000001" customHeight="1">
      <c r="A130" s="189" t="s">
        <v>2077</v>
      </c>
      <c r="B130" s="190">
        <v>0</v>
      </c>
      <c r="C130" s="190">
        <v>0</v>
      </c>
      <c r="D130" s="190">
        <v>0</v>
      </c>
      <c r="E130" s="190">
        <v>0</v>
      </c>
      <c r="F130" s="189" t="s">
        <v>145</v>
      </c>
      <c r="G130" s="78" t="s">
        <v>3996</v>
      </c>
      <c r="H130" s="78" t="s">
        <v>1928</v>
      </c>
      <c r="I130" s="78" t="s">
        <v>2078</v>
      </c>
      <c r="J130" s="78" t="s">
        <v>145</v>
      </c>
      <c r="K130" s="78" t="s">
        <v>145</v>
      </c>
      <c r="M130" s="78" t="s">
        <v>145</v>
      </c>
      <c r="O130" s="78" t="s">
        <v>145</v>
      </c>
      <c r="P130" s="78" t="s">
        <v>145</v>
      </c>
      <c r="Q130" s="78" t="s">
        <v>145</v>
      </c>
      <c r="R130" s="78" t="s">
        <v>145</v>
      </c>
      <c r="S130" s="78" t="s">
        <v>145</v>
      </c>
      <c r="T130" s="78" t="s">
        <v>145</v>
      </c>
    </row>
    <row r="131" spans="1:20" ht="20.100000000000001" customHeight="1">
      <c r="A131" s="189" t="s">
        <v>2079</v>
      </c>
      <c r="B131" s="190">
        <v>0</v>
      </c>
      <c r="C131" s="190">
        <v>0</v>
      </c>
      <c r="D131" s="190">
        <v>0</v>
      </c>
      <c r="E131" s="190">
        <v>0</v>
      </c>
      <c r="F131" s="189" t="s">
        <v>145</v>
      </c>
      <c r="G131" s="78" t="s">
        <v>3996</v>
      </c>
      <c r="H131" s="78" t="s">
        <v>1928</v>
      </c>
      <c r="I131" s="78" t="s">
        <v>2080</v>
      </c>
      <c r="J131" s="78" t="s">
        <v>145</v>
      </c>
      <c r="K131" s="78" t="s">
        <v>145</v>
      </c>
      <c r="M131" s="78" t="s">
        <v>145</v>
      </c>
      <c r="O131" s="78" t="s">
        <v>145</v>
      </c>
      <c r="P131" s="78" t="s">
        <v>145</v>
      </c>
      <c r="Q131" s="78" t="s">
        <v>145</v>
      </c>
      <c r="R131" s="78" t="s">
        <v>145</v>
      </c>
      <c r="S131" s="78" t="s">
        <v>145</v>
      </c>
      <c r="T131" s="78" t="s">
        <v>145</v>
      </c>
    </row>
    <row r="132" spans="1:20" ht="20.100000000000001" customHeight="1">
      <c r="A132" s="189" t="s">
        <v>2081</v>
      </c>
      <c r="B132" s="190">
        <v>0</v>
      </c>
      <c r="C132" s="190">
        <v>0</v>
      </c>
      <c r="D132" s="190">
        <v>0</v>
      </c>
      <c r="E132" s="190">
        <v>0</v>
      </c>
      <c r="F132" s="189" t="s">
        <v>145</v>
      </c>
      <c r="G132" s="78" t="s">
        <v>3996</v>
      </c>
      <c r="H132" s="78" t="s">
        <v>1928</v>
      </c>
      <c r="I132" s="78" t="s">
        <v>2082</v>
      </c>
      <c r="J132" s="78" t="s">
        <v>145</v>
      </c>
      <c r="K132" s="78" t="s">
        <v>145</v>
      </c>
      <c r="M132" s="78" t="s">
        <v>145</v>
      </c>
      <c r="O132" s="78" t="s">
        <v>145</v>
      </c>
      <c r="P132" s="78" t="s">
        <v>145</v>
      </c>
      <c r="Q132" s="78" t="s">
        <v>145</v>
      </c>
      <c r="R132" s="78" t="s">
        <v>145</v>
      </c>
      <c r="S132" s="78" t="s">
        <v>145</v>
      </c>
      <c r="T132" s="78" t="s">
        <v>145</v>
      </c>
    </row>
    <row r="133" spans="1:20" ht="20.100000000000001" customHeight="1">
      <c r="A133" s="189" t="s">
        <v>2083</v>
      </c>
      <c r="B133" s="190">
        <v>0</v>
      </c>
      <c r="C133" s="190">
        <v>0</v>
      </c>
      <c r="D133" s="190">
        <v>0</v>
      </c>
      <c r="E133" s="190">
        <v>0</v>
      </c>
      <c r="F133" s="189" t="s">
        <v>145</v>
      </c>
      <c r="G133" s="78" t="s">
        <v>3996</v>
      </c>
      <c r="H133" s="78" t="s">
        <v>1928</v>
      </c>
      <c r="I133" s="78" t="s">
        <v>2084</v>
      </c>
      <c r="J133" s="78" t="s">
        <v>145</v>
      </c>
      <c r="K133" s="78" t="s">
        <v>145</v>
      </c>
      <c r="M133" s="78" t="s">
        <v>145</v>
      </c>
      <c r="O133" s="78" t="s">
        <v>145</v>
      </c>
      <c r="P133" s="78" t="s">
        <v>145</v>
      </c>
      <c r="Q133" s="78" t="s">
        <v>145</v>
      </c>
      <c r="R133" s="78" t="s">
        <v>145</v>
      </c>
      <c r="S133" s="78" t="s">
        <v>145</v>
      </c>
      <c r="T133" s="78" t="s">
        <v>145</v>
      </c>
    </row>
    <row r="134" spans="1:20" ht="20.100000000000001" customHeight="1">
      <c r="A134" s="189" t="s">
        <v>2085</v>
      </c>
      <c r="B134" s="190">
        <v>0</v>
      </c>
      <c r="C134" s="190">
        <v>0</v>
      </c>
      <c r="D134" s="190">
        <v>0</v>
      </c>
      <c r="E134" s="190">
        <v>0</v>
      </c>
      <c r="F134" s="189" t="s">
        <v>145</v>
      </c>
      <c r="G134" s="78" t="s">
        <v>3996</v>
      </c>
      <c r="H134" s="78" t="s">
        <v>1928</v>
      </c>
      <c r="I134" s="78" t="s">
        <v>2086</v>
      </c>
      <c r="J134" s="78" t="s">
        <v>145</v>
      </c>
      <c r="K134" s="78" t="s">
        <v>145</v>
      </c>
      <c r="M134" s="78" t="s">
        <v>145</v>
      </c>
      <c r="O134" s="78" t="s">
        <v>145</v>
      </c>
      <c r="P134" s="78" t="s">
        <v>145</v>
      </c>
      <c r="Q134" s="78" t="s">
        <v>145</v>
      </c>
      <c r="R134" s="78" t="s">
        <v>145</v>
      </c>
      <c r="S134" s="78" t="s">
        <v>145</v>
      </c>
      <c r="T134" s="78" t="s">
        <v>145</v>
      </c>
    </row>
    <row r="135" spans="1:20" ht="20.100000000000001" customHeight="1">
      <c r="A135" s="189" t="s">
        <v>2087</v>
      </c>
      <c r="B135" s="190">
        <v>0</v>
      </c>
      <c r="C135" s="190">
        <v>0</v>
      </c>
      <c r="D135" s="190">
        <v>0</v>
      </c>
      <c r="E135" s="190">
        <v>0</v>
      </c>
      <c r="F135" s="189" t="s">
        <v>145</v>
      </c>
      <c r="G135" s="78" t="s">
        <v>3996</v>
      </c>
      <c r="H135" s="78" t="s">
        <v>1928</v>
      </c>
      <c r="I135" s="78" t="s">
        <v>2088</v>
      </c>
      <c r="J135" s="78" t="s">
        <v>145</v>
      </c>
      <c r="K135" s="78" t="s">
        <v>145</v>
      </c>
      <c r="M135" s="78" t="s">
        <v>145</v>
      </c>
      <c r="O135" s="78" t="s">
        <v>145</v>
      </c>
      <c r="P135" s="78" t="s">
        <v>145</v>
      </c>
      <c r="Q135" s="78" t="s">
        <v>145</v>
      </c>
      <c r="R135" s="78" t="s">
        <v>145</v>
      </c>
      <c r="S135" s="78" t="s">
        <v>145</v>
      </c>
      <c r="T135" s="78" t="s">
        <v>145</v>
      </c>
    </row>
    <row r="136" spans="1:20" ht="20.100000000000001" customHeight="1">
      <c r="A136" s="189" t="s">
        <v>2089</v>
      </c>
      <c r="B136" s="190">
        <v>0</v>
      </c>
      <c r="C136" s="190">
        <v>0</v>
      </c>
      <c r="D136" s="190">
        <v>0</v>
      </c>
      <c r="E136" s="190">
        <v>0</v>
      </c>
      <c r="F136" s="189" t="s">
        <v>145</v>
      </c>
      <c r="G136" s="78" t="s">
        <v>3996</v>
      </c>
      <c r="H136" s="78" t="s">
        <v>1928</v>
      </c>
      <c r="I136" s="78" t="s">
        <v>2090</v>
      </c>
      <c r="J136" s="78" t="s">
        <v>145</v>
      </c>
      <c r="K136" s="78" t="s">
        <v>145</v>
      </c>
      <c r="M136" s="78" t="s">
        <v>145</v>
      </c>
      <c r="O136" s="78" t="s">
        <v>145</v>
      </c>
      <c r="P136" s="78" t="s">
        <v>145</v>
      </c>
      <c r="Q136" s="78" t="s">
        <v>145</v>
      </c>
      <c r="R136" s="78" t="s">
        <v>145</v>
      </c>
      <c r="S136" s="78" t="s">
        <v>145</v>
      </c>
      <c r="T136" s="78" t="s">
        <v>145</v>
      </c>
    </row>
    <row r="137" spans="1:20" ht="20.100000000000001" customHeight="1">
      <c r="A137" s="189" t="s">
        <v>2091</v>
      </c>
      <c r="B137" s="190">
        <v>0</v>
      </c>
      <c r="C137" s="190">
        <v>0</v>
      </c>
      <c r="D137" s="190">
        <v>0</v>
      </c>
      <c r="E137" s="190">
        <v>0</v>
      </c>
      <c r="F137" s="189" t="s">
        <v>145</v>
      </c>
      <c r="G137" s="78" t="s">
        <v>3996</v>
      </c>
      <c r="H137" s="78" t="s">
        <v>1928</v>
      </c>
      <c r="I137" s="78" t="s">
        <v>2092</v>
      </c>
      <c r="J137" s="78" t="s">
        <v>145</v>
      </c>
      <c r="K137" s="78" t="s">
        <v>145</v>
      </c>
      <c r="M137" s="78" t="s">
        <v>145</v>
      </c>
      <c r="O137" s="78" t="s">
        <v>145</v>
      </c>
      <c r="P137" s="78" t="s">
        <v>145</v>
      </c>
      <c r="Q137" s="78" t="s">
        <v>145</v>
      </c>
      <c r="R137" s="78" t="s">
        <v>145</v>
      </c>
      <c r="S137" s="78" t="s">
        <v>145</v>
      </c>
      <c r="T137" s="78" t="s">
        <v>145</v>
      </c>
    </row>
    <row r="138" spans="1:20" ht="20.100000000000001" customHeight="1">
      <c r="A138" s="189" t="s">
        <v>1930</v>
      </c>
      <c r="B138" s="190">
        <v>0</v>
      </c>
      <c r="C138" s="190">
        <v>0</v>
      </c>
      <c r="D138" s="190">
        <v>0</v>
      </c>
      <c r="E138" s="190">
        <v>0</v>
      </c>
      <c r="F138" s="189" t="s">
        <v>145</v>
      </c>
      <c r="G138" s="78" t="s">
        <v>3996</v>
      </c>
      <c r="H138" s="78" t="s">
        <v>1928</v>
      </c>
      <c r="I138" s="78" t="s">
        <v>1930</v>
      </c>
      <c r="J138" s="78" t="s">
        <v>145</v>
      </c>
      <c r="K138" s="78" t="s">
        <v>145</v>
      </c>
      <c r="M138" s="78" t="s">
        <v>145</v>
      </c>
      <c r="O138" s="78" t="s">
        <v>145</v>
      </c>
      <c r="P138" s="78" t="s">
        <v>145</v>
      </c>
      <c r="Q138" s="78" t="s">
        <v>145</v>
      </c>
      <c r="R138" s="78" t="s">
        <v>145</v>
      </c>
      <c r="S138" s="78" t="s">
        <v>145</v>
      </c>
      <c r="T138" s="78" t="s">
        <v>145</v>
      </c>
    </row>
    <row r="139" spans="1:20" ht="20.100000000000001" customHeight="1">
      <c r="A139" s="189" t="s">
        <v>2093</v>
      </c>
      <c r="B139" s="190">
        <v>0</v>
      </c>
      <c r="C139" s="190">
        <v>0</v>
      </c>
      <c r="D139" s="190">
        <v>0</v>
      </c>
      <c r="E139" s="190">
        <v>0</v>
      </c>
      <c r="F139" s="189" t="s">
        <v>145</v>
      </c>
      <c r="G139" s="78" t="s">
        <v>3996</v>
      </c>
      <c r="H139" s="78" t="s">
        <v>1928</v>
      </c>
      <c r="I139" s="78" t="s">
        <v>2094</v>
      </c>
      <c r="J139" s="78" t="s">
        <v>145</v>
      </c>
      <c r="K139" s="78" t="s">
        <v>145</v>
      </c>
      <c r="M139" s="78" t="s">
        <v>145</v>
      </c>
      <c r="O139" s="78" t="s">
        <v>145</v>
      </c>
      <c r="P139" s="78" t="s">
        <v>145</v>
      </c>
      <c r="Q139" s="78" t="s">
        <v>145</v>
      </c>
      <c r="R139" s="78" t="s">
        <v>145</v>
      </c>
      <c r="S139" s="78" t="s">
        <v>145</v>
      </c>
      <c r="T139" s="78" t="s">
        <v>145</v>
      </c>
    </row>
    <row r="140" spans="1:20" ht="20.100000000000001" customHeight="1">
      <c r="A140" s="189" t="s">
        <v>2095</v>
      </c>
      <c r="B140" s="190">
        <v>0</v>
      </c>
      <c r="C140" s="190">
        <v>0</v>
      </c>
      <c r="D140" s="190">
        <v>0</v>
      </c>
      <c r="E140" s="190">
        <v>0</v>
      </c>
      <c r="F140" s="189" t="s">
        <v>145</v>
      </c>
      <c r="G140" s="78" t="s">
        <v>3996</v>
      </c>
      <c r="H140" s="78" t="s">
        <v>1928</v>
      </c>
      <c r="I140" s="78" t="s">
        <v>2096</v>
      </c>
      <c r="J140" s="78" t="s">
        <v>145</v>
      </c>
      <c r="K140" s="78" t="s">
        <v>145</v>
      </c>
      <c r="M140" s="78" t="s">
        <v>145</v>
      </c>
      <c r="O140" s="78" t="s">
        <v>145</v>
      </c>
      <c r="P140" s="78" t="s">
        <v>145</v>
      </c>
      <c r="Q140" s="78" t="s">
        <v>145</v>
      </c>
      <c r="R140" s="78" t="s">
        <v>145</v>
      </c>
      <c r="S140" s="78" t="s">
        <v>145</v>
      </c>
      <c r="T140" s="78" t="s">
        <v>145</v>
      </c>
    </row>
    <row r="141" spans="1:20" ht="20.100000000000001" customHeight="1">
      <c r="A141" s="189" t="s">
        <v>2097</v>
      </c>
      <c r="B141" s="190">
        <v>0</v>
      </c>
      <c r="C141" s="190">
        <v>0</v>
      </c>
      <c r="D141" s="190">
        <v>0</v>
      </c>
      <c r="E141" s="190">
        <v>0</v>
      </c>
      <c r="F141" s="189" t="s">
        <v>145</v>
      </c>
      <c r="G141" s="78" t="s">
        <v>3996</v>
      </c>
      <c r="H141" s="78" t="s">
        <v>1928</v>
      </c>
      <c r="I141" s="78" t="s">
        <v>2098</v>
      </c>
      <c r="J141" s="78" t="s">
        <v>145</v>
      </c>
      <c r="K141" s="78" t="s">
        <v>145</v>
      </c>
      <c r="M141" s="78" t="s">
        <v>145</v>
      </c>
      <c r="O141" s="78" t="s">
        <v>145</v>
      </c>
      <c r="P141" s="78" t="s">
        <v>145</v>
      </c>
      <c r="Q141" s="78" t="s">
        <v>145</v>
      </c>
      <c r="R141" s="78" t="s">
        <v>145</v>
      </c>
      <c r="S141" s="78" t="s">
        <v>145</v>
      </c>
      <c r="T141" s="78" t="s">
        <v>145</v>
      </c>
    </row>
    <row r="142" spans="1:20" ht="20.100000000000001" customHeight="1">
      <c r="A142" s="189" t="s">
        <v>2099</v>
      </c>
      <c r="B142" s="190">
        <v>0</v>
      </c>
      <c r="C142" s="190">
        <v>0</v>
      </c>
      <c r="D142" s="190">
        <v>0</v>
      </c>
      <c r="E142" s="190">
        <v>0</v>
      </c>
      <c r="F142" s="189" t="s">
        <v>145</v>
      </c>
      <c r="G142" s="78" t="s">
        <v>3996</v>
      </c>
      <c r="H142" s="78" t="s">
        <v>1928</v>
      </c>
      <c r="I142" s="78" t="s">
        <v>2100</v>
      </c>
      <c r="J142" s="78" t="s">
        <v>145</v>
      </c>
      <c r="K142" s="78" t="s">
        <v>145</v>
      </c>
      <c r="M142" s="78" t="s">
        <v>145</v>
      </c>
      <c r="O142" s="78" t="s">
        <v>145</v>
      </c>
      <c r="P142" s="78" t="s">
        <v>145</v>
      </c>
      <c r="Q142" s="78" t="s">
        <v>145</v>
      </c>
      <c r="R142" s="78" t="s">
        <v>145</v>
      </c>
      <c r="S142" s="78" t="s">
        <v>145</v>
      </c>
      <c r="T142" s="78" t="s">
        <v>145</v>
      </c>
    </row>
    <row r="143" spans="1:20" ht="20.100000000000001" customHeight="1">
      <c r="A143" s="189" t="s">
        <v>2101</v>
      </c>
      <c r="B143" s="190">
        <v>0</v>
      </c>
      <c r="C143" s="190">
        <v>0</v>
      </c>
      <c r="D143" s="190">
        <v>0</v>
      </c>
      <c r="E143" s="190">
        <v>0</v>
      </c>
      <c r="F143" s="189" t="s">
        <v>145</v>
      </c>
      <c r="G143" s="78" t="s">
        <v>3996</v>
      </c>
      <c r="H143" s="78" t="s">
        <v>1928</v>
      </c>
      <c r="I143" s="78" t="s">
        <v>2102</v>
      </c>
      <c r="J143" s="78" t="s">
        <v>145</v>
      </c>
      <c r="K143" s="78" t="s">
        <v>145</v>
      </c>
      <c r="M143" s="78" t="s">
        <v>145</v>
      </c>
      <c r="O143" s="78" t="s">
        <v>145</v>
      </c>
      <c r="P143" s="78" t="s">
        <v>145</v>
      </c>
      <c r="Q143" s="78" t="s">
        <v>145</v>
      </c>
      <c r="R143" s="78" t="s">
        <v>145</v>
      </c>
      <c r="S143" s="78" t="s">
        <v>145</v>
      </c>
      <c r="T143" s="78" t="s">
        <v>145</v>
      </c>
    </row>
    <row r="144" spans="1:20" ht="20.100000000000001" customHeight="1">
      <c r="A144" s="189" t="s">
        <v>2103</v>
      </c>
      <c r="B144" s="190">
        <v>0</v>
      </c>
      <c r="C144" s="190">
        <v>0</v>
      </c>
      <c r="D144" s="190">
        <v>0</v>
      </c>
      <c r="E144" s="190">
        <v>0</v>
      </c>
      <c r="F144" s="189" t="s">
        <v>145</v>
      </c>
      <c r="G144" s="78" t="s">
        <v>3996</v>
      </c>
      <c r="H144" s="78" t="s">
        <v>1928</v>
      </c>
      <c r="I144" s="78" t="s">
        <v>2104</v>
      </c>
      <c r="J144" s="78" t="s">
        <v>145</v>
      </c>
      <c r="K144" s="78" t="s">
        <v>145</v>
      </c>
      <c r="M144" s="78" t="s">
        <v>145</v>
      </c>
      <c r="O144" s="78" t="s">
        <v>145</v>
      </c>
      <c r="P144" s="78" t="s">
        <v>145</v>
      </c>
      <c r="Q144" s="78" t="s">
        <v>145</v>
      </c>
      <c r="R144" s="78" t="s">
        <v>145</v>
      </c>
      <c r="S144" s="78" t="s">
        <v>145</v>
      </c>
      <c r="T144" s="78" t="s">
        <v>145</v>
      </c>
    </row>
    <row r="145" spans="1:20" ht="20.100000000000001" customHeight="1">
      <c r="A145" s="189" t="s">
        <v>1930</v>
      </c>
      <c r="B145" s="190">
        <v>0</v>
      </c>
      <c r="C145" s="190">
        <v>0</v>
      </c>
      <c r="D145" s="190">
        <v>0</v>
      </c>
      <c r="E145" s="190">
        <v>0</v>
      </c>
      <c r="F145" s="189" t="s">
        <v>145</v>
      </c>
      <c r="G145" s="78" t="s">
        <v>3996</v>
      </c>
      <c r="H145" s="78" t="s">
        <v>1928</v>
      </c>
      <c r="I145" s="78" t="s">
        <v>1930</v>
      </c>
      <c r="J145" s="78" t="s">
        <v>145</v>
      </c>
      <c r="K145" s="78" t="s">
        <v>145</v>
      </c>
      <c r="M145" s="78" t="s">
        <v>145</v>
      </c>
      <c r="O145" s="78" t="s">
        <v>145</v>
      </c>
      <c r="P145" s="78" t="s">
        <v>145</v>
      </c>
      <c r="Q145" s="78" t="s">
        <v>145</v>
      </c>
      <c r="R145" s="78" t="s">
        <v>145</v>
      </c>
      <c r="S145" s="78" t="s">
        <v>145</v>
      </c>
      <c r="T145" s="78" t="s">
        <v>145</v>
      </c>
    </row>
    <row r="146" spans="1:20" ht="20.100000000000001" customHeight="1">
      <c r="A146" s="189" t="s">
        <v>2105</v>
      </c>
      <c r="B146" s="190">
        <v>0</v>
      </c>
      <c r="C146" s="190">
        <v>0</v>
      </c>
      <c r="D146" s="190">
        <v>0</v>
      </c>
      <c r="E146" s="190">
        <v>0</v>
      </c>
      <c r="F146" s="189" t="s">
        <v>145</v>
      </c>
      <c r="G146" s="78" t="s">
        <v>3996</v>
      </c>
      <c r="H146" s="78" t="s">
        <v>1928</v>
      </c>
      <c r="I146" s="78" t="s">
        <v>2106</v>
      </c>
      <c r="J146" s="78" t="s">
        <v>145</v>
      </c>
      <c r="K146" s="78" t="s">
        <v>145</v>
      </c>
      <c r="M146" s="78" t="s">
        <v>145</v>
      </c>
      <c r="O146" s="78" t="s">
        <v>145</v>
      </c>
      <c r="P146" s="78" t="s">
        <v>145</v>
      </c>
      <c r="Q146" s="78" t="s">
        <v>145</v>
      </c>
      <c r="R146" s="78" t="s">
        <v>145</v>
      </c>
      <c r="S146" s="78" t="s">
        <v>145</v>
      </c>
      <c r="T146" s="78" t="s">
        <v>145</v>
      </c>
    </row>
    <row r="147" spans="1:20" ht="20.100000000000001" customHeight="1">
      <c r="A147" s="189" t="s">
        <v>2107</v>
      </c>
      <c r="B147" s="190">
        <v>0</v>
      </c>
      <c r="C147" s="190">
        <v>0</v>
      </c>
      <c r="D147" s="190">
        <v>0</v>
      </c>
      <c r="E147" s="190">
        <v>0</v>
      </c>
      <c r="F147" s="189" t="s">
        <v>145</v>
      </c>
      <c r="G147" s="78" t="s">
        <v>3996</v>
      </c>
      <c r="H147" s="78" t="s">
        <v>1928</v>
      </c>
      <c r="I147" s="78" t="s">
        <v>2108</v>
      </c>
      <c r="J147" s="78" t="s">
        <v>145</v>
      </c>
      <c r="K147" s="78" t="s">
        <v>145</v>
      </c>
      <c r="M147" s="78" t="s">
        <v>145</v>
      </c>
      <c r="O147" s="78" t="s">
        <v>145</v>
      </c>
      <c r="P147" s="78" t="s">
        <v>145</v>
      </c>
      <c r="Q147" s="78" t="s">
        <v>145</v>
      </c>
      <c r="R147" s="78" t="s">
        <v>145</v>
      </c>
      <c r="S147" s="78" t="s">
        <v>145</v>
      </c>
      <c r="T147" s="78" t="s">
        <v>145</v>
      </c>
    </row>
    <row r="148" spans="1:20" ht="20.100000000000001" customHeight="1">
      <c r="A148" s="189" t="s">
        <v>2109</v>
      </c>
      <c r="B148" s="190">
        <v>0</v>
      </c>
      <c r="C148" s="190">
        <v>0</v>
      </c>
      <c r="D148" s="190">
        <v>0</v>
      </c>
      <c r="E148" s="190">
        <v>0</v>
      </c>
      <c r="F148" s="189" t="s">
        <v>145</v>
      </c>
      <c r="G148" s="78" t="s">
        <v>3996</v>
      </c>
      <c r="H148" s="78" t="s">
        <v>1928</v>
      </c>
      <c r="I148" s="78" t="s">
        <v>2110</v>
      </c>
      <c r="J148" s="78" t="s">
        <v>145</v>
      </c>
      <c r="K148" s="78" t="s">
        <v>145</v>
      </c>
      <c r="M148" s="78" t="s">
        <v>145</v>
      </c>
      <c r="O148" s="78" t="s">
        <v>145</v>
      </c>
      <c r="P148" s="78" t="s">
        <v>145</v>
      </c>
      <c r="Q148" s="78" t="s">
        <v>145</v>
      </c>
      <c r="R148" s="78" t="s">
        <v>145</v>
      </c>
      <c r="S148" s="78" t="s">
        <v>145</v>
      </c>
      <c r="T148" s="78" t="s">
        <v>145</v>
      </c>
    </row>
    <row r="149" spans="1:20" ht="20.100000000000001" customHeight="1">
      <c r="A149" s="189" t="s">
        <v>2111</v>
      </c>
      <c r="B149" s="190">
        <v>0</v>
      </c>
      <c r="C149" s="190">
        <v>0</v>
      </c>
      <c r="D149" s="190">
        <v>0</v>
      </c>
      <c r="E149" s="190">
        <v>0</v>
      </c>
      <c r="F149" s="189" t="s">
        <v>145</v>
      </c>
      <c r="G149" s="78" t="s">
        <v>3996</v>
      </c>
      <c r="H149" s="78" t="s">
        <v>1928</v>
      </c>
      <c r="I149" s="78" t="s">
        <v>2112</v>
      </c>
      <c r="J149" s="78" t="s">
        <v>145</v>
      </c>
      <c r="K149" s="78" t="s">
        <v>145</v>
      </c>
      <c r="M149" s="78" t="s">
        <v>145</v>
      </c>
      <c r="O149" s="78" t="s">
        <v>145</v>
      </c>
      <c r="P149" s="78" t="s">
        <v>145</v>
      </c>
      <c r="Q149" s="78" t="s">
        <v>145</v>
      </c>
      <c r="R149" s="78" t="s">
        <v>145</v>
      </c>
      <c r="S149" s="78" t="s">
        <v>145</v>
      </c>
      <c r="T149" s="78" t="s">
        <v>145</v>
      </c>
    </row>
    <row r="150" spans="1:20" ht="20.100000000000001" customHeight="1">
      <c r="A150" s="189" t="s">
        <v>2113</v>
      </c>
      <c r="B150" s="190">
        <v>0</v>
      </c>
      <c r="C150" s="190">
        <v>0</v>
      </c>
      <c r="D150" s="190">
        <v>0</v>
      </c>
      <c r="E150" s="190">
        <v>0</v>
      </c>
      <c r="F150" s="189" t="s">
        <v>145</v>
      </c>
      <c r="G150" s="78" t="s">
        <v>3996</v>
      </c>
      <c r="H150" s="78" t="s">
        <v>1928</v>
      </c>
      <c r="I150" s="78" t="s">
        <v>2114</v>
      </c>
      <c r="J150" s="78" t="s">
        <v>145</v>
      </c>
      <c r="K150" s="78" t="s">
        <v>145</v>
      </c>
      <c r="M150" s="78" t="s">
        <v>145</v>
      </c>
      <c r="O150" s="78" t="s">
        <v>145</v>
      </c>
      <c r="P150" s="78" t="s">
        <v>145</v>
      </c>
      <c r="Q150" s="78" t="s">
        <v>145</v>
      </c>
      <c r="R150" s="78" t="s">
        <v>145</v>
      </c>
      <c r="S150" s="78" t="s">
        <v>145</v>
      </c>
      <c r="T150" s="78" t="s">
        <v>145</v>
      </c>
    </row>
    <row r="151" spans="1:20" ht="20.100000000000001" customHeight="1">
      <c r="A151" s="189" t="s">
        <v>2115</v>
      </c>
      <c r="B151" s="190">
        <v>0</v>
      </c>
      <c r="C151" s="190">
        <v>0</v>
      </c>
      <c r="D151" s="190">
        <v>0</v>
      </c>
      <c r="E151" s="190">
        <v>0</v>
      </c>
      <c r="F151" s="189" t="s">
        <v>145</v>
      </c>
      <c r="G151" s="78" t="s">
        <v>3996</v>
      </c>
      <c r="H151" s="78" t="s">
        <v>1928</v>
      </c>
      <c r="I151" s="78" t="s">
        <v>2116</v>
      </c>
      <c r="J151" s="78" t="s">
        <v>145</v>
      </c>
      <c r="K151" s="78" t="s">
        <v>145</v>
      </c>
      <c r="M151" s="78" t="s">
        <v>145</v>
      </c>
      <c r="O151" s="78" t="s">
        <v>145</v>
      </c>
      <c r="P151" s="78" t="s">
        <v>145</v>
      </c>
      <c r="Q151" s="78" t="s">
        <v>145</v>
      </c>
      <c r="R151" s="78" t="s">
        <v>145</v>
      </c>
      <c r="S151" s="78" t="s">
        <v>145</v>
      </c>
      <c r="T151" s="78" t="s">
        <v>145</v>
      </c>
    </row>
    <row r="152" spans="1:20" ht="20.100000000000001" customHeight="1">
      <c r="A152" s="189" t="s">
        <v>2117</v>
      </c>
      <c r="B152" s="190">
        <v>0</v>
      </c>
      <c r="C152" s="190">
        <v>0</v>
      </c>
      <c r="D152" s="190">
        <v>0</v>
      </c>
      <c r="E152" s="190">
        <v>0</v>
      </c>
      <c r="F152" s="189" t="s">
        <v>145</v>
      </c>
      <c r="G152" s="78" t="s">
        <v>3996</v>
      </c>
      <c r="H152" s="78" t="s">
        <v>1928</v>
      </c>
      <c r="I152" s="78" t="s">
        <v>2118</v>
      </c>
      <c r="J152" s="78" t="s">
        <v>145</v>
      </c>
      <c r="K152" s="78" t="s">
        <v>145</v>
      </c>
      <c r="M152" s="78" t="s">
        <v>145</v>
      </c>
      <c r="O152" s="78" t="s">
        <v>145</v>
      </c>
      <c r="P152" s="78" t="s">
        <v>145</v>
      </c>
      <c r="Q152" s="78" t="s">
        <v>145</v>
      </c>
      <c r="R152" s="78" t="s">
        <v>145</v>
      </c>
      <c r="S152" s="78" t="s">
        <v>145</v>
      </c>
      <c r="T152" s="78" t="s">
        <v>145</v>
      </c>
    </row>
    <row r="153" spans="1:20" ht="20.100000000000001" customHeight="1">
      <c r="A153" s="189" t="s">
        <v>2119</v>
      </c>
      <c r="B153" s="190">
        <v>0</v>
      </c>
      <c r="C153" s="190">
        <v>0</v>
      </c>
      <c r="D153" s="190">
        <v>0</v>
      </c>
      <c r="E153" s="190">
        <v>0</v>
      </c>
      <c r="F153" s="189" t="s">
        <v>145</v>
      </c>
      <c r="G153" s="78" t="s">
        <v>3996</v>
      </c>
      <c r="H153" s="78" t="s">
        <v>1928</v>
      </c>
      <c r="I153" s="78" t="s">
        <v>2120</v>
      </c>
      <c r="J153" s="78" t="s">
        <v>145</v>
      </c>
      <c r="K153" s="78" t="s">
        <v>145</v>
      </c>
      <c r="M153" s="78" t="s">
        <v>145</v>
      </c>
      <c r="O153" s="78" t="s">
        <v>145</v>
      </c>
      <c r="P153" s="78" t="s">
        <v>145</v>
      </c>
      <c r="Q153" s="78" t="s">
        <v>145</v>
      </c>
      <c r="R153" s="78" t="s">
        <v>145</v>
      </c>
      <c r="S153" s="78" t="s">
        <v>145</v>
      </c>
      <c r="T153" s="78" t="s">
        <v>145</v>
      </c>
    </row>
    <row r="154" spans="1:20" ht="20.100000000000001" customHeight="1">
      <c r="A154" s="189" t="s">
        <v>2121</v>
      </c>
      <c r="B154" s="190">
        <v>0</v>
      </c>
      <c r="C154" s="190">
        <v>0</v>
      </c>
      <c r="D154" s="190">
        <v>0</v>
      </c>
      <c r="E154" s="190">
        <v>0</v>
      </c>
      <c r="F154" s="189" t="s">
        <v>145</v>
      </c>
      <c r="G154" s="78" t="s">
        <v>3996</v>
      </c>
      <c r="H154" s="78" t="s">
        <v>1928</v>
      </c>
      <c r="I154" s="78" t="s">
        <v>2122</v>
      </c>
      <c r="J154" s="78" t="s">
        <v>145</v>
      </c>
      <c r="K154" s="78" t="s">
        <v>145</v>
      </c>
      <c r="M154" s="78" t="s">
        <v>145</v>
      </c>
      <c r="O154" s="78" t="s">
        <v>145</v>
      </c>
      <c r="P154" s="78" t="s">
        <v>145</v>
      </c>
      <c r="Q154" s="78" t="s">
        <v>145</v>
      </c>
      <c r="R154" s="78" t="s">
        <v>145</v>
      </c>
      <c r="S154" s="78" t="s">
        <v>145</v>
      </c>
      <c r="T154" s="78" t="s">
        <v>145</v>
      </c>
    </row>
    <row r="155" spans="1:20" ht="20.100000000000001" customHeight="1">
      <c r="A155" s="189" t="s">
        <v>1930</v>
      </c>
      <c r="B155" s="190">
        <v>0</v>
      </c>
      <c r="C155" s="190">
        <v>0</v>
      </c>
      <c r="D155" s="190">
        <v>0</v>
      </c>
      <c r="E155" s="190">
        <v>0</v>
      </c>
      <c r="F155" s="189" t="s">
        <v>145</v>
      </c>
      <c r="G155" s="78" t="s">
        <v>3996</v>
      </c>
      <c r="H155" s="78" t="s">
        <v>1928</v>
      </c>
      <c r="I155" s="78" t="s">
        <v>145</v>
      </c>
      <c r="J155" s="78" t="s">
        <v>145</v>
      </c>
      <c r="K155" s="78" t="s">
        <v>145</v>
      </c>
      <c r="M155" s="78" t="s">
        <v>145</v>
      </c>
      <c r="O155" s="78" t="s">
        <v>145</v>
      </c>
      <c r="P155" s="78" t="s">
        <v>145</v>
      </c>
      <c r="Q155" s="78" t="s">
        <v>145</v>
      </c>
      <c r="R155" s="78" t="s">
        <v>145</v>
      </c>
      <c r="S155" s="78" t="s">
        <v>145</v>
      </c>
      <c r="T155" s="78" t="s">
        <v>145</v>
      </c>
    </row>
    <row r="156" spans="1:20" ht="20.100000000000001" customHeight="1">
      <c r="A156" s="189" t="s">
        <v>2123</v>
      </c>
      <c r="B156" s="190">
        <v>0</v>
      </c>
      <c r="C156" s="190">
        <v>0</v>
      </c>
      <c r="D156" s="190">
        <v>0</v>
      </c>
      <c r="E156" s="190">
        <v>0</v>
      </c>
      <c r="F156" s="189" t="s">
        <v>145</v>
      </c>
      <c r="G156" s="78" t="s">
        <v>3996</v>
      </c>
      <c r="H156" s="78" t="s">
        <v>1928</v>
      </c>
      <c r="I156" s="78" t="s">
        <v>2124</v>
      </c>
      <c r="J156" s="78" t="s">
        <v>145</v>
      </c>
      <c r="K156" s="78" t="s">
        <v>145</v>
      </c>
      <c r="M156" s="78" t="s">
        <v>145</v>
      </c>
      <c r="O156" s="78" t="s">
        <v>145</v>
      </c>
      <c r="P156" s="78" t="s">
        <v>145</v>
      </c>
      <c r="Q156" s="78" t="s">
        <v>145</v>
      </c>
      <c r="R156" s="78" t="s">
        <v>145</v>
      </c>
      <c r="S156" s="78" t="s">
        <v>145</v>
      </c>
      <c r="T156" s="78" t="s">
        <v>145</v>
      </c>
    </row>
    <row r="157" spans="1:20" ht="20.100000000000001" customHeight="1">
      <c r="A157" s="189" t="s">
        <v>2125</v>
      </c>
      <c r="B157" s="190">
        <v>0</v>
      </c>
      <c r="C157" s="190">
        <v>0</v>
      </c>
      <c r="D157" s="190">
        <v>0</v>
      </c>
      <c r="E157" s="190">
        <v>0</v>
      </c>
      <c r="F157" s="189" t="s">
        <v>145</v>
      </c>
      <c r="G157" s="78" t="s">
        <v>3996</v>
      </c>
      <c r="H157" s="78" t="s">
        <v>1928</v>
      </c>
      <c r="I157" s="78" t="s">
        <v>2126</v>
      </c>
      <c r="J157" s="78" t="s">
        <v>145</v>
      </c>
      <c r="K157" s="78" t="s">
        <v>145</v>
      </c>
      <c r="M157" s="78" t="s">
        <v>145</v>
      </c>
      <c r="O157" s="78" t="s">
        <v>145</v>
      </c>
      <c r="P157" s="78" t="s">
        <v>145</v>
      </c>
      <c r="Q157" s="78" t="s">
        <v>145</v>
      </c>
      <c r="R157" s="78" t="s">
        <v>145</v>
      </c>
      <c r="S157" s="78" t="s">
        <v>145</v>
      </c>
      <c r="T157" s="78" t="s">
        <v>145</v>
      </c>
    </row>
    <row r="158" spans="1:20" ht="20.100000000000001" customHeight="1">
      <c r="A158" s="189" t="s">
        <v>2127</v>
      </c>
      <c r="B158" s="190">
        <v>0</v>
      </c>
      <c r="C158" s="190">
        <v>0</v>
      </c>
      <c r="D158" s="190">
        <v>0</v>
      </c>
      <c r="E158" s="190">
        <v>0</v>
      </c>
      <c r="F158" s="189" t="s">
        <v>145</v>
      </c>
      <c r="G158" s="78" t="s">
        <v>3996</v>
      </c>
      <c r="H158" s="78" t="s">
        <v>1928</v>
      </c>
      <c r="I158" s="78" t="s">
        <v>2128</v>
      </c>
      <c r="J158" s="78" t="s">
        <v>145</v>
      </c>
      <c r="K158" s="78" t="s">
        <v>145</v>
      </c>
      <c r="M158" s="78" t="s">
        <v>145</v>
      </c>
      <c r="O158" s="78" t="s">
        <v>145</v>
      </c>
      <c r="P158" s="78" t="s">
        <v>145</v>
      </c>
      <c r="Q158" s="78" t="s">
        <v>145</v>
      </c>
      <c r="R158" s="78" t="s">
        <v>145</v>
      </c>
      <c r="S158" s="78" t="s">
        <v>145</v>
      </c>
      <c r="T158" s="78" t="s">
        <v>145</v>
      </c>
    </row>
    <row r="159" spans="1:20" ht="20.100000000000001" customHeight="1">
      <c r="A159" s="189" t="s">
        <v>2129</v>
      </c>
      <c r="B159" s="190">
        <v>0</v>
      </c>
      <c r="C159" s="190">
        <v>0</v>
      </c>
      <c r="D159" s="190">
        <v>0</v>
      </c>
      <c r="E159" s="190">
        <v>0</v>
      </c>
      <c r="F159" s="189" t="s">
        <v>145</v>
      </c>
      <c r="G159" s="78" t="s">
        <v>3996</v>
      </c>
      <c r="H159" s="78" t="s">
        <v>1928</v>
      </c>
      <c r="I159" s="78" t="s">
        <v>2130</v>
      </c>
      <c r="J159" s="78" t="s">
        <v>145</v>
      </c>
      <c r="K159" s="78" t="s">
        <v>145</v>
      </c>
      <c r="M159" s="78" t="s">
        <v>145</v>
      </c>
      <c r="O159" s="78" t="s">
        <v>145</v>
      </c>
      <c r="P159" s="78" t="s">
        <v>145</v>
      </c>
      <c r="Q159" s="78" t="s">
        <v>145</v>
      </c>
      <c r="R159" s="78" t="s">
        <v>145</v>
      </c>
      <c r="S159" s="78" t="s">
        <v>145</v>
      </c>
      <c r="T159" s="78" t="s">
        <v>145</v>
      </c>
    </row>
    <row r="160" spans="1:20" ht="20.100000000000001" customHeight="1">
      <c r="A160" s="189" t="s">
        <v>2131</v>
      </c>
      <c r="B160" s="190">
        <v>0</v>
      </c>
      <c r="C160" s="190">
        <v>0</v>
      </c>
      <c r="D160" s="190">
        <v>0</v>
      </c>
      <c r="E160" s="190">
        <v>0</v>
      </c>
      <c r="F160" s="189" t="s">
        <v>145</v>
      </c>
      <c r="G160" s="78" t="s">
        <v>3996</v>
      </c>
      <c r="H160" s="78" t="s">
        <v>1928</v>
      </c>
      <c r="I160" s="78" t="s">
        <v>2132</v>
      </c>
      <c r="J160" s="78" t="s">
        <v>145</v>
      </c>
      <c r="K160" s="78" t="s">
        <v>145</v>
      </c>
      <c r="M160" s="78" t="s">
        <v>145</v>
      </c>
      <c r="O160" s="78" t="s">
        <v>145</v>
      </c>
      <c r="P160" s="78" t="s">
        <v>145</v>
      </c>
      <c r="Q160" s="78" t="s">
        <v>145</v>
      </c>
      <c r="R160" s="78" t="s">
        <v>145</v>
      </c>
      <c r="S160" s="78" t="s">
        <v>145</v>
      </c>
      <c r="T160" s="78" t="s">
        <v>145</v>
      </c>
    </row>
    <row r="161" spans="1:20" ht="20.100000000000001" customHeight="1">
      <c r="A161" s="189" t="s">
        <v>2133</v>
      </c>
      <c r="B161" s="190">
        <v>0</v>
      </c>
      <c r="C161" s="190">
        <v>0</v>
      </c>
      <c r="D161" s="190">
        <v>0</v>
      </c>
      <c r="E161" s="190">
        <v>0</v>
      </c>
      <c r="F161" s="189" t="s">
        <v>145</v>
      </c>
      <c r="G161" s="78" t="s">
        <v>3996</v>
      </c>
      <c r="H161" s="78" t="s">
        <v>1928</v>
      </c>
      <c r="I161" s="78" t="s">
        <v>2134</v>
      </c>
      <c r="J161" s="78" t="s">
        <v>145</v>
      </c>
      <c r="K161" s="78" t="s">
        <v>145</v>
      </c>
      <c r="M161" s="78" t="s">
        <v>145</v>
      </c>
      <c r="O161" s="78" t="s">
        <v>145</v>
      </c>
      <c r="P161" s="78" t="s">
        <v>145</v>
      </c>
      <c r="Q161" s="78" t="s">
        <v>145</v>
      </c>
      <c r="R161" s="78" t="s">
        <v>145</v>
      </c>
      <c r="S161" s="78" t="s">
        <v>145</v>
      </c>
      <c r="T161" s="78" t="s">
        <v>145</v>
      </c>
    </row>
    <row r="162" spans="1:20" ht="20.100000000000001" customHeight="1">
      <c r="A162" s="189" t="s">
        <v>1930</v>
      </c>
      <c r="B162" s="190">
        <v>0</v>
      </c>
      <c r="C162" s="190">
        <v>0</v>
      </c>
      <c r="D162" s="190">
        <v>0</v>
      </c>
      <c r="E162" s="190">
        <v>0</v>
      </c>
      <c r="F162" s="189" t="s">
        <v>145</v>
      </c>
      <c r="G162" s="78" t="s">
        <v>3996</v>
      </c>
      <c r="H162" s="78" t="s">
        <v>1928</v>
      </c>
      <c r="I162" s="78" t="s">
        <v>1930</v>
      </c>
      <c r="J162" s="78" t="s">
        <v>145</v>
      </c>
      <c r="K162" s="78" t="s">
        <v>145</v>
      </c>
      <c r="M162" s="78" t="s">
        <v>145</v>
      </c>
      <c r="O162" s="78" t="s">
        <v>145</v>
      </c>
      <c r="P162" s="78" t="s">
        <v>145</v>
      </c>
      <c r="Q162" s="78" t="s">
        <v>145</v>
      </c>
      <c r="R162" s="78" t="s">
        <v>145</v>
      </c>
      <c r="S162" s="78" t="s">
        <v>145</v>
      </c>
      <c r="T162" s="78" t="s">
        <v>145</v>
      </c>
    </row>
    <row r="163" spans="1:20" ht="20.100000000000001" customHeight="1">
      <c r="A163" s="189" t="s">
        <v>2135</v>
      </c>
      <c r="B163" s="190">
        <v>0</v>
      </c>
      <c r="C163" s="190">
        <v>0</v>
      </c>
      <c r="D163" s="190">
        <v>0</v>
      </c>
      <c r="E163" s="190">
        <v>0</v>
      </c>
      <c r="F163" s="189" t="s">
        <v>145</v>
      </c>
      <c r="G163" s="78" t="s">
        <v>3996</v>
      </c>
      <c r="H163" s="78" t="s">
        <v>1928</v>
      </c>
      <c r="I163" s="78" t="s">
        <v>2136</v>
      </c>
      <c r="J163" s="78" t="s">
        <v>145</v>
      </c>
      <c r="K163" s="78" t="s">
        <v>145</v>
      </c>
      <c r="M163" s="78" t="s">
        <v>145</v>
      </c>
      <c r="O163" s="78" t="s">
        <v>145</v>
      </c>
      <c r="P163" s="78" t="s">
        <v>145</v>
      </c>
      <c r="Q163" s="78" t="s">
        <v>145</v>
      </c>
      <c r="R163" s="78" t="s">
        <v>145</v>
      </c>
      <c r="S163" s="78" t="s">
        <v>145</v>
      </c>
      <c r="T163" s="78" t="s">
        <v>145</v>
      </c>
    </row>
    <row r="164" spans="1:20" ht="20.100000000000001" customHeight="1">
      <c r="A164" s="189" t="s">
        <v>2137</v>
      </c>
      <c r="B164" s="190">
        <v>0</v>
      </c>
      <c r="C164" s="190">
        <v>0</v>
      </c>
      <c r="D164" s="190">
        <v>0</v>
      </c>
      <c r="E164" s="190">
        <v>0</v>
      </c>
      <c r="F164" s="189" t="s">
        <v>145</v>
      </c>
      <c r="G164" s="78" t="s">
        <v>3996</v>
      </c>
      <c r="H164" s="78" t="s">
        <v>1928</v>
      </c>
      <c r="I164" s="78" t="s">
        <v>2138</v>
      </c>
      <c r="J164" s="78" t="s">
        <v>145</v>
      </c>
      <c r="K164" s="78" t="s">
        <v>145</v>
      </c>
      <c r="M164" s="78" t="s">
        <v>145</v>
      </c>
      <c r="O164" s="78" t="s">
        <v>145</v>
      </c>
      <c r="P164" s="78" t="s">
        <v>145</v>
      </c>
      <c r="Q164" s="78" t="s">
        <v>145</v>
      </c>
      <c r="R164" s="78" t="s">
        <v>145</v>
      </c>
      <c r="S164" s="78" t="s">
        <v>145</v>
      </c>
      <c r="T164" s="78" t="s">
        <v>145</v>
      </c>
    </row>
    <row r="165" spans="1:20" ht="20.100000000000001" customHeight="1">
      <c r="A165" s="189" t="s">
        <v>2139</v>
      </c>
      <c r="B165" s="190">
        <v>0</v>
      </c>
      <c r="C165" s="190">
        <v>0</v>
      </c>
      <c r="D165" s="190">
        <v>0</v>
      </c>
      <c r="E165" s="190">
        <v>0</v>
      </c>
      <c r="F165" s="189" t="s">
        <v>145</v>
      </c>
      <c r="G165" s="78" t="s">
        <v>3996</v>
      </c>
      <c r="H165" s="78" t="s">
        <v>1928</v>
      </c>
      <c r="I165" s="78" t="s">
        <v>2140</v>
      </c>
      <c r="J165" s="78" t="s">
        <v>145</v>
      </c>
      <c r="K165" s="78" t="s">
        <v>145</v>
      </c>
      <c r="M165" s="78" t="s">
        <v>145</v>
      </c>
      <c r="O165" s="78" t="s">
        <v>145</v>
      </c>
      <c r="P165" s="78" t="s">
        <v>145</v>
      </c>
      <c r="Q165" s="78" t="s">
        <v>145</v>
      </c>
      <c r="R165" s="78" t="s">
        <v>145</v>
      </c>
      <c r="S165" s="78" t="s">
        <v>145</v>
      </c>
      <c r="T165" s="78" t="s">
        <v>145</v>
      </c>
    </row>
    <row r="166" spans="1:20" ht="20.100000000000001" customHeight="1">
      <c r="A166" s="189" t="s">
        <v>2141</v>
      </c>
      <c r="B166" s="190">
        <v>0</v>
      </c>
      <c r="C166" s="190">
        <v>0</v>
      </c>
      <c r="D166" s="190">
        <v>151.5</v>
      </c>
      <c r="E166" s="190">
        <v>151.5</v>
      </c>
      <c r="F166" s="189" t="s">
        <v>145</v>
      </c>
      <c r="G166" s="78" t="s">
        <v>3996</v>
      </c>
      <c r="H166" s="78" t="s">
        <v>1928</v>
      </c>
      <c r="I166" s="78" t="s">
        <v>2142</v>
      </c>
      <c r="J166" s="78" t="s">
        <v>145</v>
      </c>
      <c r="K166" s="78" t="s">
        <v>145</v>
      </c>
      <c r="M166" s="78" t="s">
        <v>145</v>
      </c>
      <c r="O166" s="78" t="s">
        <v>145</v>
      </c>
      <c r="P166" s="78" t="s">
        <v>145</v>
      </c>
      <c r="Q166" s="78" t="s">
        <v>145</v>
      </c>
      <c r="R166" s="78" t="s">
        <v>145</v>
      </c>
      <c r="S166" s="78" t="s">
        <v>145</v>
      </c>
      <c r="T166" s="78" t="s">
        <v>145</v>
      </c>
    </row>
    <row r="167" spans="1:20" ht="20.100000000000001" customHeight="1">
      <c r="A167" s="189" t="s">
        <v>2143</v>
      </c>
      <c r="B167" s="190">
        <v>0</v>
      </c>
      <c r="C167" s="190">
        <v>0</v>
      </c>
      <c r="D167" s="190">
        <v>469.6</v>
      </c>
      <c r="E167" s="190">
        <v>469.6</v>
      </c>
      <c r="F167" s="189" t="s">
        <v>145</v>
      </c>
      <c r="G167" s="78" t="s">
        <v>3996</v>
      </c>
      <c r="H167" s="78" t="s">
        <v>1928</v>
      </c>
      <c r="I167" s="78" t="s">
        <v>2144</v>
      </c>
      <c r="J167" s="78" t="s">
        <v>145</v>
      </c>
      <c r="K167" s="78" t="s">
        <v>145</v>
      </c>
      <c r="M167" s="78" t="s">
        <v>145</v>
      </c>
      <c r="O167" s="78" t="s">
        <v>145</v>
      </c>
      <c r="P167" s="78" t="s">
        <v>145</v>
      </c>
      <c r="Q167" s="78" t="s">
        <v>145</v>
      </c>
      <c r="R167" s="78" t="s">
        <v>145</v>
      </c>
      <c r="S167" s="78" t="s">
        <v>145</v>
      </c>
      <c r="T167" s="78" t="s">
        <v>145</v>
      </c>
    </row>
    <row r="168" spans="1:20" ht="20.100000000000001" customHeight="1">
      <c r="A168" s="189" t="s">
        <v>2145</v>
      </c>
      <c r="B168" s="190">
        <v>0</v>
      </c>
      <c r="C168" s="190">
        <v>0</v>
      </c>
      <c r="D168" s="190">
        <v>98.2</v>
      </c>
      <c r="E168" s="190">
        <v>98.2</v>
      </c>
      <c r="F168" s="189" t="s">
        <v>145</v>
      </c>
      <c r="G168" s="78" t="s">
        <v>3996</v>
      </c>
      <c r="H168" s="78" t="s">
        <v>1928</v>
      </c>
      <c r="I168" s="78" t="s">
        <v>2146</v>
      </c>
      <c r="J168" s="78" t="s">
        <v>145</v>
      </c>
      <c r="K168" s="78" t="s">
        <v>145</v>
      </c>
      <c r="M168" s="78" t="s">
        <v>145</v>
      </c>
      <c r="O168" s="78" t="s">
        <v>145</v>
      </c>
      <c r="P168" s="78" t="s">
        <v>145</v>
      </c>
      <c r="Q168" s="78" t="s">
        <v>145</v>
      </c>
      <c r="R168" s="78" t="s">
        <v>145</v>
      </c>
      <c r="S168" s="78" t="s">
        <v>145</v>
      </c>
      <c r="T168" s="78" t="s">
        <v>145</v>
      </c>
    </row>
    <row r="169" spans="1:20" ht="20.100000000000001" customHeight="1">
      <c r="A169" s="189" t="s">
        <v>1951</v>
      </c>
      <c r="B169" s="190">
        <v>0</v>
      </c>
      <c r="C169" s="190">
        <v>0</v>
      </c>
      <c r="D169" s="190">
        <v>719.3</v>
      </c>
      <c r="E169" s="190">
        <v>719.3</v>
      </c>
      <c r="F169" s="189" t="s">
        <v>145</v>
      </c>
      <c r="G169" s="78" t="s">
        <v>3996</v>
      </c>
      <c r="H169" s="78" t="s">
        <v>1928</v>
      </c>
      <c r="I169" s="78" t="s">
        <v>1952</v>
      </c>
      <c r="J169" s="78" t="s">
        <v>145</v>
      </c>
      <c r="K169" s="78" t="s">
        <v>145</v>
      </c>
      <c r="M169" s="78" t="s">
        <v>145</v>
      </c>
      <c r="O169" s="78" t="s">
        <v>145</v>
      </c>
      <c r="P169" s="78" t="s">
        <v>145</v>
      </c>
      <c r="Q169" s="78" t="s">
        <v>145</v>
      </c>
      <c r="R169" s="78" t="s">
        <v>145</v>
      </c>
      <c r="S169" s="78" t="s">
        <v>145</v>
      </c>
      <c r="T169" s="78" t="s">
        <v>145</v>
      </c>
    </row>
    <row r="170" spans="1:20" ht="20.100000000000001" customHeight="1">
      <c r="A170" s="189" t="s">
        <v>1930</v>
      </c>
      <c r="B170" s="190">
        <v>0</v>
      </c>
      <c r="C170" s="190">
        <v>0</v>
      </c>
      <c r="D170" s="190">
        <v>0</v>
      </c>
      <c r="E170" s="190">
        <v>0</v>
      </c>
      <c r="F170" s="189" t="s">
        <v>145</v>
      </c>
      <c r="G170" s="78" t="s">
        <v>3996</v>
      </c>
      <c r="H170" s="78" t="s">
        <v>1928</v>
      </c>
      <c r="I170" s="78" t="s">
        <v>145</v>
      </c>
      <c r="J170" s="78" t="s">
        <v>145</v>
      </c>
      <c r="K170" s="78" t="s">
        <v>145</v>
      </c>
      <c r="M170" s="78" t="s">
        <v>145</v>
      </c>
      <c r="O170" s="78" t="s">
        <v>145</v>
      </c>
      <c r="P170" s="78" t="s">
        <v>145</v>
      </c>
      <c r="Q170" s="78" t="s">
        <v>145</v>
      </c>
      <c r="R170" s="78" t="s">
        <v>145</v>
      </c>
      <c r="S170" s="78" t="s">
        <v>145</v>
      </c>
      <c r="T170" s="78" t="s">
        <v>145</v>
      </c>
    </row>
    <row r="171" spans="1:20" ht="20.100000000000001" customHeight="1">
      <c r="A171" s="189" t="s">
        <v>2147</v>
      </c>
      <c r="B171" s="190">
        <v>0</v>
      </c>
      <c r="C171" s="190">
        <v>0</v>
      </c>
      <c r="D171" s="190">
        <v>0</v>
      </c>
      <c r="E171" s="190">
        <v>0</v>
      </c>
      <c r="F171" s="189" t="s">
        <v>145</v>
      </c>
      <c r="G171" s="78" t="s">
        <v>3996</v>
      </c>
      <c r="H171" s="78" t="s">
        <v>1928</v>
      </c>
      <c r="I171" s="78" t="s">
        <v>2148</v>
      </c>
      <c r="J171" s="78" t="s">
        <v>145</v>
      </c>
      <c r="K171" s="78" t="s">
        <v>145</v>
      </c>
      <c r="M171" s="78" t="s">
        <v>145</v>
      </c>
      <c r="O171" s="78" t="s">
        <v>145</v>
      </c>
      <c r="P171" s="78" t="s">
        <v>145</v>
      </c>
      <c r="Q171" s="78" t="s">
        <v>145</v>
      </c>
      <c r="R171" s="78" t="s">
        <v>145</v>
      </c>
      <c r="S171" s="78" t="s">
        <v>145</v>
      </c>
      <c r="T171" s="78" t="s">
        <v>145</v>
      </c>
    </row>
    <row r="172" spans="1:20" ht="20.100000000000001" customHeight="1">
      <c r="A172" s="189" t="s">
        <v>2071</v>
      </c>
      <c r="B172" s="190">
        <v>0</v>
      </c>
      <c r="C172" s="190">
        <v>0</v>
      </c>
      <c r="D172" s="190">
        <v>0</v>
      </c>
      <c r="E172" s="190">
        <v>0</v>
      </c>
      <c r="F172" s="189" t="s">
        <v>145</v>
      </c>
      <c r="G172" s="78" t="s">
        <v>3996</v>
      </c>
      <c r="H172" s="78" t="s">
        <v>1928</v>
      </c>
      <c r="I172" s="78" t="s">
        <v>2072</v>
      </c>
      <c r="J172" s="78" t="s">
        <v>145</v>
      </c>
      <c r="K172" s="78" t="s">
        <v>145</v>
      </c>
      <c r="M172" s="78" t="s">
        <v>145</v>
      </c>
      <c r="O172" s="78" t="s">
        <v>145</v>
      </c>
      <c r="P172" s="78" t="s">
        <v>145</v>
      </c>
      <c r="Q172" s="78" t="s">
        <v>145</v>
      </c>
      <c r="R172" s="78" t="s">
        <v>145</v>
      </c>
      <c r="S172" s="78" t="s">
        <v>145</v>
      </c>
      <c r="T172" s="78" t="s">
        <v>145</v>
      </c>
    </row>
    <row r="173" spans="1:20" ht="20.100000000000001" customHeight="1">
      <c r="A173" s="189" t="s">
        <v>2073</v>
      </c>
      <c r="B173" s="190">
        <v>0</v>
      </c>
      <c r="C173" s="190">
        <v>0</v>
      </c>
      <c r="D173" s="190">
        <v>0</v>
      </c>
      <c r="E173" s="190">
        <v>0</v>
      </c>
      <c r="F173" s="189" t="s">
        <v>145</v>
      </c>
      <c r="G173" s="78" t="s">
        <v>3996</v>
      </c>
      <c r="H173" s="78" t="s">
        <v>1928</v>
      </c>
      <c r="I173" s="78" t="s">
        <v>2074</v>
      </c>
      <c r="J173" s="78" t="s">
        <v>145</v>
      </c>
      <c r="K173" s="78" t="s">
        <v>145</v>
      </c>
      <c r="M173" s="78" t="s">
        <v>145</v>
      </c>
      <c r="O173" s="78" t="s">
        <v>145</v>
      </c>
      <c r="P173" s="78" t="s">
        <v>145</v>
      </c>
      <c r="Q173" s="78" t="s">
        <v>145</v>
      </c>
      <c r="R173" s="78" t="s">
        <v>145</v>
      </c>
      <c r="S173" s="78" t="s">
        <v>145</v>
      </c>
      <c r="T173" s="78" t="s">
        <v>145</v>
      </c>
    </row>
    <row r="174" spans="1:20" ht="20.100000000000001" customHeight="1">
      <c r="A174" s="189" t="s">
        <v>2075</v>
      </c>
      <c r="B174" s="190">
        <v>0</v>
      </c>
      <c r="C174" s="190">
        <v>0</v>
      </c>
      <c r="D174" s="190">
        <v>0</v>
      </c>
      <c r="E174" s="190">
        <v>0</v>
      </c>
      <c r="F174" s="189" t="s">
        <v>145</v>
      </c>
      <c r="G174" s="78" t="s">
        <v>3996</v>
      </c>
      <c r="H174" s="78" t="s">
        <v>1928</v>
      </c>
      <c r="I174" s="78" t="s">
        <v>2076</v>
      </c>
      <c r="J174" s="78" t="s">
        <v>145</v>
      </c>
      <c r="K174" s="78" t="s">
        <v>145</v>
      </c>
      <c r="M174" s="78" t="s">
        <v>145</v>
      </c>
      <c r="O174" s="78" t="s">
        <v>145</v>
      </c>
      <c r="P174" s="78" t="s">
        <v>145</v>
      </c>
      <c r="Q174" s="78" t="s">
        <v>145</v>
      </c>
      <c r="R174" s="78" t="s">
        <v>145</v>
      </c>
      <c r="S174" s="78" t="s">
        <v>145</v>
      </c>
      <c r="T174" s="78" t="s">
        <v>145</v>
      </c>
    </row>
    <row r="175" spans="1:20" ht="20.100000000000001" customHeight="1">
      <c r="A175" s="189" t="s">
        <v>2077</v>
      </c>
      <c r="B175" s="190">
        <v>0</v>
      </c>
      <c r="C175" s="190">
        <v>0</v>
      </c>
      <c r="D175" s="190">
        <v>0</v>
      </c>
      <c r="E175" s="190">
        <v>0</v>
      </c>
      <c r="F175" s="189" t="s">
        <v>145</v>
      </c>
      <c r="G175" s="78" t="s">
        <v>3996</v>
      </c>
      <c r="H175" s="78" t="s">
        <v>1928</v>
      </c>
      <c r="I175" s="78" t="s">
        <v>2078</v>
      </c>
      <c r="J175" s="78" t="s">
        <v>145</v>
      </c>
      <c r="K175" s="78" t="s">
        <v>145</v>
      </c>
      <c r="M175" s="78" t="s">
        <v>145</v>
      </c>
      <c r="O175" s="78" t="s">
        <v>145</v>
      </c>
      <c r="P175" s="78" t="s">
        <v>145</v>
      </c>
      <c r="Q175" s="78" t="s">
        <v>145</v>
      </c>
      <c r="R175" s="78" t="s">
        <v>145</v>
      </c>
      <c r="S175" s="78" t="s">
        <v>145</v>
      </c>
      <c r="T175" s="78" t="s">
        <v>145</v>
      </c>
    </row>
    <row r="176" spans="1:20" ht="20.100000000000001" customHeight="1">
      <c r="A176" s="189" t="s">
        <v>2079</v>
      </c>
      <c r="B176" s="190">
        <v>0</v>
      </c>
      <c r="C176" s="190">
        <v>0</v>
      </c>
      <c r="D176" s="190">
        <v>0</v>
      </c>
      <c r="E176" s="190">
        <v>0</v>
      </c>
      <c r="F176" s="189" t="s">
        <v>145</v>
      </c>
      <c r="G176" s="78" t="s">
        <v>3996</v>
      </c>
      <c r="H176" s="78" t="s">
        <v>1928</v>
      </c>
      <c r="I176" s="78" t="s">
        <v>2080</v>
      </c>
      <c r="J176" s="78" t="s">
        <v>145</v>
      </c>
      <c r="K176" s="78" t="s">
        <v>145</v>
      </c>
      <c r="M176" s="78" t="s">
        <v>145</v>
      </c>
      <c r="O176" s="78" t="s">
        <v>145</v>
      </c>
      <c r="P176" s="78" t="s">
        <v>145</v>
      </c>
      <c r="Q176" s="78" t="s">
        <v>145</v>
      </c>
      <c r="R176" s="78" t="s">
        <v>145</v>
      </c>
      <c r="S176" s="78" t="s">
        <v>145</v>
      </c>
      <c r="T176" s="78" t="s">
        <v>145</v>
      </c>
    </row>
    <row r="177" spans="1:20" ht="20.100000000000001" customHeight="1">
      <c r="A177" s="189" t="s">
        <v>2081</v>
      </c>
      <c r="B177" s="190">
        <v>0</v>
      </c>
      <c r="C177" s="190">
        <v>0</v>
      </c>
      <c r="D177" s="190">
        <v>0</v>
      </c>
      <c r="E177" s="190">
        <v>0</v>
      </c>
      <c r="F177" s="189" t="s">
        <v>145</v>
      </c>
      <c r="G177" s="78" t="s">
        <v>3996</v>
      </c>
      <c r="H177" s="78" t="s">
        <v>1928</v>
      </c>
      <c r="I177" s="78" t="s">
        <v>2082</v>
      </c>
      <c r="J177" s="78" t="s">
        <v>145</v>
      </c>
      <c r="K177" s="78" t="s">
        <v>145</v>
      </c>
      <c r="M177" s="78" t="s">
        <v>145</v>
      </c>
      <c r="O177" s="78" t="s">
        <v>145</v>
      </c>
      <c r="P177" s="78" t="s">
        <v>145</v>
      </c>
      <c r="Q177" s="78" t="s">
        <v>145</v>
      </c>
      <c r="R177" s="78" t="s">
        <v>145</v>
      </c>
      <c r="S177" s="78" t="s">
        <v>145</v>
      </c>
      <c r="T177" s="78" t="s">
        <v>145</v>
      </c>
    </row>
    <row r="178" spans="1:20" ht="20.100000000000001" customHeight="1">
      <c r="A178" s="189" t="s">
        <v>2083</v>
      </c>
      <c r="B178" s="190">
        <v>0</v>
      </c>
      <c r="C178" s="190">
        <v>0</v>
      </c>
      <c r="D178" s="190">
        <v>0</v>
      </c>
      <c r="E178" s="190">
        <v>0</v>
      </c>
      <c r="F178" s="189" t="s">
        <v>145</v>
      </c>
      <c r="G178" s="78" t="s">
        <v>3996</v>
      </c>
      <c r="H178" s="78" t="s">
        <v>1928</v>
      </c>
      <c r="I178" s="78" t="s">
        <v>2084</v>
      </c>
      <c r="J178" s="78" t="s">
        <v>145</v>
      </c>
      <c r="K178" s="78" t="s">
        <v>145</v>
      </c>
      <c r="M178" s="78" t="s">
        <v>145</v>
      </c>
      <c r="O178" s="78" t="s">
        <v>145</v>
      </c>
      <c r="P178" s="78" t="s">
        <v>145</v>
      </c>
      <c r="Q178" s="78" t="s">
        <v>145</v>
      </c>
      <c r="R178" s="78" t="s">
        <v>145</v>
      </c>
      <c r="S178" s="78" t="s">
        <v>145</v>
      </c>
      <c r="T178" s="78" t="s">
        <v>145</v>
      </c>
    </row>
    <row r="179" spans="1:20" ht="20.100000000000001" customHeight="1">
      <c r="A179" s="189" t="s">
        <v>2085</v>
      </c>
      <c r="B179" s="190">
        <v>0</v>
      </c>
      <c r="C179" s="190">
        <v>0</v>
      </c>
      <c r="D179" s="190">
        <v>0</v>
      </c>
      <c r="E179" s="190">
        <v>0</v>
      </c>
      <c r="F179" s="189" t="s">
        <v>145</v>
      </c>
      <c r="G179" s="78" t="s">
        <v>3996</v>
      </c>
      <c r="H179" s="78" t="s">
        <v>1928</v>
      </c>
      <c r="I179" s="78" t="s">
        <v>2086</v>
      </c>
      <c r="J179" s="78" t="s">
        <v>145</v>
      </c>
      <c r="K179" s="78" t="s">
        <v>145</v>
      </c>
      <c r="M179" s="78" t="s">
        <v>145</v>
      </c>
      <c r="O179" s="78" t="s">
        <v>145</v>
      </c>
      <c r="P179" s="78" t="s">
        <v>145</v>
      </c>
      <c r="Q179" s="78" t="s">
        <v>145</v>
      </c>
      <c r="R179" s="78" t="s">
        <v>145</v>
      </c>
      <c r="S179" s="78" t="s">
        <v>145</v>
      </c>
      <c r="T179" s="78" t="s">
        <v>145</v>
      </c>
    </row>
    <row r="180" spans="1:20" ht="20.100000000000001" customHeight="1">
      <c r="A180" s="189" t="s">
        <v>2087</v>
      </c>
      <c r="B180" s="190">
        <v>0</v>
      </c>
      <c r="C180" s="190">
        <v>0</v>
      </c>
      <c r="D180" s="190">
        <v>0</v>
      </c>
      <c r="E180" s="190">
        <v>0</v>
      </c>
      <c r="F180" s="189" t="s">
        <v>145</v>
      </c>
      <c r="G180" s="78" t="s">
        <v>3996</v>
      </c>
      <c r="H180" s="78" t="s">
        <v>1928</v>
      </c>
      <c r="I180" s="78" t="s">
        <v>2088</v>
      </c>
      <c r="J180" s="78" t="s">
        <v>145</v>
      </c>
      <c r="K180" s="78" t="s">
        <v>145</v>
      </c>
      <c r="M180" s="78" t="s">
        <v>145</v>
      </c>
      <c r="O180" s="78" t="s">
        <v>145</v>
      </c>
      <c r="P180" s="78" t="s">
        <v>145</v>
      </c>
      <c r="Q180" s="78" t="s">
        <v>145</v>
      </c>
      <c r="R180" s="78" t="s">
        <v>145</v>
      </c>
      <c r="S180" s="78" t="s">
        <v>145</v>
      </c>
      <c r="T180" s="78" t="s">
        <v>145</v>
      </c>
    </row>
    <row r="181" spans="1:20" ht="20.100000000000001" customHeight="1">
      <c r="A181" s="189" t="s">
        <v>2089</v>
      </c>
      <c r="B181" s="190">
        <v>0</v>
      </c>
      <c r="C181" s="190">
        <v>0</v>
      </c>
      <c r="D181" s="190">
        <v>0</v>
      </c>
      <c r="E181" s="190">
        <v>0</v>
      </c>
      <c r="F181" s="189" t="s">
        <v>145</v>
      </c>
      <c r="G181" s="78" t="s">
        <v>3996</v>
      </c>
      <c r="H181" s="78" t="s">
        <v>1928</v>
      </c>
      <c r="I181" s="78" t="s">
        <v>2090</v>
      </c>
      <c r="J181" s="78" t="s">
        <v>145</v>
      </c>
      <c r="K181" s="78" t="s">
        <v>145</v>
      </c>
      <c r="M181" s="78" t="s">
        <v>145</v>
      </c>
      <c r="O181" s="78" t="s">
        <v>145</v>
      </c>
      <c r="P181" s="78" t="s">
        <v>145</v>
      </c>
      <c r="Q181" s="78" t="s">
        <v>145</v>
      </c>
      <c r="R181" s="78" t="s">
        <v>145</v>
      </c>
      <c r="S181" s="78" t="s">
        <v>145</v>
      </c>
      <c r="T181" s="78" t="s">
        <v>145</v>
      </c>
    </row>
    <row r="182" spans="1:20" ht="20.100000000000001" customHeight="1">
      <c r="A182" s="189" t="s">
        <v>2091</v>
      </c>
      <c r="B182" s="190">
        <v>0</v>
      </c>
      <c r="C182" s="190">
        <v>0</v>
      </c>
      <c r="D182" s="190">
        <v>0</v>
      </c>
      <c r="E182" s="190">
        <v>0</v>
      </c>
      <c r="F182" s="189" t="s">
        <v>145</v>
      </c>
      <c r="G182" s="78" t="s">
        <v>3996</v>
      </c>
      <c r="H182" s="78" t="s">
        <v>1928</v>
      </c>
      <c r="I182" s="78" t="s">
        <v>2092</v>
      </c>
      <c r="J182" s="78" t="s">
        <v>145</v>
      </c>
      <c r="K182" s="78" t="s">
        <v>145</v>
      </c>
      <c r="M182" s="78" t="s">
        <v>145</v>
      </c>
      <c r="O182" s="78" t="s">
        <v>145</v>
      </c>
      <c r="P182" s="78" t="s">
        <v>145</v>
      </c>
      <c r="Q182" s="78" t="s">
        <v>145</v>
      </c>
      <c r="R182" s="78" t="s">
        <v>145</v>
      </c>
      <c r="S182" s="78" t="s">
        <v>145</v>
      </c>
      <c r="T182" s="78" t="s">
        <v>145</v>
      </c>
    </row>
    <row r="183" spans="1:20" ht="20.100000000000001" customHeight="1">
      <c r="A183" s="189" t="s">
        <v>1930</v>
      </c>
      <c r="B183" s="190">
        <v>0</v>
      </c>
      <c r="C183" s="190">
        <v>0</v>
      </c>
      <c r="D183" s="190">
        <v>0</v>
      </c>
      <c r="E183" s="190">
        <v>0</v>
      </c>
      <c r="F183" s="189" t="s">
        <v>145</v>
      </c>
      <c r="G183" s="78" t="s">
        <v>3996</v>
      </c>
      <c r="H183" s="78" t="s">
        <v>1928</v>
      </c>
      <c r="I183" s="78" t="s">
        <v>1930</v>
      </c>
      <c r="J183" s="78" t="s">
        <v>145</v>
      </c>
      <c r="K183" s="78" t="s">
        <v>145</v>
      </c>
      <c r="M183" s="78" t="s">
        <v>145</v>
      </c>
      <c r="O183" s="78" t="s">
        <v>145</v>
      </c>
      <c r="P183" s="78" t="s">
        <v>145</v>
      </c>
      <c r="Q183" s="78" t="s">
        <v>145</v>
      </c>
      <c r="R183" s="78" t="s">
        <v>145</v>
      </c>
      <c r="S183" s="78" t="s">
        <v>145</v>
      </c>
      <c r="T183" s="78" t="s">
        <v>145</v>
      </c>
    </row>
    <row r="184" spans="1:20" ht="20.100000000000001" customHeight="1">
      <c r="A184" s="189" t="s">
        <v>2149</v>
      </c>
      <c r="B184" s="190">
        <v>0</v>
      </c>
      <c r="C184" s="190">
        <v>0</v>
      </c>
      <c r="D184" s="190">
        <v>0</v>
      </c>
      <c r="E184" s="190">
        <v>0</v>
      </c>
      <c r="F184" s="189" t="s">
        <v>145</v>
      </c>
      <c r="G184" s="78" t="s">
        <v>3996</v>
      </c>
      <c r="H184" s="78" t="s">
        <v>1928</v>
      </c>
      <c r="I184" s="78" t="s">
        <v>2150</v>
      </c>
      <c r="J184" s="78" t="s">
        <v>145</v>
      </c>
      <c r="K184" s="78" t="s">
        <v>145</v>
      </c>
      <c r="M184" s="78" t="s">
        <v>145</v>
      </c>
      <c r="O184" s="78" t="s">
        <v>145</v>
      </c>
      <c r="P184" s="78" t="s">
        <v>145</v>
      </c>
      <c r="Q184" s="78" t="s">
        <v>145</v>
      </c>
      <c r="R184" s="78" t="s">
        <v>145</v>
      </c>
      <c r="S184" s="78" t="s">
        <v>145</v>
      </c>
      <c r="T184" s="78" t="s">
        <v>145</v>
      </c>
    </row>
    <row r="185" spans="1:20" ht="20.100000000000001" customHeight="1">
      <c r="A185" s="189" t="s">
        <v>2151</v>
      </c>
      <c r="B185" s="190">
        <v>0</v>
      </c>
      <c r="C185" s="190">
        <v>0</v>
      </c>
      <c r="D185" s="190">
        <v>1188.5999999999999</v>
      </c>
      <c r="E185" s="190">
        <v>1188.5999999999999</v>
      </c>
      <c r="F185" s="189" t="s">
        <v>145</v>
      </c>
      <c r="G185" s="78" t="s">
        <v>3996</v>
      </c>
      <c r="H185" s="78" t="s">
        <v>1928</v>
      </c>
      <c r="I185" s="78" t="s">
        <v>2152</v>
      </c>
      <c r="J185" s="78" t="s">
        <v>145</v>
      </c>
      <c r="K185" s="78" t="s">
        <v>145</v>
      </c>
      <c r="M185" s="78" t="s">
        <v>145</v>
      </c>
      <c r="O185" s="78" t="s">
        <v>145</v>
      </c>
      <c r="P185" s="78" t="s">
        <v>145</v>
      </c>
      <c r="Q185" s="78" t="s">
        <v>145</v>
      </c>
      <c r="R185" s="78" t="s">
        <v>145</v>
      </c>
      <c r="S185" s="78" t="s">
        <v>145</v>
      </c>
      <c r="T185" s="78" t="s">
        <v>145</v>
      </c>
    </row>
    <row r="186" spans="1:20" ht="20.100000000000001" customHeight="1">
      <c r="A186" s="189" t="s">
        <v>1951</v>
      </c>
      <c r="B186" s="190">
        <v>0</v>
      </c>
      <c r="C186" s="190">
        <v>0</v>
      </c>
      <c r="D186" s="190">
        <v>1188.5999999999999</v>
      </c>
      <c r="E186" s="190">
        <v>1188.5999999999999</v>
      </c>
      <c r="F186" s="189" t="s">
        <v>145</v>
      </c>
      <c r="G186" s="78" t="s">
        <v>3996</v>
      </c>
      <c r="H186" s="78" t="s">
        <v>1928</v>
      </c>
      <c r="I186" s="78" t="s">
        <v>1952</v>
      </c>
      <c r="J186" s="78" t="s">
        <v>145</v>
      </c>
      <c r="K186" s="78" t="s">
        <v>145</v>
      </c>
      <c r="M186" s="78" t="s">
        <v>145</v>
      </c>
      <c r="O186" s="78" t="s">
        <v>145</v>
      </c>
      <c r="P186" s="78" t="s">
        <v>145</v>
      </c>
      <c r="Q186" s="78" t="s">
        <v>145</v>
      </c>
      <c r="R186" s="78" t="s">
        <v>145</v>
      </c>
      <c r="S186" s="78" t="s">
        <v>145</v>
      </c>
      <c r="T186" s="78" t="s">
        <v>145</v>
      </c>
    </row>
    <row r="187" spans="1:20" ht="20.100000000000001" customHeight="1">
      <c r="A187" s="189" t="s">
        <v>1965</v>
      </c>
      <c r="B187" s="191">
        <v>0</v>
      </c>
      <c r="C187" s="191">
        <v>0</v>
      </c>
      <c r="D187" s="191">
        <v>1907</v>
      </c>
      <c r="E187" s="191">
        <v>1907</v>
      </c>
      <c r="F187" s="190"/>
    </row>
    <row r="188" spans="1:20" ht="20.100000000000001" customHeight="1">
      <c r="A188" s="190"/>
      <c r="B188" s="190"/>
      <c r="C188" s="190"/>
      <c r="D188" s="190"/>
      <c r="E188" s="190"/>
      <c r="F188" s="190"/>
    </row>
    <row r="189" spans="1:20" ht="20.100000000000001" customHeight="1">
      <c r="A189" s="190" t="s">
        <v>3155</v>
      </c>
      <c r="B189" s="190"/>
      <c r="C189" s="190"/>
      <c r="D189" s="190"/>
      <c r="E189" s="190"/>
      <c r="F189" s="189" t="s">
        <v>145</v>
      </c>
      <c r="G189" s="78" t="s">
        <v>3998</v>
      </c>
      <c r="I189" s="78" t="s">
        <v>913</v>
      </c>
      <c r="J189" s="78" t="s">
        <v>2943</v>
      </c>
      <c r="K189" s="78" t="s">
        <v>401</v>
      </c>
    </row>
    <row r="190" spans="1:20" ht="20.100000000000001" customHeight="1">
      <c r="A190" s="189" t="s">
        <v>145</v>
      </c>
      <c r="B190" s="190"/>
      <c r="C190" s="190"/>
      <c r="D190" s="190"/>
      <c r="E190" s="190"/>
      <c r="F190" s="189" t="s">
        <v>145</v>
      </c>
      <c r="G190" s="78" t="s">
        <v>3998</v>
      </c>
      <c r="H190" s="78" t="s">
        <v>1926</v>
      </c>
      <c r="I190" s="78" t="s">
        <v>145</v>
      </c>
      <c r="J190" s="78" t="s">
        <v>145</v>
      </c>
      <c r="K190" s="78" t="s">
        <v>145</v>
      </c>
      <c r="L190">
        <v>1</v>
      </c>
      <c r="M190" s="78" t="s">
        <v>145</v>
      </c>
      <c r="O190" s="78" t="s">
        <v>145</v>
      </c>
      <c r="P190" s="78" t="s">
        <v>145</v>
      </c>
      <c r="Q190" s="78" t="s">
        <v>145</v>
      </c>
      <c r="R190" s="78" t="s">
        <v>145</v>
      </c>
      <c r="S190" s="78" t="s">
        <v>145</v>
      </c>
      <c r="T190" s="78" t="s">
        <v>145</v>
      </c>
    </row>
    <row r="191" spans="1:20" ht="20.100000000000001" customHeight="1">
      <c r="A191" s="189" t="s">
        <v>2153</v>
      </c>
      <c r="B191" s="190">
        <v>0</v>
      </c>
      <c r="C191" s="190">
        <v>0</v>
      </c>
      <c r="D191" s="190">
        <v>0</v>
      </c>
      <c r="E191" s="190">
        <v>0</v>
      </c>
      <c r="F191" s="189" t="s">
        <v>145</v>
      </c>
      <c r="G191" s="78" t="s">
        <v>3998</v>
      </c>
      <c r="H191" s="78" t="s">
        <v>1928</v>
      </c>
      <c r="I191" s="78" t="s">
        <v>2154</v>
      </c>
      <c r="J191" s="78" t="s">
        <v>145</v>
      </c>
      <c r="K191" s="78" t="s">
        <v>145</v>
      </c>
      <c r="M191" s="78" t="s">
        <v>145</v>
      </c>
      <c r="O191" s="78" t="s">
        <v>145</v>
      </c>
      <c r="P191" s="78" t="s">
        <v>145</v>
      </c>
      <c r="Q191" s="78" t="s">
        <v>145</v>
      </c>
      <c r="R191" s="78" t="s">
        <v>145</v>
      </c>
      <c r="S191" s="78" t="s">
        <v>145</v>
      </c>
      <c r="T191" s="78" t="s">
        <v>145</v>
      </c>
    </row>
    <row r="192" spans="1:20" ht="20.100000000000001" customHeight="1">
      <c r="A192" s="189" t="s">
        <v>2155</v>
      </c>
      <c r="B192" s="190">
        <v>0</v>
      </c>
      <c r="C192" s="190">
        <v>0</v>
      </c>
      <c r="D192" s="190">
        <v>0</v>
      </c>
      <c r="E192" s="190">
        <v>0</v>
      </c>
      <c r="F192" s="189" t="s">
        <v>145</v>
      </c>
      <c r="G192" s="78" t="s">
        <v>3998</v>
      </c>
      <c r="H192" s="78" t="s">
        <v>1928</v>
      </c>
      <c r="I192" s="78" t="s">
        <v>2156</v>
      </c>
      <c r="J192" s="78" t="s">
        <v>145</v>
      </c>
      <c r="K192" s="78" t="s">
        <v>145</v>
      </c>
      <c r="M192" s="78" t="s">
        <v>145</v>
      </c>
      <c r="O192" s="78" t="s">
        <v>145</v>
      </c>
      <c r="P192" s="78" t="s">
        <v>145</v>
      </c>
      <c r="Q192" s="78" t="s">
        <v>145</v>
      </c>
      <c r="R192" s="78" t="s">
        <v>145</v>
      </c>
      <c r="S192" s="78" t="s">
        <v>145</v>
      </c>
      <c r="T192" s="78" t="s">
        <v>145</v>
      </c>
    </row>
    <row r="193" spans="1:20" ht="20.100000000000001" customHeight="1">
      <c r="A193" s="189" t="s">
        <v>2157</v>
      </c>
      <c r="B193" s="190">
        <v>0</v>
      </c>
      <c r="C193" s="190">
        <v>0</v>
      </c>
      <c r="D193" s="190">
        <v>0</v>
      </c>
      <c r="E193" s="190">
        <v>0</v>
      </c>
      <c r="F193" s="189" t="s">
        <v>145</v>
      </c>
      <c r="G193" s="78" t="s">
        <v>3998</v>
      </c>
      <c r="H193" s="78" t="s">
        <v>1928</v>
      </c>
      <c r="I193" s="78" t="s">
        <v>2158</v>
      </c>
      <c r="J193" s="78" t="s">
        <v>145</v>
      </c>
      <c r="K193" s="78" t="s">
        <v>145</v>
      </c>
      <c r="M193" s="78" t="s">
        <v>145</v>
      </c>
      <c r="O193" s="78" t="s">
        <v>145</v>
      </c>
      <c r="P193" s="78" t="s">
        <v>145</v>
      </c>
      <c r="Q193" s="78" t="s">
        <v>145</v>
      </c>
      <c r="R193" s="78" t="s">
        <v>145</v>
      </c>
      <c r="S193" s="78" t="s">
        <v>145</v>
      </c>
      <c r="T193" s="78" t="s">
        <v>145</v>
      </c>
    </row>
    <row r="194" spans="1:20" ht="20.100000000000001" customHeight="1">
      <c r="A194" s="189" t="s">
        <v>1930</v>
      </c>
      <c r="B194" s="190">
        <v>0</v>
      </c>
      <c r="C194" s="190">
        <v>0</v>
      </c>
      <c r="D194" s="190">
        <v>0</v>
      </c>
      <c r="E194" s="190">
        <v>0</v>
      </c>
      <c r="F194" s="189" t="s">
        <v>145</v>
      </c>
      <c r="G194" s="78" t="s">
        <v>3998</v>
      </c>
      <c r="H194" s="78" t="s">
        <v>1928</v>
      </c>
      <c r="I194" s="78" t="s">
        <v>145</v>
      </c>
      <c r="J194" s="78" t="s">
        <v>145</v>
      </c>
      <c r="K194" s="78" t="s">
        <v>145</v>
      </c>
      <c r="M194" s="78" t="s">
        <v>145</v>
      </c>
      <c r="O194" s="78" t="s">
        <v>145</v>
      </c>
      <c r="P194" s="78" t="s">
        <v>145</v>
      </c>
      <c r="Q194" s="78" t="s">
        <v>145</v>
      </c>
      <c r="R194" s="78" t="s">
        <v>145</v>
      </c>
      <c r="S194" s="78" t="s">
        <v>145</v>
      </c>
      <c r="T194" s="78" t="s">
        <v>145</v>
      </c>
    </row>
    <row r="195" spans="1:20" ht="20.100000000000001" customHeight="1">
      <c r="A195" s="189" t="s">
        <v>2159</v>
      </c>
      <c r="B195" s="190">
        <v>0</v>
      </c>
      <c r="C195" s="190">
        <v>0</v>
      </c>
      <c r="D195" s="190">
        <v>0</v>
      </c>
      <c r="E195" s="190">
        <v>0</v>
      </c>
      <c r="F195" s="189" t="s">
        <v>145</v>
      </c>
      <c r="G195" s="78" t="s">
        <v>3998</v>
      </c>
      <c r="H195" s="78" t="s">
        <v>1928</v>
      </c>
      <c r="I195" s="78" t="s">
        <v>2160</v>
      </c>
      <c r="J195" s="78" t="s">
        <v>145</v>
      </c>
      <c r="K195" s="78" t="s">
        <v>145</v>
      </c>
      <c r="M195" s="78" t="s">
        <v>145</v>
      </c>
      <c r="O195" s="78" t="s">
        <v>145</v>
      </c>
      <c r="P195" s="78" t="s">
        <v>145</v>
      </c>
      <c r="Q195" s="78" t="s">
        <v>145</v>
      </c>
      <c r="R195" s="78" t="s">
        <v>145</v>
      </c>
      <c r="S195" s="78" t="s">
        <v>145</v>
      </c>
      <c r="T195" s="78" t="s">
        <v>145</v>
      </c>
    </row>
    <row r="196" spans="1:20" ht="20.100000000000001" customHeight="1">
      <c r="A196" s="189" t="s">
        <v>2161</v>
      </c>
      <c r="B196" s="190">
        <v>0</v>
      </c>
      <c r="C196" s="190">
        <v>0</v>
      </c>
      <c r="D196" s="190">
        <v>0</v>
      </c>
      <c r="E196" s="190">
        <v>0</v>
      </c>
      <c r="F196" s="189" t="s">
        <v>145</v>
      </c>
      <c r="G196" s="78" t="s">
        <v>3998</v>
      </c>
      <c r="H196" s="78" t="s">
        <v>1928</v>
      </c>
      <c r="I196" s="78" t="s">
        <v>2162</v>
      </c>
      <c r="J196" s="78" t="s">
        <v>145</v>
      </c>
      <c r="K196" s="78" t="s">
        <v>145</v>
      </c>
      <c r="M196" s="78" t="s">
        <v>145</v>
      </c>
      <c r="O196" s="78" t="s">
        <v>145</v>
      </c>
      <c r="P196" s="78" t="s">
        <v>145</v>
      </c>
      <c r="Q196" s="78" t="s">
        <v>145</v>
      </c>
      <c r="R196" s="78" t="s">
        <v>145</v>
      </c>
      <c r="S196" s="78" t="s">
        <v>145</v>
      </c>
      <c r="T196" s="78" t="s">
        <v>145</v>
      </c>
    </row>
    <row r="197" spans="1:20" ht="20.100000000000001" customHeight="1">
      <c r="A197" s="189" t="s">
        <v>3156</v>
      </c>
      <c r="B197" s="190">
        <v>0</v>
      </c>
      <c r="C197" s="190">
        <v>0</v>
      </c>
      <c r="D197" s="190">
        <v>0</v>
      </c>
      <c r="E197" s="190">
        <v>0</v>
      </c>
      <c r="F197" s="189" t="s">
        <v>145</v>
      </c>
      <c r="G197" s="78" t="s">
        <v>3998</v>
      </c>
      <c r="H197" s="78" t="s">
        <v>1928</v>
      </c>
      <c r="I197" s="78" t="s">
        <v>3157</v>
      </c>
      <c r="J197" s="78" t="s">
        <v>145</v>
      </c>
      <c r="K197" s="78" t="s">
        <v>145</v>
      </c>
      <c r="M197" s="78" t="s">
        <v>145</v>
      </c>
      <c r="O197" s="78" t="s">
        <v>145</v>
      </c>
      <c r="P197" s="78" t="s">
        <v>145</v>
      </c>
      <c r="Q197" s="78" t="s">
        <v>145</v>
      </c>
      <c r="R197" s="78" t="s">
        <v>145</v>
      </c>
      <c r="S197" s="78" t="s">
        <v>145</v>
      </c>
      <c r="T197" s="78" t="s">
        <v>145</v>
      </c>
    </row>
    <row r="198" spans="1:20" ht="20.100000000000001" customHeight="1">
      <c r="A198" s="189" t="s">
        <v>1930</v>
      </c>
      <c r="B198" s="190">
        <v>0</v>
      </c>
      <c r="C198" s="190">
        <v>0</v>
      </c>
      <c r="D198" s="190">
        <v>0</v>
      </c>
      <c r="E198" s="190">
        <v>0</v>
      </c>
      <c r="F198" s="189" t="s">
        <v>145</v>
      </c>
      <c r="G198" s="78" t="s">
        <v>3998</v>
      </c>
      <c r="H198" s="78" t="s">
        <v>1928</v>
      </c>
      <c r="I198" s="78" t="s">
        <v>145</v>
      </c>
      <c r="J198" s="78" t="s">
        <v>145</v>
      </c>
      <c r="K198" s="78" t="s">
        <v>145</v>
      </c>
      <c r="M198" s="78" t="s">
        <v>145</v>
      </c>
      <c r="O198" s="78" t="s">
        <v>145</v>
      </c>
      <c r="P198" s="78" t="s">
        <v>145</v>
      </c>
      <c r="Q198" s="78" t="s">
        <v>145</v>
      </c>
      <c r="R198" s="78" t="s">
        <v>145</v>
      </c>
      <c r="S198" s="78" t="s">
        <v>145</v>
      </c>
      <c r="T198" s="78" t="s">
        <v>145</v>
      </c>
    </row>
    <row r="199" spans="1:20" ht="20.100000000000001" customHeight="1">
      <c r="A199" s="189" t="s">
        <v>2163</v>
      </c>
      <c r="B199" s="190">
        <v>0</v>
      </c>
      <c r="C199" s="190">
        <v>0</v>
      </c>
      <c r="D199" s="190">
        <v>0</v>
      </c>
      <c r="E199" s="190">
        <v>0</v>
      </c>
      <c r="F199" s="189" t="s">
        <v>145</v>
      </c>
      <c r="G199" s="78" t="s">
        <v>3998</v>
      </c>
      <c r="H199" s="78" t="s">
        <v>1928</v>
      </c>
      <c r="I199" s="78" t="s">
        <v>2164</v>
      </c>
      <c r="J199" s="78" t="s">
        <v>145</v>
      </c>
      <c r="K199" s="78" t="s">
        <v>145</v>
      </c>
      <c r="M199" s="78" t="s">
        <v>145</v>
      </c>
      <c r="O199" s="78" t="s">
        <v>145</v>
      </c>
      <c r="P199" s="78" t="s">
        <v>145</v>
      </c>
      <c r="Q199" s="78" t="s">
        <v>145</v>
      </c>
      <c r="R199" s="78" t="s">
        <v>145</v>
      </c>
      <c r="S199" s="78" t="s">
        <v>145</v>
      </c>
      <c r="T199" s="78" t="s">
        <v>145</v>
      </c>
    </row>
    <row r="200" spans="1:20" ht="20.100000000000001" customHeight="1">
      <c r="A200" s="189" t="s">
        <v>2165</v>
      </c>
      <c r="B200" s="190">
        <v>0</v>
      </c>
      <c r="C200" s="190">
        <v>0</v>
      </c>
      <c r="D200" s="190">
        <v>0</v>
      </c>
      <c r="E200" s="190">
        <v>0</v>
      </c>
      <c r="F200" s="189" t="s">
        <v>145</v>
      </c>
      <c r="G200" s="78" t="s">
        <v>3998</v>
      </c>
      <c r="H200" s="78" t="s">
        <v>1928</v>
      </c>
      <c r="I200" s="78" t="s">
        <v>2166</v>
      </c>
      <c r="J200" s="78" t="s">
        <v>145</v>
      </c>
      <c r="K200" s="78" t="s">
        <v>145</v>
      </c>
      <c r="M200" s="78" t="s">
        <v>145</v>
      </c>
      <c r="O200" s="78" t="s">
        <v>145</v>
      </c>
      <c r="P200" s="78" t="s">
        <v>145</v>
      </c>
      <c r="Q200" s="78" t="s">
        <v>145</v>
      </c>
      <c r="R200" s="78" t="s">
        <v>145</v>
      </c>
      <c r="S200" s="78" t="s">
        <v>145</v>
      </c>
      <c r="T200" s="78" t="s">
        <v>145</v>
      </c>
    </row>
    <row r="201" spans="1:20" ht="20.100000000000001" customHeight="1">
      <c r="A201" s="189" t="s">
        <v>3158</v>
      </c>
      <c r="B201" s="190">
        <v>0</v>
      </c>
      <c r="C201" s="190">
        <v>0</v>
      </c>
      <c r="D201" s="190">
        <v>0</v>
      </c>
      <c r="E201" s="190">
        <v>0</v>
      </c>
      <c r="F201" s="189" t="s">
        <v>145</v>
      </c>
      <c r="G201" s="78" t="s">
        <v>3998</v>
      </c>
      <c r="H201" s="78" t="s">
        <v>1928</v>
      </c>
      <c r="I201" s="78" t="s">
        <v>3159</v>
      </c>
      <c r="J201" s="78" t="s">
        <v>145</v>
      </c>
      <c r="K201" s="78" t="s">
        <v>145</v>
      </c>
      <c r="M201" s="78" t="s">
        <v>145</v>
      </c>
      <c r="O201" s="78" t="s">
        <v>145</v>
      </c>
      <c r="P201" s="78" t="s">
        <v>145</v>
      </c>
      <c r="Q201" s="78" t="s">
        <v>145</v>
      </c>
      <c r="R201" s="78" t="s">
        <v>145</v>
      </c>
      <c r="S201" s="78" t="s">
        <v>145</v>
      </c>
      <c r="T201" s="78" t="s">
        <v>145</v>
      </c>
    </row>
    <row r="202" spans="1:20" ht="20.100000000000001" customHeight="1">
      <c r="A202" s="189" t="s">
        <v>2169</v>
      </c>
      <c r="B202" s="190">
        <v>0</v>
      </c>
      <c r="C202" s="190">
        <v>0</v>
      </c>
      <c r="D202" s="190">
        <v>0</v>
      </c>
      <c r="E202" s="190">
        <v>0</v>
      </c>
      <c r="F202" s="189" t="s">
        <v>145</v>
      </c>
      <c r="G202" s="78" t="s">
        <v>3998</v>
      </c>
      <c r="H202" s="78" t="s">
        <v>1928</v>
      </c>
      <c r="I202" s="78" t="s">
        <v>2170</v>
      </c>
      <c r="J202" s="78" t="s">
        <v>145</v>
      </c>
      <c r="K202" s="78" t="s">
        <v>145</v>
      </c>
      <c r="M202" s="78" t="s">
        <v>145</v>
      </c>
      <c r="O202" s="78" t="s">
        <v>145</v>
      </c>
      <c r="P202" s="78" t="s">
        <v>145</v>
      </c>
      <c r="Q202" s="78" t="s">
        <v>145</v>
      </c>
      <c r="R202" s="78" t="s">
        <v>145</v>
      </c>
      <c r="S202" s="78" t="s">
        <v>145</v>
      </c>
      <c r="T202" s="78" t="s">
        <v>145</v>
      </c>
    </row>
    <row r="203" spans="1:20" ht="20.100000000000001" customHeight="1">
      <c r="A203" s="189" t="s">
        <v>2103</v>
      </c>
      <c r="B203" s="190">
        <v>0</v>
      </c>
      <c r="C203" s="190">
        <v>0</v>
      </c>
      <c r="D203" s="190">
        <v>0</v>
      </c>
      <c r="E203" s="190">
        <v>0</v>
      </c>
      <c r="F203" s="189" t="s">
        <v>145</v>
      </c>
      <c r="G203" s="78" t="s">
        <v>3998</v>
      </c>
      <c r="H203" s="78" t="s">
        <v>1928</v>
      </c>
      <c r="I203" s="78" t="s">
        <v>2104</v>
      </c>
      <c r="J203" s="78" t="s">
        <v>145</v>
      </c>
      <c r="K203" s="78" t="s">
        <v>145</v>
      </c>
      <c r="M203" s="78" t="s">
        <v>145</v>
      </c>
      <c r="O203" s="78" t="s">
        <v>145</v>
      </c>
      <c r="P203" s="78" t="s">
        <v>145</v>
      </c>
      <c r="Q203" s="78" t="s">
        <v>145</v>
      </c>
      <c r="R203" s="78" t="s">
        <v>145</v>
      </c>
      <c r="S203" s="78" t="s">
        <v>145</v>
      </c>
      <c r="T203" s="78" t="s">
        <v>145</v>
      </c>
    </row>
    <row r="204" spans="1:20" ht="20.100000000000001" customHeight="1">
      <c r="A204" s="189" t="s">
        <v>2171</v>
      </c>
      <c r="B204" s="190">
        <v>0</v>
      </c>
      <c r="C204" s="190">
        <v>0</v>
      </c>
      <c r="D204" s="190">
        <v>0</v>
      </c>
      <c r="E204" s="190">
        <v>0</v>
      </c>
      <c r="F204" s="189" t="s">
        <v>145</v>
      </c>
      <c r="G204" s="78" t="s">
        <v>3998</v>
      </c>
      <c r="H204" s="78" t="s">
        <v>1928</v>
      </c>
      <c r="I204" s="78" t="s">
        <v>2172</v>
      </c>
      <c r="J204" s="78" t="s">
        <v>145</v>
      </c>
      <c r="K204" s="78" t="s">
        <v>145</v>
      </c>
      <c r="M204" s="78" t="s">
        <v>145</v>
      </c>
      <c r="O204" s="78" t="s">
        <v>145</v>
      </c>
      <c r="P204" s="78" t="s">
        <v>145</v>
      </c>
      <c r="Q204" s="78" t="s">
        <v>145</v>
      </c>
      <c r="R204" s="78" t="s">
        <v>145</v>
      </c>
      <c r="S204" s="78" t="s">
        <v>145</v>
      </c>
      <c r="T204" s="78" t="s">
        <v>145</v>
      </c>
    </row>
    <row r="205" spans="1:20" ht="20.100000000000001" customHeight="1">
      <c r="A205" s="189" t="s">
        <v>2173</v>
      </c>
      <c r="B205" s="190">
        <v>0</v>
      </c>
      <c r="C205" s="190">
        <v>0</v>
      </c>
      <c r="D205" s="190">
        <v>0</v>
      </c>
      <c r="E205" s="190">
        <v>0</v>
      </c>
      <c r="F205" s="189" t="s">
        <v>145</v>
      </c>
      <c r="G205" s="78" t="s">
        <v>3998</v>
      </c>
      <c r="H205" s="78" t="s">
        <v>1928</v>
      </c>
      <c r="I205" s="78" t="s">
        <v>2174</v>
      </c>
      <c r="J205" s="78" t="s">
        <v>145</v>
      </c>
      <c r="K205" s="78" t="s">
        <v>145</v>
      </c>
      <c r="M205" s="78" t="s">
        <v>145</v>
      </c>
      <c r="O205" s="78" t="s">
        <v>145</v>
      </c>
      <c r="P205" s="78" t="s">
        <v>145</v>
      </c>
      <c r="Q205" s="78" t="s">
        <v>145</v>
      </c>
      <c r="R205" s="78" t="s">
        <v>145</v>
      </c>
      <c r="S205" s="78" t="s">
        <v>145</v>
      </c>
      <c r="T205" s="78" t="s">
        <v>145</v>
      </c>
    </row>
    <row r="206" spans="1:20" ht="20.100000000000001" customHeight="1">
      <c r="A206" s="189" t="s">
        <v>2175</v>
      </c>
      <c r="B206" s="190">
        <v>0</v>
      </c>
      <c r="C206" s="190">
        <v>0</v>
      </c>
      <c r="D206" s="190">
        <v>0</v>
      </c>
      <c r="E206" s="190">
        <v>0</v>
      </c>
      <c r="F206" s="189" t="s">
        <v>145</v>
      </c>
      <c r="G206" s="78" t="s">
        <v>3998</v>
      </c>
      <c r="H206" s="78" t="s">
        <v>1928</v>
      </c>
      <c r="I206" s="78" t="s">
        <v>2176</v>
      </c>
      <c r="J206" s="78" t="s">
        <v>145</v>
      </c>
      <c r="K206" s="78" t="s">
        <v>145</v>
      </c>
      <c r="M206" s="78" t="s">
        <v>145</v>
      </c>
      <c r="O206" s="78" t="s">
        <v>145</v>
      </c>
      <c r="P206" s="78" t="s">
        <v>145</v>
      </c>
      <c r="Q206" s="78" t="s">
        <v>145</v>
      </c>
      <c r="R206" s="78" t="s">
        <v>145</v>
      </c>
      <c r="S206" s="78" t="s">
        <v>145</v>
      </c>
      <c r="T206" s="78" t="s">
        <v>145</v>
      </c>
    </row>
    <row r="207" spans="1:20" ht="20.100000000000001" customHeight="1">
      <c r="A207" s="189" t="s">
        <v>2177</v>
      </c>
      <c r="B207" s="190">
        <v>0</v>
      </c>
      <c r="C207" s="190">
        <v>0</v>
      </c>
      <c r="D207" s="190">
        <v>0</v>
      </c>
      <c r="E207" s="190">
        <v>0</v>
      </c>
      <c r="F207" s="189" t="s">
        <v>145</v>
      </c>
      <c r="G207" s="78" t="s">
        <v>3998</v>
      </c>
      <c r="H207" s="78" t="s">
        <v>1928</v>
      </c>
      <c r="I207" s="78" t="s">
        <v>2178</v>
      </c>
      <c r="J207" s="78" t="s">
        <v>145</v>
      </c>
      <c r="K207" s="78" t="s">
        <v>145</v>
      </c>
      <c r="M207" s="78" t="s">
        <v>145</v>
      </c>
      <c r="O207" s="78" t="s">
        <v>145</v>
      </c>
      <c r="P207" s="78" t="s">
        <v>145</v>
      </c>
      <c r="Q207" s="78" t="s">
        <v>145</v>
      </c>
      <c r="R207" s="78" t="s">
        <v>145</v>
      </c>
      <c r="S207" s="78" t="s">
        <v>145</v>
      </c>
      <c r="T207" s="78" t="s">
        <v>145</v>
      </c>
    </row>
    <row r="208" spans="1:20" ht="20.100000000000001" customHeight="1">
      <c r="A208" s="189" t="s">
        <v>2179</v>
      </c>
      <c r="B208" s="190">
        <v>0</v>
      </c>
      <c r="C208" s="190">
        <v>0</v>
      </c>
      <c r="D208" s="190">
        <v>0</v>
      </c>
      <c r="E208" s="190">
        <v>0</v>
      </c>
      <c r="F208" s="189" t="s">
        <v>145</v>
      </c>
      <c r="G208" s="78" t="s">
        <v>3998</v>
      </c>
      <c r="H208" s="78" t="s">
        <v>1928</v>
      </c>
      <c r="I208" s="78" t="s">
        <v>2180</v>
      </c>
      <c r="J208" s="78" t="s">
        <v>145</v>
      </c>
      <c r="K208" s="78" t="s">
        <v>145</v>
      </c>
      <c r="M208" s="78" t="s">
        <v>145</v>
      </c>
      <c r="O208" s="78" t="s">
        <v>145</v>
      </c>
      <c r="P208" s="78" t="s">
        <v>145</v>
      </c>
      <c r="Q208" s="78" t="s">
        <v>145</v>
      </c>
      <c r="R208" s="78" t="s">
        <v>145</v>
      </c>
      <c r="S208" s="78" t="s">
        <v>145</v>
      </c>
      <c r="T208" s="78" t="s">
        <v>145</v>
      </c>
    </row>
    <row r="209" spans="1:20" ht="20.100000000000001" customHeight="1">
      <c r="A209" s="189" t="s">
        <v>2107</v>
      </c>
      <c r="B209" s="190">
        <v>0</v>
      </c>
      <c r="C209" s="190">
        <v>0</v>
      </c>
      <c r="D209" s="190">
        <v>0</v>
      </c>
      <c r="E209" s="190">
        <v>0</v>
      </c>
      <c r="F209" s="189" t="s">
        <v>145</v>
      </c>
      <c r="G209" s="78" t="s">
        <v>3998</v>
      </c>
      <c r="H209" s="78" t="s">
        <v>1928</v>
      </c>
      <c r="I209" s="78" t="s">
        <v>2108</v>
      </c>
      <c r="J209" s="78" t="s">
        <v>145</v>
      </c>
      <c r="K209" s="78" t="s">
        <v>145</v>
      </c>
      <c r="M209" s="78" t="s">
        <v>145</v>
      </c>
      <c r="O209" s="78" t="s">
        <v>145</v>
      </c>
      <c r="P209" s="78" t="s">
        <v>145</v>
      </c>
      <c r="Q209" s="78" t="s">
        <v>145</v>
      </c>
      <c r="R209" s="78" t="s">
        <v>145</v>
      </c>
      <c r="S209" s="78" t="s">
        <v>145</v>
      </c>
      <c r="T209" s="78" t="s">
        <v>145</v>
      </c>
    </row>
    <row r="210" spans="1:20" ht="20.100000000000001" customHeight="1">
      <c r="A210" s="189" t="s">
        <v>2109</v>
      </c>
      <c r="B210" s="190">
        <v>0</v>
      </c>
      <c r="C210" s="190">
        <v>0</v>
      </c>
      <c r="D210" s="190">
        <v>0</v>
      </c>
      <c r="E210" s="190">
        <v>0</v>
      </c>
      <c r="F210" s="189" t="s">
        <v>145</v>
      </c>
      <c r="G210" s="78" t="s">
        <v>3998</v>
      </c>
      <c r="H210" s="78" t="s">
        <v>1928</v>
      </c>
      <c r="I210" s="78" t="s">
        <v>2110</v>
      </c>
      <c r="J210" s="78" t="s">
        <v>145</v>
      </c>
      <c r="K210" s="78" t="s">
        <v>145</v>
      </c>
      <c r="M210" s="78" t="s">
        <v>145</v>
      </c>
      <c r="O210" s="78" t="s">
        <v>145</v>
      </c>
      <c r="P210" s="78" t="s">
        <v>145</v>
      </c>
      <c r="Q210" s="78" t="s">
        <v>145</v>
      </c>
      <c r="R210" s="78" t="s">
        <v>145</v>
      </c>
      <c r="S210" s="78" t="s">
        <v>145</v>
      </c>
      <c r="T210" s="78" t="s">
        <v>145</v>
      </c>
    </row>
    <row r="211" spans="1:20" ht="20.100000000000001" customHeight="1">
      <c r="A211" s="189" t="s">
        <v>2181</v>
      </c>
      <c r="B211" s="190">
        <v>0</v>
      </c>
      <c r="C211" s="190">
        <v>0</v>
      </c>
      <c r="D211" s="190">
        <v>0</v>
      </c>
      <c r="E211" s="190">
        <v>0</v>
      </c>
      <c r="F211" s="189" t="s">
        <v>145</v>
      </c>
      <c r="G211" s="78" t="s">
        <v>3998</v>
      </c>
      <c r="H211" s="78" t="s">
        <v>1928</v>
      </c>
      <c r="I211" s="78" t="s">
        <v>2182</v>
      </c>
      <c r="J211" s="78" t="s">
        <v>145</v>
      </c>
      <c r="K211" s="78" t="s">
        <v>145</v>
      </c>
      <c r="M211" s="78" t="s">
        <v>145</v>
      </c>
      <c r="O211" s="78" t="s">
        <v>145</v>
      </c>
      <c r="P211" s="78" t="s">
        <v>145</v>
      </c>
      <c r="Q211" s="78" t="s">
        <v>145</v>
      </c>
      <c r="R211" s="78" t="s">
        <v>145</v>
      </c>
      <c r="S211" s="78" t="s">
        <v>145</v>
      </c>
      <c r="T211" s="78" t="s">
        <v>145</v>
      </c>
    </row>
    <row r="212" spans="1:20" ht="20.100000000000001" customHeight="1">
      <c r="A212" s="189" t="s">
        <v>2183</v>
      </c>
      <c r="B212" s="190">
        <v>0</v>
      </c>
      <c r="C212" s="190">
        <v>0</v>
      </c>
      <c r="D212" s="190">
        <v>0</v>
      </c>
      <c r="E212" s="190">
        <v>0</v>
      </c>
      <c r="F212" s="189" t="s">
        <v>145</v>
      </c>
      <c r="G212" s="78" t="s">
        <v>3998</v>
      </c>
      <c r="H212" s="78" t="s">
        <v>1928</v>
      </c>
      <c r="I212" s="78" t="s">
        <v>2184</v>
      </c>
      <c r="J212" s="78" t="s">
        <v>145</v>
      </c>
      <c r="K212" s="78" t="s">
        <v>145</v>
      </c>
      <c r="M212" s="78" t="s">
        <v>145</v>
      </c>
      <c r="O212" s="78" t="s">
        <v>145</v>
      </c>
      <c r="P212" s="78" t="s">
        <v>145</v>
      </c>
      <c r="Q212" s="78" t="s">
        <v>145</v>
      </c>
      <c r="R212" s="78" t="s">
        <v>145</v>
      </c>
      <c r="S212" s="78" t="s">
        <v>145</v>
      </c>
      <c r="T212" s="78" t="s">
        <v>145</v>
      </c>
    </row>
    <row r="213" spans="1:20" ht="20.100000000000001" customHeight="1">
      <c r="A213" s="189" t="s">
        <v>2185</v>
      </c>
      <c r="B213" s="190">
        <v>0</v>
      </c>
      <c r="C213" s="190">
        <v>0</v>
      </c>
      <c r="D213" s="190">
        <v>0</v>
      </c>
      <c r="E213" s="190">
        <v>0</v>
      </c>
      <c r="F213" s="189" t="s">
        <v>145</v>
      </c>
      <c r="G213" s="78" t="s">
        <v>3998</v>
      </c>
      <c r="H213" s="78" t="s">
        <v>1928</v>
      </c>
      <c r="I213" s="78" t="s">
        <v>2186</v>
      </c>
      <c r="J213" s="78" t="s">
        <v>145</v>
      </c>
      <c r="K213" s="78" t="s">
        <v>145</v>
      </c>
      <c r="M213" s="78" t="s">
        <v>145</v>
      </c>
      <c r="O213" s="78" t="s">
        <v>145</v>
      </c>
      <c r="P213" s="78" t="s">
        <v>145</v>
      </c>
      <c r="Q213" s="78" t="s">
        <v>145</v>
      </c>
      <c r="R213" s="78" t="s">
        <v>145</v>
      </c>
      <c r="S213" s="78" t="s">
        <v>145</v>
      </c>
      <c r="T213" s="78" t="s">
        <v>145</v>
      </c>
    </row>
    <row r="214" spans="1:20" ht="20.100000000000001" customHeight="1">
      <c r="A214" s="189" t="s">
        <v>2187</v>
      </c>
      <c r="B214" s="190">
        <v>0</v>
      </c>
      <c r="C214" s="190">
        <v>0</v>
      </c>
      <c r="D214" s="190">
        <v>0</v>
      </c>
      <c r="E214" s="190">
        <v>0</v>
      </c>
      <c r="F214" s="189" t="s">
        <v>145</v>
      </c>
      <c r="G214" s="78" t="s">
        <v>3998</v>
      </c>
      <c r="H214" s="78" t="s">
        <v>1928</v>
      </c>
      <c r="I214" s="78" t="s">
        <v>2188</v>
      </c>
      <c r="J214" s="78" t="s">
        <v>145</v>
      </c>
      <c r="K214" s="78" t="s">
        <v>145</v>
      </c>
      <c r="M214" s="78" t="s">
        <v>145</v>
      </c>
      <c r="O214" s="78" t="s">
        <v>145</v>
      </c>
      <c r="P214" s="78" t="s">
        <v>145</v>
      </c>
      <c r="Q214" s="78" t="s">
        <v>145</v>
      </c>
      <c r="R214" s="78" t="s">
        <v>145</v>
      </c>
      <c r="S214" s="78" t="s">
        <v>145</v>
      </c>
      <c r="T214" s="78" t="s">
        <v>145</v>
      </c>
    </row>
    <row r="215" spans="1:20" ht="20.100000000000001" customHeight="1">
      <c r="A215" s="189" t="s">
        <v>2189</v>
      </c>
      <c r="B215" s="190">
        <v>0</v>
      </c>
      <c r="C215" s="190">
        <v>0</v>
      </c>
      <c r="D215" s="190">
        <v>0</v>
      </c>
      <c r="E215" s="190">
        <v>0</v>
      </c>
      <c r="F215" s="189" t="s">
        <v>145</v>
      </c>
      <c r="G215" s="78" t="s">
        <v>3998</v>
      </c>
      <c r="H215" s="78" t="s">
        <v>1928</v>
      </c>
      <c r="I215" s="78" t="s">
        <v>2190</v>
      </c>
      <c r="J215" s="78" t="s">
        <v>145</v>
      </c>
      <c r="K215" s="78" t="s">
        <v>145</v>
      </c>
      <c r="M215" s="78" t="s">
        <v>145</v>
      </c>
      <c r="O215" s="78" t="s">
        <v>145</v>
      </c>
      <c r="P215" s="78" t="s">
        <v>145</v>
      </c>
      <c r="Q215" s="78" t="s">
        <v>145</v>
      </c>
      <c r="R215" s="78" t="s">
        <v>145</v>
      </c>
      <c r="S215" s="78" t="s">
        <v>145</v>
      </c>
      <c r="T215" s="78" t="s">
        <v>145</v>
      </c>
    </row>
    <row r="216" spans="1:20" ht="20.100000000000001" customHeight="1">
      <c r="A216" s="189" t="s">
        <v>2129</v>
      </c>
      <c r="B216" s="190">
        <v>0</v>
      </c>
      <c r="C216" s="190">
        <v>0</v>
      </c>
      <c r="D216" s="190">
        <v>0</v>
      </c>
      <c r="E216" s="190">
        <v>0</v>
      </c>
      <c r="F216" s="189" t="s">
        <v>145</v>
      </c>
      <c r="G216" s="78" t="s">
        <v>3998</v>
      </c>
      <c r="H216" s="78" t="s">
        <v>1928</v>
      </c>
      <c r="I216" s="78" t="s">
        <v>2130</v>
      </c>
      <c r="J216" s="78" t="s">
        <v>145</v>
      </c>
      <c r="K216" s="78" t="s">
        <v>145</v>
      </c>
      <c r="M216" s="78" t="s">
        <v>145</v>
      </c>
      <c r="O216" s="78" t="s">
        <v>145</v>
      </c>
      <c r="P216" s="78" t="s">
        <v>145</v>
      </c>
      <c r="Q216" s="78" t="s">
        <v>145</v>
      </c>
      <c r="R216" s="78" t="s">
        <v>145</v>
      </c>
      <c r="S216" s="78" t="s">
        <v>145</v>
      </c>
      <c r="T216" s="78" t="s">
        <v>145</v>
      </c>
    </row>
    <row r="217" spans="1:20" ht="20.100000000000001" customHeight="1">
      <c r="A217" s="189" t="s">
        <v>2133</v>
      </c>
      <c r="B217" s="190">
        <v>0</v>
      </c>
      <c r="C217" s="190">
        <v>0</v>
      </c>
      <c r="D217" s="190">
        <v>0</v>
      </c>
      <c r="E217" s="190">
        <v>0</v>
      </c>
      <c r="F217" s="189" t="s">
        <v>145</v>
      </c>
      <c r="G217" s="78" t="s">
        <v>3998</v>
      </c>
      <c r="H217" s="78" t="s">
        <v>1928</v>
      </c>
      <c r="I217" s="78" t="s">
        <v>2134</v>
      </c>
      <c r="J217" s="78" t="s">
        <v>145</v>
      </c>
      <c r="K217" s="78" t="s">
        <v>145</v>
      </c>
      <c r="M217" s="78" t="s">
        <v>145</v>
      </c>
      <c r="O217" s="78" t="s">
        <v>145</v>
      </c>
      <c r="P217" s="78" t="s">
        <v>145</v>
      </c>
      <c r="Q217" s="78" t="s">
        <v>145</v>
      </c>
      <c r="R217" s="78" t="s">
        <v>145</v>
      </c>
      <c r="S217" s="78" t="s">
        <v>145</v>
      </c>
      <c r="T217" s="78" t="s">
        <v>145</v>
      </c>
    </row>
    <row r="218" spans="1:20" ht="20.100000000000001" customHeight="1">
      <c r="A218" s="189" t="s">
        <v>2191</v>
      </c>
      <c r="B218" s="190">
        <v>0</v>
      </c>
      <c r="C218" s="190">
        <v>0</v>
      </c>
      <c r="D218" s="190">
        <v>0</v>
      </c>
      <c r="E218" s="190">
        <v>0</v>
      </c>
      <c r="F218" s="189" t="s">
        <v>145</v>
      </c>
      <c r="G218" s="78" t="s">
        <v>3998</v>
      </c>
      <c r="H218" s="78" t="s">
        <v>1928</v>
      </c>
      <c r="I218" s="78" t="s">
        <v>2192</v>
      </c>
      <c r="J218" s="78" t="s">
        <v>145</v>
      </c>
      <c r="K218" s="78" t="s">
        <v>145</v>
      </c>
      <c r="M218" s="78" t="s">
        <v>145</v>
      </c>
      <c r="O218" s="78" t="s">
        <v>145</v>
      </c>
      <c r="P218" s="78" t="s">
        <v>145</v>
      </c>
      <c r="Q218" s="78" t="s">
        <v>145</v>
      </c>
      <c r="R218" s="78" t="s">
        <v>145</v>
      </c>
      <c r="S218" s="78" t="s">
        <v>145</v>
      </c>
      <c r="T218" s="78" t="s">
        <v>145</v>
      </c>
    </row>
    <row r="219" spans="1:20" ht="20.100000000000001" customHeight="1">
      <c r="A219" s="189" t="s">
        <v>2193</v>
      </c>
      <c r="B219" s="190">
        <v>0</v>
      </c>
      <c r="C219" s="190">
        <v>0</v>
      </c>
      <c r="D219" s="190">
        <v>0</v>
      </c>
      <c r="E219" s="190">
        <v>0</v>
      </c>
      <c r="F219" s="189" t="s">
        <v>145</v>
      </c>
      <c r="G219" s="78" t="s">
        <v>3998</v>
      </c>
      <c r="H219" s="78" t="s">
        <v>1928</v>
      </c>
      <c r="I219" s="78" t="s">
        <v>2194</v>
      </c>
      <c r="J219" s="78" t="s">
        <v>145</v>
      </c>
      <c r="K219" s="78" t="s">
        <v>145</v>
      </c>
      <c r="M219" s="78" t="s">
        <v>145</v>
      </c>
      <c r="O219" s="78" t="s">
        <v>145</v>
      </c>
      <c r="P219" s="78" t="s">
        <v>145</v>
      </c>
      <c r="Q219" s="78" t="s">
        <v>145</v>
      </c>
      <c r="R219" s="78" t="s">
        <v>145</v>
      </c>
      <c r="S219" s="78" t="s">
        <v>145</v>
      </c>
      <c r="T219" s="78" t="s">
        <v>145</v>
      </c>
    </row>
    <row r="220" spans="1:20" ht="20.100000000000001" customHeight="1">
      <c r="A220" s="189" t="s">
        <v>2195</v>
      </c>
      <c r="B220" s="190">
        <v>0</v>
      </c>
      <c r="C220" s="190">
        <v>0</v>
      </c>
      <c r="D220" s="190">
        <v>0</v>
      </c>
      <c r="E220" s="190">
        <v>0</v>
      </c>
      <c r="F220" s="189" t="s">
        <v>145</v>
      </c>
      <c r="G220" s="78" t="s">
        <v>3998</v>
      </c>
      <c r="H220" s="78" t="s">
        <v>1928</v>
      </c>
      <c r="I220" s="78" t="s">
        <v>3160</v>
      </c>
      <c r="J220" s="78" t="s">
        <v>145</v>
      </c>
      <c r="K220" s="78" t="s">
        <v>145</v>
      </c>
      <c r="M220" s="78" t="s">
        <v>145</v>
      </c>
      <c r="O220" s="78" t="s">
        <v>145</v>
      </c>
      <c r="P220" s="78" t="s">
        <v>145</v>
      </c>
      <c r="Q220" s="78" t="s">
        <v>145</v>
      </c>
      <c r="R220" s="78" t="s">
        <v>145</v>
      </c>
      <c r="S220" s="78" t="s">
        <v>145</v>
      </c>
      <c r="T220" s="78" t="s">
        <v>145</v>
      </c>
    </row>
    <row r="221" spans="1:20" ht="20.100000000000001" customHeight="1">
      <c r="A221" s="189" t="s">
        <v>2197</v>
      </c>
      <c r="B221" s="190">
        <v>0</v>
      </c>
      <c r="C221" s="190">
        <v>0</v>
      </c>
      <c r="D221" s="190">
        <v>378.8</v>
      </c>
      <c r="E221" s="190">
        <v>378.8</v>
      </c>
      <c r="F221" s="189" t="s">
        <v>145</v>
      </c>
      <c r="G221" s="78" t="s">
        <v>3998</v>
      </c>
      <c r="H221" s="78" t="s">
        <v>1928</v>
      </c>
      <c r="I221" s="78" t="s">
        <v>2198</v>
      </c>
      <c r="J221" s="78" t="s">
        <v>145</v>
      </c>
      <c r="K221" s="78" t="s">
        <v>145</v>
      </c>
      <c r="M221" s="78" t="s">
        <v>145</v>
      </c>
      <c r="O221" s="78" t="s">
        <v>145</v>
      </c>
      <c r="P221" s="78" t="s">
        <v>145</v>
      </c>
      <c r="Q221" s="78" t="s">
        <v>145</v>
      </c>
      <c r="R221" s="78" t="s">
        <v>145</v>
      </c>
      <c r="S221" s="78" t="s">
        <v>145</v>
      </c>
      <c r="T221" s="78" t="s">
        <v>145</v>
      </c>
    </row>
    <row r="222" spans="1:20" ht="20.100000000000001" customHeight="1">
      <c r="A222" s="189" t="s">
        <v>2199</v>
      </c>
      <c r="B222" s="190">
        <v>0</v>
      </c>
      <c r="C222" s="190">
        <v>0</v>
      </c>
      <c r="D222" s="190">
        <v>8076.5</v>
      </c>
      <c r="E222" s="190">
        <v>8076.5</v>
      </c>
      <c r="F222" s="189" t="s">
        <v>145</v>
      </c>
      <c r="G222" s="78" t="s">
        <v>3998</v>
      </c>
      <c r="H222" s="78" t="s">
        <v>1928</v>
      </c>
      <c r="I222" s="78" t="s">
        <v>2200</v>
      </c>
      <c r="J222" s="78" t="s">
        <v>145</v>
      </c>
      <c r="K222" s="78" t="s">
        <v>145</v>
      </c>
      <c r="M222" s="78" t="s">
        <v>145</v>
      </c>
      <c r="O222" s="78" t="s">
        <v>145</v>
      </c>
      <c r="P222" s="78" t="s">
        <v>145</v>
      </c>
      <c r="Q222" s="78" t="s">
        <v>145</v>
      </c>
      <c r="R222" s="78" t="s">
        <v>145</v>
      </c>
      <c r="S222" s="78" t="s">
        <v>145</v>
      </c>
      <c r="T222" s="78" t="s">
        <v>145</v>
      </c>
    </row>
    <row r="223" spans="1:20" ht="20.100000000000001" customHeight="1">
      <c r="A223" s="189" t="s">
        <v>2201</v>
      </c>
      <c r="B223" s="190">
        <v>0</v>
      </c>
      <c r="C223" s="190">
        <v>0</v>
      </c>
      <c r="D223" s="190">
        <v>2387.5</v>
      </c>
      <c r="E223" s="190">
        <v>2387.5</v>
      </c>
      <c r="F223" s="189" t="s">
        <v>145</v>
      </c>
      <c r="G223" s="78" t="s">
        <v>3998</v>
      </c>
      <c r="H223" s="78" t="s">
        <v>1928</v>
      </c>
      <c r="I223" s="78" t="s">
        <v>2202</v>
      </c>
      <c r="J223" s="78" t="s">
        <v>145</v>
      </c>
      <c r="K223" s="78" t="s">
        <v>145</v>
      </c>
      <c r="M223" s="78" t="s">
        <v>145</v>
      </c>
      <c r="O223" s="78" t="s">
        <v>145</v>
      </c>
      <c r="P223" s="78" t="s">
        <v>145</v>
      </c>
      <c r="Q223" s="78" t="s">
        <v>145</v>
      </c>
      <c r="R223" s="78" t="s">
        <v>145</v>
      </c>
      <c r="S223" s="78" t="s">
        <v>145</v>
      </c>
      <c r="T223" s="78" t="s">
        <v>145</v>
      </c>
    </row>
    <row r="224" spans="1:20" ht="20.100000000000001" customHeight="1">
      <c r="A224" s="189" t="s">
        <v>1951</v>
      </c>
      <c r="B224" s="190">
        <v>0</v>
      </c>
      <c r="C224" s="190">
        <v>0</v>
      </c>
      <c r="D224" s="190">
        <v>10842.8</v>
      </c>
      <c r="E224" s="190">
        <v>10842.8</v>
      </c>
      <c r="F224" s="189" t="s">
        <v>145</v>
      </c>
      <c r="G224" s="78" t="s">
        <v>3998</v>
      </c>
      <c r="H224" s="78" t="s">
        <v>1928</v>
      </c>
      <c r="I224" s="78" t="s">
        <v>1952</v>
      </c>
      <c r="J224" s="78" t="s">
        <v>145</v>
      </c>
      <c r="K224" s="78" t="s">
        <v>145</v>
      </c>
      <c r="M224" s="78" t="s">
        <v>145</v>
      </c>
      <c r="O224" s="78" t="s">
        <v>145</v>
      </c>
      <c r="P224" s="78" t="s">
        <v>145</v>
      </c>
      <c r="Q224" s="78" t="s">
        <v>145</v>
      </c>
      <c r="R224" s="78" t="s">
        <v>145</v>
      </c>
      <c r="S224" s="78" t="s">
        <v>145</v>
      </c>
      <c r="T224" s="78" t="s">
        <v>145</v>
      </c>
    </row>
    <row r="225" spans="1:20" ht="20.100000000000001" customHeight="1">
      <c r="A225" s="189" t="s">
        <v>1930</v>
      </c>
      <c r="B225" s="190">
        <v>0</v>
      </c>
      <c r="C225" s="190">
        <v>0</v>
      </c>
      <c r="D225" s="190">
        <v>0</v>
      </c>
      <c r="E225" s="190">
        <v>0</v>
      </c>
      <c r="F225" s="189" t="s">
        <v>145</v>
      </c>
      <c r="G225" s="78" t="s">
        <v>3998</v>
      </c>
      <c r="H225" s="78" t="s">
        <v>1928</v>
      </c>
      <c r="I225" s="78" t="s">
        <v>145</v>
      </c>
      <c r="J225" s="78" t="s">
        <v>145</v>
      </c>
      <c r="K225" s="78" t="s">
        <v>145</v>
      </c>
      <c r="M225" s="78" t="s">
        <v>145</v>
      </c>
      <c r="O225" s="78" t="s">
        <v>145</v>
      </c>
      <c r="P225" s="78" t="s">
        <v>145</v>
      </c>
      <c r="Q225" s="78" t="s">
        <v>145</v>
      </c>
      <c r="R225" s="78" t="s">
        <v>145</v>
      </c>
      <c r="S225" s="78" t="s">
        <v>145</v>
      </c>
      <c r="T225" s="78" t="s">
        <v>145</v>
      </c>
    </row>
    <row r="226" spans="1:20" ht="20.100000000000001" customHeight="1">
      <c r="A226" s="189" t="s">
        <v>2203</v>
      </c>
      <c r="B226" s="190">
        <v>0</v>
      </c>
      <c r="C226" s="190">
        <v>0</v>
      </c>
      <c r="D226" s="190">
        <v>0</v>
      </c>
      <c r="E226" s="190">
        <v>0</v>
      </c>
      <c r="F226" s="189" t="s">
        <v>145</v>
      </c>
      <c r="G226" s="78" t="s">
        <v>3998</v>
      </c>
      <c r="H226" s="78" t="s">
        <v>1928</v>
      </c>
      <c r="I226" s="78" t="s">
        <v>2204</v>
      </c>
      <c r="J226" s="78" t="s">
        <v>145</v>
      </c>
      <c r="K226" s="78" t="s">
        <v>145</v>
      </c>
      <c r="M226" s="78" t="s">
        <v>145</v>
      </c>
      <c r="O226" s="78" t="s">
        <v>145</v>
      </c>
      <c r="P226" s="78" t="s">
        <v>145</v>
      </c>
      <c r="Q226" s="78" t="s">
        <v>145</v>
      </c>
      <c r="R226" s="78" t="s">
        <v>145</v>
      </c>
      <c r="S226" s="78" t="s">
        <v>145</v>
      </c>
      <c r="T226" s="78" t="s">
        <v>145</v>
      </c>
    </row>
    <row r="227" spans="1:20" ht="20.100000000000001" customHeight="1">
      <c r="A227" s="189" t="s">
        <v>3158</v>
      </c>
      <c r="B227" s="190">
        <v>0</v>
      </c>
      <c r="C227" s="190">
        <v>0</v>
      </c>
      <c r="D227" s="190">
        <v>0</v>
      </c>
      <c r="E227" s="190">
        <v>0</v>
      </c>
      <c r="F227" s="189" t="s">
        <v>145</v>
      </c>
      <c r="G227" s="78" t="s">
        <v>3998</v>
      </c>
      <c r="H227" s="78" t="s">
        <v>1928</v>
      </c>
      <c r="I227" s="78" t="s">
        <v>3159</v>
      </c>
      <c r="J227" s="78" t="s">
        <v>145</v>
      </c>
      <c r="K227" s="78" t="s">
        <v>145</v>
      </c>
      <c r="M227" s="78" t="s">
        <v>145</v>
      </c>
      <c r="O227" s="78" t="s">
        <v>145</v>
      </c>
      <c r="P227" s="78" t="s">
        <v>145</v>
      </c>
      <c r="Q227" s="78" t="s">
        <v>145</v>
      </c>
      <c r="R227" s="78" t="s">
        <v>145</v>
      </c>
      <c r="S227" s="78" t="s">
        <v>145</v>
      </c>
      <c r="T227" s="78" t="s">
        <v>145</v>
      </c>
    </row>
    <row r="228" spans="1:20" ht="20.100000000000001" customHeight="1">
      <c r="A228" s="189" t="s">
        <v>2169</v>
      </c>
      <c r="B228" s="190">
        <v>0</v>
      </c>
      <c r="C228" s="190">
        <v>0</v>
      </c>
      <c r="D228" s="190">
        <v>0</v>
      </c>
      <c r="E228" s="190">
        <v>0</v>
      </c>
      <c r="F228" s="189" t="s">
        <v>145</v>
      </c>
      <c r="G228" s="78" t="s">
        <v>3998</v>
      </c>
      <c r="H228" s="78" t="s">
        <v>1928</v>
      </c>
      <c r="I228" s="78" t="s">
        <v>2170</v>
      </c>
      <c r="J228" s="78" t="s">
        <v>145</v>
      </c>
      <c r="K228" s="78" t="s">
        <v>145</v>
      </c>
      <c r="M228" s="78" t="s">
        <v>145</v>
      </c>
      <c r="O228" s="78" t="s">
        <v>145</v>
      </c>
      <c r="P228" s="78" t="s">
        <v>145</v>
      </c>
      <c r="Q228" s="78" t="s">
        <v>145</v>
      </c>
      <c r="R228" s="78" t="s">
        <v>145</v>
      </c>
      <c r="S228" s="78" t="s">
        <v>145</v>
      </c>
      <c r="T228" s="78" t="s">
        <v>145</v>
      </c>
    </row>
    <row r="229" spans="1:20" ht="20.100000000000001" customHeight="1">
      <c r="A229" s="189" t="s">
        <v>2205</v>
      </c>
      <c r="B229" s="190">
        <v>0</v>
      </c>
      <c r="C229" s="190">
        <v>0</v>
      </c>
      <c r="D229" s="190">
        <v>0</v>
      </c>
      <c r="E229" s="190">
        <v>0</v>
      </c>
      <c r="F229" s="189" t="s">
        <v>145</v>
      </c>
      <c r="G229" s="78" t="s">
        <v>3998</v>
      </c>
      <c r="H229" s="78" t="s">
        <v>1928</v>
      </c>
      <c r="I229" s="78" t="s">
        <v>2206</v>
      </c>
      <c r="J229" s="78" t="s">
        <v>145</v>
      </c>
      <c r="K229" s="78" t="s">
        <v>145</v>
      </c>
      <c r="M229" s="78" t="s">
        <v>145</v>
      </c>
      <c r="O229" s="78" t="s">
        <v>145</v>
      </c>
      <c r="P229" s="78" t="s">
        <v>145</v>
      </c>
      <c r="Q229" s="78" t="s">
        <v>145</v>
      </c>
      <c r="R229" s="78" t="s">
        <v>145</v>
      </c>
      <c r="S229" s="78" t="s">
        <v>145</v>
      </c>
      <c r="T229" s="78" t="s">
        <v>145</v>
      </c>
    </row>
    <row r="230" spans="1:20" ht="20.100000000000001" customHeight="1">
      <c r="A230" s="189" t="s">
        <v>2175</v>
      </c>
      <c r="B230" s="190">
        <v>0</v>
      </c>
      <c r="C230" s="190">
        <v>0</v>
      </c>
      <c r="D230" s="190">
        <v>0</v>
      </c>
      <c r="E230" s="190">
        <v>0</v>
      </c>
      <c r="F230" s="189" t="s">
        <v>145</v>
      </c>
      <c r="G230" s="78" t="s">
        <v>3998</v>
      </c>
      <c r="H230" s="78" t="s">
        <v>1928</v>
      </c>
      <c r="I230" s="78" t="s">
        <v>2176</v>
      </c>
      <c r="J230" s="78" t="s">
        <v>145</v>
      </c>
      <c r="K230" s="78" t="s">
        <v>145</v>
      </c>
      <c r="M230" s="78" t="s">
        <v>145</v>
      </c>
      <c r="O230" s="78" t="s">
        <v>145</v>
      </c>
      <c r="P230" s="78" t="s">
        <v>145</v>
      </c>
      <c r="Q230" s="78" t="s">
        <v>145</v>
      </c>
      <c r="R230" s="78" t="s">
        <v>145</v>
      </c>
      <c r="S230" s="78" t="s">
        <v>145</v>
      </c>
      <c r="T230" s="78" t="s">
        <v>145</v>
      </c>
    </row>
    <row r="231" spans="1:20" ht="20.100000000000001" customHeight="1">
      <c r="A231" s="189" t="s">
        <v>2207</v>
      </c>
      <c r="B231" s="190">
        <v>0</v>
      </c>
      <c r="C231" s="190">
        <v>0</v>
      </c>
      <c r="D231" s="190">
        <v>0</v>
      </c>
      <c r="E231" s="190">
        <v>0</v>
      </c>
      <c r="F231" s="189" t="s">
        <v>145</v>
      </c>
      <c r="G231" s="78" t="s">
        <v>3998</v>
      </c>
      <c r="H231" s="78" t="s">
        <v>1928</v>
      </c>
      <c r="I231" s="78" t="s">
        <v>2208</v>
      </c>
      <c r="J231" s="78" t="s">
        <v>145</v>
      </c>
      <c r="K231" s="78" t="s">
        <v>145</v>
      </c>
      <c r="M231" s="78" t="s">
        <v>145</v>
      </c>
      <c r="O231" s="78" t="s">
        <v>145</v>
      </c>
      <c r="P231" s="78" t="s">
        <v>145</v>
      </c>
      <c r="Q231" s="78" t="s">
        <v>145</v>
      </c>
      <c r="R231" s="78" t="s">
        <v>145</v>
      </c>
      <c r="S231" s="78" t="s">
        <v>145</v>
      </c>
      <c r="T231" s="78" t="s">
        <v>145</v>
      </c>
    </row>
    <row r="232" spans="1:20" ht="20.100000000000001" customHeight="1">
      <c r="A232" s="189" t="s">
        <v>2209</v>
      </c>
      <c r="B232" s="190">
        <v>0</v>
      </c>
      <c r="C232" s="190">
        <v>0</v>
      </c>
      <c r="D232" s="190">
        <v>426.4</v>
      </c>
      <c r="E232" s="190">
        <v>426.4</v>
      </c>
      <c r="F232" s="189" t="s">
        <v>145</v>
      </c>
      <c r="G232" s="78" t="s">
        <v>3998</v>
      </c>
      <c r="H232" s="78" t="s">
        <v>1928</v>
      </c>
      <c r="I232" s="78" t="s">
        <v>2210</v>
      </c>
      <c r="J232" s="78" t="s">
        <v>145</v>
      </c>
      <c r="K232" s="78" t="s">
        <v>145</v>
      </c>
      <c r="M232" s="78" t="s">
        <v>145</v>
      </c>
      <c r="O232" s="78" t="s">
        <v>145</v>
      </c>
      <c r="P232" s="78" t="s">
        <v>145</v>
      </c>
      <c r="Q232" s="78" t="s">
        <v>145</v>
      </c>
      <c r="R232" s="78" t="s">
        <v>145</v>
      </c>
      <c r="S232" s="78" t="s">
        <v>145</v>
      </c>
      <c r="T232" s="78" t="s">
        <v>145</v>
      </c>
    </row>
    <row r="233" spans="1:20" ht="20.100000000000001" customHeight="1">
      <c r="A233" s="189" t="s">
        <v>2211</v>
      </c>
      <c r="B233" s="190">
        <v>0</v>
      </c>
      <c r="C233" s="190">
        <v>0</v>
      </c>
      <c r="D233" s="190">
        <v>1236.9000000000001</v>
      </c>
      <c r="E233" s="190">
        <v>1236.9000000000001</v>
      </c>
      <c r="F233" s="189" t="s">
        <v>145</v>
      </c>
      <c r="G233" s="78" t="s">
        <v>3998</v>
      </c>
      <c r="H233" s="78" t="s">
        <v>1928</v>
      </c>
      <c r="I233" s="78" t="s">
        <v>2212</v>
      </c>
      <c r="J233" s="78" t="s">
        <v>145</v>
      </c>
      <c r="K233" s="78" t="s">
        <v>145</v>
      </c>
      <c r="M233" s="78" t="s">
        <v>145</v>
      </c>
      <c r="O233" s="78" t="s">
        <v>145</v>
      </c>
      <c r="P233" s="78" t="s">
        <v>145</v>
      </c>
      <c r="Q233" s="78" t="s">
        <v>145</v>
      </c>
      <c r="R233" s="78" t="s">
        <v>145</v>
      </c>
      <c r="S233" s="78" t="s">
        <v>145</v>
      </c>
      <c r="T233" s="78" t="s">
        <v>145</v>
      </c>
    </row>
    <row r="234" spans="1:20" ht="20.100000000000001" customHeight="1">
      <c r="A234" s="189" t="s">
        <v>2213</v>
      </c>
      <c r="B234" s="190">
        <v>0</v>
      </c>
      <c r="C234" s="190">
        <v>0</v>
      </c>
      <c r="D234" s="190">
        <v>563.4</v>
      </c>
      <c r="E234" s="190">
        <v>563.4</v>
      </c>
      <c r="F234" s="189" t="s">
        <v>145</v>
      </c>
      <c r="G234" s="78" t="s">
        <v>3998</v>
      </c>
      <c r="H234" s="78" t="s">
        <v>1928</v>
      </c>
      <c r="I234" s="78" t="s">
        <v>2214</v>
      </c>
      <c r="J234" s="78" t="s">
        <v>145</v>
      </c>
      <c r="K234" s="78" t="s">
        <v>145</v>
      </c>
      <c r="M234" s="78" t="s">
        <v>145</v>
      </c>
      <c r="O234" s="78" t="s">
        <v>145</v>
      </c>
      <c r="P234" s="78" t="s">
        <v>145</v>
      </c>
      <c r="Q234" s="78" t="s">
        <v>145</v>
      </c>
      <c r="R234" s="78" t="s">
        <v>145</v>
      </c>
      <c r="S234" s="78" t="s">
        <v>145</v>
      </c>
      <c r="T234" s="78" t="s">
        <v>145</v>
      </c>
    </row>
    <row r="235" spans="1:20" ht="20.100000000000001" customHeight="1">
      <c r="A235" s="189" t="s">
        <v>1951</v>
      </c>
      <c r="B235" s="190">
        <v>0</v>
      </c>
      <c r="C235" s="190">
        <v>0</v>
      </c>
      <c r="D235" s="190">
        <v>2226.6999999999998</v>
      </c>
      <c r="E235" s="190">
        <v>2226.6999999999998</v>
      </c>
      <c r="F235" s="189" t="s">
        <v>145</v>
      </c>
      <c r="G235" s="78" t="s">
        <v>3998</v>
      </c>
      <c r="H235" s="78" t="s">
        <v>1928</v>
      </c>
      <c r="I235" s="78" t="s">
        <v>1952</v>
      </c>
      <c r="J235" s="78" t="s">
        <v>145</v>
      </c>
      <c r="K235" s="78" t="s">
        <v>145</v>
      </c>
      <c r="M235" s="78" t="s">
        <v>145</v>
      </c>
      <c r="O235" s="78" t="s">
        <v>145</v>
      </c>
      <c r="P235" s="78" t="s">
        <v>145</v>
      </c>
      <c r="Q235" s="78" t="s">
        <v>145</v>
      </c>
      <c r="R235" s="78" t="s">
        <v>145</v>
      </c>
      <c r="S235" s="78" t="s">
        <v>145</v>
      </c>
      <c r="T235" s="78" t="s">
        <v>145</v>
      </c>
    </row>
    <row r="236" spans="1:20" ht="20.100000000000001" customHeight="1">
      <c r="A236" s="189" t="s">
        <v>1930</v>
      </c>
      <c r="B236" s="190">
        <v>0</v>
      </c>
      <c r="C236" s="190">
        <v>0</v>
      </c>
      <c r="D236" s="190">
        <v>0</v>
      </c>
      <c r="E236" s="190">
        <v>0</v>
      </c>
      <c r="F236" s="189" t="s">
        <v>145</v>
      </c>
      <c r="G236" s="78" t="s">
        <v>3998</v>
      </c>
      <c r="H236" s="78" t="s">
        <v>1928</v>
      </c>
      <c r="I236" s="78" t="s">
        <v>145</v>
      </c>
      <c r="J236" s="78" t="s">
        <v>145</v>
      </c>
      <c r="K236" s="78" t="s">
        <v>145</v>
      </c>
      <c r="M236" s="78" t="s">
        <v>145</v>
      </c>
      <c r="O236" s="78" t="s">
        <v>145</v>
      </c>
      <c r="P236" s="78" t="s">
        <v>145</v>
      </c>
      <c r="Q236" s="78" t="s">
        <v>145</v>
      </c>
      <c r="R236" s="78" t="s">
        <v>145</v>
      </c>
      <c r="S236" s="78" t="s">
        <v>145</v>
      </c>
      <c r="T236" s="78" t="s">
        <v>145</v>
      </c>
    </row>
    <row r="237" spans="1:20" ht="20.100000000000001" customHeight="1">
      <c r="A237" s="189" t="s">
        <v>2215</v>
      </c>
      <c r="B237" s="190">
        <v>0</v>
      </c>
      <c r="C237" s="190">
        <v>0</v>
      </c>
      <c r="D237" s="190">
        <v>0</v>
      </c>
      <c r="E237" s="190">
        <v>0</v>
      </c>
      <c r="F237" s="189" t="s">
        <v>145</v>
      </c>
      <c r="G237" s="78" t="s">
        <v>3998</v>
      </c>
      <c r="H237" s="78" t="s">
        <v>1928</v>
      </c>
      <c r="I237" s="78" t="s">
        <v>2216</v>
      </c>
      <c r="J237" s="78" t="s">
        <v>145</v>
      </c>
      <c r="K237" s="78" t="s">
        <v>145</v>
      </c>
      <c r="M237" s="78" t="s">
        <v>145</v>
      </c>
      <c r="O237" s="78" t="s">
        <v>145</v>
      </c>
      <c r="P237" s="78" t="s">
        <v>145</v>
      </c>
      <c r="Q237" s="78" t="s">
        <v>145</v>
      </c>
      <c r="R237" s="78" t="s">
        <v>145</v>
      </c>
      <c r="S237" s="78" t="s">
        <v>145</v>
      </c>
      <c r="T237" s="78" t="s">
        <v>145</v>
      </c>
    </row>
    <row r="238" spans="1:20" ht="20.100000000000001" customHeight="1">
      <c r="A238" s="189" t="s">
        <v>2217</v>
      </c>
      <c r="B238" s="190">
        <v>0</v>
      </c>
      <c r="C238" s="190">
        <v>0</v>
      </c>
      <c r="D238" s="190">
        <v>0</v>
      </c>
      <c r="E238" s="190">
        <v>0</v>
      </c>
      <c r="F238" s="189" t="s">
        <v>145</v>
      </c>
      <c r="G238" s="78" t="s">
        <v>3998</v>
      </c>
      <c r="H238" s="78" t="s">
        <v>1928</v>
      </c>
      <c r="I238" s="78" t="s">
        <v>2218</v>
      </c>
      <c r="J238" s="78" t="s">
        <v>145</v>
      </c>
      <c r="K238" s="78" t="s">
        <v>145</v>
      </c>
      <c r="M238" s="78" t="s">
        <v>145</v>
      </c>
      <c r="O238" s="78" t="s">
        <v>145</v>
      </c>
      <c r="P238" s="78" t="s">
        <v>145</v>
      </c>
      <c r="Q238" s="78" t="s">
        <v>145</v>
      </c>
      <c r="R238" s="78" t="s">
        <v>145</v>
      </c>
      <c r="S238" s="78" t="s">
        <v>145</v>
      </c>
      <c r="T238" s="78" t="s">
        <v>145</v>
      </c>
    </row>
    <row r="239" spans="1:20" ht="20.100000000000001" customHeight="1">
      <c r="A239" s="189" t="s">
        <v>2219</v>
      </c>
      <c r="B239" s="190">
        <v>0</v>
      </c>
      <c r="C239" s="190">
        <v>0</v>
      </c>
      <c r="D239" s="190">
        <v>1746.4</v>
      </c>
      <c r="E239" s="190">
        <v>1746.4</v>
      </c>
      <c r="F239" s="189" t="s">
        <v>145</v>
      </c>
      <c r="G239" s="78" t="s">
        <v>3998</v>
      </c>
      <c r="H239" s="78" t="s">
        <v>1928</v>
      </c>
      <c r="I239" s="78" t="s">
        <v>2220</v>
      </c>
      <c r="J239" s="78" t="s">
        <v>145</v>
      </c>
      <c r="K239" s="78" t="s">
        <v>145</v>
      </c>
      <c r="M239" s="78" t="s">
        <v>145</v>
      </c>
      <c r="O239" s="78" t="s">
        <v>145</v>
      </c>
      <c r="P239" s="78" t="s">
        <v>145</v>
      </c>
      <c r="Q239" s="78" t="s">
        <v>145</v>
      </c>
      <c r="R239" s="78" t="s">
        <v>145</v>
      </c>
      <c r="S239" s="78" t="s">
        <v>145</v>
      </c>
      <c r="T239" s="78" t="s">
        <v>145</v>
      </c>
    </row>
    <row r="240" spans="1:20" ht="20.100000000000001" customHeight="1">
      <c r="A240" s="189" t="s">
        <v>2149</v>
      </c>
      <c r="B240" s="190">
        <v>0</v>
      </c>
      <c r="C240" s="190">
        <v>0</v>
      </c>
      <c r="D240" s="190">
        <v>0</v>
      </c>
      <c r="E240" s="190">
        <v>0</v>
      </c>
      <c r="F240" s="189" t="s">
        <v>145</v>
      </c>
      <c r="G240" s="78" t="s">
        <v>3998</v>
      </c>
      <c r="H240" s="78" t="s">
        <v>1928</v>
      </c>
      <c r="I240" s="78" t="s">
        <v>2150</v>
      </c>
      <c r="J240" s="78" t="s">
        <v>145</v>
      </c>
      <c r="K240" s="78" t="s">
        <v>145</v>
      </c>
      <c r="M240" s="78" t="s">
        <v>145</v>
      </c>
      <c r="O240" s="78" t="s">
        <v>145</v>
      </c>
      <c r="P240" s="78" t="s">
        <v>145</v>
      </c>
      <c r="Q240" s="78" t="s">
        <v>145</v>
      </c>
      <c r="R240" s="78" t="s">
        <v>145</v>
      </c>
      <c r="S240" s="78" t="s">
        <v>145</v>
      </c>
      <c r="T240" s="78" t="s">
        <v>145</v>
      </c>
    </row>
    <row r="241" spans="1:20" ht="20.100000000000001" customHeight="1">
      <c r="A241" s="189" t="s">
        <v>2221</v>
      </c>
      <c r="B241" s="190">
        <v>0</v>
      </c>
      <c r="C241" s="190">
        <v>0</v>
      </c>
      <c r="D241" s="190">
        <v>530.6</v>
      </c>
      <c r="E241" s="190">
        <v>530.6</v>
      </c>
      <c r="F241" s="189" t="s">
        <v>145</v>
      </c>
      <c r="G241" s="78" t="s">
        <v>3998</v>
      </c>
      <c r="H241" s="78" t="s">
        <v>1928</v>
      </c>
      <c r="I241" s="78" t="s">
        <v>2222</v>
      </c>
      <c r="J241" s="78" t="s">
        <v>145</v>
      </c>
      <c r="K241" s="78" t="s">
        <v>145</v>
      </c>
      <c r="M241" s="78" t="s">
        <v>145</v>
      </c>
      <c r="O241" s="78" t="s">
        <v>145</v>
      </c>
      <c r="P241" s="78" t="s">
        <v>145</v>
      </c>
      <c r="Q241" s="78" t="s">
        <v>145</v>
      </c>
      <c r="R241" s="78" t="s">
        <v>145</v>
      </c>
      <c r="S241" s="78" t="s">
        <v>145</v>
      </c>
      <c r="T241" s="78" t="s">
        <v>145</v>
      </c>
    </row>
    <row r="242" spans="1:20" ht="20.100000000000001" customHeight="1">
      <c r="A242" s="189" t="s">
        <v>1951</v>
      </c>
      <c r="B242" s="190">
        <v>0</v>
      </c>
      <c r="C242" s="190">
        <v>0</v>
      </c>
      <c r="D242" s="190">
        <v>2277</v>
      </c>
      <c r="E242" s="190">
        <v>2277</v>
      </c>
      <c r="F242" s="189" t="s">
        <v>145</v>
      </c>
      <c r="G242" s="78" t="s">
        <v>3998</v>
      </c>
      <c r="H242" s="78" t="s">
        <v>1928</v>
      </c>
      <c r="I242" s="78" t="s">
        <v>1952</v>
      </c>
      <c r="J242" s="78" t="s">
        <v>145</v>
      </c>
      <c r="K242" s="78" t="s">
        <v>145</v>
      </c>
      <c r="M242" s="78" t="s">
        <v>145</v>
      </c>
      <c r="O242" s="78" t="s">
        <v>145</v>
      </c>
      <c r="P242" s="78" t="s">
        <v>145</v>
      </c>
      <c r="Q242" s="78" t="s">
        <v>145</v>
      </c>
      <c r="R242" s="78" t="s">
        <v>145</v>
      </c>
      <c r="S242" s="78" t="s">
        <v>145</v>
      </c>
      <c r="T242" s="78" t="s">
        <v>145</v>
      </c>
    </row>
    <row r="243" spans="1:20" ht="20.100000000000001" customHeight="1">
      <c r="A243" s="189" t="s">
        <v>1930</v>
      </c>
      <c r="B243" s="190">
        <v>0</v>
      </c>
      <c r="C243" s="190">
        <v>0</v>
      </c>
      <c r="D243" s="190">
        <v>0</v>
      </c>
      <c r="E243" s="190">
        <v>0</v>
      </c>
      <c r="F243" s="189" t="s">
        <v>145</v>
      </c>
      <c r="G243" s="78" t="s">
        <v>3998</v>
      </c>
      <c r="H243" s="78" t="s">
        <v>1928</v>
      </c>
      <c r="I243" s="78" t="s">
        <v>145</v>
      </c>
      <c r="J243" s="78" t="s">
        <v>145</v>
      </c>
      <c r="K243" s="78" t="s">
        <v>145</v>
      </c>
      <c r="M243" s="78" t="s">
        <v>145</v>
      </c>
      <c r="O243" s="78" t="s">
        <v>145</v>
      </c>
      <c r="P243" s="78" t="s">
        <v>145</v>
      </c>
      <c r="Q243" s="78" t="s">
        <v>145</v>
      </c>
      <c r="R243" s="78" t="s">
        <v>145</v>
      </c>
      <c r="S243" s="78" t="s">
        <v>145</v>
      </c>
      <c r="T243" s="78" t="s">
        <v>145</v>
      </c>
    </row>
    <row r="244" spans="1:20" ht="20.100000000000001" customHeight="1">
      <c r="A244" s="189" t="s">
        <v>3151</v>
      </c>
      <c r="B244" s="190">
        <v>0</v>
      </c>
      <c r="C244" s="190">
        <v>0</v>
      </c>
      <c r="D244" s="190">
        <v>15346.5</v>
      </c>
      <c r="E244" s="190">
        <v>15346.5</v>
      </c>
      <c r="F244" s="189" t="s">
        <v>145</v>
      </c>
      <c r="G244" s="78" t="s">
        <v>3998</v>
      </c>
      <c r="H244" s="78" t="s">
        <v>1928</v>
      </c>
      <c r="I244" s="78" t="s">
        <v>3152</v>
      </c>
      <c r="J244" s="78" t="s">
        <v>145</v>
      </c>
      <c r="K244" s="78" t="s">
        <v>145</v>
      </c>
      <c r="M244" s="78" t="s">
        <v>145</v>
      </c>
      <c r="O244" s="78" t="s">
        <v>145</v>
      </c>
      <c r="P244" s="78" t="s">
        <v>145</v>
      </c>
      <c r="Q244" s="78" t="s">
        <v>145</v>
      </c>
      <c r="R244" s="78" t="s">
        <v>145</v>
      </c>
      <c r="S244" s="78" t="s">
        <v>145</v>
      </c>
      <c r="T244" s="78" t="s">
        <v>145</v>
      </c>
    </row>
    <row r="245" spans="1:20" ht="20.100000000000001" customHeight="1">
      <c r="A245" s="189" t="s">
        <v>1965</v>
      </c>
      <c r="B245" s="191">
        <v>0</v>
      </c>
      <c r="C245" s="191">
        <v>0</v>
      </c>
      <c r="D245" s="191">
        <v>15346</v>
      </c>
      <c r="E245" s="191">
        <v>15346</v>
      </c>
      <c r="F245" s="190"/>
    </row>
    <row r="246" spans="1:20" ht="20.100000000000001" customHeight="1">
      <c r="A246" s="190"/>
      <c r="B246" s="190"/>
      <c r="C246" s="190"/>
      <c r="D246" s="190"/>
      <c r="E246" s="190"/>
      <c r="F246" s="190"/>
    </row>
    <row r="247" spans="1:20" ht="20.100000000000001" customHeight="1">
      <c r="A247" s="190" t="s">
        <v>3161</v>
      </c>
      <c r="B247" s="190"/>
      <c r="C247" s="190"/>
      <c r="D247" s="190"/>
      <c r="E247" s="190"/>
      <c r="F247" s="189" t="s">
        <v>145</v>
      </c>
      <c r="G247" s="78" t="s">
        <v>4000</v>
      </c>
      <c r="I247" s="78" t="s">
        <v>3061</v>
      </c>
      <c r="J247" s="78" t="s">
        <v>3062</v>
      </c>
      <c r="K247" s="78" t="s">
        <v>401</v>
      </c>
    </row>
    <row r="248" spans="1:20" ht="20.100000000000001" customHeight="1">
      <c r="A248" s="189" t="s">
        <v>145</v>
      </c>
      <c r="B248" s="190"/>
      <c r="C248" s="190"/>
      <c r="D248" s="190"/>
      <c r="E248" s="190"/>
      <c r="F248" s="189" t="s">
        <v>145</v>
      </c>
      <c r="G248" s="78" t="s">
        <v>4000</v>
      </c>
      <c r="H248" s="78" t="s">
        <v>1926</v>
      </c>
      <c r="I248" s="78" t="s">
        <v>145</v>
      </c>
      <c r="J248" s="78" t="s">
        <v>145</v>
      </c>
      <c r="K248" s="78" t="s">
        <v>145</v>
      </c>
      <c r="L248">
        <v>1</v>
      </c>
      <c r="M248" s="78" t="s">
        <v>145</v>
      </c>
      <c r="O248" s="78" t="s">
        <v>145</v>
      </c>
      <c r="P248" s="78" t="s">
        <v>145</v>
      </c>
      <c r="Q248" s="78" t="s">
        <v>145</v>
      </c>
      <c r="R248" s="78" t="s">
        <v>145</v>
      </c>
      <c r="S248" s="78" t="s">
        <v>145</v>
      </c>
      <c r="T248" s="78" t="s">
        <v>145</v>
      </c>
    </row>
    <row r="249" spans="1:20" ht="20.100000000000001" customHeight="1">
      <c r="A249" s="189" t="s">
        <v>3162</v>
      </c>
      <c r="B249" s="190">
        <v>0</v>
      </c>
      <c r="C249" s="190">
        <v>0</v>
      </c>
      <c r="D249" s="190">
        <v>0</v>
      </c>
      <c r="E249" s="190">
        <v>0</v>
      </c>
      <c r="F249" s="189" t="s">
        <v>145</v>
      </c>
      <c r="G249" s="78" t="s">
        <v>4000</v>
      </c>
      <c r="H249" s="78" t="s">
        <v>1928</v>
      </c>
      <c r="I249" s="78" t="s">
        <v>3163</v>
      </c>
      <c r="J249" s="78" t="s">
        <v>145</v>
      </c>
      <c r="K249" s="78" t="s">
        <v>145</v>
      </c>
      <c r="M249" s="78" t="s">
        <v>145</v>
      </c>
      <c r="O249" s="78" t="s">
        <v>145</v>
      </c>
      <c r="P249" s="78" t="s">
        <v>145</v>
      </c>
      <c r="Q249" s="78" t="s">
        <v>145</v>
      </c>
      <c r="R249" s="78" t="s">
        <v>145</v>
      </c>
      <c r="S249" s="78" t="s">
        <v>145</v>
      </c>
      <c r="T249" s="78" t="s">
        <v>145</v>
      </c>
    </row>
    <row r="250" spans="1:20" ht="20.100000000000001" customHeight="1">
      <c r="A250" s="189" t="s">
        <v>2155</v>
      </c>
      <c r="B250" s="190">
        <v>0</v>
      </c>
      <c r="C250" s="190">
        <v>0</v>
      </c>
      <c r="D250" s="190">
        <v>0</v>
      </c>
      <c r="E250" s="190">
        <v>0</v>
      </c>
      <c r="F250" s="189" t="s">
        <v>145</v>
      </c>
      <c r="G250" s="78" t="s">
        <v>4000</v>
      </c>
      <c r="H250" s="78" t="s">
        <v>1928</v>
      </c>
      <c r="I250" s="78" t="s">
        <v>2156</v>
      </c>
      <c r="J250" s="78" t="s">
        <v>145</v>
      </c>
      <c r="K250" s="78" t="s">
        <v>145</v>
      </c>
      <c r="M250" s="78" t="s">
        <v>145</v>
      </c>
      <c r="O250" s="78" t="s">
        <v>145</v>
      </c>
      <c r="P250" s="78" t="s">
        <v>145</v>
      </c>
      <c r="Q250" s="78" t="s">
        <v>145</v>
      </c>
      <c r="R250" s="78" t="s">
        <v>145</v>
      </c>
      <c r="S250" s="78" t="s">
        <v>145</v>
      </c>
      <c r="T250" s="78" t="s">
        <v>145</v>
      </c>
    </row>
    <row r="251" spans="1:20" ht="20.100000000000001" customHeight="1">
      <c r="A251" s="189" t="s">
        <v>2157</v>
      </c>
      <c r="B251" s="190">
        <v>0</v>
      </c>
      <c r="C251" s="190">
        <v>0</v>
      </c>
      <c r="D251" s="190">
        <v>0</v>
      </c>
      <c r="E251" s="190">
        <v>0</v>
      </c>
      <c r="F251" s="189" t="s">
        <v>145</v>
      </c>
      <c r="G251" s="78" t="s">
        <v>4000</v>
      </c>
      <c r="H251" s="78" t="s">
        <v>1928</v>
      </c>
      <c r="I251" s="78" t="s">
        <v>2158</v>
      </c>
      <c r="J251" s="78" t="s">
        <v>145</v>
      </c>
      <c r="K251" s="78" t="s">
        <v>145</v>
      </c>
      <c r="M251" s="78" t="s">
        <v>145</v>
      </c>
      <c r="O251" s="78" t="s">
        <v>145</v>
      </c>
      <c r="P251" s="78" t="s">
        <v>145</v>
      </c>
      <c r="Q251" s="78" t="s">
        <v>145</v>
      </c>
      <c r="R251" s="78" t="s">
        <v>145</v>
      </c>
      <c r="S251" s="78" t="s">
        <v>145</v>
      </c>
      <c r="T251" s="78" t="s">
        <v>145</v>
      </c>
    </row>
    <row r="252" spans="1:20" ht="20.100000000000001" customHeight="1">
      <c r="A252" s="189" t="s">
        <v>1930</v>
      </c>
      <c r="B252" s="190">
        <v>0</v>
      </c>
      <c r="C252" s="190">
        <v>0</v>
      </c>
      <c r="D252" s="190">
        <v>0</v>
      </c>
      <c r="E252" s="190">
        <v>0</v>
      </c>
      <c r="F252" s="189" t="s">
        <v>145</v>
      </c>
      <c r="G252" s="78" t="s">
        <v>4000</v>
      </c>
      <c r="H252" s="78" t="s">
        <v>1928</v>
      </c>
      <c r="I252" s="78" t="s">
        <v>145</v>
      </c>
      <c r="J252" s="78" t="s">
        <v>145</v>
      </c>
      <c r="K252" s="78" t="s">
        <v>145</v>
      </c>
      <c r="M252" s="78" t="s">
        <v>145</v>
      </c>
      <c r="O252" s="78" t="s">
        <v>145</v>
      </c>
      <c r="P252" s="78" t="s">
        <v>145</v>
      </c>
      <c r="Q252" s="78" t="s">
        <v>145</v>
      </c>
      <c r="R252" s="78" t="s">
        <v>145</v>
      </c>
      <c r="S252" s="78" t="s">
        <v>145</v>
      </c>
      <c r="T252" s="78" t="s">
        <v>145</v>
      </c>
    </row>
    <row r="253" spans="1:20" ht="20.100000000000001" customHeight="1">
      <c r="A253" s="189" t="s">
        <v>2159</v>
      </c>
      <c r="B253" s="190">
        <v>0</v>
      </c>
      <c r="C253" s="190">
        <v>0</v>
      </c>
      <c r="D253" s="190">
        <v>0</v>
      </c>
      <c r="E253" s="190">
        <v>0</v>
      </c>
      <c r="F253" s="189" t="s">
        <v>145</v>
      </c>
      <c r="G253" s="78" t="s">
        <v>4000</v>
      </c>
      <c r="H253" s="78" t="s">
        <v>1928</v>
      </c>
      <c r="I253" s="78" t="s">
        <v>2160</v>
      </c>
      <c r="J253" s="78" t="s">
        <v>145</v>
      </c>
      <c r="K253" s="78" t="s">
        <v>145</v>
      </c>
      <c r="M253" s="78" t="s">
        <v>145</v>
      </c>
      <c r="O253" s="78" t="s">
        <v>145</v>
      </c>
      <c r="P253" s="78" t="s">
        <v>145</v>
      </c>
      <c r="Q253" s="78" t="s">
        <v>145</v>
      </c>
      <c r="R253" s="78" t="s">
        <v>145</v>
      </c>
      <c r="S253" s="78" t="s">
        <v>145</v>
      </c>
      <c r="T253" s="78" t="s">
        <v>145</v>
      </c>
    </row>
    <row r="254" spans="1:20" ht="20.100000000000001" customHeight="1">
      <c r="A254" s="189" t="s">
        <v>3164</v>
      </c>
      <c r="B254" s="190">
        <v>0</v>
      </c>
      <c r="C254" s="190">
        <v>0</v>
      </c>
      <c r="D254" s="190">
        <v>0</v>
      </c>
      <c r="E254" s="190">
        <v>0</v>
      </c>
      <c r="F254" s="189" t="s">
        <v>145</v>
      </c>
      <c r="G254" s="78" t="s">
        <v>4000</v>
      </c>
      <c r="H254" s="78" t="s">
        <v>1928</v>
      </c>
      <c r="I254" s="78" t="s">
        <v>3165</v>
      </c>
      <c r="J254" s="78" t="s">
        <v>145</v>
      </c>
      <c r="K254" s="78" t="s">
        <v>145</v>
      </c>
      <c r="M254" s="78" t="s">
        <v>145</v>
      </c>
      <c r="O254" s="78" t="s">
        <v>145</v>
      </c>
      <c r="P254" s="78" t="s">
        <v>145</v>
      </c>
      <c r="Q254" s="78" t="s">
        <v>145</v>
      </c>
      <c r="R254" s="78" t="s">
        <v>145</v>
      </c>
      <c r="S254" s="78" t="s">
        <v>145</v>
      </c>
      <c r="T254" s="78" t="s">
        <v>145</v>
      </c>
    </row>
    <row r="255" spans="1:20" ht="20.100000000000001" customHeight="1">
      <c r="A255" s="189" t="s">
        <v>3166</v>
      </c>
      <c r="B255" s="190">
        <v>0</v>
      </c>
      <c r="C255" s="190">
        <v>0</v>
      </c>
      <c r="D255" s="190">
        <v>0</v>
      </c>
      <c r="E255" s="190">
        <v>0</v>
      </c>
      <c r="F255" s="189" t="s">
        <v>145</v>
      </c>
      <c r="G255" s="78" t="s">
        <v>4000</v>
      </c>
      <c r="H255" s="78" t="s">
        <v>1928</v>
      </c>
      <c r="I255" s="78" t="s">
        <v>3167</v>
      </c>
      <c r="J255" s="78" t="s">
        <v>145</v>
      </c>
      <c r="K255" s="78" t="s">
        <v>145</v>
      </c>
      <c r="M255" s="78" t="s">
        <v>145</v>
      </c>
      <c r="O255" s="78" t="s">
        <v>145</v>
      </c>
      <c r="P255" s="78" t="s">
        <v>145</v>
      </c>
      <c r="Q255" s="78" t="s">
        <v>145</v>
      </c>
      <c r="R255" s="78" t="s">
        <v>145</v>
      </c>
      <c r="S255" s="78" t="s">
        <v>145</v>
      </c>
      <c r="T255" s="78" t="s">
        <v>145</v>
      </c>
    </row>
    <row r="256" spans="1:20" ht="20.100000000000001" customHeight="1">
      <c r="A256" s="189" t="s">
        <v>1930</v>
      </c>
      <c r="B256" s="190">
        <v>0</v>
      </c>
      <c r="C256" s="190">
        <v>0</v>
      </c>
      <c r="D256" s="190">
        <v>0</v>
      </c>
      <c r="E256" s="190">
        <v>0</v>
      </c>
      <c r="F256" s="189" t="s">
        <v>145</v>
      </c>
      <c r="G256" s="78" t="s">
        <v>4000</v>
      </c>
      <c r="H256" s="78" t="s">
        <v>1928</v>
      </c>
      <c r="I256" s="78" t="s">
        <v>145</v>
      </c>
      <c r="J256" s="78" t="s">
        <v>145</v>
      </c>
      <c r="K256" s="78" t="s">
        <v>145</v>
      </c>
      <c r="M256" s="78" t="s">
        <v>145</v>
      </c>
      <c r="O256" s="78" t="s">
        <v>145</v>
      </c>
      <c r="P256" s="78" t="s">
        <v>145</v>
      </c>
      <c r="Q256" s="78" t="s">
        <v>145</v>
      </c>
      <c r="R256" s="78" t="s">
        <v>145</v>
      </c>
      <c r="S256" s="78" t="s">
        <v>145</v>
      </c>
      <c r="T256" s="78" t="s">
        <v>145</v>
      </c>
    </row>
    <row r="257" spans="1:20" ht="20.100000000000001" customHeight="1">
      <c r="A257" s="189" t="s">
        <v>2163</v>
      </c>
      <c r="B257" s="190">
        <v>0</v>
      </c>
      <c r="C257" s="190">
        <v>0</v>
      </c>
      <c r="D257" s="190">
        <v>0</v>
      </c>
      <c r="E257" s="190">
        <v>0</v>
      </c>
      <c r="F257" s="189" t="s">
        <v>145</v>
      </c>
      <c r="G257" s="78" t="s">
        <v>4000</v>
      </c>
      <c r="H257" s="78" t="s">
        <v>1928</v>
      </c>
      <c r="I257" s="78" t="s">
        <v>2164</v>
      </c>
      <c r="J257" s="78" t="s">
        <v>145</v>
      </c>
      <c r="K257" s="78" t="s">
        <v>145</v>
      </c>
      <c r="M257" s="78" t="s">
        <v>145</v>
      </c>
      <c r="O257" s="78" t="s">
        <v>145</v>
      </c>
      <c r="P257" s="78" t="s">
        <v>145</v>
      </c>
      <c r="Q257" s="78" t="s">
        <v>145</v>
      </c>
      <c r="R257" s="78" t="s">
        <v>145</v>
      </c>
      <c r="S257" s="78" t="s">
        <v>145</v>
      </c>
      <c r="T257" s="78" t="s">
        <v>145</v>
      </c>
    </row>
    <row r="258" spans="1:20" ht="20.100000000000001" customHeight="1">
      <c r="A258" s="189" t="s">
        <v>2165</v>
      </c>
      <c r="B258" s="190">
        <v>0</v>
      </c>
      <c r="C258" s="190">
        <v>0</v>
      </c>
      <c r="D258" s="190">
        <v>0</v>
      </c>
      <c r="E258" s="190">
        <v>0</v>
      </c>
      <c r="F258" s="189" t="s">
        <v>145</v>
      </c>
      <c r="G258" s="78" t="s">
        <v>4000</v>
      </c>
      <c r="H258" s="78" t="s">
        <v>1928</v>
      </c>
      <c r="I258" s="78" t="s">
        <v>2166</v>
      </c>
      <c r="J258" s="78" t="s">
        <v>145</v>
      </c>
      <c r="K258" s="78" t="s">
        <v>145</v>
      </c>
      <c r="M258" s="78" t="s">
        <v>145</v>
      </c>
      <c r="O258" s="78" t="s">
        <v>145</v>
      </c>
      <c r="P258" s="78" t="s">
        <v>145</v>
      </c>
      <c r="Q258" s="78" t="s">
        <v>145</v>
      </c>
      <c r="R258" s="78" t="s">
        <v>145</v>
      </c>
      <c r="S258" s="78" t="s">
        <v>145</v>
      </c>
      <c r="T258" s="78" t="s">
        <v>145</v>
      </c>
    </row>
    <row r="259" spans="1:20" ht="20.100000000000001" customHeight="1">
      <c r="A259" s="189" t="s">
        <v>2167</v>
      </c>
      <c r="B259" s="190">
        <v>0</v>
      </c>
      <c r="C259" s="190">
        <v>0</v>
      </c>
      <c r="D259" s="190">
        <v>0</v>
      </c>
      <c r="E259" s="190">
        <v>0</v>
      </c>
      <c r="F259" s="189" t="s">
        <v>145</v>
      </c>
      <c r="G259" s="78" t="s">
        <v>4000</v>
      </c>
      <c r="H259" s="78" t="s">
        <v>1928</v>
      </c>
      <c r="I259" s="78" t="s">
        <v>2168</v>
      </c>
      <c r="J259" s="78" t="s">
        <v>145</v>
      </c>
      <c r="K259" s="78" t="s">
        <v>145</v>
      </c>
      <c r="M259" s="78" t="s">
        <v>145</v>
      </c>
      <c r="O259" s="78" t="s">
        <v>145</v>
      </c>
      <c r="P259" s="78" t="s">
        <v>145</v>
      </c>
      <c r="Q259" s="78" t="s">
        <v>145</v>
      </c>
      <c r="R259" s="78" t="s">
        <v>145</v>
      </c>
      <c r="S259" s="78" t="s">
        <v>145</v>
      </c>
      <c r="T259" s="78" t="s">
        <v>145</v>
      </c>
    </row>
    <row r="260" spans="1:20" ht="20.100000000000001" customHeight="1">
      <c r="A260" s="189" t="s">
        <v>2169</v>
      </c>
      <c r="B260" s="190">
        <v>0</v>
      </c>
      <c r="C260" s="190">
        <v>0</v>
      </c>
      <c r="D260" s="190">
        <v>0</v>
      </c>
      <c r="E260" s="190">
        <v>0</v>
      </c>
      <c r="F260" s="189" t="s">
        <v>145</v>
      </c>
      <c r="G260" s="78" t="s">
        <v>4000</v>
      </c>
      <c r="H260" s="78" t="s">
        <v>1928</v>
      </c>
      <c r="I260" s="78" t="s">
        <v>2170</v>
      </c>
      <c r="J260" s="78" t="s">
        <v>145</v>
      </c>
      <c r="K260" s="78" t="s">
        <v>145</v>
      </c>
      <c r="M260" s="78" t="s">
        <v>145</v>
      </c>
      <c r="O260" s="78" t="s">
        <v>145</v>
      </c>
      <c r="P260" s="78" t="s">
        <v>145</v>
      </c>
      <c r="Q260" s="78" t="s">
        <v>145</v>
      </c>
      <c r="R260" s="78" t="s">
        <v>145</v>
      </c>
      <c r="S260" s="78" t="s">
        <v>145</v>
      </c>
      <c r="T260" s="78" t="s">
        <v>145</v>
      </c>
    </row>
    <row r="261" spans="1:20" ht="20.100000000000001" customHeight="1">
      <c r="A261" s="189" t="s">
        <v>2103</v>
      </c>
      <c r="B261" s="190">
        <v>0</v>
      </c>
      <c r="C261" s="190">
        <v>0</v>
      </c>
      <c r="D261" s="190">
        <v>0</v>
      </c>
      <c r="E261" s="190">
        <v>0</v>
      </c>
      <c r="F261" s="189" t="s">
        <v>145</v>
      </c>
      <c r="G261" s="78" t="s">
        <v>4000</v>
      </c>
      <c r="H261" s="78" t="s">
        <v>1928</v>
      </c>
      <c r="I261" s="78" t="s">
        <v>2104</v>
      </c>
      <c r="J261" s="78" t="s">
        <v>145</v>
      </c>
      <c r="K261" s="78" t="s">
        <v>145</v>
      </c>
      <c r="M261" s="78" t="s">
        <v>145</v>
      </c>
      <c r="O261" s="78" t="s">
        <v>145</v>
      </c>
      <c r="P261" s="78" t="s">
        <v>145</v>
      </c>
      <c r="Q261" s="78" t="s">
        <v>145</v>
      </c>
      <c r="R261" s="78" t="s">
        <v>145</v>
      </c>
      <c r="S261" s="78" t="s">
        <v>145</v>
      </c>
      <c r="T261" s="78" t="s">
        <v>145</v>
      </c>
    </row>
    <row r="262" spans="1:20" ht="20.100000000000001" customHeight="1">
      <c r="A262" s="189" t="s">
        <v>2171</v>
      </c>
      <c r="B262" s="190">
        <v>0</v>
      </c>
      <c r="C262" s="190">
        <v>0</v>
      </c>
      <c r="D262" s="190">
        <v>0</v>
      </c>
      <c r="E262" s="190">
        <v>0</v>
      </c>
      <c r="F262" s="189" t="s">
        <v>145</v>
      </c>
      <c r="G262" s="78" t="s">
        <v>4000</v>
      </c>
      <c r="H262" s="78" t="s">
        <v>1928</v>
      </c>
      <c r="I262" s="78" t="s">
        <v>2172</v>
      </c>
      <c r="J262" s="78" t="s">
        <v>145</v>
      </c>
      <c r="K262" s="78" t="s">
        <v>145</v>
      </c>
      <c r="M262" s="78" t="s">
        <v>145</v>
      </c>
      <c r="O262" s="78" t="s">
        <v>145</v>
      </c>
      <c r="P262" s="78" t="s">
        <v>145</v>
      </c>
      <c r="Q262" s="78" t="s">
        <v>145</v>
      </c>
      <c r="R262" s="78" t="s">
        <v>145</v>
      </c>
      <c r="S262" s="78" t="s">
        <v>145</v>
      </c>
      <c r="T262" s="78" t="s">
        <v>145</v>
      </c>
    </row>
    <row r="263" spans="1:20" ht="20.100000000000001" customHeight="1">
      <c r="A263" s="189" t="s">
        <v>2173</v>
      </c>
      <c r="B263" s="190">
        <v>0</v>
      </c>
      <c r="C263" s="190">
        <v>0</v>
      </c>
      <c r="D263" s="190">
        <v>0</v>
      </c>
      <c r="E263" s="190">
        <v>0</v>
      </c>
      <c r="F263" s="189" t="s">
        <v>145</v>
      </c>
      <c r="G263" s="78" t="s">
        <v>4000</v>
      </c>
      <c r="H263" s="78" t="s">
        <v>1928</v>
      </c>
      <c r="I263" s="78" t="s">
        <v>2174</v>
      </c>
      <c r="J263" s="78" t="s">
        <v>145</v>
      </c>
      <c r="K263" s="78" t="s">
        <v>145</v>
      </c>
      <c r="M263" s="78" t="s">
        <v>145</v>
      </c>
      <c r="O263" s="78" t="s">
        <v>145</v>
      </c>
      <c r="P263" s="78" t="s">
        <v>145</v>
      </c>
      <c r="Q263" s="78" t="s">
        <v>145</v>
      </c>
      <c r="R263" s="78" t="s">
        <v>145</v>
      </c>
      <c r="S263" s="78" t="s">
        <v>145</v>
      </c>
      <c r="T263" s="78" t="s">
        <v>145</v>
      </c>
    </row>
    <row r="264" spans="1:20" ht="20.100000000000001" customHeight="1">
      <c r="A264" s="189" t="s">
        <v>2175</v>
      </c>
      <c r="B264" s="190">
        <v>0</v>
      </c>
      <c r="C264" s="190">
        <v>0</v>
      </c>
      <c r="D264" s="190">
        <v>0</v>
      </c>
      <c r="E264" s="190">
        <v>0</v>
      </c>
      <c r="F264" s="189" t="s">
        <v>145</v>
      </c>
      <c r="G264" s="78" t="s">
        <v>4000</v>
      </c>
      <c r="H264" s="78" t="s">
        <v>1928</v>
      </c>
      <c r="I264" s="78" t="s">
        <v>2176</v>
      </c>
      <c r="J264" s="78" t="s">
        <v>145</v>
      </c>
      <c r="K264" s="78" t="s">
        <v>145</v>
      </c>
      <c r="M264" s="78" t="s">
        <v>145</v>
      </c>
      <c r="O264" s="78" t="s">
        <v>145</v>
      </c>
      <c r="P264" s="78" t="s">
        <v>145</v>
      </c>
      <c r="Q264" s="78" t="s">
        <v>145</v>
      </c>
      <c r="R264" s="78" t="s">
        <v>145</v>
      </c>
      <c r="S264" s="78" t="s">
        <v>145</v>
      </c>
      <c r="T264" s="78" t="s">
        <v>145</v>
      </c>
    </row>
    <row r="265" spans="1:20" ht="20.100000000000001" customHeight="1">
      <c r="A265" s="189" t="s">
        <v>2177</v>
      </c>
      <c r="B265" s="190">
        <v>0</v>
      </c>
      <c r="C265" s="190">
        <v>0</v>
      </c>
      <c r="D265" s="190">
        <v>0</v>
      </c>
      <c r="E265" s="190">
        <v>0</v>
      </c>
      <c r="F265" s="189" t="s">
        <v>145</v>
      </c>
      <c r="G265" s="78" t="s">
        <v>4000</v>
      </c>
      <c r="H265" s="78" t="s">
        <v>1928</v>
      </c>
      <c r="I265" s="78" t="s">
        <v>2178</v>
      </c>
      <c r="J265" s="78" t="s">
        <v>145</v>
      </c>
      <c r="K265" s="78" t="s">
        <v>145</v>
      </c>
      <c r="M265" s="78" t="s">
        <v>145</v>
      </c>
      <c r="O265" s="78" t="s">
        <v>145</v>
      </c>
      <c r="P265" s="78" t="s">
        <v>145</v>
      </c>
      <c r="Q265" s="78" t="s">
        <v>145</v>
      </c>
      <c r="R265" s="78" t="s">
        <v>145</v>
      </c>
      <c r="S265" s="78" t="s">
        <v>145</v>
      </c>
      <c r="T265" s="78" t="s">
        <v>145</v>
      </c>
    </row>
    <row r="266" spans="1:20" ht="20.100000000000001" customHeight="1">
      <c r="A266" s="189" t="s">
        <v>2179</v>
      </c>
      <c r="B266" s="190">
        <v>0</v>
      </c>
      <c r="C266" s="190">
        <v>0</v>
      </c>
      <c r="D266" s="190">
        <v>0</v>
      </c>
      <c r="E266" s="190">
        <v>0</v>
      </c>
      <c r="F266" s="189" t="s">
        <v>145</v>
      </c>
      <c r="G266" s="78" t="s">
        <v>4000</v>
      </c>
      <c r="H266" s="78" t="s">
        <v>1928</v>
      </c>
      <c r="I266" s="78" t="s">
        <v>2180</v>
      </c>
      <c r="J266" s="78" t="s">
        <v>145</v>
      </c>
      <c r="K266" s="78" t="s">
        <v>145</v>
      </c>
      <c r="M266" s="78" t="s">
        <v>145</v>
      </c>
      <c r="O266" s="78" t="s">
        <v>145</v>
      </c>
      <c r="P266" s="78" t="s">
        <v>145</v>
      </c>
      <c r="Q266" s="78" t="s">
        <v>145</v>
      </c>
      <c r="R266" s="78" t="s">
        <v>145</v>
      </c>
      <c r="S266" s="78" t="s">
        <v>145</v>
      </c>
      <c r="T266" s="78" t="s">
        <v>145</v>
      </c>
    </row>
    <row r="267" spans="1:20" ht="20.100000000000001" customHeight="1">
      <c r="A267" s="189" t="s">
        <v>3168</v>
      </c>
      <c r="B267" s="190">
        <v>0</v>
      </c>
      <c r="C267" s="190">
        <v>0</v>
      </c>
      <c r="D267" s="190">
        <v>0</v>
      </c>
      <c r="E267" s="190">
        <v>0</v>
      </c>
      <c r="F267" s="189" t="s">
        <v>145</v>
      </c>
      <c r="G267" s="78" t="s">
        <v>4000</v>
      </c>
      <c r="H267" s="78" t="s">
        <v>1928</v>
      </c>
      <c r="I267" s="78" t="s">
        <v>3169</v>
      </c>
      <c r="J267" s="78" t="s">
        <v>145</v>
      </c>
      <c r="K267" s="78" t="s">
        <v>145</v>
      </c>
      <c r="M267" s="78" t="s">
        <v>145</v>
      </c>
      <c r="O267" s="78" t="s">
        <v>145</v>
      </c>
      <c r="P267" s="78" t="s">
        <v>145</v>
      </c>
      <c r="Q267" s="78" t="s">
        <v>145</v>
      </c>
      <c r="R267" s="78" t="s">
        <v>145</v>
      </c>
      <c r="S267" s="78" t="s">
        <v>145</v>
      </c>
      <c r="T267" s="78" t="s">
        <v>145</v>
      </c>
    </row>
    <row r="268" spans="1:20" ht="20.100000000000001" customHeight="1">
      <c r="A268" s="189" t="s">
        <v>2109</v>
      </c>
      <c r="B268" s="190">
        <v>0</v>
      </c>
      <c r="C268" s="190">
        <v>0</v>
      </c>
      <c r="D268" s="190">
        <v>0</v>
      </c>
      <c r="E268" s="190">
        <v>0</v>
      </c>
      <c r="F268" s="189" t="s">
        <v>145</v>
      </c>
      <c r="G268" s="78" t="s">
        <v>4000</v>
      </c>
      <c r="H268" s="78" t="s">
        <v>1928</v>
      </c>
      <c r="I268" s="78" t="s">
        <v>2110</v>
      </c>
      <c r="J268" s="78" t="s">
        <v>145</v>
      </c>
      <c r="K268" s="78" t="s">
        <v>145</v>
      </c>
      <c r="M268" s="78" t="s">
        <v>145</v>
      </c>
      <c r="O268" s="78" t="s">
        <v>145</v>
      </c>
      <c r="P268" s="78" t="s">
        <v>145</v>
      </c>
      <c r="Q268" s="78" t="s">
        <v>145</v>
      </c>
      <c r="R268" s="78" t="s">
        <v>145</v>
      </c>
      <c r="S268" s="78" t="s">
        <v>145</v>
      </c>
      <c r="T268" s="78" t="s">
        <v>145</v>
      </c>
    </row>
    <row r="269" spans="1:20" ht="20.100000000000001" customHeight="1">
      <c r="A269" s="189" t="s">
        <v>2181</v>
      </c>
      <c r="B269" s="190">
        <v>0</v>
      </c>
      <c r="C269" s="190">
        <v>0</v>
      </c>
      <c r="D269" s="190">
        <v>0</v>
      </c>
      <c r="E269" s="190">
        <v>0</v>
      </c>
      <c r="F269" s="189" t="s">
        <v>145</v>
      </c>
      <c r="G269" s="78" t="s">
        <v>4000</v>
      </c>
      <c r="H269" s="78" t="s">
        <v>1928</v>
      </c>
      <c r="I269" s="78" t="s">
        <v>2182</v>
      </c>
      <c r="J269" s="78" t="s">
        <v>145</v>
      </c>
      <c r="K269" s="78" t="s">
        <v>145</v>
      </c>
      <c r="M269" s="78" t="s">
        <v>145</v>
      </c>
      <c r="O269" s="78" t="s">
        <v>145</v>
      </c>
      <c r="P269" s="78" t="s">
        <v>145</v>
      </c>
      <c r="Q269" s="78" t="s">
        <v>145</v>
      </c>
      <c r="R269" s="78" t="s">
        <v>145</v>
      </c>
      <c r="S269" s="78" t="s">
        <v>145</v>
      </c>
      <c r="T269" s="78" t="s">
        <v>145</v>
      </c>
    </row>
    <row r="270" spans="1:20" ht="20.100000000000001" customHeight="1">
      <c r="A270" s="189" t="s">
        <v>2183</v>
      </c>
      <c r="B270" s="190">
        <v>0</v>
      </c>
      <c r="C270" s="190">
        <v>0</v>
      </c>
      <c r="D270" s="190">
        <v>0</v>
      </c>
      <c r="E270" s="190">
        <v>0</v>
      </c>
      <c r="F270" s="189" t="s">
        <v>145</v>
      </c>
      <c r="G270" s="78" t="s">
        <v>4000</v>
      </c>
      <c r="H270" s="78" t="s">
        <v>1928</v>
      </c>
      <c r="I270" s="78" t="s">
        <v>2184</v>
      </c>
      <c r="J270" s="78" t="s">
        <v>145</v>
      </c>
      <c r="K270" s="78" t="s">
        <v>145</v>
      </c>
      <c r="M270" s="78" t="s">
        <v>145</v>
      </c>
      <c r="O270" s="78" t="s">
        <v>145</v>
      </c>
      <c r="P270" s="78" t="s">
        <v>145</v>
      </c>
      <c r="Q270" s="78" t="s">
        <v>145</v>
      </c>
      <c r="R270" s="78" t="s">
        <v>145</v>
      </c>
      <c r="S270" s="78" t="s">
        <v>145</v>
      </c>
      <c r="T270" s="78" t="s">
        <v>145</v>
      </c>
    </row>
    <row r="271" spans="1:20" ht="20.100000000000001" customHeight="1">
      <c r="A271" s="189" t="s">
        <v>2185</v>
      </c>
      <c r="B271" s="190">
        <v>0</v>
      </c>
      <c r="C271" s="190">
        <v>0</v>
      </c>
      <c r="D271" s="190">
        <v>0</v>
      </c>
      <c r="E271" s="190">
        <v>0</v>
      </c>
      <c r="F271" s="189" t="s">
        <v>145</v>
      </c>
      <c r="G271" s="78" t="s">
        <v>4000</v>
      </c>
      <c r="H271" s="78" t="s">
        <v>1928</v>
      </c>
      <c r="I271" s="78" t="s">
        <v>2186</v>
      </c>
      <c r="J271" s="78" t="s">
        <v>145</v>
      </c>
      <c r="K271" s="78" t="s">
        <v>145</v>
      </c>
      <c r="M271" s="78" t="s">
        <v>145</v>
      </c>
      <c r="O271" s="78" t="s">
        <v>145</v>
      </c>
      <c r="P271" s="78" t="s">
        <v>145</v>
      </c>
      <c r="Q271" s="78" t="s">
        <v>145</v>
      </c>
      <c r="R271" s="78" t="s">
        <v>145</v>
      </c>
      <c r="S271" s="78" t="s">
        <v>145</v>
      </c>
      <c r="T271" s="78" t="s">
        <v>145</v>
      </c>
    </row>
    <row r="272" spans="1:20" ht="20.100000000000001" customHeight="1">
      <c r="A272" s="189" t="s">
        <v>3170</v>
      </c>
      <c r="B272" s="190">
        <v>0</v>
      </c>
      <c r="C272" s="190">
        <v>0</v>
      </c>
      <c r="D272" s="190">
        <v>0</v>
      </c>
      <c r="E272" s="190">
        <v>0</v>
      </c>
      <c r="F272" s="189" t="s">
        <v>145</v>
      </c>
      <c r="G272" s="78" t="s">
        <v>4000</v>
      </c>
      <c r="H272" s="78" t="s">
        <v>1928</v>
      </c>
      <c r="I272" s="78" t="s">
        <v>2188</v>
      </c>
      <c r="J272" s="78" t="s">
        <v>145</v>
      </c>
      <c r="K272" s="78" t="s">
        <v>145</v>
      </c>
      <c r="M272" s="78" t="s">
        <v>145</v>
      </c>
      <c r="O272" s="78" t="s">
        <v>145</v>
      </c>
      <c r="P272" s="78" t="s">
        <v>145</v>
      </c>
      <c r="Q272" s="78" t="s">
        <v>145</v>
      </c>
      <c r="R272" s="78" t="s">
        <v>145</v>
      </c>
      <c r="S272" s="78" t="s">
        <v>145</v>
      </c>
      <c r="T272" s="78" t="s">
        <v>145</v>
      </c>
    </row>
    <row r="273" spans="1:20" ht="20.100000000000001" customHeight="1">
      <c r="A273" s="189" t="s">
        <v>2189</v>
      </c>
      <c r="B273" s="190">
        <v>0</v>
      </c>
      <c r="C273" s="190">
        <v>0</v>
      </c>
      <c r="D273" s="190">
        <v>0</v>
      </c>
      <c r="E273" s="190">
        <v>0</v>
      </c>
      <c r="F273" s="189" t="s">
        <v>145</v>
      </c>
      <c r="G273" s="78" t="s">
        <v>4000</v>
      </c>
      <c r="H273" s="78" t="s">
        <v>1928</v>
      </c>
      <c r="I273" s="78" t="s">
        <v>2190</v>
      </c>
      <c r="J273" s="78" t="s">
        <v>145</v>
      </c>
      <c r="K273" s="78" t="s">
        <v>145</v>
      </c>
      <c r="M273" s="78" t="s">
        <v>145</v>
      </c>
      <c r="O273" s="78" t="s">
        <v>145</v>
      </c>
      <c r="P273" s="78" t="s">
        <v>145</v>
      </c>
      <c r="Q273" s="78" t="s">
        <v>145</v>
      </c>
      <c r="R273" s="78" t="s">
        <v>145</v>
      </c>
      <c r="S273" s="78" t="s">
        <v>145</v>
      </c>
      <c r="T273" s="78" t="s">
        <v>145</v>
      </c>
    </row>
    <row r="274" spans="1:20" ht="20.100000000000001" customHeight="1">
      <c r="A274" s="189" t="s">
        <v>2129</v>
      </c>
      <c r="B274" s="190">
        <v>0</v>
      </c>
      <c r="C274" s="190">
        <v>0</v>
      </c>
      <c r="D274" s="190">
        <v>0</v>
      </c>
      <c r="E274" s="190">
        <v>0</v>
      </c>
      <c r="F274" s="189" t="s">
        <v>145</v>
      </c>
      <c r="G274" s="78" t="s">
        <v>4000</v>
      </c>
      <c r="H274" s="78" t="s">
        <v>1928</v>
      </c>
      <c r="I274" s="78" t="s">
        <v>2130</v>
      </c>
      <c r="J274" s="78" t="s">
        <v>145</v>
      </c>
      <c r="K274" s="78" t="s">
        <v>145</v>
      </c>
      <c r="M274" s="78" t="s">
        <v>145</v>
      </c>
      <c r="O274" s="78" t="s">
        <v>145</v>
      </c>
      <c r="P274" s="78" t="s">
        <v>145</v>
      </c>
      <c r="Q274" s="78" t="s">
        <v>145</v>
      </c>
      <c r="R274" s="78" t="s">
        <v>145</v>
      </c>
      <c r="S274" s="78" t="s">
        <v>145</v>
      </c>
      <c r="T274" s="78" t="s">
        <v>145</v>
      </c>
    </row>
    <row r="275" spans="1:20" ht="20.100000000000001" customHeight="1">
      <c r="A275" s="189" t="s">
        <v>2133</v>
      </c>
      <c r="B275" s="190">
        <v>0</v>
      </c>
      <c r="C275" s="190">
        <v>0</v>
      </c>
      <c r="D275" s="190">
        <v>0</v>
      </c>
      <c r="E275" s="190">
        <v>0</v>
      </c>
      <c r="F275" s="189" t="s">
        <v>145</v>
      </c>
      <c r="G275" s="78" t="s">
        <v>4000</v>
      </c>
      <c r="H275" s="78" t="s">
        <v>1928</v>
      </c>
      <c r="I275" s="78" t="s">
        <v>2134</v>
      </c>
      <c r="J275" s="78" t="s">
        <v>145</v>
      </c>
      <c r="K275" s="78" t="s">
        <v>145</v>
      </c>
      <c r="M275" s="78" t="s">
        <v>145</v>
      </c>
      <c r="O275" s="78" t="s">
        <v>145</v>
      </c>
      <c r="P275" s="78" t="s">
        <v>145</v>
      </c>
      <c r="Q275" s="78" t="s">
        <v>145</v>
      </c>
      <c r="R275" s="78" t="s">
        <v>145</v>
      </c>
      <c r="S275" s="78" t="s">
        <v>145</v>
      </c>
      <c r="T275" s="78" t="s">
        <v>145</v>
      </c>
    </row>
    <row r="276" spans="1:20" ht="20.100000000000001" customHeight="1">
      <c r="A276" s="189" t="s">
        <v>3171</v>
      </c>
      <c r="B276" s="190">
        <v>0</v>
      </c>
      <c r="C276" s="190">
        <v>0</v>
      </c>
      <c r="D276" s="190">
        <v>0</v>
      </c>
      <c r="E276" s="190">
        <v>0</v>
      </c>
      <c r="F276" s="189" t="s">
        <v>145</v>
      </c>
      <c r="G276" s="78" t="s">
        <v>4000</v>
      </c>
      <c r="H276" s="78" t="s">
        <v>1928</v>
      </c>
      <c r="I276" s="78" t="s">
        <v>2192</v>
      </c>
      <c r="J276" s="78" t="s">
        <v>145</v>
      </c>
      <c r="K276" s="78" t="s">
        <v>145</v>
      </c>
      <c r="M276" s="78" t="s">
        <v>145</v>
      </c>
      <c r="O276" s="78" t="s">
        <v>145</v>
      </c>
      <c r="P276" s="78" t="s">
        <v>145</v>
      </c>
      <c r="Q276" s="78" t="s">
        <v>145</v>
      </c>
      <c r="R276" s="78" t="s">
        <v>145</v>
      </c>
      <c r="S276" s="78" t="s">
        <v>145</v>
      </c>
      <c r="T276" s="78" t="s">
        <v>145</v>
      </c>
    </row>
    <row r="277" spans="1:20" ht="20.100000000000001" customHeight="1">
      <c r="A277" s="189" t="s">
        <v>3172</v>
      </c>
      <c r="B277" s="190">
        <v>0</v>
      </c>
      <c r="C277" s="190">
        <v>0</v>
      </c>
      <c r="D277" s="190">
        <v>0</v>
      </c>
      <c r="E277" s="190">
        <v>0</v>
      </c>
      <c r="F277" s="189" t="s">
        <v>145</v>
      </c>
      <c r="G277" s="78" t="s">
        <v>4000</v>
      </c>
      <c r="H277" s="78" t="s">
        <v>1928</v>
      </c>
      <c r="I277" s="78" t="s">
        <v>2194</v>
      </c>
      <c r="J277" s="78" t="s">
        <v>145</v>
      </c>
      <c r="K277" s="78" t="s">
        <v>145</v>
      </c>
      <c r="M277" s="78" t="s">
        <v>145</v>
      </c>
      <c r="O277" s="78" t="s">
        <v>145</v>
      </c>
      <c r="P277" s="78" t="s">
        <v>145</v>
      </c>
      <c r="Q277" s="78" t="s">
        <v>145</v>
      </c>
      <c r="R277" s="78" t="s">
        <v>145</v>
      </c>
      <c r="S277" s="78" t="s">
        <v>145</v>
      </c>
      <c r="T277" s="78" t="s">
        <v>145</v>
      </c>
    </row>
    <row r="278" spans="1:20" ht="20.100000000000001" customHeight="1">
      <c r="A278" s="189" t="s">
        <v>3173</v>
      </c>
      <c r="B278" s="190">
        <v>0</v>
      </c>
      <c r="C278" s="190">
        <v>0</v>
      </c>
      <c r="D278" s="190">
        <v>0</v>
      </c>
      <c r="E278" s="190">
        <v>0</v>
      </c>
      <c r="F278" s="189" t="s">
        <v>145</v>
      </c>
      <c r="G278" s="78" t="s">
        <v>4000</v>
      </c>
      <c r="H278" s="78" t="s">
        <v>1928</v>
      </c>
      <c r="I278" s="78" t="s">
        <v>3174</v>
      </c>
      <c r="J278" s="78" t="s">
        <v>145</v>
      </c>
      <c r="K278" s="78" t="s">
        <v>145</v>
      </c>
      <c r="M278" s="78" t="s">
        <v>145</v>
      </c>
      <c r="O278" s="78" t="s">
        <v>145</v>
      </c>
      <c r="P278" s="78" t="s">
        <v>145</v>
      </c>
      <c r="Q278" s="78" t="s">
        <v>145</v>
      </c>
      <c r="R278" s="78" t="s">
        <v>145</v>
      </c>
      <c r="S278" s="78" t="s">
        <v>145</v>
      </c>
      <c r="T278" s="78" t="s">
        <v>145</v>
      </c>
    </row>
    <row r="279" spans="1:20" ht="20.100000000000001" customHeight="1">
      <c r="A279" s="189" t="s">
        <v>3175</v>
      </c>
      <c r="B279" s="190">
        <v>0</v>
      </c>
      <c r="C279" s="190">
        <v>0</v>
      </c>
      <c r="D279" s="190">
        <v>78.8</v>
      </c>
      <c r="E279" s="190">
        <v>78.8</v>
      </c>
      <c r="F279" s="189" t="s">
        <v>145</v>
      </c>
      <c r="G279" s="78" t="s">
        <v>4000</v>
      </c>
      <c r="H279" s="78" t="s">
        <v>1928</v>
      </c>
      <c r="I279" s="78" t="s">
        <v>2198</v>
      </c>
      <c r="J279" s="78" t="s">
        <v>145</v>
      </c>
      <c r="K279" s="78" t="s">
        <v>145</v>
      </c>
      <c r="M279" s="78" t="s">
        <v>145</v>
      </c>
      <c r="O279" s="78" t="s">
        <v>145</v>
      </c>
      <c r="P279" s="78" t="s">
        <v>145</v>
      </c>
      <c r="Q279" s="78" t="s">
        <v>145</v>
      </c>
      <c r="R279" s="78" t="s">
        <v>145</v>
      </c>
      <c r="S279" s="78" t="s">
        <v>145</v>
      </c>
      <c r="T279" s="78" t="s">
        <v>145</v>
      </c>
    </row>
    <row r="280" spans="1:20" ht="20.100000000000001" customHeight="1">
      <c r="A280" s="189" t="s">
        <v>3176</v>
      </c>
      <c r="B280" s="190">
        <v>0</v>
      </c>
      <c r="C280" s="190">
        <v>0</v>
      </c>
      <c r="D280" s="190">
        <v>4905.6000000000004</v>
      </c>
      <c r="E280" s="190">
        <v>4905.6000000000004</v>
      </c>
      <c r="F280" s="189" t="s">
        <v>145</v>
      </c>
      <c r="G280" s="78" t="s">
        <v>4000</v>
      </c>
      <c r="H280" s="78" t="s">
        <v>1928</v>
      </c>
      <c r="I280" s="78" t="s">
        <v>2200</v>
      </c>
      <c r="J280" s="78" t="s">
        <v>145</v>
      </c>
      <c r="K280" s="78" t="s">
        <v>145</v>
      </c>
      <c r="M280" s="78" t="s">
        <v>145</v>
      </c>
      <c r="O280" s="78" t="s">
        <v>145</v>
      </c>
      <c r="P280" s="78" t="s">
        <v>145</v>
      </c>
      <c r="Q280" s="78" t="s">
        <v>145</v>
      </c>
      <c r="R280" s="78" t="s">
        <v>145</v>
      </c>
      <c r="S280" s="78" t="s">
        <v>145</v>
      </c>
      <c r="T280" s="78" t="s">
        <v>145</v>
      </c>
    </row>
    <row r="281" spans="1:20" ht="20.100000000000001" customHeight="1">
      <c r="A281" s="189" t="s">
        <v>3177</v>
      </c>
      <c r="B281" s="190">
        <v>0</v>
      </c>
      <c r="C281" s="190">
        <v>0</v>
      </c>
      <c r="D281" s="190">
        <v>1450.1</v>
      </c>
      <c r="E281" s="190">
        <v>1450.1</v>
      </c>
      <c r="F281" s="189" t="s">
        <v>145</v>
      </c>
      <c r="G281" s="78" t="s">
        <v>4000</v>
      </c>
      <c r="H281" s="78" t="s">
        <v>1928</v>
      </c>
      <c r="I281" s="78" t="s">
        <v>2202</v>
      </c>
      <c r="J281" s="78" t="s">
        <v>145</v>
      </c>
      <c r="K281" s="78" t="s">
        <v>145</v>
      </c>
      <c r="M281" s="78" t="s">
        <v>145</v>
      </c>
      <c r="O281" s="78" t="s">
        <v>145</v>
      </c>
      <c r="P281" s="78" t="s">
        <v>145</v>
      </c>
      <c r="Q281" s="78" t="s">
        <v>145</v>
      </c>
      <c r="R281" s="78" t="s">
        <v>145</v>
      </c>
      <c r="S281" s="78" t="s">
        <v>145</v>
      </c>
      <c r="T281" s="78" t="s">
        <v>145</v>
      </c>
    </row>
    <row r="282" spans="1:20" ht="20.100000000000001" customHeight="1">
      <c r="A282" s="189" t="s">
        <v>1951</v>
      </c>
      <c r="B282" s="190">
        <v>0</v>
      </c>
      <c r="C282" s="190">
        <v>0</v>
      </c>
      <c r="D282" s="190">
        <v>6434.5</v>
      </c>
      <c r="E282" s="190">
        <v>6434.5</v>
      </c>
      <c r="F282" s="189" t="s">
        <v>145</v>
      </c>
      <c r="G282" s="78" t="s">
        <v>4000</v>
      </c>
      <c r="H282" s="78" t="s">
        <v>1928</v>
      </c>
      <c r="I282" s="78" t="s">
        <v>1952</v>
      </c>
      <c r="J282" s="78" t="s">
        <v>145</v>
      </c>
      <c r="K282" s="78" t="s">
        <v>145</v>
      </c>
      <c r="M282" s="78" t="s">
        <v>145</v>
      </c>
      <c r="O282" s="78" t="s">
        <v>145</v>
      </c>
      <c r="P282" s="78" t="s">
        <v>145</v>
      </c>
      <c r="Q282" s="78" t="s">
        <v>145</v>
      </c>
      <c r="R282" s="78" t="s">
        <v>145</v>
      </c>
      <c r="S282" s="78" t="s">
        <v>145</v>
      </c>
      <c r="T282" s="78" t="s">
        <v>145</v>
      </c>
    </row>
    <row r="283" spans="1:20" ht="20.100000000000001" customHeight="1">
      <c r="A283" s="189" t="s">
        <v>1930</v>
      </c>
      <c r="B283" s="190">
        <v>0</v>
      </c>
      <c r="C283" s="190">
        <v>0</v>
      </c>
      <c r="D283" s="190">
        <v>0</v>
      </c>
      <c r="E283" s="190">
        <v>0</v>
      </c>
      <c r="F283" s="189" t="s">
        <v>145</v>
      </c>
      <c r="G283" s="78" t="s">
        <v>4000</v>
      </c>
      <c r="H283" s="78" t="s">
        <v>1928</v>
      </c>
      <c r="I283" s="78" t="s">
        <v>145</v>
      </c>
      <c r="J283" s="78" t="s">
        <v>145</v>
      </c>
      <c r="K283" s="78" t="s">
        <v>145</v>
      </c>
      <c r="M283" s="78" t="s">
        <v>145</v>
      </c>
      <c r="O283" s="78" t="s">
        <v>145</v>
      </c>
      <c r="P283" s="78" t="s">
        <v>145</v>
      </c>
      <c r="Q283" s="78" t="s">
        <v>145</v>
      </c>
      <c r="R283" s="78" t="s">
        <v>145</v>
      </c>
      <c r="S283" s="78" t="s">
        <v>145</v>
      </c>
      <c r="T283" s="78" t="s">
        <v>145</v>
      </c>
    </row>
    <row r="284" spans="1:20" ht="20.100000000000001" customHeight="1">
      <c r="A284" s="189" t="s">
        <v>2203</v>
      </c>
      <c r="B284" s="190">
        <v>0</v>
      </c>
      <c r="C284" s="190">
        <v>0</v>
      </c>
      <c r="D284" s="190">
        <v>0</v>
      </c>
      <c r="E284" s="190">
        <v>0</v>
      </c>
      <c r="F284" s="189" t="s">
        <v>145</v>
      </c>
      <c r="G284" s="78" t="s">
        <v>4000</v>
      </c>
      <c r="H284" s="78" t="s">
        <v>1928</v>
      </c>
      <c r="I284" s="78" t="s">
        <v>2204</v>
      </c>
      <c r="J284" s="78" t="s">
        <v>145</v>
      </c>
      <c r="K284" s="78" t="s">
        <v>145</v>
      </c>
      <c r="M284" s="78" t="s">
        <v>145</v>
      </c>
      <c r="O284" s="78" t="s">
        <v>145</v>
      </c>
      <c r="P284" s="78" t="s">
        <v>145</v>
      </c>
      <c r="Q284" s="78" t="s">
        <v>145</v>
      </c>
      <c r="R284" s="78" t="s">
        <v>145</v>
      </c>
      <c r="S284" s="78" t="s">
        <v>145</v>
      </c>
      <c r="T284" s="78" t="s">
        <v>145</v>
      </c>
    </row>
    <row r="285" spans="1:20" ht="20.100000000000001" customHeight="1">
      <c r="A285" s="189" t="s">
        <v>2167</v>
      </c>
      <c r="B285" s="190">
        <v>0</v>
      </c>
      <c r="C285" s="190">
        <v>0</v>
      </c>
      <c r="D285" s="190">
        <v>0</v>
      </c>
      <c r="E285" s="190">
        <v>0</v>
      </c>
      <c r="F285" s="189" t="s">
        <v>145</v>
      </c>
      <c r="G285" s="78" t="s">
        <v>4000</v>
      </c>
      <c r="H285" s="78" t="s">
        <v>1928</v>
      </c>
      <c r="I285" s="78" t="s">
        <v>2168</v>
      </c>
      <c r="J285" s="78" t="s">
        <v>145</v>
      </c>
      <c r="K285" s="78" t="s">
        <v>145</v>
      </c>
      <c r="M285" s="78" t="s">
        <v>145</v>
      </c>
      <c r="O285" s="78" t="s">
        <v>145</v>
      </c>
      <c r="P285" s="78" t="s">
        <v>145</v>
      </c>
      <c r="Q285" s="78" t="s">
        <v>145</v>
      </c>
      <c r="R285" s="78" t="s">
        <v>145</v>
      </c>
      <c r="S285" s="78" t="s">
        <v>145</v>
      </c>
      <c r="T285" s="78" t="s">
        <v>145</v>
      </c>
    </row>
    <row r="286" spans="1:20" ht="20.100000000000001" customHeight="1">
      <c r="A286" s="189" t="s">
        <v>2169</v>
      </c>
      <c r="B286" s="190">
        <v>0</v>
      </c>
      <c r="C286" s="190">
        <v>0</v>
      </c>
      <c r="D286" s="190">
        <v>0</v>
      </c>
      <c r="E286" s="190">
        <v>0</v>
      </c>
      <c r="F286" s="189" t="s">
        <v>145</v>
      </c>
      <c r="G286" s="78" t="s">
        <v>4000</v>
      </c>
      <c r="H286" s="78" t="s">
        <v>1928</v>
      </c>
      <c r="I286" s="78" t="s">
        <v>2170</v>
      </c>
      <c r="J286" s="78" t="s">
        <v>145</v>
      </c>
      <c r="K286" s="78" t="s">
        <v>145</v>
      </c>
      <c r="M286" s="78" t="s">
        <v>145</v>
      </c>
      <c r="O286" s="78" t="s">
        <v>145</v>
      </c>
      <c r="P286" s="78" t="s">
        <v>145</v>
      </c>
      <c r="Q286" s="78" t="s">
        <v>145</v>
      </c>
      <c r="R286" s="78" t="s">
        <v>145</v>
      </c>
      <c r="S286" s="78" t="s">
        <v>145</v>
      </c>
      <c r="T286" s="78" t="s">
        <v>145</v>
      </c>
    </row>
    <row r="287" spans="1:20" ht="20.100000000000001" customHeight="1">
      <c r="A287" s="189" t="s">
        <v>2205</v>
      </c>
      <c r="B287" s="190">
        <v>0</v>
      </c>
      <c r="C287" s="190">
        <v>0</v>
      </c>
      <c r="D287" s="190">
        <v>0</v>
      </c>
      <c r="E287" s="190">
        <v>0</v>
      </c>
      <c r="F287" s="189" t="s">
        <v>145</v>
      </c>
      <c r="G287" s="78" t="s">
        <v>4000</v>
      </c>
      <c r="H287" s="78" t="s">
        <v>1928</v>
      </c>
      <c r="I287" s="78" t="s">
        <v>2206</v>
      </c>
      <c r="J287" s="78" t="s">
        <v>145</v>
      </c>
      <c r="K287" s="78" t="s">
        <v>145</v>
      </c>
      <c r="M287" s="78" t="s">
        <v>145</v>
      </c>
      <c r="O287" s="78" t="s">
        <v>145</v>
      </c>
      <c r="P287" s="78" t="s">
        <v>145</v>
      </c>
      <c r="Q287" s="78" t="s">
        <v>145</v>
      </c>
      <c r="R287" s="78" t="s">
        <v>145</v>
      </c>
      <c r="S287" s="78" t="s">
        <v>145</v>
      </c>
      <c r="T287" s="78" t="s">
        <v>145</v>
      </c>
    </row>
    <row r="288" spans="1:20" ht="20.100000000000001" customHeight="1">
      <c r="A288" s="189" t="s">
        <v>2175</v>
      </c>
      <c r="B288" s="190">
        <v>0</v>
      </c>
      <c r="C288" s="190">
        <v>0</v>
      </c>
      <c r="D288" s="190">
        <v>0</v>
      </c>
      <c r="E288" s="190">
        <v>0</v>
      </c>
      <c r="F288" s="189" t="s">
        <v>145</v>
      </c>
      <c r="G288" s="78" t="s">
        <v>4000</v>
      </c>
      <c r="H288" s="78" t="s">
        <v>1928</v>
      </c>
      <c r="I288" s="78" t="s">
        <v>2176</v>
      </c>
      <c r="J288" s="78" t="s">
        <v>145</v>
      </c>
      <c r="K288" s="78" t="s">
        <v>145</v>
      </c>
      <c r="M288" s="78" t="s">
        <v>145</v>
      </c>
      <c r="O288" s="78" t="s">
        <v>145</v>
      </c>
      <c r="P288" s="78" t="s">
        <v>145</v>
      </c>
      <c r="Q288" s="78" t="s">
        <v>145</v>
      </c>
      <c r="R288" s="78" t="s">
        <v>145</v>
      </c>
      <c r="S288" s="78" t="s">
        <v>145</v>
      </c>
      <c r="T288" s="78" t="s">
        <v>145</v>
      </c>
    </row>
    <row r="289" spans="1:20" ht="20.100000000000001" customHeight="1">
      <c r="A289" s="189" t="s">
        <v>2207</v>
      </c>
      <c r="B289" s="190">
        <v>0</v>
      </c>
      <c r="C289" s="190">
        <v>0</v>
      </c>
      <c r="D289" s="190">
        <v>0</v>
      </c>
      <c r="E289" s="190">
        <v>0</v>
      </c>
      <c r="F289" s="189" t="s">
        <v>145</v>
      </c>
      <c r="G289" s="78" t="s">
        <v>4000</v>
      </c>
      <c r="H289" s="78" t="s">
        <v>1928</v>
      </c>
      <c r="I289" s="78" t="s">
        <v>2208</v>
      </c>
      <c r="J289" s="78" t="s">
        <v>145</v>
      </c>
      <c r="K289" s="78" t="s">
        <v>145</v>
      </c>
      <c r="M289" s="78" t="s">
        <v>145</v>
      </c>
      <c r="O289" s="78" t="s">
        <v>145</v>
      </c>
      <c r="P289" s="78" t="s">
        <v>145</v>
      </c>
      <c r="Q289" s="78" t="s">
        <v>145</v>
      </c>
      <c r="R289" s="78" t="s">
        <v>145</v>
      </c>
      <c r="S289" s="78" t="s">
        <v>145</v>
      </c>
      <c r="T289" s="78" t="s">
        <v>145</v>
      </c>
    </row>
    <row r="290" spans="1:20" ht="20.100000000000001" customHeight="1">
      <c r="A290" s="189" t="s">
        <v>2209</v>
      </c>
      <c r="B290" s="190">
        <v>0</v>
      </c>
      <c r="C290" s="190">
        <v>0</v>
      </c>
      <c r="D290" s="190">
        <v>426.4</v>
      </c>
      <c r="E290" s="190">
        <v>426.4</v>
      </c>
      <c r="F290" s="189" t="s">
        <v>145</v>
      </c>
      <c r="G290" s="78" t="s">
        <v>4000</v>
      </c>
      <c r="H290" s="78" t="s">
        <v>1928</v>
      </c>
      <c r="I290" s="78" t="s">
        <v>2210</v>
      </c>
      <c r="J290" s="78" t="s">
        <v>145</v>
      </c>
      <c r="K290" s="78" t="s">
        <v>145</v>
      </c>
      <c r="M290" s="78" t="s">
        <v>145</v>
      </c>
      <c r="O290" s="78" t="s">
        <v>145</v>
      </c>
      <c r="P290" s="78" t="s">
        <v>145</v>
      </c>
      <c r="Q290" s="78" t="s">
        <v>145</v>
      </c>
      <c r="R290" s="78" t="s">
        <v>145</v>
      </c>
      <c r="S290" s="78" t="s">
        <v>145</v>
      </c>
      <c r="T290" s="78" t="s">
        <v>145</v>
      </c>
    </row>
    <row r="291" spans="1:20" ht="20.100000000000001" customHeight="1">
      <c r="A291" s="189" t="s">
        <v>2211</v>
      </c>
      <c r="B291" s="190">
        <v>0</v>
      </c>
      <c r="C291" s="190">
        <v>0</v>
      </c>
      <c r="D291" s="190">
        <v>1236.9000000000001</v>
      </c>
      <c r="E291" s="190">
        <v>1236.9000000000001</v>
      </c>
      <c r="F291" s="189" t="s">
        <v>145</v>
      </c>
      <c r="G291" s="78" t="s">
        <v>4000</v>
      </c>
      <c r="H291" s="78" t="s">
        <v>1928</v>
      </c>
      <c r="I291" s="78" t="s">
        <v>2212</v>
      </c>
      <c r="J291" s="78" t="s">
        <v>145</v>
      </c>
      <c r="K291" s="78" t="s">
        <v>145</v>
      </c>
      <c r="M291" s="78" t="s">
        <v>145</v>
      </c>
      <c r="O291" s="78" t="s">
        <v>145</v>
      </c>
      <c r="P291" s="78" t="s">
        <v>145</v>
      </c>
      <c r="Q291" s="78" t="s">
        <v>145</v>
      </c>
      <c r="R291" s="78" t="s">
        <v>145</v>
      </c>
      <c r="S291" s="78" t="s">
        <v>145</v>
      </c>
      <c r="T291" s="78" t="s">
        <v>145</v>
      </c>
    </row>
    <row r="292" spans="1:20" ht="20.100000000000001" customHeight="1">
      <c r="A292" s="189" t="s">
        <v>2213</v>
      </c>
      <c r="B292" s="190">
        <v>0</v>
      </c>
      <c r="C292" s="190">
        <v>0</v>
      </c>
      <c r="D292" s="190">
        <v>563.4</v>
      </c>
      <c r="E292" s="190">
        <v>563.4</v>
      </c>
      <c r="F292" s="189" t="s">
        <v>145</v>
      </c>
      <c r="G292" s="78" t="s">
        <v>4000</v>
      </c>
      <c r="H292" s="78" t="s">
        <v>1928</v>
      </c>
      <c r="I292" s="78" t="s">
        <v>2214</v>
      </c>
      <c r="J292" s="78" t="s">
        <v>145</v>
      </c>
      <c r="K292" s="78" t="s">
        <v>145</v>
      </c>
      <c r="M292" s="78" t="s">
        <v>145</v>
      </c>
      <c r="O292" s="78" t="s">
        <v>145</v>
      </c>
      <c r="P292" s="78" t="s">
        <v>145</v>
      </c>
      <c r="Q292" s="78" t="s">
        <v>145</v>
      </c>
      <c r="R292" s="78" t="s">
        <v>145</v>
      </c>
      <c r="S292" s="78" t="s">
        <v>145</v>
      </c>
      <c r="T292" s="78" t="s">
        <v>145</v>
      </c>
    </row>
    <row r="293" spans="1:20" ht="20.100000000000001" customHeight="1">
      <c r="A293" s="189" t="s">
        <v>1951</v>
      </c>
      <c r="B293" s="190">
        <v>0</v>
      </c>
      <c r="C293" s="190">
        <v>0</v>
      </c>
      <c r="D293" s="190">
        <v>2226.6999999999998</v>
      </c>
      <c r="E293" s="190">
        <v>2226.6999999999998</v>
      </c>
      <c r="F293" s="189" t="s">
        <v>145</v>
      </c>
      <c r="G293" s="78" t="s">
        <v>4000</v>
      </c>
      <c r="H293" s="78" t="s">
        <v>1928</v>
      </c>
      <c r="I293" s="78" t="s">
        <v>1952</v>
      </c>
      <c r="J293" s="78" t="s">
        <v>145</v>
      </c>
      <c r="K293" s="78" t="s">
        <v>145</v>
      </c>
      <c r="M293" s="78" t="s">
        <v>145</v>
      </c>
      <c r="O293" s="78" t="s">
        <v>145</v>
      </c>
      <c r="P293" s="78" t="s">
        <v>145</v>
      </c>
      <c r="Q293" s="78" t="s">
        <v>145</v>
      </c>
      <c r="R293" s="78" t="s">
        <v>145</v>
      </c>
      <c r="S293" s="78" t="s">
        <v>145</v>
      </c>
      <c r="T293" s="78" t="s">
        <v>145</v>
      </c>
    </row>
    <row r="294" spans="1:20" ht="20.100000000000001" customHeight="1">
      <c r="A294" s="189" t="s">
        <v>1930</v>
      </c>
      <c r="B294" s="190">
        <v>0</v>
      </c>
      <c r="C294" s="190">
        <v>0</v>
      </c>
      <c r="D294" s="190">
        <v>0</v>
      </c>
      <c r="E294" s="190">
        <v>0</v>
      </c>
      <c r="F294" s="189" t="s">
        <v>145</v>
      </c>
      <c r="G294" s="78" t="s">
        <v>4000</v>
      </c>
      <c r="H294" s="78" t="s">
        <v>1928</v>
      </c>
      <c r="I294" s="78" t="s">
        <v>145</v>
      </c>
      <c r="J294" s="78" t="s">
        <v>145</v>
      </c>
      <c r="K294" s="78" t="s">
        <v>145</v>
      </c>
      <c r="M294" s="78" t="s">
        <v>145</v>
      </c>
      <c r="O294" s="78" t="s">
        <v>145</v>
      </c>
      <c r="P294" s="78" t="s">
        <v>145</v>
      </c>
      <c r="Q294" s="78" t="s">
        <v>145</v>
      </c>
      <c r="R294" s="78" t="s">
        <v>145</v>
      </c>
      <c r="S294" s="78" t="s">
        <v>145</v>
      </c>
      <c r="T294" s="78" t="s">
        <v>145</v>
      </c>
    </row>
    <row r="295" spans="1:20" ht="20.100000000000001" customHeight="1">
      <c r="A295" s="189" t="s">
        <v>2215</v>
      </c>
      <c r="B295" s="190">
        <v>0</v>
      </c>
      <c r="C295" s="190">
        <v>0</v>
      </c>
      <c r="D295" s="190">
        <v>0</v>
      </c>
      <c r="E295" s="190">
        <v>0</v>
      </c>
      <c r="F295" s="189" t="s">
        <v>145</v>
      </c>
      <c r="G295" s="78" t="s">
        <v>4000</v>
      </c>
      <c r="H295" s="78" t="s">
        <v>1928</v>
      </c>
      <c r="I295" s="78" t="s">
        <v>2216</v>
      </c>
      <c r="J295" s="78" t="s">
        <v>145</v>
      </c>
      <c r="K295" s="78" t="s">
        <v>145</v>
      </c>
      <c r="M295" s="78" t="s">
        <v>145</v>
      </c>
      <c r="O295" s="78" t="s">
        <v>145</v>
      </c>
      <c r="P295" s="78" t="s">
        <v>145</v>
      </c>
      <c r="Q295" s="78" t="s">
        <v>145</v>
      </c>
      <c r="R295" s="78" t="s">
        <v>145</v>
      </c>
      <c r="S295" s="78" t="s">
        <v>145</v>
      </c>
      <c r="T295" s="78" t="s">
        <v>145</v>
      </c>
    </row>
    <row r="296" spans="1:20" ht="20.100000000000001" customHeight="1">
      <c r="A296" s="189" t="s">
        <v>2217</v>
      </c>
      <c r="B296" s="190">
        <v>0</v>
      </c>
      <c r="C296" s="190">
        <v>0</v>
      </c>
      <c r="D296" s="190">
        <v>0</v>
      </c>
      <c r="E296" s="190">
        <v>0</v>
      </c>
      <c r="F296" s="189" t="s">
        <v>145</v>
      </c>
      <c r="G296" s="78" t="s">
        <v>4000</v>
      </c>
      <c r="H296" s="78" t="s">
        <v>1928</v>
      </c>
      <c r="I296" s="78" t="s">
        <v>2218</v>
      </c>
      <c r="J296" s="78" t="s">
        <v>145</v>
      </c>
      <c r="K296" s="78" t="s">
        <v>145</v>
      </c>
      <c r="M296" s="78" t="s">
        <v>145</v>
      </c>
      <c r="O296" s="78" t="s">
        <v>145</v>
      </c>
      <c r="P296" s="78" t="s">
        <v>145</v>
      </c>
      <c r="Q296" s="78" t="s">
        <v>145</v>
      </c>
      <c r="R296" s="78" t="s">
        <v>145</v>
      </c>
      <c r="S296" s="78" t="s">
        <v>145</v>
      </c>
      <c r="T296" s="78" t="s">
        <v>145</v>
      </c>
    </row>
    <row r="297" spans="1:20" ht="20.100000000000001" customHeight="1">
      <c r="A297" s="189" t="s">
        <v>2219</v>
      </c>
      <c r="B297" s="190">
        <v>0</v>
      </c>
      <c r="C297" s="190">
        <v>0</v>
      </c>
      <c r="D297" s="190">
        <v>1746.4</v>
      </c>
      <c r="E297" s="190">
        <v>1746.4</v>
      </c>
      <c r="F297" s="189" t="s">
        <v>145</v>
      </c>
      <c r="G297" s="78" t="s">
        <v>4000</v>
      </c>
      <c r="H297" s="78" t="s">
        <v>1928</v>
      </c>
      <c r="I297" s="78" t="s">
        <v>2220</v>
      </c>
      <c r="J297" s="78" t="s">
        <v>145</v>
      </c>
      <c r="K297" s="78" t="s">
        <v>145</v>
      </c>
      <c r="M297" s="78" t="s">
        <v>145</v>
      </c>
      <c r="O297" s="78" t="s">
        <v>145</v>
      </c>
      <c r="P297" s="78" t="s">
        <v>145</v>
      </c>
      <c r="Q297" s="78" t="s">
        <v>145</v>
      </c>
      <c r="R297" s="78" t="s">
        <v>145</v>
      </c>
      <c r="S297" s="78" t="s">
        <v>145</v>
      </c>
      <c r="T297" s="78" t="s">
        <v>145</v>
      </c>
    </row>
    <row r="298" spans="1:20" ht="20.100000000000001" customHeight="1">
      <c r="A298" s="189" t="s">
        <v>2149</v>
      </c>
      <c r="B298" s="190">
        <v>0</v>
      </c>
      <c r="C298" s="190">
        <v>0</v>
      </c>
      <c r="D298" s="190">
        <v>0</v>
      </c>
      <c r="E298" s="190">
        <v>0</v>
      </c>
      <c r="F298" s="189" t="s">
        <v>145</v>
      </c>
      <c r="G298" s="78" t="s">
        <v>4000</v>
      </c>
      <c r="H298" s="78" t="s">
        <v>1928</v>
      </c>
      <c r="I298" s="78" t="s">
        <v>2150</v>
      </c>
      <c r="J298" s="78" t="s">
        <v>145</v>
      </c>
      <c r="K298" s="78" t="s">
        <v>145</v>
      </c>
      <c r="M298" s="78" t="s">
        <v>145</v>
      </c>
      <c r="O298" s="78" t="s">
        <v>145</v>
      </c>
      <c r="P298" s="78" t="s">
        <v>145</v>
      </c>
      <c r="Q298" s="78" t="s">
        <v>145</v>
      </c>
      <c r="R298" s="78" t="s">
        <v>145</v>
      </c>
      <c r="S298" s="78" t="s">
        <v>145</v>
      </c>
      <c r="T298" s="78" t="s">
        <v>145</v>
      </c>
    </row>
    <row r="299" spans="1:20" ht="20.100000000000001" customHeight="1">
      <c r="A299" s="189" t="s">
        <v>2221</v>
      </c>
      <c r="B299" s="190">
        <v>0</v>
      </c>
      <c r="C299" s="190">
        <v>0</v>
      </c>
      <c r="D299" s="190">
        <v>530.6</v>
      </c>
      <c r="E299" s="190">
        <v>530.6</v>
      </c>
      <c r="F299" s="189" t="s">
        <v>145</v>
      </c>
      <c r="G299" s="78" t="s">
        <v>4000</v>
      </c>
      <c r="H299" s="78" t="s">
        <v>1928</v>
      </c>
      <c r="I299" s="78" t="s">
        <v>2222</v>
      </c>
      <c r="J299" s="78" t="s">
        <v>145</v>
      </c>
      <c r="K299" s="78" t="s">
        <v>145</v>
      </c>
      <c r="M299" s="78" t="s">
        <v>145</v>
      </c>
      <c r="O299" s="78" t="s">
        <v>145</v>
      </c>
      <c r="P299" s="78" t="s">
        <v>145</v>
      </c>
      <c r="Q299" s="78" t="s">
        <v>145</v>
      </c>
      <c r="R299" s="78" t="s">
        <v>145</v>
      </c>
      <c r="S299" s="78" t="s">
        <v>145</v>
      </c>
      <c r="T299" s="78" t="s">
        <v>145</v>
      </c>
    </row>
    <row r="300" spans="1:20" ht="20.100000000000001" customHeight="1">
      <c r="A300" s="189" t="s">
        <v>1951</v>
      </c>
      <c r="B300" s="190">
        <v>0</v>
      </c>
      <c r="C300" s="190">
        <v>0</v>
      </c>
      <c r="D300" s="190">
        <v>2277</v>
      </c>
      <c r="E300" s="190">
        <v>2277</v>
      </c>
      <c r="F300" s="189" t="s">
        <v>145</v>
      </c>
      <c r="G300" s="78" t="s">
        <v>4000</v>
      </c>
      <c r="H300" s="78" t="s">
        <v>1928</v>
      </c>
      <c r="I300" s="78" t="s">
        <v>1952</v>
      </c>
      <c r="J300" s="78" t="s">
        <v>145</v>
      </c>
      <c r="K300" s="78" t="s">
        <v>145</v>
      </c>
      <c r="M300" s="78" t="s">
        <v>145</v>
      </c>
      <c r="O300" s="78" t="s">
        <v>145</v>
      </c>
      <c r="P300" s="78" t="s">
        <v>145</v>
      </c>
      <c r="Q300" s="78" t="s">
        <v>145</v>
      </c>
      <c r="R300" s="78" t="s">
        <v>145</v>
      </c>
      <c r="S300" s="78" t="s">
        <v>145</v>
      </c>
      <c r="T300" s="78" t="s">
        <v>145</v>
      </c>
    </row>
    <row r="301" spans="1:20" ht="20.100000000000001" customHeight="1">
      <c r="A301" s="189" t="s">
        <v>1930</v>
      </c>
      <c r="B301" s="190">
        <v>0</v>
      </c>
      <c r="C301" s="190">
        <v>0</v>
      </c>
      <c r="D301" s="190">
        <v>0</v>
      </c>
      <c r="E301" s="190">
        <v>0</v>
      </c>
      <c r="F301" s="189" t="s">
        <v>145</v>
      </c>
      <c r="G301" s="78" t="s">
        <v>4000</v>
      </c>
      <c r="H301" s="78" t="s">
        <v>1928</v>
      </c>
      <c r="I301" s="78" t="s">
        <v>145</v>
      </c>
      <c r="J301" s="78" t="s">
        <v>145</v>
      </c>
      <c r="K301" s="78" t="s">
        <v>145</v>
      </c>
      <c r="M301" s="78" t="s">
        <v>145</v>
      </c>
      <c r="O301" s="78" t="s">
        <v>145</v>
      </c>
      <c r="P301" s="78" t="s">
        <v>145</v>
      </c>
      <c r="Q301" s="78" t="s">
        <v>145</v>
      </c>
      <c r="R301" s="78" t="s">
        <v>145</v>
      </c>
      <c r="S301" s="78" t="s">
        <v>145</v>
      </c>
      <c r="T301" s="78" t="s">
        <v>145</v>
      </c>
    </row>
    <row r="302" spans="1:20" ht="20.100000000000001" customHeight="1">
      <c r="A302" s="189" t="s">
        <v>3151</v>
      </c>
      <c r="B302" s="190">
        <v>0</v>
      </c>
      <c r="C302" s="190">
        <v>0</v>
      </c>
      <c r="D302" s="190">
        <v>10938.2</v>
      </c>
      <c r="E302" s="190">
        <v>10938.2</v>
      </c>
      <c r="F302" s="189" t="s">
        <v>145</v>
      </c>
      <c r="G302" s="78" t="s">
        <v>4000</v>
      </c>
      <c r="H302" s="78" t="s">
        <v>1928</v>
      </c>
      <c r="I302" s="78" t="s">
        <v>3152</v>
      </c>
      <c r="J302" s="78" t="s">
        <v>145</v>
      </c>
      <c r="K302" s="78" t="s">
        <v>145</v>
      </c>
      <c r="M302" s="78" t="s">
        <v>145</v>
      </c>
      <c r="O302" s="78" t="s">
        <v>145</v>
      </c>
      <c r="P302" s="78" t="s">
        <v>145</v>
      </c>
      <c r="Q302" s="78" t="s">
        <v>145</v>
      </c>
      <c r="R302" s="78" t="s">
        <v>145</v>
      </c>
      <c r="S302" s="78" t="s">
        <v>145</v>
      </c>
      <c r="T302" s="78" t="s">
        <v>145</v>
      </c>
    </row>
    <row r="303" spans="1:20" ht="20.100000000000001" customHeight="1">
      <c r="A303" s="189" t="s">
        <v>1965</v>
      </c>
      <c r="B303" s="191">
        <v>0</v>
      </c>
      <c r="C303" s="191">
        <v>0</v>
      </c>
      <c r="D303" s="191">
        <v>10938</v>
      </c>
      <c r="E303" s="191">
        <v>10938</v>
      </c>
      <c r="F303" s="190"/>
    </row>
    <row r="304" spans="1:20" ht="20.100000000000001" customHeight="1">
      <c r="A304" s="190"/>
      <c r="B304" s="190"/>
      <c r="C304" s="190"/>
      <c r="D304" s="190"/>
      <c r="E304" s="190"/>
      <c r="F304" s="190"/>
    </row>
    <row r="305" spans="1:20" ht="20.100000000000001" customHeight="1">
      <c r="A305" s="190" t="s">
        <v>3178</v>
      </c>
      <c r="B305" s="190"/>
      <c r="C305" s="190"/>
      <c r="D305" s="190"/>
      <c r="E305" s="190"/>
      <c r="F305" s="189" t="s">
        <v>145</v>
      </c>
      <c r="G305" s="78" t="s">
        <v>4002</v>
      </c>
      <c r="I305" s="78" t="s">
        <v>3063</v>
      </c>
      <c r="J305" s="78" t="s">
        <v>3064</v>
      </c>
      <c r="K305" s="78" t="s">
        <v>401</v>
      </c>
    </row>
    <row r="306" spans="1:20" ht="20.100000000000001" customHeight="1">
      <c r="A306" s="189" t="s">
        <v>145</v>
      </c>
      <c r="B306" s="190"/>
      <c r="C306" s="190"/>
      <c r="D306" s="190"/>
      <c r="E306" s="190"/>
      <c r="F306" s="189" t="s">
        <v>145</v>
      </c>
      <c r="G306" s="78" t="s">
        <v>4002</v>
      </c>
      <c r="H306" s="78" t="s">
        <v>1926</v>
      </c>
      <c r="I306" s="78" t="s">
        <v>145</v>
      </c>
      <c r="J306" s="78" t="s">
        <v>145</v>
      </c>
      <c r="K306" s="78" t="s">
        <v>145</v>
      </c>
      <c r="L306">
        <v>1</v>
      </c>
      <c r="M306" s="78" t="s">
        <v>145</v>
      </c>
      <c r="O306" s="78" t="s">
        <v>145</v>
      </c>
      <c r="P306" s="78" t="s">
        <v>145</v>
      </c>
      <c r="Q306" s="78" t="s">
        <v>145</v>
      </c>
      <c r="R306" s="78" t="s">
        <v>145</v>
      </c>
      <c r="S306" s="78" t="s">
        <v>145</v>
      </c>
      <c r="T306" s="78" t="s">
        <v>145</v>
      </c>
    </row>
    <row r="307" spans="1:20" ht="20.100000000000001" customHeight="1">
      <c r="A307" s="189" t="s">
        <v>3179</v>
      </c>
      <c r="B307" s="190">
        <v>0</v>
      </c>
      <c r="C307" s="190">
        <v>0</v>
      </c>
      <c r="D307" s="190">
        <v>0</v>
      </c>
      <c r="E307" s="190">
        <v>0</v>
      </c>
      <c r="F307" s="189" t="s">
        <v>145</v>
      </c>
      <c r="G307" s="78" t="s">
        <v>4002</v>
      </c>
      <c r="H307" s="78" t="s">
        <v>1928</v>
      </c>
      <c r="I307" s="78" t="s">
        <v>3180</v>
      </c>
      <c r="J307" s="78" t="s">
        <v>145</v>
      </c>
      <c r="K307" s="78" t="s">
        <v>145</v>
      </c>
      <c r="M307" s="78" t="s">
        <v>145</v>
      </c>
      <c r="O307" s="78" t="s">
        <v>145</v>
      </c>
      <c r="P307" s="78" t="s">
        <v>145</v>
      </c>
      <c r="Q307" s="78" t="s">
        <v>145</v>
      </c>
      <c r="R307" s="78" t="s">
        <v>145</v>
      </c>
      <c r="S307" s="78" t="s">
        <v>145</v>
      </c>
      <c r="T307" s="78" t="s">
        <v>145</v>
      </c>
    </row>
    <row r="308" spans="1:20" ht="20.100000000000001" customHeight="1">
      <c r="A308" s="189" t="s">
        <v>2155</v>
      </c>
      <c r="B308" s="190">
        <v>0</v>
      </c>
      <c r="C308" s="190">
        <v>0</v>
      </c>
      <c r="D308" s="190">
        <v>0</v>
      </c>
      <c r="E308" s="190">
        <v>0</v>
      </c>
      <c r="F308" s="189" t="s">
        <v>145</v>
      </c>
      <c r="G308" s="78" t="s">
        <v>4002</v>
      </c>
      <c r="H308" s="78" t="s">
        <v>1928</v>
      </c>
      <c r="I308" s="78" t="s">
        <v>2156</v>
      </c>
      <c r="J308" s="78" t="s">
        <v>145</v>
      </c>
      <c r="K308" s="78" t="s">
        <v>145</v>
      </c>
      <c r="M308" s="78" t="s">
        <v>145</v>
      </c>
      <c r="O308" s="78" t="s">
        <v>145</v>
      </c>
      <c r="P308" s="78" t="s">
        <v>145</v>
      </c>
      <c r="Q308" s="78" t="s">
        <v>145</v>
      </c>
      <c r="R308" s="78" t="s">
        <v>145</v>
      </c>
      <c r="S308" s="78" t="s">
        <v>145</v>
      </c>
      <c r="T308" s="78" t="s">
        <v>145</v>
      </c>
    </row>
    <row r="309" spans="1:20" ht="20.100000000000001" customHeight="1">
      <c r="A309" s="189" t="s">
        <v>2157</v>
      </c>
      <c r="B309" s="190">
        <v>0</v>
      </c>
      <c r="C309" s="190">
        <v>0</v>
      </c>
      <c r="D309" s="190">
        <v>0</v>
      </c>
      <c r="E309" s="190">
        <v>0</v>
      </c>
      <c r="F309" s="189" t="s">
        <v>145</v>
      </c>
      <c r="G309" s="78" t="s">
        <v>4002</v>
      </c>
      <c r="H309" s="78" t="s">
        <v>1928</v>
      </c>
      <c r="I309" s="78" t="s">
        <v>2158</v>
      </c>
      <c r="J309" s="78" t="s">
        <v>145</v>
      </c>
      <c r="K309" s="78" t="s">
        <v>145</v>
      </c>
      <c r="M309" s="78" t="s">
        <v>145</v>
      </c>
      <c r="O309" s="78" t="s">
        <v>145</v>
      </c>
      <c r="P309" s="78" t="s">
        <v>145</v>
      </c>
      <c r="Q309" s="78" t="s">
        <v>145</v>
      </c>
      <c r="R309" s="78" t="s">
        <v>145</v>
      </c>
      <c r="S309" s="78" t="s">
        <v>145</v>
      </c>
      <c r="T309" s="78" t="s">
        <v>145</v>
      </c>
    </row>
    <row r="310" spans="1:20" ht="20.100000000000001" customHeight="1">
      <c r="A310" s="189" t="s">
        <v>1930</v>
      </c>
      <c r="B310" s="190">
        <v>0</v>
      </c>
      <c r="C310" s="190">
        <v>0</v>
      </c>
      <c r="D310" s="190">
        <v>0</v>
      </c>
      <c r="E310" s="190">
        <v>0</v>
      </c>
      <c r="F310" s="189" t="s">
        <v>145</v>
      </c>
      <c r="G310" s="78" t="s">
        <v>4002</v>
      </c>
      <c r="H310" s="78" t="s">
        <v>1928</v>
      </c>
      <c r="I310" s="78" t="s">
        <v>1930</v>
      </c>
      <c r="J310" s="78" t="s">
        <v>145</v>
      </c>
      <c r="K310" s="78" t="s">
        <v>145</v>
      </c>
      <c r="M310" s="78" t="s">
        <v>145</v>
      </c>
      <c r="O310" s="78" t="s">
        <v>145</v>
      </c>
      <c r="P310" s="78" t="s">
        <v>145</v>
      </c>
      <c r="Q310" s="78" t="s">
        <v>145</v>
      </c>
      <c r="R310" s="78" t="s">
        <v>145</v>
      </c>
      <c r="S310" s="78" t="s">
        <v>145</v>
      </c>
      <c r="T310" s="78" t="s">
        <v>145</v>
      </c>
    </row>
    <row r="311" spans="1:20" ht="20.100000000000001" customHeight="1">
      <c r="A311" s="189" t="s">
        <v>2159</v>
      </c>
      <c r="B311" s="190">
        <v>0</v>
      </c>
      <c r="C311" s="190">
        <v>0</v>
      </c>
      <c r="D311" s="190">
        <v>0</v>
      </c>
      <c r="E311" s="190">
        <v>0</v>
      </c>
      <c r="F311" s="189" t="s">
        <v>145</v>
      </c>
      <c r="G311" s="78" t="s">
        <v>4002</v>
      </c>
      <c r="H311" s="78" t="s">
        <v>1928</v>
      </c>
      <c r="I311" s="78" t="s">
        <v>2160</v>
      </c>
      <c r="J311" s="78" t="s">
        <v>145</v>
      </c>
      <c r="K311" s="78" t="s">
        <v>145</v>
      </c>
      <c r="M311" s="78" t="s">
        <v>145</v>
      </c>
      <c r="O311" s="78" t="s">
        <v>145</v>
      </c>
      <c r="P311" s="78" t="s">
        <v>145</v>
      </c>
      <c r="Q311" s="78" t="s">
        <v>145</v>
      </c>
      <c r="R311" s="78" t="s">
        <v>145</v>
      </c>
      <c r="S311" s="78" t="s">
        <v>145</v>
      </c>
      <c r="T311" s="78" t="s">
        <v>145</v>
      </c>
    </row>
    <row r="312" spans="1:20" ht="20.100000000000001" customHeight="1">
      <c r="A312" s="189" t="s">
        <v>3181</v>
      </c>
      <c r="B312" s="190">
        <v>0</v>
      </c>
      <c r="C312" s="190">
        <v>0</v>
      </c>
      <c r="D312" s="190">
        <v>0</v>
      </c>
      <c r="E312" s="190">
        <v>0</v>
      </c>
      <c r="F312" s="189" t="s">
        <v>145</v>
      </c>
      <c r="G312" s="78" t="s">
        <v>4002</v>
      </c>
      <c r="H312" s="78" t="s">
        <v>1928</v>
      </c>
      <c r="I312" s="78" t="s">
        <v>3182</v>
      </c>
      <c r="J312" s="78" t="s">
        <v>145</v>
      </c>
      <c r="K312" s="78" t="s">
        <v>145</v>
      </c>
      <c r="M312" s="78" t="s">
        <v>145</v>
      </c>
      <c r="O312" s="78" t="s">
        <v>145</v>
      </c>
      <c r="P312" s="78" t="s">
        <v>145</v>
      </c>
      <c r="Q312" s="78" t="s">
        <v>145</v>
      </c>
      <c r="R312" s="78" t="s">
        <v>145</v>
      </c>
      <c r="S312" s="78" t="s">
        <v>145</v>
      </c>
      <c r="T312" s="78" t="s">
        <v>145</v>
      </c>
    </row>
    <row r="313" spans="1:20" ht="20.100000000000001" customHeight="1">
      <c r="A313" s="189" t="s">
        <v>3183</v>
      </c>
      <c r="B313" s="190">
        <v>0</v>
      </c>
      <c r="C313" s="190">
        <v>0</v>
      </c>
      <c r="D313" s="190">
        <v>0</v>
      </c>
      <c r="E313" s="190">
        <v>0</v>
      </c>
      <c r="F313" s="189" t="s">
        <v>145</v>
      </c>
      <c r="G313" s="78" t="s">
        <v>4002</v>
      </c>
      <c r="H313" s="78" t="s">
        <v>1928</v>
      </c>
      <c r="I313" s="78" t="s">
        <v>3184</v>
      </c>
      <c r="J313" s="78" t="s">
        <v>145</v>
      </c>
      <c r="K313" s="78" t="s">
        <v>145</v>
      </c>
      <c r="M313" s="78" t="s">
        <v>145</v>
      </c>
      <c r="O313" s="78" t="s">
        <v>145</v>
      </c>
      <c r="P313" s="78" t="s">
        <v>145</v>
      </c>
      <c r="Q313" s="78" t="s">
        <v>145</v>
      </c>
      <c r="R313" s="78" t="s">
        <v>145</v>
      </c>
      <c r="S313" s="78" t="s">
        <v>145</v>
      </c>
      <c r="T313" s="78" t="s">
        <v>145</v>
      </c>
    </row>
    <row r="314" spans="1:20" ht="20.100000000000001" customHeight="1">
      <c r="A314" s="189" t="s">
        <v>1930</v>
      </c>
      <c r="B314" s="190">
        <v>0</v>
      </c>
      <c r="C314" s="190">
        <v>0</v>
      </c>
      <c r="D314" s="190">
        <v>0</v>
      </c>
      <c r="E314" s="190">
        <v>0</v>
      </c>
      <c r="F314" s="189" t="s">
        <v>145</v>
      </c>
      <c r="G314" s="78" t="s">
        <v>4002</v>
      </c>
      <c r="H314" s="78" t="s">
        <v>1928</v>
      </c>
      <c r="I314" s="78" t="s">
        <v>145</v>
      </c>
      <c r="J314" s="78" t="s">
        <v>145</v>
      </c>
      <c r="K314" s="78" t="s">
        <v>145</v>
      </c>
      <c r="M314" s="78" t="s">
        <v>145</v>
      </c>
      <c r="O314" s="78" t="s">
        <v>145</v>
      </c>
      <c r="P314" s="78" t="s">
        <v>145</v>
      </c>
      <c r="Q314" s="78" t="s">
        <v>145</v>
      </c>
      <c r="R314" s="78" t="s">
        <v>145</v>
      </c>
      <c r="S314" s="78" t="s">
        <v>145</v>
      </c>
      <c r="T314" s="78" t="s">
        <v>145</v>
      </c>
    </row>
    <row r="315" spans="1:20" ht="20.100000000000001" customHeight="1">
      <c r="A315" s="189" t="s">
        <v>2163</v>
      </c>
      <c r="B315" s="190">
        <v>0</v>
      </c>
      <c r="C315" s="190">
        <v>0</v>
      </c>
      <c r="D315" s="190">
        <v>0</v>
      </c>
      <c r="E315" s="190">
        <v>0</v>
      </c>
      <c r="F315" s="189" t="s">
        <v>145</v>
      </c>
      <c r="G315" s="78" t="s">
        <v>4002</v>
      </c>
      <c r="H315" s="78" t="s">
        <v>1928</v>
      </c>
      <c r="I315" s="78" t="s">
        <v>2164</v>
      </c>
      <c r="J315" s="78" t="s">
        <v>145</v>
      </c>
      <c r="K315" s="78" t="s">
        <v>145</v>
      </c>
      <c r="M315" s="78" t="s">
        <v>145</v>
      </c>
      <c r="O315" s="78" t="s">
        <v>145</v>
      </c>
      <c r="P315" s="78" t="s">
        <v>145</v>
      </c>
      <c r="Q315" s="78" t="s">
        <v>145</v>
      </c>
      <c r="R315" s="78" t="s">
        <v>145</v>
      </c>
      <c r="S315" s="78" t="s">
        <v>145</v>
      </c>
      <c r="T315" s="78" t="s">
        <v>145</v>
      </c>
    </row>
    <row r="316" spans="1:20" ht="20.100000000000001" customHeight="1">
      <c r="A316" s="189" t="s">
        <v>2165</v>
      </c>
      <c r="B316" s="190">
        <v>0</v>
      </c>
      <c r="C316" s="190">
        <v>0</v>
      </c>
      <c r="D316" s="190">
        <v>0</v>
      </c>
      <c r="E316" s="190">
        <v>0</v>
      </c>
      <c r="F316" s="189" t="s">
        <v>145</v>
      </c>
      <c r="G316" s="78" t="s">
        <v>4002</v>
      </c>
      <c r="H316" s="78" t="s">
        <v>1928</v>
      </c>
      <c r="I316" s="78" t="s">
        <v>2166</v>
      </c>
      <c r="J316" s="78" t="s">
        <v>145</v>
      </c>
      <c r="K316" s="78" t="s">
        <v>145</v>
      </c>
      <c r="M316" s="78" t="s">
        <v>145</v>
      </c>
      <c r="O316" s="78" t="s">
        <v>145</v>
      </c>
      <c r="P316" s="78" t="s">
        <v>145</v>
      </c>
      <c r="Q316" s="78" t="s">
        <v>145</v>
      </c>
      <c r="R316" s="78" t="s">
        <v>145</v>
      </c>
      <c r="S316" s="78" t="s">
        <v>145</v>
      </c>
      <c r="T316" s="78" t="s">
        <v>145</v>
      </c>
    </row>
    <row r="317" spans="1:20" ht="20.100000000000001" customHeight="1">
      <c r="A317" s="189" t="s">
        <v>2167</v>
      </c>
      <c r="B317" s="190">
        <v>0</v>
      </c>
      <c r="C317" s="190">
        <v>0</v>
      </c>
      <c r="D317" s="190">
        <v>0</v>
      </c>
      <c r="E317" s="190">
        <v>0</v>
      </c>
      <c r="F317" s="189" t="s">
        <v>145</v>
      </c>
      <c r="G317" s="78" t="s">
        <v>4002</v>
      </c>
      <c r="H317" s="78" t="s">
        <v>1928</v>
      </c>
      <c r="I317" s="78" t="s">
        <v>2168</v>
      </c>
      <c r="J317" s="78" t="s">
        <v>145</v>
      </c>
      <c r="K317" s="78" t="s">
        <v>145</v>
      </c>
      <c r="M317" s="78" t="s">
        <v>145</v>
      </c>
      <c r="O317" s="78" t="s">
        <v>145</v>
      </c>
      <c r="P317" s="78" t="s">
        <v>145</v>
      </c>
      <c r="Q317" s="78" t="s">
        <v>145</v>
      </c>
      <c r="R317" s="78" t="s">
        <v>145</v>
      </c>
      <c r="S317" s="78" t="s">
        <v>145</v>
      </c>
      <c r="T317" s="78" t="s">
        <v>145</v>
      </c>
    </row>
    <row r="318" spans="1:20" ht="20.100000000000001" customHeight="1">
      <c r="A318" s="189" t="s">
        <v>2169</v>
      </c>
      <c r="B318" s="190">
        <v>0</v>
      </c>
      <c r="C318" s="190">
        <v>0</v>
      </c>
      <c r="D318" s="190">
        <v>0</v>
      </c>
      <c r="E318" s="190">
        <v>0</v>
      </c>
      <c r="F318" s="189" t="s">
        <v>145</v>
      </c>
      <c r="G318" s="78" t="s">
        <v>4002</v>
      </c>
      <c r="H318" s="78" t="s">
        <v>1928</v>
      </c>
      <c r="I318" s="78" t="s">
        <v>2170</v>
      </c>
      <c r="J318" s="78" t="s">
        <v>145</v>
      </c>
      <c r="K318" s="78" t="s">
        <v>145</v>
      </c>
      <c r="M318" s="78" t="s">
        <v>145</v>
      </c>
      <c r="O318" s="78" t="s">
        <v>145</v>
      </c>
      <c r="P318" s="78" t="s">
        <v>145</v>
      </c>
      <c r="Q318" s="78" t="s">
        <v>145</v>
      </c>
      <c r="R318" s="78" t="s">
        <v>145</v>
      </c>
      <c r="S318" s="78" t="s">
        <v>145</v>
      </c>
      <c r="T318" s="78" t="s">
        <v>145</v>
      </c>
    </row>
    <row r="319" spans="1:20" ht="20.100000000000001" customHeight="1">
      <c r="A319" s="189" t="s">
        <v>2103</v>
      </c>
      <c r="B319" s="190">
        <v>0</v>
      </c>
      <c r="C319" s="190">
        <v>0</v>
      </c>
      <c r="D319" s="190">
        <v>0</v>
      </c>
      <c r="E319" s="190">
        <v>0</v>
      </c>
      <c r="F319" s="189" t="s">
        <v>145</v>
      </c>
      <c r="G319" s="78" t="s">
        <v>4002</v>
      </c>
      <c r="H319" s="78" t="s">
        <v>1928</v>
      </c>
      <c r="I319" s="78" t="s">
        <v>2104</v>
      </c>
      <c r="J319" s="78" t="s">
        <v>145</v>
      </c>
      <c r="K319" s="78" t="s">
        <v>145</v>
      </c>
      <c r="M319" s="78" t="s">
        <v>145</v>
      </c>
      <c r="O319" s="78" t="s">
        <v>145</v>
      </c>
      <c r="P319" s="78" t="s">
        <v>145</v>
      </c>
      <c r="Q319" s="78" t="s">
        <v>145</v>
      </c>
      <c r="R319" s="78" t="s">
        <v>145</v>
      </c>
      <c r="S319" s="78" t="s">
        <v>145</v>
      </c>
      <c r="T319" s="78" t="s">
        <v>145</v>
      </c>
    </row>
    <row r="320" spans="1:20" ht="20.100000000000001" customHeight="1">
      <c r="A320" s="189" t="s">
        <v>2171</v>
      </c>
      <c r="B320" s="190">
        <v>0</v>
      </c>
      <c r="C320" s="190">
        <v>0</v>
      </c>
      <c r="D320" s="190">
        <v>0</v>
      </c>
      <c r="E320" s="190">
        <v>0</v>
      </c>
      <c r="F320" s="189" t="s">
        <v>145</v>
      </c>
      <c r="G320" s="78" t="s">
        <v>4002</v>
      </c>
      <c r="H320" s="78" t="s">
        <v>1928</v>
      </c>
      <c r="I320" s="78" t="s">
        <v>2172</v>
      </c>
      <c r="J320" s="78" t="s">
        <v>145</v>
      </c>
      <c r="K320" s="78" t="s">
        <v>145</v>
      </c>
      <c r="M320" s="78" t="s">
        <v>145</v>
      </c>
      <c r="O320" s="78" t="s">
        <v>145</v>
      </c>
      <c r="P320" s="78" t="s">
        <v>145</v>
      </c>
      <c r="Q320" s="78" t="s">
        <v>145</v>
      </c>
      <c r="R320" s="78" t="s">
        <v>145</v>
      </c>
      <c r="S320" s="78" t="s">
        <v>145</v>
      </c>
      <c r="T320" s="78" t="s">
        <v>145</v>
      </c>
    </row>
    <row r="321" spans="1:20" ht="20.100000000000001" customHeight="1">
      <c r="A321" s="189" t="s">
        <v>2173</v>
      </c>
      <c r="B321" s="190">
        <v>0</v>
      </c>
      <c r="C321" s="190">
        <v>0</v>
      </c>
      <c r="D321" s="190">
        <v>0</v>
      </c>
      <c r="E321" s="190">
        <v>0</v>
      </c>
      <c r="F321" s="189" t="s">
        <v>145</v>
      </c>
      <c r="G321" s="78" t="s">
        <v>4002</v>
      </c>
      <c r="H321" s="78" t="s">
        <v>1928</v>
      </c>
      <c r="I321" s="78" t="s">
        <v>2174</v>
      </c>
      <c r="J321" s="78" t="s">
        <v>145</v>
      </c>
      <c r="K321" s="78" t="s">
        <v>145</v>
      </c>
      <c r="M321" s="78" t="s">
        <v>145</v>
      </c>
      <c r="O321" s="78" t="s">
        <v>145</v>
      </c>
      <c r="P321" s="78" t="s">
        <v>145</v>
      </c>
      <c r="Q321" s="78" t="s">
        <v>145</v>
      </c>
      <c r="R321" s="78" t="s">
        <v>145</v>
      </c>
      <c r="S321" s="78" t="s">
        <v>145</v>
      </c>
      <c r="T321" s="78" t="s">
        <v>145</v>
      </c>
    </row>
    <row r="322" spans="1:20" ht="20.100000000000001" customHeight="1">
      <c r="A322" s="189" t="s">
        <v>2175</v>
      </c>
      <c r="B322" s="190">
        <v>0</v>
      </c>
      <c r="C322" s="190">
        <v>0</v>
      </c>
      <c r="D322" s="190">
        <v>0</v>
      </c>
      <c r="E322" s="190">
        <v>0</v>
      </c>
      <c r="F322" s="189" t="s">
        <v>145</v>
      </c>
      <c r="G322" s="78" t="s">
        <v>4002</v>
      </c>
      <c r="H322" s="78" t="s">
        <v>1928</v>
      </c>
      <c r="I322" s="78" t="s">
        <v>2176</v>
      </c>
      <c r="J322" s="78" t="s">
        <v>145</v>
      </c>
      <c r="K322" s="78" t="s">
        <v>145</v>
      </c>
      <c r="M322" s="78" t="s">
        <v>145</v>
      </c>
      <c r="O322" s="78" t="s">
        <v>145</v>
      </c>
      <c r="P322" s="78" t="s">
        <v>145</v>
      </c>
      <c r="Q322" s="78" t="s">
        <v>145</v>
      </c>
      <c r="R322" s="78" t="s">
        <v>145</v>
      </c>
      <c r="S322" s="78" t="s">
        <v>145</v>
      </c>
      <c r="T322" s="78" t="s">
        <v>145</v>
      </c>
    </row>
    <row r="323" spans="1:20" ht="20.100000000000001" customHeight="1">
      <c r="A323" s="189" t="s">
        <v>2177</v>
      </c>
      <c r="B323" s="190">
        <v>0</v>
      </c>
      <c r="C323" s="190">
        <v>0</v>
      </c>
      <c r="D323" s="190">
        <v>0</v>
      </c>
      <c r="E323" s="190">
        <v>0</v>
      </c>
      <c r="F323" s="189" t="s">
        <v>145</v>
      </c>
      <c r="G323" s="78" t="s">
        <v>4002</v>
      </c>
      <c r="H323" s="78" t="s">
        <v>1928</v>
      </c>
      <c r="I323" s="78" t="s">
        <v>2178</v>
      </c>
      <c r="J323" s="78" t="s">
        <v>145</v>
      </c>
      <c r="K323" s="78" t="s">
        <v>145</v>
      </c>
      <c r="M323" s="78" t="s">
        <v>145</v>
      </c>
      <c r="O323" s="78" t="s">
        <v>145</v>
      </c>
      <c r="P323" s="78" t="s">
        <v>145</v>
      </c>
      <c r="Q323" s="78" t="s">
        <v>145</v>
      </c>
      <c r="R323" s="78" t="s">
        <v>145</v>
      </c>
      <c r="S323" s="78" t="s">
        <v>145</v>
      </c>
      <c r="T323" s="78" t="s">
        <v>145</v>
      </c>
    </row>
    <row r="324" spans="1:20" ht="20.100000000000001" customHeight="1">
      <c r="A324" s="189" t="s">
        <v>2179</v>
      </c>
      <c r="B324" s="190">
        <v>0</v>
      </c>
      <c r="C324" s="190">
        <v>0</v>
      </c>
      <c r="D324" s="190">
        <v>0</v>
      </c>
      <c r="E324" s="190">
        <v>0</v>
      </c>
      <c r="F324" s="189" t="s">
        <v>145</v>
      </c>
      <c r="G324" s="78" t="s">
        <v>4002</v>
      </c>
      <c r="H324" s="78" t="s">
        <v>1928</v>
      </c>
      <c r="I324" s="78" t="s">
        <v>2180</v>
      </c>
      <c r="J324" s="78" t="s">
        <v>145</v>
      </c>
      <c r="K324" s="78" t="s">
        <v>145</v>
      </c>
      <c r="M324" s="78" t="s">
        <v>145</v>
      </c>
      <c r="O324" s="78" t="s">
        <v>145</v>
      </c>
      <c r="P324" s="78" t="s">
        <v>145</v>
      </c>
      <c r="Q324" s="78" t="s">
        <v>145</v>
      </c>
      <c r="R324" s="78" t="s">
        <v>145</v>
      </c>
      <c r="S324" s="78" t="s">
        <v>145</v>
      </c>
      <c r="T324" s="78" t="s">
        <v>145</v>
      </c>
    </row>
    <row r="325" spans="1:20" ht="20.100000000000001" customHeight="1">
      <c r="A325" s="189" t="s">
        <v>3185</v>
      </c>
      <c r="B325" s="190">
        <v>0</v>
      </c>
      <c r="C325" s="190">
        <v>0</v>
      </c>
      <c r="D325" s="190">
        <v>0</v>
      </c>
      <c r="E325" s="190">
        <v>0</v>
      </c>
      <c r="F325" s="189" t="s">
        <v>145</v>
      </c>
      <c r="G325" s="78" t="s">
        <v>4002</v>
      </c>
      <c r="H325" s="78" t="s">
        <v>1928</v>
      </c>
      <c r="I325" s="78" t="s">
        <v>3186</v>
      </c>
      <c r="J325" s="78" t="s">
        <v>145</v>
      </c>
      <c r="K325" s="78" t="s">
        <v>145</v>
      </c>
      <c r="M325" s="78" t="s">
        <v>145</v>
      </c>
      <c r="O325" s="78" t="s">
        <v>145</v>
      </c>
      <c r="P325" s="78" t="s">
        <v>145</v>
      </c>
      <c r="Q325" s="78" t="s">
        <v>145</v>
      </c>
      <c r="R325" s="78" t="s">
        <v>145</v>
      </c>
      <c r="S325" s="78" t="s">
        <v>145</v>
      </c>
      <c r="T325" s="78" t="s">
        <v>145</v>
      </c>
    </row>
    <row r="326" spans="1:20" ht="20.100000000000001" customHeight="1">
      <c r="A326" s="189" t="s">
        <v>2109</v>
      </c>
      <c r="B326" s="190">
        <v>0</v>
      </c>
      <c r="C326" s="190">
        <v>0</v>
      </c>
      <c r="D326" s="190">
        <v>0</v>
      </c>
      <c r="E326" s="190">
        <v>0</v>
      </c>
      <c r="F326" s="189" t="s">
        <v>145</v>
      </c>
      <c r="G326" s="78" t="s">
        <v>4002</v>
      </c>
      <c r="H326" s="78" t="s">
        <v>1928</v>
      </c>
      <c r="I326" s="78" t="s">
        <v>2110</v>
      </c>
      <c r="J326" s="78" t="s">
        <v>145</v>
      </c>
      <c r="K326" s="78" t="s">
        <v>145</v>
      </c>
      <c r="M326" s="78" t="s">
        <v>145</v>
      </c>
      <c r="O326" s="78" t="s">
        <v>145</v>
      </c>
      <c r="P326" s="78" t="s">
        <v>145</v>
      </c>
      <c r="Q326" s="78" t="s">
        <v>145</v>
      </c>
      <c r="R326" s="78" t="s">
        <v>145</v>
      </c>
      <c r="S326" s="78" t="s">
        <v>145</v>
      </c>
      <c r="T326" s="78" t="s">
        <v>145</v>
      </c>
    </row>
    <row r="327" spans="1:20" ht="20.100000000000001" customHeight="1">
      <c r="A327" s="189" t="s">
        <v>2181</v>
      </c>
      <c r="B327" s="190">
        <v>0</v>
      </c>
      <c r="C327" s="190">
        <v>0</v>
      </c>
      <c r="D327" s="190">
        <v>0</v>
      </c>
      <c r="E327" s="190">
        <v>0</v>
      </c>
      <c r="F327" s="189" t="s">
        <v>145</v>
      </c>
      <c r="G327" s="78" t="s">
        <v>4002</v>
      </c>
      <c r="H327" s="78" t="s">
        <v>1928</v>
      </c>
      <c r="I327" s="78" t="s">
        <v>2182</v>
      </c>
      <c r="J327" s="78" t="s">
        <v>145</v>
      </c>
      <c r="K327" s="78" t="s">
        <v>145</v>
      </c>
      <c r="M327" s="78" t="s">
        <v>145</v>
      </c>
      <c r="O327" s="78" t="s">
        <v>145</v>
      </c>
      <c r="P327" s="78" t="s">
        <v>145</v>
      </c>
      <c r="Q327" s="78" t="s">
        <v>145</v>
      </c>
      <c r="R327" s="78" t="s">
        <v>145</v>
      </c>
      <c r="S327" s="78" t="s">
        <v>145</v>
      </c>
      <c r="T327" s="78" t="s">
        <v>145</v>
      </c>
    </row>
    <row r="328" spans="1:20" ht="20.100000000000001" customHeight="1">
      <c r="A328" s="189" t="s">
        <v>2183</v>
      </c>
      <c r="B328" s="190">
        <v>0</v>
      </c>
      <c r="C328" s="190">
        <v>0</v>
      </c>
      <c r="D328" s="190">
        <v>0</v>
      </c>
      <c r="E328" s="190">
        <v>0</v>
      </c>
      <c r="F328" s="189" t="s">
        <v>145</v>
      </c>
      <c r="G328" s="78" t="s">
        <v>4002</v>
      </c>
      <c r="H328" s="78" t="s">
        <v>1928</v>
      </c>
      <c r="I328" s="78" t="s">
        <v>2184</v>
      </c>
      <c r="J328" s="78" t="s">
        <v>145</v>
      </c>
      <c r="K328" s="78" t="s">
        <v>145</v>
      </c>
      <c r="M328" s="78" t="s">
        <v>145</v>
      </c>
      <c r="O328" s="78" t="s">
        <v>145</v>
      </c>
      <c r="P328" s="78" t="s">
        <v>145</v>
      </c>
      <c r="Q328" s="78" t="s">
        <v>145</v>
      </c>
      <c r="R328" s="78" t="s">
        <v>145</v>
      </c>
      <c r="S328" s="78" t="s">
        <v>145</v>
      </c>
      <c r="T328" s="78" t="s">
        <v>145</v>
      </c>
    </row>
    <row r="329" spans="1:20" ht="20.100000000000001" customHeight="1">
      <c r="A329" s="189" t="s">
        <v>2185</v>
      </c>
      <c r="B329" s="190">
        <v>0</v>
      </c>
      <c r="C329" s="190">
        <v>0</v>
      </c>
      <c r="D329" s="190">
        <v>0</v>
      </c>
      <c r="E329" s="190">
        <v>0</v>
      </c>
      <c r="F329" s="189" t="s">
        <v>145</v>
      </c>
      <c r="G329" s="78" t="s">
        <v>4002</v>
      </c>
      <c r="H329" s="78" t="s">
        <v>1928</v>
      </c>
      <c r="I329" s="78" t="s">
        <v>2186</v>
      </c>
      <c r="J329" s="78" t="s">
        <v>145</v>
      </c>
      <c r="K329" s="78" t="s">
        <v>145</v>
      </c>
      <c r="M329" s="78" t="s">
        <v>145</v>
      </c>
      <c r="O329" s="78" t="s">
        <v>145</v>
      </c>
      <c r="P329" s="78" t="s">
        <v>145</v>
      </c>
      <c r="Q329" s="78" t="s">
        <v>145</v>
      </c>
      <c r="R329" s="78" t="s">
        <v>145</v>
      </c>
      <c r="S329" s="78" t="s">
        <v>145</v>
      </c>
      <c r="T329" s="78" t="s">
        <v>145</v>
      </c>
    </row>
    <row r="330" spans="1:20" ht="20.100000000000001" customHeight="1">
      <c r="A330" s="189" t="s">
        <v>3187</v>
      </c>
      <c r="B330" s="190">
        <v>0</v>
      </c>
      <c r="C330" s="190">
        <v>0</v>
      </c>
      <c r="D330" s="190">
        <v>0</v>
      </c>
      <c r="E330" s="190">
        <v>0</v>
      </c>
      <c r="F330" s="189" t="s">
        <v>145</v>
      </c>
      <c r="G330" s="78" t="s">
        <v>4002</v>
      </c>
      <c r="H330" s="78" t="s">
        <v>1928</v>
      </c>
      <c r="I330" s="78" t="s">
        <v>2188</v>
      </c>
      <c r="J330" s="78" t="s">
        <v>145</v>
      </c>
      <c r="K330" s="78" t="s">
        <v>145</v>
      </c>
      <c r="M330" s="78" t="s">
        <v>145</v>
      </c>
      <c r="O330" s="78" t="s">
        <v>145</v>
      </c>
      <c r="P330" s="78" t="s">
        <v>145</v>
      </c>
      <c r="Q330" s="78" t="s">
        <v>145</v>
      </c>
      <c r="R330" s="78" t="s">
        <v>145</v>
      </c>
      <c r="S330" s="78" t="s">
        <v>145</v>
      </c>
      <c r="T330" s="78" t="s">
        <v>145</v>
      </c>
    </row>
    <row r="331" spans="1:20" ht="20.100000000000001" customHeight="1">
      <c r="A331" s="189" t="s">
        <v>2189</v>
      </c>
      <c r="B331" s="190">
        <v>0</v>
      </c>
      <c r="C331" s="190">
        <v>0</v>
      </c>
      <c r="D331" s="190">
        <v>0</v>
      </c>
      <c r="E331" s="190">
        <v>0</v>
      </c>
      <c r="F331" s="189" t="s">
        <v>145</v>
      </c>
      <c r="G331" s="78" t="s">
        <v>4002</v>
      </c>
      <c r="H331" s="78" t="s">
        <v>1928</v>
      </c>
      <c r="I331" s="78" t="s">
        <v>2190</v>
      </c>
      <c r="J331" s="78" t="s">
        <v>145</v>
      </c>
      <c r="K331" s="78" t="s">
        <v>145</v>
      </c>
      <c r="M331" s="78" t="s">
        <v>145</v>
      </c>
      <c r="O331" s="78" t="s">
        <v>145</v>
      </c>
      <c r="P331" s="78" t="s">
        <v>145</v>
      </c>
      <c r="Q331" s="78" t="s">
        <v>145</v>
      </c>
      <c r="R331" s="78" t="s">
        <v>145</v>
      </c>
      <c r="S331" s="78" t="s">
        <v>145</v>
      </c>
      <c r="T331" s="78" t="s">
        <v>145</v>
      </c>
    </row>
    <row r="332" spans="1:20" ht="20.100000000000001" customHeight="1">
      <c r="A332" s="189" t="s">
        <v>2129</v>
      </c>
      <c r="B332" s="190">
        <v>0</v>
      </c>
      <c r="C332" s="190">
        <v>0</v>
      </c>
      <c r="D332" s="190">
        <v>0</v>
      </c>
      <c r="E332" s="190">
        <v>0</v>
      </c>
      <c r="F332" s="189" t="s">
        <v>145</v>
      </c>
      <c r="G332" s="78" t="s">
        <v>4002</v>
      </c>
      <c r="H332" s="78" t="s">
        <v>1928</v>
      </c>
      <c r="I332" s="78" t="s">
        <v>2130</v>
      </c>
      <c r="J332" s="78" t="s">
        <v>145</v>
      </c>
      <c r="K332" s="78" t="s">
        <v>145</v>
      </c>
      <c r="M332" s="78" t="s">
        <v>145</v>
      </c>
      <c r="O332" s="78" t="s">
        <v>145</v>
      </c>
      <c r="P332" s="78" t="s">
        <v>145</v>
      </c>
      <c r="Q332" s="78" t="s">
        <v>145</v>
      </c>
      <c r="R332" s="78" t="s">
        <v>145</v>
      </c>
      <c r="S332" s="78" t="s">
        <v>145</v>
      </c>
      <c r="T332" s="78" t="s">
        <v>145</v>
      </c>
    </row>
    <row r="333" spans="1:20" ht="20.100000000000001" customHeight="1">
      <c r="A333" s="189" t="s">
        <v>2133</v>
      </c>
      <c r="B333" s="190">
        <v>0</v>
      </c>
      <c r="C333" s="190">
        <v>0</v>
      </c>
      <c r="D333" s="190">
        <v>0</v>
      </c>
      <c r="E333" s="190">
        <v>0</v>
      </c>
      <c r="F333" s="189" t="s">
        <v>145</v>
      </c>
      <c r="G333" s="78" t="s">
        <v>4002</v>
      </c>
      <c r="H333" s="78" t="s">
        <v>1928</v>
      </c>
      <c r="I333" s="78" t="s">
        <v>2134</v>
      </c>
      <c r="J333" s="78" t="s">
        <v>145</v>
      </c>
      <c r="K333" s="78" t="s">
        <v>145</v>
      </c>
      <c r="M333" s="78" t="s">
        <v>145</v>
      </c>
      <c r="O333" s="78" t="s">
        <v>145</v>
      </c>
      <c r="P333" s="78" t="s">
        <v>145</v>
      </c>
      <c r="Q333" s="78" t="s">
        <v>145</v>
      </c>
      <c r="R333" s="78" t="s">
        <v>145</v>
      </c>
      <c r="S333" s="78" t="s">
        <v>145</v>
      </c>
      <c r="T333" s="78" t="s">
        <v>145</v>
      </c>
    </row>
    <row r="334" spans="1:20" ht="20.100000000000001" customHeight="1">
      <c r="A334" s="189" t="s">
        <v>3188</v>
      </c>
      <c r="B334" s="190">
        <v>0</v>
      </c>
      <c r="C334" s="190">
        <v>0</v>
      </c>
      <c r="D334" s="190">
        <v>0</v>
      </c>
      <c r="E334" s="190">
        <v>0</v>
      </c>
      <c r="F334" s="189" t="s">
        <v>145</v>
      </c>
      <c r="G334" s="78" t="s">
        <v>4002</v>
      </c>
      <c r="H334" s="78" t="s">
        <v>1928</v>
      </c>
      <c r="I334" s="78" t="s">
        <v>2192</v>
      </c>
      <c r="J334" s="78" t="s">
        <v>145</v>
      </c>
      <c r="K334" s="78" t="s">
        <v>145</v>
      </c>
      <c r="M334" s="78" t="s">
        <v>145</v>
      </c>
      <c r="O334" s="78" t="s">
        <v>145</v>
      </c>
      <c r="P334" s="78" t="s">
        <v>145</v>
      </c>
      <c r="Q334" s="78" t="s">
        <v>145</v>
      </c>
      <c r="R334" s="78" t="s">
        <v>145</v>
      </c>
      <c r="S334" s="78" t="s">
        <v>145</v>
      </c>
      <c r="T334" s="78" t="s">
        <v>145</v>
      </c>
    </row>
    <row r="335" spans="1:20" ht="20.100000000000001" customHeight="1">
      <c r="A335" s="189" t="s">
        <v>3189</v>
      </c>
      <c r="B335" s="190">
        <v>0</v>
      </c>
      <c r="C335" s="190">
        <v>0</v>
      </c>
      <c r="D335" s="190">
        <v>0</v>
      </c>
      <c r="E335" s="190">
        <v>0</v>
      </c>
      <c r="F335" s="189" t="s">
        <v>145</v>
      </c>
      <c r="G335" s="78" t="s">
        <v>4002</v>
      </c>
      <c r="H335" s="78" t="s">
        <v>1928</v>
      </c>
      <c r="I335" s="78" t="s">
        <v>2194</v>
      </c>
      <c r="J335" s="78" t="s">
        <v>145</v>
      </c>
      <c r="K335" s="78" t="s">
        <v>145</v>
      </c>
      <c r="M335" s="78" t="s">
        <v>145</v>
      </c>
      <c r="O335" s="78" t="s">
        <v>145</v>
      </c>
      <c r="P335" s="78" t="s">
        <v>145</v>
      </c>
      <c r="Q335" s="78" t="s">
        <v>145</v>
      </c>
      <c r="R335" s="78" t="s">
        <v>145</v>
      </c>
      <c r="S335" s="78" t="s">
        <v>145</v>
      </c>
      <c r="T335" s="78" t="s">
        <v>145</v>
      </c>
    </row>
    <row r="336" spans="1:20" ht="20.100000000000001" customHeight="1">
      <c r="A336" s="189" t="s">
        <v>3190</v>
      </c>
      <c r="B336" s="190">
        <v>0</v>
      </c>
      <c r="C336" s="190">
        <v>0</v>
      </c>
      <c r="D336" s="190">
        <v>0</v>
      </c>
      <c r="E336" s="190">
        <v>0</v>
      </c>
      <c r="F336" s="189" t="s">
        <v>145</v>
      </c>
      <c r="G336" s="78" t="s">
        <v>4002</v>
      </c>
      <c r="H336" s="78" t="s">
        <v>1928</v>
      </c>
      <c r="I336" s="78" t="s">
        <v>2196</v>
      </c>
      <c r="J336" s="78" t="s">
        <v>145</v>
      </c>
      <c r="K336" s="78" t="s">
        <v>145</v>
      </c>
      <c r="M336" s="78" t="s">
        <v>145</v>
      </c>
      <c r="O336" s="78" t="s">
        <v>145</v>
      </c>
      <c r="P336" s="78" t="s">
        <v>145</v>
      </c>
      <c r="Q336" s="78" t="s">
        <v>145</v>
      </c>
      <c r="R336" s="78" t="s">
        <v>145</v>
      </c>
      <c r="S336" s="78" t="s">
        <v>145</v>
      </c>
      <c r="T336" s="78" t="s">
        <v>145</v>
      </c>
    </row>
    <row r="337" spans="1:20" ht="20.100000000000001" customHeight="1">
      <c r="A337" s="189" t="s">
        <v>3191</v>
      </c>
      <c r="B337" s="190">
        <v>0</v>
      </c>
      <c r="C337" s="190">
        <v>0</v>
      </c>
      <c r="D337" s="190">
        <v>10820</v>
      </c>
      <c r="E337" s="190">
        <v>10820</v>
      </c>
      <c r="F337" s="189" t="s">
        <v>145</v>
      </c>
      <c r="G337" s="78" t="s">
        <v>4002</v>
      </c>
      <c r="H337" s="78" t="s">
        <v>1928</v>
      </c>
      <c r="I337" s="78" t="s">
        <v>2198</v>
      </c>
      <c r="J337" s="78" t="s">
        <v>145</v>
      </c>
      <c r="K337" s="78" t="s">
        <v>145</v>
      </c>
      <c r="M337" s="78" t="s">
        <v>145</v>
      </c>
      <c r="O337" s="78" t="s">
        <v>145</v>
      </c>
      <c r="P337" s="78" t="s">
        <v>145</v>
      </c>
      <c r="Q337" s="78" t="s">
        <v>145</v>
      </c>
      <c r="R337" s="78" t="s">
        <v>145</v>
      </c>
      <c r="S337" s="78" t="s">
        <v>145</v>
      </c>
      <c r="T337" s="78" t="s">
        <v>145</v>
      </c>
    </row>
    <row r="338" spans="1:20" ht="20.100000000000001" customHeight="1">
      <c r="A338" s="189" t="s">
        <v>3192</v>
      </c>
      <c r="B338" s="190">
        <v>0</v>
      </c>
      <c r="C338" s="190">
        <v>0</v>
      </c>
      <c r="D338" s="190">
        <v>35038</v>
      </c>
      <c r="E338" s="190">
        <v>35038</v>
      </c>
      <c r="F338" s="189" t="s">
        <v>145</v>
      </c>
      <c r="G338" s="78" t="s">
        <v>4002</v>
      </c>
      <c r="H338" s="78" t="s">
        <v>1928</v>
      </c>
      <c r="I338" s="78" t="s">
        <v>2200</v>
      </c>
      <c r="J338" s="78" t="s">
        <v>145</v>
      </c>
      <c r="K338" s="78" t="s">
        <v>145</v>
      </c>
      <c r="M338" s="78" t="s">
        <v>145</v>
      </c>
      <c r="O338" s="78" t="s">
        <v>145</v>
      </c>
      <c r="P338" s="78" t="s">
        <v>145</v>
      </c>
      <c r="Q338" s="78" t="s">
        <v>145</v>
      </c>
      <c r="R338" s="78" t="s">
        <v>145</v>
      </c>
      <c r="S338" s="78" t="s">
        <v>145</v>
      </c>
      <c r="T338" s="78" t="s">
        <v>145</v>
      </c>
    </row>
    <row r="339" spans="1:20" ht="20.100000000000001" customHeight="1">
      <c r="A339" s="189" t="s">
        <v>3193</v>
      </c>
      <c r="B339" s="190">
        <v>0</v>
      </c>
      <c r="C339" s="190">
        <v>0</v>
      </c>
      <c r="D339" s="190">
        <v>10357.799999999999</v>
      </c>
      <c r="E339" s="190">
        <v>10357.799999999999</v>
      </c>
      <c r="F339" s="189" t="s">
        <v>145</v>
      </c>
      <c r="G339" s="78" t="s">
        <v>4002</v>
      </c>
      <c r="H339" s="78" t="s">
        <v>1928</v>
      </c>
      <c r="I339" s="78" t="s">
        <v>2202</v>
      </c>
      <c r="J339" s="78" t="s">
        <v>145</v>
      </c>
      <c r="K339" s="78" t="s">
        <v>145</v>
      </c>
      <c r="M339" s="78" t="s">
        <v>145</v>
      </c>
      <c r="O339" s="78" t="s">
        <v>145</v>
      </c>
      <c r="P339" s="78" t="s">
        <v>145</v>
      </c>
      <c r="Q339" s="78" t="s">
        <v>145</v>
      </c>
      <c r="R339" s="78" t="s">
        <v>145</v>
      </c>
      <c r="S339" s="78" t="s">
        <v>145</v>
      </c>
      <c r="T339" s="78" t="s">
        <v>145</v>
      </c>
    </row>
    <row r="340" spans="1:20" ht="20.100000000000001" customHeight="1">
      <c r="A340" s="189" t="s">
        <v>1951</v>
      </c>
      <c r="B340" s="190">
        <v>0</v>
      </c>
      <c r="C340" s="190">
        <v>0</v>
      </c>
      <c r="D340" s="190">
        <v>56215.8</v>
      </c>
      <c r="E340" s="190">
        <v>56215.8</v>
      </c>
      <c r="F340" s="189" t="s">
        <v>145</v>
      </c>
      <c r="G340" s="78" t="s">
        <v>4002</v>
      </c>
      <c r="H340" s="78" t="s">
        <v>1928</v>
      </c>
      <c r="I340" s="78" t="s">
        <v>1952</v>
      </c>
      <c r="J340" s="78" t="s">
        <v>145</v>
      </c>
      <c r="K340" s="78" t="s">
        <v>145</v>
      </c>
      <c r="M340" s="78" t="s">
        <v>145</v>
      </c>
      <c r="O340" s="78" t="s">
        <v>145</v>
      </c>
      <c r="P340" s="78" t="s">
        <v>145</v>
      </c>
      <c r="Q340" s="78" t="s">
        <v>145</v>
      </c>
      <c r="R340" s="78" t="s">
        <v>145</v>
      </c>
      <c r="S340" s="78" t="s">
        <v>145</v>
      </c>
      <c r="T340" s="78" t="s">
        <v>145</v>
      </c>
    </row>
    <row r="341" spans="1:20" ht="20.100000000000001" customHeight="1">
      <c r="A341" s="189" t="s">
        <v>1930</v>
      </c>
      <c r="B341" s="190">
        <v>0</v>
      </c>
      <c r="C341" s="190">
        <v>0</v>
      </c>
      <c r="D341" s="190">
        <v>0</v>
      </c>
      <c r="E341" s="190">
        <v>0</v>
      </c>
      <c r="F341" s="189" t="s">
        <v>145</v>
      </c>
      <c r="G341" s="78" t="s">
        <v>4002</v>
      </c>
      <c r="H341" s="78" t="s">
        <v>1928</v>
      </c>
      <c r="I341" s="78" t="s">
        <v>145</v>
      </c>
      <c r="J341" s="78" t="s">
        <v>145</v>
      </c>
      <c r="K341" s="78" t="s">
        <v>145</v>
      </c>
      <c r="M341" s="78" t="s">
        <v>145</v>
      </c>
      <c r="O341" s="78" t="s">
        <v>145</v>
      </c>
      <c r="P341" s="78" t="s">
        <v>145</v>
      </c>
      <c r="Q341" s="78" t="s">
        <v>145</v>
      </c>
      <c r="R341" s="78" t="s">
        <v>145</v>
      </c>
      <c r="S341" s="78" t="s">
        <v>145</v>
      </c>
      <c r="T341" s="78" t="s">
        <v>145</v>
      </c>
    </row>
    <row r="342" spans="1:20" ht="20.100000000000001" customHeight="1">
      <c r="A342" s="189" t="s">
        <v>2203</v>
      </c>
      <c r="B342" s="190">
        <v>0</v>
      </c>
      <c r="C342" s="190">
        <v>0</v>
      </c>
      <c r="D342" s="190">
        <v>0</v>
      </c>
      <c r="E342" s="190">
        <v>0</v>
      </c>
      <c r="F342" s="189" t="s">
        <v>145</v>
      </c>
      <c r="G342" s="78" t="s">
        <v>4002</v>
      </c>
      <c r="H342" s="78" t="s">
        <v>1928</v>
      </c>
      <c r="I342" s="78" t="s">
        <v>2204</v>
      </c>
      <c r="J342" s="78" t="s">
        <v>145</v>
      </c>
      <c r="K342" s="78" t="s">
        <v>145</v>
      </c>
      <c r="M342" s="78" t="s">
        <v>145</v>
      </c>
      <c r="O342" s="78" t="s">
        <v>145</v>
      </c>
      <c r="P342" s="78" t="s">
        <v>145</v>
      </c>
      <c r="Q342" s="78" t="s">
        <v>145</v>
      </c>
      <c r="R342" s="78" t="s">
        <v>145</v>
      </c>
      <c r="S342" s="78" t="s">
        <v>145</v>
      </c>
      <c r="T342" s="78" t="s">
        <v>145</v>
      </c>
    </row>
    <row r="343" spans="1:20" ht="20.100000000000001" customHeight="1">
      <c r="A343" s="189" t="s">
        <v>2167</v>
      </c>
      <c r="B343" s="190">
        <v>0</v>
      </c>
      <c r="C343" s="190">
        <v>0</v>
      </c>
      <c r="D343" s="190">
        <v>0</v>
      </c>
      <c r="E343" s="190">
        <v>0</v>
      </c>
      <c r="F343" s="189" t="s">
        <v>145</v>
      </c>
      <c r="G343" s="78" t="s">
        <v>4002</v>
      </c>
      <c r="H343" s="78" t="s">
        <v>1928</v>
      </c>
      <c r="I343" s="78" t="s">
        <v>2168</v>
      </c>
      <c r="J343" s="78" t="s">
        <v>145</v>
      </c>
      <c r="K343" s="78" t="s">
        <v>145</v>
      </c>
      <c r="M343" s="78" t="s">
        <v>145</v>
      </c>
      <c r="O343" s="78" t="s">
        <v>145</v>
      </c>
      <c r="P343" s="78" t="s">
        <v>145</v>
      </c>
      <c r="Q343" s="78" t="s">
        <v>145</v>
      </c>
      <c r="R343" s="78" t="s">
        <v>145</v>
      </c>
      <c r="S343" s="78" t="s">
        <v>145</v>
      </c>
      <c r="T343" s="78" t="s">
        <v>145</v>
      </c>
    </row>
    <row r="344" spans="1:20" ht="20.100000000000001" customHeight="1">
      <c r="A344" s="189" t="s">
        <v>2169</v>
      </c>
      <c r="B344" s="190">
        <v>0</v>
      </c>
      <c r="C344" s="190">
        <v>0</v>
      </c>
      <c r="D344" s="190">
        <v>0</v>
      </c>
      <c r="E344" s="190">
        <v>0</v>
      </c>
      <c r="F344" s="189" t="s">
        <v>145</v>
      </c>
      <c r="G344" s="78" t="s">
        <v>4002</v>
      </c>
      <c r="H344" s="78" t="s">
        <v>1928</v>
      </c>
      <c r="I344" s="78" t="s">
        <v>2170</v>
      </c>
      <c r="J344" s="78" t="s">
        <v>145</v>
      </c>
      <c r="K344" s="78" t="s">
        <v>145</v>
      </c>
      <c r="M344" s="78" t="s">
        <v>145</v>
      </c>
      <c r="O344" s="78" t="s">
        <v>145</v>
      </c>
      <c r="P344" s="78" t="s">
        <v>145</v>
      </c>
      <c r="Q344" s="78" t="s">
        <v>145</v>
      </c>
      <c r="R344" s="78" t="s">
        <v>145</v>
      </c>
      <c r="S344" s="78" t="s">
        <v>145</v>
      </c>
      <c r="T344" s="78" t="s">
        <v>145</v>
      </c>
    </row>
    <row r="345" spans="1:20" ht="20.100000000000001" customHeight="1">
      <c r="A345" s="189" t="s">
        <v>2205</v>
      </c>
      <c r="B345" s="190">
        <v>0</v>
      </c>
      <c r="C345" s="190">
        <v>0</v>
      </c>
      <c r="D345" s="190">
        <v>0</v>
      </c>
      <c r="E345" s="190">
        <v>0</v>
      </c>
      <c r="F345" s="189" t="s">
        <v>145</v>
      </c>
      <c r="G345" s="78" t="s">
        <v>4002</v>
      </c>
      <c r="H345" s="78" t="s">
        <v>1928</v>
      </c>
      <c r="I345" s="78" t="s">
        <v>2206</v>
      </c>
      <c r="J345" s="78" t="s">
        <v>145</v>
      </c>
      <c r="K345" s="78" t="s">
        <v>145</v>
      </c>
      <c r="M345" s="78" t="s">
        <v>145</v>
      </c>
      <c r="O345" s="78" t="s">
        <v>145</v>
      </c>
      <c r="P345" s="78" t="s">
        <v>145</v>
      </c>
      <c r="Q345" s="78" t="s">
        <v>145</v>
      </c>
      <c r="R345" s="78" t="s">
        <v>145</v>
      </c>
      <c r="S345" s="78" t="s">
        <v>145</v>
      </c>
      <c r="T345" s="78" t="s">
        <v>145</v>
      </c>
    </row>
    <row r="346" spans="1:20" ht="20.100000000000001" customHeight="1">
      <c r="A346" s="189" t="s">
        <v>2175</v>
      </c>
      <c r="B346" s="190">
        <v>0</v>
      </c>
      <c r="C346" s="190">
        <v>0</v>
      </c>
      <c r="D346" s="190">
        <v>0</v>
      </c>
      <c r="E346" s="190">
        <v>0</v>
      </c>
      <c r="F346" s="189" t="s">
        <v>145</v>
      </c>
      <c r="G346" s="78" t="s">
        <v>4002</v>
      </c>
      <c r="H346" s="78" t="s">
        <v>1928</v>
      </c>
      <c r="I346" s="78" t="s">
        <v>2176</v>
      </c>
      <c r="J346" s="78" t="s">
        <v>145</v>
      </c>
      <c r="K346" s="78" t="s">
        <v>145</v>
      </c>
      <c r="M346" s="78" t="s">
        <v>145</v>
      </c>
      <c r="O346" s="78" t="s">
        <v>145</v>
      </c>
      <c r="P346" s="78" t="s">
        <v>145</v>
      </c>
      <c r="Q346" s="78" t="s">
        <v>145</v>
      </c>
      <c r="R346" s="78" t="s">
        <v>145</v>
      </c>
      <c r="S346" s="78" t="s">
        <v>145</v>
      </c>
      <c r="T346" s="78" t="s">
        <v>145</v>
      </c>
    </row>
    <row r="347" spans="1:20" ht="20.100000000000001" customHeight="1">
      <c r="A347" s="189" t="s">
        <v>2207</v>
      </c>
      <c r="B347" s="190">
        <v>0</v>
      </c>
      <c r="C347" s="190">
        <v>0</v>
      </c>
      <c r="D347" s="190">
        <v>0</v>
      </c>
      <c r="E347" s="190">
        <v>0</v>
      </c>
      <c r="F347" s="189" t="s">
        <v>145</v>
      </c>
      <c r="G347" s="78" t="s">
        <v>4002</v>
      </c>
      <c r="H347" s="78" t="s">
        <v>1928</v>
      </c>
      <c r="I347" s="78" t="s">
        <v>2208</v>
      </c>
      <c r="J347" s="78" t="s">
        <v>145</v>
      </c>
      <c r="K347" s="78" t="s">
        <v>145</v>
      </c>
      <c r="M347" s="78" t="s">
        <v>145</v>
      </c>
      <c r="O347" s="78" t="s">
        <v>145</v>
      </c>
      <c r="P347" s="78" t="s">
        <v>145</v>
      </c>
      <c r="Q347" s="78" t="s">
        <v>145</v>
      </c>
      <c r="R347" s="78" t="s">
        <v>145</v>
      </c>
      <c r="S347" s="78" t="s">
        <v>145</v>
      </c>
      <c r="T347" s="78" t="s">
        <v>145</v>
      </c>
    </row>
    <row r="348" spans="1:20" ht="20.100000000000001" customHeight="1">
      <c r="A348" s="189" t="s">
        <v>2209</v>
      </c>
      <c r="B348" s="190">
        <v>0</v>
      </c>
      <c r="C348" s="190">
        <v>0</v>
      </c>
      <c r="D348" s="190">
        <v>426.4</v>
      </c>
      <c r="E348" s="190">
        <v>426.4</v>
      </c>
      <c r="F348" s="189" t="s">
        <v>145</v>
      </c>
      <c r="G348" s="78" t="s">
        <v>4002</v>
      </c>
      <c r="H348" s="78" t="s">
        <v>1928</v>
      </c>
      <c r="I348" s="78" t="s">
        <v>2210</v>
      </c>
      <c r="J348" s="78" t="s">
        <v>145</v>
      </c>
      <c r="K348" s="78" t="s">
        <v>145</v>
      </c>
      <c r="M348" s="78" t="s">
        <v>145</v>
      </c>
      <c r="O348" s="78" t="s">
        <v>145</v>
      </c>
      <c r="P348" s="78" t="s">
        <v>145</v>
      </c>
      <c r="Q348" s="78" t="s">
        <v>145</v>
      </c>
      <c r="R348" s="78" t="s">
        <v>145</v>
      </c>
      <c r="S348" s="78" t="s">
        <v>145</v>
      </c>
      <c r="T348" s="78" t="s">
        <v>145</v>
      </c>
    </row>
    <row r="349" spans="1:20" ht="20.100000000000001" customHeight="1">
      <c r="A349" s="189" t="s">
        <v>2211</v>
      </c>
      <c r="B349" s="190">
        <v>0</v>
      </c>
      <c r="C349" s="190">
        <v>0</v>
      </c>
      <c r="D349" s="190">
        <v>1236.9000000000001</v>
      </c>
      <c r="E349" s="190">
        <v>1236.9000000000001</v>
      </c>
      <c r="F349" s="189" t="s">
        <v>145</v>
      </c>
      <c r="G349" s="78" t="s">
        <v>4002</v>
      </c>
      <c r="H349" s="78" t="s">
        <v>1928</v>
      </c>
      <c r="I349" s="78" t="s">
        <v>2212</v>
      </c>
      <c r="J349" s="78" t="s">
        <v>145</v>
      </c>
      <c r="K349" s="78" t="s">
        <v>145</v>
      </c>
      <c r="M349" s="78" t="s">
        <v>145</v>
      </c>
      <c r="O349" s="78" t="s">
        <v>145</v>
      </c>
      <c r="P349" s="78" t="s">
        <v>145</v>
      </c>
      <c r="Q349" s="78" t="s">
        <v>145</v>
      </c>
      <c r="R349" s="78" t="s">
        <v>145</v>
      </c>
      <c r="S349" s="78" t="s">
        <v>145</v>
      </c>
      <c r="T349" s="78" t="s">
        <v>145</v>
      </c>
    </row>
    <row r="350" spans="1:20" ht="20.100000000000001" customHeight="1">
      <c r="A350" s="189" t="s">
        <v>2213</v>
      </c>
      <c r="B350" s="190">
        <v>0</v>
      </c>
      <c r="C350" s="190">
        <v>0</v>
      </c>
      <c r="D350" s="190">
        <v>563.4</v>
      </c>
      <c r="E350" s="190">
        <v>563.4</v>
      </c>
      <c r="F350" s="189" t="s">
        <v>145</v>
      </c>
      <c r="G350" s="78" t="s">
        <v>4002</v>
      </c>
      <c r="H350" s="78" t="s">
        <v>1928</v>
      </c>
      <c r="I350" s="78" t="s">
        <v>2214</v>
      </c>
      <c r="J350" s="78" t="s">
        <v>145</v>
      </c>
      <c r="K350" s="78" t="s">
        <v>145</v>
      </c>
      <c r="M350" s="78" t="s">
        <v>145</v>
      </c>
      <c r="O350" s="78" t="s">
        <v>145</v>
      </c>
      <c r="P350" s="78" t="s">
        <v>145</v>
      </c>
      <c r="Q350" s="78" t="s">
        <v>145</v>
      </c>
      <c r="R350" s="78" t="s">
        <v>145</v>
      </c>
      <c r="S350" s="78" t="s">
        <v>145</v>
      </c>
      <c r="T350" s="78" t="s">
        <v>145</v>
      </c>
    </row>
    <row r="351" spans="1:20" ht="20.100000000000001" customHeight="1">
      <c r="A351" s="189" t="s">
        <v>1951</v>
      </c>
      <c r="B351" s="190">
        <v>0</v>
      </c>
      <c r="C351" s="190">
        <v>0</v>
      </c>
      <c r="D351" s="190">
        <v>2226.6999999999998</v>
      </c>
      <c r="E351" s="190">
        <v>2226.6999999999998</v>
      </c>
      <c r="F351" s="189" t="s">
        <v>145</v>
      </c>
      <c r="G351" s="78" t="s">
        <v>4002</v>
      </c>
      <c r="H351" s="78" t="s">
        <v>1928</v>
      </c>
      <c r="I351" s="78" t="s">
        <v>1952</v>
      </c>
      <c r="J351" s="78" t="s">
        <v>145</v>
      </c>
      <c r="K351" s="78" t="s">
        <v>145</v>
      </c>
      <c r="M351" s="78" t="s">
        <v>145</v>
      </c>
      <c r="O351" s="78" t="s">
        <v>145</v>
      </c>
      <c r="P351" s="78" t="s">
        <v>145</v>
      </c>
      <c r="Q351" s="78" t="s">
        <v>145</v>
      </c>
      <c r="R351" s="78" t="s">
        <v>145</v>
      </c>
      <c r="S351" s="78" t="s">
        <v>145</v>
      </c>
      <c r="T351" s="78" t="s">
        <v>145</v>
      </c>
    </row>
    <row r="352" spans="1:20" ht="20.100000000000001" customHeight="1">
      <c r="A352" s="189" t="s">
        <v>1930</v>
      </c>
      <c r="B352" s="190">
        <v>0</v>
      </c>
      <c r="C352" s="190">
        <v>0</v>
      </c>
      <c r="D352" s="190">
        <v>0</v>
      </c>
      <c r="E352" s="190">
        <v>0</v>
      </c>
      <c r="F352" s="189" t="s">
        <v>145</v>
      </c>
      <c r="G352" s="78" t="s">
        <v>4002</v>
      </c>
      <c r="H352" s="78" t="s">
        <v>1928</v>
      </c>
      <c r="I352" s="78" t="s">
        <v>145</v>
      </c>
      <c r="J352" s="78" t="s">
        <v>145</v>
      </c>
      <c r="K352" s="78" t="s">
        <v>145</v>
      </c>
      <c r="M352" s="78" t="s">
        <v>145</v>
      </c>
      <c r="O352" s="78" t="s">
        <v>145</v>
      </c>
      <c r="P352" s="78" t="s">
        <v>145</v>
      </c>
      <c r="Q352" s="78" t="s">
        <v>145</v>
      </c>
      <c r="R352" s="78" t="s">
        <v>145</v>
      </c>
      <c r="S352" s="78" t="s">
        <v>145</v>
      </c>
      <c r="T352" s="78" t="s">
        <v>145</v>
      </c>
    </row>
    <row r="353" spans="1:20" ht="20.100000000000001" customHeight="1">
      <c r="A353" s="189" t="s">
        <v>2215</v>
      </c>
      <c r="B353" s="190">
        <v>0</v>
      </c>
      <c r="C353" s="190">
        <v>0</v>
      </c>
      <c r="D353" s="190">
        <v>0</v>
      </c>
      <c r="E353" s="190">
        <v>0</v>
      </c>
      <c r="F353" s="189" t="s">
        <v>145</v>
      </c>
      <c r="G353" s="78" t="s">
        <v>4002</v>
      </c>
      <c r="H353" s="78" t="s">
        <v>1928</v>
      </c>
      <c r="I353" s="78" t="s">
        <v>2216</v>
      </c>
      <c r="J353" s="78" t="s">
        <v>145</v>
      </c>
      <c r="K353" s="78" t="s">
        <v>145</v>
      </c>
      <c r="M353" s="78" t="s">
        <v>145</v>
      </c>
      <c r="O353" s="78" t="s">
        <v>145</v>
      </c>
      <c r="P353" s="78" t="s">
        <v>145</v>
      </c>
      <c r="Q353" s="78" t="s">
        <v>145</v>
      </c>
      <c r="R353" s="78" t="s">
        <v>145</v>
      </c>
      <c r="S353" s="78" t="s">
        <v>145</v>
      </c>
      <c r="T353" s="78" t="s">
        <v>145</v>
      </c>
    </row>
    <row r="354" spans="1:20" ht="20.100000000000001" customHeight="1">
      <c r="A354" s="189" t="s">
        <v>2217</v>
      </c>
      <c r="B354" s="190">
        <v>0</v>
      </c>
      <c r="C354" s="190">
        <v>0</v>
      </c>
      <c r="D354" s="190">
        <v>0</v>
      </c>
      <c r="E354" s="190">
        <v>0</v>
      </c>
      <c r="F354" s="189" t="s">
        <v>145</v>
      </c>
      <c r="G354" s="78" t="s">
        <v>4002</v>
      </c>
      <c r="H354" s="78" t="s">
        <v>1928</v>
      </c>
      <c r="I354" s="78" t="s">
        <v>2218</v>
      </c>
      <c r="J354" s="78" t="s">
        <v>145</v>
      </c>
      <c r="K354" s="78" t="s">
        <v>145</v>
      </c>
      <c r="M354" s="78" t="s">
        <v>145</v>
      </c>
      <c r="O354" s="78" t="s">
        <v>145</v>
      </c>
      <c r="P354" s="78" t="s">
        <v>145</v>
      </c>
      <c r="Q354" s="78" t="s">
        <v>145</v>
      </c>
      <c r="R354" s="78" t="s">
        <v>145</v>
      </c>
      <c r="S354" s="78" t="s">
        <v>145</v>
      </c>
      <c r="T354" s="78" t="s">
        <v>145</v>
      </c>
    </row>
    <row r="355" spans="1:20" ht="20.100000000000001" customHeight="1">
      <c r="A355" s="189" t="s">
        <v>2219</v>
      </c>
      <c r="B355" s="190">
        <v>0</v>
      </c>
      <c r="C355" s="190">
        <v>0</v>
      </c>
      <c r="D355" s="190">
        <v>1746.4</v>
      </c>
      <c r="E355" s="190">
        <v>1746.4</v>
      </c>
      <c r="F355" s="189" t="s">
        <v>145</v>
      </c>
      <c r="G355" s="78" t="s">
        <v>4002</v>
      </c>
      <c r="H355" s="78" t="s">
        <v>1928</v>
      </c>
      <c r="I355" s="78" t="s">
        <v>2220</v>
      </c>
      <c r="J355" s="78" t="s">
        <v>145</v>
      </c>
      <c r="K355" s="78" t="s">
        <v>145</v>
      </c>
      <c r="M355" s="78" t="s">
        <v>145</v>
      </c>
      <c r="O355" s="78" t="s">
        <v>145</v>
      </c>
      <c r="P355" s="78" t="s">
        <v>145</v>
      </c>
      <c r="Q355" s="78" t="s">
        <v>145</v>
      </c>
      <c r="R355" s="78" t="s">
        <v>145</v>
      </c>
      <c r="S355" s="78" t="s">
        <v>145</v>
      </c>
      <c r="T355" s="78" t="s">
        <v>145</v>
      </c>
    </row>
    <row r="356" spans="1:20" ht="20.100000000000001" customHeight="1">
      <c r="A356" s="189" t="s">
        <v>2149</v>
      </c>
      <c r="B356" s="190">
        <v>0</v>
      </c>
      <c r="C356" s="190">
        <v>0</v>
      </c>
      <c r="D356" s="190">
        <v>0</v>
      </c>
      <c r="E356" s="190">
        <v>0</v>
      </c>
      <c r="F356" s="189" t="s">
        <v>145</v>
      </c>
      <c r="G356" s="78" t="s">
        <v>4002</v>
      </c>
      <c r="H356" s="78" t="s">
        <v>1928</v>
      </c>
      <c r="I356" s="78" t="s">
        <v>2150</v>
      </c>
      <c r="J356" s="78" t="s">
        <v>145</v>
      </c>
      <c r="K356" s="78" t="s">
        <v>145</v>
      </c>
      <c r="M356" s="78" t="s">
        <v>145</v>
      </c>
      <c r="O356" s="78" t="s">
        <v>145</v>
      </c>
      <c r="P356" s="78" t="s">
        <v>145</v>
      </c>
      <c r="Q356" s="78" t="s">
        <v>145</v>
      </c>
      <c r="R356" s="78" t="s">
        <v>145</v>
      </c>
      <c r="S356" s="78" t="s">
        <v>145</v>
      </c>
      <c r="T356" s="78" t="s">
        <v>145</v>
      </c>
    </row>
    <row r="357" spans="1:20" ht="20.100000000000001" customHeight="1">
      <c r="A357" s="189" t="s">
        <v>2221</v>
      </c>
      <c r="B357" s="190">
        <v>0</v>
      </c>
      <c r="C357" s="190">
        <v>0</v>
      </c>
      <c r="D357" s="190">
        <v>530.6</v>
      </c>
      <c r="E357" s="190">
        <v>530.6</v>
      </c>
      <c r="F357" s="189" t="s">
        <v>145</v>
      </c>
      <c r="G357" s="78" t="s">
        <v>4002</v>
      </c>
      <c r="H357" s="78" t="s">
        <v>1928</v>
      </c>
      <c r="I357" s="78" t="s">
        <v>2222</v>
      </c>
      <c r="J357" s="78" t="s">
        <v>145</v>
      </c>
      <c r="K357" s="78" t="s">
        <v>145</v>
      </c>
      <c r="M357" s="78" t="s">
        <v>145</v>
      </c>
      <c r="O357" s="78" t="s">
        <v>145</v>
      </c>
      <c r="P357" s="78" t="s">
        <v>145</v>
      </c>
      <c r="Q357" s="78" t="s">
        <v>145</v>
      </c>
      <c r="R357" s="78" t="s">
        <v>145</v>
      </c>
      <c r="S357" s="78" t="s">
        <v>145</v>
      </c>
      <c r="T357" s="78" t="s">
        <v>145</v>
      </c>
    </row>
    <row r="358" spans="1:20" ht="20.100000000000001" customHeight="1">
      <c r="A358" s="189" t="s">
        <v>1951</v>
      </c>
      <c r="B358" s="190">
        <v>0</v>
      </c>
      <c r="C358" s="190">
        <v>0</v>
      </c>
      <c r="D358" s="190">
        <v>2277</v>
      </c>
      <c r="E358" s="190">
        <v>2277</v>
      </c>
      <c r="F358" s="189" t="s">
        <v>145</v>
      </c>
      <c r="G358" s="78" t="s">
        <v>4002</v>
      </c>
      <c r="H358" s="78" t="s">
        <v>1928</v>
      </c>
      <c r="I358" s="78" t="s">
        <v>1952</v>
      </c>
      <c r="J358" s="78" t="s">
        <v>145</v>
      </c>
      <c r="K358" s="78" t="s">
        <v>145</v>
      </c>
      <c r="M358" s="78" t="s">
        <v>145</v>
      </c>
      <c r="O358" s="78" t="s">
        <v>145</v>
      </c>
      <c r="P358" s="78" t="s">
        <v>145</v>
      </c>
      <c r="Q358" s="78" t="s">
        <v>145</v>
      </c>
      <c r="R358" s="78" t="s">
        <v>145</v>
      </c>
      <c r="S358" s="78" t="s">
        <v>145</v>
      </c>
      <c r="T358" s="78" t="s">
        <v>145</v>
      </c>
    </row>
    <row r="359" spans="1:20" ht="20.100000000000001" customHeight="1">
      <c r="A359" s="189" t="s">
        <v>1965</v>
      </c>
      <c r="B359" s="191">
        <v>0</v>
      </c>
      <c r="C359" s="191">
        <v>0</v>
      </c>
      <c r="D359" s="191">
        <v>60719</v>
      </c>
      <c r="E359" s="191">
        <v>60719</v>
      </c>
      <c r="F359" s="190"/>
    </row>
    <row r="360" spans="1:20" ht="20.100000000000001" customHeight="1">
      <c r="A360" s="190"/>
      <c r="B360" s="190"/>
      <c r="C360" s="190"/>
      <c r="D360" s="190"/>
      <c r="E360" s="190"/>
      <c r="F360" s="190"/>
    </row>
    <row r="361" spans="1:20" ht="20.100000000000001" customHeight="1">
      <c r="A361" s="190" t="s">
        <v>3194</v>
      </c>
      <c r="B361" s="190"/>
      <c r="C361" s="190"/>
      <c r="D361" s="190"/>
      <c r="E361" s="190"/>
      <c r="F361" s="189" t="s">
        <v>145</v>
      </c>
      <c r="G361" s="78" t="s">
        <v>5400</v>
      </c>
      <c r="I361" s="78" t="s">
        <v>379</v>
      </c>
      <c r="J361" s="78" t="s">
        <v>1777</v>
      </c>
      <c r="K361" s="78" t="s">
        <v>381</v>
      </c>
    </row>
    <row r="362" spans="1:20" ht="20.100000000000001" customHeight="1">
      <c r="A362" s="189" t="s">
        <v>145</v>
      </c>
      <c r="B362" s="190"/>
      <c r="C362" s="190"/>
      <c r="D362" s="190"/>
      <c r="E362" s="190"/>
      <c r="F362" s="189" t="s">
        <v>145</v>
      </c>
      <c r="G362" s="78" t="s">
        <v>5400</v>
      </c>
      <c r="H362" s="78" t="s">
        <v>1926</v>
      </c>
      <c r="I362" s="78" t="s">
        <v>145</v>
      </c>
      <c r="J362" s="78" t="s">
        <v>145</v>
      </c>
      <c r="K362" s="78" t="s">
        <v>145</v>
      </c>
      <c r="L362">
        <v>1</v>
      </c>
      <c r="M362" s="78" t="s">
        <v>145</v>
      </c>
      <c r="O362" s="78" t="s">
        <v>145</v>
      </c>
      <c r="P362" s="78" t="s">
        <v>145</v>
      </c>
      <c r="Q362" s="78" t="s">
        <v>145</v>
      </c>
      <c r="R362" s="78" t="s">
        <v>145</v>
      </c>
      <c r="S362" s="78" t="s">
        <v>145</v>
      </c>
      <c r="T362" s="78" t="s">
        <v>145</v>
      </c>
    </row>
    <row r="363" spans="1:20" ht="20.100000000000001" customHeight="1">
      <c r="A363" s="189" t="s">
        <v>2223</v>
      </c>
      <c r="B363" s="190">
        <v>0</v>
      </c>
      <c r="C363" s="190">
        <v>0</v>
      </c>
      <c r="D363" s="190">
        <v>0</v>
      </c>
      <c r="E363" s="190">
        <v>0</v>
      </c>
      <c r="F363" s="189" t="s">
        <v>145</v>
      </c>
      <c r="G363" s="78" t="s">
        <v>5400</v>
      </c>
      <c r="H363" s="78" t="s">
        <v>1928</v>
      </c>
      <c r="I363" s="78" t="s">
        <v>2224</v>
      </c>
      <c r="J363" s="78" t="s">
        <v>145</v>
      </c>
      <c r="K363" s="78" t="s">
        <v>145</v>
      </c>
      <c r="M363" s="78" t="s">
        <v>145</v>
      </c>
      <c r="O363" s="78" t="s">
        <v>145</v>
      </c>
      <c r="P363" s="78" t="s">
        <v>145</v>
      </c>
      <c r="Q363" s="78" t="s">
        <v>145</v>
      </c>
      <c r="R363" s="78" t="s">
        <v>145</v>
      </c>
      <c r="S363" s="78" t="s">
        <v>145</v>
      </c>
      <c r="T363" s="78" t="s">
        <v>145</v>
      </c>
    </row>
    <row r="364" spans="1:20" ht="20.100000000000001" customHeight="1">
      <c r="A364" s="189" t="s">
        <v>1930</v>
      </c>
      <c r="B364" s="190">
        <v>0</v>
      </c>
      <c r="C364" s="190">
        <v>0</v>
      </c>
      <c r="D364" s="190">
        <v>0</v>
      </c>
      <c r="E364" s="190">
        <v>0</v>
      </c>
      <c r="F364" s="189" t="s">
        <v>145</v>
      </c>
      <c r="G364" s="78" t="s">
        <v>5400</v>
      </c>
      <c r="H364" s="78" t="s">
        <v>1928</v>
      </c>
      <c r="I364" s="78" t="s">
        <v>1930</v>
      </c>
      <c r="J364" s="78" t="s">
        <v>145</v>
      </c>
      <c r="K364" s="78" t="s">
        <v>145</v>
      </c>
      <c r="M364" s="78" t="s">
        <v>145</v>
      </c>
      <c r="O364" s="78" t="s">
        <v>145</v>
      </c>
      <c r="P364" s="78" t="s">
        <v>145</v>
      </c>
      <c r="Q364" s="78" t="s">
        <v>145</v>
      </c>
      <c r="R364" s="78" t="s">
        <v>145</v>
      </c>
      <c r="S364" s="78" t="s">
        <v>145</v>
      </c>
      <c r="T364" s="78" t="s">
        <v>145</v>
      </c>
    </row>
    <row r="365" spans="1:20" ht="20.100000000000001" customHeight="1">
      <c r="A365" s="189" t="s">
        <v>1931</v>
      </c>
      <c r="B365" s="190">
        <v>0</v>
      </c>
      <c r="C365" s="190">
        <v>0</v>
      </c>
      <c r="D365" s="190">
        <v>0</v>
      </c>
      <c r="E365" s="190">
        <v>0</v>
      </c>
      <c r="F365" s="189" t="s">
        <v>145</v>
      </c>
      <c r="G365" s="78" t="s">
        <v>5400</v>
      </c>
      <c r="H365" s="78" t="s">
        <v>1928</v>
      </c>
      <c r="I365" s="78" t="s">
        <v>1932</v>
      </c>
      <c r="J365" s="78" t="s">
        <v>145</v>
      </c>
      <c r="K365" s="78" t="s">
        <v>145</v>
      </c>
      <c r="M365" s="78" t="s">
        <v>145</v>
      </c>
      <c r="O365" s="78" t="s">
        <v>145</v>
      </c>
      <c r="P365" s="78" t="s">
        <v>145</v>
      </c>
      <c r="Q365" s="78" t="s">
        <v>145</v>
      </c>
      <c r="R365" s="78" t="s">
        <v>145</v>
      </c>
      <c r="S365" s="78" t="s">
        <v>145</v>
      </c>
      <c r="T365" s="78" t="s">
        <v>145</v>
      </c>
    </row>
    <row r="366" spans="1:20" ht="20.100000000000001" customHeight="1">
      <c r="A366" s="189" t="s">
        <v>1933</v>
      </c>
      <c r="B366" s="190">
        <v>0</v>
      </c>
      <c r="C366" s="190">
        <v>0</v>
      </c>
      <c r="D366" s="190">
        <v>0</v>
      </c>
      <c r="E366" s="190">
        <v>0</v>
      </c>
      <c r="F366" s="189" t="s">
        <v>145</v>
      </c>
      <c r="G366" s="78" t="s">
        <v>5400</v>
      </c>
      <c r="H366" s="78" t="s">
        <v>1928</v>
      </c>
      <c r="I366" s="78" t="s">
        <v>1934</v>
      </c>
      <c r="J366" s="78" t="s">
        <v>145</v>
      </c>
      <c r="K366" s="78" t="s">
        <v>145</v>
      </c>
      <c r="M366" s="78" t="s">
        <v>145</v>
      </c>
      <c r="O366" s="78" t="s">
        <v>145</v>
      </c>
      <c r="P366" s="78" t="s">
        <v>145</v>
      </c>
      <c r="Q366" s="78" t="s">
        <v>145</v>
      </c>
      <c r="R366" s="78" t="s">
        <v>145</v>
      </c>
      <c r="S366" s="78" t="s">
        <v>145</v>
      </c>
      <c r="T366" s="78" t="s">
        <v>145</v>
      </c>
    </row>
    <row r="367" spans="1:20" ht="20.100000000000001" customHeight="1">
      <c r="A367" s="189" t="s">
        <v>1935</v>
      </c>
      <c r="B367" s="190">
        <v>0</v>
      </c>
      <c r="C367" s="190">
        <v>0</v>
      </c>
      <c r="D367" s="190">
        <v>0</v>
      </c>
      <c r="E367" s="190">
        <v>0</v>
      </c>
      <c r="F367" s="189" t="s">
        <v>145</v>
      </c>
      <c r="G367" s="78" t="s">
        <v>5400</v>
      </c>
      <c r="H367" s="78" t="s">
        <v>1928</v>
      </c>
      <c r="I367" s="78" t="s">
        <v>1936</v>
      </c>
      <c r="J367" s="78" t="s">
        <v>145</v>
      </c>
      <c r="K367" s="78" t="s">
        <v>145</v>
      </c>
      <c r="M367" s="78" t="s">
        <v>145</v>
      </c>
      <c r="O367" s="78" t="s">
        <v>145</v>
      </c>
      <c r="P367" s="78" t="s">
        <v>145</v>
      </c>
      <c r="Q367" s="78" t="s">
        <v>145</v>
      </c>
      <c r="R367" s="78" t="s">
        <v>145</v>
      </c>
      <c r="S367" s="78" t="s">
        <v>145</v>
      </c>
      <c r="T367" s="78" t="s">
        <v>145</v>
      </c>
    </row>
    <row r="368" spans="1:20" ht="20.100000000000001" customHeight="1">
      <c r="A368" s="189" t="s">
        <v>1937</v>
      </c>
      <c r="B368" s="190">
        <v>0</v>
      </c>
      <c r="C368" s="190">
        <v>0</v>
      </c>
      <c r="D368" s="190">
        <v>0</v>
      </c>
      <c r="E368" s="190">
        <v>0</v>
      </c>
      <c r="F368" s="189" t="s">
        <v>145</v>
      </c>
      <c r="G368" s="78" t="s">
        <v>5400</v>
      </c>
      <c r="H368" s="78" t="s">
        <v>1928</v>
      </c>
      <c r="I368" s="78" t="s">
        <v>1938</v>
      </c>
      <c r="J368" s="78" t="s">
        <v>145</v>
      </c>
      <c r="K368" s="78" t="s">
        <v>145</v>
      </c>
      <c r="M368" s="78" t="s">
        <v>145</v>
      </c>
      <c r="O368" s="78" t="s">
        <v>145</v>
      </c>
      <c r="P368" s="78" t="s">
        <v>145</v>
      </c>
      <c r="Q368" s="78" t="s">
        <v>145</v>
      </c>
      <c r="R368" s="78" t="s">
        <v>145</v>
      </c>
      <c r="S368" s="78" t="s">
        <v>145</v>
      </c>
      <c r="T368" s="78" t="s">
        <v>145</v>
      </c>
    </row>
    <row r="369" spans="1:20" ht="20.100000000000001" customHeight="1">
      <c r="A369" s="189" t="s">
        <v>1939</v>
      </c>
      <c r="B369" s="190">
        <v>0</v>
      </c>
      <c r="C369" s="190">
        <v>0</v>
      </c>
      <c r="D369" s="190">
        <v>0</v>
      </c>
      <c r="E369" s="190">
        <v>0</v>
      </c>
      <c r="F369" s="189" t="s">
        <v>145</v>
      </c>
      <c r="G369" s="78" t="s">
        <v>5400</v>
      </c>
      <c r="H369" s="78" t="s">
        <v>1928</v>
      </c>
      <c r="I369" s="78" t="s">
        <v>1940</v>
      </c>
      <c r="J369" s="78" t="s">
        <v>145</v>
      </c>
      <c r="K369" s="78" t="s">
        <v>145</v>
      </c>
      <c r="M369" s="78" t="s">
        <v>145</v>
      </c>
      <c r="O369" s="78" t="s">
        <v>145</v>
      </c>
      <c r="P369" s="78" t="s">
        <v>145</v>
      </c>
      <c r="Q369" s="78" t="s">
        <v>145</v>
      </c>
      <c r="R369" s="78" t="s">
        <v>145</v>
      </c>
      <c r="S369" s="78" t="s">
        <v>145</v>
      </c>
      <c r="T369" s="78" t="s">
        <v>145</v>
      </c>
    </row>
    <row r="370" spans="1:20" ht="20.100000000000001" customHeight="1">
      <c r="A370" s="189" t="s">
        <v>1941</v>
      </c>
      <c r="B370" s="190">
        <v>0</v>
      </c>
      <c r="C370" s="190">
        <v>0</v>
      </c>
      <c r="D370" s="190">
        <v>0</v>
      </c>
      <c r="E370" s="190">
        <v>0</v>
      </c>
      <c r="F370" s="189" t="s">
        <v>145</v>
      </c>
      <c r="G370" s="78" t="s">
        <v>5400</v>
      </c>
      <c r="H370" s="78" t="s">
        <v>1928</v>
      </c>
      <c r="I370" s="78" t="s">
        <v>1942</v>
      </c>
      <c r="J370" s="78" t="s">
        <v>145</v>
      </c>
      <c r="K370" s="78" t="s">
        <v>145</v>
      </c>
      <c r="M370" s="78" t="s">
        <v>145</v>
      </c>
      <c r="O370" s="78" t="s">
        <v>145</v>
      </c>
      <c r="P370" s="78" t="s">
        <v>145</v>
      </c>
      <c r="Q370" s="78" t="s">
        <v>145</v>
      </c>
      <c r="R370" s="78" t="s">
        <v>145</v>
      </c>
      <c r="S370" s="78" t="s">
        <v>145</v>
      </c>
      <c r="T370" s="78" t="s">
        <v>145</v>
      </c>
    </row>
    <row r="371" spans="1:20" ht="20.100000000000001" customHeight="1">
      <c r="A371" s="189" t="s">
        <v>2225</v>
      </c>
      <c r="B371" s="190">
        <v>0</v>
      </c>
      <c r="C371" s="190">
        <v>0</v>
      </c>
      <c r="D371" s="190">
        <v>0</v>
      </c>
      <c r="E371" s="190">
        <v>0</v>
      </c>
      <c r="F371" s="189" t="s">
        <v>145</v>
      </c>
      <c r="G371" s="78" t="s">
        <v>5400</v>
      </c>
      <c r="H371" s="78" t="s">
        <v>1928</v>
      </c>
      <c r="I371" s="78" t="s">
        <v>2226</v>
      </c>
      <c r="J371" s="78" t="s">
        <v>145</v>
      </c>
      <c r="K371" s="78" t="s">
        <v>145</v>
      </c>
      <c r="M371" s="78" t="s">
        <v>145</v>
      </c>
      <c r="O371" s="78" t="s">
        <v>145</v>
      </c>
      <c r="P371" s="78" t="s">
        <v>145</v>
      </c>
      <c r="Q371" s="78" t="s">
        <v>145</v>
      </c>
      <c r="R371" s="78" t="s">
        <v>145</v>
      </c>
      <c r="S371" s="78" t="s">
        <v>145</v>
      </c>
      <c r="T371" s="78" t="s">
        <v>145</v>
      </c>
    </row>
    <row r="372" spans="1:20" ht="20.100000000000001" customHeight="1">
      <c r="A372" s="189" t="s">
        <v>1930</v>
      </c>
      <c r="B372" s="190">
        <v>0</v>
      </c>
      <c r="C372" s="190">
        <v>0</v>
      </c>
      <c r="D372" s="190">
        <v>0</v>
      </c>
      <c r="E372" s="190">
        <v>0</v>
      </c>
      <c r="F372" s="189" t="s">
        <v>145</v>
      </c>
      <c r="G372" s="78" t="s">
        <v>5400</v>
      </c>
      <c r="H372" s="78" t="s">
        <v>1928</v>
      </c>
      <c r="I372" s="78" t="s">
        <v>145</v>
      </c>
      <c r="J372" s="78" t="s">
        <v>145</v>
      </c>
      <c r="K372" s="78" t="s">
        <v>145</v>
      </c>
      <c r="M372" s="78" t="s">
        <v>145</v>
      </c>
      <c r="O372" s="78" t="s">
        <v>145</v>
      </c>
      <c r="P372" s="78" t="s">
        <v>145</v>
      </c>
      <c r="Q372" s="78" t="s">
        <v>145</v>
      </c>
      <c r="R372" s="78" t="s">
        <v>145</v>
      </c>
      <c r="S372" s="78" t="s">
        <v>145</v>
      </c>
      <c r="T372" s="78" t="s">
        <v>145</v>
      </c>
    </row>
    <row r="373" spans="1:20" ht="20.100000000000001" customHeight="1">
      <c r="A373" s="189" t="s">
        <v>2227</v>
      </c>
      <c r="B373" s="190">
        <v>331.1</v>
      </c>
      <c r="C373" s="190">
        <v>0</v>
      </c>
      <c r="D373" s="190">
        <v>0</v>
      </c>
      <c r="E373" s="190">
        <v>331.1</v>
      </c>
      <c r="F373" s="189" t="s">
        <v>145</v>
      </c>
      <c r="G373" s="78" t="s">
        <v>5400</v>
      </c>
      <c r="H373" s="78" t="s">
        <v>1928</v>
      </c>
      <c r="I373" s="78" t="s">
        <v>1946</v>
      </c>
      <c r="J373" s="78" t="s">
        <v>145</v>
      </c>
      <c r="K373" s="78" t="s">
        <v>145</v>
      </c>
      <c r="M373" s="78" t="s">
        <v>145</v>
      </c>
      <c r="O373" s="78" t="s">
        <v>145</v>
      </c>
      <c r="P373" s="78" t="s">
        <v>145</v>
      </c>
      <c r="Q373" s="78" t="s">
        <v>145</v>
      </c>
      <c r="R373" s="78" t="s">
        <v>145</v>
      </c>
      <c r="S373" s="78" t="s">
        <v>145</v>
      </c>
      <c r="T373" s="78" t="s">
        <v>145</v>
      </c>
    </row>
    <row r="374" spans="1:20" ht="20.100000000000001" customHeight="1">
      <c r="A374" s="189" t="s">
        <v>2228</v>
      </c>
      <c r="B374" s="190">
        <v>0</v>
      </c>
      <c r="C374" s="190">
        <v>967.9</v>
      </c>
      <c r="D374" s="190">
        <v>0</v>
      </c>
      <c r="E374" s="190">
        <v>967.9</v>
      </c>
      <c r="F374" s="189" t="s">
        <v>145</v>
      </c>
      <c r="G374" s="78" t="s">
        <v>5400</v>
      </c>
      <c r="H374" s="78" t="s">
        <v>1928</v>
      </c>
      <c r="I374" s="78" t="s">
        <v>1948</v>
      </c>
      <c r="J374" s="78" t="s">
        <v>145</v>
      </c>
      <c r="K374" s="78" t="s">
        <v>145</v>
      </c>
      <c r="M374" s="78" t="s">
        <v>145</v>
      </c>
      <c r="O374" s="78" t="s">
        <v>145</v>
      </c>
      <c r="P374" s="78" t="s">
        <v>145</v>
      </c>
      <c r="Q374" s="78" t="s">
        <v>145</v>
      </c>
      <c r="R374" s="78" t="s">
        <v>145</v>
      </c>
      <c r="S374" s="78" t="s">
        <v>145</v>
      </c>
      <c r="T374" s="78" t="s">
        <v>145</v>
      </c>
    </row>
    <row r="375" spans="1:20" ht="20.100000000000001" customHeight="1">
      <c r="A375" s="189" t="s">
        <v>2229</v>
      </c>
      <c r="B375" s="190">
        <v>0</v>
      </c>
      <c r="C375" s="190">
        <v>0</v>
      </c>
      <c r="D375" s="190">
        <v>407</v>
      </c>
      <c r="E375" s="190">
        <v>407</v>
      </c>
      <c r="F375" s="189" t="s">
        <v>145</v>
      </c>
      <c r="G375" s="78" t="s">
        <v>5400</v>
      </c>
      <c r="H375" s="78" t="s">
        <v>1928</v>
      </c>
      <c r="I375" s="78" t="s">
        <v>1950</v>
      </c>
      <c r="J375" s="78" t="s">
        <v>145</v>
      </c>
      <c r="K375" s="78" t="s">
        <v>145</v>
      </c>
      <c r="M375" s="78" t="s">
        <v>145</v>
      </c>
      <c r="O375" s="78" t="s">
        <v>145</v>
      </c>
      <c r="P375" s="78" t="s">
        <v>145</v>
      </c>
      <c r="Q375" s="78" t="s">
        <v>145</v>
      </c>
      <c r="R375" s="78" t="s">
        <v>145</v>
      </c>
      <c r="S375" s="78" t="s">
        <v>145</v>
      </c>
      <c r="T375" s="78" t="s">
        <v>145</v>
      </c>
    </row>
    <row r="376" spans="1:20" ht="20.100000000000001" customHeight="1">
      <c r="A376" s="189" t="s">
        <v>1951</v>
      </c>
      <c r="B376" s="190">
        <v>331.1</v>
      </c>
      <c r="C376" s="190">
        <v>967.9</v>
      </c>
      <c r="D376" s="190">
        <v>407</v>
      </c>
      <c r="E376" s="190">
        <v>1706</v>
      </c>
      <c r="F376" s="189" t="s">
        <v>145</v>
      </c>
      <c r="G376" s="78" t="s">
        <v>5400</v>
      </c>
      <c r="H376" s="78" t="s">
        <v>1928</v>
      </c>
      <c r="I376" s="78" t="s">
        <v>1952</v>
      </c>
      <c r="J376" s="78" t="s">
        <v>145</v>
      </c>
      <c r="K376" s="78" t="s">
        <v>145</v>
      </c>
      <c r="M376" s="78" t="s">
        <v>145</v>
      </c>
      <c r="O376" s="78" t="s">
        <v>145</v>
      </c>
      <c r="P376" s="78" t="s">
        <v>145</v>
      </c>
      <c r="Q376" s="78" t="s">
        <v>145</v>
      </c>
      <c r="R376" s="78" t="s">
        <v>145</v>
      </c>
      <c r="S376" s="78" t="s">
        <v>145</v>
      </c>
      <c r="T376" s="78" t="s">
        <v>145</v>
      </c>
    </row>
    <row r="377" spans="1:20" ht="20.100000000000001" customHeight="1">
      <c r="A377" s="189" t="s">
        <v>1965</v>
      </c>
      <c r="B377" s="191">
        <v>331</v>
      </c>
      <c r="C377" s="191">
        <v>967</v>
      </c>
      <c r="D377" s="191">
        <v>407</v>
      </c>
      <c r="E377" s="191">
        <v>1705</v>
      </c>
      <c r="F377" s="190"/>
    </row>
    <row r="378" spans="1:20" ht="20.100000000000001" customHeight="1">
      <c r="A378" s="190"/>
      <c r="B378" s="190"/>
      <c r="C378" s="190"/>
      <c r="D378" s="190"/>
      <c r="E378" s="190"/>
      <c r="F378" s="190"/>
    </row>
    <row r="379" spans="1:20" ht="20.100000000000001" customHeight="1">
      <c r="A379" s="190" t="s">
        <v>3195</v>
      </c>
      <c r="B379" s="190"/>
      <c r="C379" s="190"/>
      <c r="D379" s="190"/>
      <c r="E379" s="190"/>
      <c r="F379" s="189" t="s">
        <v>145</v>
      </c>
      <c r="G379" s="78" t="s">
        <v>5403</v>
      </c>
      <c r="I379" s="78" t="s">
        <v>1779</v>
      </c>
      <c r="J379" s="78" t="s">
        <v>1780</v>
      </c>
      <c r="K379" s="78" t="s">
        <v>381</v>
      </c>
    </row>
    <row r="380" spans="1:20" ht="20.100000000000001" customHeight="1">
      <c r="A380" s="189" t="s">
        <v>145</v>
      </c>
      <c r="B380" s="190"/>
      <c r="C380" s="190"/>
      <c r="D380" s="190"/>
      <c r="E380" s="190"/>
      <c r="F380" s="189" t="s">
        <v>145</v>
      </c>
      <c r="G380" s="78" t="s">
        <v>5403</v>
      </c>
      <c r="H380" s="78" t="s">
        <v>1926</v>
      </c>
      <c r="I380" s="78" t="s">
        <v>145</v>
      </c>
      <c r="J380" s="78" t="s">
        <v>145</v>
      </c>
      <c r="K380" s="78" t="s">
        <v>381</v>
      </c>
      <c r="L380">
        <v>1</v>
      </c>
      <c r="M380" s="78" t="s">
        <v>145</v>
      </c>
      <c r="O380" s="78" t="s">
        <v>145</v>
      </c>
      <c r="P380" s="78" t="s">
        <v>145</v>
      </c>
      <c r="Q380" s="78" t="s">
        <v>145</v>
      </c>
      <c r="R380" s="78" t="s">
        <v>145</v>
      </c>
      <c r="S380" s="78" t="s">
        <v>145</v>
      </c>
      <c r="T380" s="78" t="s">
        <v>145</v>
      </c>
    </row>
    <row r="381" spans="1:20" ht="20.100000000000001" customHeight="1">
      <c r="A381" s="189" t="s">
        <v>2230</v>
      </c>
      <c r="B381" s="190">
        <v>0</v>
      </c>
      <c r="C381" s="190">
        <v>0</v>
      </c>
      <c r="D381" s="190">
        <v>0</v>
      </c>
      <c r="E381" s="190">
        <v>0</v>
      </c>
      <c r="F381" s="189" t="s">
        <v>145</v>
      </c>
      <c r="G381" s="78" t="s">
        <v>5403</v>
      </c>
      <c r="H381" s="78" t="s">
        <v>1928</v>
      </c>
      <c r="I381" s="78" t="s">
        <v>2231</v>
      </c>
      <c r="J381" s="78" t="s">
        <v>145</v>
      </c>
      <c r="K381" s="78" t="s">
        <v>145</v>
      </c>
      <c r="M381" s="78" t="s">
        <v>145</v>
      </c>
      <c r="O381" s="78" t="s">
        <v>145</v>
      </c>
      <c r="P381" s="78" t="s">
        <v>145</v>
      </c>
      <c r="Q381" s="78" t="s">
        <v>145</v>
      </c>
      <c r="R381" s="78" t="s">
        <v>145</v>
      </c>
      <c r="S381" s="78" t="s">
        <v>145</v>
      </c>
      <c r="T381" s="78" t="s">
        <v>145</v>
      </c>
    </row>
    <row r="382" spans="1:20" ht="20.100000000000001" customHeight="1">
      <c r="A382" s="189" t="s">
        <v>1969</v>
      </c>
      <c r="B382" s="190">
        <v>0</v>
      </c>
      <c r="C382" s="190">
        <v>0</v>
      </c>
      <c r="D382" s="190">
        <v>0</v>
      </c>
      <c r="E382" s="190">
        <v>0</v>
      </c>
      <c r="F382" s="189" t="s">
        <v>145</v>
      </c>
      <c r="G382" s="78" t="s">
        <v>5403</v>
      </c>
      <c r="H382" s="78" t="s">
        <v>1928</v>
      </c>
      <c r="I382" s="78" t="s">
        <v>1970</v>
      </c>
      <c r="J382" s="78" t="s">
        <v>145</v>
      </c>
      <c r="K382" s="78" t="s">
        <v>145</v>
      </c>
      <c r="M382" s="78" t="s">
        <v>145</v>
      </c>
      <c r="O382" s="78" t="s">
        <v>145</v>
      </c>
      <c r="P382" s="78" t="s">
        <v>145</v>
      </c>
      <c r="Q382" s="78" t="s">
        <v>145</v>
      </c>
      <c r="R382" s="78" t="s">
        <v>145</v>
      </c>
      <c r="S382" s="78" t="s">
        <v>145</v>
      </c>
      <c r="T382" s="78" t="s">
        <v>145</v>
      </c>
    </row>
    <row r="383" spans="1:20" ht="20.100000000000001" customHeight="1">
      <c r="A383" s="189" t="s">
        <v>1971</v>
      </c>
      <c r="B383" s="190">
        <v>0</v>
      </c>
      <c r="C383" s="190">
        <v>0</v>
      </c>
      <c r="D383" s="190">
        <v>0</v>
      </c>
      <c r="E383" s="190">
        <v>0</v>
      </c>
      <c r="F383" s="189" t="s">
        <v>145</v>
      </c>
      <c r="G383" s="78" t="s">
        <v>5403</v>
      </c>
      <c r="H383" s="78" t="s">
        <v>1928</v>
      </c>
      <c r="I383" s="78" t="s">
        <v>1972</v>
      </c>
      <c r="J383" s="78" t="s">
        <v>145</v>
      </c>
      <c r="K383" s="78" t="s">
        <v>145</v>
      </c>
      <c r="M383" s="78" t="s">
        <v>145</v>
      </c>
      <c r="O383" s="78" t="s">
        <v>145</v>
      </c>
      <c r="P383" s="78" t="s">
        <v>145</v>
      </c>
      <c r="Q383" s="78" t="s">
        <v>145</v>
      </c>
      <c r="R383" s="78" t="s">
        <v>145</v>
      </c>
      <c r="S383" s="78" t="s">
        <v>145</v>
      </c>
      <c r="T383" s="78" t="s">
        <v>145</v>
      </c>
    </row>
    <row r="384" spans="1:20" ht="20.100000000000001" customHeight="1">
      <c r="A384" s="189" t="s">
        <v>1973</v>
      </c>
      <c r="B384" s="190">
        <v>0</v>
      </c>
      <c r="C384" s="190">
        <v>0</v>
      </c>
      <c r="D384" s="190">
        <v>0</v>
      </c>
      <c r="E384" s="190">
        <v>0</v>
      </c>
      <c r="F384" s="189" t="s">
        <v>145</v>
      </c>
      <c r="G384" s="78" t="s">
        <v>5403</v>
      </c>
      <c r="H384" s="78" t="s">
        <v>1928</v>
      </c>
      <c r="I384" s="78" t="s">
        <v>1974</v>
      </c>
      <c r="J384" s="78" t="s">
        <v>145</v>
      </c>
      <c r="K384" s="78" t="s">
        <v>145</v>
      </c>
      <c r="M384" s="78" t="s">
        <v>145</v>
      </c>
      <c r="O384" s="78" t="s">
        <v>145</v>
      </c>
      <c r="P384" s="78" t="s">
        <v>145</v>
      </c>
      <c r="Q384" s="78" t="s">
        <v>145</v>
      </c>
      <c r="R384" s="78" t="s">
        <v>145</v>
      </c>
      <c r="S384" s="78" t="s">
        <v>145</v>
      </c>
      <c r="T384" s="78" t="s">
        <v>145</v>
      </c>
    </row>
    <row r="385" spans="1:20" ht="20.100000000000001" customHeight="1">
      <c r="A385" s="189" t="s">
        <v>1930</v>
      </c>
      <c r="B385" s="190">
        <v>0</v>
      </c>
      <c r="C385" s="190">
        <v>0</v>
      </c>
      <c r="D385" s="190">
        <v>0</v>
      </c>
      <c r="E385" s="190">
        <v>0</v>
      </c>
      <c r="F385" s="189" t="s">
        <v>145</v>
      </c>
      <c r="G385" s="78" t="s">
        <v>5403</v>
      </c>
      <c r="H385" s="78" t="s">
        <v>1928</v>
      </c>
      <c r="I385" s="78" t="s">
        <v>145</v>
      </c>
      <c r="J385" s="78" t="s">
        <v>145</v>
      </c>
      <c r="K385" s="78" t="s">
        <v>145</v>
      </c>
      <c r="M385" s="78" t="s">
        <v>145</v>
      </c>
      <c r="O385" s="78" t="s">
        <v>145</v>
      </c>
      <c r="P385" s="78" t="s">
        <v>145</v>
      </c>
      <c r="Q385" s="78" t="s">
        <v>145</v>
      </c>
      <c r="R385" s="78" t="s">
        <v>145</v>
      </c>
      <c r="S385" s="78" t="s">
        <v>145</v>
      </c>
      <c r="T385" s="78" t="s">
        <v>145</v>
      </c>
    </row>
    <row r="386" spans="1:20" ht="20.100000000000001" customHeight="1">
      <c r="A386" s="189" t="s">
        <v>1975</v>
      </c>
      <c r="B386" s="190">
        <v>0</v>
      </c>
      <c r="C386" s="190">
        <v>0</v>
      </c>
      <c r="D386" s="190">
        <v>0</v>
      </c>
      <c r="E386" s="190">
        <v>0</v>
      </c>
      <c r="F386" s="189" t="s">
        <v>145</v>
      </c>
      <c r="G386" s="78" t="s">
        <v>5403</v>
      </c>
      <c r="H386" s="78" t="s">
        <v>1928</v>
      </c>
      <c r="I386" s="78" t="s">
        <v>1976</v>
      </c>
      <c r="J386" s="78" t="s">
        <v>145</v>
      </c>
      <c r="K386" s="78" t="s">
        <v>145</v>
      </c>
      <c r="M386" s="78" t="s">
        <v>145</v>
      </c>
      <c r="O386" s="78" t="s">
        <v>145</v>
      </c>
      <c r="P386" s="78" t="s">
        <v>145</v>
      </c>
      <c r="Q386" s="78" t="s">
        <v>145</v>
      </c>
      <c r="R386" s="78" t="s">
        <v>145</v>
      </c>
      <c r="S386" s="78" t="s">
        <v>145</v>
      </c>
      <c r="T386" s="78" t="s">
        <v>145</v>
      </c>
    </row>
    <row r="387" spans="1:20" ht="20.100000000000001" customHeight="1">
      <c r="A387" s="189" t="s">
        <v>2232</v>
      </c>
      <c r="B387" s="190">
        <v>0</v>
      </c>
      <c r="C387" s="190">
        <v>0</v>
      </c>
      <c r="D387" s="190">
        <v>0</v>
      </c>
      <c r="E387" s="190">
        <v>0</v>
      </c>
      <c r="F387" s="189" t="s">
        <v>145</v>
      </c>
      <c r="G387" s="78" t="s">
        <v>5403</v>
      </c>
      <c r="H387" s="78" t="s">
        <v>1928</v>
      </c>
      <c r="I387" s="78" t="s">
        <v>2233</v>
      </c>
      <c r="J387" s="78" t="s">
        <v>145</v>
      </c>
      <c r="K387" s="78" t="s">
        <v>145</v>
      </c>
      <c r="M387" s="78" t="s">
        <v>145</v>
      </c>
      <c r="O387" s="78" t="s">
        <v>145</v>
      </c>
      <c r="P387" s="78" t="s">
        <v>145</v>
      </c>
      <c r="Q387" s="78" t="s">
        <v>145</v>
      </c>
      <c r="R387" s="78" t="s">
        <v>145</v>
      </c>
      <c r="S387" s="78" t="s">
        <v>145</v>
      </c>
      <c r="T387" s="78" t="s">
        <v>145</v>
      </c>
    </row>
    <row r="388" spans="1:20" ht="20.100000000000001" customHeight="1">
      <c r="A388" s="189" t="s">
        <v>1979</v>
      </c>
      <c r="B388" s="190">
        <v>0</v>
      </c>
      <c r="C388" s="190">
        <v>0</v>
      </c>
      <c r="D388" s="190">
        <v>0</v>
      </c>
      <c r="E388" s="190">
        <v>0</v>
      </c>
      <c r="F388" s="189" t="s">
        <v>145</v>
      </c>
      <c r="G388" s="78" t="s">
        <v>5403</v>
      </c>
      <c r="H388" s="78" t="s">
        <v>1928</v>
      </c>
      <c r="I388" s="78" t="s">
        <v>1980</v>
      </c>
      <c r="J388" s="78" t="s">
        <v>145</v>
      </c>
      <c r="K388" s="78" t="s">
        <v>145</v>
      </c>
      <c r="M388" s="78" t="s">
        <v>145</v>
      </c>
      <c r="O388" s="78" t="s">
        <v>145</v>
      </c>
      <c r="P388" s="78" t="s">
        <v>145</v>
      </c>
      <c r="Q388" s="78" t="s">
        <v>145</v>
      </c>
      <c r="R388" s="78" t="s">
        <v>145</v>
      </c>
      <c r="S388" s="78" t="s">
        <v>145</v>
      </c>
      <c r="T388" s="78" t="s">
        <v>145</v>
      </c>
    </row>
    <row r="389" spans="1:20" ht="20.100000000000001" customHeight="1">
      <c r="A389" s="189" t="s">
        <v>1981</v>
      </c>
      <c r="B389" s="190">
        <v>0</v>
      </c>
      <c r="C389" s="190">
        <v>0</v>
      </c>
      <c r="D389" s="190">
        <v>0</v>
      </c>
      <c r="E389" s="190">
        <v>0</v>
      </c>
      <c r="F389" s="189" t="s">
        <v>145</v>
      </c>
      <c r="G389" s="78" t="s">
        <v>5403</v>
      </c>
      <c r="H389" s="78" t="s">
        <v>1928</v>
      </c>
      <c r="I389" s="78" t="s">
        <v>1982</v>
      </c>
      <c r="J389" s="78" t="s">
        <v>145</v>
      </c>
      <c r="K389" s="78" t="s">
        <v>145</v>
      </c>
      <c r="M389" s="78" t="s">
        <v>145</v>
      </c>
      <c r="O389" s="78" t="s">
        <v>145</v>
      </c>
      <c r="P389" s="78" t="s">
        <v>145</v>
      </c>
      <c r="Q389" s="78" t="s">
        <v>145</v>
      </c>
      <c r="R389" s="78" t="s">
        <v>145</v>
      </c>
      <c r="S389" s="78" t="s">
        <v>145</v>
      </c>
      <c r="T389" s="78" t="s">
        <v>145</v>
      </c>
    </row>
    <row r="390" spans="1:20" ht="20.100000000000001" customHeight="1">
      <c r="A390" s="189" t="s">
        <v>2234</v>
      </c>
      <c r="B390" s="190">
        <v>0</v>
      </c>
      <c r="C390" s="190">
        <v>0</v>
      </c>
      <c r="D390" s="190">
        <v>0</v>
      </c>
      <c r="E390" s="190">
        <v>0</v>
      </c>
      <c r="F390" s="189" t="s">
        <v>145</v>
      </c>
      <c r="G390" s="78" t="s">
        <v>5403</v>
      </c>
      <c r="H390" s="78" t="s">
        <v>1928</v>
      </c>
      <c r="I390" s="78" t="s">
        <v>1984</v>
      </c>
      <c r="J390" s="78" t="s">
        <v>145</v>
      </c>
      <c r="K390" s="78" t="s">
        <v>145</v>
      </c>
      <c r="M390" s="78" t="s">
        <v>145</v>
      </c>
      <c r="O390" s="78" t="s">
        <v>145</v>
      </c>
      <c r="P390" s="78" t="s">
        <v>145</v>
      </c>
      <c r="Q390" s="78" t="s">
        <v>145</v>
      </c>
      <c r="R390" s="78" t="s">
        <v>145</v>
      </c>
      <c r="S390" s="78" t="s">
        <v>145</v>
      </c>
      <c r="T390" s="78" t="s">
        <v>145</v>
      </c>
    </row>
    <row r="391" spans="1:20" ht="20.100000000000001" customHeight="1">
      <c r="A391" s="189" t="s">
        <v>1985</v>
      </c>
      <c r="B391" s="190">
        <v>0</v>
      </c>
      <c r="C391" s="190">
        <v>0</v>
      </c>
      <c r="D391" s="190">
        <v>0</v>
      </c>
      <c r="E391" s="190">
        <v>0</v>
      </c>
      <c r="F391" s="189" t="s">
        <v>145</v>
      </c>
      <c r="G391" s="78" t="s">
        <v>5403</v>
      </c>
      <c r="H391" s="78" t="s">
        <v>1928</v>
      </c>
      <c r="I391" s="78" t="s">
        <v>1986</v>
      </c>
      <c r="J391" s="78" t="s">
        <v>145</v>
      </c>
      <c r="K391" s="78" t="s">
        <v>145</v>
      </c>
      <c r="M391" s="78" t="s">
        <v>145</v>
      </c>
      <c r="O391" s="78" t="s">
        <v>145</v>
      </c>
      <c r="P391" s="78" t="s">
        <v>145</v>
      </c>
      <c r="Q391" s="78" t="s">
        <v>145</v>
      </c>
      <c r="R391" s="78" t="s">
        <v>145</v>
      </c>
      <c r="S391" s="78" t="s">
        <v>145</v>
      </c>
      <c r="T391" s="78" t="s">
        <v>145</v>
      </c>
    </row>
    <row r="392" spans="1:20" ht="20.100000000000001" customHeight="1">
      <c r="A392" s="189" t="s">
        <v>1987</v>
      </c>
      <c r="B392" s="190">
        <v>0</v>
      </c>
      <c r="C392" s="190">
        <v>0</v>
      </c>
      <c r="D392" s="190">
        <v>0</v>
      </c>
      <c r="E392" s="190">
        <v>0</v>
      </c>
      <c r="F392" s="189" t="s">
        <v>145</v>
      </c>
      <c r="G392" s="78" t="s">
        <v>5403</v>
      </c>
      <c r="H392" s="78" t="s">
        <v>1928</v>
      </c>
      <c r="I392" s="78" t="s">
        <v>1988</v>
      </c>
      <c r="J392" s="78" t="s">
        <v>145</v>
      </c>
      <c r="K392" s="78" t="s">
        <v>145</v>
      </c>
      <c r="M392" s="78" t="s">
        <v>145</v>
      </c>
      <c r="O392" s="78" t="s">
        <v>145</v>
      </c>
      <c r="P392" s="78" t="s">
        <v>145</v>
      </c>
      <c r="Q392" s="78" t="s">
        <v>145</v>
      </c>
      <c r="R392" s="78" t="s">
        <v>145</v>
      </c>
      <c r="S392" s="78" t="s">
        <v>145</v>
      </c>
      <c r="T392" s="78" t="s">
        <v>145</v>
      </c>
    </row>
    <row r="393" spans="1:20" ht="20.100000000000001" customHeight="1">
      <c r="A393" s="189" t="s">
        <v>1989</v>
      </c>
      <c r="B393" s="190">
        <v>0</v>
      </c>
      <c r="C393" s="190">
        <v>0</v>
      </c>
      <c r="D393" s="190">
        <v>0</v>
      </c>
      <c r="E393" s="190">
        <v>0</v>
      </c>
      <c r="F393" s="189" t="s">
        <v>145</v>
      </c>
      <c r="G393" s="78" t="s">
        <v>5403</v>
      </c>
      <c r="H393" s="78" t="s">
        <v>1928</v>
      </c>
      <c r="I393" s="78" t="s">
        <v>1990</v>
      </c>
      <c r="J393" s="78" t="s">
        <v>145</v>
      </c>
      <c r="K393" s="78" t="s">
        <v>145</v>
      </c>
      <c r="M393" s="78" t="s">
        <v>145</v>
      </c>
      <c r="O393" s="78" t="s">
        <v>145</v>
      </c>
      <c r="P393" s="78" t="s">
        <v>145</v>
      </c>
      <c r="Q393" s="78" t="s">
        <v>145</v>
      </c>
      <c r="R393" s="78" t="s">
        <v>145</v>
      </c>
      <c r="S393" s="78" t="s">
        <v>145</v>
      </c>
      <c r="T393" s="78" t="s">
        <v>145</v>
      </c>
    </row>
    <row r="394" spans="1:20" ht="20.100000000000001" customHeight="1">
      <c r="A394" s="189" t="s">
        <v>1991</v>
      </c>
      <c r="B394" s="190">
        <v>0</v>
      </c>
      <c r="C394" s="190">
        <v>0</v>
      </c>
      <c r="D394" s="190">
        <v>0</v>
      </c>
      <c r="E394" s="190">
        <v>0</v>
      </c>
      <c r="F394" s="189" t="s">
        <v>145</v>
      </c>
      <c r="G394" s="78" t="s">
        <v>5403</v>
      </c>
      <c r="H394" s="78" t="s">
        <v>1928</v>
      </c>
      <c r="I394" s="78" t="s">
        <v>1992</v>
      </c>
      <c r="J394" s="78" t="s">
        <v>145</v>
      </c>
      <c r="K394" s="78" t="s">
        <v>145</v>
      </c>
      <c r="M394" s="78" t="s">
        <v>145</v>
      </c>
      <c r="O394" s="78" t="s">
        <v>145</v>
      </c>
      <c r="P394" s="78" t="s">
        <v>145</v>
      </c>
      <c r="Q394" s="78" t="s">
        <v>145</v>
      </c>
      <c r="R394" s="78" t="s">
        <v>145</v>
      </c>
      <c r="S394" s="78" t="s">
        <v>145</v>
      </c>
      <c r="T394" s="78" t="s">
        <v>145</v>
      </c>
    </row>
    <row r="395" spans="1:20" ht="20.100000000000001" customHeight="1">
      <c r="A395" s="189" t="s">
        <v>1993</v>
      </c>
      <c r="B395" s="190">
        <v>0</v>
      </c>
      <c r="C395" s="190">
        <v>0</v>
      </c>
      <c r="D395" s="190">
        <v>0</v>
      </c>
      <c r="E395" s="190">
        <v>0</v>
      </c>
      <c r="F395" s="189" t="s">
        <v>145</v>
      </c>
      <c r="G395" s="78" t="s">
        <v>5403</v>
      </c>
      <c r="H395" s="78" t="s">
        <v>1928</v>
      </c>
      <c r="I395" s="78" t="s">
        <v>1994</v>
      </c>
      <c r="J395" s="78" t="s">
        <v>145</v>
      </c>
      <c r="K395" s="78" t="s">
        <v>145</v>
      </c>
      <c r="M395" s="78" t="s">
        <v>145</v>
      </c>
      <c r="O395" s="78" t="s">
        <v>145</v>
      </c>
      <c r="P395" s="78" t="s">
        <v>145</v>
      </c>
      <c r="Q395" s="78" t="s">
        <v>145</v>
      </c>
      <c r="R395" s="78" t="s">
        <v>145</v>
      </c>
      <c r="S395" s="78" t="s">
        <v>145</v>
      </c>
      <c r="T395" s="78" t="s">
        <v>145</v>
      </c>
    </row>
    <row r="396" spans="1:20" ht="20.100000000000001" customHeight="1">
      <c r="A396" s="189" t="s">
        <v>1995</v>
      </c>
      <c r="B396" s="190">
        <v>0</v>
      </c>
      <c r="C396" s="190">
        <v>0</v>
      </c>
      <c r="D396" s="190">
        <v>0</v>
      </c>
      <c r="E396" s="190">
        <v>0</v>
      </c>
      <c r="F396" s="189" t="s">
        <v>145</v>
      </c>
      <c r="G396" s="78" t="s">
        <v>5403</v>
      </c>
      <c r="H396" s="78" t="s">
        <v>1928</v>
      </c>
      <c r="I396" s="78" t="s">
        <v>1996</v>
      </c>
      <c r="J396" s="78" t="s">
        <v>145</v>
      </c>
      <c r="K396" s="78" t="s">
        <v>145</v>
      </c>
      <c r="M396" s="78" t="s">
        <v>145</v>
      </c>
      <c r="O396" s="78" t="s">
        <v>145</v>
      </c>
      <c r="P396" s="78" t="s">
        <v>145</v>
      </c>
      <c r="Q396" s="78" t="s">
        <v>145</v>
      </c>
      <c r="R396" s="78" t="s">
        <v>145</v>
      </c>
      <c r="S396" s="78" t="s">
        <v>145</v>
      </c>
      <c r="T396" s="78" t="s">
        <v>145</v>
      </c>
    </row>
    <row r="397" spans="1:20" ht="20.100000000000001" customHeight="1">
      <c r="A397" s="189" t="s">
        <v>1997</v>
      </c>
      <c r="B397" s="190">
        <v>0</v>
      </c>
      <c r="C397" s="190">
        <v>0</v>
      </c>
      <c r="D397" s="190">
        <v>0</v>
      </c>
      <c r="E397" s="190">
        <v>0</v>
      </c>
      <c r="F397" s="189" t="s">
        <v>145</v>
      </c>
      <c r="G397" s="78" t="s">
        <v>5403</v>
      </c>
      <c r="H397" s="78" t="s">
        <v>1928</v>
      </c>
      <c r="I397" s="78" t="s">
        <v>1998</v>
      </c>
      <c r="J397" s="78" t="s">
        <v>145</v>
      </c>
      <c r="K397" s="78" t="s">
        <v>145</v>
      </c>
      <c r="M397" s="78" t="s">
        <v>145</v>
      </c>
      <c r="O397" s="78" t="s">
        <v>145</v>
      </c>
      <c r="P397" s="78" t="s">
        <v>145</v>
      </c>
      <c r="Q397" s="78" t="s">
        <v>145</v>
      </c>
      <c r="R397" s="78" t="s">
        <v>145</v>
      </c>
      <c r="S397" s="78" t="s">
        <v>145</v>
      </c>
      <c r="T397" s="78" t="s">
        <v>145</v>
      </c>
    </row>
    <row r="398" spans="1:20" ht="20.100000000000001" customHeight="1">
      <c r="A398" s="189" t="s">
        <v>1999</v>
      </c>
      <c r="B398" s="190">
        <v>0</v>
      </c>
      <c r="C398" s="190">
        <v>0</v>
      </c>
      <c r="D398" s="190">
        <v>0</v>
      </c>
      <c r="E398" s="190">
        <v>0</v>
      </c>
      <c r="F398" s="189" t="s">
        <v>145</v>
      </c>
      <c r="G398" s="78" t="s">
        <v>5403</v>
      </c>
      <c r="H398" s="78" t="s">
        <v>1928</v>
      </c>
      <c r="I398" s="78" t="s">
        <v>2000</v>
      </c>
      <c r="J398" s="78" t="s">
        <v>145</v>
      </c>
      <c r="K398" s="78" t="s">
        <v>145</v>
      </c>
      <c r="M398" s="78" t="s">
        <v>145</v>
      </c>
      <c r="O398" s="78" t="s">
        <v>145</v>
      </c>
      <c r="P398" s="78" t="s">
        <v>145</v>
      </c>
      <c r="Q398" s="78" t="s">
        <v>145</v>
      </c>
      <c r="R398" s="78" t="s">
        <v>145</v>
      </c>
      <c r="S398" s="78" t="s">
        <v>145</v>
      </c>
      <c r="T398" s="78" t="s">
        <v>145</v>
      </c>
    </row>
    <row r="399" spans="1:20" ht="20.100000000000001" customHeight="1">
      <c r="A399" s="189" t="s">
        <v>2001</v>
      </c>
      <c r="B399" s="190">
        <v>0</v>
      </c>
      <c r="C399" s="190">
        <v>0</v>
      </c>
      <c r="D399" s="190">
        <v>0</v>
      </c>
      <c r="E399" s="190">
        <v>0</v>
      </c>
      <c r="F399" s="189" t="s">
        <v>145</v>
      </c>
      <c r="G399" s="78" t="s">
        <v>5403</v>
      </c>
      <c r="H399" s="78" t="s">
        <v>1928</v>
      </c>
      <c r="I399" s="78" t="s">
        <v>2002</v>
      </c>
      <c r="J399" s="78" t="s">
        <v>145</v>
      </c>
      <c r="K399" s="78" t="s">
        <v>145</v>
      </c>
      <c r="M399" s="78" t="s">
        <v>145</v>
      </c>
      <c r="O399" s="78" t="s">
        <v>145</v>
      </c>
      <c r="P399" s="78" t="s">
        <v>145</v>
      </c>
      <c r="Q399" s="78" t="s">
        <v>145</v>
      </c>
      <c r="R399" s="78" t="s">
        <v>145</v>
      </c>
      <c r="S399" s="78" t="s">
        <v>145</v>
      </c>
      <c r="T399" s="78" t="s">
        <v>145</v>
      </c>
    </row>
    <row r="400" spans="1:20" ht="20.100000000000001" customHeight="1">
      <c r="A400" s="189" t="s">
        <v>2003</v>
      </c>
      <c r="B400" s="190">
        <v>0</v>
      </c>
      <c r="C400" s="190">
        <v>0</v>
      </c>
      <c r="D400" s="190">
        <v>0</v>
      </c>
      <c r="E400" s="190">
        <v>0</v>
      </c>
      <c r="F400" s="189" t="s">
        <v>145</v>
      </c>
      <c r="G400" s="78" t="s">
        <v>5403</v>
      </c>
      <c r="H400" s="78" t="s">
        <v>1928</v>
      </c>
      <c r="I400" s="78" t="s">
        <v>2004</v>
      </c>
      <c r="J400" s="78" t="s">
        <v>145</v>
      </c>
      <c r="K400" s="78" t="s">
        <v>145</v>
      </c>
      <c r="M400" s="78" t="s">
        <v>145</v>
      </c>
      <c r="O400" s="78" t="s">
        <v>145</v>
      </c>
      <c r="P400" s="78" t="s">
        <v>145</v>
      </c>
      <c r="Q400" s="78" t="s">
        <v>145</v>
      </c>
      <c r="R400" s="78" t="s">
        <v>145</v>
      </c>
      <c r="S400" s="78" t="s">
        <v>145</v>
      </c>
      <c r="T400" s="78" t="s">
        <v>145</v>
      </c>
    </row>
    <row r="401" spans="1:20" ht="20.100000000000001" customHeight="1">
      <c r="A401" s="189" t="s">
        <v>2235</v>
      </c>
      <c r="B401" s="190">
        <v>0</v>
      </c>
      <c r="C401" s="190">
        <v>0</v>
      </c>
      <c r="D401" s="190">
        <v>0</v>
      </c>
      <c r="E401" s="190">
        <v>0</v>
      </c>
      <c r="F401" s="189" t="s">
        <v>145</v>
      </c>
      <c r="G401" s="78" t="s">
        <v>5403</v>
      </c>
      <c r="H401" s="78" t="s">
        <v>1928</v>
      </c>
      <c r="I401" s="78" t="s">
        <v>2236</v>
      </c>
      <c r="J401" s="78" t="s">
        <v>145</v>
      </c>
      <c r="K401" s="78" t="s">
        <v>145</v>
      </c>
      <c r="M401" s="78" t="s">
        <v>145</v>
      </c>
      <c r="O401" s="78" t="s">
        <v>145</v>
      </c>
      <c r="P401" s="78" t="s">
        <v>145</v>
      </c>
      <c r="Q401" s="78" t="s">
        <v>145</v>
      </c>
      <c r="R401" s="78" t="s">
        <v>145</v>
      </c>
      <c r="S401" s="78" t="s">
        <v>145</v>
      </c>
      <c r="T401" s="78" t="s">
        <v>145</v>
      </c>
    </row>
    <row r="402" spans="1:20" ht="20.100000000000001" customHeight="1">
      <c r="A402" s="189" t="s">
        <v>2007</v>
      </c>
      <c r="B402" s="190">
        <v>0</v>
      </c>
      <c r="C402" s="190">
        <v>0</v>
      </c>
      <c r="D402" s="190">
        <v>0</v>
      </c>
      <c r="E402" s="190">
        <v>0</v>
      </c>
      <c r="F402" s="189" t="s">
        <v>145</v>
      </c>
      <c r="G402" s="78" t="s">
        <v>5403</v>
      </c>
      <c r="H402" s="78" t="s">
        <v>1928</v>
      </c>
      <c r="I402" s="78" t="s">
        <v>2008</v>
      </c>
      <c r="J402" s="78" t="s">
        <v>145</v>
      </c>
      <c r="K402" s="78" t="s">
        <v>145</v>
      </c>
      <c r="M402" s="78" t="s">
        <v>145</v>
      </c>
      <c r="O402" s="78" t="s">
        <v>145</v>
      </c>
      <c r="P402" s="78" t="s">
        <v>145</v>
      </c>
      <c r="Q402" s="78" t="s">
        <v>145</v>
      </c>
      <c r="R402" s="78" t="s">
        <v>145</v>
      </c>
      <c r="S402" s="78" t="s">
        <v>145</v>
      </c>
      <c r="T402" s="78" t="s">
        <v>145</v>
      </c>
    </row>
    <row r="403" spans="1:20" ht="20.100000000000001" customHeight="1">
      <c r="A403" s="189" t="s">
        <v>1930</v>
      </c>
      <c r="B403" s="190">
        <v>0</v>
      </c>
      <c r="C403" s="190">
        <v>0</v>
      </c>
      <c r="D403" s="190">
        <v>0</v>
      </c>
      <c r="E403" s="190">
        <v>0</v>
      </c>
      <c r="F403" s="189" t="s">
        <v>145</v>
      </c>
      <c r="G403" s="78" t="s">
        <v>5403</v>
      </c>
      <c r="H403" s="78" t="s">
        <v>1928</v>
      </c>
      <c r="I403" s="78" t="s">
        <v>145</v>
      </c>
      <c r="J403" s="78" t="s">
        <v>145</v>
      </c>
      <c r="K403" s="78" t="s">
        <v>145</v>
      </c>
      <c r="M403" s="78" t="s">
        <v>145</v>
      </c>
      <c r="O403" s="78" t="s">
        <v>145</v>
      </c>
      <c r="P403" s="78" t="s">
        <v>145</v>
      </c>
      <c r="Q403" s="78" t="s">
        <v>145</v>
      </c>
      <c r="R403" s="78" t="s">
        <v>145</v>
      </c>
      <c r="S403" s="78" t="s">
        <v>145</v>
      </c>
      <c r="T403" s="78" t="s">
        <v>145</v>
      </c>
    </row>
    <row r="404" spans="1:20" ht="20.100000000000001" customHeight="1">
      <c r="A404" s="189" t="s">
        <v>2237</v>
      </c>
      <c r="B404" s="190">
        <v>0</v>
      </c>
      <c r="C404" s="190">
        <v>0</v>
      </c>
      <c r="D404" s="190">
        <v>0</v>
      </c>
      <c r="E404" s="190">
        <v>0</v>
      </c>
      <c r="F404" s="189" t="s">
        <v>145</v>
      </c>
      <c r="G404" s="78" t="s">
        <v>5403</v>
      </c>
      <c r="H404" s="78" t="s">
        <v>1928</v>
      </c>
      <c r="I404" s="78" t="s">
        <v>2010</v>
      </c>
      <c r="J404" s="78" t="s">
        <v>145</v>
      </c>
      <c r="K404" s="78" t="s">
        <v>145</v>
      </c>
      <c r="M404" s="78" t="s">
        <v>145</v>
      </c>
      <c r="O404" s="78" t="s">
        <v>145</v>
      </c>
      <c r="P404" s="78" t="s">
        <v>145</v>
      </c>
      <c r="Q404" s="78" t="s">
        <v>145</v>
      </c>
      <c r="R404" s="78" t="s">
        <v>145</v>
      </c>
      <c r="S404" s="78" t="s">
        <v>145</v>
      </c>
      <c r="T404" s="78" t="s">
        <v>145</v>
      </c>
    </row>
    <row r="405" spans="1:20" ht="20.100000000000001" customHeight="1">
      <c r="A405" s="189" t="s">
        <v>2011</v>
      </c>
      <c r="B405" s="190">
        <v>0</v>
      </c>
      <c r="C405" s="190">
        <v>0</v>
      </c>
      <c r="D405" s="190">
        <v>0</v>
      </c>
      <c r="E405" s="190">
        <v>0</v>
      </c>
      <c r="F405" s="189" t="s">
        <v>145</v>
      </c>
      <c r="G405" s="78" t="s">
        <v>5403</v>
      </c>
      <c r="H405" s="78" t="s">
        <v>1928</v>
      </c>
      <c r="I405" s="78" t="s">
        <v>2012</v>
      </c>
      <c r="J405" s="78" t="s">
        <v>145</v>
      </c>
      <c r="K405" s="78" t="s">
        <v>145</v>
      </c>
      <c r="M405" s="78" t="s">
        <v>145</v>
      </c>
      <c r="O405" s="78" t="s">
        <v>145</v>
      </c>
      <c r="P405" s="78" t="s">
        <v>145</v>
      </c>
      <c r="Q405" s="78" t="s">
        <v>145</v>
      </c>
      <c r="R405" s="78" t="s">
        <v>145</v>
      </c>
      <c r="S405" s="78" t="s">
        <v>145</v>
      </c>
      <c r="T405" s="78" t="s">
        <v>145</v>
      </c>
    </row>
    <row r="406" spans="1:20" ht="20.100000000000001" customHeight="1">
      <c r="A406" s="189" t="s">
        <v>2013</v>
      </c>
      <c r="B406" s="190">
        <v>0</v>
      </c>
      <c r="C406" s="190">
        <v>0</v>
      </c>
      <c r="D406" s="190">
        <v>0</v>
      </c>
      <c r="E406" s="190">
        <v>0</v>
      </c>
      <c r="F406" s="189" t="s">
        <v>145</v>
      </c>
      <c r="G406" s="78" t="s">
        <v>5403</v>
      </c>
      <c r="H406" s="78" t="s">
        <v>1928</v>
      </c>
      <c r="I406" s="78" t="s">
        <v>2014</v>
      </c>
      <c r="J406" s="78" t="s">
        <v>145</v>
      </c>
      <c r="K406" s="78" t="s">
        <v>145</v>
      </c>
      <c r="M406" s="78" t="s">
        <v>145</v>
      </c>
      <c r="O406" s="78" t="s">
        <v>145</v>
      </c>
      <c r="P406" s="78" t="s">
        <v>145</v>
      </c>
      <c r="Q406" s="78" t="s">
        <v>145</v>
      </c>
      <c r="R406" s="78" t="s">
        <v>145</v>
      </c>
      <c r="S406" s="78" t="s">
        <v>145</v>
      </c>
      <c r="T406" s="78" t="s">
        <v>145</v>
      </c>
    </row>
    <row r="407" spans="1:20" ht="20.100000000000001" customHeight="1">
      <c r="A407" s="189" t="s">
        <v>2015</v>
      </c>
      <c r="B407" s="190">
        <v>0</v>
      </c>
      <c r="C407" s="190">
        <v>0</v>
      </c>
      <c r="D407" s="190">
        <v>0</v>
      </c>
      <c r="E407" s="190">
        <v>0</v>
      </c>
      <c r="F407" s="189" t="s">
        <v>145</v>
      </c>
      <c r="G407" s="78" t="s">
        <v>5403</v>
      </c>
      <c r="H407" s="78" t="s">
        <v>1928</v>
      </c>
      <c r="I407" s="78" t="s">
        <v>2016</v>
      </c>
      <c r="J407" s="78" t="s">
        <v>145</v>
      </c>
      <c r="K407" s="78" t="s">
        <v>145</v>
      </c>
      <c r="M407" s="78" t="s">
        <v>145</v>
      </c>
      <c r="O407" s="78" t="s">
        <v>145</v>
      </c>
      <c r="P407" s="78" t="s">
        <v>145</v>
      </c>
      <c r="Q407" s="78" t="s">
        <v>145</v>
      </c>
      <c r="R407" s="78" t="s">
        <v>145</v>
      </c>
      <c r="S407" s="78" t="s">
        <v>145</v>
      </c>
      <c r="T407" s="78" t="s">
        <v>145</v>
      </c>
    </row>
    <row r="408" spans="1:20" ht="20.100000000000001" customHeight="1">
      <c r="A408" s="189" t="s">
        <v>2017</v>
      </c>
      <c r="B408" s="190">
        <v>0</v>
      </c>
      <c r="C408" s="190">
        <v>0</v>
      </c>
      <c r="D408" s="190">
        <v>0</v>
      </c>
      <c r="E408" s="190">
        <v>0</v>
      </c>
      <c r="F408" s="189" t="s">
        <v>145</v>
      </c>
      <c r="G408" s="78" t="s">
        <v>5403</v>
      </c>
      <c r="H408" s="78" t="s">
        <v>1928</v>
      </c>
      <c r="I408" s="78" t="s">
        <v>2018</v>
      </c>
      <c r="J408" s="78" t="s">
        <v>145</v>
      </c>
      <c r="K408" s="78" t="s">
        <v>145</v>
      </c>
      <c r="M408" s="78" t="s">
        <v>145</v>
      </c>
      <c r="O408" s="78" t="s">
        <v>145</v>
      </c>
      <c r="P408" s="78" t="s">
        <v>145</v>
      </c>
      <c r="Q408" s="78" t="s">
        <v>145</v>
      </c>
      <c r="R408" s="78" t="s">
        <v>145</v>
      </c>
      <c r="S408" s="78" t="s">
        <v>145</v>
      </c>
      <c r="T408" s="78" t="s">
        <v>145</v>
      </c>
    </row>
    <row r="409" spans="1:20" ht="20.100000000000001" customHeight="1">
      <c r="A409" s="189" t="s">
        <v>1930</v>
      </c>
      <c r="B409" s="190">
        <v>0</v>
      </c>
      <c r="C409" s="190">
        <v>0</v>
      </c>
      <c r="D409" s="190">
        <v>0</v>
      </c>
      <c r="E409" s="190">
        <v>0</v>
      </c>
      <c r="F409" s="189" t="s">
        <v>145</v>
      </c>
      <c r="G409" s="78" t="s">
        <v>5403</v>
      </c>
      <c r="H409" s="78" t="s">
        <v>1928</v>
      </c>
      <c r="I409" s="78" t="s">
        <v>145</v>
      </c>
      <c r="J409" s="78" t="s">
        <v>145</v>
      </c>
      <c r="K409" s="78" t="s">
        <v>145</v>
      </c>
      <c r="M409" s="78" t="s">
        <v>145</v>
      </c>
      <c r="O409" s="78" t="s">
        <v>145</v>
      </c>
      <c r="P409" s="78" t="s">
        <v>145</v>
      </c>
      <c r="Q409" s="78" t="s">
        <v>145</v>
      </c>
      <c r="R409" s="78" t="s">
        <v>145</v>
      </c>
      <c r="S409" s="78" t="s">
        <v>145</v>
      </c>
      <c r="T409" s="78" t="s">
        <v>145</v>
      </c>
    </row>
    <row r="410" spans="1:20" ht="20.100000000000001" customHeight="1">
      <c r="A410" s="189" t="s">
        <v>2019</v>
      </c>
      <c r="B410" s="190">
        <v>0</v>
      </c>
      <c r="C410" s="190">
        <v>0</v>
      </c>
      <c r="D410" s="190">
        <v>0</v>
      </c>
      <c r="E410" s="190">
        <v>0</v>
      </c>
      <c r="F410" s="189" t="s">
        <v>145</v>
      </c>
      <c r="G410" s="78" t="s">
        <v>5403</v>
      </c>
      <c r="H410" s="78" t="s">
        <v>1928</v>
      </c>
      <c r="I410" s="78" t="s">
        <v>2020</v>
      </c>
      <c r="J410" s="78" t="s">
        <v>145</v>
      </c>
      <c r="K410" s="78" t="s">
        <v>145</v>
      </c>
      <c r="M410" s="78" t="s">
        <v>145</v>
      </c>
      <c r="O410" s="78" t="s">
        <v>145</v>
      </c>
      <c r="P410" s="78" t="s">
        <v>145</v>
      </c>
      <c r="Q410" s="78" t="s">
        <v>145</v>
      </c>
      <c r="R410" s="78" t="s">
        <v>145</v>
      </c>
      <c r="S410" s="78" t="s">
        <v>145</v>
      </c>
      <c r="T410" s="78" t="s">
        <v>145</v>
      </c>
    </row>
    <row r="411" spans="1:20" ht="20.100000000000001" customHeight="1">
      <c r="A411" s="189" t="s">
        <v>2021</v>
      </c>
      <c r="B411" s="190">
        <v>0</v>
      </c>
      <c r="C411" s="190">
        <v>0</v>
      </c>
      <c r="D411" s="190">
        <v>0</v>
      </c>
      <c r="E411" s="190">
        <v>0</v>
      </c>
      <c r="F411" s="189" t="s">
        <v>145</v>
      </c>
      <c r="G411" s="78" t="s">
        <v>5403</v>
      </c>
      <c r="H411" s="78" t="s">
        <v>1928</v>
      </c>
      <c r="I411" s="78" t="s">
        <v>2022</v>
      </c>
      <c r="J411" s="78" t="s">
        <v>145</v>
      </c>
      <c r="K411" s="78" t="s">
        <v>145</v>
      </c>
      <c r="M411" s="78" t="s">
        <v>145</v>
      </c>
      <c r="O411" s="78" t="s">
        <v>145</v>
      </c>
      <c r="P411" s="78" t="s">
        <v>145</v>
      </c>
      <c r="Q411" s="78" t="s">
        <v>145</v>
      </c>
      <c r="R411" s="78" t="s">
        <v>145</v>
      </c>
      <c r="S411" s="78" t="s">
        <v>145</v>
      </c>
      <c r="T411" s="78" t="s">
        <v>145</v>
      </c>
    </row>
    <row r="412" spans="1:20" ht="20.100000000000001" customHeight="1">
      <c r="A412" s="189" t="s">
        <v>2238</v>
      </c>
      <c r="B412" s="190">
        <v>0</v>
      </c>
      <c r="C412" s="190">
        <v>0</v>
      </c>
      <c r="D412" s="190">
        <v>0</v>
      </c>
      <c r="E412" s="190">
        <v>0</v>
      </c>
      <c r="F412" s="189" t="s">
        <v>145</v>
      </c>
      <c r="G412" s="78" t="s">
        <v>5403</v>
      </c>
      <c r="H412" s="78" t="s">
        <v>1928</v>
      </c>
      <c r="I412" s="78" t="s">
        <v>2024</v>
      </c>
      <c r="J412" s="78" t="s">
        <v>145</v>
      </c>
      <c r="K412" s="78" t="s">
        <v>145</v>
      </c>
      <c r="M412" s="78" t="s">
        <v>145</v>
      </c>
      <c r="O412" s="78" t="s">
        <v>145</v>
      </c>
      <c r="P412" s="78" t="s">
        <v>145</v>
      </c>
      <c r="Q412" s="78" t="s">
        <v>145</v>
      </c>
      <c r="R412" s="78" t="s">
        <v>145</v>
      </c>
      <c r="S412" s="78" t="s">
        <v>145</v>
      </c>
      <c r="T412" s="78" t="s">
        <v>145</v>
      </c>
    </row>
    <row r="413" spans="1:20" ht="20.100000000000001" customHeight="1">
      <c r="A413" s="189" t="s">
        <v>2239</v>
      </c>
      <c r="B413" s="190">
        <v>0</v>
      </c>
      <c r="C413" s="190">
        <v>0</v>
      </c>
      <c r="D413" s="190">
        <v>0</v>
      </c>
      <c r="E413" s="190">
        <v>0</v>
      </c>
      <c r="F413" s="189" t="s">
        <v>145</v>
      </c>
      <c r="G413" s="78" t="s">
        <v>5403</v>
      </c>
      <c r="H413" s="78" t="s">
        <v>1928</v>
      </c>
      <c r="I413" s="78" t="s">
        <v>2026</v>
      </c>
      <c r="J413" s="78" t="s">
        <v>145</v>
      </c>
      <c r="K413" s="78" t="s">
        <v>145</v>
      </c>
      <c r="M413" s="78" t="s">
        <v>145</v>
      </c>
      <c r="O413" s="78" t="s">
        <v>145</v>
      </c>
      <c r="P413" s="78" t="s">
        <v>145</v>
      </c>
      <c r="Q413" s="78" t="s">
        <v>145</v>
      </c>
      <c r="R413" s="78" t="s">
        <v>145</v>
      </c>
      <c r="S413" s="78" t="s">
        <v>145</v>
      </c>
      <c r="T413" s="78" t="s">
        <v>145</v>
      </c>
    </row>
    <row r="414" spans="1:20" ht="20.100000000000001" customHeight="1">
      <c r="A414" s="189" t="s">
        <v>2240</v>
      </c>
      <c r="B414" s="190">
        <v>0</v>
      </c>
      <c r="C414" s="190">
        <v>0</v>
      </c>
      <c r="D414" s="190">
        <v>0</v>
      </c>
      <c r="E414" s="190">
        <v>0</v>
      </c>
      <c r="F414" s="189" t="s">
        <v>145</v>
      </c>
      <c r="G414" s="78" t="s">
        <v>5403</v>
      </c>
      <c r="H414" s="78" t="s">
        <v>1928</v>
      </c>
      <c r="I414" s="78" t="s">
        <v>2028</v>
      </c>
      <c r="J414" s="78" t="s">
        <v>145</v>
      </c>
      <c r="K414" s="78" t="s">
        <v>145</v>
      </c>
      <c r="M414" s="78" t="s">
        <v>145</v>
      </c>
      <c r="O414" s="78" t="s">
        <v>145</v>
      </c>
      <c r="P414" s="78" t="s">
        <v>145</v>
      </c>
      <c r="Q414" s="78" t="s">
        <v>145</v>
      </c>
      <c r="R414" s="78" t="s">
        <v>145</v>
      </c>
      <c r="S414" s="78" t="s">
        <v>145</v>
      </c>
      <c r="T414" s="78" t="s">
        <v>145</v>
      </c>
    </row>
    <row r="415" spans="1:20" ht="20.100000000000001" customHeight="1">
      <c r="A415" s="189" t="s">
        <v>2241</v>
      </c>
      <c r="B415" s="190">
        <v>3014.9</v>
      </c>
      <c r="C415" s="190">
        <v>0</v>
      </c>
      <c r="D415" s="190">
        <v>0</v>
      </c>
      <c r="E415" s="190">
        <v>3014.9</v>
      </c>
      <c r="F415" s="189" t="s">
        <v>145</v>
      </c>
      <c r="G415" s="78" t="s">
        <v>5403</v>
      </c>
      <c r="H415" s="78" t="s">
        <v>1928</v>
      </c>
      <c r="I415" s="78" t="s">
        <v>2242</v>
      </c>
      <c r="J415" s="78" t="s">
        <v>145</v>
      </c>
      <c r="K415" s="78" t="s">
        <v>145</v>
      </c>
      <c r="M415" s="78" t="s">
        <v>145</v>
      </c>
      <c r="O415" s="78" t="s">
        <v>145</v>
      </c>
      <c r="P415" s="78" t="s">
        <v>145</v>
      </c>
      <c r="Q415" s="78" t="s">
        <v>145</v>
      </c>
      <c r="R415" s="78" t="s">
        <v>145</v>
      </c>
      <c r="S415" s="78" t="s">
        <v>145</v>
      </c>
      <c r="T415" s="78" t="s">
        <v>145</v>
      </c>
    </row>
    <row r="416" spans="1:20" ht="20.100000000000001" customHeight="1">
      <c r="A416" s="189" t="s">
        <v>2243</v>
      </c>
      <c r="B416" s="190">
        <v>0</v>
      </c>
      <c r="C416" s="190">
        <v>5683.2</v>
      </c>
      <c r="D416" s="190">
        <v>0</v>
      </c>
      <c r="E416" s="190">
        <v>5683.2</v>
      </c>
      <c r="F416" s="189" t="s">
        <v>145</v>
      </c>
      <c r="G416" s="78" t="s">
        <v>5403</v>
      </c>
      <c r="H416" s="78" t="s">
        <v>1928</v>
      </c>
      <c r="I416" s="78" t="s">
        <v>2244</v>
      </c>
      <c r="J416" s="78" t="s">
        <v>145</v>
      </c>
      <c r="K416" s="78" t="s">
        <v>145</v>
      </c>
      <c r="M416" s="78" t="s">
        <v>145</v>
      </c>
      <c r="O416" s="78" t="s">
        <v>145</v>
      </c>
      <c r="P416" s="78" t="s">
        <v>145</v>
      </c>
      <c r="Q416" s="78" t="s">
        <v>145</v>
      </c>
      <c r="R416" s="78" t="s">
        <v>145</v>
      </c>
      <c r="S416" s="78" t="s">
        <v>145</v>
      </c>
      <c r="T416" s="78" t="s">
        <v>145</v>
      </c>
    </row>
    <row r="417" spans="1:20" ht="20.100000000000001" customHeight="1">
      <c r="A417" s="189" t="s">
        <v>2245</v>
      </c>
      <c r="B417" s="190">
        <v>0</v>
      </c>
      <c r="C417" s="190">
        <v>0</v>
      </c>
      <c r="D417" s="190">
        <v>2018.9</v>
      </c>
      <c r="E417" s="190">
        <v>2018.9</v>
      </c>
      <c r="F417" s="189" t="s">
        <v>145</v>
      </c>
      <c r="G417" s="78" t="s">
        <v>5403</v>
      </c>
      <c r="H417" s="78" t="s">
        <v>1928</v>
      </c>
      <c r="I417" s="78" t="s">
        <v>2246</v>
      </c>
      <c r="J417" s="78" t="s">
        <v>145</v>
      </c>
      <c r="K417" s="78" t="s">
        <v>145</v>
      </c>
      <c r="M417" s="78" t="s">
        <v>145</v>
      </c>
      <c r="O417" s="78" t="s">
        <v>145</v>
      </c>
      <c r="P417" s="78" t="s">
        <v>145</v>
      </c>
      <c r="Q417" s="78" t="s">
        <v>145</v>
      </c>
      <c r="R417" s="78" t="s">
        <v>145</v>
      </c>
      <c r="S417" s="78" t="s">
        <v>145</v>
      </c>
      <c r="T417" s="78" t="s">
        <v>145</v>
      </c>
    </row>
    <row r="418" spans="1:20" ht="20.100000000000001" customHeight="1">
      <c r="A418" s="189" t="s">
        <v>2035</v>
      </c>
      <c r="B418" s="190">
        <v>3014.9</v>
      </c>
      <c r="C418" s="190">
        <v>5683.2</v>
      </c>
      <c r="D418" s="190">
        <v>2018.9</v>
      </c>
      <c r="E418" s="190">
        <v>10717</v>
      </c>
      <c r="F418" s="189" t="s">
        <v>145</v>
      </c>
      <c r="G418" s="78" t="s">
        <v>5403</v>
      </c>
      <c r="H418" s="78" t="s">
        <v>1928</v>
      </c>
      <c r="I418" s="78" t="s">
        <v>2036</v>
      </c>
      <c r="J418" s="78" t="s">
        <v>145</v>
      </c>
      <c r="K418" s="78" t="s">
        <v>145</v>
      </c>
      <c r="M418" s="78" t="s">
        <v>145</v>
      </c>
      <c r="O418" s="78" t="s">
        <v>145</v>
      </c>
      <c r="P418" s="78" t="s">
        <v>145</v>
      </c>
      <c r="Q418" s="78" t="s">
        <v>145</v>
      </c>
      <c r="R418" s="78" t="s">
        <v>145</v>
      </c>
      <c r="S418" s="78" t="s">
        <v>145</v>
      </c>
      <c r="T418" s="78" t="s">
        <v>145</v>
      </c>
    </row>
    <row r="419" spans="1:20" ht="20.100000000000001" customHeight="1">
      <c r="A419" s="189" t="s">
        <v>1930</v>
      </c>
      <c r="B419" s="190">
        <v>0</v>
      </c>
      <c r="C419" s="190">
        <v>0</v>
      </c>
      <c r="D419" s="190">
        <v>0</v>
      </c>
      <c r="E419" s="190">
        <v>0</v>
      </c>
      <c r="F419" s="189" t="s">
        <v>145</v>
      </c>
      <c r="G419" s="78" t="s">
        <v>5403</v>
      </c>
      <c r="H419" s="78" t="s">
        <v>1928</v>
      </c>
      <c r="I419" s="78" t="s">
        <v>145</v>
      </c>
      <c r="J419" s="78" t="s">
        <v>145</v>
      </c>
      <c r="K419" s="78" t="s">
        <v>145</v>
      </c>
      <c r="M419" s="78" t="s">
        <v>145</v>
      </c>
      <c r="O419" s="78" t="s">
        <v>145</v>
      </c>
      <c r="P419" s="78" t="s">
        <v>145</v>
      </c>
      <c r="Q419" s="78" t="s">
        <v>145</v>
      </c>
      <c r="R419" s="78" t="s">
        <v>145</v>
      </c>
      <c r="S419" s="78" t="s">
        <v>145</v>
      </c>
      <c r="T419" s="78" t="s">
        <v>145</v>
      </c>
    </row>
    <row r="420" spans="1:20" ht="20.100000000000001" customHeight="1">
      <c r="A420" s="189" t="s">
        <v>2247</v>
      </c>
      <c r="B420" s="190">
        <v>0</v>
      </c>
      <c r="C420" s="190">
        <v>0</v>
      </c>
      <c r="D420" s="190">
        <v>0</v>
      </c>
      <c r="E420" s="190">
        <v>0</v>
      </c>
      <c r="F420" s="189" t="s">
        <v>145</v>
      </c>
      <c r="G420" s="78" t="s">
        <v>5403</v>
      </c>
      <c r="H420" s="78" t="s">
        <v>1928</v>
      </c>
      <c r="I420" s="78" t="s">
        <v>2248</v>
      </c>
      <c r="J420" s="78" t="s">
        <v>145</v>
      </c>
      <c r="K420" s="78" t="s">
        <v>145</v>
      </c>
      <c r="M420" s="78" t="s">
        <v>145</v>
      </c>
      <c r="O420" s="78" t="s">
        <v>145</v>
      </c>
      <c r="P420" s="78" t="s">
        <v>145</v>
      </c>
      <c r="Q420" s="78" t="s">
        <v>145</v>
      </c>
      <c r="R420" s="78" t="s">
        <v>145</v>
      </c>
      <c r="S420" s="78" t="s">
        <v>145</v>
      </c>
      <c r="T420" s="78" t="s">
        <v>145</v>
      </c>
    </row>
    <row r="421" spans="1:20" ht="20.100000000000001" customHeight="1">
      <c r="A421" s="189" t="s">
        <v>2249</v>
      </c>
      <c r="B421" s="190">
        <v>0</v>
      </c>
      <c r="C421" s="190">
        <v>0</v>
      </c>
      <c r="D421" s="190">
        <v>0</v>
      </c>
      <c r="E421" s="190">
        <v>0</v>
      </c>
      <c r="F421" s="189" t="s">
        <v>145</v>
      </c>
      <c r="G421" s="78" t="s">
        <v>5403</v>
      </c>
      <c r="H421" s="78" t="s">
        <v>1928</v>
      </c>
      <c r="I421" s="78" t="s">
        <v>2250</v>
      </c>
      <c r="J421" s="78" t="s">
        <v>145</v>
      </c>
      <c r="K421" s="78" t="s">
        <v>145</v>
      </c>
      <c r="M421" s="78" t="s">
        <v>145</v>
      </c>
      <c r="O421" s="78" t="s">
        <v>145</v>
      </c>
      <c r="P421" s="78" t="s">
        <v>145</v>
      </c>
      <c r="Q421" s="78" t="s">
        <v>145</v>
      </c>
      <c r="R421" s="78" t="s">
        <v>145</v>
      </c>
      <c r="S421" s="78" t="s">
        <v>145</v>
      </c>
      <c r="T421" s="78" t="s">
        <v>145</v>
      </c>
    </row>
    <row r="422" spans="1:20" ht="20.100000000000001" customHeight="1">
      <c r="A422" s="189" t="s">
        <v>2251</v>
      </c>
      <c r="B422" s="190">
        <v>0</v>
      </c>
      <c r="C422" s="190">
        <v>0</v>
      </c>
      <c r="D422" s="190">
        <v>0</v>
      </c>
      <c r="E422" s="190">
        <v>0</v>
      </c>
      <c r="F422" s="189" t="s">
        <v>145</v>
      </c>
      <c r="G422" s="78" t="s">
        <v>5403</v>
      </c>
      <c r="H422" s="78" t="s">
        <v>1928</v>
      </c>
      <c r="I422" s="78" t="s">
        <v>2252</v>
      </c>
      <c r="J422" s="78" t="s">
        <v>145</v>
      </c>
      <c r="K422" s="78" t="s">
        <v>145</v>
      </c>
      <c r="M422" s="78" t="s">
        <v>145</v>
      </c>
      <c r="O422" s="78" t="s">
        <v>145</v>
      </c>
      <c r="P422" s="78" t="s">
        <v>145</v>
      </c>
      <c r="Q422" s="78" t="s">
        <v>145</v>
      </c>
      <c r="R422" s="78" t="s">
        <v>145</v>
      </c>
      <c r="S422" s="78" t="s">
        <v>145</v>
      </c>
      <c r="T422" s="78" t="s">
        <v>145</v>
      </c>
    </row>
    <row r="423" spans="1:20" ht="20.100000000000001" customHeight="1">
      <c r="A423" s="189" t="s">
        <v>2253</v>
      </c>
      <c r="B423" s="190">
        <v>0</v>
      </c>
      <c r="C423" s="190">
        <v>0</v>
      </c>
      <c r="D423" s="190">
        <v>42.8</v>
      </c>
      <c r="E423" s="190">
        <v>42.8</v>
      </c>
      <c r="F423" s="189" t="s">
        <v>145</v>
      </c>
      <c r="G423" s="78" t="s">
        <v>5403</v>
      </c>
      <c r="H423" s="78" t="s">
        <v>1928</v>
      </c>
      <c r="I423" s="78" t="s">
        <v>2254</v>
      </c>
      <c r="J423" s="78" t="s">
        <v>145</v>
      </c>
      <c r="K423" s="78" t="s">
        <v>145</v>
      </c>
      <c r="M423" s="78" t="s">
        <v>145</v>
      </c>
      <c r="O423" s="78" t="s">
        <v>145</v>
      </c>
      <c r="P423" s="78" t="s">
        <v>145</v>
      </c>
      <c r="Q423" s="78" t="s">
        <v>145</v>
      </c>
      <c r="R423" s="78" t="s">
        <v>145</v>
      </c>
      <c r="S423" s="78" t="s">
        <v>145</v>
      </c>
      <c r="T423" s="78" t="s">
        <v>145</v>
      </c>
    </row>
    <row r="424" spans="1:20" ht="20.100000000000001" customHeight="1">
      <c r="A424" s="189" t="s">
        <v>2035</v>
      </c>
      <c r="B424" s="190">
        <v>0</v>
      </c>
      <c r="C424" s="190">
        <v>0</v>
      </c>
      <c r="D424" s="190">
        <v>42.8</v>
      </c>
      <c r="E424" s="190">
        <v>42.8</v>
      </c>
      <c r="F424" s="189" t="s">
        <v>145</v>
      </c>
      <c r="G424" s="78" t="s">
        <v>5403</v>
      </c>
      <c r="H424" s="78" t="s">
        <v>1928</v>
      </c>
      <c r="I424" s="78" t="s">
        <v>2036</v>
      </c>
      <c r="J424" s="78" t="s">
        <v>145</v>
      </c>
      <c r="K424" s="78" t="s">
        <v>145</v>
      </c>
      <c r="M424" s="78" t="s">
        <v>145</v>
      </c>
      <c r="O424" s="78" t="s">
        <v>145</v>
      </c>
      <c r="P424" s="78" t="s">
        <v>145</v>
      </c>
      <c r="Q424" s="78" t="s">
        <v>145</v>
      </c>
      <c r="R424" s="78" t="s">
        <v>145</v>
      </c>
      <c r="S424" s="78" t="s">
        <v>145</v>
      </c>
      <c r="T424" s="78" t="s">
        <v>145</v>
      </c>
    </row>
    <row r="425" spans="1:20" ht="20.100000000000001" customHeight="1">
      <c r="A425" s="189" t="s">
        <v>1930</v>
      </c>
      <c r="B425" s="190">
        <v>0</v>
      </c>
      <c r="C425" s="190">
        <v>0</v>
      </c>
      <c r="D425" s="190">
        <v>0</v>
      </c>
      <c r="E425" s="190">
        <v>0</v>
      </c>
      <c r="F425" s="189" t="s">
        <v>145</v>
      </c>
      <c r="G425" s="78" t="s">
        <v>5403</v>
      </c>
      <c r="H425" s="78" t="s">
        <v>1928</v>
      </c>
      <c r="I425" s="78" t="s">
        <v>145</v>
      </c>
      <c r="J425" s="78" t="s">
        <v>145</v>
      </c>
      <c r="K425" s="78" t="s">
        <v>145</v>
      </c>
      <c r="M425" s="78" t="s">
        <v>145</v>
      </c>
      <c r="O425" s="78" t="s">
        <v>145</v>
      </c>
      <c r="P425" s="78" t="s">
        <v>145</v>
      </c>
      <c r="Q425" s="78" t="s">
        <v>145</v>
      </c>
      <c r="R425" s="78" t="s">
        <v>145</v>
      </c>
      <c r="S425" s="78" t="s">
        <v>145</v>
      </c>
      <c r="T425" s="78" t="s">
        <v>145</v>
      </c>
    </row>
    <row r="426" spans="1:20" ht="20.100000000000001" customHeight="1">
      <c r="A426" s="189" t="s">
        <v>1965</v>
      </c>
      <c r="B426" s="191">
        <v>3014</v>
      </c>
      <c r="C426" s="191">
        <v>5683</v>
      </c>
      <c r="D426" s="191">
        <v>2061</v>
      </c>
      <c r="E426" s="191">
        <v>10758</v>
      </c>
      <c r="F426" s="190"/>
    </row>
    <row r="427" spans="1:20" ht="20.100000000000001" customHeight="1">
      <c r="A427" s="190"/>
      <c r="B427" s="190"/>
      <c r="C427" s="190"/>
      <c r="D427" s="190"/>
      <c r="E427" s="190"/>
      <c r="F427" s="190"/>
    </row>
    <row r="428" spans="1:20" ht="20.100000000000001" customHeight="1">
      <c r="A428" s="190" t="s">
        <v>3196</v>
      </c>
      <c r="B428" s="190"/>
      <c r="C428" s="190"/>
      <c r="D428" s="190"/>
      <c r="E428" s="190"/>
      <c r="F428" s="189" t="s">
        <v>145</v>
      </c>
      <c r="G428" s="78" t="s">
        <v>5424</v>
      </c>
      <c r="I428" s="78" t="s">
        <v>1782</v>
      </c>
      <c r="J428" s="78" t="s">
        <v>1783</v>
      </c>
      <c r="K428" s="78" t="s">
        <v>381</v>
      </c>
    </row>
    <row r="429" spans="1:20" ht="20.100000000000001" customHeight="1">
      <c r="A429" s="189" t="s">
        <v>145</v>
      </c>
      <c r="B429" s="190"/>
      <c r="C429" s="190"/>
      <c r="D429" s="190"/>
      <c r="E429" s="190"/>
      <c r="F429" s="189" t="s">
        <v>145</v>
      </c>
      <c r="G429" s="78" t="s">
        <v>5424</v>
      </c>
      <c r="H429" s="78" t="s">
        <v>1926</v>
      </c>
      <c r="I429" s="78" t="s">
        <v>145</v>
      </c>
      <c r="J429" s="78" t="s">
        <v>145</v>
      </c>
      <c r="K429" s="78" t="s">
        <v>381</v>
      </c>
      <c r="L429">
        <v>1</v>
      </c>
      <c r="M429" s="78" t="s">
        <v>145</v>
      </c>
      <c r="O429" s="78" t="s">
        <v>145</v>
      </c>
      <c r="P429" s="78" t="s">
        <v>145</v>
      </c>
      <c r="Q429" s="78" t="s">
        <v>145</v>
      </c>
      <c r="R429" s="78" t="s">
        <v>145</v>
      </c>
      <c r="S429" s="78" t="s">
        <v>145</v>
      </c>
      <c r="T429" s="78" t="s">
        <v>145</v>
      </c>
    </row>
    <row r="430" spans="1:20" ht="20.100000000000001" customHeight="1">
      <c r="A430" s="189" t="s">
        <v>2255</v>
      </c>
      <c r="B430" s="190">
        <v>0</v>
      </c>
      <c r="C430" s="190">
        <v>0</v>
      </c>
      <c r="D430" s="190">
        <v>0</v>
      </c>
      <c r="E430" s="190">
        <v>0</v>
      </c>
      <c r="F430" s="189" t="s">
        <v>145</v>
      </c>
      <c r="G430" s="78" t="s">
        <v>5424</v>
      </c>
      <c r="H430" s="78" t="s">
        <v>1928</v>
      </c>
      <c r="I430" s="78" t="s">
        <v>2256</v>
      </c>
      <c r="J430" s="78" t="s">
        <v>145</v>
      </c>
      <c r="K430" s="78" t="s">
        <v>145</v>
      </c>
      <c r="M430" s="78" t="s">
        <v>145</v>
      </c>
      <c r="O430" s="78" t="s">
        <v>145</v>
      </c>
      <c r="P430" s="78" t="s">
        <v>145</v>
      </c>
      <c r="Q430" s="78" t="s">
        <v>145</v>
      </c>
      <c r="R430" s="78" t="s">
        <v>145</v>
      </c>
      <c r="S430" s="78" t="s">
        <v>145</v>
      </c>
      <c r="T430" s="78" t="s">
        <v>145</v>
      </c>
    </row>
    <row r="431" spans="1:20" ht="20.100000000000001" customHeight="1">
      <c r="A431" s="189" t="s">
        <v>2232</v>
      </c>
      <c r="B431" s="190">
        <v>0</v>
      </c>
      <c r="C431" s="190">
        <v>0</v>
      </c>
      <c r="D431" s="190">
        <v>0</v>
      </c>
      <c r="E431" s="190">
        <v>0</v>
      </c>
      <c r="F431" s="189" t="s">
        <v>145</v>
      </c>
      <c r="G431" s="78" t="s">
        <v>5424</v>
      </c>
      <c r="H431" s="78" t="s">
        <v>1928</v>
      </c>
      <c r="I431" s="78" t="s">
        <v>2233</v>
      </c>
      <c r="J431" s="78" t="s">
        <v>145</v>
      </c>
      <c r="K431" s="78" t="s">
        <v>145</v>
      </c>
      <c r="M431" s="78" t="s">
        <v>145</v>
      </c>
      <c r="O431" s="78" t="s">
        <v>145</v>
      </c>
      <c r="P431" s="78" t="s">
        <v>145</v>
      </c>
      <c r="Q431" s="78" t="s">
        <v>145</v>
      </c>
      <c r="R431" s="78" t="s">
        <v>145</v>
      </c>
      <c r="S431" s="78" t="s">
        <v>145</v>
      </c>
      <c r="T431" s="78" t="s">
        <v>145</v>
      </c>
    </row>
    <row r="432" spans="1:20" ht="20.100000000000001" customHeight="1">
      <c r="A432" s="189" t="s">
        <v>1979</v>
      </c>
      <c r="B432" s="190">
        <v>0</v>
      </c>
      <c r="C432" s="190">
        <v>0</v>
      </c>
      <c r="D432" s="190">
        <v>0</v>
      </c>
      <c r="E432" s="190">
        <v>0</v>
      </c>
      <c r="F432" s="189" t="s">
        <v>145</v>
      </c>
      <c r="G432" s="78" t="s">
        <v>5424</v>
      </c>
      <c r="H432" s="78" t="s">
        <v>1928</v>
      </c>
      <c r="I432" s="78" t="s">
        <v>1980</v>
      </c>
      <c r="J432" s="78" t="s">
        <v>145</v>
      </c>
      <c r="K432" s="78" t="s">
        <v>145</v>
      </c>
      <c r="M432" s="78" t="s">
        <v>145</v>
      </c>
      <c r="O432" s="78" t="s">
        <v>145</v>
      </c>
      <c r="P432" s="78" t="s">
        <v>145</v>
      </c>
      <c r="Q432" s="78" t="s">
        <v>145</v>
      </c>
      <c r="R432" s="78" t="s">
        <v>145</v>
      </c>
      <c r="S432" s="78" t="s">
        <v>145</v>
      </c>
      <c r="T432" s="78" t="s">
        <v>145</v>
      </c>
    </row>
    <row r="433" spans="1:20" ht="20.100000000000001" customHeight="1">
      <c r="A433" s="189" t="s">
        <v>1981</v>
      </c>
      <c r="B433" s="190">
        <v>0</v>
      </c>
      <c r="C433" s="190">
        <v>0</v>
      </c>
      <c r="D433" s="190">
        <v>0</v>
      </c>
      <c r="E433" s="190">
        <v>0</v>
      </c>
      <c r="F433" s="189" t="s">
        <v>145</v>
      </c>
      <c r="G433" s="78" t="s">
        <v>5424</v>
      </c>
      <c r="H433" s="78" t="s">
        <v>1928</v>
      </c>
      <c r="I433" s="78" t="s">
        <v>1982</v>
      </c>
      <c r="J433" s="78" t="s">
        <v>145</v>
      </c>
      <c r="K433" s="78" t="s">
        <v>145</v>
      </c>
      <c r="M433" s="78" t="s">
        <v>145</v>
      </c>
      <c r="O433" s="78" t="s">
        <v>145</v>
      </c>
      <c r="P433" s="78" t="s">
        <v>145</v>
      </c>
      <c r="Q433" s="78" t="s">
        <v>145</v>
      </c>
      <c r="R433" s="78" t="s">
        <v>145</v>
      </c>
      <c r="S433" s="78" t="s">
        <v>145</v>
      </c>
      <c r="T433" s="78" t="s">
        <v>145</v>
      </c>
    </row>
    <row r="434" spans="1:20" ht="20.100000000000001" customHeight="1">
      <c r="A434" s="189" t="s">
        <v>2234</v>
      </c>
      <c r="B434" s="190">
        <v>0</v>
      </c>
      <c r="C434" s="190">
        <v>0</v>
      </c>
      <c r="D434" s="190">
        <v>0</v>
      </c>
      <c r="E434" s="190">
        <v>0</v>
      </c>
      <c r="F434" s="189" t="s">
        <v>145</v>
      </c>
      <c r="G434" s="78" t="s">
        <v>5424</v>
      </c>
      <c r="H434" s="78" t="s">
        <v>1928</v>
      </c>
      <c r="I434" s="78" t="s">
        <v>1984</v>
      </c>
      <c r="J434" s="78" t="s">
        <v>145</v>
      </c>
      <c r="K434" s="78" t="s">
        <v>145</v>
      </c>
      <c r="M434" s="78" t="s">
        <v>145</v>
      </c>
      <c r="O434" s="78" t="s">
        <v>145</v>
      </c>
      <c r="P434" s="78" t="s">
        <v>145</v>
      </c>
      <c r="Q434" s="78" t="s">
        <v>145</v>
      </c>
      <c r="R434" s="78" t="s">
        <v>145</v>
      </c>
      <c r="S434" s="78" t="s">
        <v>145</v>
      </c>
      <c r="T434" s="78" t="s">
        <v>145</v>
      </c>
    </row>
    <row r="435" spans="1:20" ht="20.100000000000001" customHeight="1">
      <c r="A435" s="189" t="s">
        <v>1985</v>
      </c>
      <c r="B435" s="190">
        <v>0</v>
      </c>
      <c r="C435" s="190">
        <v>0</v>
      </c>
      <c r="D435" s="190">
        <v>0</v>
      </c>
      <c r="E435" s="190">
        <v>0</v>
      </c>
      <c r="F435" s="189" t="s">
        <v>145</v>
      </c>
      <c r="G435" s="78" t="s">
        <v>5424</v>
      </c>
      <c r="H435" s="78" t="s">
        <v>1928</v>
      </c>
      <c r="I435" s="78" t="s">
        <v>1986</v>
      </c>
      <c r="J435" s="78" t="s">
        <v>145</v>
      </c>
      <c r="K435" s="78" t="s">
        <v>145</v>
      </c>
      <c r="M435" s="78" t="s">
        <v>145</v>
      </c>
      <c r="O435" s="78" t="s">
        <v>145</v>
      </c>
      <c r="P435" s="78" t="s">
        <v>145</v>
      </c>
      <c r="Q435" s="78" t="s">
        <v>145</v>
      </c>
      <c r="R435" s="78" t="s">
        <v>145</v>
      </c>
      <c r="S435" s="78" t="s">
        <v>145</v>
      </c>
      <c r="T435" s="78" t="s">
        <v>145</v>
      </c>
    </row>
    <row r="436" spans="1:20" ht="20.100000000000001" customHeight="1">
      <c r="A436" s="189" t="s">
        <v>1987</v>
      </c>
      <c r="B436" s="190">
        <v>0</v>
      </c>
      <c r="C436" s="190">
        <v>0</v>
      </c>
      <c r="D436" s="190">
        <v>0</v>
      </c>
      <c r="E436" s="190">
        <v>0</v>
      </c>
      <c r="F436" s="189" t="s">
        <v>145</v>
      </c>
      <c r="G436" s="78" t="s">
        <v>5424</v>
      </c>
      <c r="H436" s="78" t="s">
        <v>1928</v>
      </c>
      <c r="I436" s="78" t="s">
        <v>1988</v>
      </c>
      <c r="J436" s="78" t="s">
        <v>145</v>
      </c>
      <c r="K436" s="78" t="s">
        <v>145</v>
      </c>
      <c r="M436" s="78" t="s">
        <v>145</v>
      </c>
      <c r="O436" s="78" t="s">
        <v>145</v>
      </c>
      <c r="P436" s="78" t="s">
        <v>145</v>
      </c>
      <c r="Q436" s="78" t="s">
        <v>145</v>
      </c>
      <c r="R436" s="78" t="s">
        <v>145</v>
      </c>
      <c r="S436" s="78" t="s">
        <v>145</v>
      </c>
      <c r="T436" s="78" t="s">
        <v>145</v>
      </c>
    </row>
    <row r="437" spans="1:20" ht="20.100000000000001" customHeight="1">
      <c r="A437" s="189" t="s">
        <v>1989</v>
      </c>
      <c r="B437" s="190">
        <v>0</v>
      </c>
      <c r="C437" s="190">
        <v>0</v>
      </c>
      <c r="D437" s="190">
        <v>0</v>
      </c>
      <c r="E437" s="190">
        <v>0</v>
      </c>
      <c r="F437" s="189" t="s">
        <v>145</v>
      </c>
      <c r="G437" s="78" t="s">
        <v>5424</v>
      </c>
      <c r="H437" s="78" t="s">
        <v>1928</v>
      </c>
      <c r="I437" s="78" t="s">
        <v>1990</v>
      </c>
      <c r="J437" s="78" t="s">
        <v>145</v>
      </c>
      <c r="K437" s="78" t="s">
        <v>145</v>
      </c>
      <c r="M437" s="78" t="s">
        <v>145</v>
      </c>
      <c r="O437" s="78" t="s">
        <v>145</v>
      </c>
      <c r="P437" s="78" t="s">
        <v>145</v>
      </c>
      <c r="Q437" s="78" t="s">
        <v>145</v>
      </c>
      <c r="R437" s="78" t="s">
        <v>145</v>
      </c>
      <c r="S437" s="78" t="s">
        <v>145</v>
      </c>
      <c r="T437" s="78" t="s">
        <v>145</v>
      </c>
    </row>
    <row r="438" spans="1:20" ht="20.100000000000001" customHeight="1">
      <c r="A438" s="189" t="s">
        <v>1991</v>
      </c>
      <c r="B438" s="190">
        <v>0</v>
      </c>
      <c r="C438" s="190">
        <v>0</v>
      </c>
      <c r="D438" s="190">
        <v>0</v>
      </c>
      <c r="E438" s="190">
        <v>0</v>
      </c>
      <c r="F438" s="189" t="s">
        <v>145</v>
      </c>
      <c r="G438" s="78" t="s">
        <v>5424</v>
      </c>
      <c r="H438" s="78" t="s">
        <v>1928</v>
      </c>
      <c r="I438" s="78" t="s">
        <v>1992</v>
      </c>
      <c r="J438" s="78" t="s">
        <v>145</v>
      </c>
      <c r="K438" s="78" t="s">
        <v>145</v>
      </c>
      <c r="M438" s="78" t="s">
        <v>145</v>
      </c>
      <c r="O438" s="78" t="s">
        <v>145</v>
      </c>
      <c r="P438" s="78" t="s">
        <v>145</v>
      </c>
      <c r="Q438" s="78" t="s">
        <v>145</v>
      </c>
      <c r="R438" s="78" t="s">
        <v>145</v>
      </c>
      <c r="S438" s="78" t="s">
        <v>145</v>
      </c>
      <c r="T438" s="78" t="s">
        <v>145</v>
      </c>
    </row>
    <row r="439" spans="1:20" ht="20.100000000000001" customHeight="1">
      <c r="A439" s="189" t="s">
        <v>1993</v>
      </c>
      <c r="B439" s="190">
        <v>0</v>
      </c>
      <c r="C439" s="190">
        <v>0</v>
      </c>
      <c r="D439" s="190">
        <v>0</v>
      </c>
      <c r="E439" s="190">
        <v>0</v>
      </c>
      <c r="F439" s="189" t="s">
        <v>145</v>
      </c>
      <c r="G439" s="78" t="s">
        <v>5424</v>
      </c>
      <c r="H439" s="78" t="s">
        <v>1928</v>
      </c>
      <c r="I439" s="78" t="s">
        <v>1994</v>
      </c>
      <c r="J439" s="78" t="s">
        <v>145</v>
      </c>
      <c r="K439" s="78" t="s">
        <v>145</v>
      </c>
      <c r="M439" s="78" t="s">
        <v>145</v>
      </c>
      <c r="O439" s="78" t="s">
        <v>145</v>
      </c>
      <c r="P439" s="78" t="s">
        <v>145</v>
      </c>
      <c r="Q439" s="78" t="s">
        <v>145</v>
      </c>
      <c r="R439" s="78" t="s">
        <v>145</v>
      </c>
      <c r="S439" s="78" t="s">
        <v>145</v>
      </c>
      <c r="T439" s="78" t="s">
        <v>145</v>
      </c>
    </row>
    <row r="440" spans="1:20" ht="20.100000000000001" customHeight="1">
      <c r="A440" s="189" t="s">
        <v>2257</v>
      </c>
      <c r="B440" s="190">
        <v>0</v>
      </c>
      <c r="C440" s="190">
        <v>0</v>
      </c>
      <c r="D440" s="190">
        <v>0</v>
      </c>
      <c r="E440" s="190">
        <v>0</v>
      </c>
      <c r="F440" s="189" t="s">
        <v>145</v>
      </c>
      <c r="G440" s="78" t="s">
        <v>5424</v>
      </c>
      <c r="H440" s="78" t="s">
        <v>1928</v>
      </c>
      <c r="I440" s="78" t="s">
        <v>2258</v>
      </c>
      <c r="J440" s="78" t="s">
        <v>145</v>
      </c>
      <c r="K440" s="78" t="s">
        <v>145</v>
      </c>
      <c r="M440" s="78" t="s">
        <v>145</v>
      </c>
      <c r="O440" s="78" t="s">
        <v>145</v>
      </c>
      <c r="P440" s="78" t="s">
        <v>145</v>
      </c>
      <c r="Q440" s="78" t="s">
        <v>145</v>
      </c>
      <c r="R440" s="78" t="s">
        <v>145</v>
      </c>
      <c r="S440" s="78" t="s">
        <v>145</v>
      </c>
      <c r="T440" s="78" t="s">
        <v>145</v>
      </c>
    </row>
    <row r="441" spans="1:20" ht="20.100000000000001" customHeight="1">
      <c r="A441" s="189" t="s">
        <v>1930</v>
      </c>
      <c r="B441" s="190">
        <v>0</v>
      </c>
      <c r="C441" s="190">
        <v>0</v>
      </c>
      <c r="D441" s="190">
        <v>0</v>
      </c>
      <c r="E441" s="190">
        <v>0</v>
      </c>
      <c r="F441" s="189" t="s">
        <v>145</v>
      </c>
      <c r="G441" s="78" t="s">
        <v>5424</v>
      </c>
      <c r="H441" s="78" t="s">
        <v>1928</v>
      </c>
      <c r="I441" s="78" t="s">
        <v>145</v>
      </c>
      <c r="J441" s="78" t="s">
        <v>145</v>
      </c>
      <c r="K441" s="78" t="s">
        <v>145</v>
      </c>
      <c r="M441" s="78" t="s">
        <v>145</v>
      </c>
      <c r="O441" s="78" t="s">
        <v>145</v>
      </c>
      <c r="P441" s="78" t="s">
        <v>145</v>
      </c>
      <c r="Q441" s="78" t="s">
        <v>145</v>
      </c>
      <c r="R441" s="78" t="s">
        <v>145</v>
      </c>
      <c r="S441" s="78" t="s">
        <v>145</v>
      </c>
      <c r="T441" s="78" t="s">
        <v>145</v>
      </c>
    </row>
    <row r="442" spans="1:20" ht="20.100000000000001" customHeight="1">
      <c r="A442" s="189" t="s">
        <v>2259</v>
      </c>
      <c r="B442" s="190">
        <v>0</v>
      </c>
      <c r="C442" s="190">
        <v>0</v>
      </c>
      <c r="D442" s="190">
        <v>0</v>
      </c>
      <c r="E442" s="190">
        <v>0</v>
      </c>
      <c r="F442" s="189" t="s">
        <v>145</v>
      </c>
      <c r="G442" s="78" t="s">
        <v>5424</v>
      </c>
      <c r="H442" s="78" t="s">
        <v>1928</v>
      </c>
      <c r="I442" s="78" t="s">
        <v>2260</v>
      </c>
      <c r="J442" s="78" t="s">
        <v>145</v>
      </c>
      <c r="K442" s="78" t="s">
        <v>145</v>
      </c>
      <c r="M442" s="78" t="s">
        <v>145</v>
      </c>
      <c r="O442" s="78" t="s">
        <v>145</v>
      </c>
      <c r="P442" s="78" t="s">
        <v>145</v>
      </c>
      <c r="Q442" s="78" t="s">
        <v>145</v>
      </c>
      <c r="R442" s="78" t="s">
        <v>145</v>
      </c>
      <c r="S442" s="78" t="s">
        <v>145</v>
      </c>
      <c r="T442" s="78" t="s">
        <v>145</v>
      </c>
    </row>
    <row r="443" spans="1:20" ht="20.100000000000001" customHeight="1">
      <c r="A443" s="189" t="s">
        <v>2011</v>
      </c>
      <c r="B443" s="190">
        <v>0</v>
      </c>
      <c r="C443" s="190">
        <v>0</v>
      </c>
      <c r="D443" s="190">
        <v>0</v>
      </c>
      <c r="E443" s="190">
        <v>0</v>
      </c>
      <c r="F443" s="189" t="s">
        <v>145</v>
      </c>
      <c r="G443" s="78" t="s">
        <v>5424</v>
      </c>
      <c r="H443" s="78" t="s">
        <v>1928</v>
      </c>
      <c r="I443" s="78" t="s">
        <v>2012</v>
      </c>
      <c r="J443" s="78" t="s">
        <v>145</v>
      </c>
      <c r="K443" s="78" t="s">
        <v>145</v>
      </c>
      <c r="M443" s="78" t="s">
        <v>145</v>
      </c>
      <c r="O443" s="78" t="s">
        <v>145</v>
      </c>
      <c r="P443" s="78" t="s">
        <v>145</v>
      </c>
      <c r="Q443" s="78" t="s">
        <v>145</v>
      </c>
      <c r="R443" s="78" t="s">
        <v>145</v>
      </c>
      <c r="S443" s="78" t="s">
        <v>145</v>
      </c>
      <c r="T443" s="78" t="s">
        <v>145</v>
      </c>
    </row>
    <row r="444" spans="1:20" ht="20.100000000000001" customHeight="1">
      <c r="A444" s="189" t="s">
        <v>2013</v>
      </c>
      <c r="B444" s="190">
        <v>0</v>
      </c>
      <c r="C444" s="190">
        <v>0</v>
      </c>
      <c r="D444" s="190">
        <v>0</v>
      </c>
      <c r="E444" s="190">
        <v>0</v>
      </c>
      <c r="F444" s="189" t="s">
        <v>145</v>
      </c>
      <c r="G444" s="78" t="s">
        <v>5424</v>
      </c>
      <c r="H444" s="78" t="s">
        <v>1928</v>
      </c>
      <c r="I444" s="78" t="s">
        <v>2014</v>
      </c>
      <c r="J444" s="78" t="s">
        <v>145</v>
      </c>
      <c r="K444" s="78" t="s">
        <v>145</v>
      </c>
      <c r="M444" s="78" t="s">
        <v>145</v>
      </c>
      <c r="O444" s="78" t="s">
        <v>145</v>
      </c>
      <c r="P444" s="78" t="s">
        <v>145</v>
      </c>
      <c r="Q444" s="78" t="s">
        <v>145</v>
      </c>
      <c r="R444" s="78" t="s">
        <v>145</v>
      </c>
      <c r="S444" s="78" t="s">
        <v>145</v>
      </c>
      <c r="T444" s="78" t="s">
        <v>145</v>
      </c>
    </row>
    <row r="445" spans="1:20" ht="20.100000000000001" customHeight="1">
      <c r="A445" s="189" t="s">
        <v>2015</v>
      </c>
      <c r="B445" s="190">
        <v>0</v>
      </c>
      <c r="C445" s="190">
        <v>0</v>
      </c>
      <c r="D445" s="190">
        <v>0</v>
      </c>
      <c r="E445" s="190">
        <v>0</v>
      </c>
      <c r="F445" s="189" t="s">
        <v>145</v>
      </c>
      <c r="G445" s="78" t="s">
        <v>5424</v>
      </c>
      <c r="H445" s="78" t="s">
        <v>1928</v>
      </c>
      <c r="I445" s="78" t="s">
        <v>2016</v>
      </c>
      <c r="J445" s="78" t="s">
        <v>145</v>
      </c>
      <c r="K445" s="78" t="s">
        <v>145</v>
      </c>
      <c r="M445" s="78" t="s">
        <v>145</v>
      </c>
      <c r="O445" s="78" t="s">
        <v>145</v>
      </c>
      <c r="P445" s="78" t="s">
        <v>145</v>
      </c>
      <c r="Q445" s="78" t="s">
        <v>145</v>
      </c>
      <c r="R445" s="78" t="s">
        <v>145</v>
      </c>
      <c r="S445" s="78" t="s">
        <v>145</v>
      </c>
      <c r="T445" s="78" t="s">
        <v>145</v>
      </c>
    </row>
    <row r="446" spans="1:20" ht="20.100000000000001" customHeight="1">
      <c r="A446" s="189" t="s">
        <v>2017</v>
      </c>
      <c r="B446" s="190">
        <v>0</v>
      </c>
      <c r="C446" s="190">
        <v>0</v>
      </c>
      <c r="D446" s="190">
        <v>0</v>
      </c>
      <c r="E446" s="190">
        <v>0</v>
      </c>
      <c r="F446" s="189" t="s">
        <v>145</v>
      </c>
      <c r="G446" s="78" t="s">
        <v>5424</v>
      </c>
      <c r="H446" s="78" t="s">
        <v>1928</v>
      </c>
      <c r="I446" s="78" t="s">
        <v>2018</v>
      </c>
      <c r="J446" s="78" t="s">
        <v>145</v>
      </c>
      <c r="K446" s="78" t="s">
        <v>145</v>
      </c>
      <c r="M446" s="78" t="s">
        <v>145</v>
      </c>
      <c r="O446" s="78" t="s">
        <v>145</v>
      </c>
      <c r="P446" s="78" t="s">
        <v>145</v>
      </c>
      <c r="Q446" s="78" t="s">
        <v>145</v>
      </c>
      <c r="R446" s="78" t="s">
        <v>145</v>
      </c>
      <c r="S446" s="78" t="s">
        <v>145</v>
      </c>
      <c r="T446" s="78" t="s">
        <v>145</v>
      </c>
    </row>
    <row r="447" spans="1:20" ht="20.100000000000001" customHeight="1">
      <c r="A447" s="189" t="s">
        <v>1930</v>
      </c>
      <c r="B447" s="190">
        <v>0</v>
      </c>
      <c r="C447" s="190">
        <v>0</v>
      </c>
      <c r="D447" s="190">
        <v>0</v>
      </c>
      <c r="E447" s="190">
        <v>0</v>
      </c>
      <c r="F447" s="189" t="s">
        <v>145</v>
      </c>
      <c r="G447" s="78" t="s">
        <v>5424</v>
      </c>
      <c r="H447" s="78" t="s">
        <v>1928</v>
      </c>
      <c r="I447" s="78" t="s">
        <v>145</v>
      </c>
      <c r="J447" s="78" t="s">
        <v>145</v>
      </c>
      <c r="K447" s="78" t="s">
        <v>145</v>
      </c>
      <c r="M447" s="78" t="s">
        <v>145</v>
      </c>
      <c r="O447" s="78" t="s">
        <v>145</v>
      </c>
      <c r="P447" s="78" t="s">
        <v>145</v>
      </c>
      <c r="Q447" s="78" t="s">
        <v>145</v>
      </c>
      <c r="R447" s="78" t="s">
        <v>145</v>
      </c>
      <c r="S447" s="78" t="s">
        <v>145</v>
      </c>
      <c r="T447" s="78" t="s">
        <v>145</v>
      </c>
    </row>
    <row r="448" spans="1:20" ht="20.100000000000001" customHeight="1">
      <c r="A448" s="189" t="s">
        <v>2019</v>
      </c>
      <c r="B448" s="190">
        <v>0</v>
      </c>
      <c r="C448" s="190">
        <v>0</v>
      </c>
      <c r="D448" s="190">
        <v>0</v>
      </c>
      <c r="E448" s="190">
        <v>0</v>
      </c>
      <c r="F448" s="189" t="s">
        <v>145</v>
      </c>
      <c r="G448" s="78" t="s">
        <v>5424</v>
      </c>
      <c r="H448" s="78" t="s">
        <v>1928</v>
      </c>
      <c r="I448" s="78" t="s">
        <v>2020</v>
      </c>
      <c r="J448" s="78" t="s">
        <v>145</v>
      </c>
      <c r="K448" s="78" t="s">
        <v>145</v>
      </c>
      <c r="M448" s="78" t="s">
        <v>145</v>
      </c>
      <c r="O448" s="78" t="s">
        <v>145</v>
      </c>
      <c r="P448" s="78" t="s">
        <v>145</v>
      </c>
      <c r="Q448" s="78" t="s">
        <v>145</v>
      </c>
      <c r="R448" s="78" t="s">
        <v>145</v>
      </c>
      <c r="S448" s="78" t="s">
        <v>145</v>
      </c>
      <c r="T448" s="78" t="s">
        <v>145</v>
      </c>
    </row>
    <row r="449" spans="1:20" ht="20.100000000000001" customHeight="1">
      <c r="A449" s="189" t="s">
        <v>2021</v>
      </c>
      <c r="B449" s="190">
        <v>0</v>
      </c>
      <c r="C449" s="190">
        <v>0</v>
      </c>
      <c r="D449" s="190">
        <v>0</v>
      </c>
      <c r="E449" s="190">
        <v>0</v>
      </c>
      <c r="F449" s="189" t="s">
        <v>145</v>
      </c>
      <c r="G449" s="78" t="s">
        <v>5424</v>
      </c>
      <c r="H449" s="78" t="s">
        <v>1928</v>
      </c>
      <c r="I449" s="78" t="s">
        <v>2022</v>
      </c>
      <c r="J449" s="78" t="s">
        <v>145</v>
      </c>
      <c r="K449" s="78" t="s">
        <v>145</v>
      </c>
      <c r="M449" s="78" t="s">
        <v>145</v>
      </c>
      <c r="O449" s="78" t="s">
        <v>145</v>
      </c>
      <c r="P449" s="78" t="s">
        <v>145</v>
      </c>
      <c r="Q449" s="78" t="s">
        <v>145</v>
      </c>
      <c r="R449" s="78" t="s">
        <v>145</v>
      </c>
      <c r="S449" s="78" t="s">
        <v>145</v>
      </c>
      <c r="T449" s="78" t="s">
        <v>145</v>
      </c>
    </row>
    <row r="450" spans="1:20" ht="20.100000000000001" customHeight="1">
      <c r="A450" s="189" t="s">
        <v>2261</v>
      </c>
      <c r="B450" s="190">
        <v>0</v>
      </c>
      <c r="C450" s="190">
        <v>0</v>
      </c>
      <c r="D450" s="190">
        <v>0</v>
      </c>
      <c r="E450" s="190">
        <v>0</v>
      </c>
      <c r="F450" s="189" t="s">
        <v>145</v>
      </c>
      <c r="G450" s="78" t="s">
        <v>5424</v>
      </c>
      <c r="H450" s="78" t="s">
        <v>1928</v>
      </c>
      <c r="I450" s="78" t="s">
        <v>2262</v>
      </c>
      <c r="J450" s="78" t="s">
        <v>145</v>
      </c>
      <c r="K450" s="78" t="s">
        <v>145</v>
      </c>
      <c r="M450" s="78" t="s">
        <v>145</v>
      </c>
      <c r="O450" s="78" t="s">
        <v>145</v>
      </c>
      <c r="P450" s="78" t="s">
        <v>145</v>
      </c>
      <c r="Q450" s="78" t="s">
        <v>145</v>
      </c>
      <c r="R450" s="78" t="s">
        <v>145</v>
      </c>
      <c r="S450" s="78" t="s">
        <v>145</v>
      </c>
      <c r="T450" s="78" t="s">
        <v>145</v>
      </c>
    </row>
    <row r="451" spans="1:20" ht="20.100000000000001" customHeight="1">
      <c r="A451" s="189" t="s">
        <v>2263</v>
      </c>
      <c r="B451" s="190">
        <v>0</v>
      </c>
      <c r="C451" s="190">
        <v>0</v>
      </c>
      <c r="D451" s="190">
        <v>0</v>
      </c>
      <c r="E451" s="190">
        <v>0</v>
      </c>
      <c r="F451" s="189" t="s">
        <v>145</v>
      </c>
      <c r="G451" s="78" t="s">
        <v>5424</v>
      </c>
      <c r="H451" s="78" t="s">
        <v>1928</v>
      </c>
      <c r="I451" s="78" t="s">
        <v>2264</v>
      </c>
      <c r="J451" s="78" t="s">
        <v>145</v>
      </c>
      <c r="K451" s="78" t="s">
        <v>145</v>
      </c>
      <c r="M451" s="78" t="s">
        <v>145</v>
      </c>
      <c r="O451" s="78" t="s">
        <v>145</v>
      </c>
      <c r="P451" s="78" t="s">
        <v>145</v>
      </c>
      <c r="Q451" s="78" t="s">
        <v>145</v>
      </c>
      <c r="R451" s="78" t="s">
        <v>145</v>
      </c>
      <c r="S451" s="78" t="s">
        <v>145</v>
      </c>
      <c r="T451" s="78" t="s">
        <v>145</v>
      </c>
    </row>
    <row r="452" spans="1:20" ht="20.100000000000001" customHeight="1">
      <c r="A452" s="189" t="s">
        <v>2265</v>
      </c>
      <c r="B452" s="190">
        <v>0</v>
      </c>
      <c r="C452" s="190">
        <v>0</v>
      </c>
      <c r="D452" s="190">
        <v>0</v>
      </c>
      <c r="E452" s="190">
        <v>0</v>
      </c>
      <c r="F452" s="189" t="s">
        <v>145</v>
      </c>
      <c r="G452" s="78" t="s">
        <v>5424</v>
      </c>
      <c r="H452" s="78" t="s">
        <v>1928</v>
      </c>
      <c r="I452" s="78" t="s">
        <v>2028</v>
      </c>
      <c r="J452" s="78" t="s">
        <v>145</v>
      </c>
      <c r="K452" s="78" t="s">
        <v>145</v>
      </c>
      <c r="M452" s="78" t="s">
        <v>145</v>
      </c>
      <c r="O452" s="78" t="s">
        <v>145</v>
      </c>
      <c r="P452" s="78" t="s">
        <v>145</v>
      </c>
      <c r="Q452" s="78" t="s">
        <v>145</v>
      </c>
      <c r="R452" s="78" t="s">
        <v>145</v>
      </c>
      <c r="S452" s="78" t="s">
        <v>145</v>
      </c>
      <c r="T452" s="78" t="s">
        <v>145</v>
      </c>
    </row>
    <row r="453" spans="1:20" ht="20.100000000000001" customHeight="1">
      <c r="A453" s="189" t="s">
        <v>2266</v>
      </c>
      <c r="B453" s="190">
        <v>535.9</v>
      </c>
      <c r="C453" s="190">
        <v>0</v>
      </c>
      <c r="D453" s="190">
        <v>0</v>
      </c>
      <c r="E453" s="190">
        <v>535.9</v>
      </c>
      <c r="F453" s="189" t="s">
        <v>145</v>
      </c>
      <c r="G453" s="78" t="s">
        <v>5424</v>
      </c>
      <c r="H453" s="78" t="s">
        <v>1928</v>
      </c>
      <c r="I453" s="78" t="s">
        <v>2242</v>
      </c>
      <c r="J453" s="78" t="s">
        <v>145</v>
      </c>
      <c r="K453" s="78" t="s">
        <v>145</v>
      </c>
      <c r="M453" s="78" t="s">
        <v>145</v>
      </c>
      <c r="O453" s="78" t="s">
        <v>145</v>
      </c>
      <c r="P453" s="78" t="s">
        <v>145</v>
      </c>
      <c r="Q453" s="78" t="s">
        <v>145</v>
      </c>
      <c r="R453" s="78" t="s">
        <v>145</v>
      </c>
      <c r="S453" s="78" t="s">
        <v>145</v>
      </c>
      <c r="T453" s="78" t="s">
        <v>145</v>
      </c>
    </row>
    <row r="454" spans="1:20" ht="20.100000000000001" customHeight="1">
      <c r="A454" s="189" t="s">
        <v>2267</v>
      </c>
      <c r="B454" s="190">
        <v>0</v>
      </c>
      <c r="C454" s="190">
        <v>1010.3</v>
      </c>
      <c r="D454" s="190">
        <v>0</v>
      </c>
      <c r="E454" s="190">
        <v>1010.3</v>
      </c>
      <c r="F454" s="189" t="s">
        <v>145</v>
      </c>
      <c r="G454" s="78" t="s">
        <v>5424</v>
      </c>
      <c r="H454" s="78" t="s">
        <v>1928</v>
      </c>
      <c r="I454" s="78" t="s">
        <v>2244</v>
      </c>
      <c r="J454" s="78" t="s">
        <v>145</v>
      </c>
      <c r="K454" s="78" t="s">
        <v>145</v>
      </c>
      <c r="M454" s="78" t="s">
        <v>145</v>
      </c>
      <c r="O454" s="78" t="s">
        <v>145</v>
      </c>
      <c r="P454" s="78" t="s">
        <v>145</v>
      </c>
      <c r="Q454" s="78" t="s">
        <v>145</v>
      </c>
      <c r="R454" s="78" t="s">
        <v>145</v>
      </c>
      <c r="S454" s="78" t="s">
        <v>145</v>
      </c>
      <c r="T454" s="78" t="s">
        <v>145</v>
      </c>
    </row>
    <row r="455" spans="1:20" ht="20.100000000000001" customHeight="1">
      <c r="A455" s="189" t="s">
        <v>2268</v>
      </c>
      <c r="B455" s="190">
        <v>0</v>
      </c>
      <c r="C455" s="190">
        <v>0</v>
      </c>
      <c r="D455" s="190">
        <v>358.9</v>
      </c>
      <c r="E455" s="190">
        <v>358.9</v>
      </c>
      <c r="F455" s="189" t="s">
        <v>145</v>
      </c>
      <c r="G455" s="78" t="s">
        <v>5424</v>
      </c>
      <c r="H455" s="78" t="s">
        <v>1928</v>
      </c>
      <c r="I455" s="78" t="s">
        <v>2246</v>
      </c>
      <c r="J455" s="78" t="s">
        <v>145</v>
      </c>
      <c r="K455" s="78" t="s">
        <v>145</v>
      </c>
      <c r="M455" s="78" t="s">
        <v>145</v>
      </c>
      <c r="O455" s="78" t="s">
        <v>145</v>
      </c>
      <c r="P455" s="78" t="s">
        <v>145</v>
      </c>
      <c r="Q455" s="78" t="s">
        <v>145</v>
      </c>
      <c r="R455" s="78" t="s">
        <v>145</v>
      </c>
      <c r="S455" s="78" t="s">
        <v>145</v>
      </c>
      <c r="T455" s="78" t="s">
        <v>145</v>
      </c>
    </row>
    <row r="456" spans="1:20" ht="20.100000000000001" customHeight="1">
      <c r="A456" s="189" t="s">
        <v>2035</v>
      </c>
      <c r="B456" s="190">
        <v>535.9</v>
      </c>
      <c r="C456" s="190">
        <v>1010.3</v>
      </c>
      <c r="D456" s="190">
        <v>358.9</v>
      </c>
      <c r="E456" s="190">
        <v>1905.1</v>
      </c>
      <c r="F456" s="189" t="s">
        <v>145</v>
      </c>
      <c r="G456" s="78" t="s">
        <v>5424</v>
      </c>
      <c r="H456" s="78" t="s">
        <v>1928</v>
      </c>
      <c r="I456" s="78" t="s">
        <v>2036</v>
      </c>
      <c r="J456" s="78" t="s">
        <v>145</v>
      </c>
      <c r="K456" s="78" t="s">
        <v>145</v>
      </c>
      <c r="M456" s="78" t="s">
        <v>145</v>
      </c>
      <c r="O456" s="78" t="s">
        <v>145</v>
      </c>
      <c r="P456" s="78" t="s">
        <v>145</v>
      </c>
      <c r="Q456" s="78" t="s">
        <v>145</v>
      </c>
      <c r="R456" s="78" t="s">
        <v>145</v>
      </c>
      <c r="S456" s="78" t="s">
        <v>145</v>
      </c>
      <c r="T456" s="78" t="s">
        <v>145</v>
      </c>
    </row>
    <row r="457" spans="1:20" ht="20.100000000000001" customHeight="1">
      <c r="A457" s="189" t="s">
        <v>1930</v>
      </c>
      <c r="B457" s="190">
        <v>0</v>
      </c>
      <c r="C457" s="190">
        <v>0</v>
      </c>
      <c r="D457" s="190">
        <v>0</v>
      </c>
      <c r="E457" s="190">
        <v>0</v>
      </c>
      <c r="F457" s="189" t="s">
        <v>145</v>
      </c>
      <c r="G457" s="78" t="s">
        <v>5424</v>
      </c>
      <c r="H457" s="78" t="s">
        <v>1928</v>
      </c>
      <c r="I457" s="78" t="s">
        <v>145</v>
      </c>
      <c r="J457" s="78" t="s">
        <v>145</v>
      </c>
      <c r="K457" s="78" t="s">
        <v>145</v>
      </c>
      <c r="M457" s="78" t="s">
        <v>145</v>
      </c>
      <c r="O457" s="78" t="s">
        <v>145</v>
      </c>
      <c r="P457" s="78" t="s">
        <v>145</v>
      </c>
      <c r="Q457" s="78" t="s">
        <v>145</v>
      </c>
      <c r="R457" s="78" t="s">
        <v>145</v>
      </c>
      <c r="S457" s="78" t="s">
        <v>145</v>
      </c>
      <c r="T457" s="78" t="s">
        <v>145</v>
      </c>
    </row>
    <row r="458" spans="1:20" ht="20.100000000000001" customHeight="1">
      <c r="A458" s="189" t="s">
        <v>2247</v>
      </c>
      <c r="B458" s="190">
        <v>0</v>
      </c>
      <c r="C458" s="190">
        <v>0</v>
      </c>
      <c r="D458" s="190">
        <v>0</v>
      </c>
      <c r="E458" s="190">
        <v>0</v>
      </c>
      <c r="F458" s="189" t="s">
        <v>145</v>
      </c>
      <c r="G458" s="78" t="s">
        <v>5424</v>
      </c>
      <c r="H458" s="78" t="s">
        <v>1928</v>
      </c>
      <c r="I458" s="78" t="s">
        <v>2248</v>
      </c>
      <c r="J458" s="78" t="s">
        <v>145</v>
      </c>
      <c r="K458" s="78" t="s">
        <v>145</v>
      </c>
      <c r="M458" s="78" t="s">
        <v>145</v>
      </c>
      <c r="O458" s="78" t="s">
        <v>145</v>
      </c>
      <c r="P458" s="78" t="s">
        <v>145</v>
      </c>
      <c r="Q458" s="78" t="s">
        <v>145</v>
      </c>
      <c r="R458" s="78" t="s">
        <v>145</v>
      </c>
      <c r="S458" s="78" t="s">
        <v>145</v>
      </c>
      <c r="T458" s="78" t="s">
        <v>145</v>
      </c>
    </row>
    <row r="459" spans="1:20" ht="20.100000000000001" customHeight="1">
      <c r="A459" s="189" t="s">
        <v>2269</v>
      </c>
      <c r="B459" s="190">
        <v>0</v>
      </c>
      <c r="C459" s="190">
        <v>0</v>
      </c>
      <c r="D459" s="190">
        <v>0</v>
      </c>
      <c r="E459" s="190">
        <v>0</v>
      </c>
      <c r="F459" s="189" t="s">
        <v>145</v>
      </c>
      <c r="G459" s="78" t="s">
        <v>5424</v>
      </c>
      <c r="H459" s="78" t="s">
        <v>1928</v>
      </c>
      <c r="I459" s="78" t="s">
        <v>2250</v>
      </c>
      <c r="J459" s="78" t="s">
        <v>145</v>
      </c>
      <c r="K459" s="78" t="s">
        <v>145</v>
      </c>
      <c r="M459" s="78" t="s">
        <v>145</v>
      </c>
      <c r="O459" s="78" t="s">
        <v>145</v>
      </c>
      <c r="P459" s="78" t="s">
        <v>145</v>
      </c>
      <c r="Q459" s="78" t="s">
        <v>145</v>
      </c>
      <c r="R459" s="78" t="s">
        <v>145</v>
      </c>
      <c r="S459" s="78" t="s">
        <v>145</v>
      </c>
      <c r="T459" s="78" t="s">
        <v>145</v>
      </c>
    </row>
    <row r="460" spans="1:20" ht="20.100000000000001" customHeight="1">
      <c r="A460" s="189" t="s">
        <v>2270</v>
      </c>
      <c r="B460" s="190">
        <v>0</v>
      </c>
      <c r="C460" s="190">
        <v>0</v>
      </c>
      <c r="D460" s="190">
        <v>0</v>
      </c>
      <c r="E460" s="190">
        <v>0</v>
      </c>
      <c r="F460" s="189" t="s">
        <v>145</v>
      </c>
      <c r="G460" s="78" t="s">
        <v>5424</v>
      </c>
      <c r="H460" s="78" t="s">
        <v>1928</v>
      </c>
      <c r="I460" s="78" t="s">
        <v>2252</v>
      </c>
      <c r="J460" s="78" t="s">
        <v>145</v>
      </c>
      <c r="K460" s="78" t="s">
        <v>145</v>
      </c>
      <c r="M460" s="78" t="s">
        <v>145</v>
      </c>
      <c r="O460" s="78" t="s">
        <v>145</v>
      </c>
      <c r="P460" s="78" t="s">
        <v>145</v>
      </c>
      <c r="Q460" s="78" t="s">
        <v>145</v>
      </c>
      <c r="R460" s="78" t="s">
        <v>145</v>
      </c>
      <c r="S460" s="78" t="s">
        <v>145</v>
      </c>
      <c r="T460" s="78" t="s">
        <v>145</v>
      </c>
    </row>
    <row r="461" spans="1:20" ht="20.100000000000001" customHeight="1">
      <c r="A461" s="189" t="s">
        <v>2271</v>
      </c>
      <c r="B461" s="190">
        <v>0</v>
      </c>
      <c r="C461" s="190">
        <v>0</v>
      </c>
      <c r="D461" s="190">
        <v>7.6</v>
      </c>
      <c r="E461" s="190">
        <v>7.6</v>
      </c>
      <c r="F461" s="189" t="s">
        <v>145</v>
      </c>
      <c r="G461" s="78" t="s">
        <v>5424</v>
      </c>
      <c r="H461" s="78" t="s">
        <v>1928</v>
      </c>
      <c r="I461" s="78" t="s">
        <v>2254</v>
      </c>
      <c r="J461" s="78" t="s">
        <v>145</v>
      </c>
      <c r="K461" s="78" t="s">
        <v>145</v>
      </c>
      <c r="M461" s="78" t="s">
        <v>145</v>
      </c>
      <c r="O461" s="78" t="s">
        <v>145</v>
      </c>
      <c r="P461" s="78" t="s">
        <v>145</v>
      </c>
      <c r="Q461" s="78" t="s">
        <v>145</v>
      </c>
      <c r="R461" s="78" t="s">
        <v>145</v>
      </c>
      <c r="S461" s="78" t="s">
        <v>145</v>
      </c>
      <c r="T461" s="78" t="s">
        <v>145</v>
      </c>
    </row>
    <row r="462" spans="1:20" ht="20.100000000000001" customHeight="1">
      <c r="A462" s="189" t="s">
        <v>2035</v>
      </c>
      <c r="B462" s="190">
        <v>0</v>
      </c>
      <c r="C462" s="190">
        <v>0</v>
      </c>
      <c r="D462" s="190">
        <v>7.6</v>
      </c>
      <c r="E462" s="190">
        <v>7.6</v>
      </c>
      <c r="F462" s="189" t="s">
        <v>145</v>
      </c>
      <c r="G462" s="78" t="s">
        <v>5424</v>
      </c>
      <c r="H462" s="78" t="s">
        <v>1928</v>
      </c>
      <c r="I462" s="78" t="s">
        <v>2036</v>
      </c>
      <c r="J462" s="78" t="s">
        <v>145</v>
      </c>
      <c r="K462" s="78" t="s">
        <v>145</v>
      </c>
      <c r="M462" s="78" t="s">
        <v>145</v>
      </c>
      <c r="O462" s="78" t="s">
        <v>145</v>
      </c>
      <c r="P462" s="78" t="s">
        <v>145</v>
      </c>
      <c r="Q462" s="78" t="s">
        <v>145</v>
      </c>
      <c r="R462" s="78" t="s">
        <v>145</v>
      </c>
      <c r="S462" s="78" t="s">
        <v>145</v>
      </c>
      <c r="T462" s="78" t="s">
        <v>145</v>
      </c>
    </row>
    <row r="463" spans="1:20" ht="20.100000000000001" customHeight="1">
      <c r="A463" s="192" t="s">
        <v>1965</v>
      </c>
      <c r="B463" s="193">
        <v>535</v>
      </c>
      <c r="C463" s="193">
        <v>1010</v>
      </c>
      <c r="D463" s="193">
        <v>366</v>
      </c>
      <c r="E463" s="193">
        <v>1911</v>
      </c>
      <c r="F463" s="194"/>
    </row>
  </sheetData>
  <phoneticPr fontId="4" type="noConversion"/>
  <pageMargins left="0.78740157480314954" right="0" top="0.39370078740157477" bottom="0.39370078740157477" header="0" footer="0"/>
  <pageSetup paperSize="9" scale="86" fitToHeight="0" orientation="landscape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AB434"/>
  <sheetViews>
    <sheetView topLeftCell="B1" workbookViewId="0">
      <selection sqref="A1:X1"/>
    </sheetView>
  </sheetViews>
  <sheetFormatPr defaultRowHeight="16.5"/>
  <cols>
    <col min="1" max="1" width="46.875" hidden="1" customWidth="1"/>
    <col min="2" max="2" width="36.625" bestFit="1" customWidth="1"/>
    <col min="3" max="3" width="71.75" bestFit="1" customWidth="1"/>
    <col min="4" max="4" width="5.5" bestFit="1" customWidth="1"/>
    <col min="5" max="5" width="11.75" bestFit="1" customWidth="1"/>
    <col min="6" max="6" width="6.625" bestFit="1" customWidth="1"/>
    <col min="7" max="7" width="11.75" bestFit="1" customWidth="1"/>
    <col min="8" max="8" width="10.125" bestFit="1" customWidth="1"/>
    <col min="9" max="9" width="11.75" bestFit="1" customWidth="1"/>
    <col min="10" max="10" width="16" bestFit="1" customWidth="1"/>
    <col min="11" max="11" width="10.375" bestFit="1" customWidth="1"/>
    <col min="12" max="12" width="7.625" bestFit="1" customWidth="1"/>
    <col min="13" max="13" width="12.875" bestFit="1" customWidth="1"/>
    <col min="14" max="14" width="9" bestFit="1" customWidth="1"/>
    <col min="15" max="15" width="12.875" bestFit="1" customWidth="1"/>
    <col min="16" max="16" width="11.75" bestFit="1" customWidth="1"/>
    <col min="17" max="17" width="11.25" bestFit="1" customWidth="1"/>
    <col min="18" max="19" width="9.25" bestFit="1" customWidth="1"/>
    <col min="20" max="20" width="10.375" bestFit="1" customWidth="1"/>
    <col min="21" max="22" width="12.875" bestFit="1" customWidth="1"/>
    <col min="23" max="23" width="8.875" bestFit="1" customWidth="1"/>
    <col min="24" max="24" width="18.875" bestFit="1" customWidth="1"/>
    <col min="25" max="26" width="9" hidden="1" customWidth="1"/>
    <col min="27" max="27" width="11" hidden="1" customWidth="1"/>
    <col min="28" max="28" width="9" hidden="1" customWidth="1"/>
  </cols>
  <sheetData>
    <row r="1" spans="1:28" ht="30" customHeight="1">
      <c r="A1" s="266" t="s">
        <v>2272</v>
      </c>
      <c r="B1" s="266"/>
      <c r="C1" s="266"/>
      <c r="D1" s="266"/>
      <c r="E1" s="266"/>
      <c r="F1" s="266"/>
      <c r="G1" s="266"/>
      <c r="H1" s="266"/>
      <c r="I1" s="266"/>
      <c r="J1" s="266"/>
      <c r="K1" s="266"/>
      <c r="L1" s="266"/>
      <c r="M1" s="266"/>
      <c r="N1" s="266"/>
      <c r="O1" s="266"/>
      <c r="P1" s="266"/>
      <c r="Q1" s="266"/>
      <c r="R1" s="266"/>
      <c r="S1" s="266"/>
      <c r="T1" s="266"/>
      <c r="U1" s="266"/>
      <c r="V1" s="266"/>
      <c r="W1" s="266"/>
      <c r="X1" s="266"/>
    </row>
    <row r="2" spans="1:28" ht="30" customHeight="1">
      <c r="A2" s="260" t="s">
        <v>252</v>
      </c>
      <c r="B2" s="260"/>
      <c r="C2" s="260"/>
      <c r="D2" s="260"/>
      <c r="E2" s="260"/>
      <c r="F2" s="260"/>
      <c r="G2" s="260"/>
      <c r="H2" s="260"/>
      <c r="I2" s="260"/>
      <c r="J2" s="260"/>
      <c r="K2" s="260"/>
      <c r="L2" s="260"/>
      <c r="M2" s="260"/>
      <c r="N2" s="260"/>
      <c r="O2" s="260"/>
      <c r="P2" s="260"/>
      <c r="Q2" s="260"/>
      <c r="R2" s="260"/>
      <c r="S2" s="260"/>
      <c r="T2" s="260"/>
      <c r="U2" s="260"/>
      <c r="V2" s="260"/>
      <c r="W2" s="260"/>
      <c r="X2" s="260"/>
    </row>
    <row r="3" spans="1:28" ht="30" customHeight="1">
      <c r="A3" s="261" t="s">
        <v>1125</v>
      </c>
      <c r="B3" s="261" t="s">
        <v>128</v>
      </c>
      <c r="C3" s="261" t="s">
        <v>1921</v>
      </c>
      <c r="D3" s="261" t="s">
        <v>130</v>
      </c>
      <c r="E3" s="261" t="s">
        <v>132</v>
      </c>
      <c r="F3" s="261"/>
      <c r="G3" s="261"/>
      <c r="H3" s="261"/>
      <c r="I3" s="261"/>
      <c r="J3" s="261"/>
      <c r="K3" s="261"/>
      <c r="L3" s="261"/>
      <c r="M3" s="261"/>
      <c r="N3" s="261"/>
      <c r="O3" s="261"/>
      <c r="P3" s="261" t="s">
        <v>1127</v>
      </c>
      <c r="Q3" s="261" t="s">
        <v>1128</v>
      </c>
      <c r="R3" s="261"/>
      <c r="S3" s="261"/>
      <c r="T3" s="261"/>
      <c r="U3" s="261"/>
      <c r="V3" s="261"/>
      <c r="W3" s="261" t="s">
        <v>1130</v>
      </c>
      <c r="X3" s="261" t="s">
        <v>47</v>
      </c>
      <c r="Y3" s="260" t="s">
        <v>2273</v>
      </c>
      <c r="Z3" s="260" t="s">
        <v>2274</v>
      </c>
      <c r="AA3" s="260" t="s">
        <v>2275</v>
      </c>
      <c r="AB3" s="260" t="s">
        <v>324</v>
      </c>
    </row>
    <row r="4" spans="1:28" ht="30" customHeight="1">
      <c r="A4" s="261"/>
      <c r="B4" s="261"/>
      <c r="C4" s="261"/>
      <c r="D4" s="261"/>
      <c r="E4" s="165" t="s">
        <v>2276</v>
      </c>
      <c r="F4" s="165" t="s">
        <v>2277</v>
      </c>
      <c r="G4" s="165" t="s">
        <v>2278</v>
      </c>
      <c r="H4" s="165" t="s">
        <v>2277</v>
      </c>
      <c r="I4" s="165" t="s">
        <v>2279</v>
      </c>
      <c r="J4" s="165" t="s">
        <v>2277</v>
      </c>
      <c r="K4" s="165" t="s">
        <v>2280</v>
      </c>
      <c r="L4" s="165" t="s">
        <v>2277</v>
      </c>
      <c r="M4" s="165" t="s">
        <v>2281</v>
      </c>
      <c r="N4" s="165" t="s">
        <v>2277</v>
      </c>
      <c r="O4" s="165" t="s">
        <v>2282</v>
      </c>
      <c r="P4" s="261"/>
      <c r="Q4" s="165" t="s">
        <v>2276</v>
      </c>
      <c r="R4" s="165" t="s">
        <v>2278</v>
      </c>
      <c r="S4" s="165" t="s">
        <v>2279</v>
      </c>
      <c r="T4" s="165" t="s">
        <v>2280</v>
      </c>
      <c r="U4" s="165" t="s">
        <v>2281</v>
      </c>
      <c r="V4" s="165" t="s">
        <v>2282</v>
      </c>
      <c r="W4" s="261"/>
      <c r="X4" s="261"/>
      <c r="Y4" s="260"/>
      <c r="Z4" s="260"/>
      <c r="AA4" s="260"/>
      <c r="AB4" s="260"/>
    </row>
    <row r="5" spans="1:28" ht="30" customHeight="1">
      <c r="A5" s="175" t="s">
        <v>5831</v>
      </c>
      <c r="B5" s="175" t="s">
        <v>1170</v>
      </c>
      <c r="C5" s="175" t="s">
        <v>1193</v>
      </c>
      <c r="D5" s="175" t="s">
        <v>350</v>
      </c>
      <c r="E5" s="173">
        <v>0</v>
      </c>
      <c r="F5" s="175" t="s">
        <v>145</v>
      </c>
      <c r="G5" s="173">
        <v>0</v>
      </c>
      <c r="H5" s="175" t="s">
        <v>145</v>
      </c>
      <c r="I5" s="173">
        <v>0</v>
      </c>
      <c r="J5" s="175" t="s">
        <v>145</v>
      </c>
      <c r="K5" s="173">
        <v>0</v>
      </c>
      <c r="L5" s="175" t="s">
        <v>145</v>
      </c>
      <c r="M5" s="173">
        <v>0</v>
      </c>
      <c r="N5" s="175" t="s">
        <v>145</v>
      </c>
      <c r="O5" s="173">
        <v>0</v>
      </c>
      <c r="P5" s="173">
        <v>0</v>
      </c>
      <c r="Q5" s="173">
        <v>0</v>
      </c>
      <c r="R5" s="173">
        <v>0</v>
      </c>
      <c r="S5" s="173">
        <v>0</v>
      </c>
      <c r="T5" s="173">
        <v>0</v>
      </c>
      <c r="U5" s="173">
        <v>64267</v>
      </c>
      <c r="V5" s="173">
        <f t="shared" ref="V5:V30" si="0">SMALL(Q5:U5,COUNTIF(Q5:U5,0)+1)</f>
        <v>64267</v>
      </c>
      <c r="W5" s="175" t="s">
        <v>2283</v>
      </c>
      <c r="X5" s="175" t="s">
        <v>1808</v>
      </c>
      <c r="Y5" s="78" t="s">
        <v>145</v>
      </c>
      <c r="Z5" s="78" t="s">
        <v>145</v>
      </c>
      <c r="AB5" s="78" t="s">
        <v>145</v>
      </c>
    </row>
    <row r="6" spans="1:28" ht="30" customHeight="1">
      <c r="A6" s="175" t="s">
        <v>6510</v>
      </c>
      <c r="B6" s="175" t="s">
        <v>1170</v>
      </c>
      <c r="C6" s="175" t="s">
        <v>1474</v>
      </c>
      <c r="D6" s="175" t="s">
        <v>350</v>
      </c>
      <c r="E6" s="173">
        <v>0</v>
      </c>
      <c r="F6" s="175" t="s">
        <v>145</v>
      </c>
      <c r="G6" s="173">
        <v>0</v>
      </c>
      <c r="H6" s="175" t="s">
        <v>145</v>
      </c>
      <c r="I6" s="173">
        <v>0</v>
      </c>
      <c r="J6" s="175" t="s">
        <v>145</v>
      </c>
      <c r="K6" s="173">
        <v>0</v>
      </c>
      <c r="L6" s="175" t="s">
        <v>145</v>
      </c>
      <c r="M6" s="173">
        <v>0</v>
      </c>
      <c r="N6" s="175" t="s">
        <v>145</v>
      </c>
      <c r="O6" s="173">
        <v>0</v>
      </c>
      <c r="P6" s="173">
        <v>0</v>
      </c>
      <c r="Q6" s="173">
        <v>0</v>
      </c>
      <c r="R6" s="173">
        <v>0</v>
      </c>
      <c r="S6" s="173">
        <v>0</v>
      </c>
      <c r="T6" s="173">
        <v>0</v>
      </c>
      <c r="U6" s="173">
        <v>82625</v>
      </c>
      <c r="V6" s="173">
        <f t="shared" si="0"/>
        <v>82625</v>
      </c>
      <c r="W6" s="175" t="s">
        <v>2284</v>
      </c>
      <c r="X6" s="175" t="s">
        <v>1808</v>
      </c>
      <c r="Y6" s="78" t="s">
        <v>145</v>
      </c>
      <c r="Z6" s="78" t="s">
        <v>145</v>
      </c>
      <c r="AB6" s="78" t="s">
        <v>145</v>
      </c>
    </row>
    <row r="7" spans="1:28" ht="30" customHeight="1">
      <c r="A7" s="175" t="s">
        <v>5888</v>
      </c>
      <c r="B7" s="175" t="s">
        <v>1170</v>
      </c>
      <c r="C7" s="175" t="s">
        <v>1178</v>
      </c>
      <c r="D7" s="175" t="s">
        <v>350</v>
      </c>
      <c r="E7" s="173">
        <v>0</v>
      </c>
      <c r="F7" s="175" t="s">
        <v>145</v>
      </c>
      <c r="G7" s="173">
        <v>0</v>
      </c>
      <c r="H7" s="175" t="s">
        <v>145</v>
      </c>
      <c r="I7" s="173">
        <v>0</v>
      </c>
      <c r="J7" s="175" t="s">
        <v>145</v>
      </c>
      <c r="K7" s="173">
        <v>0</v>
      </c>
      <c r="L7" s="175" t="s">
        <v>145</v>
      </c>
      <c r="M7" s="173">
        <v>0</v>
      </c>
      <c r="N7" s="175" t="s">
        <v>145</v>
      </c>
      <c r="O7" s="173">
        <v>0</v>
      </c>
      <c r="P7" s="173">
        <v>0</v>
      </c>
      <c r="Q7" s="173">
        <v>0</v>
      </c>
      <c r="R7" s="173">
        <v>0</v>
      </c>
      <c r="S7" s="173">
        <v>0</v>
      </c>
      <c r="T7" s="173">
        <v>0</v>
      </c>
      <c r="U7" s="173">
        <v>109310</v>
      </c>
      <c r="V7" s="173">
        <f t="shared" si="0"/>
        <v>109310</v>
      </c>
      <c r="W7" s="175" t="s">
        <v>2285</v>
      </c>
      <c r="X7" s="175" t="s">
        <v>1808</v>
      </c>
      <c r="Y7" s="78" t="s">
        <v>145</v>
      </c>
      <c r="Z7" s="78" t="s">
        <v>145</v>
      </c>
      <c r="AB7" s="78" t="s">
        <v>145</v>
      </c>
    </row>
    <row r="8" spans="1:28" ht="30" customHeight="1">
      <c r="A8" s="175" t="s">
        <v>5876</v>
      </c>
      <c r="B8" s="175" t="s">
        <v>1170</v>
      </c>
      <c r="C8" s="175" t="s">
        <v>1171</v>
      </c>
      <c r="D8" s="175" t="s">
        <v>350</v>
      </c>
      <c r="E8" s="173">
        <v>0</v>
      </c>
      <c r="F8" s="175" t="s">
        <v>145</v>
      </c>
      <c r="G8" s="173">
        <v>0</v>
      </c>
      <c r="H8" s="175" t="s">
        <v>145</v>
      </c>
      <c r="I8" s="173">
        <v>0</v>
      </c>
      <c r="J8" s="175" t="s">
        <v>145</v>
      </c>
      <c r="K8" s="173">
        <v>0</v>
      </c>
      <c r="L8" s="175" t="s">
        <v>145</v>
      </c>
      <c r="M8" s="173">
        <v>0</v>
      </c>
      <c r="N8" s="175" t="s">
        <v>145</v>
      </c>
      <c r="O8" s="173">
        <v>0</v>
      </c>
      <c r="P8" s="173">
        <v>0</v>
      </c>
      <c r="Q8" s="173">
        <v>0</v>
      </c>
      <c r="R8" s="173">
        <v>0</v>
      </c>
      <c r="S8" s="173">
        <v>0</v>
      </c>
      <c r="T8" s="173">
        <v>0</v>
      </c>
      <c r="U8" s="173">
        <v>115116</v>
      </c>
      <c r="V8" s="173">
        <f t="shared" si="0"/>
        <v>115116</v>
      </c>
      <c r="W8" s="175" t="s">
        <v>2286</v>
      </c>
      <c r="X8" s="175" t="s">
        <v>1808</v>
      </c>
      <c r="Y8" s="78" t="s">
        <v>145</v>
      </c>
      <c r="Z8" s="78" t="s">
        <v>145</v>
      </c>
      <c r="AB8" s="78" t="s">
        <v>145</v>
      </c>
    </row>
    <row r="9" spans="1:28" ht="30" customHeight="1">
      <c r="A9" s="175" t="s">
        <v>6504</v>
      </c>
      <c r="B9" s="175" t="s">
        <v>1472</v>
      </c>
      <c r="C9" s="175" t="s">
        <v>1178</v>
      </c>
      <c r="D9" s="175" t="s">
        <v>350</v>
      </c>
      <c r="E9" s="173">
        <v>0</v>
      </c>
      <c r="F9" s="175" t="s">
        <v>145</v>
      </c>
      <c r="G9" s="173">
        <v>0</v>
      </c>
      <c r="H9" s="175" t="s">
        <v>145</v>
      </c>
      <c r="I9" s="173">
        <v>0</v>
      </c>
      <c r="J9" s="175" t="s">
        <v>145</v>
      </c>
      <c r="K9" s="173">
        <v>0</v>
      </c>
      <c r="L9" s="175" t="s">
        <v>145</v>
      </c>
      <c r="M9" s="173">
        <v>0</v>
      </c>
      <c r="N9" s="175" t="s">
        <v>145</v>
      </c>
      <c r="O9" s="173">
        <v>0</v>
      </c>
      <c r="P9" s="173">
        <v>0</v>
      </c>
      <c r="Q9" s="173">
        <v>0</v>
      </c>
      <c r="R9" s="173">
        <v>0</v>
      </c>
      <c r="S9" s="173">
        <v>0</v>
      </c>
      <c r="T9" s="173">
        <v>0</v>
      </c>
      <c r="U9" s="173">
        <v>116118</v>
      </c>
      <c r="V9" s="173">
        <f t="shared" si="0"/>
        <v>116118</v>
      </c>
      <c r="W9" s="175" t="s">
        <v>2287</v>
      </c>
      <c r="X9" s="175" t="s">
        <v>1808</v>
      </c>
      <c r="Y9" s="78" t="s">
        <v>145</v>
      </c>
      <c r="Z9" s="78" t="s">
        <v>145</v>
      </c>
      <c r="AB9" s="78" t="s">
        <v>145</v>
      </c>
    </row>
    <row r="10" spans="1:28" ht="30" customHeight="1">
      <c r="A10" s="175" t="s">
        <v>6519</v>
      </c>
      <c r="B10" s="175" t="s">
        <v>1173</v>
      </c>
      <c r="C10" s="175" t="s">
        <v>1477</v>
      </c>
      <c r="D10" s="175" t="s">
        <v>350</v>
      </c>
      <c r="E10" s="173">
        <v>0</v>
      </c>
      <c r="F10" s="175" t="s">
        <v>145</v>
      </c>
      <c r="G10" s="173">
        <v>0</v>
      </c>
      <c r="H10" s="175" t="s">
        <v>145</v>
      </c>
      <c r="I10" s="173">
        <v>0</v>
      </c>
      <c r="J10" s="175" t="s">
        <v>145</v>
      </c>
      <c r="K10" s="173">
        <v>0</v>
      </c>
      <c r="L10" s="175" t="s">
        <v>145</v>
      </c>
      <c r="M10" s="173">
        <v>0</v>
      </c>
      <c r="N10" s="175" t="s">
        <v>145</v>
      </c>
      <c r="O10" s="173">
        <v>0</v>
      </c>
      <c r="P10" s="173">
        <v>0</v>
      </c>
      <c r="Q10" s="173">
        <v>0</v>
      </c>
      <c r="R10" s="173">
        <v>0</v>
      </c>
      <c r="S10" s="173">
        <v>0</v>
      </c>
      <c r="T10" s="173">
        <v>0</v>
      </c>
      <c r="U10" s="173">
        <v>36694</v>
      </c>
      <c r="V10" s="173">
        <f t="shared" si="0"/>
        <v>36694</v>
      </c>
      <c r="W10" s="175" t="s">
        <v>2288</v>
      </c>
      <c r="X10" s="175" t="s">
        <v>1808</v>
      </c>
      <c r="Y10" s="78" t="s">
        <v>145</v>
      </c>
      <c r="Z10" s="78" t="s">
        <v>145</v>
      </c>
      <c r="AB10" s="78" t="s">
        <v>145</v>
      </c>
    </row>
    <row r="11" spans="1:28" ht="30" customHeight="1">
      <c r="A11" s="175" t="s">
        <v>6462</v>
      </c>
      <c r="B11" s="175" t="s">
        <v>1173</v>
      </c>
      <c r="C11" s="175" t="s">
        <v>1162</v>
      </c>
      <c r="D11" s="175" t="s">
        <v>350</v>
      </c>
      <c r="E11" s="173">
        <v>0</v>
      </c>
      <c r="F11" s="175" t="s">
        <v>145</v>
      </c>
      <c r="G11" s="173">
        <v>0</v>
      </c>
      <c r="H11" s="175" t="s">
        <v>145</v>
      </c>
      <c r="I11" s="173">
        <v>0</v>
      </c>
      <c r="J11" s="175" t="s">
        <v>145</v>
      </c>
      <c r="K11" s="173">
        <v>0</v>
      </c>
      <c r="L11" s="175" t="s">
        <v>145</v>
      </c>
      <c r="M11" s="173">
        <v>0</v>
      </c>
      <c r="N11" s="175" t="s">
        <v>145</v>
      </c>
      <c r="O11" s="173">
        <v>0</v>
      </c>
      <c r="P11" s="173">
        <v>0</v>
      </c>
      <c r="Q11" s="173">
        <v>0</v>
      </c>
      <c r="R11" s="173">
        <v>0</v>
      </c>
      <c r="S11" s="173">
        <v>0</v>
      </c>
      <c r="T11" s="173">
        <v>0</v>
      </c>
      <c r="U11" s="173">
        <v>88973</v>
      </c>
      <c r="V11" s="173">
        <f t="shared" si="0"/>
        <v>88973</v>
      </c>
      <c r="W11" s="175" t="s">
        <v>2289</v>
      </c>
      <c r="X11" s="175" t="s">
        <v>1808</v>
      </c>
      <c r="Y11" s="78" t="s">
        <v>145</v>
      </c>
      <c r="Z11" s="78" t="s">
        <v>145</v>
      </c>
      <c r="AB11" s="78" t="s">
        <v>145</v>
      </c>
    </row>
    <row r="12" spans="1:28" ht="30" customHeight="1">
      <c r="A12" s="175" t="s">
        <v>5881</v>
      </c>
      <c r="B12" s="175" t="s">
        <v>1173</v>
      </c>
      <c r="C12" s="175" t="s">
        <v>1174</v>
      </c>
      <c r="D12" s="175" t="s">
        <v>350</v>
      </c>
      <c r="E12" s="173">
        <v>0</v>
      </c>
      <c r="F12" s="175" t="s">
        <v>145</v>
      </c>
      <c r="G12" s="173">
        <v>0</v>
      </c>
      <c r="H12" s="175" t="s">
        <v>145</v>
      </c>
      <c r="I12" s="173">
        <v>0</v>
      </c>
      <c r="J12" s="175" t="s">
        <v>145</v>
      </c>
      <c r="K12" s="173">
        <v>0</v>
      </c>
      <c r="L12" s="175" t="s">
        <v>145</v>
      </c>
      <c r="M12" s="173">
        <v>0</v>
      </c>
      <c r="N12" s="175" t="s">
        <v>145</v>
      </c>
      <c r="O12" s="173">
        <v>0</v>
      </c>
      <c r="P12" s="173">
        <v>0</v>
      </c>
      <c r="Q12" s="173">
        <v>0</v>
      </c>
      <c r="R12" s="173">
        <v>0</v>
      </c>
      <c r="S12" s="173">
        <v>0</v>
      </c>
      <c r="T12" s="173">
        <v>0</v>
      </c>
      <c r="U12" s="173">
        <v>145014</v>
      </c>
      <c r="V12" s="173">
        <f t="shared" si="0"/>
        <v>145014</v>
      </c>
      <c r="W12" s="175" t="s">
        <v>2290</v>
      </c>
      <c r="X12" s="175" t="s">
        <v>1808</v>
      </c>
      <c r="Y12" s="78" t="s">
        <v>145</v>
      </c>
      <c r="Z12" s="78" t="s">
        <v>145</v>
      </c>
      <c r="AB12" s="78" t="s">
        <v>145</v>
      </c>
    </row>
    <row r="13" spans="1:28" ht="30" customHeight="1">
      <c r="A13" s="175" t="s">
        <v>6468</v>
      </c>
      <c r="B13" s="175" t="s">
        <v>1176</v>
      </c>
      <c r="C13" s="175" t="s">
        <v>1162</v>
      </c>
      <c r="D13" s="175" t="s">
        <v>350</v>
      </c>
      <c r="E13" s="173">
        <v>0</v>
      </c>
      <c r="F13" s="175" t="s">
        <v>145</v>
      </c>
      <c r="G13" s="173">
        <v>0</v>
      </c>
      <c r="H13" s="175" t="s">
        <v>145</v>
      </c>
      <c r="I13" s="173">
        <v>0</v>
      </c>
      <c r="J13" s="175" t="s">
        <v>145</v>
      </c>
      <c r="K13" s="173">
        <v>0</v>
      </c>
      <c r="L13" s="175" t="s">
        <v>145</v>
      </c>
      <c r="M13" s="173">
        <v>0</v>
      </c>
      <c r="N13" s="175" t="s">
        <v>145</v>
      </c>
      <c r="O13" s="173">
        <v>0</v>
      </c>
      <c r="P13" s="173">
        <v>0</v>
      </c>
      <c r="Q13" s="173">
        <v>0</v>
      </c>
      <c r="R13" s="173">
        <v>0</v>
      </c>
      <c r="S13" s="173">
        <v>0</v>
      </c>
      <c r="T13" s="173">
        <v>0</v>
      </c>
      <c r="U13" s="173">
        <v>1604</v>
      </c>
      <c r="V13" s="173">
        <f t="shared" si="0"/>
        <v>1604</v>
      </c>
      <c r="W13" s="175" t="s">
        <v>2291</v>
      </c>
      <c r="X13" s="175" t="s">
        <v>1808</v>
      </c>
      <c r="Y13" s="78" t="s">
        <v>145</v>
      </c>
      <c r="Z13" s="78" t="s">
        <v>145</v>
      </c>
      <c r="AB13" s="78" t="s">
        <v>145</v>
      </c>
    </row>
    <row r="14" spans="1:28" ht="30" customHeight="1">
      <c r="A14" s="175" t="s">
        <v>5886</v>
      </c>
      <c r="B14" s="175" t="s">
        <v>1176</v>
      </c>
      <c r="C14" s="175" t="s">
        <v>1174</v>
      </c>
      <c r="D14" s="175" t="s">
        <v>350</v>
      </c>
      <c r="E14" s="173">
        <v>0</v>
      </c>
      <c r="F14" s="175" t="s">
        <v>145</v>
      </c>
      <c r="G14" s="173">
        <v>0</v>
      </c>
      <c r="H14" s="175" t="s">
        <v>145</v>
      </c>
      <c r="I14" s="173">
        <v>0</v>
      </c>
      <c r="J14" s="175" t="s">
        <v>145</v>
      </c>
      <c r="K14" s="173">
        <v>0</v>
      </c>
      <c r="L14" s="175" t="s">
        <v>145</v>
      </c>
      <c r="M14" s="173">
        <v>0</v>
      </c>
      <c r="N14" s="175" t="s">
        <v>145</v>
      </c>
      <c r="O14" s="173">
        <v>0</v>
      </c>
      <c r="P14" s="173">
        <v>0</v>
      </c>
      <c r="Q14" s="173">
        <v>0</v>
      </c>
      <c r="R14" s="173">
        <v>0</v>
      </c>
      <c r="S14" s="173">
        <v>0</v>
      </c>
      <c r="T14" s="173">
        <v>0</v>
      </c>
      <c r="U14" s="173">
        <v>1861</v>
      </c>
      <c r="V14" s="173">
        <f t="shared" si="0"/>
        <v>1861</v>
      </c>
      <c r="W14" s="175" t="s">
        <v>2292</v>
      </c>
      <c r="X14" s="175" t="s">
        <v>1808</v>
      </c>
      <c r="Y14" s="78" t="s">
        <v>145</v>
      </c>
      <c r="Z14" s="78" t="s">
        <v>145</v>
      </c>
      <c r="AB14" s="78" t="s">
        <v>145</v>
      </c>
    </row>
    <row r="15" spans="1:28" ht="30" customHeight="1">
      <c r="A15" s="175" t="s">
        <v>5903</v>
      </c>
      <c r="B15" s="175" t="s">
        <v>1185</v>
      </c>
      <c r="C15" s="175" t="s">
        <v>1186</v>
      </c>
      <c r="D15" s="175" t="s">
        <v>350</v>
      </c>
      <c r="E15" s="173">
        <v>0</v>
      </c>
      <c r="F15" s="175" t="s">
        <v>145</v>
      </c>
      <c r="G15" s="173">
        <v>0</v>
      </c>
      <c r="H15" s="175" t="s">
        <v>145</v>
      </c>
      <c r="I15" s="173">
        <v>0</v>
      </c>
      <c r="J15" s="175" t="s">
        <v>145</v>
      </c>
      <c r="K15" s="173">
        <v>0</v>
      </c>
      <c r="L15" s="175" t="s">
        <v>145</v>
      </c>
      <c r="M15" s="173">
        <v>0</v>
      </c>
      <c r="N15" s="175" t="s">
        <v>145</v>
      </c>
      <c r="O15" s="173">
        <v>0</v>
      </c>
      <c r="P15" s="173">
        <v>0</v>
      </c>
      <c r="Q15" s="173">
        <v>0</v>
      </c>
      <c r="R15" s="173">
        <v>0</v>
      </c>
      <c r="S15" s="173">
        <v>0</v>
      </c>
      <c r="T15" s="173">
        <v>0</v>
      </c>
      <c r="U15" s="173">
        <v>6733</v>
      </c>
      <c r="V15" s="173">
        <f t="shared" si="0"/>
        <v>6733</v>
      </c>
      <c r="W15" s="175" t="s">
        <v>2293</v>
      </c>
      <c r="X15" s="175" t="s">
        <v>1808</v>
      </c>
      <c r="Y15" s="78" t="s">
        <v>145</v>
      </c>
      <c r="Z15" s="78" t="s">
        <v>145</v>
      </c>
      <c r="AB15" s="78" t="s">
        <v>145</v>
      </c>
    </row>
    <row r="16" spans="1:28" ht="30" customHeight="1">
      <c r="A16" s="175" t="s">
        <v>5898</v>
      </c>
      <c r="B16" s="175" t="s">
        <v>1183</v>
      </c>
      <c r="C16" s="175" t="s">
        <v>1142</v>
      </c>
      <c r="D16" s="175" t="s">
        <v>350</v>
      </c>
      <c r="E16" s="173">
        <v>0</v>
      </c>
      <c r="F16" s="175" t="s">
        <v>145</v>
      </c>
      <c r="G16" s="173">
        <v>0</v>
      </c>
      <c r="H16" s="175" t="s">
        <v>145</v>
      </c>
      <c r="I16" s="173">
        <v>0</v>
      </c>
      <c r="J16" s="175" t="s">
        <v>145</v>
      </c>
      <c r="K16" s="173">
        <v>0</v>
      </c>
      <c r="L16" s="175" t="s">
        <v>145</v>
      </c>
      <c r="M16" s="173">
        <v>0</v>
      </c>
      <c r="N16" s="175" t="s">
        <v>145</v>
      </c>
      <c r="O16" s="173">
        <v>0</v>
      </c>
      <c r="P16" s="173">
        <v>0</v>
      </c>
      <c r="Q16" s="173">
        <v>0</v>
      </c>
      <c r="R16" s="173">
        <v>0</v>
      </c>
      <c r="S16" s="173">
        <v>0</v>
      </c>
      <c r="T16" s="173">
        <v>0</v>
      </c>
      <c r="U16" s="173">
        <v>92722</v>
      </c>
      <c r="V16" s="173">
        <f t="shared" si="0"/>
        <v>92722</v>
      </c>
      <c r="W16" s="175" t="s">
        <v>2294</v>
      </c>
      <c r="X16" s="175" t="s">
        <v>1808</v>
      </c>
      <c r="Y16" s="78" t="s">
        <v>145</v>
      </c>
      <c r="Z16" s="78" t="s">
        <v>145</v>
      </c>
      <c r="AB16" s="78" t="s">
        <v>145</v>
      </c>
    </row>
    <row r="17" spans="1:28" ht="30" customHeight="1">
      <c r="A17" s="175" t="s">
        <v>5807</v>
      </c>
      <c r="B17" s="175" t="s">
        <v>1141</v>
      </c>
      <c r="C17" s="175" t="s">
        <v>1142</v>
      </c>
      <c r="D17" s="175" t="s">
        <v>350</v>
      </c>
      <c r="E17" s="173">
        <v>0</v>
      </c>
      <c r="F17" s="175" t="s">
        <v>145</v>
      </c>
      <c r="G17" s="173">
        <v>0</v>
      </c>
      <c r="H17" s="175" t="s">
        <v>145</v>
      </c>
      <c r="I17" s="173">
        <v>0</v>
      </c>
      <c r="J17" s="175" t="s">
        <v>145</v>
      </c>
      <c r="K17" s="173">
        <v>0</v>
      </c>
      <c r="L17" s="175" t="s">
        <v>145</v>
      </c>
      <c r="M17" s="173">
        <v>0</v>
      </c>
      <c r="N17" s="175" t="s">
        <v>145</v>
      </c>
      <c r="O17" s="173">
        <v>0</v>
      </c>
      <c r="P17" s="173">
        <v>0</v>
      </c>
      <c r="Q17" s="173">
        <v>0</v>
      </c>
      <c r="R17" s="173">
        <v>0</v>
      </c>
      <c r="S17" s="173">
        <v>0</v>
      </c>
      <c r="T17" s="173">
        <v>0</v>
      </c>
      <c r="U17" s="173">
        <v>134000</v>
      </c>
      <c r="V17" s="173">
        <f t="shared" si="0"/>
        <v>134000</v>
      </c>
      <c r="W17" s="175" t="s">
        <v>2295</v>
      </c>
      <c r="X17" s="175" t="s">
        <v>1808</v>
      </c>
      <c r="Y17" s="78" t="s">
        <v>145</v>
      </c>
      <c r="Z17" s="78" t="s">
        <v>145</v>
      </c>
      <c r="AB17" s="78" t="s">
        <v>145</v>
      </c>
    </row>
    <row r="18" spans="1:28" ht="30" customHeight="1">
      <c r="A18" s="175" t="s">
        <v>5849</v>
      </c>
      <c r="B18" s="175" t="s">
        <v>1141</v>
      </c>
      <c r="C18" s="175" t="s">
        <v>1162</v>
      </c>
      <c r="D18" s="175" t="s">
        <v>350</v>
      </c>
      <c r="E18" s="173">
        <v>0</v>
      </c>
      <c r="F18" s="175" t="s">
        <v>145</v>
      </c>
      <c r="G18" s="173">
        <v>0</v>
      </c>
      <c r="H18" s="175" t="s">
        <v>145</v>
      </c>
      <c r="I18" s="173">
        <v>0</v>
      </c>
      <c r="J18" s="175" t="s">
        <v>145</v>
      </c>
      <c r="K18" s="173">
        <v>0</v>
      </c>
      <c r="L18" s="175" t="s">
        <v>145</v>
      </c>
      <c r="M18" s="173">
        <v>0</v>
      </c>
      <c r="N18" s="175" t="s">
        <v>145</v>
      </c>
      <c r="O18" s="173">
        <v>0</v>
      </c>
      <c r="P18" s="173">
        <v>0</v>
      </c>
      <c r="Q18" s="173">
        <v>0</v>
      </c>
      <c r="R18" s="173">
        <v>0</v>
      </c>
      <c r="S18" s="173">
        <v>0</v>
      </c>
      <c r="T18" s="173">
        <v>0</v>
      </c>
      <c r="U18" s="173">
        <v>182749</v>
      </c>
      <c r="V18" s="173">
        <f t="shared" si="0"/>
        <v>182749</v>
      </c>
      <c r="W18" s="175" t="s">
        <v>2296</v>
      </c>
      <c r="X18" s="175" t="s">
        <v>1808</v>
      </c>
      <c r="Y18" s="78" t="s">
        <v>145</v>
      </c>
      <c r="Z18" s="78" t="s">
        <v>145</v>
      </c>
      <c r="AB18" s="78" t="s">
        <v>145</v>
      </c>
    </row>
    <row r="19" spans="1:28" ht="30" customHeight="1">
      <c r="A19" s="175" t="s">
        <v>6439</v>
      </c>
      <c r="B19" s="175" t="s">
        <v>1141</v>
      </c>
      <c r="C19" s="175" t="s">
        <v>1448</v>
      </c>
      <c r="D19" s="175" t="s">
        <v>350</v>
      </c>
      <c r="E19" s="173">
        <v>0</v>
      </c>
      <c r="F19" s="175" t="s">
        <v>145</v>
      </c>
      <c r="G19" s="173">
        <v>0</v>
      </c>
      <c r="H19" s="175" t="s">
        <v>145</v>
      </c>
      <c r="I19" s="173">
        <v>0</v>
      </c>
      <c r="J19" s="175" t="s">
        <v>145</v>
      </c>
      <c r="K19" s="173">
        <v>0</v>
      </c>
      <c r="L19" s="175" t="s">
        <v>145</v>
      </c>
      <c r="M19" s="173">
        <v>0</v>
      </c>
      <c r="N19" s="175" t="s">
        <v>145</v>
      </c>
      <c r="O19" s="173">
        <v>0</v>
      </c>
      <c r="P19" s="173">
        <v>0</v>
      </c>
      <c r="Q19" s="173">
        <v>0</v>
      </c>
      <c r="R19" s="173">
        <v>0</v>
      </c>
      <c r="S19" s="173">
        <v>0</v>
      </c>
      <c r="T19" s="173">
        <v>0</v>
      </c>
      <c r="U19" s="173">
        <v>229276</v>
      </c>
      <c r="V19" s="173">
        <f t="shared" si="0"/>
        <v>229276</v>
      </c>
      <c r="W19" s="175" t="s">
        <v>2297</v>
      </c>
      <c r="X19" s="175" t="s">
        <v>1808</v>
      </c>
      <c r="Y19" s="78" t="s">
        <v>145</v>
      </c>
      <c r="Z19" s="78" t="s">
        <v>145</v>
      </c>
      <c r="AB19" s="78" t="s">
        <v>145</v>
      </c>
    </row>
    <row r="20" spans="1:28" ht="30" customHeight="1">
      <c r="A20" s="175" t="s">
        <v>5825</v>
      </c>
      <c r="B20" s="175" t="s">
        <v>1149</v>
      </c>
      <c r="C20" s="175" t="s">
        <v>1150</v>
      </c>
      <c r="D20" s="175" t="s">
        <v>350</v>
      </c>
      <c r="E20" s="173">
        <v>0</v>
      </c>
      <c r="F20" s="175" t="s">
        <v>145</v>
      </c>
      <c r="G20" s="173">
        <v>0</v>
      </c>
      <c r="H20" s="175" t="s">
        <v>145</v>
      </c>
      <c r="I20" s="173">
        <v>0</v>
      </c>
      <c r="J20" s="175" t="s">
        <v>145</v>
      </c>
      <c r="K20" s="173">
        <v>0</v>
      </c>
      <c r="L20" s="175" t="s">
        <v>145</v>
      </c>
      <c r="M20" s="173">
        <v>0</v>
      </c>
      <c r="N20" s="175" t="s">
        <v>145</v>
      </c>
      <c r="O20" s="173">
        <v>0</v>
      </c>
      <c r="P20" s="173">
        <v>0</v>
      </c>
      <c r="Q20" s="173">
        <v>0</v>
      </c>
      <c r="R20" s="173">
        <v>0</v>
      </c>
      <c r="S20" s="173">
        <v>0</v>
      </c>
      <c r="T20" s="173">
        <v>0</v>
      </c>
      <c r="U20" s="173">
        <v>39750</v>
      </c>
      <c r="V20" s="173">
        <f t="shared" si="0"/>
        <v>39750</v>
      </c>
      <c r="W20" s="175" t="s">
        <v>2298</v>
      </c>
      <c r="X20" s="175" t="s">
        <v>1808</v>
      </c>
      <c r="Y20" s="78" t="s">
        <v>145</v>
      </c>
      <c r="Z20" s="78" t="s">
        <v>145</v>
      </c>
      <c r="AB20" s="78" t="s">
        <v>145</v>
      </c>
    </row>
    <row r="21" spans="1:28" ht="30" customHeight="1">
      <c r="A21" s="175" t="s">
        <v>5927</v>
      </c>
      <c r="B21" s="175" t="s">
        <v>1149</v>
      </c>
      <c r="C21" s="175" t="s">
        <v>1142</v>
      </c>
      <c r="D21" s="175" t="s">
        <v>350</v>
      </c>
      <c r="E21" s="173">
        <v>0</v>
      </c>
      <c r="F21" s="175" t="s">
        <v>145</v>
      </c>
      <c r="G21" s="173">
        <v>0</v>
      </c>
      <c r="H21" s="175" t="s">
        <v>145</v>
      </c>
      <c r="I21" s="173">
        <v>0</v>
      </c>
      <c r="J21" s="175" t="s">
        <v>145</v>
      </c>
      <c r="K21" s="173">
        <v>0</v>
      </c>
      <c r="L21" s="175" t="s">
        <v>145</v>
      </c>
      <c r="M21" s="173">
        <v>0</v>
      </c>
      <c r="N21" s="175" t="s">
        <v>145</v>
      </c>
      <c r="O21" s="173">
        <v>0</v>
      </c>
      <c r="P21" s="173">
        <v>0</v>
      </c>
      <c r="Q21" s="173">
        <v>0</v>
      </c>
      <c r="R21" s="173">
        <v>0</v>
      </c>
      <c r="S21" s="173">
        <v>0</v>
      </c>
      <c r="T21" s="173">
        <v>0</v>
      </c>
      <c r="U21" s="173">
        <v>86757</v>
      </c>
      <c r="V21" s="173">
        <f t="shared" si="0"/>
        <v>86757</v>
      </c>
      <c r="W21" s="175" t="s">
        <v>2299</v>
      </c>
      <c r="X21" s="175" t="s">
        <v>1808</v>
      </c>
      <c r="Y21" s="78" t="s">
        <v>145</v>
      </c>
      <c r="Z21" s="78" t="s">
        <v>145</v>
      </c>
      <c r="AB21" s="78" t="s">
        <v>145</v>
      </c>
    </row>
    <row r="22" spans="1:28" ht="30" customHeight="1">
      <c r="A22" s="175" t="s">
        <v>6525</v>
      </c>
      <c r="B22" s="175" t="s">
        <v>1478</v>
      </c>
      <c r="C22" s="175" t="s">
        <v>1448</v>
      </c>
      <c r="D22" s="175" t="s">
        <v>350</v>
      </c>
      <c r="E22" s="173">
        <v>0</v>
      </c>
      <c r="F22" s="175" t="s">
        <v>145</v>
      </c>
      <c r="G22" s="173">
        <v>0</v>
      </c>
      <c r="H22" s="175" t="s">
        <v>145</v>
      </c>
      <c r="I22" s="173">
        <v>0</v>
      </c>
      <c r="J22" s="175" t="s">
        <v>145</v>
      </c>
      <c r="K22" s="173">
        <v>0</v>
      </c>
      <c r="L22" s="175" t="s">
        <v>145</v>
      </c>
      <c r="M22" s="173">
        <v>0</v>
      </c>
      <c r="N22" s="175" t="s">
        <v>145</v>
      </c>
      <c r="O22" s="173">
        <v>0</v>
      </c>
      <c r="P22" s="173">
        <v>0</v>
      </c>
      <c r="Q22" s="173">
        <v>0</v>
      </c>
      <c r="R22" s="173">
        <v>0</v>
      </c>
      <c r="S22" s="173">
        <v>0</v>
      </c>
      <c r="T22" s="173">
        <v>0</v>
      </c>
      <c r="U22" s="173">
        <v>65504</v>
      </c>
      <c r="V22" s="173">
        <f t="shared" si="0"/>
        <v>65504</v>
      </c>
      <c r="W22" s="175" t="s">
        <v>2300</v>
      </c>
      <c r="X22" s="175" t="s">
        <v>1808</v>
      </c>
      <c r="Y22" s="78" t="s">
        <v>145</v>
      </c>
      <c r="Z22" s="78" t="s">
        <v>145</v>
      </c>
      <c r="AB22" s="78" t="s">
        <v>145</v>
      </c>
    </row>
    <row r="23" spans="1:28" ht="30" customHeight="1">
      <c r="A23" s="175" t="s">
        <v>5913</v>
      </c>
      <c r="B23" s="175" t="s">
        <v>1195</v>
      </c>
      <c r="C23" s="175" t="s">
        <v>1196</v>
      </c>
      <c r="D23" s="175" t="s">
        <v>350</v>
      </c>
      <c r="E23" s="173">
        <v>0</v>
      </c>
      <c r="F23" s="175" t="s">
        <v>145</v>
      </c>
      <c r="G23" s="173">
        <v>0</v>
      </c>
      <c r="H23" s="175" t="s">
        <v>145</v>
      </c>
      <c r="I23" s="173">
        <v>0</v>
      </c>
      <c r="J23" s="175" t="s">
        <v>145</v>
      </c>
      <c r="K23" s="173">
        <v>0</v>
      </c>
      <c r="L23" s="175" t="s">
        <v>145</v>
      </c>
      <c r="M23" s="173">
        <v>0</v>
      </c>
      <c r="N23" s="175" t="s">
        <v>145</v>
      </c>
      <c r="O23" s="173">
        <v>0</v>
      </c>
      <c r="P23" s="173">
        <v>0</v>
      </c>
      <c r="Q23" s="173">
        <v>0</v>
      </c>
      <c r="R23" s="173">
        <v>0</v>
      </c>
      <c r="S23" s="173">
        <v>0</v>
      </c>
      <c r="T23" s="173">
        <v>0</v>
      </c>
      <c r="U23" s="173">
        <v>334167</v>
      </c>
      <c r="V23" s="173">
        <f t="shared" si="0"/>
        <v>334167</v>
      </c>
      <c r="W23" s="175" t="s">
        <v>2301</v>
      </c>
      <c r="X23" s="175" t="s">
        <v>1808</v>
      </c>
      <c r="Y23" s="78" t="s">
        <v>145</v>
      </c>
      <c r="Z23" s="78" t="s">
        <v>145</v>
      </c>
      <c r="AB23" s="78" t="s">
        <v>145</v>
      </c>
    </row>
    <row r="24" spans="1:28" ht="30" customHeight="1">
      <c r="A24" s="175" t="s">
        <v>6516</v>
      </c>
      <c r="B24" s="175" t="s">
        <v>1475</v>
      </c>
      <c r="C24" s="175" t="s">
        <v>1476</v>
      </c>
      <c r="D24" s="175" t="s">
        <v>350</v>
      </c>
      <c r="E24" s="173">
        <v>0</v>
      </c>
      <c r="F24" s="175" t="s">
        <v>145</v>
      </c>
      <c r="G24" s="173">
        <v>0</v>
      </c>
      <c r="H24" s="175" t="s">
        <v>145</v>
      </c>
      <c r="I24" s="173">
        <v>0</v>
      </c>
      <c r="J24" s="175" t="s">
        <v>145</v>
      </c>
      <c r="K24" s="173">
        <v>0</v>
      </c>
      <c r="L24" s="175" t="s">
        <v>145</v>
      </c>
      <c r="M24" s="173">
        <v>0</v>
      </c>
      <c r="N24" s="175" t="s">
        <v>145</v>
      </c>
      <c r="O24" s="173">
        <v>0</v>
      </c>
      <c r="P24" s="173">
        <v>0</v>
      </c>
      <c r="Q24" s="173">
        <v>0</v>
      </c>
      <c r="R24" s="173">
        <v>0</v>
      </c>
      <c r="S24" s="173">
        <v>0</v>
      </c>
      <c r="T24" s="173">
        <v>0</v>
      </c>
      <c r="U24" s="173">
        <v>1335</v>
      </c>
      <c r="V24" s="173">
        <f t="shared" si="0"/>
        <v>1335</v>
      </c>
      <c r="W24" s="175" t="s">
        <v>2302</v>
      </c>
      <c r="X24" s="175" t="s">
        <v>1808</v>
      </c>
      <c r="Y24" s="78" t="s">
        <v>145</v>
      </c>
      <c r="Z24" s="78" t="s">
        <v>145</v>
      </c>
      <c r="AB24" s="78" t="s">
        <v>145</v>
      </c>
    </row>
    <row r="25" spans="1:28" ht="30" customHeight="1">
      <c r="A25" s="175" t="s">
        <v>5893</v>
      </c>
      <c r="B25" s="175" t="s">
        <v>1180</v>
      </c>
      <c r="C25" s="175" t="s">
        <v>1181</v>
      </c>
      <c r="D25" s="175" t="s">
        <v>350</v>
      </c>
      <c r="E25" s="173">
        <v>0</v>
      </c>
      <c r="F25" s="175" t="s">
        <v>145</v>
      </c>
      <c r="G25" s="173">
        <v>0</v>
      </c>
      <c r="H25" s="175" t="s">
        <v>145</v>
      </c>
      <c r="I25" s="173">
        <v>0</v>
      </c>
      <c r="J25" s="175" t="s">
        <v>145</v>
      </c>
      <c r="K25" s="173">
        <v>0</v>
      </c>
      <c r="L25" s="175" t="s">
        <v>145</v>
      </c>
      <c r="M25" s="173">
        <v>0</v>
      </c>
      <c r="N25" s="175" t="s">
        <v>145</v>
      </c>
      <c r="O25" s="173">
        <v>0</v>
      </c>
      <c r="P25" s="173">
        <v>0</v>
      </c>
      <c r="Q25" s="173">
        <v>0</v>
      </c>
      <c r="R25" s="173">
        <v>0</v>
      </c>
      <c r="S25" s="173">
        <v>0</v>
      </c>
      <c r="T25" s="173">
        <v>0</v>
      </c>
      <c r="U25" s="173">
        <v>46215</v>
      </c>
      <c r="V25" s="173">
        <f t="shared" si="0"/>
        <v>46215</v>
      </c>
      <c r="W25" s="175" t="s">
        <v>2303</v>
      </c>
      <c r="X25" s="175" t="s">
        <v>1808</v>
      </c>
      <c r="Y25" s="78" t="s">
        <v>145</v>
      </c>
      <c r="Z25" s="78" t="s">
        <v>145</v>
      </c>
      <c r="AB25" s="78" t="s">
        <v>145</v>
      </c>
    </row>
    <row r="26" spans="1:28" ht="30" customHeight="1">
      <c r="A26" s="175" t="s">
        <v>6231</v>
      </c>
      <c r="B26" s="175" t="s">
        <v>1333</v>
      </c>
      <c r="C26" s="175" t="s">
        <v>1334</v>
      </c>
      <c r="D26" s="175" t="s">
        <v>350</v>
      </c>
      <c r="E26" s="173">
        <v>0</v>
      </c>
      <c r="F26" s="175" t="s">
        <v>145</v>
      </c>
      <c r="G26" s="173">
        <v>0</v>
      </c>
      <c r="H26" s="175" t="s">
        <v>145</v>
      </c>
      <c r="I26" s="173">
        <v>0</v>
      </c>
      <c r="J26" s="175" t="s">
        <v>145</v>
      </c>
      <c r="K26" s="173">
        <v>0</v>
      </c>
      <c r="L26" s="175" t="s">
        <v>145</v>
      </c>
      <c r="M26" s="173">
        <v>0</v>
      </c>
      <c r="N26" s="175" t="s">
        <v>145</v>
      </c>
      <c r="O26" s="173">
        <v>0</v>
      </c>
      <c r="P26" s="173">
        <v>0</v>
      </c>
      <c r="Q26" s="173">
        <v>0</v>
      </c>
      <c r="R26" s="173">
        <v>0</v>
      </c>
      <c r="S26" s="173">
        <v>0</v>
      </c>
      <c r="T26" s="173">
        <v>0</v>
      </c>
      <c r="U26" s="173">
        <v>651</v>
      </c>
      <c r="V26" s="173">
        <f t="shared" si="0"/>
        <v>651</v>
      </c>
      <c r="W26" s="175" t="s">
        <v>2304</v>
      </c>
      <c r="X26" s="175" t="s">
        <v>1808</v>
      </c>
      <c r="Y26" s="78" t="s">
        <v>145</v>
      </c>
      <c r="Z26" s="78" t="s">
        <v>145</v>
      </c>
      <c r="AB26" s="78" t="s">
        <v>145</v>
      </c>
    </row>
    <row r="27" spans="1:28" ht="30" customHeight="1">
      <c r="A27" s="175" t="s">
        <v>5979</v>
      </c>
      <c r="B27" s="175" t="s">
        <v>4303</v>
      </c>
      <c r="C27" s="175" t="s">
        <v>4304</v>
      </c>
      <c r="D27" s="175" t="s">
        <v>350</v>
      </c>
      <c r="E27" s="173">
        <v>0</v>
      </c>
      <c r="F27" s="175" t="s">
        <v>145</v>
      </c>
      <c r="G27" s="173">
        <v>0</v>
      </c>
      <c r="H27" s="175" t="s">
        <v>145</v>
      </c>
      <c r="I27" s="173">
        <v>0</v>
      </c>
      <c r="J27" s="175" t="s">
        <v>145</v>
      </c>
      <c r="K27" s="173">
        <v>0</v>
      </c>
      <c r="L27" s="175" t="s">
        <v>145</v>
      </c>
      <c r="M27" s="173">
        <v>0</v>
      </c>
      <c r="N27" s="175" t="s">
        <v>145</v>
      </c>
      <c r="O27" s="173">
        <v>0</v>
      </c>
      <c r="P27" s="173">
        <v>0</v>
      </c>
      <c r="Q27" s="173">
        <v>0</v>
      </c>
      <c r="R27" s="173">
        <v>0</v>
      </c>
      <c r="S27" s="173">
        <v>0</v>
      </c>
      <c r="T27" s="173">
        <v>0</v>
      </c>
      <c r="U27" s="173">
        <v>39864</v>
      </c>
      <c r="V27" s="173">
        <f t="shared" si="0"/>
        <v>39864</v>
      </c>
      <c r="W27" s="175" t="s">
        <v>2306</v>
      </c>
      <c r="X27" s="175" t="s">
        <v>1808</v>
      </c>
      <c r="Y27" s="78" t="s">
        <v>145</v>
      </c>
      <c r="Z27" s="78" t="s">
        <v>145</v>
      </c>
      <c r="AB27" s="78" t="s">
        <v>145</v>
      </c>
    </row>
    <row r="28" spans="1:28" ht="30" customHeight="1">
      <c r="A28" s="175" t="s">
        <v>5983</v>
      </c>
      <c r="B28" s="175" t="s">
        <v>4306</v>
      </c>
      <c r="C28" s="175" t="s">
        <v>4307</v>
      </c>
      <c r="D28" s="175" t="s">
        <v>350</v>
      </c>
      <c r="E28" s="173">
        <v>0</v>
      </c>
      <c r="F28" s="175" t="s">
        <v>145</v>
      </c>
      <c r="G28" s="173">
        <v>0</v>
      </c>
      <c r="H28" s="175" t="s">
        <v>145</v>
      </c>
      <c r="I28" s="173">
        <v>0</v>
      </c>
      <c r="J28" s="175" t="s">
        <v>145</v>
      </c>
      <c r="K28" s="173">
        <v>0</v>
      </c>
      <c r="L28" s="175" t="s">
        <v>145</v>
      </c>
      <c r="M28" s="173">
        <v>0</v>
      </c>
      <c r="N28" s="175" t="s">
        <v>145</v>
      </c>
      <c r="O28" s="173">
        <v>0</v>
      </c>
      <c r="P28" s="173">
        <v>0</v>
      </c>
      <c r="Q28" s="173">
        <v>0</v>
      </c>
      <c r="R28" s="173">
        <v>0</v>
      </c>
      <c r="S28" s="173">
        <v>0</v>
      </c>
      <c r="T28" s="173">
        <v>0</v>
      </c>
      <c r="U28" s="173">
        <v>5569</v>
      </c>
      <c r="V28" s="173">
        <f t="shared" si="0"/>
        <v>5569</v>
      </c>
      <c r="W28" s="175" t="s">
        <v>2308</v>
      </c>
      <c r="X28" s="175" t="s">
        <v>1808</v>
      </c>
      <c r="Y28" s="78" t="s">
        <v>145</v>
      </c>
      <c r="Z28" s="78" t="s">
        <v>145</v>
      </c>
      <c r="AB28" s="78" t="s">
        <v>145</v>
      </c>
    </row>
    <row r="29" spans="1:28" ht="30" customHeight="1">
      <c r="A29" s="175" t="s">
        <v>5994</v>
      </c>
      <c r="B29" s="175" t="s">
        <v>4309</v>
      </c>
      <c r="C29" s="175" t="s">
        <v>5993</v>
      </c>
      <c r="D29" s="175" t="s">
        <v>350</v>
      </c>
      <c r="E29" s="173">
        <v>0</v>
      </c>
      <c r="F29" s="175" t="s">
        <v>145</v>
      </c>
      <c r="G29" s="173">
        <v>0</v>
      </c>
      <c r="H29" s="175" t="s">
        <v>145</v>
      </c>
      <c r="I29" s="173">
        <v>0</v>
      </c>
      <c r="J29" s="175" t="s">
        <v>145</v>
      </c>
      <c r="K29" s="173">
        <v>0</v>
      </c>
      <c r="L29" s="175" t="s">
        <v>145</v>
      </c>
      <c r="M29" s="173">
        <v>0</v>
      </c>
      <c r="N29" s="175" t="s">
        <v>145</v>
      </c>
      <c r="O29" s="173">
        <v>0</v>
      </c>
      <c r="P29" s="173">
        <v>0</v>
      </c>
      <c r="Q29" s="173">
        <v>0</v>
      </c>
      <c r="R29" s="173">
        <v>0</v>
      </c>
      <c r="S29" s="173">
        <v>0</v>
      </c>
      <c r="T29" s="173">
        <v>0</v>
      </c>
      <c r="U29" s="173">
        <v>37</v>
      </c>
      <c r="V29" s="173">
        <f t="shared" si="0"/>
        <v>37</v>
      </c>
      <c r="W29" s="175" t="s">
        <v>2309</v>
      </c>
      <c r="X29" s="175" t="s">
        <v>1808</v>
      </c>
      <c r="Y29" s="78" t="s">
        <v>145</v>
      </c>
      <c r="Z29" s="78" t="s">
        <v>145</v>
      </c>
      <c r="AB29" s="78" t="s">
        <v>145</v>
      </c>
    </row>
    <row r="30" spans="1:28" ht="30" customHeight="1">
      <c r="A30" s="175" t="s">
        <v>5998</v>
      </c>
      <c r="B30" s="175" t="s">
        <v>4312</v>
      </c>
      <c r="C30" s="175" t="s">
        <v>4313</v>
      </c>
      <c r="D30" s="175" t="s">
        <v>350</v>
      </c>
      <c r="E30" s="173">
        <v>0</v>
      </c>
      <c r="F30" s="175" t="s">
        <v>145</v>
      </c>
      <c r="G30" s="173">
        <v>0</v>
      </c>
      <c r="H30" s="175" t="s">
        <v>145</v>
      </c>
      <c r="I30" s="173">
        <v>0</v>
      </c>
      <c r="J30" s="175" t="s">
        <v>145</v>
      </c>
      <c r="K30" s="173">
        <v>0</v>
      </c>
      <c r="L30" s="175" t="s">
        <v>145</v>
      </c>
      <c r="M30" s="173">
        <v>0</v>
      </c>
      <c r="N30" s="175" t="s">
        <v>145</v>
      </c>
      <c r="O30" s="173">
        <v>0</v>
      </c>
      <c r="P30" s="173">
        <v>0</v>
      </c>
      <c r="Q30" s="173">
        <v>0</v>
      </c>
      <c r="R30" s="173">
        <v>0</v>
      </c>
      <c r="S30" s="173">
        <v>0</v>
      </c>
      <c r="T30" s="173">
        <v>0</v>
      </c>
      <c r="U30" s="173">
        <v>17</v>
      </c>
      <c r="V30" s="173">
        <f t="shared" si="0"/>
        <v>17</v>
      </c>
      <c r="W30" s="175" t="s">
        <v>2312</v>
      </c>
      <c r="X30" s="175" t="s">
        <v>1808</v>
      </c>
      <c r="Y30" s="78" t="s">
        <v>145</v>
      </c>
      <c r="Z30" s="78" t="s">
        <v>145</v>
      </c>
      <c r="AB30" s="78" t="s">
        <v>145</v>
      </c>
    </row>
    <row r="31" spans="1:28" ht="30" customHeight="1">
      <c r="A31" s="175" t="s">
        <v>3948</v>
      </c>
      <c r="B31" s="175" t="s">
        <v>860</v>
      </c>
      <c r="C31" s="175" t="s">
        <v>861</v>
      </c>
      <c r="D31" s="175" t="s">
        <v>862</v>
      </c>
      <c r="E31" s="173">
        <v>0</v>
      </c>
      <c r="F31" s="175" t="s">
        <v>145</v>
      </c>
      <c r="G31" s="173">
        <v>0</v>
      </c>
      <c r="H31" s="175" t="s">
        <v>145</v>
      </c>
      <c r="I31" s="173">
        <v>7943</v>
      </c>
      <c r="J31" s="175" t="s">
        <v>2305</v>
      </c>
      <c r="K31" s="173">
        <v>0</v>
      </c>
      <c r="L31" s="175" t="s">
        <v>145</v>
      </c>
      <c r="M31" s="173">
        <v>0</v>
      </c>
      <c r="N31" s="175" t="s">
        <v>145</v>
      </c>
      <c r="O31" s="173">
        <f t="shared" ref="O31:O40" si="1">SMALL(E31:M31,COUNTIF(E31:M31,0)+1)</f>
        <v>7943</v>
      </c>
      <c r="P31" s="173">
        <v>0</v>
      </c>
      <c r="Q31" s="173">
        <v>0</v>
      </c>
      <c r="R31" s="173">
        <v>0</v>
      </c>
      <c r="S31" s="173">
        <v>0</v>
      </c>
      <c r="T31" s="173">
        <v>0</v>
      </c>
      <c r="U31" s="173">
        <v>0</v>
      </c>
      <c r="V31" s="173">
        <v>0</v>
      </c>
      <c r="W31" s="175" t="s">
        <v>2314</v>
      </c>
      <c r="X31" s="175" t="s">
        <v>145</v>
      </c>
      <c r="Y31" s="78" t="s">
        <v>145</v>
      </c>
      <c r="Z31" s="78" t="s">
        <v>145</v>
      </c>
      <c r="AB31" s="78" t="s">
        <v>145</v>
      </c>
    </row>
    <row r="32" spans="1:28" ht="30" customHeight="1">
      <c r="A32" s="175" t="s">
        <v>3950</v>
      </c>
      <c r="B32" s="175" t="s">
        <v>860</v>
      </c>
      <c r="C32" s="175" t="s">
        <v>863</v>
      </c>
      <c r="D32" s="175" t="s">
        <v>862</v>
      </c>
      <c r="E32" s="173">
        <v>0</v>
      </c>
      <c r="F32" s="175" t="s">
        <v>145</v>
      </c>
      <c r="G32" s="173">
        <v>155028</v>
      </c>
      <c r="H32" s="175" t="s">
        <v>2307</v>
      </c>
      <c r="I32" s="173">
        <v>0</v>
      </c>
      <c r="J32" s="175" t="s">
        <v>145</v>
      </c>
      <c r="K32" s="173">
        <v>0</v>
      </c>
      <c r="L32" s="175" t="s">
        <v>145</v>
      </c>
      <c r="M32" s="173">
        <v>0</v>
      </c>
      <c r="N32" s="175" t="s">
        <v>145</v>
      </c>
      <c r="O32" s="173">
        <f t="shared" si="1"/>
        <v>155028</v>
      </c>
      <c r="P32" s="173">
        <v>0</v>
      </c>
      <c r="Q32" s="173">
        <v>0</v>
      </c>
      <c r="R32" s="173">
        <v>0</v>
      </c>
      <c r="S32" s="173">
        <v>0</v>
      </c>
      <c r="T32" s="173">
        <v>0</v>
      </c>
      <c r="U32" s="173">
        <v>0</v>
      </c>
      <c r="V32" s="173">
        <v>0</v>
      </c>
      <c r="W32" s="175" t="s">
        <v>2316</v>
      </c>
      <c r="X32" s="175" t="s">
        <v>145</v>
      </c>
      <c r="Y32" s="78" t="s">
        <v>145</v>
      </c>
      <c r="Z32" s="78" t="s">
        <v>145</v>
      </c>
      <c r="AB32" s="78" t="s">
        <v>145</v>
      </c>
    </row>
    <row r="33" spans="1:28" ht="30" customHeight="1">
      <c r="A33" s="175" t="s">
        <v>3952</v>
      </c>
      <c r="B33" s="175" t="s">
        <v>860</v>
      </c>
      <c r="C33" s="175" t="s">
        <v>864</v>
      </c>
      <c r="D33" s="175" t="s">
        <v>862</v>
      </c>
      <c r="E33" s="173">
        <v>0</v>
      </c>
      <c r="F33" s="175" t="s">
        <v>145</v>
      </c>
      <c r="G33" s="173">
        <v>0</v>
      </c>
      <c r="H33" s="175" t="s">
        <v>145</v>
      </c>
      <c r="I33" s="173">
        <v>169440</v>
      </c>
      <c r="J33" s="175" t="s">
        <v>2305</v>
      </c>
      <c r="K33" s="173">
        <v>0</v>
      </c>
      <c r="L33" s="175" t="s">
        <v>145</v>
      </c>
      <c r="M33" s="173">
        <v>0</v>
      </c>
      <c r="N33" s="175" t="s">
        <v>145</v>
      </c>
      <c r="O33" s="173">
        <f t="shared" si="1"/>
        <v>169440</v>
      </c>
      <c r="P33" s="173">
        <v>0</v>
      </c>
      <c r="Q33" s="173">
        <v>0</v>
      </c>
      <c r="R33" s="173">
        <v>0</v>
      </c>
      <c r="S33" s="173">
        <v>0</v>
      </c>
      <c r="T33" s="173">
        <v>0</v>
      </c>
      <c r="U33" s="173">
        <v>0</v>
      </c>
      <c r="V33" s="173">
        <v>0</v>
      </c>
      <c r="W33" s="175" t="s">
        <v>2317</v>
      </c>
      <c r="X33" s="175" t="s">
        <v>145</v>
      </c>
      <c r="Y33" s="78" t="s">
        <v>145</v>
      </c>
      <c r="Z33" s="78" t="s">
        <v>145</v>
      </c>
      <c r="AB33" s="78" t="s">
        <v>145</v>
      </c>
    </row>
    <row r="34" spans="1:28" ht="30" customHeight="1">
      <c r="A34" s="175" t="s">
        <v>3954</v>
      </c>
      <c r="B34" s="175" t="s">
        <v>860</v>
      </c>
      <c r="C34" s="175" t="s">
        <v>865</v>
      </c>
      <c r="D34" s="175" t="s">
        <v>862</v>
      </c>
      <c r="E34" s="173">
        <v>0</v>
      </c>
      <c r="F34" s="175" t="s">
        <v>145</v>
      </c>
      <c r="G34" s="173">
        <v>145083</v>
      </c>
      <c r="H34" s="175" t="s">
        <v>2310</v>
      </c>
      <c r="I34" s="173">
        <v>127080</v>
      </c>
      <c r="J34" s="175" t="s">
        <v>2311</v>
      </c>
      <c r="K34" s="173">
        <v>0</v>
      </c>
      <c r="L34" s="175" t="s">
        <v>145</v>
      </c>
      <c r="M34" s="173">
        <v>0</v>
      </c>
      <c r="N34" s="175" t="s">
        <v>145</v>
      </c>
      <c r="O34" s="173">
        <f t="shared" si="1"/>
        <v>127080</v>
      </c>
      <c r="P34" s="173">
        <v>0</v>
      </c>
      <c r="Q34" s="173">
        <v>0</v>
      </c>
      <c r="R34" s="173">
        <v>0</v>
      </c>
      <c r="S34" s="173">
        <v>0</v>
      </c>
      <c r="T34" s="173">
        <v>0</v>
      </c>
      <c r="U34" s="173">
        <v>0</v>
      </c>
      <c r="V34" s="173">
        <v>0</v>
      </c>
      <c r="W34" s="175" t="s">
        <v>2319</v>
      </c>
      <c r="X34" s="175" t="s">
        <v>145</v>
      </c>
      <c r="Y34" s="78" t="s">
        <v>145</v>
      </c>
      <c r="Z34" s="78" t="s">
        <v>145</v>
      </c>
      <c r="AB34" s="78" t="s">
        <v>145</v>
      </c>
    </row>
    <row r="35" spans="1:28" ht="30" customHeight="1">
      <c r="A35" s="175" t="s">
        <v>3956</v>
      </c>
      <c r="B35" s="175" t="s">
        <v>860</v>
      </c>
      <c r="C35" s="175" t="s">
        <v>866</v>
      </c>
      <c r="D35" s="175" t="s">
        <v>862</v>
      </c>
      <c r="E35" s="173">
        <v>0</v>
      </c>
      <c r="F35" s="175" t="s">
        <v>145</v>
      </c>
      <c r="G35" s="173">
        <v>0</v>
      </c>
      <c r="H35" s="175" t="s">
        <v>145</v>
      </c>
      <c r="I35" s="173">
        <v>3749</v>
      </c>
      <c r="J35" s="175" t="s">
        <v>2313</v>
      </c>
      <c r="K35" s="173">
        <v>0</v>
      </c>
      <c r="L35" s="175" t="s">
        <v>145</v>
      </c>
      <c r="M35" s="173">
        <v>0</v>
      </c>
      <c r="N35" s="175" t="s">
        <v>145</v>
      </c>
      <c r="O35" s="173">
        <f t="shared" si="1"/>
        <v>3749</v>
      </c>
      <c r="P35" s="173">
        <v>0</v>
      </c>
      <c r="Q35" s="173">
        <v>0</v>
      </c>
      <c r="R35" s="173">
        <v>0</v>
      </c>
      <c r="S35" s="173">
        <v>0</v>
      </c>
      <c r="T35" s="173">
        <v>0</v>
      </c>
      <c r="U35" s="173">
        <v>0</v>
      </c>
      <c r="V35" s="173">
        <v>0</v>
      </c>
      <c r="W35" s="175" t="s">
        <v>2321</v>
      </c>
      <c r="X35" s="175" t="s">
        <v>145</v>
      </c>
      <c r="Y35" s="78" t="s">
        <v>145</v>
      </c>
      <c r="Z35" s="78" t="s">
        <v>145</v>
      </c>
      <c r="AB35" s="78" t="s">
        <v>145</v>
      </c>
    </row>
    <row r="36" spans="1:28" ht="30" customHeight="1">
      <c r="A36" s="175" t="s">
        <v>3958</v>
      </c>
      <c r="B36" s="175" t="s">
        <v>860</v>
      </c>
      <c r="C36" s="175" t="s">
        <v>867</v>
      </c>
      <c r="D36" s="175" t="s">
        <v>862</v>
      </c>
      <c r="E36" s="173">
        <v>0</v>
      </c>
      <c r="F36" s="175" t="s">
        <v>145</v>
      </c>
      <c r="G36" s="173">
        <v>0</v>
      </c>
      <c r="H36" s="175" t="s">
        <v>145</v>
      </c>
      <c r="I36" s="173">
        <v>11490</v>
      </c>
      <c r="J36" s="175" t="s">
        <v>2315</v>
      </c>
      <c r="K36" s="173">
        <v>0</v>
      </c>
      <c r="L36" s="175" t="s">
        <v>145</v>
      </c>
      <c r="M36" s="173">
        <v>0</v>
      </c>
      <c r="N36" s="175" t="s">
        <v>145</v>
      </c>
      <c r="O36" s="173">
        <f t="shared" si="1"/>
        <v>11490</v>
      </c>
      <c r="P36" s="173">
        <v>0</v>
      </c>
      <c r="Q36" s="173">
        <v>0</v>
      </c>
      <c r="R36" s="173">
        <v>0</v>
      </c>
      <c r="S36" s="173">
        <v>0</v>
      </c>
      <c r="T36" s="173">
        <v>0</v>
      </c>
      <c r="U36" s="173">
        <v>0</v>
      </c>
      <c r="V36" s="173">
        <v>0</v>
      </c>
      <c r="W36" s="175" t="s">
        <v>2323</v>
      </c>
      <c r="X36" s="175" t="s">
        <v>145</v>
      </c>
      <c r="Y36" s="78" t="s">
        <v>145</v>
      </c>
      <c r="Z36" s="78" t="s">
        <v>145</v>
      </c>
      <c r="AB36" s="78" t="s">
        <v>145</v>
      </c>
    </row>
    <row r="37" spans="1:28" ht="30" customHeight="1">
      <c r="A37" s="175" t="s">
        <v>3960</v>
      </c>
      <c r="B37" s="175" t="s">
        <v>860</v>
      </c>
      <c r="C37" s="175" t="s">
        <v>868</v>
      </c>
      <c r="D37" s="175" t="s">
        <v>862</v>
      </c>
      <c r="E37" s="173">
        <v>0</v>
      </c>
      <c r="F37" s="175" t="s">
        <v>145</v>
      </c>
      <c r="G37" s="173">
        <v>208623</v>
      </c>
      <c r="H37" s="175" t="s">
        <v>2310</v>
      </c>
      <c r="I37" s="173">
        <v>211800</v>
      </c>
      <c r="J37" s="175" t="s">
        <v>2315</v>
      </c>
      <c r="K37" s="173">
        <v>0</v>
      </c>
      <c r="L37" s="175" t="s">
        <v>145</v>
      </c>
      <c r="M37" s="173">
        <v>0</v>
      </c>
      <c r="N37" s="175" t="s">
        <v>145</v>
      </c>
      <c r="O37" s="173">
        <f t="shared" si="1"/>
        <v>208623</v>
      </c>
      <c r="P37" s="173">
        <v>0</v>
      </c>
      <c r="Q37" s="173">
        <v>0</v>
      </c>
      <c r="R37" s="173">
        <v>0</v>
      </c>
      <c r="S37" s="173">
        <v>0</v>
      </c>
      <c r="T37" s="173">
        <v>0</v>
      </c>
      <c r="U37" s="173">
        <v>0</v>
      </c>
      <c r="V37" s="173">
        <v>0</v>
      </c>
      <c r="W37" s="175" t="s">
        <v>2324</v>
      </c>
      <c r="X37" s="175" t="s">
        <v>145</v>
      </c>
      <c r="Y37" s="78" t="s">
        <v>145</v>
      </c>
      <c r="Z37" s="78" t="s">
        <v>145</v>
      </c>
      <c r="AB37" s="78" t="s">
        <v>145</v>
      </c>
    </row>
    <row r="38" spans="1:28" ht="30" customHeight="1">
      <c r="A38" s="175" t="s">
        <v>3962</v>
      </c>
      <c r="B38" s="175" t="s">
        <v>869</v>
      </c>
      <c r="C38" s="175" t="s">
        <v>870</v>
      </c>
      <c r="D38" s="175" t="s">
        <v>381</v>
      </c>
      <c r="E38" s="173">
        <v>0</v>
      </c>
      <c r="F38" s="175" t="s">
        <v>145</v>
      </c>
      <c r="G38" s="173">
        <v>65000</v>
      </c>
      <c r="H38" s="175" t="s">
        <v>2318</v>
      </c>
      <c r="I38" s="173">
        <v>0</v>
      </c>
      <c r="J38" s="175" t="s">
        <v>145</v>
      </c>
      <c r="K38" s="173">
        <v>0</v>
      </c>
      <c r="L38" s="175" t="s">
        <v>145</v>
      </c>
      <c r="M38" s="173">
        <v>0</v>
      </c>
      <c r="N38" s="175" t="s">
        <v>145</v>
      </c>
      <c r="O38" s="173">
        <f t="shared" si="1"/>
        <v>65000</v>
      </c>
      <c r="P38" s="173">
        <v>0</v>
      </c>
      <c r="Q38" s="173">
        <v>0</v>
      </c>
      <c r="R38" s="173">
        <v>0</v>
      </c>
      <c r="S38" s="173">
        <v>0</v>
      </c>
      <c r="T38" s="173">
        <v>0</v>
      </c>
      <c r="U38" s="173">
        <v>0</v>
      </c>
      <c r="V38" s="173">
        <v>0</v>
      </c>
      <c r="W38" s="175" t="s">
        <v>2325</v>
      </c>
      <c r="X38" s="175" t="s">
        <v>145</v>
      </c>
      <c r="Y38" s="78" t="s">
        <v>145</v>
      </c>
      <c r="Z38" s="78" t="s">
        <v>145</v>
      </c>
      <c r="AB38" s="78" t="s">
        <v>145</v>
      </c>
    </row>
    <row r="39" spans="1:28" ht="30" customHeight="1">
      <c r="A39" s="175" t="s">
        <v>3994</v>
      </c>
      <c r="B39" s="175" t="s">
        <v>908</v>
      </c>
      <c r="C39" s="175" t="s">
        <v>909</v>
      </c>
      <c r="D39" s="175" t="s">
        <v>381</v>
      </c>
      <c r="E39" s="173">
        <v>0</v>
      </c>
      <c r="F39" s="175" t="s">
        <v>145</v>
      </c>
      <c r="G39" s="173">
        <v>0</v>
      </c>
      <c r="H39" s="175" t="s">
        <v>145</v>
      </c>
      <c r="I39" s="173">
        <v>0</v>
      </c>
      <c r="J39" s="175" t="s">
        <v>145</v>
      </c>
      <c r="K39" s="173">
        <v>30000</v>
      </c>
      <c r="L39" s="175" t="s">
        <v>2320</v>
      </c>
      <c r="M39" s="173">
        <v>0</v>
      </c>
      <c r="N39" s="175" t="s">
        <v>145</v>
      </c>
      <c r="O39" s="173">
        <f t="shared" si="1"/>
        <v>30000</v>
      </c>
      <c r="P39" s="173">
        <v>0</v>
      </c>
      <c r="Q39" s="173">
        <v>0</v>
      </c>
      <c r="R39" s="173">
        <v>0</v>
      </c>
      <c r="S39" s="173">
        <v>0</v>
      </c>
      <c r="T39" s="173">
        <v>0</v>
      </c>
      <c r="U39" s="173">
        <v>0</v>
      </c>
      <c r="V39" s="173">
        <v>0</v>
      </c>
      <c r="W39" s="175" t="s">
        <v>2326</v>
      </c>
      <c r="X39" s="175" t="s">
        <v>145</v>
      </c>
      <c r="Y39" s="78" t="s">
        <v>145</v>
      </c>
      <c r="Z39" s="78" t="s">
        <v>145</v>
      </c>
      <c r="AB39" s="78" t="s">
        <v>145</v>
      </c>
    </row>
    <row r="40" spans="1:28" ht="30" customHeight="1">
      <c r="A40" s="175" t="s">
        <v>5359</v>
      </c>
      <c r="B40" s="175" t="s">
        <v>1770</v>
      </c>
      <c r="C40" s="175" t="s">
        <v>1771</v>
      </c>
      <c r="D40" s="175" t="s">
        <v>381</v>
      </c>
      <c r="E40" s="173">
        <v>0</v>
      </c>
      <c r="F40" s="175" t="s">
        <v>145</v>
      </c>
      <c r="G40" s="173">
        <v>34000</v>
      </c>
      <c r="H40" s="175" t="s">
        <v>2322</v>
      </c>
      <c r="I40" s="173">
        <v>0</v>
      </c>
      <c r="J40" s="175" t="s">
        <v>145</v>
      </c>
      <c r="K40" s="173">
        <v>0</v>
      </c>
      <c r="L40" s="175" t="s">
        <v>145</v>
      </c>
      <c r="M40" s="173">
        <v>0</v>
      </c>
      <c r="N40" s="175" t="s">
        <v>145</v>
      </c>
      <c r="O40" s="173">
        <f t="shared" si="1"/>
        <v>34000</v>
      </c>
      <c r="P40" s="173">
        <v>0</v>
      </c>
      <c r="Q40" s="173">
        <v>0</v>
      </c>
      <c r="R40" s="173">
        <v>0</v>
      </c>
      <c r="S40" s="173">
        <v>0</v>
      </c>
      <c r="T40" s="173">
        <v>0</v>
      </c>
      <c r="U40" s="173">
        <v>0</v>
      </c>
      <c r="V40" s="173">
        <v>0</v>
      </c>
      <c r="W40" s="175" t="s">
        <v>2327</v>
      </c>
      <c r="X40" s="175" t="s">
        <v>145</v>
      </c>
      <c r="Y40" s="78" t="s">
        <v>145</v>
      </c>
      <c r="Z40" s="78" t="s">
        <v>145</v>
      </c>
      <c r="AB40" s="78" t="s">
        <v>145</v>
      </c>
    </row>
    <row r="41" spans="1:28" ht="30" customHeight="1">
      <c r="A41" s="175" t="s">
        <v>4554</v>
      </c>
      <c r="B41" s="175" t="s">
        <v>908</v>
      </c>
      <c r="C41" s="175" t="s">
        <v>1577</v>
      </c>
      <c r="D41" s="175" t="s">
        <v>381</v>
      </c>
      <c r="E41" s="173">
        <v>0</v>
      </c>
      <c r="F41" s="175" t="s">
        <v>145</v>
      </c>
      <c r="G41" s="173">
        <v>0</v>
      </c>
      <c r="H41" s="175" t="s">
        <v>145</v>
      </c>
      <c r="I41" s="173">
        <v>0</v>
      </c>
      <c r="J41" s="175" t="s">
        <v>145</v>
      </c>
      <c r="K41" s="173">
        <v>0</v>
      </c>
      <c r="L41" s="175" t="s">
        <v>145</v>
      </c>
      <c r="M41" s="173">
        <v>0</v>
      </c>
      <c r="N41" s="175" t="s">
        <v>145</v>
      </c>
      <c r="O41" s="173">
        <v>0</v>
      </c>
      <c r="P41" s="173">
        <v>0</v>
      </c>
      <c r="Q41" s="173">
        <v>0</v>
      </c>
      <c r="R41" s="173">
        <v>0</v>
      </c>
      <c r="S41" s="173">
        <v>0</v>
      </c>
      <c r="T41" s="173">
        <v>0</v>
      </c>
      <c r="U41" s="173">
        <v>0</v>
      </c>
      <c r="V41" s="173">
        <v>0</v>
      </c>
      <c r="W41" s="175" t="s">
        <v>2329</v>
      </c>
      <c r="X41" s="175" t="s">
        <v>1576</v>
      </c>
      <c r="Y41" s="78" t="s">
        <v>145</v>
      </c>
      <c r="Z41" s="78" t="s">
        <v>145</v>
      </c>
      <c r="AB41" s="78" t="s">
        <v>145</v>
      </c>
    </row>
    <row r="42" spans="1:28" ht="30" customHeight="1">
      <c r="A42" s="175" t="s">
        <v>3992</v>
      </c>
      <c r="B42" s="175" t="s">
        <v>906</v>
      </c>
      <c r="C42" s="175" t="s">
        <v>907</v>
      </c>
      <c r="D42" s="175" t="s">
        <v>381</v>
      </c>
      <c r="E42" s="173">
        <v>0</v>
      </c>
      <c r="F42" s="175" t="s">
        <v>145</v>
      </c>
      <c r="G42" s="173">
        <v>0</v>
      </c>
      <c r="H42" s="175" t="s">
        <v>145</v>
      </c>
      <c r="I42" s="173">
        <v>0</v>
      </c>
      <c r="J42" s="175" t="s">
        <v>145</v>
      </c>
      <c r="K42" s="173">
        <v>25000</v>
      </c>
      <c r="L42" s="175" t="s">
        <v>2320</v>
      </c>
      <c r="M42" s="173">
        <v>0</v>
      </c>
      <c r="N42" s="175" t="s">
        <v>145</v>
      </c>
      <c r="O42" s="173">
        <f>SMALL(E42:M42,COUNTIF(E42:M42,0)+1)</f>
        <v>25000</v>
      </c>
      <c r="P42" s="173">
        <v>0</v>
      </c>
      <c r="Q42" s="173">
        <v>0</v>
      </c>
      <c r="R42" s="173">
        <v>0</v>
      </c>
      <c r="S42" s="173">
        <v>0</v>
      </c>
      <c r="T42" s="173">
        <v>0</v>
      </c>
      <c r="U42" s="173">
        <v>0</v>
      </c>
      <c r="V42" s="173">
        <v>0</v>
      </c>
      <c r="W42" s="175" t="s">
        <v>2332</v>
      </c>
      <c r="X42" s="175" t="s">
        <v>145</v>
      </c>
      <c r="Y42" s="78" t="s">
        <v>145</v>
      </c>
      <c r="Z42" s="78" t="s">
        <v>145</v>
      </c>
      <c r="AB42" s="78" t="s">
        <v>145</v>
      </c>
    </row>
    <row r="43" spans="1:28" ht="30" customHeight="1">
      <c r="A43" s="175" t="s">
        <v>4552</v>
      </c>
      <c r="B43" s="175" t="s">
        <v>906</v>
      </c>
      <c r="C43" s="175" t="s">
        <v>1575</v>
      </c>
      <c r="D43" s="175" t="s">
        <v>381</v>
      </c>
      <c r="E43" s="173">
        <v>0</v>
      </c>
      <c r="F43" s="175" t="s">
        <v>145</v>
      </c>
      <c r="G43" s="173">
        <v>0</v>
      </c>
      <c r="H43" s="175" t="s">
        <v>145</v>
      </c>
      <c r="I43" s="173">
        <v>0</v>
      </c>
      <c r="J43" s="175" t="s">
        <v>145</v>
      </c>
      <c r="K43" s="173">
        <v>0</v>
      </c>
      <c r="L43" s="175" t="s">
        <v>145</v>
      </c>
      <c r="M43" s="173">
        <v>0</v>
      </c>
      <c r="N43" s="175" t="s">
        <v>145</v>
      </c>
      <c r="O43" s="173">
        <v>0</v>
      </c>
      <c r="P43" s="173">
        <v>0</v>
      </c>
      <c r="Q43" s="173">
        <v>0</v>
      </c>
      <c r="R43" s="173">
        <v>0</v>
      </c>
      <c r="S43" s="173">
        <v>0</v>
      </c>
      <c r="T43" s="173">
        <v>0</v>
      </c>
      <c r="U43" s="173">
        <v>0</v>
      </c>
      <c r="V43" s="173">
        <v>0</v>
      </c>
      <c r="W43" s="175" t="s">
        <v>2333</v>
      </c>
      <c r="X43" s="175" t="s">
        <v>1576</v>
      </c>
      <c r="Y43" s="78" t="s">
        <v>145</v>
      </c>
      <c r="Z43" s="78" t="s">
        <v>145</v>
      </c>
      <c r="AB43" s="78" t="s">
        <v>145</v>
      </c>
    </row>
    <row r="44" spans="1:28" ht="30" customHeight="1">
      <c r="A44" s="175" t="s">
        <v>4727</v>
      </c>
      <c r="B44" s="175" t="s">
        <v>904</v>
      </c>
      <c r="C44" s="175" t="s">
        <v>1616</v>
      </c>
      <c r="D44" s="175" t="s">
        <v>381</v>
      </c>
      <c r="E44" s="173">
        <v>0</v>
      </c>
      <c r="F44" s="175" t="s">
        <v>145</v>
      </c>
      <c r="G44" s="173">
        <v>0</v>
      </c>
      <c r="H44" s="175" t="s">
        <v>145</v>
      </c>
      <c r="I44" s="173">
        <v>0</v>
      </c>
      <c r="J44" s="175" t="s">
        <v>145</v>
      </c>
      <c r="K44" s="173">
        <v>0</v>
      </c>
      <c r="L44" s="175" t="s">
        <v>145</v>
      </c>
      <c r="M44" s="173">
        <v>0</v>
      </c>
      <c r="N44" s="175" t="s">
        <v>145</v>
      </c>
      <c r="O44" s="173">
        <v>0</v>
      </c>
      <c r="P44" s="173">
        <v>0</v>
      </c>
      <c r="Q44" s="173">
        <v>0</v>
      </c>
      <c r="R44" s="173">
        <v>0</v>
      </c>
      <c r="S44" s="173">
        <v>0</v>
      </c>
      <c r="T44" s="173">
        <v>0</v>
      </c>
      <c r="U44" s="173">
        <v>0</v>
      </c>
      <c r="V44" s="173">
        <v>0</v>
      </c>
      <c r="W44" s="175" t="s">
        <v>2336</v>
      </c>
      <c r="X44" s="175" t="s">
        <v>1576</v>
      </c>
      <c r="Y44" s="78" t="s">
        <v>145</v>
      </c>
      <c r="Z44" s="78" t="s">
        <v>145</v>
      </c>
      <c r="AB44" s="78" t="s">
        <v>145</v>
      </c>
    </row>
    <row r="45" spans="1:28" ht="30" customHeight="1">
      <c r="A45" s="175" t="s">
        <v>3990</v>
      </c>
      <c r="B45" s="175" t="s">
        <v>904</v>
      </c>
      <c r="C45" s="175" t="s">
        <v>905</v>
      </c>
      <c r="D45" s="175" t="s">
        <v>381</v>
      </c>
      <c r="E45" s="173">
        <v>0</v>
      </c>
      <c r="F45" s="175" t="s">
        <v>145</v>
      </c>
      <c r="G45" s="173">
        <v>0</v>
      </c>
      <c r="H45" s="175" t="s">
        <v>145</v>
      </c>
      <c r="I45" s="173">
        <v>37000</v>
      </c>
      <c r="J45" s="175" t="s">
        <v>2328</v>
      </c>
      <c r="K45" s="173">
        <v>0</v>
      </c>
      <c r="L45" s="175" t="s">
        <v>145</v>
      </c>
      <c r="M45" s="173">
        <v>0</v>
      </c>
      <c r="N45" s="175" t="s">
        <v>145</v>
      </c>
      <c r="O45" s="173">
        <f t="shared" ref="O45:O68" si="2">SMALL(E45:M45,COUNTIF(E45:M45,0)+1)</f>
        <v>37000</v>
      </c>
      <c r="P45" s="173">
        <v>0</v>
      </c>
      <c r="Q45" s="173">
        <v>0</v>
      </c>
      <c r="R45" s="173">
        <v>0</v>
      </c>
      <c r="S45" s="173">
        <v>0</v>
      </c>
      <c r="T45" s="173">
        <v>0</v>
      </c>
      <c r="U45" s="173">
        <v>0</v>
      </c>
      <c r="V45" s="173">
        <v>0</v>
      </c>
      <c r="W45" s="175" t="s">
        <v>2337</v>
      </c>
      <c r="X45" s="175" t="s">
        <v>145</v>
      </c>
      <c r="Y45" s="78" t="s">
        <v>145</v>
      </c>
      <c r="Z45" s="78" t="s">
        <v>145</v>
      </c>
      <c r="AB45" s="78" t="s">
        <v>145</v>
      </c>
    </row>
    <row r="46" spans="1:28" ht="30" customHeight="1">
      <c r="A46" s="175" t="s">
        <v>5122</v>
      </c>
      <c r="B46" s="175" t="s">
        <v>1706</v>
      </c>
      <c r="C46" s="175" t="s">
        <v>1707</v>
      </c>
      <c r="D46" s="175" t="s">
        <v>358</v>
      </c>
      <c r="E46" s="173">
        <v>10373</v>
      </c>
      <c r="F46" s="175" t="s">
        <v>145</v>
      </c>
      <c r="G46" s="173">
        <v>11085.72</v>
      </c>
      <c r="H46" s="175" t="s">
        <v>2330</v>
      </c>
      <c r="I46" s="173">
        <v>10421.92</v>
      </c>
      <c r="J46" s="175" t="s">
        <v>2331</v>
      </c>
      <c r="K46" s="173">
        <v>0</v>
      </c>
      <c r="L46" s="175" t="s">
        <v>145</v>
      </c>
      <c r="M46" s="173">
        <v>0</v>
      </c>
      <c r="N46" s="175" t="s">
        <v>145</v>
      </c>
      <c r="O46" s="173">
        <f t="shared" si="2"/>
        <v>10373</v>
      </c>
      <c r="P46" s="173">
        <v>0</v>
      </c>
      <c r="Q46" s="173">
        <v>0</v>
      </c>
      <c r="R46" s="173">
        <v>0</v>
      </c>
      <c r="S46" s="173">
        <v>0</v>
      </c>
      <c r="T46" s="173">
        <v>0</v>
      </c>
      <c r="U46" s="173">
        <v>0</v>
      </c>
      <c r="V46" s="173">
        <v>0</v>
      </c>
      <c r="W46" s="175" t="s">
        <v>2338</v>
      </c>
      <c r="X46" s="175" t="s">
        <v>145</v>
      </c>
      <c r="Y46" s="78" t="s">
        <v>145</v>
      </c>
      <c r="Z46" s="78" t="s">
        <v>145</v>
      </c>
      <c r="AB46" s="78" t="s">
        <v>145</v>
      </c>
    </row>
    <row r="47" spans="1:28" ht="30" customHeight="1">
      <c r="A47" s="175" t="s">
        <v>5932</v>
      </c>
      <c r="B47" s="175" t="s">
        <v>1836</v>
      </c>
      <c r="C47" s="175" t="s">
        <v>1837</v>
      </c>
      <c r="D47" s="175" t="s">
        <v>358</v>
      </c>
      <c r="E47" s="173">
        <v>10934</v>
      </c>
      <c r="F47" s="175" t="s">
        <v>145</v>
      </c>
      <c r="G47" s="173">
        <v>12093.52</v>
      </c>
      <c r="H47" s="175" t="s">
        <v>2330</v>
      </c>
      <c r="I47" s="173">
        <v>10986.29</v>
      </c>
      <c r="J47" s="175" t="s">
        <v>2331</v>
      </c>
      <c r="K47" s="173">
        <v>0</v>
      </c>
      <c r="L47" s="175" t="s">
        <v>145</v>
      </c>
      <c r="M47" s="173">
        <v>0</v>
      </c>
      <c r="N47" s="175" t="s">
        <v>145</v>
      </c>
      <c r="O47" s="173">
        <f t="shared" si="2"/>
        <v>10934</v>
      </c>
      <c r="P47" s="173">
        <v>0</v>
      </c>
      <c r="Q47" s="173">
        <v>0</v>
      </c>
      <c r="R47" s="173">
        <v>0</v>
      </c>
      <c r="S47" s="173">
        <v>0</v>
      </c>
      <c r="T47" s="173">
        <v>0</v>
      </c>
      <c r="U47" s="173">
        <v>0</v>
      </c>
      <c r="V47" s="173">
        <v>0</v>
      </c>
      <c r="W47" s="175" t="s">
        <v>2341</v>
      </c>
      <c r="X47" s="175" t="s">
        <v>145</v>
      </c>
      <c r="Y47" s="78" t="s">
        <v>145</v>
      </c>
      <c r="Z47" s="78" t="s">
        <v>145</v>
      </c>
      <c r="AB47" s="78" t="s">
        <v>145</v>
      </c>
    </row>
    <row r="48" spans="1:28" ht="30" customHeight="1">
      <c r="A48" s="175" t="s">
        <v>4008</v>
      </c>
      <c r="B48" s="175" t="s">
        <v>918</v>
      </c>
      <c r="C48" s="175" t="s">
        <v>919</v>
      </c>
      <c r="D48" s="175" t="s">
        <v>401</v>
      </c>
      <c r="E48" s="173">
        <v>275000</v>
      </c>
      <c r="F48" s="175" t="s">
        <v>145</v>
      </c>
      <c r="G48" s="173">
        <v>350000</v>
      </c>
      <c r="H48" s="175" t="s">
        <v>2334</v>
      </c>
      <c r="I48" s="173">
        <v>309000</v>
      </c>
      <c r="J48" s="175" t="s">
        <v>2335</v>
      </c>
      <c r="K48" s="173">
        <v>0</v>
      </c>
      <c r="L48" s="175" t="s">
        <v>145</v>
      </c>
      <c r="M48" s="173">
        <v>0</v>
      </c>
      <c r="N48" s="175" t="s">
        <v>145</v>
      </c>
      <c r="O48" s="173">
        <f t="shared" si="2"/>
        <v>275000</v>
      </c>
      <c r="P48" s="173">
        <v>0</v>
      </c>
      <c r="Q48" s="173">
        <v>0</v>
      </c>
      <c r="R48" s="173">
        <v>0</v>
      </c>
      <c r="S48" s="173">
        <v>0</v>
      </c>
      <c r="T48" s="173">
        <v>0</v>
      </c>
      <c r="U48" s="173">
        <v>0</v>
      </c>
      <c r="V48" s="173">
        <v>0</v>
      </c>
      <c r="W48" s="175" t="s">
        <v>2342</v>
      </c>
      <c r="X48" s="175" t="s">
        <v>920</v>
      </c>
      <c r="Y48" s="78" t="s">
        <v>145</v>
      </c>
      <c r="Z48" s="78" t="s">
        <v>145</v>
      </c>
      <c r="AB48" s="78" t="s">
        <v>145</v>
      </c>
    </row>
    <row r="49" spans="1:28" ht="30" customHeight="1">
      <c r="A49" s="175" t="s">
        <v>4641</v>
      </c>
      <c r="B49" s="175" t="s">
        <v>918</v>
      </c>
      <c r="C49" s="175" t="s">
        <v>919</v>
      </c>
      <c r="D49" s="175" t="s">
        <v>1273</v>
      </c>
      <c r="E49" s="173">
        <v>275</v>
      </c>
      <c r="F49" s="175" t="s">
        <v>145</v>
      </c>
      <c r="G49" s="173">
        <v>350</v>
      </c>
      <c r="H49" s="175" t="s">
        <v>2334</v>
      </c>
      <c r="I49" s="173">
        <v>309</v>
      </c>
      <c r="J49" s="175" t="s">
        <v>2335</v>
      </c>
      <c r="K49" s="173">
        <v>0</v>
      </c>
      <c r="L49" s="175" t="s">
        <v>145</v>
      </c>
      <c r="M49" s="173">
        <v>0</v>
      </c>
      <c r="N49" s="175" t="s">
        <v>145</v>
      </c>
      <c r="O49" s="173">
        <f t="shared" si="2"/>
        <v>275</v>
      </c>
      <c r="P49" s="173">
        <v>0</v>
      </c>
      <c r="Q49" s="173">
        <v>0</v>
      </c>
      <c r="R49" s="173">
        <v>0</v>
      </c>
      <c r="S49" s="173">
        <v>0</v>
      </c>
      <c r="T49" s="173">
        <v>0</v>
      </c>
      <c r="U49" s="173">
        <v>0</v>
      </c>
      <c r="V49" s="173">
        <v>0</v>
      </c>
      <c r="W49" s="175" t="s">
        <v>2344</v>
      </c>
      <c r="X49" s="175" t="s">
        <v>920</v>
      </c>
      <c r="Y49" s="78" t="s">
        <v>145</v>
      </c>
      <c r="Z49" s="78" t="s">
        <v>145</v>
      </c>
      <c r="AB49" s="78" t="s">
        <v>145</v>
      </c>
    </row>
    <row r="50" spans="1:28" ht="30" customHeight="1">
      <c r="A50" s="175" t="s">
        <v>4823</v>
      </c>
      <c r="B50" s="175" t="s">
        <v>918</v>
      </c>
      <c r="C50" s="175" t="s">
        <v>1642</v>
      </c>
      <c r="D50" s="175" t="s">
        <v>1273</v>
      </c>
      <c r="E50" s="173">
        <v>1600</v>
      </c>
      <c r="F50" s="175" t="s">
        <v>145</v>
      </c>
      <c r="G50" s="173">
        <v>1800</v>
      </c>
      <c r="H50" s="175" t="s">
        <v>2334</v>
      </c>
      <c r="I50" s="173">
        <v>1650</v>
      </c>
      <c r="J50" s="175" t="s">
        <v>2335</v>
      </c>
      <c r="K50" s="173">
        <v>0</v>
      </c>
      <c r="L50" s="175" t="s">
        <v>145</v>
      </c>
      <c r="M50" s="173">
        <v>0</v>
      </c>
      <c r="N50" s="175" t="s">
        <v>145</v>
      </c>
      <c r="O50" s="173">
        <f t="shared" si="2"/>
        <v>1600</v>
      </c>
      <c r="P50" s="173">
        <v>0</v>
      </c>
      <c r="Q50" s="173">
        <v>0</v>
      </c>
      <c r="R50" s="173">
        <v>0</v>
      </c>
      <c r="S50" s="173">
        <v>0</v>
      </c>
      <c r="T50" s="173">
        <v>0</v>
      </c>
      <c r="U50" s="173">
        <v>0</v>
      </c>
      <c r="V50" s="173">
        <v>0</v>
      </c>
      <c r="W50" s="175" t="s">
        <v>2347</v>
      </c>
      <c r="X50" s="175" t="s">
        <v>920</v>
      </c>
      <c r="Y50" s="78" t="s">
        <v>145</v>
      </c>
      <c r="Z50" s="78" t="s">
        <v>145</v>
      </c>
      <c r="AB50" s="78" t="s">
        <v>145</v>
      </c>
    </row>
    <row r="51" spans="1:28" ht="30" customHeight="1">
      <c r="A51" s="175" t="s">
        <v>6003</v>
      </c>
      <c r="B51" s="175" t="s">
        <v>1871</v>
      </c>
      <c r="C51" s="175" t="s">
        <v>2954</v>
      </c>
      <c r="D51" s="175" t="s">
        <v>381</v>
      </c>
      <c r="E51" s="173">
        <v>0</v>
      </c>
      <c r="F51" s="175" t="s">
        <v>145</v>
      </c>
      <c r="G51" s="173">
        <v>4166.66</v>
      </c>
      <c r="H51" s="175" t="s">
        <v>2339</v>
      </c>
      <c r="I51" s="173">
        <v>3033.33</v>
      </c>
      <c r="J51" s="175" t="s">
        <v>2340</v>
      </c>
      <c r="K51" s="173">
        <v>0</v>
      </c>
      <c r="L51" s="175" t="s">
        <v>145</v>
      </c>
      <c r="M51" s="173">
        <v>0</v>
      </c>
      <c r="N51" s="175" t="s">
        <v>145</v>
      </c>
      <c r="O51" s="173">
        <f t="shared" si="2"/>
        <v>3033.33</v>
      </c>
      <c r="P51" s="173">
        <v>0</v>
      </c>
      <c r="Q51" s="173">
        <v>0</v>
      </c>
      <c r="R51" s="173">
        <v>0</v>
      </c>
      <c r="S51" s="173">
        <v>0</v>
      </c>
      <c r="T51" s="173">
        <v>0</v>
      </c>
      <c r="U51" s="173">
        <v>0</v>
      </c>
      <c r="V51" s="173">
        <v>0</v>
      </c>
      <c r="W51" s="175" t="s">
        <v>2349</v>
      </c>
      <c r="X51" s="175" t="s">
        <v>1873</v>
      </c>
      <c r="Y51" s="78" t="s">
        <v>145</v>
      </c>
      <c r="Z51" s="78" t="s">
        <v>145</v>
      </c>
      <c r="AB51" s="78" t="s">
        <v>145</v>
      </c>
    </row>
    <row r="52" spans="1:28" ht="30" customHeight="1">
      <c r="A52" s="175" t="s">
        <v>6208</v>
      </c>
      <c r="B52" s="175" t="s">
        <v>1871</v>
      </c>
      <c r="C52" s="175" t="s">
        <v>1872</v>
      </c>
      <c r="D52" s="175" t="s">
        <v>1604</v>
      </c>
      <c r="E52" s="173">
        <v>2</v>
      </c>
      <c r="F52" s="175" t="s">
        <v>145</v>
      </c>
      <c r="G52" s="173">
        <v>4.16</v>
      </c>
      <c r="H52" s="175" t="s">
        <v>2339</v>
      </c>
      <c r="I52" s="173">
        <v>3.03</v>
      </c>
      <c r="J52" s="175" t="s">
        <v>2340</v>
      </c>
      <c r="K52" s="173">
        <v>0</v>
      </c>
      <c r="L52" s="175" t="s">
        <v>145</v>
      </c>
      <c r="M52" s="173">
        <v>0</v>
      </c>
      <c r="N52" s="175" t="s">
        <v>145</v>
      </c>
      <c r="O52" s="173">
        <f t="shared" si="2"/>
        <v>2</v>
      </c>
      <c r="P52" s="173">
        <v>0</v>
      </c>
      <c r="Q52" s="173">
        <v>0</v>
      </c>
      <c r="R52" s="173">
        <v>0</v>
      </c>
      <c r="S52" s="173">
        <v>0</v>
      </c>
      <c r="T52" s="173">
        <v>0</v>
      </c>
      <c r="U52" s="173">
        <v>0</v>
      </c>
      <c r="V52" s="173">
        <v>0</v>
      </c>
      <c r="W52" s="175" t="s">
        <v>2350</v>
      </c>
      <c r="X52" s="175" t="s">
        <v>1873</v>
      </c>
      <c r="Y52" s="78" t="s">
        <v>145</v>
      </c>
      <c r="Z52" s="78" t="s">
        <v>145</v>
      </c>
      <c r="AB52" s="78" t="s">
        <v>145</v>
      </c>
    </row>
    <row r="53" spans="1:28" ht="30" customHeight="1">
      <c r="A53" s="175" t="s">
        <v>4748</v>
      </c>
      <c r="B53" s="175" t="s">
        <v>3113</v>
      </c>
      <c r="C53" s="175" t="s">
        <v>3114</v>
      </c>
      <c r="D53" s="175" t="s">
        <v>1604</v>
      </c>
      <c r="E53" s="173">
        <v>0</v>
      </c>
      <c r="F53" s="175" t="s">
        <v>145</v>
      </c>
      <c r="G53" s="173">
        <v>0</v>
      </c>
      <c r="H53" s="175" t="s">
        <v>145</v>
      </c>
      <c r="I53" s="173">
        <v>0</v>
      </c>
      <c r="J53" s="175" t="s">
        <v>145</v>
      </c>
      <c r="K53" s="173">
        <v>3611</v>
      </c>
      <c r="L53" s="175" t="s">
        <v>3197</v>
      </c>
      <c r="M53" s="173">
        <v>0</v>
      </c>
      <c r="N53" s="175" t="s">
        <v>145</v>
      </c>
      <c r="O53" s="173">
        <f t="shared" si="2"/>
        <v>3611</v>
      </c>
      <c r="P53" s="173">
        <v>0</v>
      </c>
      <c r="Q53" s="173">
        <v>0</v>
      </c>
      <c r="R53" s="173">
        <v>0</v>
      </c>
      <c r="S53" s="173">
        <v>0</v>
      </c>
      <c r="T53" s="173">
        <v>0</v>
      </c>
      <c r="U53" s="173">
        <v>0</v>
      </c>
      <c r="V53" s="173">
        <v>0</v>
      </c>
      <c r="W53" s="175" t="s">
        <v>2352</v>
      </c>
      <c r="X53" s="175" t="s">
        <v>145</v>
      </c>
      <c r="Y53" s="78" t="s">
        <v>145</v>
      </c>
      <c r="Z53" s="78" t="s">
        <v>145</v>
      </c>
      <c r="AB53" s="78" t="s">
        <v>145</v>
      </c>
    </row>
    <row r="54" spans="1:28" ht="30" customHeight="1">
      <c r="A54" s="175" t="s">
        <v>4738</v>
      </c>
      <c r="B54" s="175" t="s">
        <v>1621</v>
      </c>
      <c r="C54" s="175" t="s">
        <v>1622</v>
      </c>
      <c r="D54" s="175" t="s">
        <v>1273</v>
      </c>
      <c r="E54" s="173">
        <v>0</v>
      </c>
      <c r="F54" s="175" t="s">
        <v>145</v>
      </c>
      <c r="G54" s="173">
        <v>0</v>
      </c>
      <c r="H54" s="175" t="s">
        <v>145</v>
      </c>
      <c r="I54" s="173">
        <v>0</v>
      </c>
      <c r="J54" s="175" t="s">
        <v>145</v>
      </c>
      <c r="K54" s="173">
        <v>0</v>
      </c>
      <c r="L54" s="175" t="s">
        <v>145</v>
      </c>
      <c r="M54" s="173">
        <v>5300</v>
      </c>
      <c r="N54" s="175" t="s">
        <v>145</v>
      </c>
      <c r="O54" s="173">
        <f t="shared" si="2"/>
        <v>5300</v>
      </c>
      <c r="P54" s="173">
        <v>0</v>
      </c>
      <c r="Q54" s="173">
        <v>0</v>
      </c>
      <c r="R54" s="173">
        <v>0</v>
      </c>
      <c r="S54" s="173">
        <v>0</v>
      </c>
      <c r="T54" s="173">
        <v>0</v>
      </c>
      <c r="U54" s="173">
        <v>0</v>
      </c>
      <c r="V54" s="173">
        <v>0</v>
      </c>
      <c r="W54" s="175" t="s">
        <v>2355</v>
      </c>
      <c r="X54" s="175" t="s">
        <v>145</v>
      </c>
      <c r="Y54" s="78" t="s">
        <v>145</v>
      </c>
      <c r="Z54" s="78" t="s">
        <v>145</v>
      </c>
      <c r="AB54" s="78" t="s">
        <v>145</v>
      </c>
    </row>
    <row r="55" spans="1:28" ht="30" customHeight="1">
      <c r="A55" s="175" t="s">
        <v>4729</v>
      </c>
      <c r="B55" s="175" t="s">
        <v>1617</v>
      </c>
      <c r="C55" s="175" t="s">
        <v>1618</v>
      </c>
      <c r="D55" s="175" t="s">
        <v>1604</v>
      </c>
      <c r="E55" s="173">
        <v>0</v>
      </c>
      <c r="F55" s="175" t="s">
        <v>145</v>
      </c>
      <c r="G55" s="173">
        <v>0</v>
      </c>
      <c r="H55" s="175" t="s">
        <v>145</v>
      </c>
      <c r="I55" s="173">
        <v>0</v>
      </c>
      <c r="J55" s="175" t="s">
        <v>145</v>
      </c>
      <c r="K55" s="173">
        <v>3753</v>
      </c>
      <c r="L55" s="175" t="s">
        <v>2343</v>
      </c>
      <c r="M55" s="173">
        <v>0</v>
      </c>
      <c r="N55" s="175" t="s">
        <v>145</v>
      </c>
      <c r="O55" s="173">
        <f t="shared" si="2"/>
        <v>3753</v>
      </c>
      <c r="P55" s="173">
        <v>0</v>
      </c>
      <c r="Q55" s="173">
        <v>0</v>
      </c>
      <c r="R55" s="173">
        <v>0</v>
      </c>
      <c r="S55" s="173">
        <v>0</v>
      </c>
      <c r="T55" s="173">
        <v>0</v>
      </c>
      <c r="U55" s="173">
        <v>0</v>
      </c>
      <c r="V55" s="173">
        <v>0</v>
      </c>
      <c r="W55" s="175" t="s">
        <v>2357</v>
      </c>
      <c r="X55" s="175" t="s">
        <v>145</v>
      </c>
      <c r="Y55" s="78" t="s">
        <v>145</v>
      </c>
      <c r="Z55" s="78" t="s">
        <v>145</v>
      </c>
      <c r="AB55" s="78" t="s">
        <v>145</v>
      </c>
    </row>
    <row r="56" spans="1:28" ht="30" customHeight="1">
      <c r="A56" s="175" t="s">
        <v>4544</v>
      </c>
      <c r="B56" s="175" t="s">
        <v>1572</v>
      </c>
      <c r="C56" s="175" t="s">
        <v>1573</v>
      </c>
      <c r="D56" s="175" t="s">
        <v>358</v>
      </c>
      <c r="E56" s="173">
        <v>184</v>
      </c>
      <c r="F56" s="175" t="s">
        <v>145</v>
      </c>
      <c r="G56" s="173">
        <v>183.91</v>
      </c>
      <c r="H56" s="175" t="s">
        <v>2345</v>
      </c>
      <c r="I56" s="173">
        <v>228.65</v>
      </c>
      <c r="J56" s="175" t="s">
        <v>2346</v>
      </c>
      <c r="K56" s="173">
        <v>0</v>
      </c>
      <c r="L56" s="175" t="s">
        <v>145</v>
      </c>
      <c r="M56" s="173">
        <v>0</v>
      </c>
      <c r="N56" s="175" t="s">
        <v>145</v>
      </c>
      <c r="O56" s="173">
        <f t="shared" si="2"/>
        <v>183.91</v>
      </c>
      <c r="P56" s="173">
        <v>0</v>
      </c>
      <c r="Q56" s="173">
        <v>0</v>
      </c>
      <c r="R56" s="173">
        <v>0</v>
      </c>
      <c r="S56" s="173">
        <v>0</v>
      </c>
      <c r="T56" s="173">
        <v>0</v>
      </c>
      <c r="U56" s="173">
        <v>0</v>
      </c>
      <c r="V56" s="173">
        <v>0</v>
      </c>
      <c r="W56" s="175" t="s">
        <v>2360</v>
      </c>
      <c r="X56" s="175" t="s">
        <v>145</v>
      </c>
      <c r="Y56" s="78" t="s">
        <v>145</v>
      </c>
      <c r="Z56" s="78" t="s">
        <v>145</v>
      </c>
      <c r="AB56" s="78" t="s">
        <v>145</v>
      </c>
    </row>
    <row r="57" spans="1:28" ht="30" customHeight="1">
      <c r="A57" s="175" t="s">
        <v>5809</v>
      </c>
      <c r="B57" s="175" t="s">
        <v>1809</v>
      </c>
      <c r="C57" s="175" t="s">
        <v>1810</v>
      </c>
      <c r="D57" s="175" t="s">
        <v>1604</v>
      </c>
      <c r="E57" s="173">
        <v>0</v>
      </c>
      <c r="F57" s="175" t="s">
        <v>145</v>
      </c>
      <c r="G57" s="173">
        <v>1662.72</v>
      </c>
      <c r="H57" s="175" t="s">
        <v>2339</v>
      </c>
      <c r="I57" s="173">
        <v>1380</v>
      </c>
      <c r="J57" s="175" t="s">
        <v>2348</v>
      </c>
      <c r="K57" s="173">
        <v>0</v>
      </c>
      <c r="L57" s="175" t="s">
        <v>145</v>
      </c>
      <c r="M57" s="173">
        <v>0</v>
      </c>
      <c r="N57" s="175" t="s">
        <v>145</v>
      </c>
      <c r="O57" s="173">
        <f t="shared" si="2"/>
        <v>1380</v>
      </c>
      <c r="P57" s="173">
        <v>0</v>
      </c>
      <c r="Q57" s="173">
        <v>0</v>
      </c>
      <c r="R57" s="173">
        <v>0</v>
      </c>
      <c r="S57" s="173">
        <v>0</v>
      </c>
      <c r="T57" s="173">
        <v>0</v>
      </c>
      <c r="U57" s="173">
        <v>0</v>
      </c>
      <c r="V57" s="173">
        <v>0</v>
      </c>
      <c r="W57" s="175" t="s">
        <v>2363</v>
      </c>
      <c r="X57" s="175" t="s">
        <v>145</v>
      </c>
      <c r="Y57" s="78" t="s">
        <v>145</v>
      </c>
      <c r="Z57" s="78" t="s">
        <v>145</v>
      </c>
      <c r="AB57" s="78" t="s">
        <v>145</v>
      </c>
    </row>
    <row r="58" spans="1:28" ht="30" customHeight="1">
      <c r="A58" s="175" t="s">
        <v>5988</v>
      </c>
      <c r="B58" s="175" t="s">
        <v>5986</v>
      </c>
      <c r="C58" s="175" t="s">
        <v>5987</v>
      </c>
      <c r="D58" s="175" t="s">
        <v>1604</v>
      </c>
      <c r="E58" s="173">
        <v>0</v>
      </c>
      <c r="F58" s="175" t="s">
        <v>145</v>
      </c>
      <c r="G58" s="173">
        <v>1735.45</v>
      </c>
      <c r="H58" s="175" t="s">
        <v>2339</v>
      </c>
      <c r="I58" s="173">
        <v>1520</v>
      </c>
      <c r="J58" s="175" t="s">
        <v>2348</v>
      </c>
      <c r="K58" s="173">
        <v>0</v>
      </c>
      <c r="L58" s="175" t="s">
        <v>145</v>
      </c>
      <c r="M58" s="173">
        <v>0</v>
      </c>
      <c r="N58" s="175" t="s">
        <v>145</v>
      </c>
      <c r="O58" s="173">
        <f t="shared" si="2"/>
        <v>1520</v>
      </c>
      <c r="P58" s="173">
        <v>0</v>
      </c>
      <c r="Q58" s="173">
        <v>0</v>
      </c>
      <c r="R58" s="173">
        <v>0</v>
      </c>
      <c r="S58" s="173">
        <v>0</v>
      </c>
      <c r="T58" s="173">
        <v>0</v>
      </c>
      <c r="U58" s="173">
        <v>0</v>
      </c>
      <c r="V58" s="173">
        <v>0</v>
      </c>
      <c r="W58" s="175" t="s">
        <v>2364</v>
      </c>
      <c r="X58" s="175" t="s">
        <v>145</v>
      </c>
      <c r="Y58" s="78" t="s">
        <v>145</v>
      </c>
      <c r="Z58" s="78" t="s">
        <v>145</v>
      </c>
      <c r="AB58" s="78" t="s">
        <v>145</v>
      </c>
    </row>
    <row r="59" spans="1:28" ht="30" customHeight="1">
      <c r="A59" s="175" t="s">
        <v>6210</v>
      </c>
      <c r="B59" s="175" t="s">
        <v>1874</v>
      </c>
      <c r="C59" s="175" t="s">
        <v>1875</v>
      </c>
      <c r="D59" s="175" t="s">
        <v>1273</v>
      </c>
      <c r="E59" s="173">
        <v>15133</v>
      </c>
      <c r="F59" s="175" t="s">
        <v>145</v>
      </c>
      <c r="G59" s="173">
        <v>42000</v>
      </c>
      <c r="H59" s="175" t="s">
        <v>2339</v>
      </c>
      <c r="I59" s="173">
        <v>27300</v>
      </c>
      <c r="J59" s="175" t="s">
        <v>2340</v>
      </c>
      <c r="K59" s="173">
        <v>0</v>
      </c>
      <c r="L59" s="175" t="s">
        <v>145</v>
      </c>
      <c r="M59" s="173">
        <v>0</v>
      </c>
      <c r="N59" s="175" t="s">
        <v>145</v>
      </c>
      <c r="O59" s="173">
        <f t="shared" si="2"/>
        <v>15133</v>
      </c>
      <c r="P59" s="173">
        <v>0</v>
      </c>
      <c r="Q59" s="173">
        <v>0</v>
      </c>
      <c r="R59" s="173">
        <v>0</v>
      </c>
      <c r="S59" s="173">
        <v>0</v>
      </c>
      <c r="T59" s="173">
        <v>0</v>
      </c>
      <c r="U59" s="173">
        <v>0</v>
      </c>
      <c r="V59" s="173">
        <v>0</v>
      </c>
      <c r="W59" s="175" t="s">
        <v>2365</v>
      </c>
      <c r="X59" s="175" t="s">
        <v>145</v>
      </c>
      <c r="Y59" s="78" t="s">
        <v>145</v>
      </c>
      <c r="Z59" s="78" t="s">
        <v>145</v>
      </c>
      <c r="AB59" s="78" t="s">
        <v>145</v>
      </c>
    </row>
    <row r="60" spans="1:28" ht="30" customHeight="1">
      <c r="A60" s="175" t="s">
        <v>6005</v>
      </c>
      <c r="B60" s="175" t="s">
        <v>2955</v>
      </c>
      <c r="C60" s="175" t="s">
        <v>2956</v>
      </c>
      <c r="D60" s="175" t="s">
        <v>1273</v>
      </c>
      <c r="E60" s="173">
        <v>1998</v>
      </c>
      <c r="F60" s="175" t="s">
        <v>145</v>
      </c>
      <c r="G60" s="173">
        <v>0</v>
      </c>
      <c r="H60" s="175" t="s">
        <v>145</v>
      </c>
      <c r="I60" s="173">
        <v>0</v>
      </c>
      <c r="J60" s="175" t="s">
        <v>145</v>
      </c>
      <c r="K60" s="173">
        <v>0</v>
      </c>
      <c r="L60" s="175" t="s">
        <v>145</v>
      </c>
      <c r="M60" s="173">
        <v>0</v>
      </c>
      <c r="N60" s="175" t="s">
        <v>145</v>
      </c>
      <c r="O60" s="173">
        <f t="shared" si="2"/>
        <v>1998</v>
      </c>
      <c r="P60" s="173">
        <v>0</v>
      </c>
      <c r="Q60" s="173">
        <v>0</v>
      </c>
      <c r="R60" s="173">
        <v>0</v>
      </c>
      <c r="S60" s="173">
        <v>0</v>
      </c>
      <c r="T60" s="173">
        <v>0</v>
      </c>
      <c r="U60" s="173">
        <v>0</v>
      </c>
      <c r="V60" s="173">
        <v>0</v>
      </c>
      <c r="W60" s="175" t="s">
        <v>2368</v>
      </c>
      <c r="X60" s="175" t="s">
        <v>145</v>
      </c>
      <c r="Y60" s="78" t="s">
        <v>145</v>
      </c>
      <c r="Z60" s="78" t="s">
        <v>145</v>
      </c>
      <c r="AB60" s="78" t="s">
        <v>145</v>
      </c>
    </row>
    <row r="61" spans="1:28" ht="30" customHeight="1">
      <c r="A61" s="175" t="s">
        <v>5750</v>
      </c>
      <c r="B61" s="175" t="s">
        <v>1803</v>
      </c>
      <c r="C61" s="175" t="s">
        <v>1804</v>
      </c>
      <c r="D61" s="175" t="s">
        <v>381</v>
      </c>
      <c r="E61" s="173">
        <v>0</v>
      </c>
      <c r="F61" s="175" t="s">
        <v>145</v>
      </c>
      <c r="G61" s="173">
        <v>0</v>
      </c>
      <c r="H61" s="175" t="s">
        <v>145</v>
      </c>
      <c r="I61" s="173">
        <v>0</v>
      </c>
      <c r="J61" s="175" t="s">
        <v>145</v>
      </c>
      <c r="K61" s="173">
        <v>0</v>
      </c>
      <c r="L61" s="175" t="s">
        <v>145</v>
      </c>
      <c r="M61" s="173">
        <v>880</v>
      </c>
      <c r="N61" s="175" t="s">
        <v>2351</v>
      </c>
      <c r="O61" s="173">
        <f t="shared" si="2"/>
        <v>880</v>
      </c>
      <c r="P61" s="173">
        <v>0</v>
      </c>
      <c r="Q61" s="173">
        <v>0</v>
      </c>
      <c r="R61" s="173">
        <v>0</v>
      </c>
      <c r="S61" s="173">
        <v>0</v>
      </c>
      <c r="T61" s="173">
        <v>0</v>
      </c>
      <c r="U61" s="173">
        <v>0</v>
      </c>
      <c r="V61" s="173">
        <v>0</v>
      </c>
      <c r="W61" s="175" t="s">
        <v>2369</v>
      </c>
      <c r="X61" s="175" t="s">
        <v>145</v>
      </c>
      <c r="Y61" s="78" t="s">
        <v>145</v>
      </c>
      <c r="Z61" s="78" t="s">
        <v>145</v>
      </c>
      <c r="AB61" s="78" t="s">
        <v>145</v>
      </c>
    </row>
    <row r="62" spans="1:28" ht="30" customHeight="1">
      <c r="A62" s="175" t="s">
        <v>6206</v>
      </c>
      <c r="B62" s="175" t="s">
        <v>1869</v>
      </c>
      <c r="C62" s="175" t="s">
        <v>1870</v>
      </c>
      <c r="D62" s="175" t="s">
        <v>1273</v>
      </c>
      <c r="E62" s="173">
        <v>0</v>
      </c>
      <c r="F62" s="175" t="s">
        <v>145</v>
      </c>
      <c r="G62" s="173">
        <v>2980</v>
      </c>
      <c r="H62" s="175" t="s">
        <v>2353</v>
      </c>
      <c r="I62" s="173">
        <v>4500</v>
      </c>
      <c r="J62" s="175" t="s">
        <v>2354</v>
      </c>
      <c r="K62" s="173">
        <v>0</v>
      </c>
      <c r="L62" s="175" t="s">
        <v>145</v>
      </c>
      <c r="M62" s="173">
        <v>0</v>
      </c>
      <c r="N62" s="175" t="s">
        <v>145</v>
      </c>
      <c r="O62" s="173">
        <f t="shared" si="2"/>
        <v>2980</v>
      </c>
      <c r="P62" s="173">
        <v>0</v>
      </c>
      <c r="Q62" s="173">
        <v>0</v>
      </c>
      <c r="R62" s="173">
        <v>0</v>
      </c>
      <c r="S62" s="173">
        <v>0</v>
      </c>
      <c r="T62" s="173">
        <v>0</v>
      </c>
      <c r="U62" s="173">
        <v>0</v>
      </c>
      <c r="V62" s="173">
        <v>0</v>
      </c>
      <c r="W62" s="175" t="s">
        <v>2370</v>
      </c>
      <c r="X62" s="175" t="s">
        <v>145</v>
      </c>
      <c r="Y62" s="78" t="s">
        <v>145</v>
      </c>
      <c r="Z62" s="78" t="s">
        <v>145</v>
      </c>
      <c r="AB62" s="78" t="s">
        <v>145</v>
      </c>
    </row>
    <row r="63" spans="1:28" ht="30" customHeight="1">
      <c r="A63" s="175" t="s">
        <v>4526</v>
      </c>
      <c r="B63" s="175" t="s">
        <v>1558</v>
      </c>
      <c r="C63" s="175" t="s">
        <v>1559</v>
      </c>
      <c r="D63" s="175" t="s">
        <v>358</v>
      </c>
      <c r="E63" s="173">
        <v>444</v>
      </c>
      <c r="F63" s="175" t="s">
        <v>145</v>
      </c>
      <c r="G63" s="173">
        <v>408.35</v>
      </c>
      <c r="H63" s="175" t="s">
        <v>2356</v>
      </c>
      <c r="I63" s="173">
        <v>0</v>
      </c>
      <c r="J63" s="175" t="s">
        <v>145</v>
      </c>
      <c r="K63" s="173">
        <v>0</v>
      </c>
      <c r="L63" s="175" t="s">
        <v>145</v>
      </c>
      <c r="M63" s="173">
        <v>0</v>
      </c>
      <c r="N63" s="175" t="s">
        <v>145</v>
      </c>
      <c r="O63" s="173">
        <f t="shared" si="2"/>
        <v>408.35</v>
      </c>
      <c r="P63" s="173">
        <v>0</v>
      </c>
      <c r="Q63" s="173">
        <v>0</v>
      </c>
      <c r="R63" s="173">
        <v>0</v>
      </c>
      <c r="S63" s="173">
        <v>0</v>
      </c>
      <c r="T63" s="173">
        <v>0</v>
      </c>
      <c r="U63" s="173">
        <v>0</v>
      </c>
      <c r="V63" s="173">
        <v>0</v>
      </c>
      <c r="W63" s="175" t="s">
        <v>2371</v>
      </c>
      <c r="X63" s="175" t="s">
        <v>145</v>
      </c>
      <c r="Y63" s="78" t="s">
        <v>145</v>
      </c>
      <c r="Z63" s="78" t="s">
        <v>145</v>
      </c>
      <c r="AB63" s="78" t="s">
        <v>145</v>
      </c>
    </row>
    <row r="64" spans="1:28" ht="30" customHeight="1">
      <c r="A64" s="175" t="s">
        <v>4854</v>
      </c>
      <c r="B64" s="175" t="s">
        <v>1648</v>
      </c>
      <c r="C64" s="175" t="s">
        <v>1649</v>
      </c>
      <c r="D64" s="175" t="s">
        <v>1273</v>
      </c>
      <c r="E64" s="173">
        <v>950</v>
      </c>
      <c r="F64" s="175" t="s">
        <v>145</v>
      </c>
      <c r="G64" s="173">
        <v>970</v>
      </c>
      <c r="H64" s="175" t="s">
        <v>2358</v>
      </c>
      <c r="I64" s="173">
        <v>1050</v>
      </c>
      <c r="J64" s="175" t="s">
        <v>2359</v>
      </c>
      <c r="K64" s="173">
        <v>0</v>
      </c>
      <c r="L64" s="175" t="s">
        <v>145</v>
      </c>
      <c r="M64" s="173">
        <v>0</v>
      </c>
      <c r="N64" s="175" t="s">
        <v>145</v>
      </c>
      <c r="O64" s="173">
        <f t="shared" si="2"/>
        <v>950</v>
      </c>
      <c r="P64" s="173">
        <v>0</v>
      </c>
      <c r="Q64" s="173">
        <v>0</v>
      </c>
      <c r="R64" s="173">
        <v>0</v>
      </c>
      <c r="S64" s="173">
        <v>0</v>
      </c>
      <c r="T64" s="173">
        <v>0</v>
      </c>
      <c r="U64" s="173">
        <v>0</v>
      </c>
      <c r="V64" s="173">
        <v>0</v>
      </c>
      <c r="W64" s="175" t="s">
        <v>2372</v>
      </c>
      <c r="X64" s="175" t="s">
        <v>145</v>
      </c>
      <c r="Y64" s="78" t="s">
        <v>145</v>
      </c>
      <c r="Z64" s="78" t="s">
        <v>145</v>
      </c>
      <c r="AB64" s="78" t="s">
        <v>145</v>
      </c>
    </row>
    <row r="65" spans="1:28" ht="30" customHeight="1">
      <c r="A65" s="175" t="s">
        <v>4858</v>
      </c>
      <c r="B65" s="175" t="s">
        <v>1650</v>
      </c>
      <c r="C65" s="175" t="s">
        <v>1652</v>
      </c>
      <c r="D65" s="175" t="s">
        <v>1273</v>
      </c>
      <c r="E65" s="173">
        <v>0</v>
      </c>
      <c r="F65" s="175" t="s">
        <v>145</v>
      </c>
      <c r="G65" s="173">
        <v>940</v>
      </c>
      <c r="H65" s="175" t="s">
        <v>2361</v>
      </c>
      <c r="I65" s="173">
        <v>1020</v>
      </c>
      <c r="J65" s="175" t="s">
        <v>2362</v>
      </c>
      <c r="K65" s="173">
        <v>0</v>
      </c>
      <c r="L65" s="175" t="s">
        <v>145</v>
      </c>
      <c r="M65" s="173">
        <v>0</v>
      </c>
      <c r="N65" s="175" t="s">
        <v>145</v>
      </c>
      <c r="O65" s="173">
        <f t="shared" si="2"/>
        <v>940</v>
      </c>
      <c r="P65" s="173">
        <v>0</v>
      </c>
      <c r="Q65" s="173">
        <v>0</v>
      </c>
      <c r="R65" s="173">
        <v>0</v>
      </c>
      <c r="S65" s="173">
        <v>0</v>
      </c>
      <c r="T65" s="173">
        <v>0</v>
      </c>
      <c r="U65" s="173">
        <v>0</v>
      </c>
      <c r="V65" s="173">
        <v>0</v>
      </c>
      <c r="W65" s="175" t="s">
        <v>2373</v>
      </c>
      <c r="X65" s="175" t="s">
        <v>145</v>
      </c>
      <c r="Y65" s="78" t="s">
        <v>145</v>
      </c>
      <c r="Z65" s="78" t="s">
        <v>145</v>
      </c>
      <c r="AB65" s="78" t="s">
        <v>145</v>
      </c>
    </row>
    <row r="66" spans="1:28" ht="30" customHeight="1">
      <c r="A66" s="175" t="s">
        <v>4856</v>
      </c>
      <c r="B66" s="175" t="s">
        <v>1650</v>
      </c>
      <c r="C66" s="175" t="s">
        <v>1651</v>
      </c>
      <c r="D66" s="175" t="s">
        <v>1273</v>
      </c>
      <c r="E66" s="173">
        <v>0</v>
      </c>
      <c r="F66" s="175" t="s">
        <v>145</v>
      </c>
      <c r="G66" s="173">
        <v>940</v>
      </c>
      <c r="H66" s="175" t="s">
        <v>2361</v>
      </c>
      <c r="I66" s="173">
        <v>1020</v>
      </c>
      <c r="J66" s="175" t="s">
        <v>2362</v>
      </c>
      <c r="K66" s="173">
        <v>0</v>
      </c>
      <c r="L66" s="175" t="s">
        <v>145</v>
      </c>
      <c r="M66" s="173">
        <v>0</v>
      </c>
      <c r="N66" s="175" t="s">
        <v>145</v>
      </c>
      <c r="O66" s="173">
        <f t="shared" si="2"/>
        <v>940</v>
      </c>
      <c r="P66" s="173">
        <v>0</v>
      </c>
      <c r="Q66" s="173">
        <v>0</v>
      </c>
      <c r="R66" s="173">
        <v>0</v>
      </c>
      <c r="S66" s="173">
        <v>0</v>
      </c>
      <c r="T66" s="173">
        <v>0</v>
      </c>
      <c r="U66" s="173">
        <v>0</v>
      </c>
      <c r="V66" s="173">
        <v>0</v>
      </c>
      <c r="W66" s="175" t="s">
        <v>2374</v>
      </c>
      <c r="X66" s="175" t="s">
        <v>145</v>
      </c>
      <c r="Y66" s="78" t="s">
        <v>145</v>
      </c>
      <c r="Z66" s="78" t="s">
        <v>145</v>
      </c>
      <c r="AB66" s="78" t="s">
        <v>145</v>
      </c>
    </row>
    <row r="67" spans="1:28" ht="30" customHeight="1">
      <c r="A67" s="175" t="s">
        <v>6145</v>
      </c>
      <c r="B67" s="175" t="s">
        <v>1650</v>
      </c>
      <c r="C67" s="175" t="s">
        <v>1857</v>
      </c>
      <c r="D67" s="175" t="s">
        <v>1273</v>
      </c>
      <c r="E67" s="173">
        <v>0</v>
      </c>
      <c r="F67" s="175" t="s">
        <v>145</v>
      </c>
      <c r="G67" s="173">
        <v>940</v>
      </c>
      <c r="H67" s="175" t="s">
        <v>2361</v>
      </c>
      <c r="I67" s="173">
        <v>1020</v>
      </c>
      <c r="J67" s="175" t="s">
        <v>2362</v>
      </c>
      <c r="K67" s="173">
        <v>0</v>
      </c>
      <c r="L67" s="175" t="s">
        <v>145</v>
      </c>
      <c r="M67" s="173">
        <v>0</v>
      </c>
      <c r="N67" s="175" t="s">
        <v>145</v>
      </c>
      <c r="O67" s="173">
        <f t="shared" si="2"/>
        <v>940</v>
      </c>
      <c r="P67" s="173">
        <v>0</v>
      </c>
      <c r="Q67" s="173">
        <v>0</v>
      </c>
      <c r="R67" s="173">
        <v>0</v>
      </c>
      <c r="S67" s="173">
        <v>0</v>
      </c>
      <c r="T67" s="173">
        <v>0</v>
      </c>
      <c r="U67" s="173">
        <v>0</v>
      </c>
      <c r="V67" s="173">
        <v>0</v>
      </c>
      <c r="W67" s="175" t="s">
        <v>2375</v>
      </c>
      <c r="X67" s="175" t="s">
        <v>145</v>
      </c>
      <c r="Y67" s="78" t="s">
        <v>145</v>
      </c>
      <c r="Z67" s="78" t="s">
        <v>145</v>
      </c>
      <c r="AB67" s="78" t="s">
        <v>145</v>
      </c>
    </row>
    <row r="68" spans="1:28" ht="30" customHeight="1">
      <c r="A68" s="175" t="s">
        <v>4932</v>
      </c>
      <c r="B68" s="175" t="s">
        <v>1674</v>
      </c>
      <c r="C68" s="175" t="s">
        <v>1675</v>
      </c>
      <c r="D68" s="175" t="s">
        <v>1273</v>
      </c>
      <c r="E68" s="173">
        <v>0</v>
      </c>
      <c r="F68" s="175" t="s">
        <v>145</v>
      </c>
      <c r="G68" s="173">
        <v>5650</v>
      </c>
      <c r="H68" s="175" t="s">
        <v>2366</v>
      </c>
      <c r="I68" s="173">
        <v>5380</v>
      </c>
      <c r="J68" s="175" t="s">
        <v>2367</v>
      </c>
      <c r="K68" s="173">
        <v>0</v>
      </c>
      <c r="L68" s="175" t="s">
        <v>145</v>
      </c>
      <c r="M68" s="173">
        <v>0</v>
      </c>
      <c r="N68" s="175" t="s">
        <v>145</v>
      </c>
      <c r="O68" s="173">
        <f t="shared" si="2"/>
        <v>5380</v>
      </c>
      <c r="P68" s="173">
        <v>0</v>
      </c>
      <c r="Q68" s="173">
        <v>0</v>
      </c>
      <c r="R68" s="173">
        <v>0</v>
      </c>
      <c r="S68" s="173">
        <v>0</v>
      </c>
      <c r="T68" s="173">
        <v>0</v>
      </c>
      <c r="U68" s="173">
        <v>0</v>
      </c>
      <c r="V68" s="173">
        <v>0</v>
      </c>
      <c r="W68" s="175" t="s">
        <v>2376</v>
      </c>
      <c r="X68" s="175" t="s">
        <v>145</v>
      </c>
      <c r="Y68" s="78" t="s">
        <v>145</v>
      </c>
      <c r="Z68" s="78" t="s">
        <v>145</v>
      </c>
      <c r="AB68" s="78" t="s">
        <v>145</v>
      </c>
    </row>
    <row r="69" spans="1:28" ht="30" customHeight="1">
      <c r="A69" s="175" t="s">
        <v>3449</v>
      </c>
      <c r="B69" s="175" t="s">
        <v>426</v>
      </c>
      <c r="C69" s="175" t="s">
        <v>427</v>
      </c>
      <c r="D69" s="175" t="s">
        <v>401</v>
      </c>
      <c r="E69" s="173">
        <v>0</v>
      </c>
      <c r="F69" s="175" t="s">
        <v>145</v>
      </c>
      <c r="G69" s="173">
        <v>0</v>
      </c>
      <c r="H69" s="175" t="s">
        <v>145</v>
      </c>
      <c r="I69" s="173">
        <v>0</v>
      </c>
      <c r="J69" s="175" t="s">
        <v>145</v>
      </c>
      <c r="K69" s="173">
        <v>0</v>
      </c>
      <c r="L69" s="175" t="s">
        <v>145</v>
      </c>
      <c r="M69" s="173">
        <v>0</v>
      </c>
      <c r="N69" s="175" t="s">
        <v>145</v>
      </c>
      <c r="O69" s="173">
        <v>0</v>
      </c>
      <c r="P69" s="173">
        <v>0</v>
      </c>
      <c r="Q69" s="173">
        <v>0</v>
      </c>
      <c r="R69" s="173">
        <v>0</v>
      </c>
      <c r="S69" s="173">
        <v>0</v>
      </c>
      <c r="T69" s="173">
        <v>0</v>
      </c>
      <c r="U69" s="173">
        <v>0</v>
      </c>
      <c r="V69" s="173">
        <v>0</v>
      </c>
      <c r="W69" s="175" t="s">
        <v>2377</v>
      </c>
      <c r="X69" s="175" t="s">
        <v>145</v>
      </c>
      <c r="Y69" s="78" t="s">
        <v>145</v>
      </c>
      <c r="Z69" s="78" t="s">
        <v>145</v>
      </c>
      <c r="AB69" s="78" t="s">
        <v>145</v>
      </c>
    </row>
    <row r="70" spans="1:28" ht="30" customHeight="1">
      <c r="A70" s="175" t="s">
        <v>3451</v>
      </c>
      <c r="B70" s="175" t="s">
        <v>426</v>
      </c>
      <c r="C70" s="175" t="s">
        <v>428</v>
      </c>
      <c r="D70" s="175" t="s">
        <v>401</v>
      </c>
      <c r="E70" s="173">
        <v>0</v>
      </c>
      <c r="F70" s="175" t="s">
        <v>145</v>
      </c>
      <c r="G70" s="173">
        <v>0</v>
      </c>
      <c r="H70" s="175" t="s">
        <v>145</v>
      </c>
      <c r="I70" s="173">
        <v>0</v>
      </c>
      <c r="J70" s="175" t="s">
        <v>145</v>
      </c>
      <c r="K70" s="173">
        <v>0</v>
      </c>
      <c r="L70" s="175" t="s">
        <v>145</v>
      </c>
      <c r="M70" s="173">
        <v>0</v>
      </c>
      <c r="N70" s="175" t="s">
        <v>145</v>
      </c>
      <c r="O70" s="173">
        <v>0</v>
      </c>
      <c r="P70" s="173">
        <v>0</v>
      </c>
      <c r="Q70" s="173">
        <v>0</v>
      </c>
      <c r="R70" s="173">
        <v>0</v>
      </c>
      <c r="S70" s="173">
        <v>0</v>
      </c>
      <c r="T70" s="173">
        <v>0</v>
      </c>
      <c r="U70" s="173">
        <v>0</v>
      </c>
      <c r="V70" s="173">
        <v>0</v>
      </c>
      <c r="W70" s="175" t="s">
        <v>2378</v>
      </c>
      <c r="X70" s="175" t="s">
        <v>145</v>
      </c>
      <c r="Y70" s="78" t="s">
        <v>145</v>
      </c>
      <c r="Z70" s="78" t="s">
        <v>145</v>
      </c>
      <c r="AB70" s="78" t="s">
        <v>145</v>
      </c>
    </row>
    <row r="71" spans="1:28" ht="30" customHeight="1">
      <c r="A71" s="175" t="s">
        <v>3453</v>
      </c>
      <c r="B71" s="175" t="s">
        <v>426</v>
      </c>
      <c r="C71" s="175" t="s">
        <v>429</v>
      </c>
      <c r="D71" s="175" t="s">
        <v>401</v>
      </c>
      <c r="E71" s="173">
        <v>0</v>
      </c>
      <c r="F71" s="175" t="s">
        <v>145</v>
      </c>
      <c r="G71" s="173">
        <v>0</v>
      </c>
      <c r="H71" s="175" t="s">
        <v>145</v>
      </c>
      <c r="I71" s="173">
        <v>0</v>
      </c>
      <c r="J71" s="175" t="s">
        <v>145</v>
      </c>
      <c r="K71" s="173">
        <v>0</v>
      </c>
      <c r="L71" s="175" t="s">
        <v>145</v>
      </c>
      <c r="M71" s="173">
        <v>0</v>
      </c>
      <c r="N71" s="175" t="s">
        <v>145</v>
      </c>
      <c r="O71" s="173">
        <v>0</v>
      </c>
      <c r="P71" s="173">
        <v>0</v>
      </c>
      <c r="Q71" s="173">
        <v>0</v>
      </c>
      <c r="R71" s="173">
        <v>0</v>
      </c>
      <c r="S71" s="173">
        <v>0</v>
      </c>
      <c r="T71" s="173">
        <v>0</v>
      </c>
      <c r="U71" s="173">
        <v>0</v>
      </c>
      <c r="V71" s="173">
        <v>0</v>
      </c>
      <c r="W71" s="175" t="s">
        <v>2381</v>
      </c>
      <c r="X71" s="175" t="s">
        <v>145</v>
      </c>
      <c r="Y71" s="78" t="s">
        <v>145</v>
      </c>
      <c r="Z71" s="78" t="s">
        <v>145</v>
      </c>
      <c r="AB71" s="78" t="s">
        <v>145</v>
      </c>
    </row>
    <row r="72" spans="1:28" ht="30" customHeight="1">
      <c r="A72" s="175" t="s">
        <v>3455</v>
      </c>
      <c r="B72" s="175" t="s">
        <v>426</v>
      </c>
      <c r="C72" s="175" t="s">
        <v>430</v>
      </c>
      <c r="D72" s="175" t="s">
        <v>401</v>
      </c>
      <c r="E72" s="173">
        <v>0</v>
      </c>
      <c r="F72" s="175" t="s">
        <v>145</v>
      </c>
      <c r="G72" s="173">
        <v>0</v>
      </c>
      <c r="H72" s="175" t="s">
        <v>145</v>
      </c>
      <c r="I72" s="173">
        <v>0</v>
      </c>
      <c r="J72" s="175" t="s">
        <v>145</v>
      </c>
      <c r="K72" s="173">
        <v>0</v>
      </c>
      <c r="L72" s="175" t="s">
        <v>145</v>
      </c>
      <c r="M72" s="173">
        <v>0</v>
      </c>
      <c r="N72" s="175" t="s">
        <v>145</v>
      </c>
      <c r="O72" s="173">
        <v>0</v>
      </c>
      <c r="P72" s="173">
        <v>0</v>
      </c>
      <c r="Q72" s="173">
        <v>0</v>
      </c>
      <c r="R72" s="173">
        <v>0</v>
      </c>
      <c r="S72" s="173">
        <v>0</v>
      </c>
      <c r="T72" s="173">
        <v>0</v>
      </c>
      <c r="U72" s="173">
        <v>0</v>
      </c>
      <c r="V72" s="173">
        <v>0</v>
      </c>
      <c r="W72" s="175" t="s">
        <v>2383</v>
      </c>
      <c r="X72" s="175" t="s">
        <v>145</v>
      </c>
      <c r="Y72" s="78" t="s">
        <v>145</v>
      </c>
      <c r="Z72" s="78" t="s">
        <v>145</v>
      </c>
      <c r="AB72" s="78" t="s">
        <v>145</v>
      </c>
    </row>
    <row r="73" spans="1:28" ht="30" customHeight="1">
      <c r="A73" s="175" t="s">
        <v>3457</v>
      </c>
      <c r="B73" s="175" t="s">
        <v>426</v>
      </c>
      <c r="C73" s="175" t="s">
        <v>431</v>
      </c>
      <c r="D73" s="175" t="s">
        <v>401</v>
      </c>
      <c r="E73" s="173">
        <v>0</v>
      </c>
      <c r="F73" s="175" t="s">
        <v>145</v>
      </c>
      <c r="G73" s="173">
        <v>0</v>
      </c>
      <c r="H73" s="175" t="s">
        <v>145</v>
      </c>
      <c r="I73" s="173">
        <v>0</v>
      </c>
      <c r="J73" s="175" t="s">
        <v>145</v>
      </c>
      <c r="K73" s="173">
        <v>0</v>
      </c>
      <c r="L73" s="175" t="s">
        <v>145</v>
      </c>
      <c r="M73" s="173">
        <v>0</v>
      </c>
      <c r="N73" s="175" t="s">
        <v>145</v>
      </c>
      <c r="O73" s="173">
        <v>0</v>
      </c>
      <c r="P73" s="173">
        <v>0</v>
      </c>
      <c r="Q73" s="173">
        <v>0</v>
      </c>
      <c r="R73" s="173">
        <v>0</v>
      </c>
      <c r="S73" s="173">
        <v>0</v>
      </c>
      <c r="T73" s="173">
        <v>0</v>
      </c>
      <c r="U73" s="173">
        <v>0</v>
      </c>
      <c r="V73" s="173">
        <v>0</v>
      </c>
      <c r="W73" s="175" t="s">
        <v>2384</v>
      </c>
      <c r="X73" s="175" t="s">
        <v>145</v>
      </c>
      <c r="Y73" s="78" t="s">
        <v>145</v>
      </c>
      <c r="Z73" s="78" t="s">
        <v>145</v>
      </c>
      <c r="AB73" s="78" t="s">
        <v>145</v>
      </c>
    </row>
    <row r="74" spans="1:28" ht="30" customHeight="1">
      <c r="A74" s="175" t="s">
        <v>4200</v>
      </c>
      <c r="B74" s="175" t="s">
        <v>1111</v>
      </c>
      <c r="C74" s="175" t="s">
        <v>427</v>
      </c>
      <c r="D74" s="175" t="s">
        <v>401</v>
      </c>
      <c r="E74" s="173">
        <v>861060</v>
      </c>
      <c r="F74" s="175" t="s">
        <v>145</v>
      </c>
      <c r="G74" s="173">
        <v>0</v>
      </c>
      <c r="H74" s="175" t="s">
        <v>145</v>
      </c>
      <c r="I74" s="173">
        <v>0</v>
      </c>
      <c r="J74" s="175" t="s">
        <v>145</v>
      </c>
      <c r="K74" s="173">
        <v>0</v>
      </c>
      <c r="L74" s="175" t="s">
        <v>145</v>
      </c>
      <c r="M74" s="173">
        <v>0</v>
      </c>
      <c r="N74" s="175" t="s">
        <v>145</v>
      </c>
      <c r="O74" s="173">
        <f t="shared" ref="O74:O81" si="3">SMALL(E74:M74,COUNTIF(E74:M74,0)+1)</f>
        <v>861060</v>
      </c>
      <c r="P74" s="173">
        <v>0</v>
      </c>
      <c r="Q74" s="173">
        <v>0</v>
      </c>
      <c r="R74" s="173">
        <v>0</v>
      </c>
      <c r="S74" s="173">
        <v>0</v>
      </c>
      <c r="T74" s="173">
        <v>0</v>
      </c>
      <c r="U74" s="173">
        <v>0</v>
      </c>
      <c r="V74" s="173">
        <v>0</v>
      </c>
      <c r="W74" s="175" t="s">
        <v>2385</v>
      </c>
      <c r="X74" s="175" t="s">
        <v>1112</v>
      </c>
      <c r="Y74" s="78" t="s">
        <v>145</v>
      </c>
      <c r="Z74" s="78" t="s">
        <v>145</v>
      </c>
      <c r="AB74" s="78" t="s">
        <v>145</v>
      </c>
    </row>
    <row r="75" spans="1:28" ht="30" customHeight="1">
      <c r="A75" s="175" t="s">
        <v>4202</v>
      </c>
      <c r="B75" s="175" t="s">
        <v>1111</v>
      </c>
      <c r="C75" s="175" t="s">
        <v>428</v>
      </c>
      <c r="D75" s="175" t="s">
        <v>401</v>
      </c>
      <c r="E75" s="173">
        <v>856390</v>
      </c>
      <c r="F75" s="175" t="s">
        <v>145</v>
      </c>
      <c r="G75" s="173">
        <v>0</v>
      </c>
      <c r="H75" s="175" t="s">
        <v>145</v>
      </c>
      <c r="I75" s="173">
        <v>0</v>
      </c>
      <c r="J75" s="175" t="s">
        <v>145</v>
      </c>
      <c r="K75" s="173">
        <v>0</v>
      </c>
      <c r="L75" s="175" t="s">
        <v>145</v>
      </c>
      <c r="M75" s="173">
        <v>0</v>
      </c>
      <c r="N75" s="175" t="s">
        <v>145</v>
      </c>
      <c r="O75" s="173">
        <f t="shared" si="3"/>
        <v>856390</v>
      </c>
      <c r="P75" s="173">
        <v>0</v>
      </c>
      <c r="Q75" s="173">
        <v>0</v>
      </c>
      <c r="R75" s="173">
        <v>0</v>
      </c>
      <c r="S75" s="173">
        <v>0</v>
      </c>
      <c r="T75" s="173">
        <v>0</v>
      </c>
      <c r="U75" s="173">
        <v>0</v>
      </c>
      <c r="V75" s="173">
        <v>0</v>
      </c>
      <c r="W75" s="175" t="s">
        <v>2386</v>
      </c>
      <c r="X75" s="175" t="s">
        <v>1113</v>
      </c>
      <c r="Y75" s="78" t="s">
        <v>145</v>
      </c>
      <c r="Z75" s="78" t="s">
        <v>145</v>
      </c>
      <c r="AB75" s="78" t="s">
        <v>145</v>
      </c>
    </row>
    <row r="76" spans="1:28" ht="30" customHeight="1">
      <c r="A76" s="175" t="s">
        <v>4204</v>
      </c>
      <c r="B76" s="175" t="s">
        <v>1111</v>
      </c>
      <c r="C76" s="175" t="s">
        <v>429</v>
      </c>
      <c r="D76" s="175" t="s">
        <v>401</v>
      </c>
      <c r="E76" s="173">
        <v>856390</v>
      </c>
      <c r="F76" s="175" t="s">
        <v>145</v>
      </c>
      <c r="G76" s="173">
        <v>0</v>
      </c>
      <c r="H76" s="175" t="s">
        <v>145</v>
      </c>
      <c r="I76" s="173">
        <v>0</v>
      </c>
      <c r="J76" s="175" t="s">
        <v>145</v>
      </c>
      <c r="K76" s="173">
        <v>0</v>
      </c>
      <c r="L76" s="175" t="s">
        <v>145</v>
      </c>
      <c r="M76" s="173">
        <v>0</v>
      </c>
      <c r="N76" s="175" t="s">
        <v>145</v>
      </c>
      <c r="O76" s="173">
        <f t="shared" si="3"/>
        <v>856390</v>
      </c>
      <c r="P76" s="173">
        <v>0</v>
      </c>
      <c r="Q76" s="173">
        <v>0</v>
      </c>
      <c r="R76" s="173">
        <v>0</v>
      </c>
      <c r="S76" s="173">
        <v>0</v>
      </c>
      <c r="T76" s="173">
        <v>0</v>
      </c>
      <c r="U76" s="173">
        <v>0</v>
      </c>
      <c r="V76" s="173">
        <v>0</v>
      </c>
      <c r="W76" s="175" t="s">
        <v>2387</v>
      </c>
      <c r="X76" s="175" t="s">
        <v>1114</v>
      </c>
      <c r="Y76" s="78" t="s">
        <v>145</v>
      </c>
      <c r="Z76" s="78" t="s">
        <v>145</v>
      </c>
      <c r="AB76" s="78" t="s">
        <v>145</v>
      </c>
    </row>
    <row r="77" spans="1:28" ht="30" customHeight="1">
      <c r="A77" s="175" t="s">
        <v>4206</v>
      </c>
      <c r="B77" s="175" t="s">
        <v>1111</v>
      </c>
      <c r="C77" s="175" t="s">
        <v>430</v>
      </c>
      <c r="D77" s="175" t="s">
        <v>401</v>
      </c>
      <c r="E77" s="173">
        <v>856390</v>
      </c>
      <c r="F77" s="175" t="s">
        <v>145</v>
      </c>
      <c r="G77" s="173">
        <v>0</v>
      </c>
      <c r="H77" s="175" t="s">
        <v>145</v>
      </c>
      <c r="I77" s="173">
        <v>0</v>
      </c>
      <c r="J77" s="175" t="s">
        <v>145</v>
      </c>
      <c r="K77" s="173">
        <v>0</v>
      </c>
      <c r="L77" s="175" t="s">
        <v>145</v>
      </c>
      <c r="M77" s="173">
        <v>0</v>
      </c>
      <c r="N77" s="175" t="s">
        <v>145</v>
      </c>
      <c r="O77" s="173">
        <f t="shared" si="3"/>
        <v>856390</v>
      </c>
      <c r="P77" s="173">
        <v>0</v>
      </c>
      <c r="Q77" s="173">
        <v>0</v>
      </c>
      <c r="R77" s="173">
        <v>0</v>
      </c>
      <c r="S77" s="173">
        <v>0</v>
      </c>
      <c r="T77" s="173">
        <v>0</v>
      </c>
      <c r="U77" s="173">
        <v>0</v>
      </c>
      <c r="V77" s="173">
        <v>0</v>
      </c>
      <c r="W77" s="175" t="s">
        <v>2388</v>
      </c>
      <c r="X77" s="175" t="s">
        <v>1115</v>
      </c>
      <c r="Y77" s="78" t="s">
        <v>145</v>
      </c>
      <c r="Z77" s="78" t="s">
        <v>145</v>
      </c>
      <c r="AB77" s="78" t="s">
        <v>145</v>
      </c>
    </row>
    <row r="78" spans="1:28" ht="30" customHeight="1">
      <c r="A78" s="175" t="s">
        <v>4208</v>
      </c>
      <c r="B78" s="175" t="s">
        <v>1111</v>
      </c>
      <c r="C78" s="175" t="s">
        <v>431</v>
      </c>
      <c r="D78" s="175" t="s">
        <v>401</v>
      </c>
      <c r="E78" s="173">
        <v>856390</v>
      </c>
      <c r="F78" s="175" t="s">
        <v>145</v>
      </c>
      <c r="G78" s="173">
        <v>0</v>
      </c>
      <c r="H78" s="175" t="s">
        <v>145</v>
      </c>
      <c r="I78" s="173">
        <v>0</v>
      </c>
      <c r="J78" s="175" t="s">
        <v>145</v>
      </c>
      <c r="K78" s="173">
        <v>0</v>
      </c>
      <c r="L78" s="175" t="s">
        <v>145</v>
      </c>
      <c r="M78" s="173">
        <v>0</v>
      </c>
      <c r="N78" s="175" t="s">
        <v>145</v>
      </c>
      <c r="O78" s="173">
        <f t="shared" si="3"/>
        <v>856390</v>
      </c>
      <c r="P78" s="173">
        <v>0</v>
      </c>
      <c r="Q78" s="173">
        <v>0</v>
      </c>
      <c r="R78" s="173">
        <v>0</v>
      </c>
      <c r="S78" s="173">
        <v>0</v>
      </c>
      <c r="T78" s="173">
        <v>0</v>
      </c>
      <c r="U78" s="173">
        <v>0</v>
      </c>
      <c r="V78" s="173">
        <v>0</v>
      </c>
      <c r="W78" s="175" t="s">
        <v>2389</v>
      </c>
      <c r="X78" s="175" t="s">
        <v>1116</v>
      </c>
      <c r="Y78" s="78" t="s">
        <v>145</v>
      </c>
      <c r="Z78" s="78" t="s">
        <v>145</v>
      </c>
      <c r="AB78" s="78" t="s">
        <v>145</v>
      </c>
    </row>
    <row r="79" spans="1:28" ht="30" customHeight="1">
      <c r="A79" s="175" t="s">
        <v>6009</v>
      </c>
      <c r="B79" s="175" t="s">
        <v>2959</v>
      </c>
      <c r="C79" s="175" t="s">
        <v>2960</v>
      </c>
      <c r="D79" s="175" t="s">
        <v>1273</v>
      </c>
      <c r="E79" s="173">
        <v>0</v>
      </c>
      <c r="F79" s="175" t="s">
        <v>145</v>
      </c>
      <c r="G79" s="173">
        <v>940</v>
      </c>
      <c r="H79" s="175" t="s">
        <v>2361</v>
      </c>
      <c r="I79" s="173">
        <v>0</v>
      </c>
      <c r="J79" s="175" t="s">
        <v>145</v>
      </c>
      <c r="K79" s="173">
        <v>0</v>
      </c>
      <c r="L79" s="175" t="s">
        <v>145</v>
      </c>
      <c r="M79" s="173">
        <v>0</v>
      </c>
      <c r="N79" s="175" t="s">
        <v>145</v>
      </c>
      <c r="O79" s="173">
        <f t="shared" si="3"/>
        <v>940</v>
      </c>
      <c r="P79" s="173">
        <v>0</v>
      </c>
      <c r="Q79" s="173">
        <v>0</v>
      </c>
      <c r="R79" s="173">
        <v>0</v>
      </c>
      <c r="S79" s="173">
        <v>0</v>
      </c>
      <c r="T79" s="173">
        <v>0</v>
      </c>
      <c r="U79" s="173">
        <v>0</v>
      </c>
      <c r="V79" s="173">
        <v>0</v>
      </c>
      <c r="W79" s="175" t="s">
        <v>2390</v>
      </c>
      <c r="X79" s="175" t="s">
        <v>145</v>
      </c>
      <c r="Y79" s="78" t="s">
        <v>145</v>
      </c>
      <c r="Z79" s="78" t="s">
        <v>145</v>
      </c>
      <c r="AB79" s="78" t="s">
        <v>145</v>
      </c>
    </row>
    <row r="80" spans="1:28" ht="30" customHeight="1">
      <c r="A80" s="175" t="s">
        <v>3498</v>
      </c>
      <c r="B80" s="175" t="s">
        <v>2876</v>
      </c>
      <c r="C80" s="175" t="s">
        <v>2889</v>
      </c>
      <c r="D80" s="175" t="s">
        <v>401</v>
      </c>
      <c r="E80" s="173">
        <v>0</v>
      </c>
      <c r="F80" s="175" t="s">
        <v>145</v>
      </c>
      <c r="G80" s="173">
        <v>1450000</v>
      </c>
      <c r="H80" s="175" t="s">
        <v>2961</v>
      </c>
      <c r="I80" s="173">
        <v>1585000</v>
      </c>
      <c r="J80" s="175" t="s">
        <v>2962</v>
      </c>
      <c r="K80" s="173">
        <v>0</v>
      </c>
      <c r="L80" s="175" t="s">
        <v>145</v>
      </c>
      <c r="M80" s="173">
        <v>0</v>
      </c>
      <c r="N80" s="175" t="s">
        <v>145</v>
      </c>
      <c r="O80" s="173">
        <f t="shared" si="3"/>
        <v>1450000</v>
      </c>
      <c r="P80" s="173">
        <v>0</v>
      </c>
      <c r="Q80" s="173">
        <v>0</v>
      </c>
      <c r="R80" s="173">
        <v>0</v>
      </c>
      <c r="S80" s="173">
        <v>0</v>
      </c>
      <c r="T80" s="173">
        <v>0</v>
      </c>
      <c r="U80" s="173">
        <v>0</v>
      </c>
      <c r="V80" s="173">
        <v>0</v>
      </c>
      <c r="W80" s="175" t="s">
        <v>2393</v>
      </c>
      <c r="X80" s="175" t="s">
        <v>2890</v>
      </c>
      <c r="Y80" s="78" t="s">
        <v>145</v>
      </c>
      <c r="Z80" s="78" t="s">
        <v>145</v>
      </c>
      <c r="AB80" s="78" t="s">
        <v>145</v>
      </c>
    </row>
    <row r="81" spans="1:28" ht="30" customHeight="1">
      <c r="A81" s="175" t="s">
        <v>3504</v>
      </c>
      <c r="B81" s="175" t="s">
        <v>2876</v>
      </c>
      <c r="C81" s="175" t="s">
        <v>2894</v>
      </c>
      <c r="D81" s="175" t="s">
        <v>401</v>
      </c>
      <c r="E81" s="173">
        <v>0</v>
      </c>
      <c r="F81" s="175" t="s">
        <v>145</v>
      </c>
      <c r="G81" s="173">
        <v>1450000</v>
      </c>
      <c r="H81" s="175" t="s">
        <v>2961</v>
      </c>
      <c r="I81" s="173">
        <v>1831000</v>
      </c>
      <c r="J81" s="175" t="s">
        <v>2962</v>
      </c>
      <c r="K81" s="173">
        <v>0</v>
      </c>
      <c r="L81" s="175" t="s">
        <v>145</v>
      </c>
      <c r="M81" s="173">
        <v>0</v>
      </c>
      <c r="N81" s="175" t="s">
        <v>145</v>
      </c>
      <c r="O81" s="173">
        <f t="shared" si="3"/>
        <v>1450000</v>
      </c>
      <c r="P81" s="173">
        <v>0</v>
      </c>
      <c r="Q81" s="173">
        <v>0</v>
      </c>
      <c r="R81" s="173">
        <v>0</v>
      </c>
      <c r="S81" s="173">
        <v>0</v>
      </c>
      <c r="T81" s="173">
        <v>0</v>
      </c>
      <c r="U81" s="173">
        <v>0</v>
      </c>
      <c r="V81" s="173">
        <v>0</v>
      </c>
      <c r="W81" s="175" t="s">
        <v>2394</v>
      </c>
      <c r="X81" s="175" t="s">
        <v>2895</v>
      </c>
      <c r="Y81" s="78" t="s">
        <v>145</v>
      </c>
      <c r="Z81" s="78" t="s">
        <v>145</v>
      </c>
      <c r="AB81" s="78" t="s">
        <v>145</v>
      </c>
    </row>
    <row r="82" spans="1:28" ht="30" customHeight="1">
      <c r="A82" s="175" t="s">
        <v>3486</v>
      </c>
      <c r="B82" s="175" t="s">
        <v>3023</v>
      </c>
      <c r="C82" s="175" t="s">
        <v>2877</v>
      </c>
      <c r="D82" s="175" t="s">
        <v>401</v>
      </c>
      <c r="E82" s="173">
        <v>0</v>
      </c>
      <c r="F82" s="175" t="s">
        <v>145</v>
      </c>
      <c r="G82" s="173">
        <v>0</v>
      </c>
      <c r="H82" s="175" t="s">
        <v>145</v>
      </c>
      <c r="I82" s="173">
        <v>0</v>
      </c>
      <c r="J82" s="175" t="s">
        <v>145</v>
      </c>
      <c r="K82" s="173">
        <v>0</v>
      </c>
      <c r="L82" s="175" t="s">
        <v>145</v>
      </c>
      <c r="M82" s="173">
        <v>0</v>
      </c>
      <c r="N82" s="175" t="s">
        <v>145</v>
      </c>
      <c r="O82" s="173">
        <v>0</v>
      </c>
      <c r="P82" s="173">
        <v>0</v>
      </c>
      <c r="Q82" s="173">
        <v>0</v>
      </c>
      <c r="R82" s="173">
        <v>0</v>
      </c>
      <c r="S82" s="173">
        <v>0</v>
      </c>
      <c r="T82" s="173">
        <v>0</v>
      </c>
      <c r="U82" s="173">
        <v>0</v>
      </c>
      <c r="V82" s="173">
        <v>0</v>
      </c>
      <c r="W82" s="175" t="s">
        <v>2395</v>
      </c>
      <c r="X82" s="175" t="s">
        <v>2878</v>
      </c>
      <c r="Y82" s="78" t="s">
        <v>145</v>
      </c>
      <c r="Z82" s="78" t="s">
        <v>145</v>
      </c>
      <c r="AB82" s="78" t="s">
        <v>145</v>
      </c>
    </row>
    <row r="83" spans="1:28" ht="30" customHeight="1">
      <c r="A83" s="175" t="s">
        <v>3488</v>
      </c>
      <c r="B83" s="175" t="s">
        <v>3023</v>
      </c>
      <c r="C83" s="175" t="s">
        <v>2879</v>
      </c>
      <c r="D83" s="175" t="s">
        <v>401</v>
      </c>
      <c r="E83" s="173">
        <v>0</v>
      </c>
      <c r="F83" s="175" t="s">
        <v>145</v>
      </c>
      <c r="G83" s="173">
        <v>0</v>
      </c>
      <c r="H83" s="175" t="s">
        <v>145</v>
      </c>
      <c r="I83" s="173">
        <v>0</v>
      </c>
      <c r="J83" s="175" t="s">
        <v>145</v>
      </c>
      <c r="K83" s="173">
        <v>0</v>
      </c>
      <c r="L83" s="175" t="s">
        <v>145</v>
      </c>
      <c r="M83" s="173">
        <v>0</v>
      </c>
      <c r="N83" s="175" t="s">
        <v>145</v>
      </c>
      <c r="O83" s="173">
        <v>0</v>
      </c>
      <c r="P83" s="173">
        <v>0</v>
      </c>
      <c r="Q83" s="173">
        <v>0</v>
      </c>
      <c r="R83" s="173">
        <v>0</v>
      </c>
      <c r="S83" s="173">
        <v>0</v>
      </c>
      <c r="T83" s="173">
        <v>0</v>
      </c>
      <c r="U83" s="173">
        <v>0</v>
      </c>
      <c r="V83" s="173">
        <v>0</v>
      </c>
      <c r="W83" s="175" t="s">
        <v>2398</v>
      </c>
      <c r="X83" s="175" t="s">
        <v>2880</v>
      </c>
      <c r="Y83" s="78" t="s">
        <v>145</v>
      </c>
      <c r="Z83" s="78" t="s">
        <v>145</v>
      </c>
      <c r="AB83" s="78" t="s">
        <v>145</v>
      </c>
    </row>
    <row r="84" spans="1:28" ht="30" customHeight="1">
      <c r="A84" s="175" t="s">
        <v>3490</v>
      </c>
      <c r="B84" s="175" t="s">
        <v>3023</v>
      </c>
      <c r="C84" s="175" t="s">
        <v>2881</v>
      </c>
      <c r="D84" s="175" t="s">
        <v>401</v>
      </c>
      <c r="E84" s="173">
        <v>0</v>
      </c>
      <c r="F84" s="175" t="s">
        <v>145</v>
      </c>
      <c r="G84" s="173">
        <v>0</v>
      </c>
      <c r="H84" s="175" t="s">
        <v>145</v>
      </c>
      <c r="I84" s="173">
        <v>0</v>
      </c>
      <c r="J84" s="175" t="s">
        <v>145</v>
      </c>
      <c r="K84" s="173">
        <v>0</v>
      </c>
      <c r="L84" s="175" t="s">
        <v>145</v>
      </c>
      <c r="M84" s="173">
        <v>0</v>
      </c>
      <c r="N84" s="175" t="s">
        <v>145</v>
      </c>
      <c r="O84" s="173">
        <v>0</v>
      </c>
      <c r="P84" s="173">
        <v>0</v>
      </c>
      <c r="Q84" s="173">
        <v>0</v>
      </c>
      <c r="R84" s="173">
        <v>0</v>
      </c>
      <c r="S84" s="173">
        <v>0</v>
      </c>
      <c r="T84" s="173">
        <v>0</v>
      </c>
      <c r="U84" s="173">
        <v>0</v>
      </c>
      <c r="V84" s="173">
        <v>0</v>
      </c>
      <c r="W84" s="175" t="s">
        <v>2400</v>
      </c>
      <c r="X84" s="175" t="s">
        <v>2882</v>
      </c>
      <c r="Y84" s="78" t="s">
        <v>145</v>
      </c>
      <c r="Z84" s="78" t="s">
        <v>145</v>
      </c>
      <c r="AB84" s="78" t="s">
        <v>145</v>
      </c>
    </row>
    <row r="85" spans="1:28" ht="30" customHeight="1">
      <c r="A85" s="175" t="s">
        <v>3492</v>
      </c>
      <c r="B85" s="175" t="s">
        <v>3023</v>
      </c>
      <c r="C85" s="175" t="s">
        <v>2883</v>
      </c>
      <c r="D85" s="175" t="s">
        <v>401</v>
      </c>
      <c r="E85" s="173">
        <v>0</v>
      </c>
      <c r="F85" s="175" t="s">
        <v>145</v>
      </c>
      <c r="G85" s="173">
        <v>0</v>
      </c>
      <c r="H85" s="175" t="s">
        <v>145</v>
      </c>
      <c r="I85" s="173">
        <v>0</v>
      </c>
      <c r="J85" s="175" t="s">
        <v>145</v>
      </c>
      <c r="K85" s="173">
        <v>0</v>
      </c>
      <c r="L85" s="175" t="s">
        <v>145</v>
      </c>
      <c r="M85" s="173">
        <v>0</v>
      </c>
      <c r="N85" s="175" t="s">
        <v>145</v>
      </c>
      <c r="O85" s="173">
        <v>0</v>
      </c>
      <c r="P85" s="173">
        <v>0</v>
      </c>
      <c r="Q85" s="173">
        <v>0</v>
      </c>
      <c r="R85" s="173">
        <v>0</v>
      </c>
      <c r="S85" s="173">
        <v>0</v>
      </c>
      <c r="T85" s="173">
        <v>0</v>
      </c>
      <c r="U85" s="173">
        <v>0</v>
      </c>
      <c r="V85" s="173">
        <v>0</v>
      </c>
      <c r="W85" s="175" t="s">
        <v>2401</v>
      </c>
      <c r="X85" s="175" t="s">
        <v>2884</v>
      </c>
      <c r="Y85" s="78" t="s">
        <v>145</v>
      </c>
      <c r="Z85" s="78" t="s">
        <v>145</v>
      </c>
      <c r="AB85" s="78" t="s">
        <v>145</v>
      </c>
    </row>
    <row r="86" spans="1:28" ht="30" customHeight="1">
      <c r="A86" s="175" t="s">
        <v>4210</v>
      </c>
      <c r="B86" s="175" t="s">
        <v>3065</v>
      </c>
      <c r="C86" s="175" t="s">
        <v>2877</v>
      </c>
      <c r="D86" s="175" t="s">
        <v>401</v>
      </c>
      <c r="E86" s="173">
        <v>1131820</v>
      </c>
      <c r="F86" s="175" t="s">
        <v>145</v>
      </c>
      <c r="G86" s="173">
        <v>0</v>
      </c>
      <c r="H86" s="175" t="s">
        <v>145</v>
      </c>
      <c r="I86" s="173">
        <v>0</v>
      </c>
      <c r="J86" s="175" t="s">
        <v>145</v>
      </c>
      <c r="K86" s="173">
        <v>0</v>
      </c>
      <c r="L86" s="175" t="s">
        <v>145</v>
      </c>
      <c r="M86" s="173">
        <v>0</v>
      </c>
      <c r="N86" s="175" t="s">
        <v>145</v>
      </c>
      <c r="O86" s="173">
        <f>SMALL(E86:M86,COUNTIF(E86:M86,0)+1)</f>
        <v>1131820</v>
      </c>
      <c r="P86" s="173">
        <v>0</v>
      </c>
      <c r="Q86" s="173">
        <v>0</v>
      </c>
      <c r="R86" s="173">
        <v>0</v>
      </c>
      <c r="S86" s="173">
        <v>0</v>
      </c>
      <c r="T86" s="173">
        <v>0</v>
      </c>
      <c r="U86" s="173">
        <v>0</v>
      </c>
      <c r="V86" s="173">
        <v>0</v>
      </c>
      <c r="W86" s="175" t="s">
        <v>2402</v>
      </c>
      <c r="X86" s="175" t="s">
        <v>3066</v>
      </c>
      <c r="Y86" s="78" t="s">
        <v>145</v>
      </c>
      <c r="Z86" s="78" t="s">
        <v>145</v>
      </c>
      <c r="AB86" s="78" t="s">
        <v>145</v>
      </c>
    </row>
    <row r="87" spans="1:28" ht="30" customHeight="1">
      <c r="A87" s="175" t="s">
        <v>4212</v>
      </c>
      <c r="B87" s="175" t="s">
        <v>3065</v>
      </c>
      <c r="C87" s="175" t="s">
        <v>2879</v>
      </c>
      <c r="D87" s="175" t="s">
        <v>401</v>
      </c>
      <c r="E87" s="173">
        <v>1131820</v>
      </c>
      <c r="F87" s="175" t="s">
        <v>145</v>
      </c>
      <c r="G87" s="173">
        <v>0</v>
      </c>
      <c r="H87" s="175" t="s">
        <v>145</v>
      </c>
      <c r="I87" s="173">
        <v>0</v>
      </c>
      <c r="J87" s="175" t="s">
        <v>145</v>
      </c>
      <c r="K87" s="173">
        <v>0</v>
      </c>
      <c r="L87" s="175" t="s">
        <v>145</v>
      </c>
      <c r="M87" s="173">
        <v>0</v>
      </c>
      <c r="N87" s="175" t="s">
        <v>145</v>
      </c>
      <c r="O87" s="173">
        <f>SMALL(E87:M87,COUNTIF(E87:M87,0)+1)</f>
        <v>1131820</v>
      </c>
      <c r="P87" s="173">
        <v>0</v>
      </c>
      <c r="Q87" s="173">
        <v>0</v>
      </c>
      <c r="R87" s="173">
        <v>0</v>
      </c>
      <c r="S87" s="173">
        <v>0</v>
      </c>
      <c r="T87" s="173">
        <v>0</v>
      </c>
      <c r="U87" s="173">
        <v>0</v>
      </c>
      <c r="V87" s="173">
        <v>0</v>
      </c>
      <c r="W87" s="175" t="s">
        <v>2404</v>
      </c>
      <c r="X87" s="175" t="s">
        <v>3067</v>
      </c>
      <c r="Y87" s="78" t="s">
        <v>145</v>
      </c>
      <c r="Z87" s="78" t="s">
        <v>145</v>
      </c>
      <c r="AB87" s="78" t="s">
        <v>145</v>
      </c>
    </row>
    <row r="88" spans="1:28" ht="30" customHeight="1">
      <c r="A88" s="175" t="s">
        <v>4214</v>
      </c>
      <c r="B88" s="175" t="s">
        <v>3065</v>
      </c>
      <c r="C88" s="175" t="s">
        <v>2881</v>
      </c>
      <c r="D88" s="175" t="s">
        <v>401</v>
      </c>
      <c r="E88" s="173">
        <v>1131820</v>
      </c>
      <c r="F88" s="175" t="s">
        <v>145</v>
      </c>
      <c r="G88" s="173">
        <v>0</v>
      </c>
      <c r="H88" s="175" t="s">
        <v>145</v>
      </c>
      <c r="I88" s="173">
        <v>0</v>
      </c>
      <c r="J88" s="175" t="s">
        <v>145</v>
      </c>
      <c r="K88" s="173">
        <v>0</v>
      </c>
      <c r="L88" s="175" t="s">
        <v>145</v>
      </c>
      <c r="M88" s="173">
        <v>0</v>
      </c>
      <c r="N88" s="175" t="s">
        <v>145</v>
      </c>
      <c r="O88" s="173">
        <f>SMALL(E88:M88,COUNTIF(E88:M88,0)+1)</f>
        <v>1131820</v>
      </c>
      <c r="P88" s="173">
        <v>0</v>
      </c>
      <c r="Q88" s="173">
        <v>0</v>
      </c>
      <c r="R88" s="173">
        <v>0</v>
      </c>
      <c r="S88" s="173">
        <v>0</v>
      </c>
      <c r="T88" s="173">
        <v>0</v>
      </c>
      <c r="U88" s="173">
        <v>0</v>
      </c>
      <c r="V88" s="173">
        <v>0</v>
      </c>
      <c r="W88" s="175" t="s">
        <v>2405</v>
      </c>
      <c r="X88" s="175" t="s">
        <v>3068</v>
      </c>
      <c r="Y88" s="78" t="s">
        <v>145</v>
      </c>
      <c r="Z88" s="78" t="s">
        <v>145</v>
      </c>
      <c r="AB88" s="78" t="s">
        <v>145</v>
      </c>
    </row>
    <row r="89" spans="1:28" ht="30" customHeight="1">
      <c r="A89" s="175" t="s">
        <v>4216</v>
      </c>
      <c r="B89" s="175" t="s">
        <v>3065</v>
      </c>
      <c r="C89" s="175" t="s">
        <v>2883</v>
      </c>
      <c r="D89" s="175" t="s">
        <v>401</v>
      </c>
      <c r="E89" s="173">
        <v>1131820</v>
      </c>
      <c r="F89" s="175" t="s">
        <v>145</v>
      </c>
      <c r="G89" s="173">
        <v>0</v>
      </c>
      <c r="H89" s="175" t="s">
        <v>145</v>
      </c>
      <c r="I89" s="173">
        <v>0</v>
      </c>
      <c r="J89" s="175" t="s">
        <v>145</v>
      </c>
      <c r="K89" s="173">
        <v>0</v>
      </c>
      <c r="L89" s="175" t="s">
        <v>145</v>
      </c>
      <c r="M89" s="173">
        <v>0</v>
      </c>
      <c r="N89" s="175" t="s">
        <v>145</v>
      </c>
      <c r="O89" s="173">
        <f>SMALL(E89:M89,COUNTIF(E89:M89,0)+1)</f>
        <v>1131820</v>
      </c>
      <c r="P89" s="173">
        <v>0</v>
      </c>
      <c r="Q89" s="173">
        <v>0</v>
      </c>
      <c r="R89" s="173">
        <v>0</v>
      </c>
      <c r="S89" s="173">
        <v>0</v>
      </c>
      <c r="T89" s="173">
        <v>0</v>
      </c>
      <c r="U89" s="173">
        <v>0</v>
      </c>
      <c r="V89" s="173">
        <v>0</v>
      </c>
      <c r="W89" s="175" t="s">
        <v>2406</v>
      </c>
      <c r="X89" s="175" t="s">
        <v>3069</v>
      </c>
      <c r="Y89" s="78" t="s">
        <v>145</v>
      </c>
      <c r="Z89" s="78" t="s">
        <v>145</v>
      </c>
      <c r="AB89" s="78" t="s">
        <v>145</v>
      </c>
    </row>
    <row r="90" spans="1:28" ht="30" customHeight="1">
      <c r="A90" s="175" t="s">
        <v>3494</v>
      </c>
      <c r="B90" s="175" t="s">
        <v>3023</v>
      </c>
      <c r="C90" s="175" t="s">
        <v>2885</v>
      </c>
      <c r="D90" s="175" t="s">
        <v>401</v>
      </c>
      <c r="E90" s="173">
        <v>0</v>
      </c>
      <c r="F90" s="175" t="s">
        <v>145</v>
      </c>
      <c r="G90" s="173">
        <v>0</v>
      </c>
      <c r="H90" s="175" t="s">
        <v>145</v>
      </c>
      <c r="I90" s="173">
        <v>0</v>
      </c>
      <c r="J90" s="175" t="s">
        <v>145</v>
      </c>
      <c r="K90" s="173">
        <v>0</v>
      </c>
      <c r="L90" s="175" t="s">
        <v>145</v>
      </c>
      <c r="M90" s="173">
        <v>0</v>
      </c>
      <c r="N90" s="175" t="s">
        <v>145</v>
      </c>
      <c r="O90" s="173">
        <v>0</v>
      </c>
      <c r="P90" s="173">
        <v>0</v>
      </c>
      <c r="Q90" s="173">
        <v>0</v>
      </c>
      <c r="R90" s="173">
        <v>0</v>
      </c>
      <c r="S90" s="173">
        <v>0</v>
      </c>
      <c r="T90" s="173">
        <v>0</v>
      </c>
      <c r="U90" s="173">
        <v>0</v>
      </c>
      <c r="V90" s="173">
        <v>0</v>
      </c>
      <c r="W90" s="175" t="s">
        <v>2407</v>
      </c>
      <c r="X90" s="175" t="s">
        <v>2886</v>
      </c>
      <c r="Y90" s="78" t="s">
        <v>145</v>
      </c>
      <c r="Z90" s="78" t="s">
        <v>145</v>
      </c>
      <c r="AB90" s="78" t="s">
        <v>145</v>
      </c>
    </row>
    <row r="91" spans="1:28" ht="30" customHeight="1">
      <c r="A91" s="175" t="s">
        <v>3496</v>
      </c>
      <c r="B91" s="175" t="s">
        <v>3023</v>
      </c>
      <c r="C91" s="175" t="s">
        <v>2887</v>
      </c>
      <c r="D91" s="175" t="s">
        <v>401</v>
      </c>
      <c r="E91" s="173">
        <v>0</v>
      </c>
      <c r="F91" s="175" t="s">
        <v>145</v>
      </c>
      <c r="G91" s="173">
        <v>0</v>
      </c>
      <c r="H91" s="175" t="s">
        <v>145</v>
      </c>
      <c r="I91" s="173">
        <v>0</v>
      </c>
      <c r="J91" s="175" t="s">
        <v>145</v>
      </c>
      <c r="K91" s="173">
        <v>0</v>
      </c>
      <c r="L91" s="175" t="s">
        <v>145</v>
      </c>
      <c r="M91" s="173">
        <v>0</v>
      </c>
      <c r="N91" s="175" t="s">
        <v>145</v>
      </c>
      <c r="O91" s="173">
        <v>0</v>
      </c>
      <c r="P91" s="173">
        <v>0</v>
      </c>
      <c r="Q91" s="173">
        <v>0</v>
      </c>
      <c r="R91" s="173">
        <v>0</v>
      </c>
      <c r="S91" s="173">
        <v>0</v>
      </c>
      <c r="T91" s="173">
        <v>0</v>
      </c>
      <c r="U91" s="173">
        <v>0</v>
      </c>
      <c r="V91" s="173">
        <v>0</v>
      </c>
      <c r="W91" s="175" t="s">
        <v>2409</v>
      </c>
      <c r="X91" s="175" t="s">
        <v>145</v>
      </c>
      <c r="Y91" s="78" t="s">
        <v>145</v>
      </c>
      <c r="Z91" s="78" t="s">
        <v>145</v>
      </c>
      <c r="AB91" s="78" t="s">
        <v>145</v>
      </c>
    </row>
    <row r="92" spans="1:28" ht="30" customHeight="1">
      <c r="A92" s="175" t="s">
        <v>3500</v>
      </c>
      <c r="B92" s="175" t="s">
        <v>3023</v>
      </c>
      <c r="C92" s="175" t="s">
        <v>2891</v>
      </c>
      <c r="D92" s="175" t="s">
        <v>401</v>
      </c>
      <c r="E92" s="173">
        <v>0</v>
      </c>
      <c r="F92" s="175" t="s">
        <v>145</v>
      </c>
      <c r="G92" s="173">
        <v>0</v>
      </c>
      <c r="H92" s="175" t="s">
        <v>145</v>
      </c>
      <c r="I92" s="173">
        <v>0</v>
      </c>
      <c r="J92" s="175" t="s">
        <v>145</v>
      </c>
      <c r="K92" s="173">
        <v>0</v>
      </c>
      <c r="L92" s="175" t="s">
        <v>145</v>
      </c>
      <c r="M92" s="173">
        <v>0</v>
      </c>
      <c r="N92" s="175" t="s">
        <v>145</v>
      </c>
      <c r="O92" s="173">
        <v>0</v>
      </c>
      <c r="P92" s="173">
        <v>0</v>
      </c>
      <c r="Q92" s="173">
        <v>0</v>
      </c>
      <c r="R92" s="173">
        <v>0</v>
      </c>
      <c r="S92" s="173">
        <v>0</v>
      </c>
      <c r="T92" s="173">
        <v>0</v>
      </c>
      <c r="U92" s="173">
        <v>0</v>
      </c>
      <c r="V92" s="173">
        <v>0</v>
      </c>
      <c r="W92" s="175" t="s">
        <v>2410</v>
      </c>
      <c r="X92" s="175" t="s">
        <v>2892</v>
      </c>
      <c r="Y92" s="78" t="s">
        <v>145</v>
      </c>
      <c r="Z92" s="78" t="s">
        <v>145</v>
      </c>
      <c r="AB92" s="78" t="s">
        <v>145</v>
      </c>
    </row>
    <row r="93" spans="1:28" ht="30" customHeight="1">
      <c r="A93" s="175" t="s">
        <v>3502</v>
      </c>
      <c r="B93" s="175" t="s">
        <v>3023</v>
      </c>
      <c r="C93" s="175" t="s">
        <v>2893</v>
      </c>
      <c r="D93" s="175" t="s">
        <v>401</v>
      </c>
      <c r="E93" s="173">
        <v>0</v>
      </c>
      <c r="F93" s="175" t="s">
        <v>145</v>
      </c>
      <c r="G93" s="173">
        <v>0</v>
      </c>
      <c r="H93" s="175" t="s">
        <v>145</v>
      </c>
      <c r="I93" s="173">
        <v>0</v>
      </c>
      <c r="J93" s="175" t="s">
        <v>145</v>
      </c>
      <c r="K93" s="173">
        <v>0</v>
      </c>
      <c r="L93" s="175" t="s">
        <v>145</v>
      </c>
      <c r="M93" s="173">
        <v>0</v>
      </c>
      <c r="N93" s="175" t="s">
        <v>145</v>
      </c>
      <c r="O93" s="173">
        <v>0</v>
      </c>
      <c r="P93" s="173">
        <v>0</v>
      </c>
      <c r="Q93" s="173">
        <v>0</v>
      </c>
      <c r="R93" s="173">
        <v>0</v>
      </c>
      <c r="S93" s="173">
        <v>0</v>
      </c>
      <c r="T93" s="173">
        <v>0</v>
      </c>
      <c r="U93" s="173">
        <v>0</v>
      </c>
      <c r="V93" s="173">
        <v>0</v>
      </c>
      <c r="W93" s="175" t="s">
        <v>2412</v>
      </c>
      <c r="X93" s="175" t="s">
        <v>2888</v>
      </c>
      <c r="Y93" s="78" t="s">
        <v>145</v>
      </c>
      <c r="Z93" s="78" t="s">
        <v>145</v>
      </c>
      <c r="AB93" s="78" t="s">
        <v>145</v>
      </c>
    </row>
    <row r="94" spans="1:28" ht="30" customHeight="1">
      <c r="A94" s="175" t="s">
        <v>4218</v>
      </c>
      <c r="B94" s="175" t="s">
        <v>3065</v>
      </c>
      <c r="C94" s="175" t="s">
        <v>2885</v>
      </c>
      <c r="D94" s="175" t="s">
        <v>401</v>
      </c>
      <c r="E94" s="173">
        <v>1208820</v>
      </c>
      <c r="F94" s="175" t="s">
        <v>145</v>
      </c>
      <c r="G94" s="173">
        <v>0</v>
      </c>
      <c r="H94" s="175" t="s">
        <v>145</v>
      </c>
      <c r="I94" s="173">
        <v>0</v>
      </c>
      <c r="J94" s="175" t="s">
        <v>145</v>
      </c>
      <c r="K94" s="173">
        <v>0</v>
      </c>
      <c r="L94" s="175" t="s">
        <v>145</v>
      </c>
      <c r="M94" s="173">
        <v>0</v>
      </c>
      <c r="N94" s="175" t="s">
        <v>145</v>
      </c>
      <c r="O94" s="173">
        <f t="shared" ref="O94:O121" si="4">SMALL(E94:M94,COUNTIF(E94:M94,0)+1)</f>
        <v>1208820</v>
      </c>
      <c r="P94" s="173">
        <v>0</v>
      </c>
      <c r="Q94" s="173">
        <v>0</v>
      </c>
      <c r="R94" s="173">
        <v>0</v>
      </c>
      <c r="S94" s="173">
        <v>0</v>
      </c>
      <c r="T94" s="173">
        <v>0</v>
      </c>
      <c r="U94" s="173">
        <v>0</v>
      </c>
      <c r="V94" s="173">
        <v>0</v>
      </c>
      <c r="W94" s="175" t="s">
        <v>2413</v>
      </c>
      <c r="X94" s="175" t="s">
        <v>3070</v>
      </c>
      <c r="Y94" s="78" t="s">
        <v>145</v>
      </c>
      <c r="Z94" s="78" t="s">
        <v>145</v>
      </c>
      <c r="AB94" s="78" t="s">
        <v>145</v>
      </c>
    </row>
    <row r="95" spans="1:28" ht="30" customHeight="1">
      <c r="A95" s="175" t="s">
        <v>4220</v>
      </c>
      <c r="B95" s="175" t="s">
        <v>3065</v>
      </c>
      <c r="C95" s="175" t="s">
        <v>2887</v>
      </c>
      <c r="D95" s="175" t="s">
        <v>401</v>
      </c>
      <c r="E95" s="173">
        <v>1208820</v>
      </c>
      <c r="F95" s="175" t="s">
        <v>145</v>
      </c>
      <c r="G95" s="173">
        <v>0</v>
      </c>
      <c r="H95" s="175" t="s">
        <v>145</v>
      </c>
      <c r="I95" s="173">
        <v>0</v>
      </c>
      <c r="J95" s="175" t="s">
        <v>145</v>
      </c>
      <c r="K95" s="173">
        <v>0</v>
      </c>
      <c r="L95" s="175" t="s">
        <v>145</v>
      </c>
      <c r="M95" s="173">
        <v>0</v>
      </c>
      <c r="N95" s="175" t="s">
        <v>145</v>
      </c>
      <c r="O95" s="173">
        <f t="shared" si="4"/>
        <v>1208820</v>
      </c>
      <c r="P95" s="173">
        <v>0</v>
      </c>
      <c r="Q95" s="173">
        <v>0</v>
      </c>
      <c r="R95" s="173">
        <v>0</v>
      </c>
      <c r="S95" s="173">
        <v>0</v>
      </c>
      <c r="T95" s="173">
        <v>0</v>
      </c>
      <c r="U95" s="173">
        <v>0</v>
      </c>
      <c r="V95" s="173">
        <v>0</v>
      </c>
      <c r="W95" s="175" t="s">
        <v>2414</v>
      </c>
      <c r="X95" s="175" t="s">
        <v>3071</v>
      </c>
      <c r="Y95" s="78" t="s">
        <v>145</v>
      </c>
      <c r="Z95" s="78" t="s">
        <v>145</v>
      </c>
      <c r="AB95" s="78" t="s">
        <v>145</v>
      </c>
    </row>
    <row r="96" spans="1:28" ht="30" customHeight="1">
      <c r="A96" s="175" t="s">
        <v>4222</v>
      </c>
      <c r="B96" s="175" t="s">
        <v>3065</v>
      </c>
      <c r="C96" s="175" t="s">
        <v>2891</v>
      </c>
      <c r="D96" s="175" t="s">
        <v>401</v>
      </c>
      <c r="E96" s="173">
        <v>1208820</v>
      </c>
      <c r="F96" s="175" t="s">
        <v>145</v>
      </c>
      <c r="G96" s="173">
        <v>0</v>
      </c>
      <c r="H96" s="175" t="s">
        <v>145</v>
      </c>
      <c r="I96" s="173">
        <v>0</v>
      </c>
      <c r="J96" s="175" t="s">
        <v>145</v>
      </c>
      <c r="K96" s="173">
        <v>0</v>
      </c>
      <c r="L96" s="175" t="s">
        <v>145</v>
      </c>
      <c r="M96" s="173">
        <v>0</v>
      </c>
      <c r="N96" s="175" t="s">
        <v>145</v>
      </c>
      <c r="O96" s="173">
        <f t="shared" si="4"/>
        <v>1208820</v>
      </c>
      <c r="P96" s="173">
        <v>0</v>
      </c>
      <c r="Q96" s="173">
        <v>0</v>
      </c>
      <c r="R96" s="173">
        <v>0</v>
      </c>
      <c r="S96" s="173">
        <v>0</v>
      </c>
      <c r="T96" s="173">
        <v>0</v>
      </c>
      <c r="U96" s="173">
        <v>0</v>
      </c>
      <c r="V96" s="173">
        <v>0</v>
      </c>
      <c r="W96" s="175" t="s">
        <v>2415</v>
      </c>
      <c r="X96" s="175" t="s">
        <v>3072</v>
      </c>
      <c r="Y96" s="78" t="s">
        <v>145</v>
      </c>
      <c r="Z96" s="78" t="s">
        <v>145</v>
      </c>
      <c r="AB96" s="78" t="s">
        <v>145</v>
      </c>
    </row>
    <row r="97" spans="1:28" ht="30" customHeight="1">
      <c r="A97" s="175" t="s">
        <v>4224</v>
      </c>
      <c r="B97" s="175" t="s">
        <v>3065</v>
      </c>
      <c r="C97" s="175" t="s">
        <v>2893</v>
      </c>
      <c r="D97" s="175" t="s">
        <v>401</v>
      </c>
      <c r="E97" s="173">
        <v>1208820</v>
      </c>
      <c r="F97" s="175" t="s">
        <v>145</v>
      </c>
      <c r="G97" s="173">
        <v>0</v>
      </c>
      <c r="H97" s="175" t="s">
        <v>145</v>
      </c>
      <c r="I97" s="173">
        <v>0</v>
      </c>
      <c r="J97" s="175" t="s">
        <v>145</v>
      </c>
      <c r="K97" s="173">
        <v>0</v>
      </c>
      <c r="L97" s="175" t="s">
        <v>145</v>
      </c>
      <c r="M97" s="173">
        <v>0</v>
      </c>
      <c r="N97" s="175" t="s">
        <v>145</v>
      </c>
      <c r="O97" s="173">
        <f t="shared" si="4"/>
        <v>1208820</v>
      </c>
      <c r="P97" s="173">
        <v>0</v>
      </c>
      <c r="Q97" s="173">
        <v>0</v>
      </c>
      <c r="R97" s="173">
        <v>0</v>
      </c>
      <c r="S97" s="173">
        <v>0</v>
      </c>
      <c r="T97" s="173">
        <v>0</v>
      </c>
      <c r="U97" s="173">
        <v>0</v>
      </c>
      <c r="V97" s="173">
        <v>0</v>
      </c>
      <c r="W97" s="175" t="s">
        <v>2416</v>
      </c>
      <c r="X97" s="175" t="s">
        <v>3073</v>
      </c>
      <c r="Y97" s="78" t="s">
        <v>145</v>
      </c>
      <c r="Z97" s="78" t="s">
        <v>145</v>
      </c>
      <c r="AB97" s="78" t="s">
        <v>145</v>
      </c>
    </row>
    <row r="98" spans="1:28" ht="30" customHeight="1">
      <c r="A98" s="175" t="s">
        <v>6200</v>
      </c>
      <c r="B98" s="175" t="s">
        <v>1867</v>
      </c>
      <c r="C98" s="175" t="s">
        <v>1868</v>
      </c>
      <c r="D98" s="175" t="s">
        <v>401</v>
      </c>
      <c r="E98" s="173">
        <v>1040000</v>
      </c>
      <c r="F98" s="175" t="s">
        <v>145</v>
      </c>
      <c r="G98" s="173">
        <v>1030000</v>
      </c>
      <c r="H98" s="175" t="s">
        <v>2379</v>
      </c>
      <c r="I98" s="173">
        <v>1050000</v>
      </c>
      <c r="J98" s="175" t="s">
        <v>2380</v>
      </c>
      <c r="K98" s="173">
        <v>0</v>
      </c>
      <c r="L98" s="175" t="s">
        <v>145</v>
      </c>
      <c r="M98" s="173">
        <v>0</v>
      </c>
      <c r="N98" s="175" t="s">
        <v>145</v>
      </c>
      <c r="O98" s="173">
        <f t="shared" si="4"/>
        <v>1030000</v>
      </c>
      <c r="P98" s="173">
        <v>0</v>
      </c>
      <c r="Q98" s="173">
        <v>0</v>
      </c>
      <c r="R98" s="173">
        <v>0</v>
      </c>
      <c r="S98" s="173">
        <v>0</v>
      </c>
      <c r="T98" s="173">
        <v>0</v>
      </c>
      <c r="U98" s="173">
        <v>0</v>
      </c>
      <c r="V98" s="173">
        <v>0</v>
      </c>
      <c r="W98" s="175" t="s">
        <v>2417</v>
      </c>
      <c r="X98" s="175" t="s">
        <v>145</v>
      </c>
      <c r="Y98" s="78" t="s">
        <v>145</v>
      </c>
      <c r="Z98" s="78" t="s">
        <v>145</v>
      </c>
      <c r="AB98" s="78" t="s">
        <v>145</v>
      </c>
    </row>
    <row r="99" spans="1:28" ht="30" customHeight="1">
      <c r="A99" s="175" t="s">
        <v>3506</v>
      </c>
      <c r="B99" s="175" t="s">
        <v>1639</v>
      </c>
      <c r="C99" s="175" t="s">
        <v>1878</v>
      </c>
      <c r="D99" s="175" t="s">
        <v>401</v>
      </c>
      <c r="E99" s="173">
        <v>1123500</v>
      </c>
      <c r="F99" s="175" t="s">
        <v>145</v>
      </c>
      <c r="G99" s="173">
        <v>1123500</v>
      </c>
      <c r="H99" s="175" t="s">
        <v>2382</v>
      </c>
      <c r="I99" s="173">
        <v>0</v>
      </c>
      <c r="J99" s="175" t="s">
        <v>145</v>
      </c>
      <c r="K99" s="173">
        <v>0</v>
      </c>
      <c r="L99" s="175" t="s">
        <v>145</v>
      </c>
      <c r="M99" s="173">
        <v>0</v>
      </c>
      <c r="N99" s="175" t="s">
        <v>145</v>
      </c>
      <c r="O99" s="173">
        <f t="shared" si="4"/>
        <v>1123500</v>
      </c>
      <c r="P99" s="173">
        <v>0</v>
      </c>
      <c r="Q99" s="173">
        <v>0</v>
      </c>
      <c r="R99" s="173">
        <v>0</v>
      </c>
      <c r="S99" s="173">
        <v>0</v>
      </c>
      <c r="T99" s="173">
        <v>0</v>
      </c>
      <c r="U99" s="173">
        <v>0</v>
      </c>
      <c r="V99" s="173">
        <v>0</v>
      </c>
      <c r="W99" s="175" t="s">
        <v>2419</v>
      </c>
      <c r="X99" s="175" t="s">
        <v>145</v>
      </c>
      <c r="Y99" s="78" t="s">
        <v>145</v>
      </c>
      <c r="Z99" s="78" t="s">
        <v>145</v>
      </c>
      <c r="AB99" s="78" t="s">
        <v>145</v>
      </c>
    </row>
    <row r="100" spans="1:28" ht="30" customHeight="1">
      <c r="A100" s="175" t="s">
        <v>3514</v>
      </c>
      <c r="B100" s="175" t="s">
        <v>1639</v>
      </c>
      <c r="C100" s="175" t="s">
        <v>1877</v>
      </c>
      <c r="D100" s="175" t="s">
        <v>401</v>
      </c>
      <c r="E100" s="173">
        <v>1023500</v>
      </c>
      <c r="F100" s="175" t="s">
        <v>145</v>
      </c>
      <c r="G100" s="173">
        <v>1023500</v>
      </c>
      <c r="H100" s="175" t="s">
        <v>2382</v>
      </c>
      <c r="I100" s="173">
        <v>0</v>
      </c>
      <c r="J100" s="175" t="s">
        <v>145</v>
      </c>
      <c r="K100" s="173">
        <v>0</v>
      </c>
      <c r="L100" s="175" t="s">
        <v>145</v>
      </c>
      <c r="M100" s="173">
        <v>0</v>
      </c>
      <c r="N100" s="175" t="s">
        <v>145</v>
      </c>
      <c r="O100" s="173">
        <f t="shared" si="4"/>
        <v>1023500</v>
      </c>
      <c r="P100" s="173">
        <v>0</v>
      </c>
      <c r="Q100" s="173">
        <v>0</v>
      </c>
      <c r="R100" s="173">
        <v>0</v>
      </c>
      <c r="S100" s="173">
        <v>0</v>
      </c>
      <c r="T100" s="173">
        <v>0</v>
      </c>
      <c r="U100" s="173">
        <v>0</v>
      </c>
      <c r="V100" s="173">
        <v>0</v>
      </c>
      <c r="W100" s="175" t="s">
        <v>2421</v>
      </c>
      <c r="X100" s="175" t="s">
        <v>145</v>
      </c>
      <c r="Y100" s="78" t="s">
        <v>145</v>
      </c>
      <c r="Z100" s="78" t="s">
        <v>145</v>
      </c>
      <c r="AB100" s="78" t="s">
        <v>145</v>
      </c>
    </row>
    <row r="101" spans="1:28" ht="30" customHeight="1">
      <c r="A101" s="175" t="s">
        <v>3518</v>
      </c>
      <c r="B101" s="175" t="s">
        <v>1639</v>
      </c>
      <c r="C101" s="175" t="s">
        <v>2899</v>
      </c>
      <c r="D101" s="175" t="s">
        <v>401</v>
      </c>
      <c r="E101" s="173">
        <v>1023500</v>
      </c>
      <c r="F101" s="175" t="s">
        <v>145</v>
      </c>
      <c r="G101" s="173">
        <v>1023500</v>
      </c>
      <c r="H101" s="175" t="s">
        <v>2382</v>
      </c>
      <c r="I101" s="173">
        <v>0</v>
      </c>
      <c r="J101" s="175" t="s">
        <v>145</v>
      </c>
      <c r="K101" s="173">
        <v>0</v>
      </c>
      <c r="L101" s="175" t="s">
        <v>145</v>
      </c>
      <c r="M101" s="173">
        <v>0</v>
      </c>
      <c r="N101" s="175" t="s">
        <v>145</v>
      </c>
      <c r="O101" s="173">
        <f t="shared" si="4"/>
        <v>1023500</v>
      </c>
      <c r="P101" s="173">
        <v>0</v>
      </c>
      <c r="Q101" s="173">
        <v>0</v>
      </c>
      <c r="R101" s="173">
        <v>0</v>
      </c>
      <c r="S101" s="173">
        <v>0</v>
      </c>
      <c r="T101" s="173">
        <v>0</v>
      </c>
      <c r="U101" s="173">
        <v>0</v>
      </c>
      <c r="V101" s="173">
        <v>0</v>
      </c>
      <c r="W101" s="175" t="s">
        <v>2423</v>
      </c>
      <c r="X101" s="175" t="s">
        <v>145</v>
      </c>
      <c r="Y101" s="78" t="s">
        <v>145</v>
      </c>
      <c r="Z101" s="78" t="s">
        <v>145</v>
      </c>
      <c r="AB101" s="78" t="s">
        <v>145</v>
      </c>
    </row>
    <row r="102" spans="1:28" ht="30" customHeight="1">
      <c r="A102" s="175" t="s">
        <v>4963</v>
      </c>
      <c r="B102" s="175" t="s">
        <v>1639</v>
      </c>
      <c r="C102" s="175" t="s">
        <v>1677</v>
      </c>
      <c r="D102" s="175" t="s">
        <v>1273</v>
      </c>
      <c r="E102" s="173">
        <v>0</v>
      </c>
      <c r="F102" s="175" t="s">
        <v>145</v>
      </c>
      <c r="G102" s="173">
        <v>885.6</v>
      </c>
      <c r="H102" s="175" t="s">
        <v>2382</v>
      </c>
      <c r="I102" s="173">
        <v>0</v>
      </c>
      <c r="J102" s="175" t="s">
        <v>145</v>
      </c>
      <c r="K102" s="173">
        <v>0</v>
      </c>
      <c r="L102" s="175" t="s">
        <v>145</v>
      </c>
      <c r="M102" s="173">
        <v>0</v>
      </c>
      <c r="N102" s="175" t="s">
        <v>145</v>
      </c>
      <c r="O102" s="173">
        <f t="shared" si="4"/>
        <v>885.6</v>
      </c>
      <c r="P102" s="173">
        <v>0</v>
      </c>
      <c r="Q102" s="173">
        <v>0</v>
      </c>
      <c r="R102" s="173">
        <v>0</v>
      </c>
      <c r="S102" s="173">
        <v>0</v>
      </c>
      <c r="T102" s="173">
        <v>0</v>
      </c>
      <c r="U102" s="173">
        <v>0</v>
      </c>
      <c r="V102" s="173">
        <v>0</v>
      </c>
      <c r="W102" s="175" t="s">
        <v>2425</v>
      </c>
      <c r="X102" s="175" t="s">
        <v>145</v>
      </c>
      <c r="Y102" s="78" t="s">
        <v>145</v>
      </c>
      <c r="Z102" s="78" t="s">
        <v>145</v>
      </c>
      <c r="AB102" s="78" t="s">
        <v>145</v>
      </c>
    </row>
    <row r="103" spans="1:28" ht="30" customHeight="1">
      <c r="A103" s="175" t="s">
        <v>6155</v>
      </c>
      <c r="B103" s="175" t="s">
        <v>1639</v>
      </c>
      <c r="C103" s="175" t="s">
        <v>1859</v>
      </c>
      <c r="D103" s="175" t="s">
        <v>1273</v>
      </c>
      <c r="E103" s="173">
        <v>0</v>
      </c>
      <c r="F103" s="175" t="s">
        <v>145</v>
      </c>
      <c r="G103" s="173">
        <v>910</v>
      </c>
      <c r="H103" s="175" t="s">
        <v>2382</v>
      </c>
      <c r="I103" s="173">
        <v>0</v>
      </c>
      <c r="J103" s="175" t="s">
        <v>145</v>
      </c>
      <c r="K103" s="173">
        <v>0</v>
      </c>
      <c r="L103" s="175" t="s">
        <v>145</v>
      </c>
      <c r="M103" s="173">
        <v>0</v>
      </c>
      <c r="N103" s="175" t="s">
        <v>145</v>
      </c>
      <c r="O103" s="173">
        <f t="shared" si="4"/>
        <v>910</v>
      </c>
      <c r="P103" s="173">
        <v>0</v>
      </c>
      <c r="Q103" s="173">
        <v>0</v>
      </c>
      <c r="R103" s="173">
        <v>0</v>
      </c>
      <c r="S103" s="173">
        <v>0</v>
      </c>
      <c r="T103" s="173">
        <v>0</v>
      </c>
      <c r="U103" s="173">
        <v>0</v>
      </c>
      <c r="V103" s="173">
        <v>0</v>
      </c>
      <c r="W103" s="175" t="s">
        <v>2427</v>
      </c>
      <c r="X103" s="175" t="s">
        <v>145</v>
      </c>
      <c r="Y103" s="78" t="s">
        <v>145</v>
      </c>
      <c r="Z103" s="78" t="s">
        <v>145</v>
      </c>
      <c r="AB103" s="78" t="s">
        <v>145</v>
      </c>
    </row>
    <row r="104" spans="1:28" ht="30" customHeight="1">
      <c r="A104" s="175" t="s">
        <v>4815</v>
      </c>
      <c r="B104" s="175" t="s">
        <v>1639</v>
      </c>
      <c r="C104" s="175" t="s">
        <v>1640</v>
      </c>
      <c r="D104" s="175" t="s">
        <v>1273</v>
      </c>
      <c r="E104" s="173">
        <v>896</v>
      </c>
      <c r="F104" s="175" t="s">
        <v>145</v>
      </c>
      <c r="G104" s="173">
        <v>895.9</v>
      </c>
      <c r="H104" s="175" t="s">
        <v>2382</v>
      </c>
      <c r="I104" s="173">
        <v>0</v>
      </c>
      <c r="J104" s="175" t="s">
        <v>145</v>
      </c>
      <c r="K104" s="173">
        <v>0</v>
      </c>
      <c r="L104" s="175" t="s">
        <v>145</v>
      </c>
      <c r="M104" s="173">
        <v>0</v>
      </c>
      <c r="N104" s="175" t="s">
        <v>145</v>
      </c>
      <c r="O104" s="173">
        <f t="shared" si="4"/>
        <v>895.9</v>
      </c>
      <c r="P104" s="173">
        <v>0</v>
      </c>
      <c r="Q104" s="173">
        <v>0</v>
      </c>
      <c r="R104" s="173">
        <v>0</v>
      </c>
      <c r="S104" s="173">
        <v>0</v>
      </c>
      <c r="T104" s="173">
        <v>0</v>
      </c>
      <c r="U104" s="173">
        <v>0</v>
      </c>
      <c r="V104" s="173">
        <v>0</v>
      </c>
      <c r="W104" s="175" t="s">
        <v>2428</v>
      </c>
      <c r="X104" s="175" t="s">
        <v>145</v>
      </c>
      <c r="Y104" s="78" t="s">
        <v>145</v>
      </c>
      <c r="Z104" s="78" t="s">
        <v>145</v>
      </c>
      <c r="AB104" s="78" t="s">
        <v>145</v>
      </c>
    </row>
    <row r="105" spans="1:28" ht="30" customHeight="1">
      <c r="A105" s="175" t="s">
        <v>4637</v>
      </c>
      <c r="B105" s="175" t="s">
        <v>1639</v>
      </c>
      <c r="C105" s="175" t="s">
        <v>1676</v>
      </c>
      <c r="D105" s="175" t="s">
        <v>1273</v>
      </c>
      <c r="E105" s="173">
        <v>0</v>
      </c>
      <c r="F105" s="175" t="s">
        <v>145</v>
      </c>
      <c r="G105" s="173">
        <v>884</v>
      </c>
      <c r="H105" s="175" t="s">
        <v>2382</v>
      </c>
      <c r="I105" s="173">
        <v>0</v>
      </c>
      <c r="J105" s="175" t="s">
        <v>145</v>
      </c>
      <c r="K105" s="173">
        <v>0</v>
      </c>
      <c r="L105" s="175" t="s">
        <v>145</v>
      </c>
      <c r="M105" s="173">
        <v>0</v>
      </c>
      <c r="N105" s="175" t="s">
        <v>145</v>
      </c>
      <c r="O105" s="173">
        <f t="shared" si="4"/>
        <v>884</v>
      </c>
      <c r="P105" s="173">
        <v>0</v>
      </c>
      <c r="Q105" s="173">
        <v>0</v>
      </c>
      <c r="R105" s="173">
        <v>0</v>
      </c>
      <c r="S105" s="173">
        <v>0</v>
      </c>
      <c r="T105" s="173">
        <v>0</v>
      </c>
      <c r="U105" s="173">
        <v>0</v>
      </c>
      <c r="V105" s="173">
        <v>0</v>
      </c>
      <c r="W105" s="175" t="s">
        <v>2431</v>
      </c>
      <c r="X105" s="175" t="s">
        <v>145</v>
      </c>
      <c r="Y105" s="78" t="s">
        <v>145</v>
      </c>
      <c r="Z105" s="78" t="s">
        <v>145</v>
      </c>
      <c r="AB105" s="78" t="s">
        <v>145</v>
      </c>
    </row>
    <row r="106" spans="1:28" ht="30" customHeight="1">
      <c r="A106" s="175" t="s">
        <v>3510</v>
      </c>
      <c r="B106" s="175" t="s">
        <v>1639</v>
      </c>
      <c r="C106" s="175" t="s">
        <v>2897</v>
      </c>
      <c r="D106" s="175" t="s">
        <v>401</v>
      </c>
      <c r="E106" s="173">
        <v>1102200</v>
      </c>
      <c r="F106" s="175" t="s">
        <v>145</v>
      </c>
      <c r="G106" s="173">
        <v>1102200</v>
      </c>
      <c r="H106" s="175" t="s">
        <v>2382</v>
      </c>
      <c r="I106" s="173">
        <v>0</v>
      </c>
      <c r="J106" s="175" t="s">
        <v>145</v>
      </c>
      <c r="K106" s="173">
        <v>0</v>
      </c>
      <c r="L106" s="175" t="s">
        <v>145</v>
      </c>
      <c r="M106" s="173">
        <v>0</v>
      </c>
      <c r="N106" s="175" t="s">
        <v>145</v>
      </c>
      <c r="O106" s="173">
        <f t="shared" si="4"/>
        <v>1102200</v>
      </c>
      <c r="P106" s="173">
        <v>0</v>
      </c>
      <c r="Q106" s="173">
        <v>0</v>
      </c>
      <c r="R106" s="173">
        <v>0</v>
      </c>
      <c r="S106" s="173">
        <v>0</v>
      </c>
      <c r="T106" s="173">
        <v>0</v>
      </c>
      <c r="U106" s="173">
        <v>0</v>
      </c>
      <c r="V106" s="173">
        <v>0</v>
      </c>
      <c r="W106" s="175" t="s">
        <v>2433</v>
      </c>
      <c r="X106" s="175" t="s">
        <v>145</v>
      </c>
      <c r="Y106" s="78" t="s">
        <v>145</v>
      </c>
      <c r="Z106" s="78" t="s">
        <v>145</v>
      </c>
      <c r="AB106" s="78" t="s">
        <v>145</v>
      </c>
    </row>
    <row r="107" spans="1:28" ht="30" customHeight="1">
      <c r="A107" s="175" t="s">
        <v>3508</v>
      </c>
      <c r="B107" s="175" t="s">
        <v>1639</v>
      </c>
      <c r="C107" s="175" t="s">
        <v>2896</v>
      </c>
      <c r="D107" s="175" t="s">
        <v>401</v>
      </c>
      <c r="E107" s="173">
        <v>1123500</v>
      </c>
      <c r="F107" s="175" t="s">
        <v>145</v>
      </c>
      <c r="G107" s="173">
        <v>1123500</v>
      </c>
      <c r="H107" s="175" t="s">
        <v>2382</v>
      </c>
      <c r="I107" s="173">
        <v>0</v>
      </c>
      <c r="J107" s="175" t="s">
        <v>145</v>
      </c>
      <c r="K107" s="173">
        <v>0</v>
      </c>
      <c r="L107" s="175" t="s">
        <v>145</v>
      </c>
      <c r="M107" s="173">
        <v>0</v>
      </c>
      <c r="N107" s="175" t="s">
        <v>145</v>
      </c>
      <c r="O107" s="173">
        <f t="shared" si="4"/>
        <v>1123500</v>
      </c>
      <c r="P107" s="173">
        <v>0</v>
      </c>
      <c r="Q107" s="173">
        <v>0</v>
      </c>
      <c r="R107" s="173">
        <v>0</v>
      </c>
      <c r="S107" s="173">
        <v>0</v>
      </c>
      <c r="T107" s="173">
        <v>0</v>
      </c>
      <c r="U107" s="173">
        <v>0</v>
      </c>
      <c r="V107" s="173">
        <v>0</v>
      </c>
      <c r="W107" s="175" t="s">
        <v>2434</v>
      </c>
      <c r="X107" s="175" t="s">
        <v>145</v>
      </c>
      <c r="Y107" s="78" t="s">
        <v>145</v>
      </c>
      <c r="Z107" s="78" t="s">
        <v>145</v>
      </c>
      <c r="AB107" s="78" t="s">
        <v>145</v>
      </c>
    </row>
    <row r="108" spans="1:28" ht="30" customHeight="1">
      <c r="A108" s="175" t="s">
        <v>3512</v>
      </c>
      <c r="B108" s="175" t="s">
        <v>1639</v>
      </c>
      <c r="C108" s="175" t="s">
        <v>1876</v>
      </c>
      <c r="D108" s="175" t="s">
        <v>401</v>
      </c>
      <c r="E108" s="173">
        <v>1070600</v>
      </c>
      <c r="F108" s="175" t="s">
        <v>145</v>
      </c>
      <c r="G108" s="173">
        <v>1070600</v>
      </c>
      <c r="H108" s="175" t="s">
        <v>2382</v>
      </c>
      <c r="I108" s="173">
        <v>0</v>
      </c>
      <c r="J108" s="175" t="s">
        <v>145</v>
      </c>
      <c r="K108" s="173">
        <v>0</v>
      </c>
      <c r="L108" s="175" t="s">
        <v>145</v>
      </c>
      <c r="M108" s="173">
        <v>0</v>
      </c>
      <c r="N108" s="175" t="s">
        <v>145</v>
      </c>
      <c r="O108" s="173">
        <f t="shared" si="4"/>
        <v>1070600</v>
      </c>
      <c r="P108" s="173">
        <v>0</v>
      </c>
      <c r="Q108" s="173">
        <v>0</v>
      </c>
      <c r="R108" s="173">
        <v>0</v>
      </c>
      <c r="S108" s="173">
        <v>0</v>
      </c>
      <c r="T108" s="173">
        <v>0</v>
      </c>
      <c r="U108" s="173">
        <v>0</v>
      </c>
      <c r="V108" s="173">
        <v>0</v>
      </c>
      <c r="W108" s="175" t="s">
        <v>2436</v>
      </c>
      <c r="X108" s="175" t="s">
        <v>145</v>
      </c>
      <c r="Y108" s="78" t="s">
        <v>145</v>
      </c>
      <c r="Z108" s="78" t="s">
        <v>145</v>
      </c>
      <c r="AB108" s="78" t="s">
        <v>145</v>
      </c>
    </row>
    <row r="109" spans="1:28" ht="30" customHeight="1">
      <c r="A109" s="175" t="s">
        <v>3516</v>
      </c>
      <c r="B109" s="175" t="s">
        <v>1639</v>
      </c>
      <c r="C109" s="175" t="s">
        <v>2898</v>
      </c>
      <c r="D109" s="175" t="s">
        <v>401</v>
      </c>
      <c r="E109" s="173">
        <v>1023500</v>
      </c>
      <c r="F109" s="175" t="s">
        <v>145</v>
      </c>
      <c r="G109" s="173">
        <v>1072000</v>
      </c>
      <c r="H109" s="175" t="s">
        <v>2382</v>
      </c>
      <c r="I109" s="173">
        <v>0</v>
      </c>
      <c r="J109" s="175" t="s">
        <v>145</v>
      </c>
      <c r="K109" s="173">
        <v>0</v>
      </c>
      <c r="L109" s="175" t="s">
        <v>145</v>
      </c>
      <c r="M109" s="173">
        <v>0</v>
      </c>
      <c r="N109" s="175" t="s">
        <v>145</v>
      </c>
      <c r="O109" s="173">
        <f t="shared" si="4"/>
        <v>1023500</v>
      </c>
      <c r="P109" s="173">
        <v>0</v>
      </c>
      <c r="Q109" s="173">
        <v>0</v>
      </c>
      <c r="R109" s="173">
        <v>0</v>
      </c>
      <c r="S109" s="173">
        <v>0</v>
      </c>
      <c r="T109" s="173">
        <v>0</v>
      </c>
      <c r="U109" s="173">
        <v>0</v>
      </c>
      <c r="V109" s="173">
        <v>0</v>
      </c>
      <c r="W109" s="175" t="s">
        <v>2437</v>
      </c>
      <c r="X109" s="175" t="s">
        <v>145</v>
      </c>
      <c r="Y109" s="78" t="s">
        <v>145</v>
      </c>
      <c r="Z109" s="78" t="s">
        <v>145</v>
      </c>
      <c r="AB109" s="78" t="s">
        <v>145</v>
      </c>
    </row>
    <row r="110" spans="1:28" ht="30" customHeight="1">
      <c r="A110" s="175" t="s">
        <v>6150</v>
      </c>
      <c r="B110" s="175" t="s">
        <v>1639</v>
      </c>
      <c r="C110" s="175" t="s">
        <v>1858</v>
      </c>
      <c r="D110" s="175" t="s">
        <v>1273</v>
      </c>
      <c r="E110" s="173">
        <v>0</v>
      </c>
      <c r="F110" s="175" t="s">
        <v>145</v>
      </c>
      <c r="G110" s="173">
        <v>1023.5</v>
      </c>
      <c r="H110" s="175" t="s">
        <v>2382</v>
      </c>
      <c r="I110" s="173">
        <v>0</v>
      </c>
      <c r="J110" s="175" t="s">
        <v>145</v>
      </c>
      <c r="K110" s="173">
        <v>0</v>
      </c>
      <c r="L110" s="175" t="s">
        <v>145</v>
      </c>
      <c r="M110" s="173">
        <v>0</v>
      </c>
      <c r="N110" s="175" t="s">
        <v>145</v>
      </c>
      <c r="O110" s="173">
        <f t="shared" si="4"/>
        <v>1023.5</v>
      </c>
      <c r="P110" s="173">
        <v>0</v>
      </c>
      <c r="Q110" s="173">
        <v>0</v>
      </c>
      <c r="R110" s="173">
        <v>0</v>
      </c>
      <c r="S110" s="173">
        <v>0</v>
      </c>
      <c r="T110" s="173">
        <v>0</v>
      </c>
      <c r="U110" s="173">
        <v>0</v>
      </c>
      <c r="V110" s="173">
        <v>0</v>
      </c>
      <c r="W110" s="175" t="s">
        <v>2438</v>
      </c>
      <c r="X110" s="175" t="s">
        <v>145</v>
      </c>
      <c r="Y110" s="78" t="s">
        <v>145</v>
      </c>
      <c r="Z110" s="78" t="s">
        <v>145</v>
      </c>
      <c r="AB110" s="78" t="s">
        <v>145</v>
      </c>
    </row>
    <row r="111" spans="1:28" ht="30" customHeight="1">
      <c r="A111" s="175" t="s">
        <v>3520</v>
      </c>
      <c r="B111" s="175" t="s">
        <v>2900</v>
      </c>
      <c r="C111" s="175" t="s">
        <v>1878</v>
      </c>
      <c r="D111" s="175" t="s">
        <v>401</v>
      </c>
      <c r="E111" s="173">
        <v>0</v>
      </c>
      <c r="F111" s="175" t="s">
        <v>145</v>
      </c>
      <c r="G111" s="173">
        <v>1193500</v>
      </c>
      <c r="H111" s="175" t="s">
        <v>2963</v>
      </c>
      <c r="I111" s="173">
        <v>0</v>
      </c>
      <c r="J111" s="175" t="s">
        <v>145</v>
      </c>
      <c r="K111" s="173">
        <v>0</v>
      </c>
      <c r="L111" s="175" t="s">
        <v>145</v>
      </c>
      <c r="M111" s="173">
        <v>0</v>
      </c>
      <c r="N111" s="175" t="s">
        <v>145</v>
      </c>
      <c r="O111" s="173">
        <f t="shared" si="4"/>
        <v>1193500</v>
      </c>
      <c r="P111" s="173">
        <v>0</v>
      </c>
      <c r="Q111" s="173">
        <v>0</v>
      </c>
      <c r="R111" s="173">
        <v>0</v>
      </c>
      <c r="S111" s="173">
        <v>0</v>
      </c>
      <c r="T111" s="173">
        <v>0</v>
      </c>
      <c r="U111" s="173">
        <v>0</v>
      </c>
      <c r="V111" s="173">
        <v>0</v>
      </c>
      <c r="W111" s="175" t="s">
        <v>2440</v>
      </c>
      <c r="X111" s="175" t="s">
        <v>145</v>
      </c>
      <c r="Y111" s="78" t="s">
        <v>145</v>
      </c>
      <c r="Z111" s="78" t="s">
        <v>145</v>
      </c>
      <c r="AB111" s="78" t="s">
        <v>145</v>
      </c>
    </row>
    <row r="112" spans="1:28" ht="30" customHeight="1">
      <c r="A112" s="175" t="s">
        <v>3522</v>
      </c>
      <c r="B112" s="175" t="s">
        <v>2900</v>
      </c>
      <c r="C112" s="175" t="s">
        <v>1876</v>
      </c>
      <c r="D112" s="175" t="s">
        <v>401</v>
      </c>
      <c r="E112" s="173">
        <v>0</v>
      </c>
      <c r="F112" s="175" t="s">
        <v>145</v>
      </c>
      <c r="G112" s="173">
        <v>1140600</v>
      </c>
      <c r="H112" s="175" t="s">
        <v>2963</v>
      </c>
      <c r="I112" s="173">
        <v>0</v>
      </c>
      <c r="J112" s="175" t="s">
        <v>145</v>
      </c>
      <c r="K112" s="173">
        <v>0</v>
      </c>
      <c r="L112" s="175" t="s">
        <v>145</v>
      </c>
      <c r="M112" s="173">
        <v>0</v>
      </c>
      <c r="N112" s="175" t="s">
        <v>145</v>
      </c>
      <c r="O112" s="173">
        <f t="shared" si="4"/>
        <v>1140600</v>
      </c>
      <c r="P112" s="173">
        <v>0</v>
      </c>
      <c r="Q112" s="173">
        <v>0</v>
      </c>
      <c r="R112" s="173">
        <v>0</v>
      </c>
      <c r="S112" s="173">
        <v>0</v>
      </c>
      <c r="T112" s="173">
        <v>0</v>
      </c>
      <c r="U112" s="173">
        <v>0</v>
      </c>
      <c r="V112" s="173">
        <v>0</v>
      </c>
      <c r="W112" s="175" t="s">
        <v>2442</v>
      </c>
      <c r="X112" s="175" t="s">
        <v>145</v>
      </c>
      <c r="Y112" s="78" t="s">
        <v>145</v>
      </c>
      <c r="Z112" s="78" t="s">
        <v>145</v>
      </c>
      <c r="AB112" s="78" t="s">
        <v>145</v>
      </c>
    </row>
    <row r="113" spans="1:28" ht="30" customHeight="1">
      <c r="A113" s="175" t="s">
        <v>3524</v>
      </c>
      <c r="B113" s="175" t="s">
        <v>2900</v>
      </c>
      <c r="C113" s="175" t="s">
        <v>2898</v>
      </c>
      <c r="D113" s="175" t="s">
        <v>401</v>
      </c>
      <c r="E113" s="173">
        <v>0</v>
      </c>
      <c r="F113" s="175" t="s">
        <v>145</v>
      </c>
      <c r="G113" s="173">
        <v>1142000</v>
      </c>
      <c r="H113" s="175" t="s">
        <v>2963</v>
      </c>
      <c r="I113" s="173">
        <v>0</v>
      </c>
      <c r="J113" s="175" t="s">
        <v>145</v>
      </c>
      <c r="K113" s="173">
        <v>0</v>
      </c>
      <c r="L113" s="175" t="s">
        <v>145</v>
      </c>
      <c r="M113" s="173">
        <v>0</v>
      </c>
      <c r="N113" s="175" t="s">
        <v>145</v>
      </c>
      <c r="O113" s="173">
        <f t="shared" si="4"/>
        <v>1142000</v>
      </c>
      <c r="P113" s="173">
        <v>0</v>
      </c>
      <c r="Q113" s="173">
        <v>0</v>
      </c>
      <c r="R113" s="173">
        <v>0</v>
      </c>
      <c r="S113" s="173">
        <v>0</v>
      </c>
      <c r="T113" s="173">
        <v>0</v>
      </c>
      <c r="U113" s="173">
        <v>0</v>
      </c>
      <c r="V113" s="173">
        <v>0</v>
      </c>
      <c r="W113" s="175" t="s">
        <v>2444</v>
      </c>
      <c r="X113" s="175" t="s">
        <v>145</v>
      </c>
      <c r="Y113" s="78" t="s">
        <v>145</v>
      </c>
      <c r="Z113" s="78" t="s">
        <v>145</v>
      </c>
      <c r="AB113" s="78" t="s">
        <v>145</v>
      </c>
    </row>
    <row r="114" spans="1:28" ht="30" customHeight="1">
      <c r="A114" s="175" t="s">
        <v>3526</v>
      </c>
      <c r="B114" s="175" t="s">
        <v>2900</v>
      </c>
      <c r="C114" s="175" t="s">
        <v>2899</v>
      </c>
      <c r="D114" s="175" t="s">
        <v>401</v>
      </c>
      <c r="E114" s="173">
        <v>0</v>
      </c>
      <c r="F114" s="175" t="s">
        <v>145</v>
      </c>
      <c r="G114" s="173">
        <v>1093500</v>
      </c>
      <c r="H114" s="175" t="s">
        <v>2963</v>
      </c>
      <c r="I114" s="173">
        <v>0</v>
      </c>
      <c r="J114" s="175" t="s">
        <v>145</v>
      </c>
      <c r="K114" s="173">
        <v>0</v>
      </c>
      <c r="L114" s="175" t="s">
        <v>145</v>
      </c>
      <c r="M114" s="173">
        <v>0</v>
      </c>
      <c r="N114" s="175" t="s">
        <v>145</v>
      </c>
      <c r="O114" s="173">
        <f t="shared" si="4"/>
        <v>1093500</v>
      </c>
      <c r="P114" s="173">
        <v>0</v>
      </c>
      <c r="Q114" s="173">
        <v>0</v>
      </c>
      <c r="R114" s="173">
        <v>0</v>
      </c>
      <c r="S114" s="173">
        <v>0</v>
      </c>
      <c r="T114" s="173">
        <v>0</v>
      </c>
      <c r="U114" s="173">
        <v>0</v>
      </c>
      <c r="V114" s="173">
        <v>0</v>
      </c>
      <c r="W114" s="175" t="s">
        <v>2447</v>
      </c>
      <c r="X114" s="175" t="s">
        <v>145</v>
      </c>
      <c r="Y114" s="78" t="s">
        <v>145</v>
      </c>
      <c r="Z114" s="78" t="s">
        <v>145</v>
      </c>
      <c r="AB114" s="78" t="s">
        <v>145</v>
      </c>
    </row>
    <row r="115" spans="1:28" ht="30" customHeight="1">
      <c r="A115" s="175" t="s">
        <v>3528</v>
      </c>
      <c r="B115" s="175" t="s">
        <v>2900</v>
      </c>
      <c r="C115" s="175" t="s">
        <v>2901</v>
      </c>
      <c r="D115" s="175" t="s">
        <v>401</v>
      </c>
      <c r="E115" s="173">
        <v>0</v>
      </c>
      <c r="F115" s="175" t="s">
        <v>145</v>
      </c>
      <c r="G115" s="173">
        <v>1090000</v>
      </c>
      <c r="H115" s="175" t="s">
        <v>2963</v>
      </c>
      <c r="I115" s="173">
        <v>0</v>
      </c>
      <c r="J115" s="175" t="s">
        <v>145</v>
      </c>
      <c r="K115" s="173">
        <v>0</v>
      </c>
      <c r="L115" s="175" t="s">
        <v>145</v>
      </c>
      <c r="M115" s="173">
        <v>0</v>
      </c>
      <c r="N115" s="175" t="s">
        <v>145</v>
      </c>
      <c r="O115" s="173">
        <f t="shared" si="4"/>
        <v>1090000</v>
      </c>
      <c r="P115" s="173">
        <v>0</v>
      </c>
      <c r="Q115" s="173">
        <v>0</v>
      </c>
      <c r="R115" s="173">
        <v>0</v>
      </c>
      <c r="S115" s="173">
        <v>0</v>
      </c>
      <c r="T115" s="173">
        <v>0</v>
      </c>
      <c r="U115" s="173">
        <v>0</v>
      </c>
      <c r="V115" s="173">
        <v>0</v>
      </c>
      <c r="W115" s="175" t="s">
        <v>2448</v>
      </c>
      <c r="X115" s="175" t="s">
        <v>145</v>
      </c>
      <c r="Y115" s="78" t="s">
        <v>145</v>
      </c>
      <c r="Z115" s="78" t="s">
        <v>145</v>
      </c>
      <c r="AB115" s="78" t="s">
        <v>145</v>
      </c>
    </row>
    <row r="116" spans="1:28" ht="30" customHeight="1">
      <c r="A116" s="175" t="s">
        <v>3530</v>
      </c>
      <c r="B116" s="175" t="s">
        <v>2900</v>
      </c>
      <c r="C116" s="175" t="s">
        <v>2902</v>
      </c>
      <c r="D116" s="175" t="s">
        <v>401</v>
      </c>
      <c r="E116" s="173">
        <v>0</v>
      </c>
      <c r="F116" s="175" t="s">
        <v>145</v>
      </c>
      <c r="G116" s="173">
        <v>1090000</v>
      </c>
      <c r="H116" s="175" t="s">
        <v>2963</v>
      </c>
      <c r="I116" s="173">
        <v>0</v>
      </c>
      <c r="J116" s="175" t="s">
        <v>145</v>
      </c>
      <c r="K116" s="173">
        <v>0</v>
      </c>
      <c r="L116" s="175" t="s">
        <v>145</v>
      </c>
      <c r="M116" s="173">
        <v>0</v>
      </c>
      <c r="N116" s="175" t="s">
        <v>145</v>
      </c>
      <c r="O116" s="173">
        <f t="shared" si="4"/>
        <v>1090000</v>
      </c>
      <c r="P116" s="173">
        <v>0</v>
      </c>
      <c r="Q116" s="173">
        <v>0</v>
      </c>
      <c r="R116" s="173">
        <v>0</v>
      </c>
      <c r="S116" s="173">
        <v>0</v>
      </c>
      <c r="T116" s="173">
        <v>0</v>
      </c>
      <c r="U116" s="173">
        <v>0</v>
      </c>
      <c r="V116" s="173">
        <v>0</v>
      </c>
      <c r="W116" s="175" t="s">
        <v>2450</v>
      </c>
      <c r="X116" s="175" t="s">
        <v>145</v>
      </c>
      <c r="Y116" s="78" t="s">
        <v>145</v>
      </c>
      <c r="Z116" s="78" t="s">
        <v>145</v>
      </c>
      <c r="AB116" s="78" t="s">
        <v>145</v>
      </c>
    </row>
    <row r="117" spans="1:28" ht="30" customHeight="1">
      <c r="A117" s="175" t="s">
        <v>3532</v>
      </c>
      <c r="B117" s="175" t="s">
        <v>2900</v>
      </c>
      <c r="C117" s="175" t="s">
        <v>2903</v>
      </c>
      <c r="D117" s="175" t="s">
        <v>401</v>
      </c>
      <c r="E117" s="173">
        <v>0</v>
      </c>
      <c r="F117" s="175" t="s">
        <v>145</v>
      </c>
      <c r="G117" s="173">
        <v>1090000</v>
      </c>
      <c r="H117" s="175" t="s">
        <v>2963</v>
      </c>
      <c r="I117" s="173">
        <v>0</v>
      </c>
      <c r="J117" s="175" t="s">
        <v>145</v>
      </c>
      <c r="K117" s="173">
        <v>0</v>
      </c>
      <c r="L117" s="175" t="s">
        <v>145</v>
      </c>
      <c r="M117" s="173">
        <v>0</v>
      </c>
      <c r="N117" s="175" t="s">
        <v>145</v>
      </c>
      <c r="O117" s="173">
        <f t="shared" si="4"/>
        <v>1090000</v>
      </c>
      <c r="P117" s="173">
        <v>0</v>
      </c>
      <c r="Q117" s="173">
        <v>0</v>
      </c>
      <c r="R117" s="173">
        <v>0</v>
      </c>
      <c r="S117" s="173">
        <v>0</v>
      </c>
      <c r="T117" s="173">
        <v>0</v>
      </c>
      <c r="U117" s="173">
        <v>0</v>
      </c>
      <c r="V117" s="173">
        <v>0</v>
      </c>
      <c r="W117" s="175" t="s">
        <v>2451</v>
      </c>
      <c r="X117" s="175" t="s">
        <v>145</v>
      </c>
      <c r="Y117" s="78" t="s">
        <v>145</v>
      </c>
      <c r="Z117" s="78" t="s">
        <v>145</v>
      </c>
      <c r="AB117" s="78" t="s">
        <v>145</v>
      </c>
    </row>
    <row r="118" spans="1:28" ht="30" customHeight="1">
      <c r="A118" s="175" t="s">
        <v>3534</v>
      </c>
      <c r="B118" s="175" t="s">
        <v>2900</v>
      </c>
      <c r="C118" s="175" t="s">
        <v>2904</v>
      </c>
      <c r="D118" s="175" t="s">
        <v>401</v>
      </c>
      <c r="E118" s="173">
        <v>0</v>
      </c>
      <c r="F118" s="175" t="s">
        <v>145</v>
      </c>
      <c r="G118" s="173">
        <v>1100700</v>
      </c>
      <c r="H118" s="175" t="s">
        <v>2963</v>
      </c>
      <c r="I118" s="173">
        <v>0</v>
      </c>
      <c r="J118" s="175" t="s">
        <v>145</v>
      </c>
      <c r="K118" s="173">
        <v>0</v>
      </c>
      <c r="L118" s="175" t="s">
        <v>145</v>
      </c>
      <c r="M118" s="173">
        <v>0</v>
      </c>
      <c r="N118" s="175" t="s">
        <v>145</v>
      </c>
      <c r="O118" s="173">
        <f t="shared" si="4"/>
        <v>1100700</v>
      </c>
      <c r="P118" s="173">
        <v>0</v>
      </c>
      <c r="Q118" s="173">
        <v>0</v>
      </c>
      <c r="R118" s="173">
        <v>0</v>
      </c>
      <c r="S118" s="173">
        <v>0</v>
      </c>
      <c r="T118" s="173">
        <v>0</v>
      </c>
      <c r="U118" s="173">
        <v>0</v>
      </c>
      <c r="V118" s="173">
        <v>0</v>
      </c>
      <c r="W118" s="175" t="s">
        <v>2454</v>
      </c>
      <c r="X118" s="175" t="s">
        <v>145</v>
      </c>
      <c r="Y118" s="78" t="s">
        <v>145</v>
      </c>
      <c r="Z118" s="78" t="s">
        <v>145</v>
      </c>
      <c r="AB118" s="78" t="s">
        <v>145</v>
      </c>
    </row>
    <row r="119" spans="1:28" ht="30" customHeight="1">
      <c r="A119" s="175" t="s">
        <v>3536</v>
      </c>
      <c r="B119" s="175" t="s">
        <v>2900</v>
      </c>
      <c r="C119" s="175" t="s">
        <v>2905</v>
      </c>
      <c r="D119" s="175" t="s">
        <v>401</v>
      </c>
      <c r="E119" s="173">
        <v>0</v>
      </c>
      <c r="F119" s="175" t="s">
        <v>145</v>
      </c>
      <c r="G119" s="173">
        <v>1100700</v>
      </c>
      <c r="H119" s="175" t="s">
        <v>2963</v>
      </c>
      <c r="I119" s="173">
        <v>0</v>
      </c>
      <c r="J119" s="175" t="s">
        <v>145</v>
      </c>
      <c r="K119" s="173">
        <v>0</v>
      </c>
      <c r="L119" s="175" t="s">
        <v>145</v>
      </c>
      <c r="M119" s="173">
        <v>0</v>
      </c>
      <c r="N119" s="175" t="s">
        <v>145</v>
      </c>
      <c r="O119" s="173">
        <f t="shared" si="4"/>
        <v>1100700</v>
      </c>
      <c r="P119" s="173">
        <v>0</v>
      </c>
      <c r="Q119" s="173">
        <v>0</v>
      </c>
      <c r="R119" s="173">
        <v>0</v>
      </c>
      <c r="S119" s="173">
        <v>0</v>
      </c>
      <c r="T119" s="173">
        <v>0</v>
      </c>
      <c r="U119" s="173">
        <v>0</v>
      </c>
      <c r="V119" s="173">
        <v>0</v>
      </c>
      <c r="W119" s="175" t="s">
        <v>2457</v>
      </c>
      <c r="X119" s="175" t="s">
        <v>145</v>
      </c>
      <c r="Y119" s="78" t="s">
        <v>145</v>
      </c>
      <c r="Z119" s="78" t="s">
        <v>145</v>
      </c>
      <c r="AB119" s="78" t="s">
        <v>145</v>
      </c>
    </row>
    <row r="120" spans="1:28" ht="30" customHeight="1">
      <c r="A120" s="175" t="s">
        <v>4817</v>
      </c>
      <c r="B120" s="175" t="s">
        <v>1627</v>
      </c>
      <c r="C120" s="175" t="s">
        <v>1641</v>
      </c>
      <c r="D120" s="175" t="s">
        <v>1273</v>
      </c>
      <c r="E120" s="173">
        <v>3737</v>
      </c>
      <c r="F120" s="175" t="s">
        <v>145</v>
      </c>
      <c r="G120" s="173">
        <v>3850</v>
      </c>
      <c r="H120" s="175" t="s">
        <v>2391</v>
      </c>
      <c r="I120" s="173">
        <v>3787</v>
      </c>
      <c r="J120" s="175" t="s">
        <v>2392</v>
      </c>
      <c r="K120" s="173">
        <v>0</v>
      </c>
      <c r="L120" s="175" t="s">
        <v>145</v>
      </c>
      <c r="M120" s="173">
        <v>0</v>
      </c>
      <c r="N120" s="175" t="s">
        <v>145</v>
      </c>
      <c r="O120" s="173">
        <f t="shared" si="4"/>
        <v>3737</v>
      </c>
      <c r="P120" s="173">
        <v>0</v>
      </c>
      <c r="Q120" s="173">
        <v>0</v>
      </c>
      <c r="R120" s="173">
        <v>0</v>
      </c>
      <c r="S120" s="173">
        <v>0</v>
      </c>
      <c r="T120" s="173">
        <v>0</v>
      </c>
      <c r="U120" s="173">
        <v>0</v>
      </c>
      <c r="V120" s="173">
        <v>0</v>
      </c>
      <c r="W120" s="175" t="s">
        <v>2458</v>
      </c>
      <c r="X120" s="175" t="s">
        <v>145</v>
      </c>
      <c r="Y120" s="78" t="s">
        <v>145</v>
      </c>
      <c r="Z120" s="78" t="s">
        <v>145</v>
      </c>
      <c r="AB120" s="78" t="s">
        <v>145</v>
      </c>
    </row>
    <row r="121" spans="1:28" ht="30" customHeight="1">
      <c r="A121" s="175" t="s">
        <v>4780</v>
      </c>
      <c r="B121" s="175" t="s">
        <v>1627</v>
      </c>
      <c r="C121" s="175" t="s">
        <v>1628</v>
      </c>
      <c r="D121" s="175" t="s">
        <v>1273</v>
      </c>
      <c r="E121" s="173">
        <v>3686</v>
      </c>
      <c r="F121" s="175" t="s">
        <v>145</v>
      </c>
      <c r="G121" s="173">
        <v>3800</v>
      </c>
      <c r="H121" s="175" t="s">
        <v>2391</v>
      </c>
      <c r="I121" s="173">
        <v>3737</v>
      </c>
      <c r="J121" s="175" t="s">
        <v>2392</v>
      </c>
      <c r="K121" s="173">
        <v>0</v>
      </c>
      <c r="L121" s="175" t="s">
        <v>145</v>
      </c>
      <c r="M121" s="173">
        <v>0</v>
      </c>
      <c r="N121" s="175" t="s">
        <v>145</v>
      </c>
      <c r="O121" s="173">
        <f t="shared" si="4"/>
        <v>3686</v>
      </c>
      <c r="P121" s="173">
        <v>0</v>
      </c>
      <c r="Q121" s="173">
        <v>0</v>
      </c>
      <c r="R121" s="173">
        <v>0</v>
      </c>
      <c r="S121" s="173">
        <v>0</v>
      </c>
      <c r="T121" s="173">
        <v>0</v>
      </c>
      <c r="U121" s="173">
        <v>0</v>
      </c>
      <c r="V121" s="173">
        <v>0</v>
      </c>
      <c r="W121" s="175" t="s">
        <v>2459</v>
      </c>
      <c r="X121" s="175" t="s">
        <v>145</v>
      </c>
      <c r="Y121" s="78" t="s">
        <v>145</v>
      </c>
      <c r="Z121" s="78" t="s">
        <v>145</v>
      </c>
      <c r="AB121" s="78" t="s">
        <v>145</v>
      </c>
    </row>
    <row r="122" spans="1:28" ht="30" customHeight="1">
      <c r="A122" s="175" t="s">
        <v>4861</v>
      </c>
      <c r="B122" s="175" t="s">
        <v>1653</v>
      </c>
      <c r="C122" s="175" t="s">
        <v>145</v>
      </c>
      <c r="D122" s="175" t="s">
        <v>1273</v>
      </c>
      <c r="E122" s="173">
        <v>0</v>
      </c>
      <c r="F122" s="175" t="s">
        <v>145</v>
      </c>
      <c r="G122" s="173">
        <v>0</v>
      </c>
      <c r="H122" s="175" t="s">
        <v>145</v>
      </c>
      <c r="I122" s="173">
        <v>0</v>
      </c>
      <c r="J122" s="175" t="s">
        <v>145</v>
      </c>
      <c r="K122" s="173">
        <v>0</v>
      </c>
      <c r="L122" s="175" t="s">
        <v>145</v>
      </c>
      <c r="M122" s="173">
        <v>0</v>
      </c>
      <c r="N122" s="175" t="s">
        <v>145</v>
      </c>
      <c r="O122" s="173">
        <v>0</v>
      </c>
      <c r="P122" s="173">
        <v>0</v>
      </c>
      <c r="Q122" s="173">
        <v>0</v>
      </c>
      <c r="R122" s="173">
        <v>0</v>
      </c>
      <c r="S122" s="173">
        <v>0</v>
      </c>
      <c r="T122" s="173">
        <v>0</v>
      </c>
      <c r="U122" s="173">
        <v>0</v>
      </c>
      <c r="V122" s="173">
        <v>0</v>
      </c>
      <c r="W122" s="175" t="s">
        <v>2461</v>
      </c>
      <c r="X122" s="175" t="s">
        <v>145</v>
      </c>
      <c r="Y122" s="78" t="s">
        <v>145</v>
      </c>
      <c r="Z122" s="78" t="s">
        <v>145</v>
      </c>
      <c r="AB122" s="78" t="s">
        <v>145</v>
      </c>
    </row>
    <row r="123" spans="1:28" ht="30" customHeight="1">
      <c r="A123" s="175" t="s">
        <v>4852</v>
      </c>
      <c r="B123" s="175" t="s">
        <v>1645</v>
      </c>
      <c r="C123" s="175" t="s">
        <v>1646</v>
      </c>
      <c r="D123" s="175" t="s">
        <v>358</v>
      </c>
      <c r="E123" s="173">
        <v>0</v>
      </c>
      <c r="F123" s="175" t="s">
        <v>145</v>
      </c>
      <c r="G123" s="173">
        <v>94200</v>
      </c>
      <c r="H123" s="175" t="s">
        <v>2396</v>
      </c>
      <c r="I123" s="173">
        <v>94200</v>
      </c>
      <c r="J123" s="175" t="s">
        <v>2397</v>
      </c>
      <c r="K123" s="173">
        <v>0</v>
      </c>
      <c r="L123" s="175" t="s">
        <v>145</v>
      </c>
      <c r="M123" s="173">
        <v>0</v>
      </c>
      <c r="N123" s="175" t="s">
        <v>145</v>
      </c>
      <c r="O123" s="173">
        <f t="shared" ref="O123:O133" si="5">SMALL(E123:M123,COUNTIF(E123:M123,0)+1)</f>
        <v>94200</v>
      </c>
      <c r="P123" s="173">
        <v>0</v>
      </c>
      <c r="Q123" s="173">
        <v>0</v>
      </c>
      <c r="R123" s="173">
        <v>0</v>
      </c>
      <c r="S123" s="173">
        <v>0</v>
      </c>
      <c r="T123" s="173">
        <v>0</v>
      </c>
      <c r="U123" s="173">
        <v>0</v>
      </c>
      <c r="V123" s="173">
        <v>0</v>
      </c>
      <c r="W123" s="175" t="s">
        <v>2462</v>
      </c>
      <c r="X123" s="175" t="s">
        <v>1647</v>
      </c>
      <c r="Y123" s="78" t="s">
        <v>145</v>
      </c>
      <c r="Z123" s="78" t="s">
        <v>145</v>
      </c>
      <c r="AB123" s="78" t="s">
        <v>145</v>
      </c>
    </row>
    <row r="124" spans="1:28" ht="30" customHeight="1">
      <c r="A124" s="175" t="s">
        <v>4496</v>
      </c>
      <c r="B124" s="175" t="s">
        <v>1530</v>
      </c>
      <c r="C124" s="175" t="s">
        <v>1531</v>
      </c>
      <c r="D124" s="175" t="s">
        <v>537</v>
      </c>
      <c r="E124" s="173">
        <v>0</v>
      </c>
      <c r="F124" s="175" t="s">
        <v>145</v>
      </c>
      <c r="G124" s="173">
        <v>16000</v>
      </c>
      <c r="H124" s="175" t="s">
        <v>2399</v>
      </c>
      <c r="I124" s="173">
        <v>0</v>
      </c>
      <c r="J124" s="175" t="s">
        <v>145</v>
      </c>
      <c r="K124" s="173">
        <v>0</v>
      </c>
      <c r="L124" s="175" t="s">
        <v>145</v>
      </c>
      <c r="M124" s="173">
        <v>0</v>
      </c>
      <c r="N124" s="175" t="s">
        <v>145</v>
      </c>
      <c r="O124" s="173">
        <f t="shared" si="5"/>
        <v>16000</v>
      </c>
      <c r="P124" s="173">
        <v>0</v>
      </c>
      <c r="Q124" s="173">
        <v>0</v>
      </c>
      <c r="R124" s="173">
        <v>0</v>
      </c>
      <c r="S124" s="173">
        <v>0</v>
      </c>
      <c r="T124" s="173">
        <v>0</v>
      </c>
      <c r="U124" s="173">
        <v>0</v>
      </c>
      <c r="V124" s="173">
        <v>0</v>
      </c>
      <c r="W124" s="175" t="s">
        <v>2464</v>
      </c>
      <c r="X124" s="175" t="s">
        <v>145</v>
      </c>
      <c r="Y124" s="78" t="s">
        <v>145</v>
      </c>
      <c r="Z124" s="78" t="s">
        <v>145</v>
      </c>
      <c r="AB124" s="78" t="s">
        <v>145</v>
      </c>
    </row>
    <row r="125" spans="1:28" ht="30" customHeight="1">
      <c r="A125" s="175" t="s">
        <v>4498</v>
      </c>
      <c r="B125" s="175" t="s">
        <v>1532</v>
      </c>
      <c r="C125" s="175" t="s">
        <v>1533</v>
      </c>
      <c r="D125" s="175" t="s">
        <v>537</v>
      </c>
      <c r="E125" s="173">
        <v>0</v>
      </c>
      <c r="F125" s="175" t="s">
        <v>145</v>
      </c>
      <c r="G125" s="173">
        <v>6500</v>
      </c>
      <c r="H125" s="175" t="s">
        <v>2399</v>
      </c>
      <c r="I125" s="173">
        <v>0</v>
      </c>
      <c r="J125" s="175" t="s">
        <v>145</v>
      </c>
      <c r="K125" s="173">
        <v>0</v>
      </c>
      <c r="L125" s="175" t="s">
        <v>145</v>
      </c>
      <c r="M125" s="173">
        <v>0</v>
      </c>
      <c r="N125" s="175" t="s">
        <v>145</v>
      </c>
      <c r="O125" s="173">
        <f t="shared" si="5"/>
        <v>6500</v>
      </c>
      <c r="P125" s="173">
        <v>0</v>
      </c>
      <c r="Q125" s="173">
        <v>0</v>
      </c>
      <c r="R125" s="173">
        <v>0</v>
      </c>
      <c r="S125" s="173">
        <v>0</v>
      </c>
      <c r="T125" s="173">
        <v>0</v>
      </c>
      <c r="U125" s="173">
        <v>0</v>
      </c>
      <c r="V125" s="173">
        <v>0</v>
      </c>
      <c r="W125" s="175" t="s">
        <v>2465</v>
      </c>
      <c r="X125" s="175" t="s">
        <v>145</v>
      </c>
      <c r="Y125" s="78" t="s">
        <v>145</v>
      </c>
      <c r="Z125" s="78" t="s">
        <v>145</v>
      </c>
      <c r="AB125" s="78" t="s">
        <v>145</v>
      </c>
    </row>
    <row r="126" spans="1:28" ht="30" customHeight="1">
      <c r="A126" s="175" t="s">
        <v>4500</v>
      </c>
      <c r="B126" s="175" t="s">
        <v>1534</v>
      </c>
      <c r="C126" s="175" t="s">
        <v>1535</v>
      </c>
      <c r="D126" s="175" t="s">
        <v>537</v>
      </c>
      <c r="E126" s="173">
        <v>0</v>
      </c>
      <c r="F126" s="175" t="s">
        <v>145</v>
      </c>
      <c r="G126" s="173">
        <v>11400</v>
      </c>
      <c r="H126" s="175" t="s">
        <v>2399</v>
      </c>
      <c r="I126" s="173">
        <v>0</v>
      </c>
      <c r="J126" s="175" t="s">
        <v>145</v>
      </c>
      <c r="K126" s="173">
        <v>0</v>
      </c>
      <c r="L126" s="175" t="s">
        <v>145</v>
      </c>
      <c r="M126" s="173">
        <v>0</v>
      </c>
      <c r="N126" s="175" t="s">
        <v>145</v>
      </c>
      <c r="O126" s="173">
        <f t="shared" si="5"/>
        <v>11400</v>
      </c>
      <c r="P126" s="173">
        <v>0</v>
      </c>
      <c r="Q126" s="173">
        <v>0</v>
      </c>
      <c r="R126" s="173">
        <v>0</v>
      </c>
      <c r="S126" s="173">
        <v>0</v>
      </c>
      <c r="T126" s="173">
        <v>0</v>
      </c>
      <c r="U126" s="173">
        <v>0</v>
      </c>
      <c r="V126" s="173">
        <v>0</v>
      </c>
      <c r="W126" s="175" t="s">
        <v>2466</v>
      </c>
      <c r="X126" s="175" t="s">
        <v>145</v>
      </c>
      <c r="Y126" s="78" t="s">
        <v>145</v>
      </c>
      <c r="Z126" s="78" t="s">
        <v>145</v>
      </c>
      <c r="AB126" s="78" t="s">
        <v>145</v>
      </c>
    </row>
    <row r="127" spans="1:28" ht="30" customHeight="1">
      <c r="A127" s="175" t="s">
        <v>4502</v>
      </c>
      <c r="B127" s="175" t="s">
        <v>1536</v>
      </c>
      <c r="C127" s="175" t="s">
        <v>1537</v>
      </c>
      <c r="D127" s="175" t="s">
        <v>537</v>
      </c>
      <c r="E127" s="173">
        <v>0</v>
      </c>
      <c r="F127" s="175" t="s">
        <v>145</v>
      </c>
      <c r="G127" s="173">
        <v>0</v>
      </c>
      <c r="H127" s="175" t="s">
        <v>145</v>
      </c>
      <c r="I127" s="173">
        <v>0</v>
      </c>
      <c r="J127" s="175" t="s">
        <v>145</v>
      </c>
      <c r="K127" s="173">
        <v>0</v>
      </c>
      <c r="L127" s="175" t="s">
        <v>145</v>
      </c>
      <c r="M127" s="173">
        <v>26000</v>
      </c>
      <c r="N127" s="175" t="s">
        <v>2403</v>
      </c>
      <c r="O127" s="173">
        <f t="shared" si="5"/>
        <v>26000</v>
      </c>
      <c r="P127" s="173">
        <v>0</v>
      </c>
      <c r="Q127" s="173">
        <v>0</v>
      </c>
      <c r="R127" s="173">
        <v>0</v>
      </c>
      <c r="S127" s="173">
        <v>0</v>
      </c>
      <c r="T127" s="173">
        <v>0</v>
      </c>
      <c r="U127" s="173">
        <v>0</v>
      </c>
      <c r="V127" s="173">
        <v>0</v>
      </c>
      <c r="W127" s="175" t="s">
        <v>2467</v>
      </c>
      <c r="X127" s="175" t="s">
        <v>145</v>
      </c>
      <c r="Y127" s="78" t="s">
        <v>145</v>
      </c>
      <c r="Z127" s="78" t="s">
        <v>145</v>
      </c>
      <c r="AB127" s="78" t="s">
        <v>145</v>
      </c>
    </row>
    <row r="128" spans="1:28" ht="30" customHeight="1">
      <c r="A128" s="175" t="s">
        <v>4505</v>
      </c>
      <c r="B128" s="175" t="s">
        <v>1540</v>
      </c>
      <c r="C128" s="175" t="s">
        <v>1541</v>
      </c>
      <c r="D128" s="175" t="s">
        <v>537</v>
      </c>
      <c r="E128" s="173">
        <v>0</v>
      </c>
      <c r="F128" s="175" t="s">
        <v>145</v>
      </c>
      <c r="G128" s="173">
        <v>13000</v>
      </c>
      <c r="H128" s="175" t="s">
        <v>2399</v>
      </c>
      <c r="I128" s="173">
        <v>0</v>
      </c>
      <c r="J128" s="175" t="s">
        <v>145</v>
      </c>
      <c r="K128" s="173">
        <v>0</v>
      </c>
      <c r="L128" s="175" t="s">
        <v>145</v>
      </c>
      <c r="M128" s="173">
        <v>0</v>
      </c>
      <c r="N128" s="175" t="s">
        <v>145</v>
      </c>
      <c r="O128" s="173">
        <f t="shared" si="5"/>
        <v>13000</v>
      </c>
      <c r="P128" s="173">
        <v>0</v>
      </c>
      <c r="Q128" s="173">
        <v>0</v>
      </c>
      <c r="R128" s="173">
        <v>0</v>
      </c>
      <c r="S128" s="173">
        <v>0</v>
      </c>
      <c r="T128" s="173">
        <v>0</v>
      </c>
      <c r="U128" s="173">
        <v>0</v>
      </c>
      <c r="V128" s="173">
        <v>0</v>
      </c>
      <c r="W128" s="175" t="s">
        <v>2468</v>
      </c>
      <c r="X128" s="175" t="s">
        <v>145</v>
      </c>
      <c r="Y128" s="78" t="s">
        <v>145</v>
      </c>
      <c r="Z128" s="78" t="s">
        <v>145</v>
      </c>
      <c r="AB128" s="78" t="s">
        <v>145</v>
      </c>
    </row>
    <row r="129" spans="1:28" ht="30" customHeight="1">
      <c r="A129" s="175" t="s">
        <v>4507</v>
      </c>
      <c r="B129" s="175" t="s">
        <v>1542</v>
      </c>
      <c r="C129" s="175" t="s">
        <v>1543</v>
      </c>
      <c r="D129" s="175" t="s">
        <v>537</v>
      </c>
      <c r="E129" s="173">
        <v>0</v>
      </c>
      <c r="F129" s="175" t="s">
        <v>145</v>
      </c>
      <c r="G129" s="173">
        <v>11000</v>
      </c>
      <c r="H129" s="175" t="s">
        <v>2399</v>
      </c>
      <c r="I129" s="173">
        <v>0</v>
      </c>
      <c r="J129" s="175" t="s">
        <v>145</v>
      </c>
      <c r="K129" s="173">
        <v>0</v>
      </c>
      <c r="L129" s="175" t="s">
        <v>145</v>
      </c>
      <c r="M129" s="173">
        <v>0</v>
      </c>
      <c r="N129" s="175" t="s">
        <v>145</v>
      </c>
      <c r="O129" s="173">
        <f t="shared" si="5"/>
        <v>11000</v>
      </c>
      <c r="P129" s="173">
        <v>0</v>
      </c>
      <c r="Q129" s="173">
        <v>0</v>
      </c>
      <c r="R129" s="173">
        <v>0</v>
      </c>
      <c r="S129" s="173">
        <v>0</v>
      </c>
      <c r="T129" s="173">
        <v>0</v>
      </c>
      <c r="U129" s="173">
        <v>0</v>
      </c>
      <c r="V129" s="173">
        <v>0</v>
      </c>
      <c r="W129" s="175" t="s">
        <v>2469</v>
      </c>
      <c r="X129" s="175" t="s">
        <v>145</v>
      </c>
      <c r="Y129" s="78" t="s">
        <v>145</v>
      </c>
      <c r="Z129" s="78" t="s">
        <v>145</v>
      </c>
      <c r="AB129" s="78" t="s">
        <v>145</v>
      </c>
    </row>
    <row r="130" spans="1:28" ht="30" customHeight="1">
      <c r="A130" s="175" t="s">
        <v>4509</v>
      </c>
      <c r="B130" s="175" t="s">
        <v>1544</v>
      </c>
      <c r="C130" s="175" t="s">
        <v>1545</v>
      </c>
      <c r="D130" s="175" t="s">
        <v>537</v>
      </c>
      <c r="E130" s="173">
        <v>0</v>
      </c>
      <c r="F130" s="175" t="s">
        <v>145</v>
      </c>
      <c r="G130" s="173">
        <v>920</v>
      </c>
      <c r="H130" s="175" t="s">
        <v>2399</v>
      </c>
      <c r="I130" s="173">
        <v>0</v>
      </c>
      <c r="J130" s="175" t="s">
        <v>145</v>
      </c>
      <c r="K130" s="173">
        <v>0</v>
      </c>
      <c r="L130" s="175" t="s">
        <v>145</v>
      </c>
      <c r="M130" s="173">
        <v>0</v>
      </c>
      <c r="N130" s="175" t="s">
        <v>145</v>
      </c>
      <c r="O130" s="173">
        <f t="shared" si="5"/>
        <v>920</v>
      </c>
      <c r="P130" s="173">
        <v>0</v>
      </c>
      <c r="Q130" s="173">
        <v>0</v>
      </c>
      <c r="R130" s="173">
        <v>0</v>
      </c>
      <c r="S130" s="173">
        <v>0</v>
      </c>
      <c r="T130" s="173">
        <v>0</v>
      </c>
      <c r="U130" s="173">
        <v>0</v>
      </c>
      <c r="V130" s="173">
        <v>0</v>
      </c>
      <c r="W130" s="175" t="s">
        <v>2470</v>
      </c>
      <c r="X130" s="175" t="s">
        <v>145</v>
      </c>
      <c r="Y130" s="78" t="s">
        <v>145</v>
      </c>
      <c r="Z130" s="78" t="s">
        <v>145</v>
      </c>
      <c r="AB130" s="78" t="s">
        <v>145</v>
      </c>
    </row>
    <row r="131" spans="1:28" ht="30" customHeight="1">
      <c r="A131" s="175" t="s">
        <v>4468</v>
      </c>
      <c r="B131" s="175" t="s">
        <v>1511</v>
      </c>
      <c r="C131" s="175" t="s">
        <v>1512</v>
      </c>
      <c r="D131" s="175" t="s">
        <v>381</v>
      </c>
      <c r="E131" s="173">
        <v>528205</v>
      </c>
      <c r="F131" s="175" t="s">
        <v>145</v>
      </c>
      <c r="G131" s="173">
        <v>577844.31000000006</v>
      </c>
      <c r="H131" s="175" t="s">
        <v>2408</v>
      </c>
      <c r="I131" s="173">
        <v>571556.88</v>
      </c>
      <c r="J131" s="175" t="s">
        <v>2391</v>
      </c>
      <c r="K131" s="173">
        <v>0</v>
      </c>
      <c r="L131" s="175" t="s">
        <v>145</v>
      </c>
      <c r="M131" s="173">
        <v>0</v>
      </c>
      <c r="N131" s="175" t="s">
        <v>145</v>
      </c>
      <c r="O131" s="173">
        <f t="shared" si="5"/>
        <v>528205</v>
      </c>
      <c r="P131" s="173">
        <v>0</v>
      </c>
      <c r="Q131" s="173">
        <v>0</v>
      </c>
      <c r="R131" s="173">
        <v>0</v>
      </c>
      <c r="S131" s="173">
        <v>0</v>
      </c>
      <c r="T131" s="173">
        <v>0</v>
      </c>
      <c r="U131" s="173">
        <v>0</v>
      </c>
      <c r="V131" s="173">
        <v>0</v>
      </c>
      <c r="W131" s="175" t="s">
        <v>2471</v>
      </c>
      <c r="X131" s="175" t="s">
        <v>145</v>
      </c>
      <c r="Y131" s="78" t="s">
        <v>145</v>
      </c>
      <c r="Z131" s="78" t="s">
        <v>145</v>
      </c>
      <c r="AB131" s="78" t="s">
        <v>145</v>
      </c>
    </row>
    <row r="132" spans="1:28" ht="30" customHeight="1">
      <c r="A132" s="175" t="s">
        <v>5120</v>
      </c>
      <c r="B132" s="175" t="s">
        <v>1511</v>
      </c>
      <c r="C132" s="175" t="s">
        <v>1704</v>
      </c>
      <c r="D132" s="175" t="s">
        <v>1705</v>
      </c>
      <c r="E132" s="173">
        <v>2512</v>
      </c>
      <c r="F132" s="175" t="s">
        <v>145</v>
      </c>
      <c r="G132" s="173">
        <v>2500</v>
      </c>
      <c r="H132" s="175" t="s">
        <v>2408</v>
      </c>
      <c r="I132" s="173">
        <v>2358</v>
      </c>
      <c r="J132" s="175" t="s">
        <v>2391</v>
      </c>
      <c r="K132" s="173">
        <v>0</v>
      </c>
      <c r="L132" s="175" t="s">
        <v>145</v>
      </c>
      <c r="M132" s="173">
        <v>0</v>
      </c>
      <c r="N132" s="175" t="s">
        <v>145</v>
      </c>
      <c r="O132" s="173">
        <f t="shared" si="5"/>
        <v>2358</v>
      </c>
      <c r="P132" s="173">
        <v>0</v>
      </c>
      <c r="Q132" s="173">
        <v>0</v>
      </c>
      <c r="R132" s="173">
        <v>0</v>
      </c>
      <c r="S132" s="173">
        <v>0</v>
      </c>
      <c r="T132" s="173">
        <v>0</v>
      </c>
      <c r="U132" s="173">
        <v>0</v>
      </c>
      <c r="V132" s="173">
        <v>0</v>
      </c>
      <c r="W132" s="175" t="s">
        <v>2472</v>
      </c>
      <c r="X132" s="175" t="s">
        <v>145</v>
      </c>
      <c r="Y132" s="78" t="s">
        <v>145</v>
      </c>
      <c r="Z132" s="78" t="s">
        <v>145</v>
      </c>
      <c r="AB132" s="78" t="s">
        <v>145</v>
      </c>
    </row>
    <row r="133" spans="1:28" ht="30" customHeight="1">
      <c r="A133" s="175" t="s">
        <v>4591</v>
      </c>
      <c r="B133" s="175" t="s">
        <v>1590</v>
      </c>
      <c r="C133" s="175" t="s">
        <v>1591</v>
      </c>
      <c r="D133" s="175" t="s">
        <v>1119</v>
      </c>
      <c r="E133" s="173">
        <v>0</v>
      </c>
      <c r="F133" s="175" t="s">
        <v>145</v>
      </c>
      <c r="G133" s="173">
        <v>0</v>
      </c>
      <c r="H133" s="175" t="s">
        <v>145</v>
      </c>
      <c r="I133" s="173">
        <v>6000</v>
      </c>
      <c r="J133" s="175" t="s">
        <v>2411</v>
      </c>
      <c r="K133" s="173">
        <v>0</v>
      </c>
      <c r="L133" s="175" t="s">
        <v>145</v>
      </c>
      <c r="M133" s="173">
        <v>0</v>
      </c>
      <c r="N133" s="175" t="s">
        <v>145</v>
      </c>
      <c r="O133" s="173">
        <f t="shared" si="5"/>
        <v>6000</v>
      </c>
      <c r="P133" s="173">
        <v>0</v>
      </c>
      <c r="Q133" s="173">
        <v>0</v>
      </c>
      <c r="R133" s="173">
        <v>0</v>
      </c>
      <c r="S133" s="173">
        <v>0</v>
      </c>
      <c r="T133" s="173">
        <v>0</v>
      </c>
      <c r="U133" s="173">
        <v>0</v>
      </c>
      <c r="V133" s="173">
        <v>0</v>
      </c>
      <c r="W133" s="175" t="s">
        <v>2473</v>
      </c>
      <c r="X133" s="175" t="s">
        <v>145</v>
      </c>
      <c r="Y133" s="78" t="s">
        <v>145</v>
      </c>
      <c r="Z133" s="78" t="s">
        <v>145</v>
      </c>
      <c r="AB133" s="78" t="s">
        <v>145</v>
      </c>
    </row>
    <row r="134" spans="1:28" ht="30" customHeight="1">
      <c r="A134" s="175" t="s">
        <v>3437</v>
      </c>
      <c r="B134" s="175" t="s">
        <v>414</v>
      </c>
      <c r="C134" s="175" t="s">
        <v>415</v>
      </c>
      <c r="D134" s="175" t="s">
        <v>381</v>
      </c>
      <c r="E134" s="173">
        <v>0</v>
      </c>
      <c r="F134" s="175" t="s">
        <v>145</v>
      </c>
      <c r="G134" s="173">
        <v>0</v>
      </c>
      <c r="H134" s="175" t="s">
        <v>145</v>
      </c>
      <c r="I134" s="173">
        <v>0</v>
      </c>
      <c r="J134" s="175" t="s">
        <v>145</v>
      </c>
      <c r="K134" s="173">
        <v>0</v>
      </c>
      <c r="L134" s="175" t="s">
        <v>145</v>
      </c>
      <c r="M134" s="173">
        <v>0</v>
      </c>
      <c r="N134" s="175" t="s">
        <v>145</v>
      </c>
      <c r="O134" s="173">
        <v>0</v>
      </c>
      <c r="P134" s="173">
        <v>0</v>
      </c>
      <c r="Q134" s="173">
        <v>0</v>
      </c>
      <c r="R134" s="173">
        <v>0</v>
      </c>
      <c r="S134" s="173">
        <v>0</v>
      </c>
      <c r="T134" s="173">
        <v>0</v>
      </c>
      <c r="U134" s="173">
        <v>0</v>
      </c>
      <c r="V134" s="173">
        <v>0</v>
      </c>
      <c r="W134" s="175" t="s">
        <v>2474</v>
      </c>
      <c r="X134" s="175" t="s">
        <v>145</v>
      </c>
      <c r="Y134" s="78" t="s">
        <v>145</v>
      </c>
      <c r="Z134" s="78" t="s">
        <v>145</v>
      </c>
      <c r="AB134" s="78" t="s">
        <v>145</v>
      </c>
    </row>
    <row r="135" spans="1:28" ht="30" customHeight="1">
      <c r="A135" s="175" t="s">
        <v>5430</v>
      </c>
      <c r="B135" s="175" t="s">
        <v>414</v>
      </c>
      <c r="C135" s="175" t="s">
        <v>1785</v>
      </c>
      <c r="D135" s="175" t="s">
        <v>381</v>
      </c>
      <c r="E135" s="173">
        <v>0</v>
      </c>
      <c r="F135" s="175" t="s">
        <v>145</v>
      </c>
      <c r="G135" s="173">
        <v>0</v>
      </c>
      <c r="H135" s="175" t="s">
        <v>145</v>
      </c>
      <c r="I135" s="173">
        <v>0</v>
      </c>
      <c r="J135" s="175" t="s">
        <v>145</v>
      </c>
      <c r="K135" s="173">
        <v>0</v>
      </c>
      <c r="L135" s="175" t="s">
        <v>145</v>
      </c>
      <c r="M135" s="173">
        <v>0</v>
      </c>
      <c r="N135" s="175" t="s">
        <v>145</v>
      </c>
      <c r="O135" s="173">
        <v>0</v>
      </c>
      <c r="P135" s="173">
        <v>0</v>
      </c>
      <c r="Q135" s="173">
        <v>0</v>
      </c>
      <c r="R135" s="173">
        <v>0</v>
      </c>
      <c r="S135" s="173">
        <v>0</v>
      </c>
      <c r="T135" s="173">
        <v>0</v>
      </c>
      <c r="U135" s="173">
        <v>0</v>
      </c>
      <c r="V135" s="173">
        <v>0</v>
      </c>
      <c r="W135" s="175" t="s">
        <v>2475</v>
      </c>
      <c r="X135" s="175" t="s">
        <v>145</v>
      </c>
      <c r="Y135" s="78" t="s">
        <v>145</v>
      </c>
      <c r="Z135" s="78" t="s">
        <v>145</v>
      </c>
      <c r="AB135" s="78" t="s">
        <v>145</v>
      </c>
    </row>
    <row r="136" spans="1:28" ht="30" customHeight="1">
      <c r="A136" s="175" t="s">
        <v>3439</v>
      </c>
      <c r="B136" s="175" t="s">
        <v>414</v>
      </c>
      <c r="C136" s="175" t="s">
        <v>416</v>
      </c>
      <c r="D136" s="175" t="s">
        <v>381</v>
      </c>
      <c r="E136" s="173">
        <v>0</v>
      </c>
      <c r="F136" s="175" t="s">
        <v>145</v>
      </c>
      <c r="G136" s="173">
        <v>0</v>
      </c>
      <c r="H136" s="175" t="s">
        <v>145</v>
      </c>
      <c r="I136" s="173">
        <v>0</v>
      </c>
      <c r="J136" s="175" t="s">
        <v>145</v>
      </c>
      <c r="K136" s="173">
        <v>0</v>
      </c>
      <c r="L136" s="175" t="s">
        <v>145</v>
      </c>
      <c r="M136" s="173">
        <v>0</v>
      </c>
      <c r="N136" s="175" t="s">
        <v>145</v>
      </c>
      <c r="O136" s="173">
        <v>0</v>
      </c>
      <c r="P136" s="173">
        <v>0</v>
      </c>
      <c r="Q136" s="173">
        <v>0</v>
      </c>
      <c r="R136" s="173">
        <v>0</v>
      </c>
      <c r="S136" s="173">
        <v>0</v>
      </c>
      <c r="T136" s="173">
        <v>0</v>
      </c>
      <c r="U136" s="173">
        <v>0</v>
      </c>
      <c r="V136" s="173">
        <v>0</v>
      </c>
      <c r="W136" s="175" t="s">
        <v>2476</v>
      </c>
      <c r="X136" s="175" t="s">
        <v>145</v>
      </c>
      <c r="Y136" s="78" t="s">
        <v>145</v>
      </c>
      <c r="Z136" s="78" t="s">
        <v>145</v>
      </c>
      <c r="AB136" s="78" t="s">
        <v>145</v>
      </c>
    </row>
    <row r="137" spans="1:28" ht="30" customHeight="1">
      <c r="A137" s="175" t="s">
        <v>3441</v>
      </c>
      <c r="B137" s="175" t="s">
        <v>414</v>
      </c>
      <c r="C137" s="175" t="s">
        <v>417</v>
      </c>
      <c r="D137" s="175" t="s">
        <v>381</v>
      </c>
      <c r="E137" s="173">
        <v>0</v>
      </c>
      <c r="F137" s="175" t="s">
        <v>145</v>
      </c>
      <c r="G137" s="173">
        <v>0</v>
      </c>
      <c r="H137" s="175" t="s">
        <v>145</v>
      </c>
      <c r="I137" s="173">
        <v>0</v>
      </c>
      <c r="J137" s="175" t="s">
        <v>145</v>
      </c>
      <c r="K137" s="173">
        <v>0</v>
      </c>
      <c r="L137" s="175" t="s">
        <v>145</v>
      </c>
      <c r="M137" s="173">
        <v>0</v>
      </c>
      <c r="N137" s="175" t="s">
        <v>145</v>
      </c>
      <c r="O137" s="173">
        <v>0</v>
      </c>
      <c r="P137" s="173">
        <v>0</v>
      </c>
      <c r="Q137" s="173">
        <v>0</v>
      </c>
      <c r="R137" s="173">
        <v>0</v>
      </c>
      <c r="S137" s="173">
        <v>0</v>
      </c>
      <c r="T137" s="173">
        <v>0</v>
      </c>
      <c r="U137" s="173">
        <v>0</v>
      </c>
      <c r="V137" s="173">
        <v>0</v>
      </c>
      <c r="W137" s="175" t="s">
        <v>2478</v>
      </c>
      <c r="X137" s="175" t="s">
        <v>145</v>
      </c>
      <c r="Y137" s="78" t="s">
        <v>145</v>
      </c>
      <c r="Z137" s="78" t="s">
        <v>145</v>
      </c>
      <c r="AB137" s="78" t="s">
        <v>145</v>
      </c>
    </row>
    <row r="138" spans="1:28" ht="30" customHeight="1">
      <c r="A138" s="175" t="s">
        <v>4192</v>
      </c>
      <c r="B138" s="175" t="s">
        <v>1102</v>
      </c>
      <c r="C138" s="175" t="s">
        <v>1103</v>
      </c>
      <c r="D138" s="175" t="s">
        <v>381</v>
      </c>
      <c r="E138" s="173">
        <v>124620</v>
      </c>
      <c r="F138" s="175" t="s">
        <v>145</v>
      </c>
      <c r="G138" s="173">
        <v>0</v>
      </c>
      <c r="H138" s="175" t="s">
        <v>145</v>
      </c>
      <c r="I138" s="173">
        <v>0</v>
      </c>
      <c r="J138" s="175" t="s">
        <v>145</v>
      </c>
      <c r="K138" s="173">
        <v>0</v>
      </c>
      <c r="L138" s="175" t="s">
        <v>145</v>
      </c>
      <c r="M138" s="173">
        <v>0</v>
      </c>
      <c r="N138" s="175" t="s">
        <v>145</v>
      </c>
      <c r="O138" s="173">
        <f>SMALL(E138:M138,COUNTIF(E138:M138,0)+1)</f>
        <v>124620</v>
      </c>
      <c r="P138" s="173">
        <v>0</v>
      </c>
      <c r="Q138" s="173">
        <v>0</v>
      </c>
      <c r="R138" s="173">
        <v>0</v>
      </c>
      <c r="S138" s="173">
        <v>0</v>
      </c>
      <c r="T138" s="173">
        <v>0</v>
      </c>
      <c r="U138" s="173">
        <v>0</v>
      </c>
      <c r="V138" s="173">
        <v>0</v>
      </c>
      <c r="W138" s="175" t="s">
        <v>2480</v>
      </c>
      <c r="X138" s="175" t="s">
        <v>2418</v>
      </c>
      <c r="Y138" s="78" t="s">
        <v>145</v>
      </c>
      <c r="Z138" s="78" t="s">
        <v>145</v>
      </c>
      <c r="AB138" s="78" t="s">
        <v>145</v>
      </c>
    </row>
    <row r="139" spans="1:28" ht="30" customHeight="1">
      <c r="A139" s="175" t="s">
        <v>4194</v>
      </c>
      <c r="B139" s="175" t="s">
        <v>1102</v>
      </c>
      <c r="C139" s="175" t="s">
        <v>1105</v>
      </c>
      <c r="D139" s="175" t="s">
        <v>381</v>
      </c>
      <c r="E139" s="173">
        <v>111580</v>
      </c>
      <c r="F139" s="175" t="s">
        <v>145</v>
      </c>
      <c r="G139" s="173">
        <v>0</v>
      </c>
      <c r="H139" s="175" t="s">
        <v>145</v>
      </c>
      <c r="I139" s="173">
        <v>0</v>
      </c>
      <c r="J139" s="175" t="s">
        <v>145</v>
      </c>
      <c r="K139" s="173">
        <v>0</v>
      </c>
      <c r="L139" s="175" t="s">
        <v>145</v>
      </c>
      <c r="M139" s="173">
        <v>0</v>
      </c>
      <c r="N139" s="175" t="s">
        <v>145</v>
      </c>
      <c r="O139" s="173">
        <f>SMALL(E139:M139,COUNTIF(E139:M139,0)+1)</f>
        <v>111580</v>
      </c>
      <c r="P139" s="173">
        <v>0</v>
      </c>
      <c r="Q139" s="173">
        <v>0</v>
      </c>
      <c r="R139" s="173">
        <v>0</v>
      </c>
      <c r="S139" s="173">
        <v>0</v>
      </c>
      <c r="T139" s="173">
        <v>0</v>
      </c>
      <c r="U139" s="173">
        <v>0</v>
      </c>
      <c r="V139" s="173">
        <v>0</v>
      </c>
      <c r="W139" s="175" t="s">
        <v>2481</v>
      </c>
      <c r="X139" s="175" t="s">
        <v>2420</v>
      </c>
      <c r="Y139" s="78" t="s">
        <v>145</v>
      </c>
      <c r="Z139" s="78" t="s">
        <v>145</v>
      </c>
      <c r="AB139" s="78" t="s">
        <v>145</v>
      </c>
    </row>
    <row r="140" spans="1:28" ht="30" customHeight="1">
      <c r="A140" s="175" t="s">
        <v>4196</v>
      </c>
      <c r="B140" s="175" t="s">
        <v>1102</v>
      </c>
      <c r="C140" s="175" t="s">
        <v>1107</v>
      </c>
      <c r="D140" s="175" t="s">
        <v>381</v>
      </c>
      <c r="E140" s="173">
        <v>107520</v>
      </c>
      <c r="F140" s="175" t="s">
        <v>145</v>
      </c>
      <c r="G140" s="173">
        <v>0</v>
      </c>
      <c r="H140" s="175" t="s">
        <v>145</v>
      </c>
      <c r="I140" s="173">
        <v>0</v>
      </c>
      <c r="J140" s="175" t="s">
        <v>145</v>
      </c>
      <c r="K140" s="173">
        <v>0</v>
      </c>
      <c r="L140" s="175" t="s">
        <v>145</v>
      </c>
      <c r="M140" s="173">
        <v>0</v>
      </c>
      <c r="N140" s="175" t="s">
        <v>145</v>
      </c>
      <c r="O140" s="173">
        <f>SMALL(E140:M140,COUNTIF(E140:M140,0)+1)</f>
        <v>107520</v>
      </c>
      <c r="P140" s="173">
        <v>0</v>
      </c>
      <c r="Q140" s="173">
        <v>0</v>
      </c>
      <c r="R140" s="173">
        <v>0</v>
      </c>
      <c r="S140" s="173">
        <v>0</v>
      </c>
      <c r="T140" s="173">
        <v>0</v>
      </c>
      <c r="U140" s="173">
        <v>0</v>
      </c>
      <c r="V140" s="173">
        <v>0</v>
      </c>
      <c r="W140" s="175" t="s">
        <v>2483</v>
      </c>
      <c r="X140" s="175" t="s">
        <v>2422</v>
      </c>
      <c r="Y140" s="78" t="s">
        <v>145</v>
      </c>
      <c r="Z140" s="78" t="s">
        <v>145</v>
      </c>
      <c r="AB140" s="78" t="s">
        <v>145</v>
      </c>
    </row>
    <row r="141" spans="1:28" ht="30" customHeight="1">
      <c r="A141" s="175" t="s">
        <v>4198</v>
      </c>
      <c r="B141" s="175" t="s">
        <v>1102</v>
      </c>
      <c r="C141" s="175" t="s">
        <v>1109</v>
      </c>
      <c r="D141" s="175" t="s">
        <v>381</v>
      </c>
      <c r="E141" s="173">
        <v>105810</v>
      </c>
      <c r="F141" s="175" t="s">
        <v>145</v>
      </c>
      <c r="G141" s="173">
        <v>0</v>
      </c>
      <c r="H141" s="175" t="s">
        <v>145</v>
      </c>
      <c r="I141" s="173">
        <v>0</v>
      </c>
      <c r="J141" s="175" t="s">
        <v>145</v>
      </c>
      <c r="K141" s="173">
        <v>0</v>
      </c>
      <c r="L141" s="175" t="s">
        <v>145</v>
      </c>
      <c r="M141" s="173">
        <v>0</v>
      </c>
      <c r="N141" s="175" t="s">
        <v>145</v>
      </c>
      <c r="O141" s="173">
        <f>SMALL(E141:M141,COUNTIF(E141:M141,0)+1)</f>
        <v>105810</v>
      </c>
      <c r="P141" s="173">
        <v>0</v>
      </c>
      <c r="Q141" s="173">
        <v>0</v>
      </c>
      <c r="R141" s="173">
        <v>0</v>
      </c>
      <c r="S141" s="173">
        <v>0</v>
      </c>
      <c r="T141" s="173">
        <v>0</v>
      </c>
      <c r="U141" s="173">
        <v>0</v>
      </c>
      <c r="V141" s="173">
        <v>0</v>
      </c>
      <c r="W141" s="175" t="s">
        <v>2484</v>
      </c>
      <c r="X141" s="175" t="s">
        <v>2424</v>
      </c>
      <c r="Y141" s="78" t="s">
        <v>145</v>
      </c>
      <c r="Z141" s="78" t="s">
        <v>145</v>
      </c>
      <c r="AB141" s="78" t="s">
        <v>145</v>
      </c>
    </row>
    <row r="142" spans="1:28" ht="30" customHeight="1">
      <c r="A142" s="175" t="s">
        <v>4725</v>
      </c>
      <c r="B142" s="175" t="s">
        <v>900</v>
      </c>
      <c r="C142" s="175" t="s">
        <v>1615</v>
      </c>
      <c r="D142" s="175" t="s">
        <v>1273</v>
      </c>
      <c r="E142" s="173">
        <v>0</v>
      </c>
      <c r="F142" s="175" t="s">
        <v>145</v>
      </c>
      <c r="G142" s="173">
        <v>0</v>
      </c>
      <c r="H142" s="175" t="s">
        <v>145</v>
      </c>
      <c r="I142" s="173">
        <v>0</v>
      </c>
      <c r="J142" s="175" t="s">
        <v>145</v>
      </c>
      <c r="K142" s="173">
        <v>0</v>
      </c>
      <c r="L142" s="175" t="s">
        <v>145</v>
      </c>
      <c r="M142" s="173">
        <v>0</v>
      </c>
      <c r="N142" s="175" t="s">
        <v>145</v>
      </c>
      <c r="O142" s="173">
        <v>0</v>
      </c>
      <c r="P142" s="173">
        <v>0</v>
      </c>
      <c r="Q142" s="173">
        <v>0</v>
      </c>
      <c r="R142" s="173">
        <v>0</v>
      </c>
      <c r="S142" s="173">
        <v>0</v>
      </c>
      <c r="T142" s="173">
        <v>0</v>
      </c>
      <c r="U142" s="173">
        <v>0</v>
      </c>
      <c r="V142" s="173">
        <v>0</v>
      </c>
      <c r="W142" s="175" t="s">
        <v>2487</v>
      </c>
      <c r="X142" s="175" t="s">
        <v>1576</v>
      </c>
      <c r="Y142" s="78" t="s">
        <v>145</v>
      </c>
      <c r="Z142" s="78" t="s">
        <v>145</v>
      </c>
      <c r="AB142" s="78" t="s">
        <v>145</v>
      </c>
    </row>
    <row r="143" spans="1:28" ht="30" customHeight="1">
      <c r="A143" s="175" t="s">
        <v>3988</v>
      </c>
      <c r="B143" s="175" t="s">
        <v>900</v>
      </c>
      <c r="C143" s="175" t="s">
        <v>903</v>
      </c>
      <c r="D143" s="175" t="s">
        <v>901</v>
      </c>
      <c r="E143" s="173">
        <v>0</v>
      </c>
      <c r="F143" s="175" t="s">
        <v>145</v>
      </c>
      <c r="G143" s="173">
        <v>7545.45</v>
      </c>
      <c r="H143" s="175" t="s">
        <v>2426</v>
      </c>
      <c r="I143" s="173">
        <v>8818.18</v>
      </c>
      <c r="J143" s="175" t="s">
        <v>2320</v>
      </c>
      <c r="K143" s="173">
        <v>0</v>
      </c>
      <c r="L143" s="175" t="s">
        <v>145</v>
      </c>
      <c r="M143" s="173">
        <v>0</v>
      </c>
      <c r="N143" s="175" t="s">
        <v>145</v>
      </c>
      <c r="O143" s="173">
        <f t="shared" ref="O143:O153" si="6">SMALL(E143:M143,COUNTIF(E143:M143,0)+1)</f>
        <v>7545.45</v>
      </c>
      <c r="P143" s="173">
        <v>0</v>
      </c>
      <c r="Q143" s="173">
        <v>0</v>
      </c>
      <c r="R143" s="173">
        <v>0</v>
      </c>
      <c r="S143" s="173">
        <v>0</v>
      </c>
      <c r="T143" s="173">
        <v>0</v>
      </c>
      <c r="U143" s="173">
        <v>0</v>
      </c>
      <c r="V143" s="173">
        <v>0</v>
      </c>
      <c r="W143" s="175" t="s">
        <v>2488</v>
      </c>
      <c r="X143" s="175" t="s">
        <v>145</v>
      </c>
      <c r="Y143" s="78" t="s">
        <v>145</v>
      </c>
      <c r="Z143" s="78" t="s">
        <v>145</v>
      </c>
      <c r="AB143" s="78" t="s">
        <v>145</v>
      </c>
    </row>
    <row r="144" spans="1:28" ht="30" customHeight="1">
      <c r="A144" s="175" t="s">
        <v>5962</v>
      </c>
      <c r="B144" s="175" t="s">
        <v>900</v>
      </c>
      <c r="C144" s="175" t="s">
        <v>5961</v>
      </c>
      <c r="D144" s="175" t="s">
        <v>1273</v>
      </c>
      <c r="E144" s="173">
        <v>0</v>
      </c>
      <c r="F144" s="175" t="s">
        <v>145</v>
      </c>
      <c r="G144" s="173">
        <v>168.18</v>
      </c>
      <c r="H144" s="175" t="s">
        <v>2426</v>
      </c>
      <c r="I144" s="173">
        <v>181.81</v>
      </c>
      <c r="J144" s="175" t="s">
        <v>2320</v>
      </c>
      <c r="K144" s="173">
        <v>0</v>
      </c>
      <c r="L144" s="175" t="s">
        <v>145</v>
      </c>
      <c r="M144" s="173">
        <v>0</v>
      </c>
      <c r="N144" s="175" t="s">
        <v>145</v>
      </c>
      <c r="O144" s="173">
        <f t="shared" si="6"/>
        <v>168.18</v>
      </c>
      <c r="P144" s="173">
        <v>0</v>
      </c>
      <c r="Q144" s="173">
        <v>0</v>
      </c>
      <c r="R144" s="173">
        <v>0</v>
      </c>
      <c r="S144" s="173">
        <v>0</v>
      </c>
      <c r="T144" s="173">
        <v>0</v>
      </c>
      <c r="U144" s="173">
        <v>0</v>
      </c>
      <c r="V144" s="173">
        <v>0</v>
      </c>
      <c r="W144" s="175" t="s">
        <v>2489</v>
      </c>
      <c r="X144" s="175" t="s">
        <v>145</v>
      </c>
      <c r="Y144" s="78" t="s">
        <v>145</v>
      </c>
      <c r="Z144" s="78" t="s">
        <v>145</v>
      </c>
      <c r="AB144" s="78" t="s">
        <v>145</v>
      </c>
    </row>
    <row r="145" spans="1:28" ht="30" customHeight="1">
      <c r="A145" s="175" t="s">
        <v>4709</v>
      </c>
      <c r="B145" s="175" t="s">
        <v>1602</v>
      </c>
      <c r="C145" s="175" t="s">
        <v>1603</v>
      </c>
      <c r="D145" s="175" t="s">
        <v>1273</v>
      </c>
      <c r="E145" s="173">
        <v>0</v>
      </c>
      <c r="F145" s="175" t="s">
        <v>145</v>
      </c>
      <c r="G145" s="173">
        <v>375</v>
      </c>
      <c r="H145" s="175" t="s">
        <v>2426</v>
      </c>
      <c r="I145" s="173">
        <v>445.45</v>
      </c>
      <c r="J145" s="175" t="s">
        <v>2320</v>
      </c>
      <c r="K145" s="173">
        <v>0</v>
      </c>
      <c r="L145" s="175" t="s">
        <v>145</v>
      </c>
      <c r="M145" s="173">
        <v>0</v>
      </c>
      <c r="N145" s="175" t="s">
        <v>145</v>
      </c>
      <c r="O145" s="173">
        <f t="shared" si="6"/>
        <v>375</v>
      </c>
      <c r="P145" s="173">
        <v>0</v>
      </c>
      <c r="Q145" s="173">
        <v>0</v>
      </c>
      <c r="R145" s="173">
        <v>0</v>
      </c>
      <c r="S145" s="173">
        <v>0</v>
      </c>
      <c r="T145" s="173">
        <v>0</v>
      </c>
      <c r="U145" s="173">
        <v>0</v>
      </c>
      <c r="V145" s="173">
        <v>0</v>
      </c>
      <c r="W145" s="175" t="s">
        <v>2491</v>
      </c>
      <c r="X145" s="175" t="s">
        <v>145</v>
      </c>
      <c r="Y145" s="78" t="s">
        <v>145</v>
      </c>
      <c r="Z145" s="78" t="s">
        <v>145</v>
      </c>
      <c r="AB145" s="78" t="s">
        <v>145</v>
      </c>
    </row>
    <row r="146" spans="1:28" ht="30" customHeight="1">
      <c r="A146" s="175" t="s">
        <v>4598</v>
      </c>
      <c r="B146" s="175" t="s">
        <v>1592</v>
      </c>
      <c r="C146" s="175" t="s">
        <v>1593</v>
      </c>
      <c r="D146" s="175" t="s">
        <v>358</v>
      </c>
      <c r="E146" s="173">
        <v>0</v>
      </c>
      <c r="F146" s="175" t="s">
        <v>145</v>
      </c>
      <c r="G146" s="173">
        <v>2170</v>
      </c>
      <c r="H146" s="175" t="s">
        <v>2429</v>
      </c>
      <c r="I146" s="173">
        <v>2101</v>
      </c>
      <c r="J146" s="175" t="s">
        <v>2430</v>
      </c>
      <c r="K146" s="173">
        <v>0</v>
      </c>
      <c r="L146" s="175" t="s">
        <v>145</v>
      </c>
      <c r="M146" s="173">
        <v>0</v>
      </c>
      <c r="N146" s="175" t="s">
        <v>145</v>
      </c>
      <c r="O146" s="173">
        <f t="shared" si="6"/>
        <v>2101</v>
      </c>
      <c r="P146" s="173">
        <v>0</v>
      </c>
      <c r="Q146" s="173">
        <v>0</v>
      </c>
      <c r="R146" s="173">
        <v>0</v>
      </c>
      <c r="S146" s="173">
        <v>0</v>
      </c>
      <c r="T146" s="173">
        <v>0</v>
      </c>
      <c r="U146" s="173">
        <v>0</v>
      </c>
      <c r="V146" s="173">
        <v>0</v>
      </c>
      <c r="W146" s="175" t="s">
        <v>2493</v>
      </c>
      <c r="X146" s="175" t="s">
        <v>145</v>
      </c>
      <c r="Y146" s="78" t="s">
        <v>145</v>
      </c>
      <c r="Z146" s="78" t="s">
        <v>145</v>
      </c>
      <c r="AB146" s="78" t="s">
        <v>145</v>
      </c>
    </row>
    <row r="147" spans="1:28" ht="30" customHeight="1">
      <c r="A147" s="175" t="s">
        <v>6075</v>
      </c>
      <c r="B147" s="175" t="s">
        <v>1848</v>
      </c>
      <c r="C147" s="175" t="s">
        <v>1849</v>
      </c>
      <c r="D147" s="175" t="s">
        <v>358</v>
      </c>
      <c r="E147" s="173">
        <v>632</v>
      </c>
      <c r="F147" s="175" t="s">
        <v>145</v>
      </c>
      <c r="G147" s="173">
        <v>730</v>
      </c>
      <c r="H147" s="175" t="s">
        <v>2432</v>
      </c>
      <c r="I147" s="173">
        <v>653</v>
      </c>
      <c r="J147" s="175" t="s">
        <v>2379</v>
      </c>
      <c r="K147" s="173">
        <v>0</v>
      </c>
      <c r="L147" s="175" t="s">
        <v>145</v>
      </c>
      <c r="M147" s="173">
        <v>0</v>
      </c>
      <c r="N147" s="175" t="s">
        <v>145</v>
      </c>
      <c r="O147" s="173">
        <f t="shared" si="6"/>
        <v>632</v>
      </c>
      <c r="P147" s="173">
        <v>0</v>
      </c>
      <c r="Q147" s="173">
        <v>0</v>
      </c>
      <c r="R147" s="173">
        <v>0</v>
      </c>
      <c r="S147" s="173">
        <v>0</v>
      </c>
      <c r="T147" s="173">
        <v>0</v>
      </c>
      <c r="U147" s="173">
        <v>0</v>
      </c>
      <c r="V147" s="173">
        <v>0</v>
      </c>
      <c r="W147" s="175" t="s">
        <v>2496</v>
      </c>
      <c r="X147" s="175" t="s">
        <v>145</v>
      </c>
      <c r="Y147" s="78" t="s">
        <v>145</v>
      </c>
      <c r="Z147" s="78" t="s">
        <v>145</v>
      </c>
      <c r="AB147" s="78" t="s">
        <v>145</v>
      </c>
    </row>
    <row r="148" spans="1:28" ht="30" customHeight="1">
      <c r="A148" s="175" t="s">
        <v>5436</v>
      </c>
      <c r="B148" s="175" t="s">
        <v>1786</v>
      </c>
      <c r="C148" s="175" t="s">
        <v>1787</v>
      </c>
      <c r="D148" s="175" t="s">
        <v>680</v>
      </c>
      <c r="E148" s="173">
        <v>0</v>
      </c>
      <c r="F148" s="175" t="s">
        <v>145</v>
      </c>
      <c r="G148" s="173">
        <v>125000</v>
      </c>
      <c r="H148" s="175" t="s">
        <v>2435</v>
      </c>
      <c r="I148" s="173">
        <v>0</v>
      </c>
      <c r="J148" s="175" t="s">
        <v>145</v>
      </c>
      <c r="K148" s="173">
        <v>0</v>
      </c>
      <c r="L148" s="175" t="s">
        <v>145</v>
      </c>
      <c r="M148" s="173">
        <v>0</v>
      </c>
      <c r="N148" s="175" t="s">
        <v>145</v>
      </c>
      <c r="O148" s="173">
        <f t="shared" si="6"/>
        <v>125000</v>
      </c>
      <c r="P148" s="173">
        <v>0</v>
      </c>
      <c r="Q148" s="173">
        <v>0</v>
      </c>
      <c r="R148" s="173">
        <v>0</v>
      </c>
      <c r="S148" s="173">
        <v>0</v>
      </c>
      <c r="T148" s="173">
        <v>0</v>
      </c>
      <c r="U148" s="173">
        <v>0</v>
      </c>
      <c r="V148" s="173">
        <v>0</v>
      </c>
      <c r="W148" s="175" t="s">
        <v>2498</v>
      </c>
      <c r="X148" s="175" t="s">
        <v>1647</v>
      </c>
      <c r="Y148" s="78" t="s">
        <v>145</v>
      </c>
      <c r="Z148" s="78" t="s">
        <v>145</v>
      </c>
      <c r="AB148" s="78" t="s">
        <v>145</v>
      </c>
    </row>
    <row r="149" spans="1:28" ht="30" customHeight="1">
      <c r="A149" s="175" t="s">
        <v>5287</v>
      </c>
      <c r="B149" s="175" t="s">
        <v>1753</v>
      </c>
      <c r="C149" s="175" t="s">
        <v>1754</v>
      </c>
      <c r="D149" s="175" t="s">
        <v>338</v>
      </c>
      <c r="E149" s="173">
        <v>0</v>
      </c>
      <c r="F149" s="175" t="s">
        <v>145</v>
      </c>
      <c r="G149" s="173">
        <v>0</v>
      </c>
      <c r="H149" s="175" t="s">
        <v>145</v>
      </c>
      <c r="I149" s="173">
        <v>0</v>
      </c>
      <c r="J149" s="175" t="s">
        <v>145</v>
      </c>
      <c r="K149" s="173">
        <v>0</v>
      </c>
      <c r="L149" s="175" t="s">
        <v>145</v>
      </c>
      <c r="M149" s="173">
        <v>200</v>
      </c>
      <c r="N149" s="175" t="s">
        <v>145</v>
      </c>
      <c r="O149" s="173">
        <f t="shared" si="6"/>
        <v>200</v>
      </c>
      <c r="P149" s="173">
        <v>0</v>
      </c>
      <c r="Q149" s="173">
        <v>0</v>
      </c>
      <c r="R149" s="173">
        <v>0</v>
      </c>
      <c r="S149" s="173">
        <v>0</v>
      </c>
      <c r="T149" s="173">
        <v>0</v>
      </c>
      <c r="U149" s="173">
        <v>0</v>
      </c>
      <c r="V149" s="173">
        <v>0</v>
      </c>
      <c r="W149" s="175" t="s">
        <v>2500</v>
      </c>
      <c r="X149" s="175" t="s">
        <v>145</v>
      </c>
      <c r="Y149" s="78" t="s">
        <v>145</v>
      </c>
      <c r="Z149" s="78" t="s">
        <v>145</v>
      </c>
      <c r="AB149" s="78" t="s">
        <v>145</v>
      </c>
    </row>
    <row r="150" spans="1:28" ht="30" customHeight="1">
      <c r="A150" s="175" t="s">
        <v>4446</v>
      </c>
      <c r="B150" s="175" t="s">
        <v>1498</v>
      </c>
      <c r="C150" s="175" t="s">
        <v>1499</v>
      </c>
      <c r="D150" s="175" t="s">
        <v>462</v>
      </c>
      <c r="E150" s="173">
        <v>25000</v>
      </c>
      <c r="F150" s="175" t="s">
        <v>145</v>
      </c>
      <c r="G150" s="173">
        <v>29000</v>
      </c>
      <c r="H150" s="175" t="s">
        <v>2439</v>
      </c>
      <c r="I150" s="173">
        <v>0</v>
      </c>
      <c r="J150" s="175" t="s">
        <v>145</v>
      </c>
      <c r="K150" s="173">
        <v>0</v>
      </c>
      <c r="L150" s="175" t="s">
        <v>145</v>
      </c>
      <c r="M150" s="173">
        <v>0</v>
      </c>
      <c r="N150" s="175" t="s">
        <v>145</v>
      </c>
      <c r="O150" s="173">
        <f t="shared" si="6"/>
        <v>25000</v>
      </c>
      <c r="P150" s="173">
        <v>0</v>
      </c>
      <c r="Q150" s="173">
        <v>0</v>
      </c>
      <c r="R150" s="173">
        <v>0</v>
      </c>
      <c r="S150" s="173">
        <v>0</v>
      </c>
      <c r="T150" s="173">
        <v>0</v>
      </c>
      <c r="U150" s="173">
        <v>0</v>
      </c>
      <c r="V150" s="173">
        <v>0</v>
      </c>
      <c r="W150" s="175" t="s">
        <v>2501</v>
      </c>
      <c r="X150" s="175" t="s">
        <v>145</v>
      </c>
      <c r="Y150" s="78" t="s">
        <v>145</v>
      </c>
      <c r="Z150" s="78" t="s">
        <v>145</v>
      </c>
      <c r="AB150" s="78" t="s">
        <v>145</v>
      </c>
    </row>
    <row r="151" spans="1:28" ht="30" customHeight="1">
      <c r="A151" s="175" t="s">
        <v>3964</v>
      </c>
      <c r="B151" s="175" t="s">
        <v>871</v>
      </c>
      <c r="C151" s="175" t="s">
        <v>872</v>
      </c>
      <c r="D151" s="175" t="s">
        <v>680</v>
      </c>
      <c r="E151" s="173">
        <v>0</v>
      </c>
      <c r="F151" s="175" t="s">
        <v>145</v>
      </c>
      <c r="G151" s="173">
        <v>12700</v>
      </c>
      <c r="H151" s="175" t="s">
        <v>2441</v>
      </c>
      <c r="I151" s="173">
        <v>0</v>
      </c>
      <c r="J151" s="175" t="s">
        <v>145</v>
      </c>
      <c r="K151" s="173">
        <v>0</v>
      </c>
      <c r="L151" s="175" t="s">
        <v>145</v>
      </c>
      <c r="M151" s="173">
        <v>0</v>
      </c>
      <c r="N151" s="175" t="s">
        <v>145</v>
      </c>
      <c r="O151" s="173">
        <f t="shared" si="6"/>
        <v>12700</v>
      </c>
      <c r="P151" s="173">
        <v>0</v>
      </c>
      <c r="Q151" s="173">
        <v>0</v>
      </c>
      <c r="R151" s="173">
        <v>0</v>
      </c>
      <c r="S151" s="173">
        <v>0</v>
      </c>
      <c r="T151" s="173">
        <v>0</v>
      </c>
      <c r="U151" s="173">
        <v>0</v>
      </c>
      <c r="V151" s="173">
        <v>0</v>
      </c>
      <c r="W151" s="175" t="s">
        <v>2502</v>
      </c>
      <c r="X151" s="175" t="s">
        <v>145</v>
      </c>
      <c r="Y151" s="78" t="s">
        <v>145</v>
      </c>
      <c r="Z151" s="78" t="s">
        <v>145</v>
      </c>
      <c r="AB151" s="78" t="s">
        <v>145</v>
      </c>
    </row>
    <row r="152" spans="1:28" ht="30" customHeight="1">
      <c r="A152" s="175" t="s">
        <v>5369</v>
      </c>
      <c r="B152" s="175" t="s">
        <v>1772</v>
      </c>
      <c r="C152" s="175" t="s">
        <v>1773</v>
      </c>
      <c r="D152" s="175" t="s">
        <v>537</v>
      </c>
      <c r="E152" s="173">
        <v>0</v>
      </c>
      <c r="F152" s="175" t="s">
        <v>145</v>
      </c>
      <c r="G152" s="173">
        <v>0</v>
      </c>
      <c r="H152" s="175" t="s">
        <v>145</v>
      </c>
      <c r="I152" s="173">
        <v>0</v>
      </c>
      <c r="J152" s="175" t="s">
        <v>145</v>
      </c>
      <c r="K152" s="173">
        <v>10000</v>
      </c>
      <c r="L152" s="175" t="s">
        <v>2443</v>
      </c>
      <c r="M152" s="173">
        <v>0</v>
      </c>
      <c r="N152" s="175" t="s">
        <v>145</v>
      </c>
      <c r="O152" s="173">
        <f t="shared" si="6"/>
        <v>10000</v>
      </c>
      <c r="P152" s="173">
        <v>0</v>
      </c>
      <c r="Q152" s="173">
        <v>0</v>
      </c>
      <c r="R152" s="173">
        <v>0</v>
      </c>
      <c r="S152" s="173">
        <v>0</v>
      </c>
      <c r="T152" s="173">
        <v>0</v>
      </c>
      <c r="U152" s="173">
        <v>0</v>
      </c>
      <c r="V152" s="173">
        <v>0</v>
      </c>
      <c r="W152" s="175" t="s">
        <v>2503</v>
      </c>
      <c r="X152" s="175" t="s">
        <v>145</v>
      </c>
      <c r="Y152" s="78" t="s">
        <v>145</v>
      </c>
      <c r="Z152" s="78" t="s">
        <v>145</v>
      </c>
      <c r="AB152" s="78" t="s">
        <v>145</v>
      </c>
    </row>
    <row r="153" spans="1:28" ht="30" customHeight="1">
      <c r="A153" s="175" t="s">
        <v>3586</v>
      </c>
      <c r="B153" s="175" t="s">
        <v>460</v>
      </c>
      <c r="C153" s="175" t="s">
        <v>461</v>
      </c>
      <c r="D153" s="175" t="s">
        <v>462</v>
      </c>
      <c r="E153" s="173">
        <v>0</v>
      </c>
      <c r="F153" s="175" t="s">
        <v>145</v>
      </c>
      <c r="G153" s="173">
        <v>85</v>
      </c>
      <c r="H153" s="175" t="s">
        <v>2445</v>
      </c>
      <c r="I153" s="173">
        <v>85</v>
      </c>
      <c r="J153" s="175" t="s">
        <v>2446</v>
      </c>
      <c r="K153" s="173">
        <v>0</v>
      </c>
      <c r="L153" s="175" t="s">
        <v>145</v>
      </c>
      <c r="M153" s="173">
        <v>0</v>
      </c>
      <c r="N153" s="175" t="s">
        <v>145</v>
      </c>
      <c r="O153" s="173">
        <f t="shared" si="6"/>
        <v>85</v>
      </c>
      <c r="P153" s="173">
        <v>0</v>
      </c>
      <c r="Q153" s="173">
        <v>0</v>
      </c>
      <c r="R153" s="173">
        <v>0</v>
      </c>
      <c r="S153" s="173">
        <v>0</v>
      </c>
      <c r="T153" s="173">
        <v>0</v>
      </c>
      <c r="U153" s="173">
        <v>0</v>
      </c>
      <c r="V153" s="173">
        <v>0</v>
      </c>
      <c r="W153" s="175" t="s">
        <v>2504</v>
      </c>
      <c r="X153" s="175" t="s">
        <v>145</v>
      </c>
      <c r="Y153" s="78" t="s">
        <v>145</v>
      </c>
      <c r="Z153" s="78" t="s">
        <v>145</v>
      </c>
      <c r="AB153" s="78" t="s">
        <v>145</v>
      </c>
    </row>
    <row r="154" spans="1:28" ht="30" customHeight="1">
      <c r="A154" s="175" t="s">
        <v>4663</v>
      </c>
      <c r="B154" s="175" t="s">
        <v>993</v>
      </c>
      <c r="C154" s="175" t="s">
        <v>1597</v>
      </c>
      <c r="D154" s="175" t="s">
        <v>462</v>
      </c>
      <c r="E154" s="173">
        <v>0</v>
      </c>
      <c r="F154" s="175" t="s">
        <v>145</v>
      </c>
      <c r="G154" s="173">
        <v>0</v>
      </c>
      <c r="H154" s="175" t="s">
        <v>145</v>
      </c>
      <c r="I154" s="173">
        <v>0</v>
      </c>
      <c r="J154" s="175" t="s">
        <v>145</v>
      </c>
      <c r="K154" s="173">
        <v>0</v>
      </c>
      <c r="L154" s="175" t="s">
        <v>145</v>
      </c>
      <c r="M154" s="173">
        <v>0</v>
      </c>
      <c r="N154" s="175" t="s">
        <v>145</v>
      </c>
      <c r="O154" s="173">
        <v>0</v>
      </c>
      <c r="P154" s="173">
        <v>0</v>
      </c>
      <c r="Q154" s="173">
        <v>0</v>
      </c>
      <c r="R154" s="173">
        <v>0</v>
      </c>
      <c r="S154" s="173">
        <v>0</v>
      </c>
      <c r="T154" s="173">
        <v>0</v>
      </c>
      <c r="U154" s="173">
        <v>0</v>
      </c>
      <c r="V154" s="173">
        <v>0</v>
      </c>
      <c r="W154" s="175" t="s">
        <v>2505</v>
      </c>
      <c r="X154" s="175" t="s">
        <v>1576</v>
      </c>
      <c r="Y154" s="78" t="s">
        <v>145</v>
      </c>
      <c r="Z154" s="78" t="s">
        <v>145</v>
      </c>
      <c r="AB154" s="78" t="s">
        <v>145</v>
      </c>
    </row>
    <row r="155" spans="1:28" ht="30" customHeight="1">
      <c r="A155" s="175" t="s">
        <v>4671</v>
      </c>
      <c r="B155" s="175" t="s">
        <v>1598</v>
      </c>
      <c r="C155" s="175" t="s">
        <v>1599</v>
      </c>
      <c r="D155" s="175" t="s">
        <v>358</v>
      </c>
      <c r="E155" s="173">
        <v>0</v>
      </c>
      <c r="F155" s="175" t="s">
        <v>145</v>
      </c>
      <c r="G155" s="173">
        <v>58500</v>
      </c>
      <c r="H155" s="175" t="s">
        <v>2449</v>
      </c>
      <c r="I155" s="173">
        <v>0</v>
      </c>
      <c r="J155" s="175" t="s">
        <v>145</v>
      </c>
      <c r="K155" s="173">
        <v>0</v>
      </c>
      <c r="L155" s="175" t="s">
        <v>145</v>
      </c>
      <c r="M155" s="173">
        <v>0</v>
      </c>
      <c r="N155" s="175" t="s">
        <v>145</v>
      </c>
      <c r="O155" s="173">
        <f t="shared" ref="O155:O168" si="7">SMALL(E155:M155,COUNTIF(E155:M155,0)+1)</f>
        <v>58500</v>
      </c>
      <c r="P155" s="173">
        <v>0</v>
      </c>
      <c r="Q155" s="173">
        <v>0</v>
      </c>
      <c r="R155" s="173">
        <v>0</v>
      </c>
      <c r="S155" s="173">
        <v>0</v>
      </c>
      <c r="T155" s="173">
        <v>0</v>
      </c>
      <c r="U155" s="173">
        <v>0</v>
      </c>
      <c r="V155" s="173">
        <v>0</v>
      </c>
      <c r="W155" s="175" t="s">
        <v>2506</v>
      </c>
      <c r="X155" s="175" t="s">
        <v>145</v>
      </c>
      <c r="Y155" s="78" t="s">
        <v>145</v>
      </c>
      <c r="Z155" s="78" t="s">
        <v>145</v>
      </c>
      <c r="AB155" s="78" t="s">
        <v>145</v>
      </c>
    </row>
    <row r="156" spans="1:28" ht="30" customHeight="1">
      <c r="A156" s="175" t="s">
        <v>3606</v>
      </c>
      <c r="B156" s="175" t="s">
        <v>486</v>
      </c>
      <c r="C156" s="175" t="s">
        <v>487</v>
      </c>
      <c r="D156" s="175" t="s">
        <v>358</v>
      </c>
      <c r="E156" s="173">
        <v>15000</v>
      </c>
      <c r="F156" s="175" t="s">
        <v>145</v>
      </c>
      <c r="G156" s="173">
        <v>0</v>
      </c>
      <c r="H156" s="175" t="s">
        <v>145</v>
      </c>
      <c r="I156" s="173">
        <v>0</v>
      </c>
      <c r="J156" s="175" t="s">
        <v>145</v>
      </c>
      <c r="K156" s="173">
        <v>0</v>
      </c>
      <c r="L156" s="175" t="s">
        <v>145</v>
      </c>
      <c r="M156" s="173">
        <v>0</v>
      </c>
      <c r="N156" s="175" t="s">
        <v>145</v>
      </c>
      <c r="O156" s="173">
        <f t="shared" si="7"/>
        <v>15000</v>
      </c>
      <c r="P156" s="173">
        <v>0</v>
      </c>
      <c r="Q156" s="173">
        <v>0</v>
      </c>
      <c r="R156" s="173">
        <v>0</v>
      </c>
      <c r="S156" s="173">
        <v>0</v>
      </c>
      <c r="T156" s="173">
        <v>0</v>
      </c>
      <c r="U156" s="173">
        <v>0</v>
      </c>
      <c r="V156" s="173">
        <v>0</v>
      </c>
      <c r="W156" s="175" t="s">
        <v>2507</v>
      </c>
      <c r="X156" s="175" t="s">
        <v>145</v>
      </c>
      <c r="Y156" s="78" t="s">
        <v>145</v>
      </c>
      <c r="Z156" s="78" t="s">
        <v>145</v>
      </c>
      <c r="AB156" s="78" t="s">
        <v>145</v>
      </c>
    </row>
    <row r="157" spans="1:28" ht="30" customHeight="1">
      <c r="A157" s="175" t="s">
        <v>3608</v>
      </c>
      <c r="B157" s="175" t="s">
        <v>488</v>
      </c>
      <c r="C157" s="175" t="s">
        <v>489</v>
      </c>
      <c r="D157" s="175" t="s">
        <v>358</v>
      </c>
      <c r="E157" s="173">
        <v>15000</v>
      </c>
      <c r="F157" s="175" t="s">
        <v>145</v>
      </c>
      <c r="G157" s="173">
        <v>19000</v>
      </c>
      <c r="H157" s="175" t="s">
        <v>2452</v>
      </c>
      <c r="I157" s="173">
        <v>15000</v>
      </c>
      <c r="J157" s="175" t="s">
        <v>2453</v>
      </c>
      <c r="K157" s="173">
        <v>0</v>
      </c>
      <c r="L157" s="175" t="s">
        <v>145</v>
      </c>
      <c r="M157" s="173">
        <v>0</v>
      </c>
      <c r="N157" s="175" t="s">
        <v>145</v>
      </c>
      <c r="O157" s="173">
        <f t="shared" si="7"/>
        <v>15000</v>
      </c>
      <c r="P157" s="173">
        <v>0</v>
      </c>
      <c r="Q157" s="173">
        <v>0</v>
      </c>
      <c r="R157" s="173">
        <v>0</v>
      </c>
      <c r="S157" s="173">
        <v>0</v>
      </c>
      <c r="T157" s="173">
        <v>0</v>
      </c>
      <c r="U157" s="173">
        <v>0</v>
      </c>
      <c r="V157" s="173">
        <v>0</v>
      </c>
      <c r="W157" s="175" t="s">
        <v>2508</v>
      </c>
      <c r="X157" s="175" t="s">
        <v>145</v>
      </c>
      <c r="Y157" s="78" t="s">
        <v>145</v>
      </c>
      <c r="Z157" s="78" t="s">
        <v>145</v>
      </c>
      <c r="AB157" s="78" t="s">
        <v>145</v>
      </c>
    </row>
    <row r="158" spans="1:28" ht="30" customHeight="1">
      <c r="A158" s="175" t="s">
        <v>6394</v>
      </c>
      <c r="B158" s="175" t="s">
        <v>1905</v>
      </c>
      <c r="C158" s="175" t="s">
        <v>1906</v>
      </c>
      <c r="D158" s="175" t="s">
        <v>358</v>
      </c>
      <c r="E158" s="173">
        <v>4419</v>
      </c>
      <c r="F158" s="175" t="s">
        <v>145</v>
      </c>
      <c r="G158" s="173">
        <v>7160</v>
      </c>
      <c r="H158" s="175" t="s">
        <v>2455</v>
      </c>
      <c r="I158" s="173">
        <v>7020</v>
      </c>
      <c r="J158" s="175" t="s">
        <v>2456</v>
      </c>
      <c r="K158" s="173">
        <v>0</v>
      </c>
      <c r="L158" s="175" t="s">
        <v>145</v>
      </c>
      <c r="M158" s="173">
        <v>0</v>
      </c>
      <c r="N158" s="175" t="s">
        <v>145</v>
      </c>
      <c r="O158" s="173">
        <f t="shared" si="7"/>
        <v>4419</v>
      </c>
      <c r="P158" s="173">
        <v>0</v>
      </c>
      <c r="Q158" s="173">
        <v>0</v>
      </c>
      <c r="R158" s="173">
        <v>0</v>
      </c>
      <c r="S158" s="173">
        <v>0</v>
      </c>
      <c r="T158" s="173">
        <v>0</v>
      </c>
      <c r="U158" s="173">
        <v>0</v>
      </c>
      <c r="V158" s="173">
        <v>0</v>
      </c>
      <c r="W158" s="175" t="s">
        <v>2509</v>
      </c>
      <c r="X158" s="175" t="s">
        <v>145</v>
      </c>
      <c r="Y158" s="78" t="s">
        <v>145</v>
      </c>
      <c r="Z158" s="78" t="s">
        <v>145</v>
      </c>
      <c r="AB158" s="78" t="s">
        <v>145</v>
      </c>
    </row>
    <row r="159" spans="1:28" ht="30" customHeight="1">
      <c r="A159" s="175" t="s">
        <v>5966</v>
      </c>
      <c r="B159" s="175" t="s">
        <v>5964</v>
      </c>
      <c r="C159" s="175" t="s">
        <v>5965</v>
      </c>
      <c r="D159" s="175" t="s">
        <v>1604</v>
      </c>
      <c r="E159" s="173">
        <v>0</v>
      </c>
      <c r="F159" s="175" t="s">
        <v>145</v>
      </c>
      <c r="G159" s="173">
        <v>0</v>
      </c>
      <c r="H159" s="175" t="s">
        <v>145</v>
      </c>
      <c r="I159" s="173">
        <v>0</v>
      </c>
      <c r="J159" s="175" t="s">
        <v>145</v>
      </c>
      <c r="K159" s="173">
        <v>0</v>
      </c>
      <c r="L159" s="175" t="s">
        <v>145</v>
      </c>
      <c r="M159" s="173">
        <v>4000</v>
      </c>
      <c r="N159" s="175" t="s">
        <v>145</v>
      </c>
      <c r="O159" s="173">
        <f t="shared" si="7"/>
        <v>4000</v>
      </c>
      <c r="P159" s="173">
        <v>0</v>
      </c>
      <c r="Q159" s="173">
        <v>0</v>
      </c>
      <c r="R159" s="173">
        <v>0</v>
      </c>
      <c r="S159" s="173">
        <v>0</v>
      </c>
      <c r="T159" s="173">
        <v>0</v>
      </c>
      <c r="U159" s="173">
        <v>0</v>
      </c>
      <c r="V159" s="173">
        <v>0</v>
      </c>
      <c r="W159" s="175" t="s">
        <v>2510</v>
      </c>
      <c r="X159" s="175" t="s">
        <v>145</v>
      </c>
      <c r="Y159" s="78" t="s">
        <v>145</v>
      </c>
      <c r="Z159" s="78" t="s">
        <v>145</v>
      </c>
      <c r="AB159" s="78" t="s">
        <v>145</v>
      </c>
    </row>
    <row r="160" spans="1:28" ht="30" customHeight="1">
      <c r="A160" s="175" t="s">
        <v>5334</v>
      </c>
      <c r="B160" s="175" t="s">
        <v>1569</v>
      </c>
      <c r="C160" s="175" t="s">
        <v>1764</v>
      </c>
      <c r="D160" s="175" t="s">
        <v>358</v>
      </c>
      <c r="E160" s="173">
        <v>7827</v>
      </c>
      <c r="F160" s="175" t="s">
        <v>145</v>
      </c>
      <c r="G160" s="173">
        <v>9567.9</v>
      </c>
      <c r="H160" s="175" t="s">
        <v>2460</v>
      </c>
      <c r="I160" s="173">
        <v>7827.16</v>
      </c>
      <c r="J160" s="175" t="s">
        <v>2318</v>
      </c>
      <c r="K160" s="173">
        <v>0</v>
      </c>
      <c r="L160" s="175" t="s">
        <v>145</v>
      </c>
      <c r="M160" s="173">
        <v>0</v>
      </c>
      <c r="N160" s="175" t="s">
        <v>145</v>
      </c>
      <c r="O160" s="173">
        <f t="shared" si="7"/>
        <v>7827</v>
      </c>
      <c r="P160" s="173">
        <v>0</v>
      </c>
      <c r="Q160" s="173">
        <v>0</v>
      </c>
      <c r="R160" s="173">
        <v>0</v>
      </c>
      <c r="S160" s="173">
        <v>0</v>
      </c>
      <c r="T160" s="173">
        <v>0</v>
      </c>
      <c r="U160" s="173">
        <v>0</v>
      </c>
      <c r="V160" s="173">
        <v>0</v>
      </c>
      <c r="W160" s="175" t="s">
        <v>2511</v>
      </c>
      <c r="X160" s="175" t="s">
        <v>145</v>
      </c>
      <c r="Y160" s="78" t="s">
        <v>145</v>
      </c>
      <c r="Z160" s="78" t="s">
        <v>145</v>
      </c>
      <c r="AB160" s="78" t="s">
        <v>145</v>
      </c>
    </row>
    <row r="161" spans="1:28" ht="30" customHeight="1">
      <c r="A161" s="175" t="s">
        <v>4541</v>
      </c>
      <c r="B161" s="175" t="s">
        <v>1569</v>
      </c>
      <c r="C161" s="175" t="s">
        <v>1570</v>
      </c>
      <c r="D161" s="175" t="s">
        <v>358</v>
      </c>
      <c r="E161" s="173">
        <v>15648</v>
      </c>
      <c r="F161" s="175" t="s">
        <v>145</v>
      </c>
      <c r="G161" s="173">
        <v>19135.8</v>
      </c>
      <c r="H161" s="175" t="s">
        <v>2460</v>
      </c>
      <c r="I161" s="173">
        <v>15648.14</v>
      </c>
      <c r="J161" s="175" t="s">
        <v>2318</v>
      </c>
      <c r="K161" s="173">
        <v>0</v>
      </c>
      <c r="L161" s="175" t="s">
        <v>145</v>
      </c>
      <c r="M161" s="173">
        <v>0</v>
      </c>
      <c r="N161" s="175" t="s">
        <v>145</v>
      </c>
      <c r="O161" s="173">
        <f t="shared" si="7"/>
        <v>15648</v>
      </c>
      <c r="P161" s="173">
        <v>0</v>
      </c>
      <c r="Q161" s="173">
        <v>0</v>
      </c>
      <c r="R161" s="173">
        <v>0</v>
      </c>
      <c r="S161" s="173">
        <v>0</v>
      </c>
      <c r="T161" s="173">
        <v>0</v>
      </c>
      <c r="U161" s="173">
        <v>0</v>
      </c>
      <c r="V161" s="173">
        <v>0</v>
      </c>
      <c r="W161" s="175" t="s">
        <v>2512</v>
      </c>
      <c r="X161" s="175" t="s">
        <v>145</v>
      </c>
      <c r="Y161" s="78" t="s">
        <v>145</v>
      </c>
      <c r="Z161" s="78" t="s">
        <v>145</v>
      </c>
      <c r="AB161" s="78" t="s">
        <v>145</v>
      </c>
    </row>
    <row r="162" spans="1:28" ht="30" customHeight="1">
      <c r="A162" s="175" t="s">
        <v>5349</v>
      </c>
      <c r="B162" s="175" t="s">
        <v>1768</v>
      </c>
      <c r="C162" s="175" t="s">
        <v>1769</v>
      </c>
      <c r="D162" s="175" t="s">
        <v>358</v>
      </c>
      <c r="E162" s="173">
        <v>0</v>
      </c>
      <c r="F162" s="175" t="s">
        <v>145</v>
      </c>
      <c r="G162" s="173">
        <v>0</v>
      </c>
      <c r="H162" s="175" t="s">
        <v>145</v>
      </c>
      <c r="I162" s="173">
        <v>0</v>
      </c>
      <c r="J162" s="175" t="s">
        <v>145</v>
      </c>
      <c r="K162" s="173">
        <v>46200</v>
      </c>
      <c r="L162" s="175" t="s">
        <v>2463</v>
      </c>
      <c r="M162" s="173">
        <v>0</v>
      </c>
      <c r="N162" s="175" t="s">
        <v>145</v>
      </c>
      <c r="O162" s="173">
        <f t="shared" si="7"/>
        <v>46200</v>
      </c>
      <c r="P162" s="173">
        <v>0</v>
      </c>
      <c r="Q162" s="173">
        <v>0</v>
      </c>
      <c r="R162" s="173">
        <v>0</v>
      </c>
      <c r="S162" s="173">
        <v>0</v>
      </c>
      <c r="T162" s="173">
        <v>0</v>
      </c>
      <c r="U162" s="173">
        <v>0</v>
      </c>
      <c r="V162" s="173">
        <v>0</v>
      </c>
      <c r="W162" s="175" t="s">
        <v>2513</v>
      </c>
      <c r="X162" s="175" t="s">
        <v>145</v>
      </c>
      <c r="Y162" s="78" t="s">
        <v>145</v>
      </c>
      <c r="Z162" s="78" t="s">
        <v>145</v>
      </c>
      <c r="AB162" s="78" t="s">
        <v>145</v>
      </c>
    </row>
    <row r="163" spans="1:28" ht="30" customHeight="1">
      <c r="A163" s="175" t="s">
        <v>5340</v>
      </c>
      <c r="B163" s="175" t="s">
        <v>1569</v>
      </c>
      <c r="C163" s="175" t="s">
        <v>1766</v>
      </c>
      <c r="D163" s="175" t="s">
        <v>358</v>
      </c>
      <c r="E163" s="173">
        <v>0</v>
      </c>
      <c r="F163" s="175" t="s">
        <v>145</v>
      </c>
      <c r="G163" s="173">
        <v>45432.09</v>
      </c>
      <c r="H163" s="175" t="s">
        <v>2460</v>
      </c>
      <c r="I163" s="173">
        <v>0</v>
      </c>
      <c r="J163" s="175" t="s">
        <v>145</v>
      </c>
      <c r="K163" s="173">
        <v>0</v>
      </c>
      <c r="L163" s="175" t="s">
        <v>145</v>
      </c>
      <c r="M163" s="173">
        <v>0</v>
      </c>
      <c r="N163" s="175" t="s">
        <v>145</v>
      </c>
      <c r="O163" s="173">
        <f t="shared" si="7"/>
        <v>45432.09</v>
      </c>
      <c r="P163" s="173">
        <v>0</v>
      </c>
      <c r="Q163" s="173">
        <v>0</v>
      </c>
      <c r="R163" s="173">
        <v>0</v>
      </c>
      <c r="S163" s="173">
        <v>0</v>
      </c>
      <c r="T163" s="173">
        <v>0</v>
      </c>
      <c r="U163" s="173">
        <v>0</v>
      </c>
      <c r="V163" s="173">
        <v>0</v>
      </c>
      <c r="W163" s="175" t="s">
        <v>2514</v>
      </c>
      <c r="X163" s="175" t="s">
        <v>145</v>
      </c>
      <c r="Y163" s="78" t="s">
        <v>145</v>
      </c>
      <c r="Z163" s="78" t="s">
        <v>145</v>
      </c>
      <c r="AB163" s="78" t="s">
        <v>145</v>
      </c>
    </row>
    <row r="164" spans="1:28" ht="30" customHeight="1">
      <c r="A164" s="175" t="s">
        <v>5342</v>
      </c>
      <c r="B164" s="175" t="s">
        <v>1569</v>
      </c>
      <c r="C164" s="175" t="s">
        <v>1767</v>
      </c>
      <c r="D164" s="175" t="s">
        <v>358</v>
      </c>
      <c r="E164" s="173">
        <v>0</v>
      </c>
      <c r="F164" s="175" t="s">
        <v>145</v>
      </c>
      <c r="G164" s="173">
        <v>47407.4</v>
      </c>
      <c r="H164" s="175" t="s">
        <v>2460</v>
      </c>
      <c r="I164" s="173">
        <v>0</v>
      </c>
      <c r="J164" s="175" t="s">
        <v>145</v>
      </c>
      <c r="K164" s="173">
        <v>0</v>
      </c>
      <c r="L164" s="175" t="s">
        <v>145</v>
      </c>
      <c r="M164" s="173">
        <v>0</v>
      </c>
      <c r="N164" s="175" t="s">
        <v>145</v>
      </c>
      <c r="O164" s="173">
        <f t="shared" si="7"/>
        <v>47407.4</v>
      </c>
      <c r="P164" s="173">
        <v>0</v>
      </c>
      <c r="Q164" s="173">
        <v>0</v>
      </c>
      <c r="R164" s="173">
        <v>0</v>
      </c>
      <c r="S164" s="173">
        <v>0</v>
      </c>
      <c r="T164" s="173">
        <v>0</v>
      </c>
      <c r="U164" s="173">
        <v>0</v>
      </c>
      <c r="V164" s="173">
        <v>0</v>
      </c>
      <c r="W164" s="175" t="s">
        <v>2515</v>
      </c>
      <c r="X164" s="175" t="s">
        <v>145</v>
      </c>
      <c r="Y164" s="78" t="s">
        <v>145</v>
      </c>
      <c r="Z164" s="78" t="s">
        <v>145</v>
      </c>
      <c r="AB164" s="78" t="s">
        <v>145</v>
      </c>
    </row>
    <row r="165" spans="1:28" ht="30" customHeight="1">
      <c r="A165" s="175" t="s">
        <v>6354</v>
      </c>
      <c r="B165" s="175" t="s">
        <v>1901</v>
      </c>
      <c r="C165" s="175" t="s">
        <v>1411</v>
      </c>
      <c r="D165" s="175" t="s">
        <v>358</v>
      </c>
      <c r="E165" s="173">
        <v>0</v>
      </c>
      <c r="F165" s="175" t="s">
        <v>145</v>
      </c>
      <c r="G165" s="173">
        <v>0</v>
      </c>
      <c r="H165" s="175" t="s">
        <v>145</v>
      </c>
      <c r="I165" s="173">
        <v>0</v>
      </c>
      <c r="J165" s="175" t="s">
        <v>145</v>
      </c>
      <c r="K165" s="173">
        <v>50050</v>
      </c>
      <c r="L165" s="175" t="s">
        <v>2463</v>
      </c>
      <c r="M165" s="173">
        <v>0</v>
      </c>
      <c r="N165" s="175" t="s">
        <v>145</v>
      </c>
      <c r="O165" s="173">
        <f t="shared" si="7"/>
        <v>50050</v>
      </c>
      <c r="P165" s="173">
        <v>0</v>
      </c>
      <c r="Q165" s="173">
        <v>0</v>
      </c>
      <c r="R165" s="173">
        <v>0</v>
      </c>
      <c r="S165" s="173">
        <v>0</v>
      </c>
      <c r="T165" s="173">
        <v>0</v>
      </c>
      <c r="U165" s="173">
        <v>0</v>
      </c>
      <c r="V165" s="173">
        <v>0</v>
      </c>
      <c r="W165" s="175" t="s">
        <v>2516</v>
      </c>
      <c r="X165" s="175" t="s">
        <v>145</v>
      </c>
      <c r="Y165" s="78" t="s">
        <v>145</v>
      </c>
      <c r="Z165" s="78" t="s">
        <v>145</v>
      </c>
      <c r="AB165" s="78" t="s">
        <v>145</v>
      </c>
    </row>
    <row r="166" spans="1:28" ht="30" customHeight="1">
      <c r="A166" s="175" t="s">
        <v>6373</v>
      </c>
      <c r="B166" s="175" t="s">
        <v>1901</v>
      </c>
      <c r="C166" s="175" t="s">
        <v>1409</v>
      </c>
      <c r="D166" s="175" t="s">
        <v>358</v>
      </c>
      <c r="E166" s="173">
        <v>0</v>
      </c>
      <c r="F166" s="175" t="s">
        <v>145</v>
      </c>
      <c r="G166" s="173">
        <v>0</v>
      </c>
      <c r="H166" s="175" t="s">
        <v>145</v>
      </c>
      <c r="I166" s="173">
        <v>0</v>
      </c>
      <c r="J166" s="175" t="s">
        <v>145</v>
      </c>
      <c r="K166" s="173">
        <v>57750</v>
      </c>
      <c r="L166" s="175" t="s">
        <v>2463</v>
      </c>
      <c r="M166" s="173">
        <v>0</v>
      </c>
      <c r="N166" s="175" t="s">
        <v>145</v>
      </c>
      <c r="O166" s="173">
        <f t="shared" si="7"/>
        <v>57750</v>
      </c>
      <c r="P166" s="173">
        <v>0</v>
      </c>
      <c r="Q166" s="173">
        <v>0</v>
      </c>
      <c r="R166" s="173">
        <v>0</v>
      </c>
      <c r="S166" s="173">
        <v>0</v>
      </c>
      <c r="T166" s="173">
        <v>0</v>
      </c>
      <c r="U166" s="173">
        <v>0</v>
      </c>
      <c r="V166" s="173">
        <v>0</v>
      </c>
      <c r="W166" s="175" t="s">
        <v>2517</v>
      </c>
      <c r="X166" s="175" t="s">
        <v>145</v>
      </c>
      <c r="Y166" s="78" t="s">
        <v>145</v>
      </c>
      <c r="Z166" s="78" t="s">
        <v>145</v>
      </c>
      <c r="AB166" s="78" t="s">
        <v>145</v>
      </c>
    </row>
    <row r="167" spans="1:28" ht="30" customHeight="1">
      <c r="A167" s="175" t="s">
        <v>4770</v>
      </c>
      <c r="B167" s="175" t="s">
        <v>1623</v>
      </c>
      <c r="C167" s="175" t="s">
        <v>1624</v>
      </c>
      <c r="D167" s="175" t="s">
        <v>458</v>
      </c>
      <c r="E167" s="173">
        <v>68755</v>
      </c>
      <c r="F167" s="175" t="s">
        <v>145</v>
      </c>
      <c r="G167" s="173">
        <v>0</v>
      </c>
      <c r="H167" s="175" t="s">
        <v>145</v>
      </c>
      <c r="I167" s="173">
        <v>0</v>
      </c>
      <c r="J167" s="175" t="s">
        <v>145</v>
      </c>
      <c r="K167" s="173">
        <v>0</v>
      </c>
      <c r="L167" s="175" t="s">
        <v>145</v>
      </c>
      <c r="M167" s="173">
        <v>0</v>
      </c>
      <c r="N167" s="175" t="s">
        <v>145</v>
      </c>
      <c r="O167" s="173">
        <f t="shared" si="7"/>
        <v>68755</v>
      </c>
      <c r="P167" s="173">
        <v>0</v>
      </c>
      <c r="Q167" s="173">
        <v>0</v>
      </c>
      <c r="R167" s="173">
        <v>0</v>
      </c>
      <c r="S167" s="173">
        <v>0</v>
      </c>
      <c r="T167" s="173">
        <v>0</v>
      </c>
      <c r="U167" s="173">
        <v>0</v>
      </c>
      <c r="V167" s="173">
        <v>0</v>
      </c>
      <c r="W167" s="175" t="s">
        <v>2518</v>
      </c>
      <c r="X167" s="175" t="s">
        <v>145</v>
      </c>
      <c r="Y167" s="78" t="s">
        <v>145</v>
      </c>
      <c r="Z167" s="78" t="s">
        <v>145</v>
      </c>
      <c r="AB167" s="78" t="s">
        <v>145</v>
      </c>
    </row>
    <row r="168" spans="1:28" ht="30" customHeight="1">
      <c r="A168" s="175" t="s">
        <v>4775</v>
      </c>
      <c r="B168" s="175" t="s">
        <v>1623</v>
      </c>
      <c r="C168" s="175" t="s">
        <v>1626</v>
      </c>
      <c r="D168" s="175" t="s">
        <v>458</v>
      </c>
      <c r="E168" s="173">
        <v>78627</v>
      </c>
      <c r="F168" s="175" t="s">
        <v>145</v>
      </c>
      <c r="G168" s="173">
        <v>0</v>
      </c>
      <c r="H168" s="175" t="s">
        <v>145</v>
      </c>
      <c r="I168" s="173">
        <v>0</v>
      </c>
      <c r="J168" s="175" t="s">
        <v>145</v>
      </c>
      <c r="K168" s="173">
        <v>0</v>
      </c>
      <c r="L168" s="175" t="s">
        <v>145</v>
      </c>
      <c r="M168" s="173">
        <v>0</v>
      </c>
      <c r="N168" s="175" t="s">
        <v>145</v>
      </c>
      <c r="O168" s="173">
        <f t="shared" si="7"/>
        <v>78627</v>
      </c>
      <c r="P168" s="173">
        <v>0</v>
      </c>
      <c r="Q168" s="173">
        <v>0</v>
      </c>
      <c r="R168" s="173">
        <v>0</v>
      </c>
      <c r="S168" s="173">
        <v>0</v>
      </c>
      <c r="T168" s="173">
        <v>0</v>
      </c>
      <c r="U168" s="173">
        <v>0</v>
      </c>
      <c r="V168" s="173">
        <v>0</v>
      </c>
      <c r="W168" s="175" t="s">
        <v>2521</v>
      </c>
      <c r="X168" s="175" t="s">
        <v>145</v>
      </c>
      <c r="Y168" s="78" t="s">
        <v>145</v>
      </c>
      <c r="Z168" s="78" t="s">
        <v>145</v>
      </c>
      <c r="AB168" s="78" t="s">
        <v>145</v>
      </c>
    </row>
    <row r="169" spans="1:28" ht="30" customHeight="1">
      <c r="A169" s="175" t="s">
        <v>3910</v>
      </c>
      <c r="B169" s="175" t="s">
        <v>3214</v>
      </c>
      <c r="C169" s="175" t="s">
        <v>3215</v>
      </c>
      <c r="D169" s="175" t="s">
        <v>358</v>
      </c>
      <c r="E169" s="173">
        <v>0</v>
      </c>
      <c r="F169" s="175" t="s">
        <v>145</v>
      </c>
      <c r="G169" s="173">
        <v>0</v>
      </c>
      <c r="H169" s="175" t="s">
        <v>145</v>
      </c>
      <c r="I169" s="173">
        <v>0</v>
      </c>
      <c r="J169" s="175" t="s">
        <v>145</v>
      </c>
      <c r="K169" s="173">
        <v>0</v>
      </c>
      <c r="L169" s="175" t="s">
        <v>145</v>
      </c>
      <c r="M169" s="173">
        <v>0</v>
      </c>
      <c r="N169" s="175" t="s">
        <v>145</v>
      </c>
      <c r="O169" s="173">
        <v>0</v>
      </c>
      <c r="P169" s="173">
        <v>0</v>
      </c>
      <c r="Q169" s="173">
        <v>0</v>
      </c>
      <c r="R169" s="173">
        <v>0</v>
      </c>
      <c r="S169" s="173">
        <v>0</v>
      </c>
      <c r="T169" s="173">
        <v>0</v>
      </c>
      <c r="U169" s="173">
        <v>0</v>
      </c>
      <c r="V169" s="173">
        <v>0</v>
      </c>
      <c r="W169" s="175" t="s">
        <v>2524</v>
      </c>
      <c r="X169" s="175" t="s">
        <v>145</v>
      </c>
      <c r="Y169" s="78" t="s">
        <v>145</v>
      </c>
      <c r="Z169" s="78" t="s">
        <v>145</v>
      </c>
      <c r="AB169" s="78" t="s">
        <v>145</v>
      </c>
    </row>
    <row r="170" spans="1:28" ht="30" customHeight="1">
      <c r="A170" s="175" t="s">
        <v>3912</v>
      </c>
      <c r="B170" s="175" t="s">
        <v>3214</v>
      </c>
      <c r="C170" s="175" t="s">
        <v>3216</v>
      </c>
      <c r="D170" s="175" t="s">
        <v>358</v>
      </c>
      <c r="E170" s="173">
        <v>0</v>
      </c>
      <c r="F170" s="175" t="s">
        <v>145</v>
      </c>
      <c r="G170" s="173">
        <v>0</v>
      </c>
      <c r="H170" s="175" t="s">
        <v>145</v>
      </c>
      <c r="I170" s="173">
        <v>0</v>
      </c>
      <c r="J170" s="175" t="s">
        <v>145</v>
      </c>
      <c r="K170" s="173">
        <v>0</v>
      </c>
      <c r="L170" s="175" t="s">
        <v>145</v>
      </c>
      <c r="M170" s="173">
        <v>0</v>
      </c>
      <c r="N170" s="175" t="s">
        <v>145</v>
      </c>
      <c r="O170" s="173">
        <v>0</v>
      </c>
      <c r="P170" s="173">
        <v>0</v>
      </c>
      <c r="Q170" s="173">
        <v>0</v>
      </c>
      <c r="R170" s="173">
        <v>0</v>
      </c>
      <c r="S170" s="173">
        <v>0</v>
      </c>
      <c r="T170" s="173">
        <v>0</v>
      </c>
      <c r="U170" s="173">
        <v>0</v>
      </c>
      <c r="V170" s="173">
        <v>0</v>
      </c>
      <c r="W170" s="175" t="s">
        <v>2525</v>
      </c>
      <c r="X170" s="175" t="s">
        <v>145</v>
      </c>
      <c r="Y170" s="78" t="s">
        <v>145</v>
      </c>
      <c r="Z170" s="78" t="s">
        <v>145</v>
      </c>
      <c r="AB170" s="78" t="s">
        <v>145</v>
      </c>
    </row>
    <row r="171" spans="1:28" ht="30" customHeight="1">
      <c r="A171" s="175" t="s">
        <v>5394</v>
      </c>
      <c r="B171" s="175" t="s">
        <v>3214</v>
      </c>
      <c r="C171" s="175" t="s">
        <v>3225</v>
      </c>
      <c r="D171" s="175" t="s">
        <v>358</v>
      </c>
      <c r="E171" s="173">
        <v>0</v>
      </c>
      <c r="F171" s="175" t="s">
        <v>145</v>
      </c>
      <c r="G171" s="173">
        <v>0</v>
      </c>
      <c r="H171" s="175" t="s">
        <v>145</v>
      </c>
      <c r="I171" s="173">
        <v>0</v>
      </c>
      <c r="J171" s="175" t="s">
        <v>145</v>
      </c>
      <c r="K171" s="173">
        <v>0</v>
      </c>
      <c r="L171" s="175" t="s">
        <v>145</v>
      </c>
      <c r="M171" s="173">
        <v>0</v>
      </c>
      <c r="N171" s="175" t="s">
        <v>145</v>
      </c>
      <c r="O171" s="173">
        <v>0</v>
      </c>
      <c r="P171" s="173">
        <v>0</v>
      </c>
      <c r="Q171" s="173">
        <v>0</v>
      </c>
      <c r="R171" s="173">
        <v>0</v>
      </c>
      <c r="S171" s="173">
        <v>0</v>
      </c>
      <c r="T171" s="173">
        <v>0</v>
      </c>
      <c r="U171" s="173">
        <v>0</v>
      </c>
      <c r="V171" s="173">
        <v>0</v>
      </c>
      <c r="W171" s="175" t="s">
        <v>2526</v>
      </c>
      <c r="X171" s="175" t="s">
        <v>145</v>
      </c>
      <c r="Y171" s="78" t="s">
        <v>145</v>
      </c>
      <c r="Z171" s="78" t="s">
        <v>145</v>
      </c>
      <c r="AB171" s="78" t="s">
        <v>145</v>
      </c>
    </row>
    <row r="172" spans="1:28" ht="30" customHeight="1">
      <c r="A172" s="175" t="s">
        <v>3914</v>
      </c>
      <c r="B172" s="175" t="s">
        <v>3217</v>
      </c>
      <c r="C172" s="175" t="s">
        <v>3218</v>
      </c>
      <c r="D172" s="175" t="s">
        <v>358</v>
      </c>
      <c r="E172" s="173">
        <v>0</v>
      </c>
      <c r="F172" s="175" t="s">
        <v>145</v>
      </c>
      <c r="G172" s="173">
        <v>0</v>
      </c>
      <c r="H172" s="175" t="s">
        <v>145</v>
      </c>
      <c r="I172" s="173">
        <v>0</v>
      </c>
      <c r="J172" s="175" t="s">
        <v>145</v>
      </c>
      <c r="K172" s="173">
        <v>0</v>
      </c>
      <c r="L172" s="175" t="s">
        <v>145</v>
      </c>
      <c r="M172" s="173">
        <v>0</v>
      </c>
      <c r="N172" s="175" t="s">
        <v>145</v>
      </c>
      <c r="O172" s="173">
        <v>0</v>
      </c>
      <c r="P172" s="173">
        <v>0</v>
      </c>
      <c r="Q172" s="173">
        <v>0</v>
      </c>
      <c r="R172" s="173">
        <v>0</v>
      </c>
      <c r="S172" s="173">
        <v>0</v>
      </c>
      <c r="T172" s="173">
        <v>0</v>
      </c>
      <c r="U172" s="173">
        <v>0</v>
      </c>
      <c r="V172" s="173">
        <v>0</v>
      </c>
      <c r="W172" s="175" t="s">
        <v>2527</v>
      </c>
      <c r="X172" s="175" t="s">
        <v>145</v>
      </c>
      <c r="Y172" s="78" t="s">
        <v>145</v>
      </c>
      <c r="Z172" s="78" t="s">
        <v>145</v>
      </c>
      <c r="AB172" s="78" t="s">
        <v>145</v>
      </c>
    </row>
    <row r="173" spans="1:28" ht="30" customHeight="1">
      <c r="A173" s="175" t="s">
        <v>3916</v>
      </c>
      <c r="B173" s="175" t="s">
        <v>3217</v>
      </c>
      <c r="C173" s="175" t="s">
        <v>3219</v>
      </c>
      <c r="D173" s="175" t="s">
        <v>358</v>
      </c>
      <c r="E173" s="173">
        <v>0</v>
      </c>
      <c r="F173" s="175" t="s">
        <v>145</v>
      </c>
      <c r="G173" s="173">
        <v>0</v>
      </c>
      <c r="H173" s="175" t="s">
        <v>145</v>
      </c>
      <c r="I173" s="173">
        <v>0</v>
      </c>
      <c r="J173" s="175" t="s">
        <v>145</v>
      </c>
      <c r="K173" s="173">
        <v>0</v>
      </c>
      <c r="L173" s="175" t="s">
        <v>145</v>
      </c>
      <c r="M173" s="173">
        <v>0</v>
      </c>
      <c r="N173" s="175" t="s">
        <v>145</v>
      </c>
      <c r="O173" s="173">
        <v>0</v>
      </c>
      <c r="P173" s="173">
        <v>0</v>
      </c>
      <c r="Q173" s="173">
        <v>0</v>
      </c>
      <c r="R173" s="173">
        <v>0</v>
      </c>
      <c r="S173" s="173">
        <v>0</v>
      </c>
      <c r="T173" s="173">
        <v>0</v>
      </c>
      <c r="U173" s="173">
        <v>0</v>
      </c>
      <c r="V173" s="173">
        <v>0</v>
      </c>
      <c r="W173" s="175" t="s">
        <v>2528</v>
      </c>
      <c r="X173" s="175" t="s">
        <v>145</v>
      </c>
      <c r="Y173" s="78" t="s">
        <v>145</v>
      </c>
      <c r="Z173" s="78" t="s">
        <v>145</v>
      </c>
      <c r="AB173" s="78" t="s">
        <v>145</v>
      </c>
    </row>
    <row r="174" spans="1:28" ht="30" customHeight="1">
      <c r="A174" s="175" t="s">
        <v>3919</v>
      </c>
      <c r="B174" s="175" t="s">
        <v>3217</v>
      </c>
      <c r="C174" s="175" t="s">
        <v>3918</v>
      </c>
      <c r="D174" s="175" t="s">
        <v>358</v>
      </c>
      <c r="E174" s="173">
        <v>0</v>
      </c>
      <c r="F174" s="175" t="s">
        <v>145</v>
      </c>
      <c r="G174" s="173">
        <v>0</v>
      </c>
      <c r="H174" s="175" t="s">
        <v>145</v>
      </c>
      <c r="I174" s="173">
        <v>0</v>
      </c>
      <c r="J174" s="175" t="s">
        <v>145</v>
      </c>
      <c r="K174" s="173">
        <v>0</v>
      </c>
      <c r="L174" s="175" t="s">
        <v>145</v>
      </c>
      <c r="M174" s="173">
        <v>0</v>
      </c>
      <c r="N174" s="175" t="s">
        <v>145</v>
      </c>
      <c r="O174" s="173">
        <v>0</v>
      </c>
      <c r="P174" s="173">
        <v>0</v>
      </c>
      <c r="Q174" s="173">
        <v>0</v>
      </c>
      <c r="R174" s="173">
        <v>0</v>
      </c>
      <c r="S174" s="173">
        <v>0</v>
      </c>
      <c r="T174" s="173">
        <v>0</v>
      </c>
      <c r="U174" s="173">
        <v>0</v>
      </c>
      <c r="V174" s="173">
        <v>0</v>
      </c>
      <c r="W174" s="175" t="s">
        <v>2529</v>
      </c>
      <c r="X174" s="175" t="s">
        <v>145</v>
      </c>
      <c r="Y174" s="78" t="s">
        <v>145</v>
      </c>
      <c r="Z174" s="78" t="s">
        <v>145</v>
      </c>
      <c r="AB174" s="78" t="s">
        <v>145</v>
      </c>
    </row>
    <row r="175" spans="1:28" ht="30" customHeight="1">
      <c r="A175" s="175" t="s">
        <v>4228</v>
      </c>
      <c r="B175" s="175" t="s">
        <v>3222</v>
      </c>
      <c r="C175" s="175" t="s">
        <v>3215</v>
      </c>
      <c r="D175" s="175" t="s">
        <v>358</v>
      </c>
      <c r="E175" s="173">
        <v>36100</v>
      </c>
      <c r="F175" s="175" t="s">
        <v>145</v>
      </c>
      <c r="G175" s="173">
        <v>0</v>
      </c>
      <c r="H175" s="175" t="s">
        <v>145</v>
      </c>
      <c r="I175" s="173">
        <v>0</v>
      </c>
      <c r="J175" s="175" t="s">
        <v>145</v>
      </c>
      <c r="K175" s="173">
        <v>0</v>
      </c>
      <c r="L175" s="175" t="s">
        <v>145</v>
      </c>
      <c r="M175" s="173">
        <v>0</v>
      </c>
      <c r="N175" s="175" t="s">
        <v>145</v>
      </c>
      <c r="O175" s="173">
        <f t="shared" ref="O175:O201" si="8">SMALL(E175:M175,COUNTIF(E175:M175,0)+1)</f>
        <v>36100</v>
      </c>
      <c r="P175" s="173">
        <v>0</v>
      </c>
      <c r="Q175" s="173">
        <v>0</v>
      </c>
      <c r="R175" s="173">
        <v>0</v>
      </c>
      <c r="S175" s="173">
        <v>0</v>
      </c>
      <c r="T175" s="173">
        <v>0</v>
      </c>
      <c r="U175" s="173">
        <v>0</v>
      </c>
      <c r="V175" s="173">
        <v>0</v>
      </c>
      <c r="W175" s="175" t="s">
        <v>2531</v>
      </c>
      <c r="X175" s="175" t="s">
        <v>3223</v>
      </c>
      <c r="Y175" s="78" t="s">
        <v>145</v>
      </c>
      <c r="Z175" s="78" t="s">
        <v>145</v>
      </c>
      <c r="AB175" s="78" t="s">
        <v>145</v>
      </c>
    </row>
    <row r="176" spans="1:28" ht="30" customHeight="1">
      <c r="A176" s="175" t="s">
        <v>4230</v>
      </c>
      <c r="B176" s="175" t="s">
        <v>3222</v>
      </c>
      <c r="C176" s="175" t="s">
        <v>3216</v>
      </c>
      <c r="D176" s="175" t="s">
        <v>358</v>
      </c>
      <c r="E176" s="173">
        <v>42800</v>
      </c>
      <c r="F176" s="175" t="s">
        <v>145</v>
      </c>
      <c r="G176" s="173">
        <v>0</v>
      </c>
      <c r="H176" s="175" t="s">
        <v>145</v>
      </c>
      <c r="I176" s="173">
        <v>0</v>
      </c>
      <c r="J176" s="175" t="s">
        <v>145</v>
      </c>
      <c r="K176" s="173">
        <v>0</v>
      </c>
      <c r="L176" s="175" t="s">
        <v>145</v>
      </c>
      <c r="M176" s="173">
        <v>0</v>
      </c>
      <c r="N176" s="175" t="s">
        <v>145</v>
      </c>
      <c r="O176" s="173">
        <f t="shared" si="8"/>
        <v>42800</v>
      </c>
      <c r="P176" s="173">
        <v>0</v>
      </c>
      <c r="Q176" s="173">
        <v>0</v>
      </c>
      <c r="R176" s="173">
        <v>0</v>
      </c>
      <c r="S176" s="173">
        <v>0</v>
      </c>
      <c r="T176" s="173">
        <v>0</v>
      </c>
      <c r="U176" s="173">
        <v>0</v>
      </c>
      <c r="V176" s="173">
        <v>0</v>
      </c>
      <c r="W176" s="175" t="s">
        <v>2532</v>
      </c>
      <c r="X176" s="175" t="s">
        <v>3224</v>
      </c>
      <c r="Y176" s="78" t="s">
        <v>145</v>
      </c>
      <c r="Z176" s="78" t="s">
        <v>145</v>
      </c>
      <c r="AB176" s="78" t="s">
        <v>145</v>
      </c>
    </row>
    <row r="177" spans="1:28" ht="30" customHeight="1">
      <c r="A177" s="175" t="s">
        <v>4232</v>
      </c>
      <c r="B177" s="175" t="s">
        <v>3222</v>
      </c>
      <c r="C177" s="175" t="s">
        <v>3225</v>
      </c>
      <c r="D177" s="175" t="s">
        <v>358</v>
      </c>
      <c r="E177" s="173">
        <v>57500</v>
      </c>
      <c r="F177" s="175" t="s">
        <v>145</v>
      </c>
      <c r="G177" s="173">
        <v>0</v>
      </c>
      <c r="H177" s="175" t="s">
        <v>145</v>
      </c>
      <c r="I177" s="173">
        <v>0</v>
      </c>
      <c r="J177" s="175" t="s">
        <v>145</v>
      </c>
      <c r="K177" s="173">
        <v>0</v>
      </c>
      <c r="L177" s="175" t="s">
        <v>145</v>
      </c>
      <c r="M177" s="173">
        <v>0</v>
      </c>
      <c r="N177" s="175" t="s">
        <v>145</v>
      </c>
      <c r="O177" s="173">
        <f t="shared" si="8"/>
        <v>57500</v>
      </c>
      <c r="P177" s="173">
        <v>0</v>
      </c>
      <c r="Q177" s="173">
        <v>0</v>
      </c>
      <c r="R177" s="173">
        <v>0</v>
      </c>
      <c r="S177" s="173">
        <v>0</v>
      </c>
      <c r="T177" s="173">
        <v>0</v>
      </c>
      <c r="U177" s="173">
        <v>0</v>
      </c>
      <c r="V177" s="173">
        <v>0</v>
      </c>
      <c r="W177" s="175" t="s">
        <v>2534</v>
      </c>
      <c r="X177" s="175" t="s">
        <v>3226</v>
      </c>
      <c r="Y177" s="78" t="s">
        <v>145</v>
      </c>
      <c r="Z177" s="78" t="s">
        <v>145</v>
      </c>
      <c r="AB177" s="78" t="s">
        <v>145</v>
      </c>
    </row>
    <row r="178" spans="1:28" ht="30" customHeight="1">
      <c r="A178" s="175" t="s">
        <v>4234</v>
      </c>
      <c r="B178" s="175" t="s">
        <v>3227</v>
      </c>
      <c r="C178" s="175" t="s">
        <v>3218</v>
      </c>
      <c r="D178" s="175" t="s">
        <v>358</v>
      </c>
      <c r="E178" s="173">
        <v>36100</v>
      </c>
      <c r="F178" s="175" t="s">
        <v>145</v>
      </c>
      <c r="G178" s="173">
        <v>0</v>
      </c>
      <c r="H178" s="175" t="s">
        <v>145</v>
      </c>
      <c r="I178" s="173">
        <v>0</v>
      </c>
      <c r="J178" s="175" t="s">
        <v>145</v>
      </c>
      <c r="K178" s="173">
        <v>0</v>
      </c>
      <c r="L178" s="175" t="s">
        <v>145</v>
      </c>
      <c r="M178" s="173">
        <v>0</v>
      </c>
      <c r="N178" s="175" t="s">
        <v>145</v>
      </c>
      <c r="O178" s="173">
        <f t="shared" si="8"/>
        <v>36100</v>
      </c>
      <c r="P178" s="173">
        <v>0</v>
      </c>
      <c r="Q178" s="173">
        <v>0</v>
      </c>
      <c r="R178" s="173">
        <v>0</v>
      </c>
      <c r="S178" s="173">
        <v>0</v>
      </c>
      <c r="T178" s="173">
        <v>0</v>
      </c>
      <c r="U178" s="173">
        <v>0</v>
      </c>
      <c r="V178" s="173">
        <v>0</v>
      </c>
      <c r="W178" s="175" t="s">
        <v>2535</v>
      </c>
      <c r="X178" s="175" t="s">
        <v>3228</v>
      </c>
      <c r="Y178" s="78" t="s">
        <v>145</v>
      </c>
      <c r="Z178" s="78" t="s">
        <v>145</v>
      </c>
      <c r="AB178" s="78" t="s">
        <v>145</v>
      </c>
    </row>
    <row r="179" spans="1:28" ht="30" customHeight="1">
      <c r="A179" s="175" t="s">
        <v>4236</v>
      </c>
      <c r="B179" s="175" t="s">
        <v>3227</v>
      </c>
      <c r="C179" s="175" t="s">
        <v>3219</v>
      </c>
      <c r="D179" s="175" t="s">
        <v>358</v>
      </c>
      <c r="E179" s="173">
        <v>42800</v>
      </c>
      <c r="F179" s="175" t="s">
        <v>145</v>
      </c>
      <c r="G179" s="173">
        <v>0</v>
      </c>
      <c r="H179" s="175" t="s">
        <v>145</v>
      </c>
      <c r="I179" s="173">
        <v>0</v>
      </c>
      <c r="J179" s="175" t="s">
        <v>145</v>
      </c>
      <c r="K179" s="173">
        <v>0</v>
      </c>
      <c r="L179" s="175" t="s">
        <v>145</v>
      </c>
      <c r="M179" s="173">
        <v>0</v>
      </c>
      <c r="N179" s="175" t="s">
        <v>145</v>
      </c>
      <c r="O179" s="173">
        <f t="shared" si="8"/>
        <v>42800</v>
      </c>
      <c r="P179" s="173">
        <v>0</v>
      </c>
      <c r="Q179" s="173">
        <v>0</v>
      </c>
      <c r="R179" s="173">
        <v>0</v>
      </c>
      <c r="S179" s="173">
        <v>0</v>
      </c>
      <c r="T179" s="173">
        <v>0</v>
      </c>
      <c r="U179" s="173">
        <v>0</v>
      </c>
      <c r="V179" s="173">
        <v>0</v>
      </c>
      <c r="W179" s="175" t="s">
        <v>2536</v>
      </c>
      <c r="X179" s="175" t="s">
        <v>3229</v>
      </c>
      <c r="Y179" s="78" t="s">
        <v>145</v>
      </c>
      <c r="Z179" s="78" t="s">
        <v>145</v>
      </c>
      <c r="AB179" s="78" t="s">
        <v>145</v>
      </c>
    </row>
    <row r="180" spans="1:28" ht="30" customHeight="1">
      <c r="A180" s="175" t="s">
        <v>4239</v>
      </c>
      <c r="B180" s="175" t="s">
        <v>3227</v>
      </c>
      <c r="C180" s="175" t="s">
        <v>3918</v>
      </c>
      <c r="D180" s="175" t="s">
        <v>358</v>
      </c>
      <c r="E180" s="173">
        <v>57500</v>
      </c>
      <c r="F180" s="175" t="s">
        <v>145</v>
      </c>
      <c r="G180" s="173">
        <v>0</v>
      </c>
      <c r="H180" s="175" t="s">
        <v>145</v>
      </c>
      <c r="I180" s="173">
        <v>0</v>
      </c>
      <c r="J180" s="175" t="s">
        <v>145</v>
      </c>
      <c r="K180" s="173">
        <v>0</v>
      </c>
      <c r="L180" s="175" t="s">
        <v>145</v>
      </c>
      <c r="M180" s="173">
        <v>0</v>
      </c>
      <c r="N180" s="175" t="s">
        <v>145</v>
      </c>
      <c r="O180" s="173">
        <f t="shared" si="8"/>
        <v>57500</v>
      </c>
      <c r="P180" s="173">
        <v>0</v>
      </c>
      <c r="Q180" s="173">
        <v>0</v>
      </c>
      <c r="R180" s="173">
        <v>0</v>
      </c>
      <c r="S180" s="173">
        <v>0</v>
      </c>
      <c r="T180" s="173">
        <v>0</v>
      </c>
      <c r="U180" s="173">
        <v>0</v>
      </c>
      <c r="V180" s="173">
        <v>0</v>
      </c>
      <c r="W180" s="175" t="s">
        <v>2538</v>
      </c>
      <c r="X180" s="175" t="s">
        <v>4238</v>
      </c>
      <c r="Y180" s="78" t="s">
        <v>145</v>
      </c>
      <c r="Z180" s="78" t="s">
        <v>145</v>
      </c>
      <c r="AB180" s="78" t="s">
        <v>145</v>
      </c>
    </row>
    <row r="181" spans="1:28" ht="30" customHeight="1">
      <c r="A181" s="175" t="s">
        <v>4798</v>
      </c>
      <c r="B181" s="175" t="s">
        <v>1634</v>
      </c>
      <c r="C181" s="175" t="s">
        <v>1635</v>
      </c>
      <c r="D181" s="175" t="s">
        <v>358</v>
      </c>
      <c r="E181" s="173">
        <v>0</v>
      </c>
      <c r="F181" s="175" t="s">
        <v>145</v>
      </c>
      <c r="G181" s="173">
        <v>0</v>
      </c>
      <c r="H181" s="175" t="s">
        <v>145</v>
      </c>
      <c r="I181" s="173">
        <v>0</v>
      </c>
      <c r="J181" s="175" t="s">
        <v>145</v>
      </c>
      <c r="K181" s="173">
        <v>170000</v>
      </c>
      <c r="L181" s="175" t="s">
        <v>2477</v>
      </c>
      <c r="M181" s="173">
        <v>0</v>
      </c>
      <c r="N181" s="175" t="s">
        <v>145</v>
      </c>
      <c r="O181" s="173">
        <f t="shared" si="8"/>
        <v>170000</v>
      </c>
      <c r="P181" s="173">
        <v>0</v>
      </c>
      <c r="Q181" s="173">
        <v>0</v>
      </c>
      <c r="R181" s="173">
        <v>0</v>
      </c>
      <c r="S181" s="173">
        <v>0</v>
      </c>
      <c r="T181" s="173">
        <v>0</v>
      </c>
      <c r="U181" s="173">
        <v>0</v>
      </c>
      <c r="V181" s="173">
        <v>0</v>
      </c>
      <c r="W181" s="175" t="s">
        <v>2540</v>
      </c>
      <c r="X181" s="175" t="s">
        <v>145</v>
      </c>
      <c r="Y181" s="78" t="s">
        <v>145</v>
      </c>
      <c r="Z181" s="78" t="s">
        <v>145</v>
      </c>
      <c r="AB181" s="78" t="s">
        <v>145</v>
      </c>
    </row>
    <row r="182" spans="1:28" ht="30" customHeight="1">
      <c r="A182" s="175" t="s">
        <v>4811</v>
      </c>
      <c r="B182" s="175" t="s">
        <v>1636</v>
      </c>
      <c r="C182" s="175" t="s">
        <v>4810</v>
      </c>
      <c r="D182" s="175" t="s">
        <v>338</v>
      </c>
      <c r="E182" s="173">
        <v>0</v>
      </c>
      <c r="F182" s="175" t="s">
        <v>145</v>
      </c>
      <c r="G182" s="173">
        <v>0</v>
      </c>
      <c r="H182" s="175" t="s">
        <v>145</v>
      </c>
      <c r="I182" s="173">
        <v>0</v>
      </c>
      <c r="J182" s="175" t="s">
        <v>145</v>
      </c>
      <c r="K182" s="173">
        <v>0</v>
      </c>
      <c r="L182" s="175" t="s">
        <v>145</v>
      </c>
      <c r="M182" s="173">
        <v>1250</v>
      </c>
      <c r="N182" s="175" t="s">
        <v>145</v>
      </c>
      <c r="O182" s="173">
        <f t="shared" si="8"/>
        <v>1250</v>
      </c>
      <c r="P182" s="173">
        <v>0</v>
      </c>
      <c r="Q182" s="173">
        <v>0</v>
      </c>
      <c r="R182" s="173">
        <v>0</v>
      </c>
      <c r="S182" s="173">
        <v>0</v>
      </c>
      <c r="T182" s="173">
        <v>0</v>
      </c>
      <c r="U182" s="173">
        <v>0</v>
      </c>
      <c r="V182" s="173">
        <v>0</v>
      </c>
      <c r="W182" s="175" t="s">
        <v>2541</v>
      </c>
      <c r="X182" s="175" t="s">
        <v>145</v>
      </c>
      <c r="Y182" s="78" t="s">
        <v>145</v>
      </c>
      <c r="Z182" s="78" t="s">
        <v>145</v>
      </c>
      <c r="AB182" s="78" t="s">
        <v>145</v>
      </c>
    </row>
    <row r="183" spans="1:28" ht="30" customHeight="1">
      <c r="A183" s="175" t="s">
        <v>4806</v>
      </c>
      <c r="B183" s="175" t="s">
        <v>1636</v>
      </c>
      <c r="C183" s="175" t="s">
        <v>1638</v>
      </c>
      <c r="D183" s="175" t="s">
        <v>338</v>
      </c>
      <c r="E183" s="173">
        <v>0</v>
      </c>
      <c r="F183" s="175" t="s">
        <v>145</v>
      </c>
      <c r="G183" s="173">
        <v>0</v>
      </c>
      <c r="H183" s="175" t="s">
        <v>145</v>
      </c>
      <c r="I183" s="173">
        <v>450</v>
      </c>
      <c r="J183" s="175" t="s">
        <v>2479</v>
      </c>
      <c r="K183" s="173">
        <v>0</v>
      </c>
      <c r="L183" s="175" t="s">
        <v>145</v>
      </c>
      <c r="M183" s="173">
        <v>0</v>
      </c>
      <c r="N183" s="175" t="s">
        <v>145</v>
      </c>
      <c r="O183" s="173">
        <f t="shared" si="8"/>
        <v>450</v>
      </c>
      <c r="P183" s="173">
        <v>0</v>
      </c>
      <c r="Q183" s="173">
        <v>0</v>
      </c>
      <c r="R183" s="173">
        <v>0</v>
      </c>
      <c r="S183" s="173">
        <v>0</v>
      </c>
      <c r="T183" s="173">
        <v>0</v>
      </c>
      <c r="U183" s="173">
        <v>0</v>
      </c>
      <c r="V183" s="173">
        <v>0</v>
      </c>
      <c r="W183" s="175" t="s">
        <v>2543</v>
      </c>
      <c r="X183" s="175" t="s">
        <v>145</v>
      </c>
      <c r="Y183" s="78" t="s">
        <v>145</v>
      </c>
      <c r="Z183" s="78" t="s">
        <v>145</v>
      </c>
      <c r="AB183" s="78" t="s">
        <v>145</v>
      </c>
    </row>
    <row r="184" spans="1:28" ht="30" customHeight="1">
      <c r="A184" s="175" t="s">
        <v>4802</v>
      </c>
      <c r="B184" s="175" t="s">
        <v>1636</v>
      </c>
      <c r="C184" s="175" t="s">
        <v>1637</v>
      </c>
      <c r="D184" s="175" t="s">
        <v>338</v>
      </c>
      <c r="E184" s="173">
        <v>0</v>
      </c>
      <c r="F184" s="175" t="s">
        <v>145</v>
      </c>
      <c r="G184" s="173">
        <v>0</v>
      </c>
      <c r="H184" s="175" t="s">
        <v>145</v>
      </c>
      <c r="I184" s="173">
        <v>0</v>
      </c>
      <c r="J184" s="175" t="s">
        <v>145</v>
      </c>
      <c r="K184" s="173">
        <v>0</v>
      </c>
      <c r="L184" s="175" t="s">
        <v>145</v>
      </c>
      <c r="M184" s="173">
        <v>500</v>
      </c>
      <c r="N184" s="175" t="s">
        <v>145</v>
      </c>
      <c r="O184" s="173">
        <f t="shared" si="8"/>
        <v>500</v>
      </c>
      <c r="P184" s="173">
        <v>0</v>
      </c>
      <c r="Q184" s="173">
        <v>0</v>
      </c>
      <c r="R184" s="173">
        <v>0</v>
      </c>
      <c r="S184" s="173">
        <v>0</v>
      </c>
      <c r="T184" s="173">
        <v>0</v>
      </c>
      <c r="U184" s="173">
        <v>0</v>
      </c>
      <c r="V184" s="173">
        <v>0</v>
      </c>
      <c r="W184" s="175" t="s">
        <v>2545</v>
      </c>
      <c r="X184" s="175" t="s">
        <v>145</v>
      </c>
      <c r="Y184" s="78" t="s">
        <v>145</v>
      </c>
      <c r="Z184" s="78" t="s">
        <v>145</v>
      </c>
      <c r="AB184" s="78" t="s">
        <v>145</v>
      </c>
    </row>
    <row r="185" spans="1:28" ht="30" customHeight="1">
      <c r="A185" s="175" t="s">
        <v>5378</v>
      </c>
      <c r="B185" s="175" t="s">
        <v>831</v>
      </c>
      <c r="C185" s="175" t="s">
        <v>832</v>
      </c>
      <c r="D185" s="175" t="s">
        <v>537</v>
      </c>
      <c r="E185" s="173">
        <v>0</v>
      </c>
      <c r="F185" s="175" t="s">
        <v>145</v>
      </c>
      <c r="G185" s="173">
        <v>0</v>
      </c>
      <c r="H185" s="175" t="s">
        <v>145</v>
      </c>
      <c r="I185" s="173">
        <v>0</v>
      </c>
      <c r="J185" s="175" t="s">
        <v>145</v>
      </c>
      <c r="K185" s="173">
        <v>20000</v>
      </c>
      <c r="L185" s="175" t="s">
        <v>2482</v>
      </c>
      <c r="M185" s="173">
        <v>0</v>
      </c>
      <c r="N185" s="175" t="s">
        <v>145</v>
      </c>
      <c r="O185" s="173">
        <f t="shared" si="8"/>
        <v>20000</v>
      </c>
      <c r="P185" s="173">
        <v>0</v>
      </c>
      <c r="Q185" s="173">
        <v>0</v>
      </c>
      <c r="R185" s="173">
        <v>0</v>
      </c>
      <c r="S185" s="173">
        <v>0</v>
      </c>
      <c r="T185" s="173">
        <v>0</v>
      </c>
      <c r="U185" s="173">
        <v>0</v>
      </c>
      <c r="V185" s="173">
        <v>0</v>
      </c>
      <c r="W185" s="175" t="s">
        <v>2546</v>
      </c>
      <c r="X185" s="175" t="s">
        <v>145</v>
      </c>
      <c r="Y185" s="78" t="s">
        <v>145</v>
      </c>
      <c r="Z185" s="78" t="s">
        <v>145</v>
      </c>
      <c r="AB185" s="78" t="s">
        <v>145</v>
      </c>
    </row>
    <row r="186" spans="1:28" ht="30" customHeight="1">
      <c r="A186" s="175" t="s">
        <v>6366</v>
      </c>
      <c r="B186" s="175" t="s">
        <v>1902</v>
      </c>
      <c r="C186" s="175" t="s">
        <v>1903</v>
      </c>
      <c r="D186" s="175" t="s">
        <v>358</v>
      </c>
      <c r="E186" s="173">
        <v>0</v>
      </c>
      <c r="F186" s="175" t="s">
        <v>145</v>
      </c>
      <c r="G186" s="173">
        <v>0</v>
      </c>
      <c r="H186" s="175" t="s">
        <v>145</v>
      </c>
      <c r="I186" s="173">
        <v>0</v>
      </c>
      <c r="J186" s="175" t="s">
        <v>145</v>
      </c>
      <c r="K186" s="173">
        <v>0</v>
      </c>
      <c r="L186" s="175" t="s">
        <v>145</v>
      </c>
      <c r="M186" s="173">
        <v>2000</v>
      </c>
      <c r="N186" s="175" t="s">
        <v>145</v>
      </c>
      <c r="O186" s="173">
        <f t="shared" si="8"/>
        <v>2000</v>
      </c>
      <c r="P186" s="173">
        <v>0</v>
      </c>
      <c r="Q186" s="173">
        <v>0</v>
      </c>
      <c r="R186" s="173">
        <v>0</v>
      </c>
      <c r="S186" s="173">
        <v>0</v>
      </c>
      <c r="T186" s="173">
        <v>0</v>
      </c>
      <c r="U186" s="173">
        <v>0</v>
      </c>
      <c r="V186" s="173">
        <v>0</v>
      </c>
      <c r="W186" s="175" t="s">
        <v>2547</v>
      </c>
      <c r="X186" s="175" t="s">
        <v>145</v>
      </c>
      <c r="Y186" s="78" t="s">
        <v>145</v>
      </c>
      <c r="Z186" s="78" t="s">
        <v>145</v>
      </c>
      <c r="AB186" s="78" t="s">
        <v>145</v>
      </c>
    </row>
    <row r="187" spans="1:28" ht="30" customHeight="1">
      <c r="A187" s="175" t="s">
        <v>5297</v>
      </c>
      <c r="B187" s="175" t="s">
        <v>1738</v>
      </c>
      <c r="C187" s="175" t="s">
        <v>1759</v>
      </c>
      <c r="D187" s="175" t="s">
        <v>358</v>
      </c>
      <c r="E187" s="173">
        <v>3891</v>
      </c>
      <c r="F187" s="175" t="s">
        <v>145</v>
      </c>
      <c r="G187" s="173">
        <v>4120.37</v>
      </c>
      <c r="H187" s="175" t="s">
        <v>2485</v>
      </c>
      <c r="I187" s="173">
        <v>4277.7700000000004</v>
      </c>
      <c r="J187" s="175" t="s">
        <v>2486</v>
      </c>
      <c r="K187" s="173">
        <v>0</v>
      </c>
      <c r="L187" s="175" t="s">
        <v>145</v>
      </c>
      <c r="M187" s="173">
        <v>0</v>
      </c>
      <c r="N187" s="175" t="s">
        <v>145</v>
      </c>
      <c r="O187" s="173">
        <f t="shared" si="8"/>
        <v>3891</v>
      </c>
      <c r="P187" s="173">
        <v>0</v>
      </c>
      <c r="Q187" s="173">
        <v>0</v>
      </c>
      <c r="R187" s="173">
        <v>0</v>
      </c>
      <c r="S187" s="173">
        <v>0</v>
      </c>
      <c r="T187" s="173">
        <v>0</v>
      </c>
      <c r="U187" s="173">
        <v>0</v>
      </c>
      <c r="V187" s="173">
        <v>0</v>
      </c>
      <c r="W187" s="175" t="s">
        <v>2548</v>
      </c>
      <c r="X187" s="175" t="s">
        <v>145</v>
      </c>
      <c r="Y187" s="78" t="s">
        <v>145</v>
      </c>
      <c r="Z187" s="78" t="s">
        <v>145</v>
      </c>
      <c r="AB187" s="78" t="s">
        <v>145</v>
      </c>
    </row>
    <row r="188" spans="1:28" ht="30" customHeight="1">
      <c r="A188" s="175" t="s">
        <v>5271</v>
      </c>
      <c r="B188" s="175" t="s">
        <v>1738</v>
      </c>
      <c r="C188" s="175" t="s">
        <v>1739</v>
      </c>
      <c r="D188" s="175" t="s">
        <v>358</v>
      </c>
      <c r="E188" s="173">
        <v>7365</v>
      </c>
      <c r="F188" s="175" t="s">
        <v>145</v>
      </c>
      <c r="G188" s="173">
        <v>7361.11</v>
      </c>
      <c r="H188" s="175" t="s">
        <v>2485</v>
      </c>
      <c r="I188" s="173">
        <v>7824.07</v>
      </c>
      <c r="J188" s="175" t="s">
        <v>2486</v>
      </c>
      <c r="K188" s="173">
        <v>0</v>
      </c>
      <c r="L188" s="175" t="s">
        <v>145</v>
      </c>
      <c r="M188" s="173">
        <v>0</v>
      </c>
      <c r="N188" s="175" t="s">
        <v>145</v>
      </c>
      <c r="O188" s="173">
        <f t="shared" si="8"/>
        <v>7361.11</v>
      </c>
      <c r="P188" s="173">
        <v>0</v>
      </c>
      <c r="Q188" s="173">
        <v>0</v>
      </c>
      <c r="R188" s="173">
        <v>0</v>
      </c>
      <c r="S188" s="173">
        <v>0</v>
      </c>
      <c r="T188" s="173">
        <v>0</v>
      </c>
      <c r="U188" s="173">
        <v>0</v>
      </c>
      <c r="V188" s="173">
        <v>0</v>
      </c>
      <c r="W188" s="175" t="s">
        <v>2549</v>
      </c>
      <c r="X188" s="175" t="s">
        <v>145</v>
      </c>
      <c r="Y188" s="78" t="s">
        <v>145</v>
      </c>
      <c r="Z188" s="78" t="s">
        <v>145</v>
      </c>
      <c r="AB188" s="78" t="s">
        <v>145</v>
      </c>
    </row>
    <row r="189" spans="1:28" ht="30" customHeight="1">
      <c r="A189" s="175" t="s">
        <v>5331</v>
      </c>
      <c r="B189" s="175" t="s">
        <v>1762</v>
      </c>
      <c r="C189" s="175" t="s">
        <v>1763</v>
      </c>
      <c r="D189" s="175" t="s">
        <v>358</v>
      </c>
      <c r="E189" s="173">
        <v>9419</v>
      </c>
      <c r="F189" s="175" t="s">
        <v>145</v>
      </c>
      <c r="G189" s="173">
        <v>10400</v>
      </c>
      <c r="H189" s="175" t="s">
        <v>2490</v>
      </c>
      <c r="I189" s="173">
        <v>0</v>
      </c>
      <c r="J189" s="175" t="s">
        <v>145</v>
      </c>
      <c r="K189" s="173">
        <v>0</v>
      </c>
      <c r="L189" s="175" t="s">
        <v>145</v>
      </c>
      <c r="M189" s="173">
        <v>0</v>
      </c>
      <c r="N189" s="175" t="s">
        <v>145</v>
      </c>
      <c r="O189" s="173">
        <f t="shared" si="8"/>
        <v>9419</v>
      </c>
      <c r="P189" s="173">
        <v>0</v>
      </c>
      <c r="Q189" s="173">
        <v>0</v>
      </c>
      <c r="R189" s="173">
        <v>0</v>
      </c>
      <c r="S189" s="173">
        <v>0</v>
      </c>
      <c r="T189" s="173">
        <v>0</v>
      </c>
      <c r="U189" s="173">
        <v>0</v>
      </c>
      <c r="V189" s="173">
        <v>0</v>
      </c>
      <c r="W189" s="175" t="s">
        <v>2551</v>
      </c>
      <c r="X189" s="175" t="s">
        <v>145</v>
      </c>
      <c r="Y189" s="78" t="s">
        <v>145</v>
      </c>
      <c r="Z189" s="78" t="s">
        <v>145</v>
      </c>
      <c r="AB189" s="78" t="s">
        <v>145</v>
      </c>
    </row>
    <row r="190" spans="1:28" ht="30" customHeight="1">
      <c r="A190" s="175" t="s">
        <v>5254</v>
      </c>
      <c r="B190" s="175" t="s">
        <v>1735</v>
      </c>
      <c r="C190" s="175" t="s">
        <v>1736</v>
      </c>
      <c r="D190" s="175" t="s">
        <v>358</v>
      </c>
      <c r="E190" s="173">
        <v>0</v>
      </c>
      <c r="F190" s="175" t="s">
        <v>145</v>
      </c>
      <c r="G190" s="173">
        <v>0</v>
      </c>
      <c r="H190" s="175" t="s">
        <v>145</v>
      </c>
      <c r="I190" s="173">
        <v>28634</v>
      </c>
      <c r="J190" s="175" t="s">
        <v>2492</v>
      </c>
      <c r="K190" s="173">
        <v>0</v>
      </c>
      <c r="L190" s="175" t="s">
        <v>145</v>
      </c>
      <c r="M190" s="173">
        <v>0</v>
      </c>
      <c r="N190" s="175" t="s">
        <v>145</v>
      </c>
      <c r="O190" s="173">
        <f t="shared" si="8"/>
        <v>28634</v>
      </c>
      <c r="P190" s="173">
        <v>0</v>
      </c>
      <c r="Q190" s="173">
        <v>0</v>
      </c>
      <c r="R190" s="173">
        <v>0</v>
      </c>
      <c r="S190" s="173">
        <v>0</v>
      </c>
      <c r="T190" s="173">
        <v>0</v>
      </c>
      <c r="U190" s="173">
        <v>0</v>
      </c>
      <c r="V190" s="173">
        <v>0</v>
      </c>
      <c r="W190" s="175" t="s">
        <v>2552</v>
      </c>
      <c r="X190" s="175" t="s">
        <v>145</v>
      </c>
      <c r="Y190" s="78" t="s">
        <v>145</v>
      </c>
      <c r="Z190" s="78" t="s">
        <v>145</v>
      </c>
      <c r="AB190" s="78" t="s">
        <v>145</v>
      </c>
    </row>
    <row r="191" spans="1:28" ht="30" customHeight="1">
      <c r="A191" s="175" t="s">
        <v>3654</v>
      </c>
      <c r="B191" s="175" t="s">
        <v>3027</v>
      </c>
      <c r="C191" s="175" t="s">
        <v>3028</v>
      </c>
      <c r="D191" s="175" t="s">
        <v>358</v>
      </c>
      <c r="E191" s="173">
        <v>0</v>
      </c>
      <c r="F191" s="175" t="s">
        <v>145</v>
      </c>
      <c r="G191" s="173">
        <v>62400</v>
      </c>
      <c r="H191" s="175" t="s">
        <v>3198</v>
      </c>
      <c r="I191" s="173">
        <v>62400</v>
      </c>
      <c r="J191" s="175" t="s">
        <v>3199</v>
      </c>
      <c r="K191" s="173">
        <v>0</v>
      </c>
      <c r="L191" s="175" t="s">
        <v>145</v>
      </c>
      <c r="M191" s="173">
        <v>0</v>
      </c>
      <c r="N191" s="175" t="s">
        <v>145</v>
      </c>
      <c r="O191" s="173">
        <f t="shared" si="8"/>
        <v>62400</v>
      </c>
      <c r="P191" s="173">
        <v>0</v>
      </c>
      <c r="Q191" s="173">
        <v>0</v>
      </c>
      <c r="R191" s="173">
        <v>0</v>
      </c>
      <c r="S191" s="173">
        <v>0</v>
      </c>
      <c r="T191" s="173">
        <v>0</v>
      </c>
      <c r="U191" s="173">
        <v>0</v>
      </c>
      <c r="V191" s="173">
        <v>0</v>
      </c>
      <c r="W191" s="175" t="s">
        <v>2553</v>
      </c>
      <c r="X191" s="175" t="s">
        <v>1136</v>
      </c>
      <c r="Y191" s="78" t="s">
        <v>145</v>
      </c>
      <c r="Z191" s="78" t="s">
        <v>145</v>
      </c>
      <c r="AB191" s="78" t="s">
        <v>145</v>
      </c>
    </row>
    <row r="192" spans="1:28" ht="30" customHeight="1">
      <c r="A192" s="175" t="s">
        <v>4883</v>
      </c>
      <c r="B192" s="175" t="s">
        <v>1656</v>
      </c>
      <c r="C192" s="175" t="s">
        <v>1663</v>
      </c>
      <c r="D192" s="175" t="s">
        <v>338</v>
      </c>
      <c r="E192" s="173">
        <v>0</v>
      </c>
      <c r="F192" s="175" t="s">
        <v>145</v>
      </c>
      <c r="G192" s="173">
        <v>1160</v>
      </c>
      <c r="H192" s="175" t="s">
        <v>2494</v>
      </c>
      <c r="I192" s="173">
        <v>1160</v>
      </c>
      <c r="J192" s="175" t="s">
        <v>2495</v>
      </c>
      <c r="K192" s="173">
        <v>0</v>
      </c>
      <c r="L192" s="175" t="s">
        <v>145</v>
      </c>
      <c r="M192" s="173">
        <v>0</v>
      </c>
      <c r="N192" s="175" t="s">
        <v>145</v>
      </c>
      <c r="O192" s="173">
        <f t="shared" si="8"/>
        <v>1160</v>
      </c>
      <c r="P192" s="173">
        <v>0</v>
      </c>
      <c r="Q192" s="173">
        <v>0</v>
      </c>
      <c r="R192" s="173">
        <v>0</v>
      </c>
      <c r="S192" s="173">
        <v>0</v>
      </c>
      <c r="T192" s="173">
        <v>0</v>
      </c>
      <c r="U192" s="173">
        <v>0</v>
      </c>
      <c r="V192" s="173">
        <v>0</v>
      </c>
      <c r="W192" s="175" t="s">
        <v>2554</v>
      </c>
      <c r="X192" s="175" t="s">
        <v>145</v>
      </c>
      <c r="Y192" s="78" t="s">
        <v>145</v>
      </c>
      <c r="Z192" s="78" t="s">
        <v>145</v>
      </c>
      <c r="AB192" s="78" t="s">
        <v>145</v>
      </c>
    </row>
    <row r="193" spans="1:28" ht="30" customHeight="1">
      <c r="A193" s="175" t="s">
        <v>4871</v>
      </c>
      <c r="B193" s="175" t="s">
        <v>1656</v>
      </c>
      <c r="C193" s="175" t="s">
        <v>1657</v>
      </c>
      <c r="D193" s="175" t="s">
        <v>458</v>
      </c>
      <c r="E193" s="173">
        <v>0</v>
      </c>
      <c r="F193" s="175" t="s">
        <v>145</v>
      </c>
      <c r="G193" s="173">
        <v>450</v>
      </c>
      <c r="H193" s="175" t="s">
        <v>2497</v>
      </c>
      <c r="I193" s="173">
        <v>0</v>
      </c>
      <c r="J193" s="175" t="s">
        <v>145</v>
      </c>
      <c r="K193" s="173">
        <v>0</v>
      </c>
      <c r="L193" s="175" t="s">
        <v>145</v>
      </c>
      <c r="M193" s="173">
        <v>0</v>
      </c>
      <c r="N193" s="175" t="s">
        <v>145</v>
      </c>
      <c r="O193" s="173">
        <f t="shared" si="8"/>
        <v>450</v>
      </c>
      <c r="P193" s="173">
        <v>0</v>
      </c>
      <c r="Q193" s="173">
        <v>0</v>
      </c>
      <c r="R193" s="173">
        <v>0</v>
      </c>
      <c r="S193" s="173">
        <v>0</v>
      </c>
      <c r="T193" s="173">
        <v>0</v>
      </c>
      <c r="U193" s="173">
        <v>0</v>
      </c>
      <c r="V193" s="173">
        <v>0</v>
      </c>
      <c r="W193" s="175" t="s">
        <v>2555</v>
      </c>
      <c r="X193" s="175" t="s">
        <v>145</v>
      </c>
      <c r="Y193" s="78" t="s">
        <v>145</v>
      </c>
      <c r="Z193" s="78" t="s">
        <v>145</v>
      </c>
      <c r="AB193" s="78" t="s">
        <v>145</v>
      </c>
    </row>
    <row r="194" spans="1:28" ht="30" customHeight="1">
      <c r="A194" s="175" t="s">
        <v>4895</v>
      </c>
      <c r="B194" s="175" t="s">
        <v>1656</v>
      </c>
      <c r="C194" s="175" t="s">
        <v>1669</v>
      </c>
      <c r="D194" s="175" t="s">
        <v>458</v>
      </c>
      <c r="E194" s="173">
        <v>0</v>
      </c>
      <c r="F194" s="175" t="s">
        <v>145</v>
      </c>
      <c r="G194" s="173">
        <v>0</v>
      </c>
      <c r="H194" s="175" t="s">
        <v>145</v>
      </c>
      <c r="I194" s="173">
        <v>0</v>
      </c>
      <c r="J194" s="175" t="s">
        <v>145</v>
      </c>
      <c r="K194" s="173">
        <v>1450</v>
      </c>
      <c r="L194" s="175" t="s">
        <v>2499</v>
      </c>
      <c r="M194" s="173">
        <v>0</v>
      </c>
      <c r="N194" s="175" t="s">
        <v>145</v>
      </c>
      <c r="O194" s="173">
        <f t="shared" si="8"/>
        <v>1450</v>
      </c>
      <c r="P194" s="173">
        <v>0</v>
      </c>
      <c r="Q194" s="173">
        <v>0</v>
      </c>
      <c r="R194" s="173">
        <v>0</v>
      </c>
      <c r="S194" s="173">
        <v>0</v>
      </c>
      <c r="T194" s="173">
        <v>0</v>
      </c>
      <c r="U194" s="173">
        <v>0</v>
      </c>
      <c r="V194" s="173">
        <v>0</v>
      </c>
      <c r="W194" s="175" t="s">
        <v>2557</v>
      </c>
      <c r="X194" s="175" t="s">
        <v>145</v>
      </c>
      <c r="Y194" s="78" t="s">
        <v>145</v>
      </c>
      <c r="Z194" s="78" t="s">
        <v>145</v>
      </c>
      <c r="AB194" s="78" t="s">
        <v>145</v>
      </c>
    </row>
    <row r="195" spans="1:28" ht="30" customHeight="1">
      <c r="A195" s="175" t="s">
        <v>4873</v>
      </c>
      <c r="B195" s="175" t="s">
        <v>1656</v>
      </c>
      <c r="C195" s="175" t="s">
        <v>1658</v>
      </c>
      <c r="D195" s="175" t="s">
        <v>338</v>
      </c>
      <c r="E195" s="173">
        <v>0</v>
      </c>
      <c r="F195" s="175" t="s">
        <v>145</v>
      </c>
      <c r="G195" s="173">
        <v>1560</v>
      </c>
      <c r="H195" s="175" t="s">
        <v>2494</v>
      </c>
      <c r="I195" s="173">
        <v>0</v>
      </c>
      <c r="J195" s="175" t="s">
        <v>145</v>
      </c>
      <c r="K195" s="173">
        <v>0</v>
      </c>
      <c r="L195" s="175" t="s">
        <v>145</v>
      </c>
      <c r="M195" s="173">
        <v>0</v>
      </c>
      <c r="N195" s="175" t="s">
        <v>145</v>
      </c>
      <c r="O195" s="173">
        <f t="shared" si="8"/>
        <v>1560</v>
      </c>
      <c r="P195" s="173">
        <v>0</v>
      </c>
      <c r="Q195" s="173">
        <v>0</v>
      </c>
      <c r="R195" s="173">
        <v>0</v>
      </c>
      <c r="S195" s="173">
        <v>0</v>
      </c>
      <c r="T195" s="173">
        <v>0</v>
      </c>
      <c r="U195" s="173">
        <v>0</v>
      </c>
      <c r="V195" s="173">
        <v>0</v>
      </c>
      <c r="W195" s="175" t="s">
        <v>2559</v>
      </c>
      <c r="X195" s="175" t="s">
        <v>145</v>
      </c>
      <c r="Y195" s="78" t="s">
        <v>145</v>
      </c>
      <c r="Z195" s="78" t="s">
        <v>145</v>
      </c>
      <c r="AB195" s="78" t="s">
        <v>145</v>
      </c>
    </row>
    <row r="196" spans="1:28" ht="30" customHeight="1">
      <c r="A196" s="175" t="s">
        <v>4875</v>
      </c>
      <c r="B196" s="175" t="s">
        <v>1656</v>
      </c>
      <c r="C196" s="175" t="s">
        <v>1659</v>
      </c>
      <c r="D196" s="175" t="s">
        <v>338</v>
      </c>
      <c r="E196" s="173">
        <v>0</v>
      </c>
      <c r="F196" s="175" t="s">
        <v>145</v>
      </c>
      <c r="G196" s="173">
        <v>980</v>
      </c>
      <c r="H196" s="175" t="s">
        <v>2494</v>
      </c>
      <c r="I196" s="173">
        <v>0</v>
      </c>
      <c r="J196" s="175" t="s">
        <v>145</v>
      </c>
      <c r="K196" s="173">
        <v>0</v>
      </c>
      <c r="L196" s="175" t="s">
        <v>145</v>
      </c>
      <c r="M196" s="173">
        <v>0</v>
      </c>
      <c r="N196" s="175" t="s">
        <v>145</v>
      </c>
      <c r="O196" s="173">
        <f t="shared" si="8"/>
        <v>980</v>
      </c>
      <c r="P196" s="173">
        <v>0</v>
      </c>
      <c r="Q196" s="173">
        <v>0</v>
      </c>
      <c r="R196" s="173">
        <v>0</v>
      </c>
      <c r="S196" s="173">
        <v>0</v>
      </c>
      <c r="T196" s="173">
        <v>0</v>
      </c>
      <c r="U196" s="173">
        <v>0</v>
      </c>
      <c r="V196" s="173">
        <v>0</v>
      </c>
      <c r="W196" s="175" t="s">
        <v>2562</v>
      </c>
      <c r="X196" s="175" t="s">
        <v>145</v>
      </c>
      <c r="Y196" s="78" t="s">
        <v>145</v>
      </c>
      <c r="Z196" s="78" t="s">
        <v>145</v>
      </c>
      <c r="AB196" s="78" t="s">
        <v>145</v>
      </c>
    </row>
    <row r="197" spans="1:28" ht="30" customHeight="1">
      <c r="A197" s="175" t="s">
        <v>4877</v>
      </c>
      <c r="B197" s="175" t="s">
        <v>1656</v>
      </c>
      <c r="C197" s="175" t="s">
        <v>1660</v>
      </c>
      <c r="D197" s="175" t="s">
        <v>680</v>
      </c>
      <c r="E197" s="173">
        <v>0</v>
      </c>
      <c r="F197" s="175" t="s">
        <v>145</v>
      </c>
      <c r="G197" s="173">
        <v>310</v>
      </c>
      <c r="H197" s="175" t="s">
        <v>2494</v>
      </c>
      <c r="I197" s="173">
        <v>0</v>
      </c>
      <c r="J197" s="175" t="s">
        <v>145</v>
      </c>
      <c r="K197" s="173">
        <v>0</v>
      </c>
      <c r="L197" s="175" t="s">
        <v>145</v>
      </c>
      <c r="M197" s="173">
        <v>0</v>
      </c>
      <c r="N197" s="175" t="s">
        <v>145</v>
      </c>
      <c r="O197" s="173">
        <f t="shared" si="8"/>
        <v>310</v>
      </c>
      <c r="P197" s="173">
        <v>0</v>
      </c>
      <c r="Q197" s="173">
        <v>0</v>
      </c>
      <c r="R197" s="173">
        <v>0</v>
      </c>
      <c r="S197" s="173">
        <v>0</v>
      </c>
      <c r="T197" s="173">
        <v>0</v>
      </c>
      <c r="U197" s="173">
        <v>0</v>
      </c>
      <c r="V197" s="173">
        <v>0</v>
      </c>
      <c r="W197" s="175" t="s">
        <v>2564</v>
      </c>
      <c r="X197" s="175" t="s">
        <v>145</v>
      </c>
      <c r="Y197" s="78" t="s">
        <v>145</v>
      </c>
      <c r="Z197" s="78" t="s">
        <v>145</v>
      </c>
      <c r="AB197" s="78" t="s">
        <v>145</v>
      </c>
    </row>
    <row r="198" spans="1:28" ht="30" customHeight="1">
      <c r="A198" s="175" t="s">
        <v>4879</v>
      </c>
      <c r="B198" s="175" t="s">
        <v>1656</v>
      </c>
      <c r="C198" s="175" t="s">
        <v>1661</v>
      </c>
      <c r="D198" s="175" t="s">
        <v>680</v>
      </c>
      <c r="E198" s="173">
        <v>0</v>
      </c>
      <c r="F198" s="175" t="s">
        <v>145</v>
      </c>
      <c r="G198" s="173">
        <v>0</v>
      </c>
      <c r="H198" s="175" t="s">
        <v>145</v>
      </c>
      <c r="I198" s="173">
        <v>0</v>
      </c>
      <c r="J198" s="175" t="s">
        <v>145</v>
      </c>
      <c r="K198" s="173">
        <v>0</v>
      </c>
      <c r="L198" s="175" t="s">
        <v>145</v>
      </c>
      <c r="M198" s="173">
        <v>111</v>
      </c>
      <c r="N198" s="175" t="s">
        <v>145</v>
      </c>
      <c r="O198" s="173">
        <f t="shared" si="8"/>
        <v>111</v>
      </c>
      <c r="P198" s="173">
        <v>0</v>
      </c>
      <c r="Q198" s="173">
        <v>0</v>
      </c>
      <c r="R198" s="173">
        <v>0</v>
      </c>
      <c r="S198" s="173">
        <v>0</v>
      </c>
      <c r="T198" s="173">
        <v>0</v>
      </c>
      <c r="U198" s="173">
        <v>0</v>
      </c>
      <c r="V198" s="173">
        <v>0</v>
      </c>
      <c r="W198" s="175" t="s">
        <v>2566</v>
      </c>
      <c r="X198" s="175" t="s">
        <v>145</v>
      </c>
      <c r="Y198" s="78" t="s">
        <v>145</v>
      </c>
      <c r="Z198" s="78" t="s">
        <v>145</v>
      </c>
      <c r="AB198" s="78" t="s">
        <v>145</v>
      </c>
    </row>
    <row r="199" spans="1:28" ht="30" customHeight="1">
      <c r="A199" s="175" t="s">
        <v>4881</v>
      </c>
      <c r="B199" s="175" t="s">
        <v>1656</v>
      </c>
      <c r="C199" s="175" t="s">
        <v>1662</v>
      </c>
      <c r="D199" s="175" t="s">
        <v>680</v>
      </c>
      <c r="E199" s="173">
        <v>0</v>
      </c>
      <c r="F199" s="175" t="s">
        <v>145</v>
      </c>
      <c r="G199" s="173">
        <v>0</v>
      </c>
      <c r="H199" s="175" t="s">
        <v>145</v>
      </c>
      <c r="I199" s="173">
        <v>0</v>
      </c>
      <c r="J199" s="175" t="s">
        <v>145</v>
      </c>
      <c r="K199" s="173">
        <v>0</v>
      </c>
      <c r="L199" s="175" t="s">
        <v>145</v>
      </c>
      <c r="M199" s="173">
        <v>107</v>
      </c>
      <c r="N199" s="175" t="s">
        <v>145</v>
      </c>
      <c r="O199" s="173">
        <f t="shared" si="8"/>
        <v>107</v>
      </c>
      <c r="P199" s="173">
        <v>0</v>
      </c>
      <c r="Q199" s="173">
        <v>0</v>
      </c>
      <c r="R199" s="173">
        <v>0</v>
      </c>
      <c r="S199" s="173">
        <v>0</v>
      </c>
      <c r="T199" s="173">
        <v>0</v>
      </c>
      <c r="U199" s="173">
        <v>0</v>
      </c>
      <c r="V199" s="173">
        <v>0</v>
      </c>
      <c r="W199" s="175" t="s">
        <v>2570</v>
      </c>
      <c r="X199" s="175" t="s">
        <v>145</v>
      </c>
      <c r="Y199" s="78" t="s">
        <v>145</v>
      </c>
      <c r="Z199" s="78" t="s">
        <v>145</v>
      </c>
      <c r="AB199" s="78" t="s">
        <v>145</v>
      </c>
    </row>
    <row r="200" spans="1:28" ht="30" customHeight="1">
      <c r="A200" s="175" t="s">
        <v>4885</v>
      </c>
      <c r="B200" s="175" t="s">
        <v>1656</v>
      </c>
      <c r="C200" s="175" t="s">
        <v>1664</v>
      </c>
      <c r="D200" s="175" t="s">
        <v>458</v>
      </c>
      <c r="E200" s="173">
        <v>0</v>
      </c>
      <c r="F200" s="175" t="s">
        <v>145</v>
      </c>
      <c r="G200" s="173">
        <v>0</v>
      </c>
      <c r="H200" s="175" t="s">
        <v>145</v>
      </c>
      <c r="I200" s="173">
        <v>0</v>
      </c>
      <c r="J200" s="175" t="s">
        <v>145</v>
      </c>
      <c r="K200" s="173">
        <v>0</v>
      </c>
      <c r="L200" s="175" t="s">
        <v>145</v>
      </c>
      <c r="M200" s="173">
        <v>60</v>
      </c>
      <c r="N200" s="175" t="s">
        <v>145</v>
      </c>
      <c r="O200" s="173">
        <f t="shared" si="8"/>
        <v>60</v>
      </c>
      <c r="P200" s="173">
        <v>0</v>
      </c>
      <c r="Q200" s="173">
        <v>0</v>
      </c>
      <c r="R200" s="173">
        <v>0</v>
      </c>
      <c r="S200" s="173">
        <v>0</v>
      </c>
      <c r="T200" s="173">
        <v>0</v>
      </c>
      <c r="U200" s="173">
        <v>0</v>
      </c>
      <c r="V200" s="173">
        <v>0</v>
      </c>
      <c r="W200" s="175" t="s">
        <v>2571</v>
      </c>
      <c r="X200" s="175" t="s">
        <v>145</v>
      </c>
      <c r="Y200" s="78" t="s">
        <v>145</v>
      </c>
      <c r="Z200" s="78" t="s">
        <v>145</v>
      </c>
      <c r="AB200" s="78" t="s">
        <v>145</v>
      </c>
    </row>
    <row r="201" spans="1:28" ht="30" customHeight="1">
      <c r="A201" s="175" t="s">
        <v>4887</v>
      </c>
      <c r="B201" s="175" t="s">
        <v>1656</v>
      </c>
      <c r="C201" s="175" t="s">
        <v>1665</v>
      </c>
      <c r="D201" s="175" t="s">
        <v>458</v>
      </c>
      <c r="E201" s="173">
        <v>0</v>
      </c>
      <c r="F201" s="175" t="s">
        <v>145</v>
      </c>
      <c r="G201" s="173">
        <v>0</v>
      </c>
      <c r="H201" s="175" t="s">
        <v>145</v>
      </c>
      <c r="I201" s="173">
        <v>0</v>
      </c>
      <c r="J201" s="175" t="s">
        <v>145</v>
      </c>
      <c r="K201" s="173">
        <v>0</v>
      </c>
      <c r="L201" s="175" t="s">
        <v>145</v>
      </c>
      <c r="M201" s="173">
        <v>80</v>
      </c>
      <c r="N201" s="175" t="s">
        <v>145</v>
      </c>
      <c r="O201" s="173">
        <f t="shared" si="8"/>
        <v>80</v>
      </c>
      <c r="P201" s="173">
        <v>0</v>
      </c>
      <c r="Q201" s="173">
        <v>0</v>
      </c>
      <c r="R201" s="173">
        <v>0</v>
      </c>
      <c r="S201" s="173">
        <v>0</v>
      </c>
      <c r="T201" s="173">
        <v>0</v>
      </c>
      <c r="U201" s="173">
        <v>0</v>
      </c>
      <c r="V201" s="173">
        <v>0</v>
      </c>
      <c r="W201" s="175" t="s">
        <v>2572</v>
      </c>
      <c r="X201" s="175" t="s">
        <v>145</v>
      </c>
      <c r="Y201" s="78" t="s">
        <v>145</v>
      </c>
      <c r="Z201" s="78" t="s">
        <v>145</v>
      </c>
      <c r="AB201" s="78" t="s">
        <v>145</v>
      </c>
    </row>
    <row r="202" spans="1:28" ht="30" customHeight="1">
      <c r="A202" s="175" t="s">
        <v>4889</v>
      </c>
      <c r="B202" s="175" t="s">
        <v>1656</v>
      </c>
      <c r="C202" s="175" t="s">
        <v>1666</v>
      </c>
      <c r="D202" s="175" t="s">
        <v>458</v>
      </c>
      <c r="E202" s="173">
        <v>0</v>
      </c>
      <c r="F202" s="175" t="s">
        <v>145</v>
      </c>
      <c r="G202" s="173">
        <v>0</v>
      </c>
      <c r="H202" s="175" t="s">
        <v>145</v>
      </c>
      <c r="I202" s="173">
        <v>0</v>
      </c>
      <c r="J202" s="175" t="s">
        <v>145</v>
      </c>
      <c r="K202" s="173">
        <v>0</v>
      </c>
      <c r="L202" s="175" t="s">
        <v>145</v>
      </c>
      <c r="M202" s="173">
        <v>0</v>
      </c>
      <c r="N202" s="175" t="s">
        <v>145</v>
      </c>
      <c r="O202" s="173">
        <v>0</v>
      </c>
      <c r="P202" s="173">
        <v>0</v>
      </c>
      <c r="Q202" s="173">
        <v>0</v>
      </c>
      <c r="R202" s="173">
        <v>0</v>
      </c>
      <c r="S202" s="173">
        <v>0</v>
      </c>
      <c r="T202" s="173">
        <v>0</v>
      </c>
      <c r="U202" s="173">
        <v>0</v>
      </c>
      <c r="V202" s="173">
        <v>0</v>
      </c>
      <c r="W202" s="175" t="s">
        <v>2573</v>
      </c>
      <c r="X202" s="175" t="s">
        <v>1667</v>
      </c>
      <c r="Y202" s="78" t="s">
        <v>145</v>
      </c>
      <c r="Z202" s="78" t="s">
        <v>145</v>
      </c>
      <c r="AB202" s="78" t="s">
        <v>145</v>
      </c>
    </row>
    <row r="203" spans="1:28" ht="30" customHeight="1">
      <c r="A203" s="175" t="s">
        <v>4978</v>
      </c>
      <c r="B203" s="175" t="s">
        <v>1656</v>
      </c>
      <c r="C203" s="175" t="s">
        <v>1678</v>
      </c>
      <c r="D203" s="175" t="s">
        <v>338</v>
      </c>
      <c r="E203" s="173">
        <v>0</v>
      </c>
      <c r="F203" s="175" t="s">
        <v>145</v>
      </c>
      <c r="G203" s="173">
        <v>1900</v>
      </c>
      <c r="H203" s="175" t="s">
        <v>2494</v>
      </c>
      <c r="I203" s="173">
        <v>1900</v>
      </c>
      <c r="J203" s="175" t="s">
        <v>2495</v>
      </c>
      <c r="K203" s="173">
        <v>0</v>
      </c>
      <c r="L203" s="175" t="s">
        <v>145</v>
      </c>
      <c r="M203" s="173">
        <v>0</v>
      </c>
      <c r="N203" s="175" t="s">
        <v>145</v>
      </c>
      <c r="O203" s="173">
        <f>SMALL(E203:M203,COUNTIF(E203:M203,0)+1)</f>
        <v>1900</v>
      </c>
      <c r="P203" s="173">
        <v>0</v>
      </c>
      <c r="Q203" s="173">
        <v>0</v>
      </c>
      <c r="R203" s="173">
        <v>0</v>
      </c>
      <c r="S203" s="173">
        <v>0</v>
      </c>
      <c r="T203" s="173">
        <v>0</v>
      </c>
      <c r="U203" s="173">
        <v>0</v>
      </c>
      <c r="V203" s="173">
        <v>0</v>
      </c>
      <c r="W203" s="175" t="s">
        <v>2575</v>
      </c>
      <c r="X203" s="175" t="s">
        <v>145</v>
      </c>
      <c r="Y203" s="78" t="s">
        <v>145</v>
      </c>
      <c r="Z203" s="78" t="s">
        <v>145</v>
      </c>
      <c r="AB203" s="78" t="s">
        <v>145</v>
      </c>
    </row>
    <row r="204" spans="1:28" ht="30" customHeight="1">
      <c r="A204" s="175" t="s">
        <v>4983</v>
      </c>
      <c r="B204" s="175" t="s">
        <v>1656</v>
      </c>
      <c r="C204" s="175" t="s">
        <v>1680</v>
      </c>
      <c r="D204" s="175" t="s">
        <v>338</v>
      </c>
      <c r="E204" s="173">
        <v>0</v>
      </c>
      <c r="F204" s="175" t="s">
        <v>145</v>
      </c>
      <c r="G204" s="173">
        <v>2480</v>
      </c>
      <c r="H204" s="175" t="s">
        <v>2494</v>
      </c>
      <c r="I204" s="173">
        <v>2480</v>
      </c>
      <c r="J204" s="175" t="s">
        <v>2495</v>
      </c>
      <c r="K204" s="173">
        <v>0</v>
      </c>
      <c r="L204" s="175" t="s">
        <v>145</v>
      </c>
      <c r="M204" s="173">
        <v>0</v>
      </c>
      <c r="N204" s="175" t="s">
        <v>145</v>
      </c>
      <c r="O204" s="173">
        <f>SMALL(E204:M204,COUNTIF(E204:M204,0)+1)</f>
        <v>2480</v>
      </c>
      <c r="P204" s="173">
        <v>0</v>
      </c>
      <c r="Q204" s="173">
        <v>0</v>
      </c>
      <c r="R204" s="173">
        <v>0</v>
      </c>
      <c r="S204" s="173">
        <v>0</v>
      </c>
      <c r="T204" s="173">
        <v>0</v>
      </c>
      <c r="U204" s="173">
        <v>0</v>
      </c>
      <c r="V204" s="173">
        <v>0</v>
      </c>
      <c r="W204" s="175" t="s">
        <v>2576</v>
      </c>
      <c r="X204" s="175" t="s">
        <v>145</v>
      </c>
      <c r="Y204" s="78" t="s">
        <v>145</v>
      </c>
      <c r="Z204" s="78" t="s">
        <v>145</v>
      </c>
      <c r="AB204" s="78" t="s">
        <v>145</v>
      </c>
    </row>
    <row r="205" spans="1:28" ht="30" customHeight="1">
      <c r="A205" s="175" t="s">
        <v>5277</v>
      </c>
      <c r="B205" s="175" t="s">
        <v>1744</v>
      </c>
      <c r="C205" s="175" t="s">
        <v>1745</v>
      </c>
      <c r="D205" s="175" t="s">
        <v>338</v>
      </c>
      <c r="E205" s="173">
        <v>0</v>
      </c>
      <c r="F205" s="175" t="s">
        <v>145</v>
      </c>
      <c r="G205" s="173">
        <v>1760</v>
      </c>
      <c r="H205" s="175" t="s">
        <v>2494</v>
      </c>
      <c r="I205" s="173">
        <v>1760</v>
      </c>
      <c r="J205" s="175" t="s">
        <v>2495</v>
      </c>
      <c r="K205" s="173">
        <v>0</v>
      </c>
      <c r="L205" s="175" t="s">
        <v>145</v>
      </c>
      <c r="M205" s="173">
        <v>0</v>
      </c>
      <c r="N205" s="175" t="s">
        <v>145</v>
      </c>
      <c r="O205" s="173">
        <f>SMALL(E205:M205,COUNTIF(E205:M205,0)+1)</f>
        <v>1760</v>
      </c>
      <c r="P205" s="173">
        <v>0</v>
      </c>
      <c r="Q205" s="173">
        <v>0</v>
      </c>
      <c r="R205" s="173">
        <v>0</v>
      </c>
      <c r="S205" s="173">
        <v>0</v>
      </c>
      <c r="T205" s="173">
        <v>0</v>
      </c>
      <c r="U205" s="173">
        <v>0</v>
      </c>
      <c r="V205" s="173">
        <v>0</v>
      </c>
      <c r="W205" s="175" t="s">
        <v>2577</v>
      </c>
      <c r="X205" s="175" t="s">
        <v>145</v>
      </c>
      <c r="Y205" s="78" t="s">
        <v>145</v>
      </c>
      <c r="Z205" s="78" t="s">
        <v>145</v>
      </c>
      <c r="AB205" s="78" t="s">
        <v>145</v>
      </c>
    </row>
    <row r="206" spans="1:28" ht="30" customHeight="1">
      <c r="A206" s="175" t="s">
        <v>5279</v>
      </c>
      <c r="B206" s="175" t="s">
        <v>1746</v>
      </c>
      <c r="C206" s="175" t="s">
        <v>1747</v>
      </c>
      <c r="D206" s="175" t="s">
        <v>458</v>
      </c>
      <c r="E206" s="173">
        <v>0</v>
      </c>
      <c r="F206" s="175" t="s">
        <v>145</v>
      </c>
      <c r="G206" s="173">
        <v>0</v>
      </c>
      <c r="H206" s="175" t="s">
        <v>145</v>
      </c>
      <c r="I206" s="173">
        <v>0</v>
      </c>
      <c r="J206" s="175" t="s">
        <v>145</v>
      </c>
      <c r="K206" s="173">
        <v>0</v>
      </c>
      <c r="L206" s="175" t="s">
        <v>145</v>
      </c>
      <c r="M206" s="173">
        <v>275</v>
      </c>
      <c r="N206" s="175" t="s">
        <v>145</v>
      </c>
      <c r="O206" s="173">
        <f>SMALL(E206:M206,COUNTIF(E206:M206,0)+1)</f>
        <v>275</v>
      </c>
      <c r="P206" s="173">
        <v>0</v>
      </c>
      <c r="Q206" s="173">
        <v>0</v>
      </c>
      <c r="R206" s="173">
        <v>0</v>
      </c>
      <c r="S206" s="173">
        <v>0</v>
      </c>
      <c r="T206" s="173">
        <v>0</v>
      </c>
      <c r="U206" s="173">
        <v>0</v>
      </c>
      <c r="V206" s="173">
        <v>0</v>
      </c>
      <c r="W206" s="175" t="s">
        <v>2578</v>
      </c>
      <c r="X206" s="175" t="s">
        <v>145</v>
      </c>
      <c r="Y206" s="78" t="s">
        <v>145</v>
      </c>
      <c r="Z206" s="78" t="s">
        <v>145</v>
      </c>
      <c r="AB206" s="78" t="s">
        <v>145</v>
      </c>
    </row>
    <row r="207" spans="1:28" ht="30" customHeight="1">
      <c r="A207" s="175" t="s">
        <v>3896</v>
      </c>
      <c r="B207" s="175" t="s">
        <v>3056</v>
      </c>
      <c r="C207" s="175" t="s">
        <v>3057</v>
      </c>
      <c r="D207" s="175" t="s">
        <v>537</v>
      </c>
      <c r="E207" s="173">
        <v>0</v>
      </c>
      <c r="F207" s="175" t="s">
        <v>145</v>
      </c>
      <c r="G207" s="173">
        <v>0</v>
      </c>
      <c r="H207" s="175" t="s">
        <v>145</v>
      </c>
      <c r="I207" s="173">
        <v>0</v>
      </c>
      <c r="J207" s="175" t="s">
        <v>145</v>
      </c>
      <c r="K207" s="173">
        <v>0</v>
      </c>
      <c r="L207" s="175" t="s">
        <v>145</v>
      </c>
      <c r="M207" s="173">
        <v>0</v>
      </c>
      <c r="N207" s="175" t="s">
        <v>145</v>
      </c>
      <c r="O207" s="173">
        <v>0</v>
      </c>
      <c r="P207" s="173">
        <v>0</v>
      </c>
      <c r="Q207" s="173">
        <v>0</v>
      </c>
      <c r="R207" s="173">
        <v>0</v>
      </c>
      <c r="S207" s="173">
        <v>0</v>
      </c>
      <c r="T207" s="173">
        <v>0</v>
      </c>
      <c r="U207" s="173">
        <v>0</v>
      </c>
      <c r="V207" s="173">
        <v>0</v>
      </c>
      <c r="W207" s="175" t="s">
        <v>2579</v>
      </c>
      <c r="X207" s="175" t="s">
        <v>145</v>
      </c>
      <c r="Y207" s="78" t="s">
        <v>145</v>
      </c>
      <c r="Z207" s="78" t="s">
        <v>145</v>
      </c>
      <c r="AB207" s="78" t="s">
        <v>145</v>
      </c>
    </row>
    <row r="208" spans="1:28" ht="30" customHeight="1">
      <c r="A208" s="175" t="s">
        <v>5273</v>
      </c>
      <c r="B208" s="175" t="s">
        <v>1740</v>
      </c>
      <c r="C208" s="175" t="s">
        <v>1741</v>
      </c>
      <c r="D208" s="175" t="s">
        <v>338</v>
      </c>
      <c r="E208" s="173">
        <v>0</v>
      </c>
      <c r="F208" s="175" t="s">
        <v>145</v>
      </c>
      <c r="G208" s="173">
        <v>0</v>
      </c>
      <c r="H208" s="175" t="s">
        <v>145</v>
      </c>
      <c r="I208" s="173">
        <v>0</v>
      </c>
      <c r="J208" s="175" t="s">
        <v>145</v>
      </c>
      <c r="K208" s="173">
        <v>2430</v>
      </c>
      <c r="L208" s="175" t="s">
        <v>2499</v>
      </c>
      <c r="M208" s="173">
        <v>0</v>
      </c>
      <c r="N208" s="175" t="s">
        <v>145</v>
      </c>
      <c r="O208" s="173">
        <f t="shared" ref="O208:O250" si="9">SMALL(E208:M208,COUNTIF(E208:M208,0)+1)</f>
        <v>2430</v>
      </c>
      <c r="P208" s="173">
        <v>0</v>
      </c>
      <c r="Q208" s="173">
        <v>0</v>
      </c>
      <c r="R208" s="173">
        <v>0</v>
      </c>
      <c r="S208" s="173">
        <v>0</v>
      </c>
      <c r="T208" s="173">
        <v>0</v>
      </c>
      <c r="U208" s="173">
        <v>0</v>
      </c>
      <c r="V208" s="173">
        <v>0</v>
      </c>
      <c r="W208" s="175" t="s">
        <v>2581</v>
      </c>
      <c r="X208" s="175" t="s">
        <v>145</v>
      </c>
      <c r="Y208" s="78" t="s">
        <v>145</v>
      </c>
      <c r="Z208" s="78" t="s">
        <v>145</v>
      </c>
      <c r="AB208" s="78" t="s">
        <v>145</v>
      </c>
    </row>
    <row r="209" spans="1:28" ht="30" customHeight="1">
      <c r="A209" s="175" t="s">
        <v>5314</v>
      </c>
      <c r="B209" s="175" t="s">
        <v>1740</v>
      </c>
      <c r="C209" s="175" t="s">
        <v>1760</v>
      </c>
      <c r="D209" s="175" t="s">
        <v>338</v>
      </c>
      <c r="E209" s="173">
        <v>0</v>
      </c>
      <c r="F209" s="175" t="s">
        <v>145</v>
      </c>
      <c r="G209" s="173">
        <v>0</v>
      </c>
      <c r="H209" s="175" t="s">
        <v>145</v>
      </c>
      <c r="I209" s="173">
        <v>0</v>
      </c>
      <c r="J209" s="175" t="s">
        <v>145</v>
      </c>
      <c r="K209" s="173">
        <v>3340</v>
      </c>
      <c r="L209" s="175" t="s">
        <v>2499</v>
      </c>
      <c r="M209" s="173">
        <v>0</v>
      </c>
      <c r="N209" s="175" t="s">
        <v>145</v>
      </c>
      <c r="O209" s="173">
        <f t="shared" si="9"/>
        <v>3340</v>
      </c>
      <c r="P209" s="173">
        <v>0</v>
      </c>
      <c r="Q209" s="173">
        <v>0</v>
      </c>
      <c r="R209" s="173">
        <v>0</v>
      </c>
      <c r="S209" s="173">
        <v>0</v>
      </c>
      <c r="T209" s="173">
        <v>0</v>
      </c>
      <c r="U209" s="173">
        <v>0</v>
      </c>
      <c r="V209" s="173">
        <v>0</v>
      </c>
      <c r="W209" s="175" t="s">
        <v>2582</v>
      </c>
      <c r="X209" s="175" t="s">
        <v>145</v>
      </c>
      <c r="Y209" s="78" t="s">
        <v>145</v>
      </c>
      <c r="Z209" s="78" t="s">
        <v>145</v>
      </c>
      <c r="AB209" s="78" t="s">
        <v>145</v>
      </c>
    </row>
    <row r="210" spans="1:28" ht="30" customHeight="1">
      <c r="A210" s="175" t="s">
        <v>5275</v>
      </c>
      <c r="B210" s="175" t="s">
        <v>1742</v>
      </c>
      <c r="C210" s="175" t="s">
        <v>1743</v>
      </c>
      <c r="D210" s="175" t="s">
        <v>338</v>
      </c>
      <c r="E210" s="173">
        <v>0</v>
      </c>
      <c r="F210" s="175" t="s">
        <v>145</v>
      </c>
      <c r="G210" s="173">
        <v>0</v>
      </c>
      <c r="H210" s="175" t="s">
        <v>145</v>
      </c>
      <c r="I210" s="173">
        <v>0</v>
      </c>
      <c r="J210" s="175" t="s">
        <v>145</v>
      </c>
      <c r="K210" s="173">
        <v>2940</v>
      </c>
      <c r="L210" s="175" t="s">
        <v>2499</v>
      </c>
      <c r="M210" s="173">
        <v>0</v>
      </c>
      <c r="N210" s="175" t="s">
        <v>145</v>
      </c>
      <c r="O210" s="173">
        <f t="shared" si="9"/>
        <v>2940</v>
      </c>
      <c r="P210" s="173">
        <v>0</v>
      </c>
      <c r="Q210" s="173">
        <v>0</v>
      </c>
      <c r="R210" s="173">
        <v>0</v>
      </c>
      <c r="S210" s="173">
        <v>0</v>
      </c>
      <c r="T210" s="173">
        <v>0</v>
      </c>
      <c r="U210" s="173">
        <v>0</v>
      </c>
      <c r="V210" s="173">
        <v>0</v>
      </c>
      <c r="W210" s="175" t="s">
        <v>2584</v>
      </c>
      <c r="X210" s="175" t="s">
        <v>145</v>
      </c>
      <c r="Y210" s="78" t="s">
        <v>145</v>
      </c>
      <c r="Z210" s="78" t="s">
        <v>145</v>
      </c>
      <c r="AB210" s="78" t="s">
        <v>145</v>
      </c>
    </row>
    <row r="211" spans="1:28" ht="30" customHeight="1">
      <c r="A211" s="175" t="s">
        <v>5316</v>
      </c>
      <c r="B211" s="175" t="s">
        <v>1742</v>
      </c>
      <c r="C211" s="175" t="s">
        <v>1761</v>
      </c>
      <c r="D211" s="175" t="s">
        <v>338</v>
      </c>
      <c r="E211" s="173">
        <v>0</v>
      </c>
      <c r="F211" s="175" t="s">
        <v>145</v>
      </c>
      <c r="G211" s="173">
        <v>0</v>
      </c>
      <c r="H211" s="175" t="s">
        <v>145</v>
      </c>
      <c r="I211" s="173">
        <v>0</v>
      </c>
      <c r="J211" s="175" t="s">
        <v>145</v>
      </c>
      <c r="K211" s="173">
        <v>3930</v>
      </c>
      <c r="L211" s="175" t="s">
        <v>2499</v>
      </c>
      <c r="M211" s="173">
        <v>0</v>
      </c>
      <c r="N211" s="175" t="s">
        <v>145</v>
      </c>
      <c r="O211" s="173">
        <f t="shared" si="9"/>
        <v>3930</v>
      </c>
      <c r="P211" s="173">
        <v>0</v>
      </c>
      <c r="Q211" s="173">
        <v>0</v>
      </c>
      <c r="R211" s="173">
        <v>0</v>
      </c>
      <c r="S211" s="173">
        <v>0</v>
      </c>
      <c r="T211" s="173">
        <v>0</v>
      </c>
      <c r="U211" s="173">
        <v>0</v>
      </c>
      <c r="V211" s="173">
        <v>0</v>
      </c>
      <c r="W211" s="175" t="s">
        <v>2585</v>
      </c>
      <c r="X211" s="175" t="s">
        <v>145</v>
      </c>
      <c r="Y211" s="78" t="s">
        <v>145</v>
      </c>
      <c r="Z211" s="78" t="s">
        <v>145</v>
      </c>
      <c r="AB211" s="78" t="s">
        <v>145</v>
      </c>
    </row>
    <row r="212" spans="1:28" ht="30" customHeight="1">
      <c r="A212" s="175" t="s">
        <v>4988</v>
      </c>
      <c r="B212" s="175" t="s">
        <v>1656</v>
      </c>
      <c r="C212" s="175" t="s">
        <v>1681</v>
      </c>
      <c r="D212" s="175" t="s">
        <v>338</v>
      </c>
      <c r="E212" s="173">
        <v>0</v>
      </c>
      <c r="F212" s="175" t="s">
        <v>145</v>
      </c>
      <c r="G212" s="173">
        <v>2660</v>
      </c>
      <c r="H212" s="175" t="s">
        <v>2494</v>
      </c>
      <c r="I212" s="173">
        <v>2660</v>
      </c>
      <c r="J212" s="175" t="s">
        <v>2495</v>
      </c>
      <c r="K212" s="173">
        <v>0</v>
      </c>
      <c r="L212" s="175" t="s">
        <v>145</v>
      </c>
      <c r="M212" s="173">
        <v>0</v>
      </c>
      <c r="N212" s="175" t="s">
        <v>145</v>
      </c>
      <c r="O212" s="173">
        <f t="shared" si="9"/>
        <v>2660</v>
      </c>
      <c r="P212" s="173">
        <v>0</v>
      </c>
      <c r="Q212" s="173">
        <v>0</v>
      </c>
      <c r="R212" s="173">
        <v>0</v>
      </c>
      <c r="S212" s="173">
        <v>0</v>
      </c>
      <c r="T212" s="173">
        <v>0</v>
      </c>
      <c r="U212" s="173">
        <v>0</v>
      </c>
      <c r="V212" s="173">
        <v>0</v>
      </c>
      <c r="W212" s="175" t="s">
        <v>2587</v>
      </c>
      <c r="X212" s="175" t="s">
        <v>145</v>
      </c>
      <c r="Y212" s="78" t="s">
        <v>145</v>
      </c>
      <c r="Z212" s="78" t="s">
        <v>145</v>
      </c>
      <c r="AB212" s="78" t="s">
        <v>145</v>
      </c>
    </row>
    <row r="213" spans="1:28" ht="30" customHeight="1">
      <c r="A213" s="175" t="s">
        <v>5267</v>
      </c>
      <c r="B213" s="175" t="s">
        <v>1737</v>
      </c>
      <c r="C213" s="175" t="s">
        <v>785</v>
      </c>
      <c r="D213" s="175" t="s">
        <v>358</v>
      </c>
      <c r="E213" s="173">
        <v>7946</v>
      </c>
      <c r="F213" s="175" t="s">
        <v>145</v>
      </c>
      <c r="G213" s="173">
        <v>9000</v>
      </c>
      <c r="H213" s="175" t="s">
        <v>2519</v>
      </c>
      <c r="I213" s="173">
        <v>9200</v>
      </c>
      <c r="J213" s="175" t="s">
        <v>2520</v>
      </c>
      <c r="K213" s="173">
        <v>0</v>
      </c>
      <c r="L213" s="175" t="s">
        <v>145</v>
      </c>
      <c r="M213" s="173">
        <v>0</v>
      </c>
      <c r="N213" s="175" t="s">
        <v>145</v>
      </c>
      <c r="O213" s="173">
        <f t="shared" si="9"/>
        <v>7946</v>
      </c>
      <c r="P213" s="173">
        <v>0</v>
      </c>
      <c r="Q213" s="173">
        <v>0</v>
      </c>
      <c r="R213" s="173">
        <v>0</v>
      </c>
      <c r="S213" s="173">
        <v>0</v>
      </c>
      <c r="T213" s="173">
        <v>0</v>
      </c>
      <c r="U213" s="173">
        <v>0</v>
      </c>
      <c r="V213" s="173">
        <v>0</v>
      </c>
      <c r="W213" s="175" t="s">
        <v>2588</v>
      </c>
      <c r="X213" s="175" t="s">
        <v>145</v>
      </c>
      <c r="Y213" s="78" t="s">
        <v>145</v>
      </c>
      <c r="Z213" s="78" t="s">
        <v>145</v>
      </c>
      <c r="AB213" s="78" t="s">
        <v>145</v>
      </c>
    </row>
    <row r="214" spans="1:28" ht="30" customHeight="1">
      <c r="A214" s="175" t="s">
        <v>3966</v>
      </c>
      <c r="B214" s="175" t="s">
        <v>873</v>
      </c>
      <c r="C214" s="175" t="s">
        <v>874</v>
      </c>
      <c r="D214" s="175" t="s">
        <v>358</v>
      </c>
      <c r="E214" s="173">
        <v>0</v>
      </c>
      <c r="F214" s="175" t="s">
        <v>145</v>
      </c>
      <c r="G214" s="173">
        <v>10000</v>
      </c>
      <c r="H214" s="175" t="s">
        <v>2522</v>
      </c>
      <c r="I214" s="173">
        <v>14000</v>
      </c>
      <c r="J214" s="175" t="s">
        <v>2523</v>
      </c>
      <c r="K214" s="173">
        <v>0</v>
      </c>
      <c r="L214" s="175" t="s">
        <v>145</v>
      </c>
      <c r="M214" s="173">
        <v>0</v>
      </c>
      <c r="N214" s="175" t="s">
        <v>145</v>
      </c>
      <c r="O214" s="173">
        <f t="shared" si="9"/>
        <v>10000</v>
      </c>
      <c r="P214" s="173">
        <v>0</v>
      </c>
      <c r="Q214" s="173">
        <v>0</v>
      </c>
      <c r="R214" s="173">
        <v>0</v>
      </c>
      <c r="S214" s="173">
        <v>0</v>
      </c>
      <c r="T214" s="173">
        <v>0</v>
      </c>
      <c r="U214" s="173">
        <v>0</v>
      </c>
      <c r="V214" s="173">
        <v>0</v>
      </c>
      <c r="W214" s="175" t="s">
        <v>2590</v>
      </c>
      <c r="X214" s="175" t="s">
        <v>145</v>
      </c>
      <c r="Y214" s="78" t="s">
        <v>145</v>
      </c>
      <c r="Z214" s="78" t="s">
        <v>145</v>
      </c>
      <c r="AB214" s="78" t="s">
        <v>145</v>
      </c>
    </row>
    <row r="215" spans="1:28" ht="30" customHeight="1">
      <c r="A215" s="175" t="s">
        <v>5051</v>
      </c>
      <c r="B215" s="175" t="s">
        <v>1692</v>
      </c>
      <c r="C215" s="175" t="s">
        <v>1693</v>
      </c>
      <c r="D215" s="175" t="s">
        <v>358</v>
      </c>
      <c r="E215" s="173">
        <v>134500</v>
      </c>
      <c r="F215" s="175" t="s">
        <v>145</v>
      </c>
      <c r="G215" s="173">
        <v>0</v>
      </c>
      <c r="H215" s="175" t="s">
        <v>145</v>
      </c>
      <c r="I215" s="173">
        <v>0</v>
      </c>
      <c r="J215" s="175" t="s">
        <v>145</v>
      </c>
      <c r="K215" s="173">
        <v>0</v>
      </c>
      <c r="L215" s="175" t="s">
        <v>145</v>
      </c>
      <c r="M215" s="173">
        <v>0</v>
      </c>
      <c r="N215" s="175" t="s">
        <v>145</v>
      </c>
      <c r="O215" s="173">
        <f t="shared" si="9"/>
        <v>134500</v>
      </c>
      <c r="P215" s="173">
        <v>0</v>
      </c>
      <c r="Q215" s="173">
        <v>0</v>
      </c>
      <c r="R215" s="173">
        <v>0</v>
      </c>
      <c r="S215" s="173">
        <v>0</v>
      </c>
      <c r="T215" s="173">
        <v>0</v>
      </c>
      <c r="U215" s="173">
        <v>0</v>
      </c>
      <c r="V215" s="173">
        <v>0</v>
      </c>
      <c r="W215" s="175" t="s">
        <v>2591</v>
      </c>
      <c r="X215" s="175" t="s">
        <v>145</v>
      </c>
      <c r="Y215" s="78" t="s">
        <v>145</v>
      </c>
      <c r="Z215" s="78" t="s">
        <v>145</v>
      </c>
      <c r="AB215" s="78" t="s">
        <v>145</v>
      </c>
    </row>
    <row r="216" spans="1:28" ht="30" customHeight="1">
      <c r="A216" s="175" t="s">
        <v>5053</v>
      </c>
      <c r="B216" s="175" t="s">
        <v>1692</v>
      </c>
      <c r="C216" s="175" t="s">
        <v>1694</v>
      </c>
      <c r="D216" s="175" t="s">
        <v>358</v>
      </c>
      <c r="E216" s="173">
        <v>126900</v>
      </c>
      <c r="F216" s="175" t="s">
        <v>145</v>
      </c>
      <c r="G216" s="173">
        <v>0</v>
      </c>
      <c r="H216" s="175" t="s">
        <v>145</v>
      </c>
      <c r="I216" s="173">
        <v>0</v>
      </c>
      <c r="J216" s="175" t="s">
        <v>145</v>
      </c>
      <c r="K216" s="173">
        <v>0</v>
      </c>
      <c r="L216" s="175" t="s">
        <v>145</v>
      </c>
      <c r="M216" s="173">
        <v>0</v>
      </c>
      <c r="N216" s="175" t="s">
        <v>145</v>
      </c>
      <c r="O216" s="173">
        <f t="shared" si="9"/>
        <v>126900</v>
      </c>
      <c r="P216" s="173">
        <v>0</v>
      </c>
      <c r="Q216" s="173">
        <v>0</v>
      </c>
      <c r="R216" s="173">
        <v>0</v>
      </c>
      <c r="S216" s="173">
        <v>0</v>
      </c>
      <c r="T216" s="173">
        <v>0</v>
      </c>
      <c r="U216" s="173">
        <v>0</v>
      </c>
      <c r="V216" s="173">
        <v>0</v>
      </c>
      <c r="W216" s="175" t="s">
        <v>2592</v>
      </c>
      <c r="X216" s="175" t="s">
        <v>145</v>
      </c>
      <c r="Y216" s="78" t="s">
        <v>145</v>
      </c>
      <c r="Z216" s="78" t="s">
        <v>145</v>
      </c>
      <c r="AB216" s="78" t="s">
        <v>145</v>
      </c>
    </row>
    <row r="217" spans="1:28" ht="30" customHeight="1">
      <c r="A217" s="175" t="s">
        <v>5073</v>
      </c>
      <c r="B217" s="175" t="s">
        <v>1695</v>
      </c>
      <c r="C217" s="175" t="s">
        <v>1696</v>
      </c>
      <c r="D217" s="175" t="s">
        <v>1620</v>
      </c>
      <c r="E217" s="173">
        <v>0</v>
      </c>
      <c r="F217" s="175" t="s">
        <v>145</v>
      </c>
      <c r="G217" s="173">
        <v>0</v>
      </c>
      <c r="H217" s="175" t="s">
        <v>145</v>
      </c>
      <c r="I217" s="173">
        <v>0</v>
      </c>
      <c r="J217" s="175" t="s">
        <v>145</v>
      </c>
      <c r="K217" s="173">
        <v>0</v>
      </c>
      <c r="L217" s="175" t="s">
        <v>145</v>
      </c>
      <c r="M217" s="173">
        <v>3319350</v>
      </c>
      <c r="N217" s="175" t="s">
        <v>145</v>
      </c>
      <c r="O217" s="173">
        <f t="shared" si="9"/>
        <v>3319350</v>
      </c>
      <c r="P217" s="173">
        <v>1152550</v>
      </c>
      <c r="Q217" s="173">
        <v>0</v>
      </c>
      <c r="R217" s="173">
        <v>0</v>
      </c>
      <c r="S217" s="173">
        <v>0</v>
      </c>
      <c r="T217" s="173">
        <v>0</v>
      </c>
      <c r="U217" s="173">
        <v>138310</v>
      </c>
      <c r="V217" s="173">
        <f>SMALL(Q217:U217,COUNTIF(Q217:U217,0)+1)</f>
        <v>138310</v>
      </c>
      <c r="W217" s="175" t="s">
        <v>2594</v>
      </c>
      <c r="X217" s="175" t="s">
        <v>1136</v>
      </c>
      <c r="Y217" s="78" t="s">
        <v>145</v>
      </c>
      <c r="Z217" s="78" t="s">
        <v>145</v>
      </c>
      <c r="AB217" s="78" t="s">
        <v>145</v>
      </c>
    </row>
    <row r="218" spans="1:28" ht="30" customHeight="1">
      <c r="A218" s="175" t="s">
        <v>5076</v>
      </c>
      <c r="B218" s="175" t="s">
        <v>1695</v>
      </c>
      <c r="C218" s="175" t="s">
        <v>1697</v>
      </c>
      <c r="D218" s="175" t="s">
        <v>1620</v>
      </c>
      <c r="E218" s="173">
        <v>0</v>
      </c>
      <c r="F218" s="175" t="s">
        <v>145</v>
      </c>
      <c r="G218" s="173">
        <v>0</v>
      </c>
      <c r="H218" s="175" t="s">
        <v>145</v>
      </c>
      <c r="I218" s="173">
        <v>0</v>
      </c>
      <c r="J218" s="175" t="s">
        <v>145</v>
      </c>
      <c r="K218" s="173">
        <v>0</v>
      </c>
      <c r="L218" s="175" t="s">
        <v>145</v>
      </c>
      <c r="M218" s="173">
        <v>2203490</v>
      </c>
      <c r="N218" s="175" t="s">
        <v>145</v>
      </c>
      <c r="O218" s="173">
        <f t="shared" si="9"/>
        <v>2203490</v>
      </c>
      <c r="P218" s="173">
        <v>765100</v>
      </c>
      <c r="Q218" s="173">
        <v>0</v>
      </c>
      <c r="R218" s="173">
        <v>0</v>
      </c>
      <c r="S218" s="173">
        <v>0</v>
      </c>
      <c r="T218" s="173">
        <v>0</v>
      </c>
      <c r="U218" s="173">
        <v>91820</v>
      </c>
      <c r="V218" s="173">
        <f>SMALL(Q218:U218,COUNTIF(Q218:U218,0)+1)</f>
        <v>91820</v>
      </c>
      <c r="W218" s="175" t="s">
        <v>2596</v>
      </c>
      <c r="X218" s="175" t="s">
        <v>1136</v>
      </c>
      <c r="Y218" s="78" t="s">
        <v>145</v>
      </c>
      <c r="Z218" s="78" t="s">
        <v>145</v>
      </c>
      <c r="AB218" s="78" t="s">
        <v>145</v>
      </c>
    </row>
    <row r="219" spans="1:28" ht="30" customHeight="1">
      <c r="A219" s="175" t="s">
        <v>3788</v>
      </c>
      <c r="B219" s="175" t="s">
        <v>698</v>
      </c>
      <c r="C219" s="175" t="s">
        <v>699</v>
      </c>
      <c r="D219" s="175" t="s">
        <v>680</v>
      </c>
      <c r="E219" s="173">
        <v>78000</v>
      </c>
      <c r="F219" s="175" t="s">
        <v>145</v>
      </c>
      <c r="G219" s="173">
        <v>78000</v>
      </c>
      <c r="H219" s="175" t="s">
        <v>2530</v>
      </c>
      <c r="I219" s="173">
        <v>0</v>
      </c>
      <c r="J219" s="175" t="s">
        <v>145</v>
      </c>
      <c r="K219" s="173">
        <v>0</v>
      </c>
      <c r="L219" s="175" t="s">
        <v>145</v>
      </c>
      <c r="M219" s="173">
        <v>0</v>
      </c>
      <c r="N219" s="175" t="s">
        <v>145</v>
      </c>
      <c r="O219" s="173">
        <f t="shared" si="9"/>
        <v>78000</v>
      </c>
      <c r="P219" s="173">
        <v>0</v>
      </c>
      <c r="Q219" s="173">
        <v>0</v>
      </c>
      <c r="R219" s="173">
        <v>0</v>
      </c>
      <c r="S219" s="173">
        <v>0</v>
      </c>
      <c r="T219" s="173">
        <v>0</v>
      </c>
      <c r="U219" s="173">
        <v>0</v>
      </c>
      <c r="V219" s="173">
        <v>0</v>
      </c>
      <c r="W219" s="175" t="s">
        <v>2598</v>
      </c>
      <c r="X219" s="175" t="s">
        <v>145</v>
      </c>
      <c r="Y219" s="78" t="s">
        <v>145</v>
      </c>
      <c r="Z219" s="78" t="s">
        <v>145</v>
      </c>
      <c r="AB219" s="78" t="s">
        <v>145</v>
      </c>
    </row>
    <row r="220" spans="1:28" ht="30" customHeight="1">
      <c r="A220" s="175" t="s">
        <v>4923</v>
      </c>
      <c r="B220" s="175" t="s">
        <v>1670</v>
      </c>
      <c r="C220" s="175" t="s">
        <v>1671</v>
      </c>
      <c r="D220" s="175" t="s">
        <v>680</v>
      </c>
      <c r="E220" s="173">
        <v>0</v>
      </c>
      <c r="F220" s="175" t="s">
        <v>145</v>
      </c>
      <c r="G220" s="173">
        <v>0</v>
      </c>
      <c r="H220" s="175" t="s">
        <v>145</v>
      </c>
      <c r="I220" s="173">
        <v>0</v>
      </c>
      <c r="J220" s="175" t="s">
        <v>145</v>
      </c>
      <c r="K220" s="173">
        <v>0</v>
      </c>
      <c r="L220" s="175" t="s">
        <v>145</v>
      </c>
      <c r="M220" s="173">
        <v>18080</v>
      </c>
      <c r="N220" s="175" t="s">
        <v>145</v>
      </c>
      <c r="O220" s="173">
        <f t="shared" si="9"/>
        <v>18080</v>
      </c>
      <c r="P220" s="173">
        <v>0</v>
      </c>
      <c r="Q220" s="173">
        <v>0</v>
      </c>
      <c r="R220" s="173">
        <v>0</v>
      </c>
      <c r="S220" s="173">
        <v>0</v>
      </c>
      <c r="T220" s="173">
        <v>0</v>
      </c>
      <c r="U220" s="173">
        <v>0</v>
      </c>
      <c r="V220" s="173">
        <v>0</v>
      </c>
      <c r="W220" s="175" t="s">
        <v>2600</v>
      </c>
      <c r="X220" s="175" t="s">
        <v>145</v>
      </c>
      <c r="Y220" s="78" t="s">
        <v>145</v>
      </c>
      <c r="Z220" s="78" t="s">
        <v>145</v>
      </c>
      <c r="AB220" s="78" t="s">
        <v>145</v>
      </c>
    </row>
    <row r="221" spans="1:28" ht="30" customHeight="1">
      <c r="A221" s="175" t="s">
        <v>3798</v>
      </c>
      <c r="B221" s="175" t="s">
        <v>706</v>
      </c>
      <c r="C221" s="175" t="s">
        <v>707</v>
      </c>
      <c r="D221" s="175" t="s">
        <v>358</v>
      </c>
      <c r="E221" s="173">
        <v>30734</v>
      </c>
      <c r="F221" s="175" t="s">
        <v>145</v>
      </c>
      <c r="G221" s="173">
        <v>29500</v>
      </c>
      <c r="H221" s="175" t="s">
        <v>2533</v>
      </c>
      <c r="I221" s="173">
        <v>29900</v>
      </c>
      <c r="J221" s="175" t="s">
        <v>2343</v>
      </c>
      <c r="K221" s="173">
        <v>0</v>
      </c>
      <c r="L221" s="175" t="s">
        <v>145</v>
      </c>
      <c r="M221" s="173">
        <v>0</v>
      </c>
      <c r="N221" s="175" t="s">
        <v>145</v>
      </c>
      <c r="O221" s="173">
        <f t="shared" si="9"/>
        <v>29500</v>
      </c>
      <c r="P221" s="173">
        <v>0</v>
      </c>
      <c r="Q221" s="173">
        <v>0</v>
      </c>
      <c r="R221" s="173">
        <v>0</v>
      </c>
      <c r="S221" s="173">
        <v>0</v>
      </c>
      <c r="T221" s="173">
        <v>0</v>
      </c>
      <c r="U221" s="173">
        <v>0</v>
      </c>
      <c r="V221" s="173">
        <v>0</v>
      </c>
      <c r="W221" s="175" t="s">
        <v>2601</v>
      </c>
      <c r="X221" s="175" t="s">
        <v>145</v>
      </c>
      <c r="Y221" s="78" t="s">
        <v>145</v>
      </c>
      <c r="Z221" s="78" t="s">
        <v>145</v>
      </c>
      <c r="AB221" s="78" t="s">
        <v>145</v>
      </c>
    </row>
    <row r="222" spans="1:28" ht="30" customHeight="1">
      <c r="A222" s="175" t="s">
        <v>3800</v>
      </c>
      <c r="B222" s="175" t="s">
        <v>706</v>
      </c>
      <c r="C222" s="175" t="s">
        <v>708</v>
      </c>
      <c r="D222" s="175" t="s">
        <v>358</v>
      </c>
      <c r="E222" s="173">
        <v>47044</v>
      </c>
      <c r="F222" s="175" t="s">
        <v>145</v>
      </c>
      <c r="G222" s="173">
        <v>44200</v>
      </c>
      <c r="H222" s="175" t="s">
        <v>2533</v>
      </c>
      <c r="I222" s="173">
        <v>43200</v>
      </c>
      <c r="J222" s="175" t="s">
        <v>2343</v>
      </c>
      <c r="K222" s="173">
        <v>0</v>
      </c>
      <c r="L222" s="175" t="s">
        <v>145</v>
      </c>
      <c r="M222" s="173">
        <v>0</v>
      </c>
      <c r="N222" s="175" t="s">
        <v>145</v>
      </c>
      <c r="O222" s="173">
        <f t="shared" si="9"/>
        <v>43200</v>
      </c>
      <c r="P222" s="173">
        <v>0</v>
      </c>
      <c r="Q222" s="173">
        <v>0</v>
      </c>
      <c r="R222" s="173">
        <v>0</v>
      </c>
      <c r="S222" s="173">
        <v>0</v>
      </c>
      <c r="T222" s="173">
        <v>0</v>
      </c>
      <c r="U222" s="173">
        <v>0</v>
      </c>
      <c r="V222" s="173">
        <v>0</v>
      </c>
      <c r="W222" s="175" t="s">
        <v>2602</v>
      </c>
      <c r="X222" s="175" t="s">
        <v>145</v>
      </c>
      <c r="Y222" s="78" t="s">
        <v>145</v>
      </c>
      <c r="Z222" s="78" t="s">
        <v>145</v>
      </c>
      <c r="AB222" s="78" t="s">
        <v>145</v>
      </c>
    </row>
    <row r="223" spans="1:28" ht="30" customHeight="1">
      <c r="A223" s="175" t="s">
        <v>3802</v>
      </c>
      <c r="B223" s="175" t="s">
        <v>3011</v>
      </c>
      <c r="C223" s="175" t="s">
        <v>3012</v>
      </c>
      <c r="D223" s="175" t="s">
        <v>358</v>
      </c>
      <c r="E223" s="173">
        <v>0</v>
      </c>
      <c r="F223" s="175" t="s">
        <v>145</v>
      </c>
      <c r="G223" s="173">
        <v>0</v>
      </c>
      <c r="H223" s="175" t="s">
        <v>145</v>
      </c>
      <c r="I223" s="173">
        <v>0</v>
      </c>
      <c r="J223" s="175" t="s">
        <v>145</v>
      </c>
      <c r="K223" s="173">
        <v>63700</v>
      </c>
      <c r="L223" s="175" t="s">
        <v>3014</v>
      </c>
      <c r="M223" s="173">
        <v>0</v>
      </c>
      <c r="N223" s="175" t="s">
        <v>145</v>
      </c>
      <c r="O223" s="173">
        <f t="shared" si="9"/>
        <v>63700</v>
      </c>
      <c r="P223" s="173">
        <v>0</v>
      </c>
      <c r="Q223" s="173">
        <v>0</v>
      </c>
      <c r="R223" s="173">
        <v>0</v>
      </c>
      <c r="S223" s="173">
        <v>0</v>
      </c>
      <c r="T223" s="173">
        <v>0</v>
      </c>
      <c r="U223" s="173">
        <v>0</v>
      </c>
      <c r="V223" s="173">
        <v>0</v>
      </c>
      <c r="W223" s="175" t="s">
        <v>2603</v>
      </c>
      <c r="X223" s="175" t="s">
        <v>145</v>
      </c>
      <c r="Y223" s="78" t="s">
        <v>145</v>
      </c>
      <c r="Z223" s="78" t="s">
        <v>145</v>
      </c>
      <c r="AB223" s="78" t="s">
        <v>145</v>
      </c>
    </row>
    <row r="224" spans="1:28" ht="30" customHeight="1">
      <c r="A224" s="175" t="s">
        <v>3604</v>
      </c>
      <c r="B224" s="175" t="s">
        <v>484</v>
      </c>
      <c r="C224" s="175" t="s">
        <v>485</v>
      </c>
      <c r="D224" s="175" t="s">
        <v>338</v>
      </c>
      <c r="E224" s="173">
        <v>0</v>
      </c>
      <c r="F224" s="175" t="s">
        <v>145</v>
      </c>
      <c r="G224" s="173">
        <v>161538.46</v>
      </c>
      <c r="H224" s="175" t="s">
        <v>2537</v>
      </c>
      <c r="I224" s="173">
        <v>0</v>
      </c>
      <c r="J224" s="175" t="s">
        <v>145</v>
      </c>
      <c r="K224" s="173">
        <v>0</v>
      </c>
      <c r="L224" s="175" t="s">
        <v>145</v>
      </c>
      <c r="M224" s="173">
        <v>0</v>
      </c>
      <c r="N224" s="175" t="s">
        <v>145</v>
      </c>
      <c r="O224" s="173">
        <f t="shared" si="9"/>
        <v>161538.46</v>
      </c>
      <c r="P224" s="173">
        <v>0</v>
      </c>
      <c r="Q224" s="173">
        <v>0</v>
      </c>
      <c r="R224" s="173">
        <v>0</v>
      </c>
      <c r="S224" s="173">
        <v>0</v>
      </c>
      <c r="T224" s="173">
        <v>0</v>
      </c>
      <c r="U224" s="173">
        <v>0</v>
      </c>
      <c r="V224" s="173">
        <v>0</v>
      </c>
      <c r="W224" s="175" t="s">
        <v>2604</v>
      </c>
      <c r="X224" s="175" t="s">
        <v>145</v>
      </c>
      <c r="Y224" s="78" t="s">
        <v>145</v>
      </c>
      <c r="Z224" s="78" t="s">
        <v>145</v>
      </c>
      <c r="AB224" s="78" t="s">
        <v>145</v>
      </c>
    </row>
    <row r="225" spans="1:28" ht="30" customHeight="1">
      <c r="A225" s="175" t="s">
        <v>3892</v>
      </c>
      <c r="B225" s="175" t="s">
        <v>813</v>
      </c>
      <c r="C225" s="175" t="s">
        <v>814</v>
      </c>
      <c r="D225" s="175" t="s">
        <v>358</v>
      </c>
      <c r="E225" s="173">
        <v>0</v>
      </c>
      <c r="F225" s="175" t="s">
        <v>145</v>
      </c>
      <c r="G225" s="173">
        <v>0</v>
      </c>
      <c r="H225" s="175" t="s">
        <v>145</v>
      </c>
      <c r="I225" s="173">
        <v>0</v>
      </c>
      <c r="J225" s="175" t="s">
        <v>145</v>
      </c>
      <c r="K225" s="173">
        <v>150000</v>
      </c>
      <c r="L225" s="175" t="s">
        <v>2539</v>
      </c>
      <c r="M225" s="173">
        <v>0</v>
      </c>
      <c r="N225" s="175" t="s">
        <v>145</v>
      </c>
      <c r="O225" s="173">
        <f t="shared" si="9"/>
        <v>150000</v>
      </c>
      <c r="P225" s="173">
        <v>0</v>
      </c>
      <c r="Q225" s="173">
        <v>0</v>
      </c>
      <c r="R225" s="173">
        <v>0</v>
      </c>
      <c r="S225" s="173">
        <v>0</v>
      </c>
      <c r="T225" s="173">
        <v>0</v>
      </c>
      <c r="U225" s="173">
        <v>0</v>
      </c>
      <c r="V225" s="173">
        <v>0</v>
      </c>
      <c r="W225" s="175" t="s">
        <v>2606</v>
      </c>
      <c r="X225" s="175" t="s">
        <v>145</v>
      </c>
      <c r="Y225" s="78" t="s">
        <v>145</v>
      </c>
      <c r="Z225" s="78" t="s">
        <v>145</v>
      </c>
      <c r="AB225" s="78" t="s">
        <v>145</v>
      </c>
    </row>
    <row r="226" spans="1:28" ht="30" customHeight="1">
      <c r="A226" s="175" t="s">
        <v>3894</v>
      </c>
      <c r="B226" s="175" t="s">
        <v>3213</v>
      </c>
      <c r="C226" s="175" t="s">
        <v>815</v>
      </c>
      <c r="D226" s="175" t="s">
        <v>358</v>
      </c>
      <c r="E226" s="173">
        <v>0</v>
      </c>
      <c r="F226" s="175" t="s">
        <v>145</v>
      </c>
      <c r="G226" s="173">
        <v>0</v>
      </c>
      <c r="H226" s="175" t="s">
        <v>145</v>
      </c>
      <c r="I226" s="173">
        <v>0</v>
      </c>
      <c r="J226" s="175" t="s">
        <v>145</v>
      </c>
      <c r="K226" s="173">
        <v>160000</v>
      </c>
      <c r="L226" s="175" t="s">
        <v>2539</v>
      </c>
      <c r="M226" s="173">
        <v>0</v>
      </c>
      <c r="N226" s="175" t="s">
        <v>145</v>
      </c>
      <c r="O226" s="173">
        <f t="shared" si="9"/>
        <v>160000</v>
      </c>
      <c r="P226" s="173">
        <v>0</v>
      </c>
      <c r="Q226" s="173">
        <v>0</v>
      </c>
      <c r="R226" s="173">
        <v>0</v>
      </c>
      <c r="S226" s="173">
        <v>0</v>
      </c>
      <c r="T226" s="173">
        <v>0</v>
      </c>
      <c r="U226" s="173">
        <v>0</v>
      </c>
      <c r="V226" s="173">
        <v>0</v>
      </c>
      <c r="W226" s="175" t="s">
        <v>2607</v>
      </c>
      <c r="X226" s="175" t="s">
        <v>145</v>
      </c>
      <c r="Y226" s="78" t="s">
        <v>145</v>
      </c>
      <c r="Z226" s="78" t="s">
        <v>145</v>
      </c>
      <c r="AB226" s="78" t="s">
        <v>145</v>
      </c>
    </row>
    <row r="227" spans="1:28" ht="30" customHeight="1">
      <c r="A227" s="175" t="s">
        <v>4451</v>
      </c>
      <c r="B227" s="175" t="s">
        <v>1503</v>
      </c>
      <c r="C227" s="175" t="s">
        <v>1504</v>
      </c>
      <c r="D227" s="175" t="s">
        <v>338</v>
      </c>
      <c r="E227" s="173">
        <v>4054</v>
      </c>
      <c r="F227" s="175" t="s">
        <v>145</v>
      </c>
      <c r="G227" s="173">
        <v>3983.33</v>
      </c>
      <c r="H227" s="175" t="s">
        <v>2542</v>
      </c>
      <c r="I227" s="173">
        <v>0</v>
      </c>
      <c r="J227" s="175" t="s">
        <v>145</v>
      </c>
      <c r="K227" s="173">
        <v>0</v>
      </c>
      <c r="L227" s="175" t="s">
        <v>145</v>
      </c>
      <c r="M227" s="173">
        <v>0</v>
      </c>
      <c r="N227" s="175" t="s">
        <v>145</v>
      </c>
      <c r="O227" s="173">
        <f t="shared" si="9"/>
        <v>3983.33</v>
      </c>
      <c r="P227" s="173">
        <v>0</v>
      </c>
      <c r="Q227" s="173">
        <v>0</v>
      </c>
      <c r="R227" s="173">
        <v>0</v>
      </c>
      <c r="S227" s="173">
        <v>0</v>
      </c>
      <c r="T227" s="173">
        <v>0</v>
      </c>
      <c r="U227" s="173">
        <v>0</v>
      </c>
      <c r="V227" s="173">
        <v>0</v>
      </c>
      <c r="W227" s="175" t="s">
        <v>2608</v>
      </c>
      <c r="X227" s="175" t="s">
        <v>145</v>
      </c>
      <c r="Y227" s="78" t="s">
        <v>145</v>
      </c>
      <c r="Z227" s="78" t="s">
        <v>145</v>
      </c>
      <c r="AB227" s="78" t="s">
        <v>145</v>
      </c>
    </row>
    <row r="228" spans="1:28" ht="30" customHeight="1">
      <c r="A228" s="175" t="s">
        <v>4457</v>
      </c>
      <c r="B228" s="175" t="s">
        <v>1506</v>
      </c>
      <c r="C228" s="175" t="s">
        <v>1508</v>
      </c>
      <c r="D228" s="175" t="s">
        <v>458</v>
      </c>
      <c r="E228" s="173">
        <v>0</v>
      </c>
      <c r="F228" s="175" t="s">
        <v>145</v>
      </c>
      <c r="G228" s="173">
        <v>1400</v>
      </c>
      <c r="H228" s="175" t="s">
        <v>2542</v>
      </c>
      <c r="I228" s="173">
        <v>2300</v>
      </c>
      <c r="J228" s="175" t="s">
        <v>2544</v>
      </c>
      <c r="K228" s="173">
        <v>0</v>
      </c>
      <c r="L228" s="175" t="s">
        <v>145</v>
      </c>
      <c r="M228" s="173">
        <v>0</v>
      </c>
      <c r="N228" s="175" t="s">
        <v>145</v>
      </c>
      <c r="O228" s="173">
        <f t="shared" si="9"/>
        <v>1400</v>
      </c>
      <c r="P228" s="173">
        <v>0</v>
      </c>
      <c r="Q228" s="173">
        <v>0</v>
      </c>
      <c r="R228" s="173">
        <v>0</v>
      </c>
      <c r="S228" s="173">
        <v>0</v>
      </c>
      <c r="T228" s="173">
        <v>0</v>
      </c>
      <c r="U228" s="173">
        <v>0</v>
      </c>
      <c r="V228" s="173">
        <v>0</v>
      </c>
      <c r="W228" s="175" t="s">
        <v>2609</v>
      </c>
      <c r="X228" s="175" t="s">
        <v>145</v>
      </c>
      <c r="Y228" s="78" t="s">
        <v>145</v>
      </c>
      <c r="Z228" s="78" t="s">
        <v>145</v>
      </c>
      <c r="AB228" s="78" t="s">
        <v>145</v>
      </c>
    </row>
    <row r="229" spans="1:28" ht="30" customHeight="1">
      <c r="A229" s="175" t="s">
        <v>4455</v>
      </c>
      <c r="B229" s="175" t="s">
        <v>1506</v>
      </c>
      <c r="C229" s="175" t="s">
        <v>1507</v>
      </c>
      <c r="D229" s="175" t="s">
        <v>458</v>
      </c>
      <c r="E229" s="173">
        <v>0</v>
      </c>
      <c r="F229" s="175" t="s">
        <v>145</v>
      </c>
      <c r="G229" s="173">
        <v>1590</v>
      </c>
      <c r="H229" s="175" t="s">
        <v>2542</v>
      </c>
      <c r="I229" s="173">
        <v>2500</v>
      </c>
      <c r="J229" s="175" t="s">
        <v>2544</v>
      </c>
      <c r="K229" s="173">
        <v>0</v>
      </c>
      <c r="L229" s="175" t="s">
        <v>145</v>
      </c>
      <c r="M229" s="173">
        <v>0</v>
      </c>
      <c r="N229" s="175" t="s">
        <v>145</v>
      </c>
      <c r="O229" s="173">
        <f t="shared" si="9"/>
        <v>1590</v>
      </c>
      <c r="P229" s="173">
        <v>0</v>
      </c>
      <c r="Q229" s="173">
        <v>0</v>
      </c>
      <c r="R229" s="173">
        <v>0</v>
      </c>
      <c r="S229" s="173">
        <v>0</v>
      </c>
      <c r="T229" s="173">
        <v>0</v>
      </c>
      <c r="U229" s="173">
        <v>0</v>
      </c>
      <c r="V229" s="173">
        <v>0</v>
      </c>
      <c r="W229" s="175" t="s">
        <v>2610</v>
      </c>
      <c r="X229" s="175" t="s">
        <v>145</v>
      </c>
      <c r="Y229" s="78" t="s">
        <v>145</v>
      </c>
      <c r="Z229" s="78" t="s">
        <v>145</v>
      </c>
      <c r="AB229" s="78" t="s">
        <v>145</v>
      </c>
    </row>
    <row r="230" spans="1:28" ht="30" customHeight="1">
      <c r="A230" s="175" t="s">
        <v>4477</v>
      </c>
      <c r="B230" s="175" t="s">
        <v>1519</v>
      </c>
      <c r="C230" s="175" t="s">
        <v>1520</v>
      </c>
      <c r="D230" s="175" t="s">
        <v>458</v>
      </c>
      <c r="E230" s="173">
        <v>30941</v>
      </c>
      <c r="F230" s="175" t="s">
        <v>145</v>
      </c>
      <c r="G230" s="173">
        <v>0</v>
      </c>
      <c r="H230" s="175" t="s">
        <v>145</v>
      </c>
      <c r="I230" s="173">
        <v>0</v>
      </c>
      <c r="J230" s="175" t="s">
        <v>145</v>
      </c>
      <c r="K230" s="173">
        <v>0</v>
      </c>
      <c r="L230" s="175" t="s">
        <v>145</v>
      </c>
      <c r="M230" s="173">
        <v>0</v>
      </c>
      <c r="N230" s="175" t="s">
        <v>145</v>
      </c>
      <c r="O230" s="173">
        <f t="shared" si="9"/>
        <v>30941</v>
      </c>
      <c r="P230" s="173">
        <v>0</v>
      </c>
      <c r="Q230" s="173">
        <v>0</v>
      </c>
      <c r="R230" s="173">
        <v>0</v>
      </c>
      <c r="S230" s="173">
        <v>0</v>
      </c>
      <c r="T230" s="173">
        <v>0</v>
      </c>
      <c r="U230" s="173">
        <v>0</v>
      </c>
      <c r="V230" s="173">
        <v>0</v>
      </c>
      <c r="W230" s="175" t="s">
        <v>2611</v>
      </c>
      <c r="X230" s="175" t="s">
        <v>145</v>
      </c>
      <c r="Y230" s="78" t="s">
        <v>145</v>
      </c>
      <c r="Z230" s="78" t="s">
        <v>145</v>
      </c>
      <c r="AB230" s="78" t="s">
        <v>145</v>
      </c>
    </row>
    <row r="231" spans="1:28" ht="30" customHeight="1">
      <c r="A231" s="175" t="s">
        <v>4479</v>
      </c>
      <c r="B231" s="175" t="s">
        <v>1519</v>
      </c>
      <c r="C231" s="175" t="s">
        <v>1521</v>
      </c>
      <c r="D231" s="175" t="s">
        <v>458</v>
      </c>
      <c r="E231" s="173">
        <v>9099</v>
      </c>
      <c r="F231" s="175" t="s">
        <v>145</v>
      </c>
      <c r="G231" s="173">
        <v>10000</v>
      </c>
      <c r="H231" s="175" t="s">
        <v>2542</v>
      </c>
      <c r="I231" s="173">
        <v>0</v>
      </c>
      <c r="J231" s="175" t="s">
        <v>145</v>
      </c>
      <c r="K231" s="173">
        <v>0</v>
      </c>
      <c r="L231" s="175" t="s">
        <v>145</v>
      </c>
      <c r="M231" s="173">
        <v>0</v>
      </c>
      <c r="N231" s="175" t="s">
        <v>145</v>
      </c>
      <c r="O231" s="173">
        <f t="shared" si="9"/>
        <v>9099</v>
      </c>
      <c r="P231" s="173">
        <v>0</v>
      </c>
      <c r="Q231" s="173">
        <v>0</v>
      </c>
      <c r="R231" s="173">
        <v>0</v>
      </c>
      <c r="S231" s="173">
        <v>0</v>
      </c>
      <c r="T231" s="173">
        <v>0</v>
      </c>
      <c r="U231" s="173">
        <v>0</v>
      </c>
      <c r="V231" s="173">
        <v>0</v>
      </c>
      <c r="W231" s="175" t="s">
        <v>2614</v>
      </c>
      <c r="X231" s="175" t="s">
        <v>145</v>
      </c>
      <c r="Y231" s="78" t="s">
        <v>145</v>
      </c>
      <c r="Z231" s="78" t="s">
        <v>145</v>
      </c>
      <c r="AB231" s="78" t="s">
        <v>145</v>
      </c>
    </row>
    <row r="232" spans="1:28" ht="30" customHeight="1">
      <c r="A232" s="175" t="s">
        <v>4481</v>
      </c>
      <c r="B232" s="175" t="s">
        <v>1519</v>
      </c>
      <c r="C232" s="175" t="s">
        <v>1522</v>
      </c>
      <c r="D232" s="175" t="s">
        <v>458</v>
      </c>
      <c r="E232" s="173">
        <v>0</v>
      </c>
      <c r="F232" s="175" t="s">
        <v>145</v>
      </c>
      <c r="G232" s="173">
        <v>25000</v>
      </c>
      <c r="H232" s="175" t="s">
        <v>2542</v>
      </c>
      <c r="I232" s="173">
        <v>0</v>
      </c>
      <c r="J232" s="175" t="s">
        <v>145</v>
      </c>
      <c r="K232" s="173">
        <v>0</v>
      </c>
      <c r="L232" s="175" t="s">
        <v>145</v>
      </c>
      <c r="M232" s="173">
        <v>0</v>
      </c>
      <c r="N232" s="175" t="s">
        <v>145</v>
      </c>
      <c r="O232" s="173">
        <f t="shared" si="9"/>
        <v>25000</v>
      </c>
      <c r="P232" s="173">
        <v>0</v>
      </c>
      <c r="Q232" s="173">
        <v>0</v>
      </c>
      <c r="R232" s="173">
        <v>0</v>
      </c>
      <c r="S232" s="173">
        <v>0</v>
      </c>
      <c r="T232" s="173">
        <v>0</v>
      </c>
      <c r="U232" s="173">
        <v>0</v>
      </c>
      <c r="V232" s="173">
        <v>0</v>
      </c>
      <c r="W232" s="175" t="s">
        <v>2615</v>
      </c>
      <c r="X232" s="175" t="s">
        <v>145</v>
      </c>
      <c r="Y232" s="78" t="s">
        <v>145</v>
      </c>
      <c r="Z232" s="78" t="s">
        <v>145</v>
      </c>
      <c r="AB232" s="78" t="s">
        <v>145</v>
      </c>
    </row>
    <row r="233" spans="1:28" ht="30" customHeight="1">
      <c r="A233" s="175" t="s">
        <v>4485</v>
      </c>
      <c r="B233" s="175" t="s">
        <v>1519</v>
      </c>
      <c r="C233" s="175" t="s">
        <v>1524</v>
      </c>
      <c r="D233" s="175" t="s">
        <v>458</v>
      </c>
      <c r="E233" s="173">
        <v>0</v>
      </c>
      <c r="F233" s="175" t="s">
        <v>145</v>
      </c>
      <c r="G233" s="173">
        <v>6500</v>
      </c>
      <c r="H233" s="175" t="s">
        <v>2550</v>
      </c>
      <c r="I233" s="173">
        <v>0</v>
      </c>
      <c r="J233" s="175" t="s">
        <v>145</v>
      </c>
      <c r="K233" s="173">
        <v>0</v>
      </c>
      <c r="L233" s="175" t="s">
        <v>145</v>
      </c>
      <c r="M233" s="173">
        <v>0</v>
      </c>
      <c r="N233" s="175" t="s">
        <v>145</v>
      </c>
      <c r="O233" s="173">
        <f t="shared" si="9"/>
        <v>6500</v>
      </c>
      <c r="P233" s="173">
        <v>0</v>
      </c>
      <c r="Q233" s="173">
        <v>0</v>
      </c>
      <c r="R233" s="173">
        <v>0</v>
      </c>
      <c r="S233" s="173">
        <v>0</v>
      </c>
      <c r="T233" s="173">
        <v>0</v>
      </c>
      <c r="U233" s="173">
        <v>0</v>
      </c>
      <c r="V233" s="173">
        <v>0</v>
      </c>
      <c r="W233" s="175" t="s">
        <v>2616</v>
      </c>
      <c r="X233" s="175" t="s">
        <v>145</v>
      </c>
      <c r="Y233" s="78" t="s">
        <v>145</v>
      </c>
      <c r="Z233" s="78" t="s">
        <v>145</v>
      </c>
      <c r="AB233" s="78" t="s">
        <v>145</v>
      </c>
    </row>
    <row r="234" spans="1:28" ht="30" customHeight="1">
      <c r="A234" s="175" t="s">
        <v>4487</v>
      </c>
      <c r="B234" s="175" t="s">
        <v>1519</v>
      </c>
      <c r="C234" s="175" t="s">
        <v>1525</v>
      </c>
      <c r="D234" s="175" t="s">
        <v>458</v>
      </c>
      <c r="E234" s="173">
        <v>0</v>
      </c>
      <c r="F234" s="175" t="s">
        <v>145</v>
      </c>
      <c r="G234" s="173">
        <v>8500</v>
      </c>
      <c r="H234" s="175" t="s">
        <v>2550</v>
      </c>
      <c r="I234" s="173">
        <v>0</v>
      </c>
      <c r="J234" s="175" t="s">
        <v>145</v>
      </c>
      <c r="K234" s="173">
        <v>0</v>
      </c>
      <c r="L234" s="175" t="s">
        <v>145</v>
      </c>
      <c r="M234" s="173">
        <v>0</v>
      </c>
      <c r="N234" s="175" t="s">
        <v>145</v>
      </c>
      <c r="O234" s="173">
        <f t="shared" si="9"/>
        <v>8500</v>
      </c>
      <c r="P234" s="173">
        <v>0</v>
      </c>
      <c r="Q234" s="173">
        <v>0</v>
      </c>
      <c r="R234" s="173">
        <v>0</v>
      </c>
      <c r="S234" s="173">
        <v>0</v>
      </c>
      <c r="T234" s="173">
        <v>0</v>
      </c>
      <c r="U234" s="173">
        <v>0</v>
      </c>
      <c r="V234" s="173">
        <v>0</v>
      </c>
      <c r="W234" s="175" t="s">
        <v>2617</v>
      </c>
      <c r="X234" s="175" t="s">
        <v>145</v>
      </c>
      <c r="Y234" s="78" t="s">
        <v>145</v>
      </c>
      <c r="Z234" s="78" t="s">
        <v>145</v>
      </c>
      <c r="AB234" s="78" t="s">
        <v>145</v>
      </c>
    </row>
    <row r="235" spans="1:28" ht="30" customHeight="1">
      <c r="A235" s="175" t="s">
        <v>4483</v>
      </c>
      <c r="B235" s="175" t="s">
        <v>1519</v>
      </c>
      <c r="C235" s="175" t="s">
        <v>1523</v>
      </c>
      <c r="D235" s="175" t="s">
        <v>458</v>
      </c>
      <c r="E235" s="173">
        <v>0</v>
      </c>
      <c r="F235" s="175" t="s">
        <v>145</v>
      </c>
      <c r="G235" s="173">
        <v>25000</v>
      </c>
      <c r="H235" s="175" t="s">
        <v>2550</v>
      </c>
      <c r="I235" s="173">
        <v>0</v>
      </c>
      <c r="J235" s="175" t="s">
        <v>145</v>
      </c>
      <c r="K235" s="173">
        <v>0</v>
      </c>
      <c r="L235" s="175" t="s">
        <v>145</v>
      </c>
      <c r="M235" s="173">
        <v>0</v>
      </c>
      <c r="N235" s="175" t="s">
        <v>145</v>
      </c>
      <c r="O235" s="173">
        <f t="shared" si="9"/>
        <v>25000</v>
      </c>
      <c r="P235" s="173">
        <v>0</v>
      </c>
      <c r="Q235" s="173">
        <v>0</v>
      </c>
      <c r="R235" s="173">
        <v>0</v>
      </c>
      <c r="S235" s="173">
        <v>0</v>
      </c>
      <c r="T235" s="173">
        <v>0</v>
      </c>
      <c r="U235" s="173">
        <v>0</v>
      </c>
      <c r="V235" s="173">
        <v>0</v>
      </c>
      <c r="W235" s="175" t="s">
        <v>2618</v>
      </c>
      <c r="X235" s="175" t="s">
        <v>145</v>
      </c>
      <c r="Y235" s="78" t="s">
        <v>145</v>
      </c>
      <c r="Z235" s="78" t="s">
        <v>145</v>
      </c>
      <c r="AB235" s="78" t="s">
        <v>145</v>
      </c>
    </row>
    <row r="236" spans="1:28" ht="30" customHeight="1">
      <c r="A236" s="175" t="s">
        <v>4489</v>
      </c>
      <c r="B236" s="175" t="s">
        <v>1519</v>
      </c>
      <c r="C236" s="175" t="s">
        <v>1526</v>
      </c>
      <c r="D236" s="175" t="s">
        <v>458</v>
      </c>
      <c r="E236" s="173">
        <v>0</v>
      </c>
      <c r="F236" s="175" t="s">
        <v>145</v>
      </c>
      <c r="G236" s="173">
        <v>9500</v>
      </c>
      <c r="H236" s="175" t="s">
        <v>2542</v>
      </c>
      <c r="I236" s="173">
        <v>0</v>
      </c>
      <c r="J236" s="175" t="s">
        <v>145</v>
      </c>
      <c r="K236" s="173">
        <v>0</v>
      </c>
      <c r="L236" s="175" t="s">
        <v>145</v>
      </c>
      <c r="M236" s="173">
        <v>0</v>
      </c>
      <c r="N236" s="175" t="s">
        <v>145</v>
      </c>
      <c r="O236" s="173">
        <f t="shared" si="9"/>
        <v>9500</v>
      </c>
      <c r="P236" s="173">
        <v>0</v>
      </c>
      <c r="Q236" s="173">
        <v>0</v>
      </c>
      <c r="R236" s="173">
        <v>0</v>
      </c>
      <c r="S236" s="173">
        <v>0</v>
      </c>
      <c r="T236" s="173">
        <v>0</v>
      </c>
      <c r="U236" s="173">
        <v>0</v>
      </c>
      <c r="V236" s="173">
        <v>0</v>
      </c>
      <c r="W236" s="175" t="s">
        <v>2620</v>
      </c>
      <c r="X236" s="175" t="s">
        <v>145</v>
      </c>
      <c r="Y236" s="78" t="s">
        <v>145</v>
      </c>
      <c r="Z236" s="78" t="s">
        <v>145</v>
      </c>
      <c r="AB236" s="78" t="s">
        <v>145</v>
      </c>
    </row>
    <row r="237" spans="1:28" ht="30" customHeight="1">
      <c r="A237" s="175" t="s">
        <v>4491</v>
      </c>
      <c r="B237" s="175" t="s">
        <v>1519</v>
      </c>
      <c r="C237" s="175" t="s">
        <v>1527</v>
      </c>
      <c r="D237" s="175" t="s">
        <v>458</v>
      </c>
      <c r="E237" s="173">
        <v>0</v>
      </c>
      <c r="F237" s="175" t="s">
        <v>145</v>
      </c>
      <c r="G237" s="173">
        <v>11000</v>
      </c>
      <c r="H237" s="175" t="s">
        <v>2542</v>
      </c>
      <c r="I237" s="173">
        <v>0</v>
      </c>
      <c r="J237" s="175" t="s">
        <v>145</v>
      </c>
      <c r="K237" s="173">
        <v>0</v>
      </c>
      <c r="L237" s="175" t="s">
        <v>145</v>
      </c>
      <c r="M237" s="173">
        <v>0</v>
      </c>
      <c r="N237" s="175" t="s">
        <v>145</v>
      </c>
      <c r="O237" s="173">
        <f t="shared" si="9"/>
        <v>11000</v>
      </c>
      <c r="P237" s="173">
        <v>0</v>
      </c>
      <c r="Q237" s="173">
        <v>0</v>
      </c>
      <c r="R237" s="173">
        <v>0</v>
      </c>
      <c r="S237" s="173">
        <v>0</v>
      </c>
      <c r="T237" s="173">
        <v>0</v>
      </c>
      <c r="U237" s="173">
        <v>0</v>
      </c>
      <c r="V237" s="173">
        <v>0</v>
      </c>
      <c r="W237" s="175" t="s">
        <v>2622</v>
      </c>
      <c r="X237" s="175" t="s">
        <v>145</v>
      </c>
      <c r="Y237" s="78" t="s">
        <v>145</v>
      </c>
      <c r="Z237" s="78" t="s">
        <v>145</v>
      </c>
      <c r="AB237" s="78" t="s">
        <v>145</v>
      </c>
    </row>
    <row r="238" spans="1:28" ht="30" customHeight="1">
      <c r="A238" s="175" t="s">
        <v>4449</v>
      </c>
      <c r="B238" s="175" t="s">
        <v>1501</v>
      </c>
      <c r="C238" s="175" t="s">
        <v>1502</v>
      </c>
      <c r="D238" s="175" t="s">
        <v>338</v>
      </c>
      <c r="E238" s="173">
        <v>0</v>
      </c>
      <c r="F238" s="175" t="s">
        <v>145</v>
      </c>
      <c r="G238" s="173">
        <v>0</v>
      </c>
      <c r="H238" s="175" t="s">
        <v>145</v>
      </c>
      <c r="I238" s="173">
        <v>0</v>
      </c>
      <c r="J238" s="175" t="s">
        <v>145</v>
      </c>
      <c r="K238" s="173">
        <v>7000</v>
      </c>
      <c r="L238" s="175" t="s">
        <v>2556</v>
      </c>
      <c r="M238" s="173">
        <v>0</v>
      </c>
      <c r="N238" s="175" t="s">
        <v>145</v>
      </c>
      <c r="O238" s="173">
        <f t="shared" si="9"/>
        <v>7000</v>
      </c>
      <c r="P238" s="173">
        <v>0</v>
      </c>
      <c r="Q238" s="173">
        <v>0</v>
      </c>
      <c r="R238" s="173">
        <v>0</v>
      </c>
      <c r="S238" s="173">
        <v>0</v>
      </c>
      <c r="T238" s="173">
        <v>0</v>
      </c>
      <c r="U238" s="173">
        <v>0</v>
      </c>
      <c r="V238" s="173">
        <v>0</v>
      </c>
      <c r="W238" s="175" t="s">
        <v>2623</v>
      </c>
      <c r="X238" s="175" t="s">
        <v>145</v>
      </c>
      <c r="Y238" s="78" t="s">
        <v>145</v>
      </c>
      <c r="Z238" s="78" t="s">
        <v>145</v>
      </c>
      <c r="AB238" s="78" t="s">
        <v>145</v>
      </c>
    </row>
    <row r="239" spans="1:28" ht="30" customHeight="1">
      <c r="A239" s="175" t="s">
        <v>4493</v>
      </c>
      <c r="B239" s="175" t="s">
        <v>1519</v>
      </c>
      <c r="C239" s="175" t="s">
        <v>1528</v>
      </c>
      <c r="D239" s="175" t="s">
        <v>1100</v>
      </c>
      <c r="E239" s="173">
        <v>0</v>
      </c>
      <c r="F239" s="175" t="s">
        <v>145</v>
      </c>
      <c r="G239" s="173">
        <v>0</v>
      </c>
      <c r="H239" s="175" t="s">
        <v>145</v>
      </c>
      <c r="I239" s="173">
        <v>0</v>
      </c>
      <c r="J239" s="175" t="s">
        <v>145</v>
      </c>
      <c r="K239" s="173">
        <v>20500</v>
      </c>
      <c r="L239" s="175" t="s">
        <v>2558</v>
      </c>
      <c r="M239" s="173">
        <v>0</v>
      </c>
      <c r="N239" s="175" t="s">
        <v>145</v>
      </c>
      <c r="O239" s="173">
        <f t="shared" si="9"/>
        <v>20500</v>
      </c>
      <c r="P239" s="173">
        <v>0</v>
      </c>
      <c r="Q239" s="173">
        <v>0</v>
      </c>
      <c r="R239" s="173">
        <v>0</v>
      </c>
      <c r="S239" s="173">
        <v>0</v>
      </c>
      <c r="T239" s="173">
        <v>0</v>
      </c>
      <c r="U239" s="173">
        <v>0</v>
      </c>
      <c r="V239" s="173">
        <v>0</v>
      </c>
      <c r="W239" s="175" t="s">
        <v>2624</v>
      </c>
      <c r="X239" s="175" t="s">
        <v>145</v>
      </c>
      <c r="Y239" s="78" t="s">
        <v>145</v>
      </c>
      <c r="Z239" s="78" t="s">
        <v>145</v>
      </c>
      <c r="AB239" s="78" t="s">
        <v>145</v>
      </c>
    </row>
    <row r="240" spans="1:28" ht="30" customHeight="1">
      <c r="A240" s="175" t="s">
        <v>5867</v>
      </c>
      <c r="B240" s="175" t="s">
        <v>1822</v>
      </c>
      <c r="C240" s="175" t="s">
        <v>1823</v>
      </c>
      <c r="D240" s="175" t="s">
        <v>462</v>
      </c>
      <c r="E240" s="173">
        <v>0</v>
      </c>
      <c r="F240" s="175" t="s">
        <v>145</v>
      </c>
      <c r="G240" s="173">
        <v>18500</v>
      </c>
      <c r="H240" s="175" t="s">
        <v>2560</v>
      </c>
      <c r="I240" s="173">
        <v>24900</v>
      </c>
      <c r="J240" s="175" t="s">
        <v>2561</v>
      </c>
      <c r="K240" s="173">
        <v>0</v>
      </c>
      <c r="L240" s="175" t="s">
        <v>145</v>
      </c>
      <c r="M240" s="173">
        <v>0</v>
      </c>
      <c r="N240" s="175" t="s">
        <v>145</v>
      </c>
      <c r="O240" s="173">
        <f t="shared" si="9"/>
        <v>18500</v>
      </c>
      <c r="P240" s="173">
        <v>0</v>
      </c>
      <c r="Q240" s="173">
        <v>0</v>
      </c>
      <c r="R240" s="173">
        <v>0</v>
      </c>
      <c r="S240" s="173">
        <v>0</v>
      </c>
      <c r="T240" s="173">
        <v>0</v>
      </c>
      <c r="U240" s="173">
        <v>0</v>
      </c>
      <c r="V240" s="173">
        <v>0</v>
      </c>
      <c r="W240" s="175" t="s">
        <v>2625</v>
      </c>
      <c r="X240" s="175" t="s">
        <v>145</v>
      </c>
      <c r="Y240" s="78" t="s">
        <v>145</v>
      </c>
      <c r="Z240" s="78" t="s">
        <v>145</v>
      </c>
      <c r="AB240" s="78" t="s">
        <v>145</v>
      </c>
    </row>
    <row r="241" spans="1:28" ht="30" customHeight="1">
      <c r="A241" s="175" t="s">
        <v>4463</v>
      </c>
      <c r="B241" s="175" t="s">
        <v>1509</v>
      </c>
      <c r="C241" s="175" t="s">
        <v>145</v>
      </c>
      <c r="D241" s="175" t="s">
        <v>358</v>
      </c>
      <c r="E241" s="173">
        <v>0</v>
      </c>
      <c r="F241" s="175" t="s">
        <v>145</v>
      </c>
      <c r="G241" s="173">
        <v>0</v>
      </c>
      <c r="H241" s="175" t="s">
        <v>145</v>
      </c>
      <c r="I241" s="173">
        <v>0</v>
      </c>
      <c r="J241" s="175" t="s">
        <v>145</v>
      </c>
      <c r="K241" s="173">
        <v>90000</v>
      </c>
      <c r="L241" s="175" t="s">
        <v>2563</v>
      </c>
      <c r="M241" s="173">
        <v>0</v>
      </c>
      <c r="N241" s="175" t="s">
        <v>145</v>
      </c>
      <c r="O241" s="173">
        <f t="shared" si="9"/>
        <v>90000</v>
      </c>
      <c r="P241" s="173">
        <v>0</v>
      </c>
      <c r="Q241" s="173">
        <v>0</v>
      </c>
      <c r="R241" s="173">
        <v>0</v>
      </c>
      <c r="S241" s="173">
        <v>0</v>
      </c>
      <c r="T241" s="173">
        <v>0</v>
      </c>
      <c r="U241" s="173">
        <v>0</v>
      </c>
      <c r="V241" s="173">
        <v>0</v>
      </c>
      <c r="W241" s="175" t="s">
        <v>2626</v>
      </c>
      <c r="X241" s="175" t="s">
        <v>145</v>
      </c>
      <c r="Y241" s="78" t="s">
        <v>145</v>
      </c>
      <c r="Z241" s="78" t="s">
        <v>145</v>
      </c>
      <c r="AB241" s="78" t="s">
        <v>145</v>
      </c>
    </row>
    <row r="242" spans="1:28" ht="30" customHeight="1">
      <c r="A242" s="175" t="s">
        <v>5869</v>
      </c>
      <c r="B242" s="175" t="s">
        <v>1824</v>
      </c>
      <c r="C242" s="175" t="s">
        <v>1825</v>
      </c>
      <c r="D242" s="175" t="s">
        <v>462</v>
      </c>
      <c r="E242" s="173">
        <v>28876</v>
      </c>
      <c r="F242" s="175" t="s">
        <v>145</v>
      </c>
      <c r="G242" s="173">
        <v>31000</v>
      </c>
      <c r="H242" s="175" t="s">
        <v>2565</v>
      </c>
      <c r="I242" s="173">
        <v>0</v>
      </c>
      <c r="J242" s="175" t="s">
        <v>145</v>
      </c>
      <c r="K242" s="173">
        <v>0</v>
      </c>
      <c r="L242" s="175" t="s">
        <v>145</v>
      </c>
      <c r="M242" s="173">
        <v>0</v>
      </c>
      <c r="N242" s="175" t="s">
        <v>145</v>
      </c>
      <c r="O242" s="173">
        <f t="shared" si="9"/>
        <v>28876</v>
      </c>
      <c r="P242" s="173">
        <v>0</v>
      </c>
      <c r="Q242" s="173">
        <v>0</v>
      </c>
      <c r="R242" s="173">
        <v>0</v>
      </c>
      <c r="S242" s="173">
        <v>0</v>
      </c>
      <c r="T242" s="173">
        <v>0</v>
      </c>
      <c r="U242" s="173">
        <v>0</v>
      </c>
      <c r="V242" s="173">
        <v>0</v>
      </c>
      <c r="W242" s="175" t="s">
        <v>2627</v>
      </c>
      <c r="X242" s="175" t="s">
        <v>145</v>
      </c>
      <c r="Y242" s="78" t="s">
        <v>145</v>
      </c>
      <c r="Z242" s="78" t="s">
        <v>145</v>
      </c>
      <c r="AB242" s="78" t="s">
        <v>145</v>
      </c>
    </row>
    <row r="243" spans="1:28" ht="30" customHeight="1">
      <c r="A243" s="175" t="s">
        <v>5854</v>
      </c>
      <c r="B243" s="175" t="s">
        <v>1164</v>
      </c>
      <c r="C243" s="175" t="s">
        <v>1815</v>
      </c>
      <c r="D243" s="175" t="s">
        <v>537</v>
      </c>
      <c r="E243" s="173">
        <v>0</v>
      </c>
      <c r="F243" s="175" t="s">
        <v>2567</v>
      </c>
      <c r="G243" s="173">
        <v>17000</v>
      </c>
      <c r="H243" s="175" t="s">
        <v>2568</v>
      </c>
      <c r="I243" s="173">
        <v>17000</v>
      </c>
      <c r="J243" s="175" t="s">
        <v>2569</v>
      </c>
      <c r="K243" s="173">
        <v>0</v>
      </c>
      <c r="L243" s="175" t="s">
        <v>145</v>
      </c>
      <c r="M243" s="173">
        <v>0</v>
      </c>
      <c r="N243" s="175" t="s">
        <v>145</v>
      </c>
      <c r="O243" s="173">
        <f t="shared" si="9"/>
        <v>17000</v>
      </c>
      <c r="P243" s="173">
        <v>0</v>
      </c>
      <c r="Q243" s="173">
        <v>0</v>
      </c>
      <c r="R243" s="173">
        <v>0</v>
      </c>
      <c r="S243" s="173">
        <v>0</v>
      </c>
      <c r="T243" s="173">
        <v>0</v>
      </c>
      <c r="U243" s="173">
        <v>0</v>
      </c>
      <c r="V243" s="173">
        <v>0</v>
      </c>
      <c r="W243" s="175" t="s">
        <v>2628</v>
      </c>
      <c r="X243" s="175" t="s">
        <v>145</v>
      </c>
      <c r="Y243" s="78" t="s">
        <v>145</v>
      </c>
      <c r="Z243" s="78" t="s">
        <v>145</v>
      </c>
      <c r="AB243" s="78" t="s">
        <v>145</v>
      </c>
    </row>
    <row r="244" spans="1:28" ht="30" customHeight="1">
      <c r="A244" s="175" t="s">
        <v>5856</v>
      </c>
      <c r="B244" s="175" t="s">
        <v>1164</v>
      </c>
      <c r="C244" s="175" t="s">
        <v>1816</v>
      </c>
      <c r="D244" s="175" t="s">
        <v>537</v>
      </c>
      <c r="E244" s="173">
        <v>0</v>
      </c>
      <c r="F244" s="175" t="s">
        <v>2567</v>
      </c>
      <c r="G244" s="173">
        <v>8400</v>
      </c>
      <c r="H244" s="175" t="s">
        <v>2568</v>
      </c>
      <c r="I244" s="173">
        <v>8400</v>
      </c>
      <c r="J244" s="175" t="s">
        <v>2569</v>
      </c>
      <c r="K244" s="173">
        <v>0</v>
      </c>
      <c r="L244" s="175" t="s">
        <v>145</v>
      </c>
      <c r="M244" s="173">
        <v>0</v>
      </c>
      <c r="N244" s="175" t="s">
        <v>145</v>
      </c>
      <c r="O244" s="173">
        <f t="shared" si="9"/>
        <v>8400</v>
      </c>
      <c r="P244" s="173">
        <v>0</v>
      </c>
      <c r="Q244" s="173">
        <v>0</v>
      </c>
      <c r="R244" s="173">
        <v>0</v>
      </c>
      <c r="S244" s="173">
        <v>0</v>
      </c>
      <c r="T244" s="173">
        <v>0</v>
      </c>
      <c r="U244" s="173">
        <v>0</v>
      </c>
      <c r="V244" s="173">
        <v>0</v>
      </c>
      <c r="W244" s="175" t="s">
        <v>2629</v>
      </c>
      <c r="X244" s="175" t="s">
        <v>145</v>
      </c>
      <c r="Y244" s="78" t="s">
        <v>145</v>
      </c>
      <c r="Z244" s="78" t="s">
        <v>145</v>
      </c>
      <c r="AB244" s="78" t="s">
        <v>145</v>
      </c>
    </row>
    <row r="245" spans="1:28" ht="30" customHeight="1">
      <c r="A245" s="175" t="s">
        <v>5858</v>
      </c>
      <c r="B245" s="175" t="s">
        <v>1164</v>
      </c>
      <c r="C245" s="175" t="s">
        <v>1817</v>
      </c>
      <c r="D245" s="175" t="s">
        <v>537</v>
      </c>
      <c r="E245" s="173">
        <v>0</v>
      </c>
      <c r="F245" s="175" t="s">
        <v>2567</v>
      </c>
      <c r="G245" s="173">
        <v>6000</v>
      </c>
      <c r="H245" s="175" t="s">
        <v>2568</v>
      </c>
      <c r="I245" s="173">
        <v>6000</v>
      </c>
      <c r="J245" s="175" t="s">
        <v>2569</v>
      </c>
      <c r="K245" s="173">
        <v>0</v>
      </c>
      <c r="L245" s="175" t="s">
        <v>145</v>
      </c>
      <c r="M245" s="173">
        <v>0</v>
      </c>
      <c r="N245" s="175" t="s">
        <v>145</v>
      </c>
      <c r="O245" s="173">
        <f t="shared" si="9"/>
        <v>6000</v>
      </c>
      <c r="P245" s="173">
        <v>0</v>
      </c>
      <c r="Q245" s="173">
        <v>0</v>
      </c>
      <c r="R245" s="173">
        <v>0</v>
      </c>
      <c r="S245" s="173">
        <v>0</v>
      </c>
      <c r="T245" s="173">
        <v>0</v>
      </c>
      <c r="U245" s="173">
        <v>0</v>
      </c>
      <c r="V245" s="173">
        <v>0</v>
      </c>
      <c r="W245" s="175" t="s">
        <v>2630</v>
      </c>
      <c r="X245" s="175" t="s">
        <v>145</v>
      </c>
      <c r="Y245" s="78" t="s">
        <v>145</v>
      </c>
      <c r="Z245" s="78" t="s">
        <v>145</v>
      </c>
      <c r="AB245" s="78" t="s">
        <v>145</v>
      </c>
    </row>
    <row r="246" spans="1:28" ht="30" customHeight="1">
      <c r="A246" s="175" t="s">
        <v>5860</v>
      </c>
      <c r="B246" s="175" t="s">
        <v>1164</v>
      </c>
      <c r="C246" s="175" t="s">
        <v>1818</v>
      </c>
      <c r="D246" s="175" t="s">
        <v>537</v>
      </c>
      <c r="E246" s="173">
        <v>0</v>
      </c>
      <c r="F246" s="175" t="s">
        <v>2567</v>
      </c>
      <c r="G246" s="173">
        <v>7700</v>
      </c>
      <c r="H246" s="175" t="s">
        <v>2568</v>
      </c>
      <c r="I246" s="173">
        <v>7700</v>
      </c>
      <c r="J246" s="175" t="s">
        <v>2569</v>
      </c>
      <c r="K246" s="173">
        <v>0</v>
      </c>
      <c r="L246" s="175" t="s">
        <v>145</v>
      </c>
      <c r="M246" s="173">
        <v>0</v>
      </c>
      <c r="N246" s="175" t="s">
        <v>145</v>
      </c>
      <c r="O246" s="173">
        <f t="shared" si="9"/>
        <v>7700</v>
      </c>
      <c r="P246" s="173">
        <v>0</v>
      </c>
      <c r="Q246" s="173">
        <v>0</v>
      </c>
      <c r="R246" s="173">
        <v>0</v>
      </c>
      <c r="S246" s="173">
        <v>0</v>
      </c>
      <c r="T246" s="173">
        <v>0</v>
      </c>
      <c r="U246" s="173">
        <v>0</v>
      </c>
      <c r="V246" s="173">
        <v>0</v>
      </c>
      <c r="W246" s="175" t="s">
        <v>2631</v>
      </c>
      <c r="X246" s="175" t="s">
        <v>145</v>
      </c>
      <c r="Y246" s="78" t="s">
        <v>145</v>
      </c>
      <c r="Z246" s="78" t="s">
        <v>145</v>
      </c>
      <c r="AB246" s="78" t="s">
        <v>145</v>
      </c>
    </row>
    <row r="247" spans="1:28" ht="30" customHeight="1">
      <c r="A247" s="175" t="s">
        <v>5865</v>
      </c>
      <c r="B247" s="175" t="s">
        <v>1164</v>
      </c>
      <c r="C247" s="175" t="s">
        <v>1821</v>
      </c>
      <c r="D247" s="175" t="s">
        <v>537</v>
      </c>
      <c r="E247" s="173">
        <v>0</v>
      </c>
      <c r="F247" s="175" t="s">
        <v>2567</v>
      </c>
      <c r="G247" s="173">
        <v>0</v>
      </c>
      <c r="H247" s="175" t="s">
        <v>145</v>
      </c>
      <c r="I247" s="173">
        <v>0</v>
      </c>
      <c r="J247" s="175" t="s">
        <v>145</v>
      </c>
      <c r="K247" s="173">
        <v>0</v>
      </c>
      <c r="L247" s="175" t="s">
        <v>145</v>
      </c>
      <c r="M247" s="173">
        <v>10300</v>
      </c>
      <c r="N247" s="175" t="s">
        <v>2574</v>
      </c>
      <c r="O247" s="173">
        <f t="shared" si="9"/>
        <v>10300</v>
      </c>
      <c r="P247" s="173">
        <v>0</v>
      </c>
      <c r="Q247" s="173">
        <v>0</v>
      </c>
      <c r="R247" s="173">
        <v>0</v>
      </c>
      <c r="S247" s="173">
        <v>0</v>
      </c>
      <c r="T247" s="173">
        <v>0</v>
      </c>
      <c r="U247" s="173">
        <v>0</v>
      </c>
      <c r="V247" s="173">
        <v>0</v>
      </c>
      <c r="W247" s="175" t="s">
        <v>2632</v>
      </c>
      <c r="X247" s="175" t="s">
        <v>145</v>
      </c>
      <c r="Y247" s="78" t="s">
        <v>145</v>
      </c>
      <c r="Z247" s="78" t="s">
        <v>145</v>
      </c>
      <c r="AB247" s="78" t="s">
        <v>145</v>
      </c>
    </row>
    <row r="248" spans="1:28" ht="30" customHeight="1">
      <c r="A248" s="175" t="s">
        <v>5863</v>
      </c>
      <c r="B248" s="175" t="s">
        <v>1164</v>
      </c>
      <c r="C248" s="175" t="s">
        <v>1820</v>
      </c>
      <c r="D248" s="175" t="s">
        <v>537</v>
      </c>
      <c r="E248" s="173">
        <v>0</v>
      </c>
      <c r="F248" s="175" t="s">
        <v>2567</v>
      </c>
      <c r="G248" s="173">
        <v>6000</v>
      </c>
      <c r="H248" s="175" t="s">
        <v>2568</v>
      </c>
      <c r="I248" s="173">
        <v>6000</v>
      </c>
      <c r="J248" s="175" t="s">
        <v>2569</v>
      </c>
      <c r="K248" s="173">
        <v>0</v>
      </c>
      <c r="L248" s="175" t="s">
        <v>145</v>
      </c>
      <c r="M248" s="173">
        <v>0</v>
      </c>
      <c r="N248" s="175" t="s">
        <v>145</v>
      </c>
      <c r="O248" s="173">
        <f t="shared" si="9"/>
        <v>6000</v>
      </c>
      <c r="P248" s="173">
        <v>0</v>
      </c>
      <c r="Q248" s="173">
        <v>0</v>
      </c>
      <c r="R248" s="173">
        <v>0</v>
      </c>
      <c r="S248" s="173">
        <v>0</v>
      </c>
      <c r="T248" s="173">
        <v>0</v>
      </c>
      <c r="U248" s="173">
        <v>0</v>
      </c>
      <c r="V248" s="173">
        <v>0</v>
      </c>
      <c r="W248" s="175" t="s">
        <v>2633</v>
      </c>
      <c r="X248" s="175" t="s">
        <v>145</v>
      </c>
      <c r="Y248" s="78" t="s">
        <v>145</v>
      </c>
      <c r="Z248" s="78" t="s">
        <v>145</v>
      </c>
      <c r="AB248" s="78" t="s">
        <v>145</v>
      </c>
    </row>
    <row r="249" spans="1:28" ht="30" customHeight="1">
      <c r="A249" s="175" t="s">
        <v>5950</v>
      </c>
      <c r="B249" s="175" t="s">
        <v>1843</v>
      </c>
      <c r="C249" s="175" t="s">
        <v>1844</v>
      </c>
      <c r="D249" s="175" t="s">
        <v>462</v>
      </c>
      <c r="E249" s="173">
        <v>29343</v>
      </c>
      <c r="F249" s="175" t="s">
        <v>145</v>
      </c>
      <c r="G249" s="173">
        <v>29000</v>
      </c>
      <c r="H249" s="175" t="s">
        <v>2542</v>
      </c>
      <c r="I249" s="173">
        <v>0</v>
      </c>
      <c r="J249" s="175" t="s">
        <v>145</v>
      </c>
      <c r="K249" s="173">
        <v>0</v>
      </c>
      <c r="L249" s="175" t="s">
        <v>145</v>
      </c>
      <c r="M249" s="173">
        <v>0</v>
      </c>
      <c r="N249" s="175" t="s">
        <v>145</v>
      </c>
      <c r="O249" s="173">
        <f t="shared" si="9"/>
        <v>29000</v>
      </c>
      <c r="P249" s="173">
        <v>0</v>
      </c>
      <c r="Q249" s="173">
        <v>0</v>
      </c>
      <c r="R249" s="173">
        <v>0</v>
      </c>
      <c r="S249" s="173">
        <v>0</v>
      </c>
      <c r="T249" s="173">
        <v>0</v>
      </c>
      <c r="U249" s="173">
        <v>0</v>
      </c>
      <c r="V249" s="173">
        <v>0</v>
      </c>
      <c r="W249" s="175" t="s">
        <v>2636</v>
      </c>
      <c r="X249" s="175" t="s">
        <v>145</v>
      </c>
      <c r="Y249" s="78" t="s">
        <v>145</v>
      </c>
      <c r="Z249" s="78" t="s">
        <v>145</v>
      </c>
      <c r="AB249" s="78" t="s">
        <v>145</v>
      </c>
    </row>
    <row r="250" spans="1:28" ht="30" customHeight="1">
      <c r="A250" s="175" t="s">
        <v>5952</v>
      </c>
      <c r="B250" s="175" t="s">
        <v>1843</v>
      </c>
      <c r="C250" s="175" t="s">
        <v>1845</v>
      </c>
      <c r="D250" s="175" t="s">
        <v>462</v>
      </c>
      <c r="E250" s="173">
        <v>22356</v>
      </c>
      <c r="F250" s="175" t="s">
        <v>145</v>
      </c>
      <c r="G250" s="173">
        <v>0</v>
      </c>
      <c r="H250" s="175" t="s">
        <v>145</v>
      </c>
      <c r="I250" s="173">
        <v>0</v>
      </c>
      <c r="J250" s="175" t="s">
        <v>145</v>
      </c>
      <c r="K250" s="173">
        <v>0</v>
      </c>
      <c r="L250" s="175" t="s">
        <v>145</v>
      </c>
      <c r="M250" s="173">
        <v>0</v>
      </c>
      <c r="N250" s="175" t="s">
        <v>145</v>
      </c>
      <c r="O250" s="173">
        <f t="shared" si="9"/>
        <v>22356</v>
      </c>
      <c r="P250" s="173">
        <v>0</v>
      </c>
      <c r="Q250" s="173">
        <v>0</v>
      </c>
      <c r="R250" s="173">
        <v>0</v>
      </c>
      <c r="S250" s="173">
        <v>0</v>
      </c>
      <c r="T250" s="173">
        <v>0</v>
      </c>
      <c r="U250" s="173">
        <v>0</v>
      </c>
      <c r="V250" s="173">
        <v>0</v>
      </c>
      <c r="W250" s="175" t="s">
        <v>2637</v>
      </c>
      <c r="X250" s="175" t="s">
        <v>145</v>
      </c>
      <c r="Y250" s="78" t="s">
        <v>145</v>
      </c>
      <c r="Z250" s="78" t="s">
        <v>145</v>
      </c>
      <c r="AB250" s="78" t="s">
        <v>145</v>
      </c>
    </row>
    <row r="251" spans="1:28" ht="30" customHeight="1">
      <c r="A251" s="175" t="s">
        <v>3538</v>
      </c>
      <c r="B251" s="175" t="s">
        <v>3024</v>
      </c>
      <c r="C251" s="175" t="s">
        <v>2906</v>
      </c>
      <c r="D251" s="175" t="s">
        <v>358</v>
      </c>
      <c r="E251" s="173">
        <v>0</v>
      </c>
      <c r="F251" s="175" t="s">
        <v>145</v>
      </c>
      <c r="G251" s="173">
        <v>0</v>
      </c>
      <c r="H251" s="175" t="s">
        <v>145</v>
      </c>
      <c r="I251" s="173">
        <v>0</v>
      </c>
      <c r="J251" s="175" t="s">
        <v>145</v>
      </c>
      <c r="K251" s="173">
        <v>0</v>
      </c>
      <c r="L251" s="175" t="s">
        <v>145</v>
      </c>
      <c r="M251" s="173">
        <v>0</v>
      </c>
      <c r="N251" s="175" t="s">
        <v>145</v>
      </c>
      <c r="O251" s="173">
        <v>0</v>
      </c>
      <c r="P251" s="173">
        <v>0</v>
      </c>
      <c r="Q251" s="173">
        <v>0</v>
      </c>
      <c r="R251" s="173">
        <v>0</v>
      </c>
      <c r="S251" s="173">
        <v>0</v>
      </c>
      <c r="T251" s="173">
        <v>0</v>
      </c>
      <c r="U251" s="173">
        <v>0</v>
      </c>
      <c r="V251" s="173">
        <v>0</v>
      </c>
      <c r="W251" s="175" t="s">
        <v>2639</v>
      </c>
      <c r="X251" s="175" t="s">
        <v>145</v>
      </c>
      <c r="Y251" s="78" t="s">
        <v>145</v>
      </c>
      <c r="Z251" s="78" t="s">
        <v>145</v>
      </c>
      <c r="AB251" s="78" t="s">
        <v>145</v>
      </c>
    </row>
    <row r="252" spans="1:28" ht="30" customHeight="1">
      <c r="A252" s="175" t="s">
        <v>4226</v>
      </c>
      <c r="B252" s="175" t="s">
        <v>3074</v>
      </c>
      <c r="C252" s="175" t="s">
        <v>2906</v>
      </c>
      <c r="D252" s="175" t="s">
        <v>358</v>
      </c>
      <c r="E252" s="173">
        <v>29700</v>
      </c>
      <c r="F252" s="175" t="s">
        <v>145</v>
      </c>
      <c r="G252" s="173">
        <v>0</v>
      </c>
      <c r="H252" s="175" t="s">
        <v>145</v>
      </c>
      <c r="I252" s="173">
        <v>0</v>
      </c>
      <c r="J252" s="175" t="s">
        <v>145</v>
      </c>
      <c r="K252" s="173">
        <v>0</v>
      </c>
      <c r="L252" s="175" t="s">
        <v>145</v>
      </c>
      <c r="M252" s="173">
        <v>0</v>
      </c>
      <c r="N252" s="175" t="s">
        <v>145</v>
      </c>
      <c r="O252" s="173">
        <f t="shared" ref="O252:O315" si="10">SMALL(E252:M252,COUNTIF(E252:M252,0)+1)</f>
        <v>29700</v>
      </c>
      <c r="P252" s="173">
        <v>0</v>
      </c>
      <c r="Q252" s="173">
        <v>0</v>
      </c>
      <c r="R252" s="173">
        <v>0</v>
      </c>
      <c r="S252" s="173">
        <v>0</v>
      </c>
      <c r="T252" s="173">
        <v>0</v>
      </c>
      <c r="U252" s="173">
        <v>0</v>
      </c>
      <c r="V252" s="173">
        <v>0</v>
      </c>
      <c r="W252" s="175" t="s">
        <v>2642</v>
      </c>
      <c r="X252" s="175" t="s">
        <v>3075</v>
      </c>
      <c r="Y252" s="78" t="s">
        <v>145</v>
      </c>
      <c r="Z252" s="78" t="s">
        <v>145</v>
      </c>
      <c r="AB252" s="78" t="s">
        <v>145</v>
      </c>
    </row>
    <row r="253" spans="1:28" ht="30" customHeight="1">
      <c r="A253" s="175" t="s">
        <v>4513</v>
      </c>
      <c r="B253" s="175" t="s">
        <v>1548</v>
      </c>
      <c r="C253" s="175" t="s">
        <v>1549</v>
      </c>
      <c r="D253" s="175" t="s">
        <v>1550</v>
      </c>
      <c r="E253" s="173">
        <v>25228</v>
      </c>
      <c r="F253" s="175" t="s">
        <v>145</v>
      </c>
      <c r="G253" s="173">
        <v>0</v>
      </c>
      <c r="H253" s="175" t="s">
        <v>145</v>
      </c>
      <c r="I253" s="173">
        <v>0</v>
      </c>
      <c r="J253" s="175" t="s">
        <v>145</v>
      </c>
      <c r="K253" s="173">
        <v>0</v>
      </c>
      <c r="L253" s="175" t="s">
        <v>145</v>
      </c>
      <c r="M253" s="173">
        <v>0</v>
      </c>
      <c r="N253" s="175" t="s">
        <v>145</v>
      </c>
      <c r="O253" s="173">
        <f t="shared" si="10"/>
        <v>25228</v>
      </c>
      <c r="P253" s="173">
        <v>0</v>
      </c>
      <c r="Q253" s="173">
        <v>0</v>
      </c>
      <c r="R253" s="173">
        <v>0</v>
      </c>
      <c r="S253" s="173">
        <v>0</v>
      </c>
      <c r="T253" s="173">
        <v>0</v>
      </c>
      <c r="U253" s="173">
        <v>0</v>
      </c>
      <c r="V253" s="173">
        <v>0</v>
      </c>
      <c r="W253" s="175" t="s">
        <v>2643</v>
      </c>
      <c r="X253" s="175" t="s">
        <v>145</v>
      </c>
      <c r="Y253" s="78" t="s">
        <v>145</v>
      </c>
      <c r="Z253" s="78" t="s">
        <v>145</v>
      </c>
      <c r="AB253" s="78" t="s">
        <v>145</v>
      </c>
    </row>
    <row r="254" spans="1:28" ht="30" customHeight="1">
      <c r="A254" s="175" t="s">
        <v>3482</v>
      </c>
      <c r="B254" s="175" t="s">
        <v>456</v>
      </c>
      <c r="C254" s="175" t="s">
        <v>457</v>
      </c>
      <c r="D254" s="175" t="s">
        <v>458</v>
      </c>
      <c r="E254" s="173">
        <v>0</v>
      </c>
      <c r="F254" s="175" t="s">
        <v>145</v>
      </c>
      <c r="G254" s="173">
        <v>0</v>
      </c>
      <c r="H254" s="175" t="s">
        <v>145</v>
      </c>
      <c r="I254" s="173">
        <v>0</v>
      </c>
      <c r="J254" s="175" t="s">
        <v>145</v>
      </c>
      <c r="K254" s="173">
        <v>130</v>
      </c>
      <c r="L254" s="175" t="s">
        <v>2580</v>
      </c>
      <c r="M254" s="173">
        <v>0</v>
      </c>
      <c r="N254" s="175" t="s">
        <v>145</v>
      </c>
      <c r="O254" s="173">
        <f t="shared" si="10"/>
        <v>130</v>
      </c>
      <c r="P254" s="173">
        <v>0</v>
      </c>
      <c r="Q254" s="173">
        <v>0</v>
      </c>
      <c r="R254" s="173">
        <v>0</v>
      </c>
      <c r="S254" s="173">
        <v>0</v>
      </c>
      <c r="T254" s="173">
        <v>0</v>
      </c>
      <c r="U254" s="173">
        <v>0</v>
      </c>
      <c r="V254" s="173">
        <v>0</v>
      </c>
      <c r="W254" s="175" t="s">
        <v>2644</v>
      </c>
      <c r="X254" s="175" t="s">
        <v>145</v>
      </c>
      <c r="Y254" s="78" t="s">
        <v>145</v>
      </c>
      <c r="Z254" s="78" t="s">
        <v>145</v>
      </c>
      <c r="AB254" s="78" t="s">
        <v>145</v>
      </c>
    </row>
    <row r="255" spans="1:28" ht="30" customHeight="1">
      <c r="A255" s="175" t="s">
        <v>3484</v>
      </c>
      <c r="B255" s="175" t="s">
        <v>456</v>
      </c>
      <c r="C255" s="175" t="s">
        <v>459</v>
      </c>
      <c r="D255" s="175" t="s">
        <v>458</v>
      </c>
      <c r="E255" s="173">
        <v>0</v>
      </c>
      <c r="F255" s="175" t="s">
        <v>145</v>
      </c>
      <c r="G255" s="173">
        <v>0</v>
      </c>
      <c r="H255" s="175" t="s">
        <v>145</v>
      </c>
      <c r="I255" s="173">
        <v>0</v>
      </c>
      <c r="J255" s="175" t="s">
        <v>145</v>
      </c>
      <c r="K255" s="173">
        <v>440</v>
      </c>
      <c r="L255" s="175" t="s">
        <v>2580</v>
      </c>
      <c r="M255" s="173">
        <v>0</v>
      </c>
      <c r="N255" s="175" t="s">
        <v>145</v>
      </c>
      <c r="O255" s="173">
        <f t="shared" si="10"/>
        <v>440</v>
      </c>
      <c r="P255" s="173">
        <v>0</v>
      </c>
      <c r="Q255" s="173">
        <v>0</v>
      </c>
      <c r="R255" s="173">
        <v>0</v>
      </c>
      <c r="S255" s="173">
        <v>0</v>
      </c>
      <c r="T255" s="173">
        <v>0</v>
      </c>
      <c r="U255" s="173">
        <v>0</v>
      </c>
      <c r="V255" s="173">
        <v>0</v>
      </c>
      <c r="W255" s="175" t="s">
        <v>2645</v>
      </c>
      <c r="X255" s="175" t="s">
        <v>145</v>
      </c>
      <c r="Y255" s="78" t="s">
        <v>145</v>
      </c>
      <c r="Z255" s="78" t="s">
        <v>145</v>
      </c>
      <c r="AB255" s="78" t="s">
        <v>145</v>
      </c>
    </row>
    <row r="256" spans="1:28" ht="30" customHeight="1">
      <c r="A256" s="175" t="s">
        <v>4435</v>
      </c>
      <c r="B256" s="175" t="s">
        <v>1489</v>
      </c>
      <c r="C256" s="175" t="s">
        <v>1490</v>
      </c>
      <c r="D256" s="175" t="s">
        <v>458</v>
      </c>
      <c r="E256" s="173">
        <v>3104015</v>
      </c>
      <c r="F256" s="175" t="s">
        <v>145</v>
      </c>
      <c r="G256" s="173">
        <v>3200000</v>
      </c>
      <c r="H256" s="175" t="s">
        <v>2583</v>
      </c>
      <c r="I256" s="173">
        <v>0</v>
      </c>
      <c r="J256" s="175" t="s">
        <v>145</v>
      </c>
      <c r="K256" s="173">
        <v>0</v>
      </c>
      <c r="L256" s="175" t="s">
        <v>145</v>
      </c>
      <c r="M256" s="173">
        <v>0</v>
      </c>
      <c r="N256" s="175" t="s">
        <v>145</v>
      </c>
      <c r="O256" s="173">
        <f t="shared" si="10"/>
        <v>3104015</v>
      </c>
      <c r="P256" s="173">
        <v>0</v>
      </c>
      <c r="Q256" s="173">
        <v>0</v>
      </c>
      <c r="R256" s="173">
        <v>0</v>
      </c>
      <c r="S256" s="173">
        <v>0</v>
      </c>
      <c r="T256" s="173">
        <v>0</v>
      </c>
      <c r="U256" s="173">
        <v>0</v>
      </c>
      <c r="V256" s="173">
        <v>0</v>
      </c>
      <c r="W256" s="175" t="s">
        <v>2646</v>
      </c>
      <c r="X256" s="175" t="s">
        <v>145</v>
      </c>
      <c r="Y256" s="78" t="s">
        <v>145</v>
      </c>
      <c r="Z256" s="78" t="s">
        <v>145</v>
      </c>
      <c r="AB256" s="78" t="s">
        <v>145</v>
      </c>
    </row>
    <row r="257" spans="1:28" ht="30" customHeight="1">
      <c r="A257" s="175" t="s">
        <v>4439</v>
      </c>
      <c r="B257" s="175" t="s">
        <v>1489</v>
      </c>
      <c r="C257" s="175" t="s">
        <v>1496</v>
      </c>
      <c r="D257" s="175" t="s">
        <v>458</v>
      </c>
      <c r="E257" s="173">
        <v>2675875</v>
      </c>
      <c r="F257" s="175" t="s">
        <v>145</v>
      </c>
      <c r="G257" s="173">
        <v>2800000</v>
      </c>
      <c r="H257" s="175" t="s">
        <v>2583</v>
      </c>
      <c r="I257" s="173">
        <v>0</v>
      </c>
      <c r="J257" s="175" t="s">
        <v>145</v>
      </c>
      <c r="K257" s="173">
        <v>0</v>
      </c>
      <c r="L257" s="175" t="s">
        <v>145</v>
      </c>
      <c r="M257" s="173">
        <v>0</v>
      </c>
      <c r="N257" s="175" t="s">
        <v>145</v>
      </c>
      <c r="O257" s="173">
        <f t="shared" si="10"/>
        <v>2675875</v>
      </c>
      <c r="P257" s="173">
        <v>0</v>
      </c>
      <c r="Q257" s="173">
        <v>0</v>
      </c>
      <c r="R257" s="173">
        <v>0</v>
      </c>
      <c r="S257" s="173">
        <v>0</v>
      </c>
      <c r="T257" s="173">
        <v>0</v>
      </c>
      <c r="U257" s="173">
        <v>0</v>
      </c>
      <c r="V257" s="173">
        <v>0</v>
      </c>
      <c r="W257" s="175" t="s">
        <v>2647</v>
      </c>
      <c r="X257" s="175" t="s">
        <v>145</v>
      </c>
      <c r="Y257" s="78" t="s">
        <v>145</v>
      </c>
      <c r="Z257" s="78" t="s">
        <v>145</v>
      </c>
      <c r="AB257" s="78" t="s">
        <v>145</v>
      </c>
    </row>
    <row r="258" spans="1:28" ht="30" customHeight="1">
      <c r="A258" s="175" t="s">
        <v>5925</v>
      </c>
      <c r="B258" s="175" t="s">
        <v>1834</v>
      </c>
      <c r="C258" s="175" t="s">
        <v>1835</v>
      </c>
      <c r="D258" s="175" t="s">
        <v>1273</v>
      </c>
      <c r="E258" s="173">
        <v>1657</v>
      </c>
      <c r="F258" s="175" t="s">
        <v>145</v>
      </c>
      <c r="G258" s="173">
        <v>1780</v>
      </c>
      <c r="H258" s="175" t="s">
        <v>2569</v>
      </c>
      <c r="I258" s="173">
        <v>1830</v>
      </c>
      <c r="J258" s="175" t="s">
        <v>2586</v>
      </c>
      <c r="K258" s="173">
        <v>0</v>
      </c>
      <c r="L258" s="175" t="s">
        <v>145</v>
      </c>
      <c r="M258" s="173">
        <v>0</v>
      </c>
      <c r="N258" s="175" t="s">
        <v>145</v>
      </c>
      <c r="O258" s="173">
        <f t="shared" si="10"/>
        <v>1657</v>
      </c>
      <c r="P258" s="173">
        <v>0</v>
      </c>
      <c r="Q258" s="173">
        <v>0</v>
      </c>
      <c r="R258" s="173">
        <v>0</v>
      </c>
      <c r="S258" s="173">
        <v>0</v>
      </c>
      <c r="T258" s="173">
        <v>0</v>
      </c>
      <c r="U258" s="173">
        <v>0</v>
      </c>
      <c r="V258" s="173">
        <v>0</v>
      </c>
      <c r="W258" s="175" t="s">
        <v>2648</v>
      </c>
      <c r="X258" s="175" t="s">
        <v>145</v>
      </c>
      <c r="Y258" s="78" t="s">
        <v>145</v>
      </c>
      <c r="Z258" s="78" t="s">
        <v>145</v>
      </c>
      <c r="AB258" s="78" t="s">
        <v>145</v>
      </c>
    </row>
    <row r="259" spans="1:28" ht="30" customHeight="1">
      <c r="A259" s="175" t="s">
        <v>3564</v>
      </c>
      <c r="B259" s="175" t="s">
        <v>2907</v>
      </c>
      <c r="C259" s="175" t="s">
        <v>2908</v>
      </c>
      <c r="D259" s="175" t="s">
        <v>458</v>
      </c>
      <c r="E259" s="173">
        <v>0</v>
      </c>
      <c r="F259" s="175" t="s">
        <v>145</v>
      </c>
      <c r="G259" s="173">
        <v>4320</v>
      </c>
      <c r="H259" s="175" t="s">
        <v>2561</v>
      </c>
      <c r="I259" s="173">
        <v>0</v>
      </c>
      <c r="J259" s="175" t="s">
        <v>145</v>
      </c>
      <c r="K259" s="173">
        <v>0</v>
      </c>
      <c r="L259" s="175" t="s">
        <v>145</v>
      </c>
      <c r="M259" s="173">
        <v>0</v>
      </c>
      <c r="N259" s="175" t="s">
        <v>145</v>
      </c>
      <c r="O259" s="173">
        <f t="shared" si="10"/>
        <v>4320</v>
      </c>
      <c r="P259" s="173">
        <v>0</v>
      </c>
      <c r="Q259" s="173">
        <v>0</v>
      </c>
      <c r="R259" s="173">
        <v>0</v>
      </c>
      <c r="S259" s="173">
        <v>0</v>
      </c>
      <c r="T259" s="173">
        <v>0</v>
      </c>
      <c r="U259" s="173">
        <v>0</v>
      </c>
      <c r="V259" s="173">
        <v>0</v>
      </c>
      <c r="W259" s="175" t="s">
        <v>2649</v>
      </c>
      <c r="X259" s="175" t="s">
        <v>145</v>
      </c>
      <c r="Y259" s="78" t="s">
        <v>145</v>
      </c>
      <c r="Z259" s="78" t="s">
        <v>145</v>
      </c>
      <c r="AB259" s="78" t="s">
        <v>145</v>
      </c>
    </row>
    <row r="260" spans="1:28" ht="30" customHeight="1">
      <c r="A260" s="175" t="s">
        <v>3540</v>
      </c>
      <c r="B260" s="175" t="s">
        <v>2909</v>
      </c>
      <c r="C260" s="175" t="s">
        <v>2910</v>
      </c>
      <c r="D260" s="175" t="s">
        <v>680</v>
      </c>
      <c r="E260" s="173">
        <v>969</v>
      </c>
      <c r="F260" s="175" t="s">
        <v>145</v>
      </c>
      <c r="G260" s="173">
        <v>880</v>
      </c>
      <c r="H260" s="175" t="s">
        <v>2964</v>
      </c>
      <c r="I260" s="173">
        <v>1210</v>
      </c>
      <c r="J260" s="175" t="s">
        <v>2965</v>
      </c>
      <c r="K260" s="173">
        <v>0</v>
      </c>
      <c r="L260" s="175" t="s">
        <v>145</v>
      </c>
      <c r="M260" s="173">
        <v>0</v>
      </c>
      <c r="N260" s="175" t="s">
        <v>145</v>
      </c>
      <c r="O260" s="173">
        <f t="shared" si="10"/>
        <v>880</v>
      </c>
      <c r="P260" s="173">
        <v>0</v>
      </c>
      <c r="Q260" s="173">
        <v>0</v>
      </c>
      <c r="R260" s="173">
        <v>0</v>
      </c>
      <c r="S260" s="173">
        <v>0</v>
      </c>
      <c r="T260" s="173">
        <v>0</v>
      </c>
      <c r="U260" s="173">
        <v>0</v>
      </c>
      <c r="V260" s="173">
        <v>0</v>
      </c>
      <c r="W260" s="175" t="s">
        <v>2650</v>
      </c>
      <c r="X260" s="175" t="s">
        <v>145</v>
      </c>
      <c r="Y260" s="78" t="s">
        <v>145</v>
      </c>
      <c r="Z260" s="78" t="s">
        <v>145</v>
      </c>
      <c r="AB260" s="78" t="s">
        <v>145</v>
      </c>
    </row>
    <row r="261" spans="1:28" ht="30" customHeight="1">
      <c r="A261" s="175" t="s">
        <v>3542</v>
      </c>
      <c r="B261" s="175" t="s">
        <v>2909</v>
      </c>
      <c r="C261" s="175" t="s">
        <v>2911</v>
      </c>
      <c r="D261" s="175" t="s">
        <v>680</v>
      </c>
      <c r="E261" s="173">
        <v>1003</v>
      </c>
      <c r="F261" s="175" t="s">
        <v>145</v>
      </c>
      <c r="G261" s="173">
        <v>908</v>
      </c>
      <c r="H261" s="175" t="s">
        <v>2964</v>
      </c>
      <c r="I261" s="173">
        <v>1259</v>
      </c>
      <c r="J261" s="175" t="s">
        <v>2965</v>
      </c>
      <c r="K261" s="173">
        <v>0</v>
      </c>
      <c r="L261" s="175" t="s">
        <v>145</v>
      </c>
      <c r="M261" s="173">
        <v>0</v>
      </c>
      <c r="N261" s="175" t="s">
        <v>145</v>
      </c>
      <c r="O261" s="173">
        <f t="shared" si="10"/>
        <v>908</v>
      </c>
      <c r="P261" s="173">
        <v>0</v>
      </c>
      <c r="Q261" s="173">
        <v>0</v>
      </c>
      <c r="R261" s="173">
        <v>0</v>
      </c>
      <c r="S261" s="173">
        <v>0</v>
      </c>
      <c r="T261" s="173">
        <v>0</v>
      </c>
      <c r="U261" s="173">
        <v>0</v>
      </c>
      <c r="V261" s="173">
        <v>0</v>
      </c>
      <c r="W261" s="175" t="s">
        <v>2652</v>
      </c>
      <c r="X261" s="175" t="s">
        <v>145</v>
      </c>
      <c r="Y261" s="78" t="s">
        <v>145</v>
      </c>
      <c r="Z261" s="78" t="s">
        <v>145</v>
      </c>
      <c r="AB261" s="78" t="s">
        <v>145</v>
      </c>
    </row>
    <row r="262" spans="1:28" ht="30" customHeight="1">
      <c r="A262" s="175" t="s">
        <v>3544</v>
      </c>
      <c r="B262" s="175" t="s">
        <v>2909</v>
      </c>
      <c r="C262" s="175" t="s">
        <v>2912</v>
      </c>
      <c r="D262" s="175" t="s">
        <v>680</v>
      </c>
      <c r="E262" s="173">
        <v>1022</v>
      </c>
      <c r="F262" s="175" t="s">
        <v>145</v>
      </c>
      <c r="G262" s="173">
        <v>939</v>
      </c>
      <c r="H262" s="175" t="s">
        <v>2964</v>
      </c>
      <c r="I262" s="173">
        <v>1285</v>
      </c>
      <c r="J262" s="175" t="s">
        <v>2965</v>
      </c>
      <c r="K262" s="173">
        <v>0</v>
      </c>
      <c r="L262" s="175" t="s">
        <v>145</v>
      </c>
      <c r="M262" s="173">
        <v>0</v>
      </c>
      <c r="N262" s="175" t="s">
        <v>145</v>
      </c>
      <c r="O262" s="173">
        <f t="shared" si="10"/>
        <v>939</v>
      </c>
      <c r="P262" s="173">
        <v>0</v>
      </c>
      <c r="Q262" s="173">
        <v>0</v>
      </c>
      <c r="R262" s="173">
        <v>0</v>
      </c>
      <c r="S262" s="173">
        <v>0</v>
      </c>
      <c r="T262" s="173">
        <v>0</v>
      </c>
      <c r="U262" s="173">
        <v>0</v>
      </c>
      <c r="V262" s="173">
        <v>0</v>
      </c>
      <c r="W262" s="175" t="s">
        <v>2654</v>
      </c>
      <c r="X262" s="175" t="s">
        <v>145</v>
      </c>
      <c r="Y262" s="78" t="s">
        <v>145</v>
      </c>
      <c r="Z262" s="78" t="s">
        <v>145</v>
      </c>
      <c r="AB262" s="78" t="s">
        <v>145</v>
      </c>
    </row>
    <row r="263" spans="1:28" ht="30" customHeight="1">
      <c r="A263" s="175" t="s">
        <v>3546</v>
      </c>
      <c r="B263" s="175" t="s">
        <v>2909</v>
      </c>
      <c r="C263" s="175" t="s">
        <v>2913</v>
      </c>
      <c r="D263" s="175" t="s">
        <v>680</v>
      </c>
      <c r="E263" s="173">
        <v>1056</v>
      </c>
      <c r="F263" s="175" t="s">
        <v>145</v>
      </c>
      <c r="G263" s="173">
        <v>967</v>
      </c>
      <c r="H263" s="175" t="s">
        <v>2964</v>
      </c>
      <c r="I263" s="173">
        <v>1332</v>
      </c>
      <c r="J263" s="175" t="s">
        <v>2965</v>
      </c>
      <c r="K263" s="173">
        <v>0</v>
      </c>
      <c r="L263" s="175" t="s">
        <v>145</v>
      </c>
      <c r="M263" s="173">
        <v>0</v>
      </c>
      <c r="N263" s="175" t="s">
        <v>145</v>
      </c>
      <c r="O263" s="173">
        <f t="shared" si="10"/>
        <v>967</v>
      </c>
      <c r="P263" s="173">
        <v>0</v>
      </c>
      <c r="Q263" s="173">
        <v>0</v>
      </c>
      <c r="R263" s="173">
        <v>0</v>
      </c>
      <c r="S263" s="173">
        <v>0</v>
      </c>
      <c r="T263" s="173">
        <v>0</v>
      </c>
      <c r="U263" s="173">
        <v>0</v>
      </c>
      <c r="V263" s="173">
        <v>0</v>
      </c>
      <c r="W263" s="175" t="s">
        <v>2655</v>
      </c>
      <c r="X263" s="175" t="s">
        <v>145</v>
      </c>
      <c r="Y263" s="78" t="s">
        <v>145</v>
      </c>
      <c r="Z263" s="78" t="s">
        <v>145</v>
      </c>
      <c r="AB263" s="78" t="s">
        <v>145</v>
      </c>
    </row>
    <row r="264" spans="1:28" ht="30" customHeight="1">
      <c r="A264" s="175" t="s">
        <v>3548</v>
      </c>
      <c r="B264" s="175" t="s">
        <v>2909</v>
      </c>
      <c r="C264" s="175" t="s">
        <v>2914</v>
      </c>
      <c r="D264" s="175" t="s">
        <v>680</v>
      </c>
      <c r="E264" s="173">
        <v>1097</v>
      </c>
      <c r="F264" s="175" t="s">
        <v>145</v>
      </c>
      <c r="G264" s="173">
        <v>995</v>
      </c>
      <c r="H264" s="175" t="s">
        <v>2964</v>
      </c>
      <c r="I264" s="173">
        <v>1392</v>
      </c>
      <c r="J264" s="175" t="s">
        <v>2965</v>
      </c>
      <c r="K264" s="173">
        <v>0</v>
      </c>
      <c r="L264" s="175" t="s">
        <v>145</v>
      </c>
      <c r="M264" s="173">
        <v>0</v>
      </c>
      <c r="N264" s="175" t="s">
        <v>145</v>
      </c>
      <c r="O264" s="173">
        <f t="shared" si="10"/>
        <v>995</v>
      </c>
      <c r="P264" s="173">
        <v>0</v>
      </c>
      <c r="Q264" s="173">
        <v>0</v>
      </c>
      <c r="R264" s="173">
        <v>0</v>
      </c>
      <c r="S264" s="173">
        <v>0</v>
      </c>
      <c r="T264" s="173">
        <v>0</v>
      </c>
      <c r="U264" s="173">
        <v>0</v>
      </c>
      <c r="V264" s="173">
        <v>0</v>
      </c>
      <c r="W264" s="175" t="s">
        <v>2656</v>
      </c>
      <c r="X264" s="175" t="s">
        <v>145</v>
      </c>
      <c r="Y264" s="78" t="s">
        <v>145</v>
      </c>
      <c r="Z264" s="78" t="s">
        <v>145</v>
      </c>
      <c r="AB264" s="78" t="s">
        <v>145</v>
      </c>
    </row>
    <row r="265" spans="1:28" ht="30" customHeight="1">
      <c r="A265" s="175" t="s">
        <v>3550</v>
      </c>
      <c r="B265" s="175" t="s">
        <v>2909</v>
      </c>
      <c r="C265" s="175" t="s">
        <v>2915</v>
      </c>
      <c r="D265" s="175" t="s">
        <v>680</v>
      </c>
      <c r="E265" s="173">
        <v>1122</v>
      </c>
      <c r="F265" s="175" t="s">
        <v>145</v>
      </c>
      <c r="G265" s="173">
        <v>1026</v>
      </c>
      <c r="H265" s="175" t="s">
        <v>2964</v>
      </c>
      <c r="I265" s="173">
        <v>1425</v>
      </c>
      <c r="J265" s="175" t="s">
        <v>2965</v>
      </c>
      <c r="K265" s="173">
        <v>0</v>
      </c>
      <c r="L265" s="175" t="s">
        <v>145</v>
      </c>
      <c r="M265" s="173">
        <v>0</v>
      </c>
      <c r="N265" s="175" t="s">
        <v>145</v>
      </c>
      <c r="O265" s="173">
        <f t="shared" si="10"/>
        <v>1026</v>
      </c>
      <c r="P265" s="173">
        <v>0</v>
      </c>
      <c r="Q265" s="173">
        <v>0</v>
      </c>
      <c r="R265" s="173">
        <v>0</v>
      </c>
      <c r="S265" s="173">
        <v>0</v>
      </c>
      <c r="T265" s="173">
        <v>0</v>
      </c>
      <c r="U265" s="173">
        <v>0</v>
      </c>
      <c r="V265" s="173">
        <v>0</v>
      </c>
      <c r="W265" s="175" t="s">
        <v>2658</v>
      </c>
      <c r="X265" s="175" t="s">
        <v>145</v>
      </c>
      <c r="Y265" s="78" t="s">
        <v>145</v>
      </c>
      <c r="Z265" s="78" t="s">
        <v>145</v>
      </c>
      <c r="AB265" s="78" t="s">
        <v>145</v>
      </c>
    </row>
    <row r="266" spans="1:28" ht="30" customHeight="1">
      <c r="A266" s="175" t="s">
        <v>3552</v>
      </c>
      <c r="B266" s="175" t="s">
        <v>2909</v>
      </c>
      <c r="C266" s="175" t="s">
        <v>2916</v>
      </c>
      <c r="D266" s="175" t="s">
        <v>680</v>
      </c>
      <c r="E266" s="173">
        <v>1151</v>
      </c>
      <c r="F266" s="175" t="s">
        <v>145</v>
      </c>
      <c r="G266" s="173">
        <v>1054</v>
      </c>
      <c r="H266" s="175" t="s">
        <v>2964</v>
      </c>
      <c r="I266" s="173">
        <v>0</v>
      </c>
      <c r="J266" s="175" t="s">
        <v>145</v>
      </c>
      <c r="K266" s="173">
        <v>0</v>
      </c>
      <c r="L266" s="175" t="s">
        <v>145</v>
      </c>
      <c r="M266" s="173">
        <v>0</v>
      </c>
      <c r="N266" s="175" t="s">
        <v>145</v>
      </c>
      <c r="O266" s="173">
        <f t="shared" si="10"/>
        <v>1054</v>
      </c>
      <c r="P266" s="173">
        <v>0</v>
      </c>
      <c r="Q266" s="173">
        <v>0</v>
      </c>
      <c r="R266" s="173">
        <v>0</v>
      </c>
      <c r="S266" s="173">
        <v>0</v>
      </c>
      <c r="T266" s="173">
        <v>0</v>
      </c>
      <c r="U266" s="173">
        <v>0</v>
      </c>
      <c r="V266" s="173">
        <v>0</v>
      </c>
      <c r="W266" s="175" t="s">
        <v>2660</v>
      </c>
      <c r="X266" s="175" t="s">
        <v>145</v>
      </c>
      <c r="Y266" s="78" t="s">
        <v>145</v>
      </c>
      <c r="Z266" s="78" t="s">
        <v>145</v>
      </c>
      <c r="AB266" s="78" t="s">
        <v>145</v>
      </c>
    </row>
    <row r="267" spans="1:28" ht="30" customHeight="1">
      <c r="A267" s="175" t="s">
        <v>3554</v>
      </c>
      <c r="B267" s="175" t="s">
        <v>2909</v>
      </c>
      <c r="C267" s="175" t="s">
        <v>2917</v>
      </c>
      <c r="D267" s="175" t="s">
        <v>680</v>
      </c>
      <c r="E267" s="173">
        <v>1180</v>
      </c>
      <c r="F267" s="175" t="s">
        <v>145</v>
      </c>
      <c r="G267" s="173">
        <v>1083</v>
      </c>
      <c r="H267" s="175" t="s">
        <v>2964</v>
      </c>
      <c r="I267" s="173">
        <v>1505</v>
      </c>
      <c r="J267" s="175" t="s">
        <v>2965</v>
      </c>
      <c r="K267" s="173">
        <v>0</v>
      </c>
      <c r="L267" s="175" t="s">
        <v>145</v>
      </c>
      <c r="M267" s="173">
        <v>0</v>
      </c>
      <c r="N267" s="175" t="s">
        <v>145</v>
      </c>
      <c r="O267" s="173">
        <f t="shared" si="10"/>
        <v>1083</v>
      </c>
      <c r="P267" s="173">
        <v>0</v>
      </c>
      <c r="Q267" s="173">
        <v>0</v>
      </c>
      <c r="R267" s="173">
        <v>0</v>
      </c>
      <c r="S267" s="173">
        <v>0</v>
      </c>
      <c r="T267" s="173">
        <v>0</v>
      </c>
      <c r="U267" s="173">
        <v>0</v>
      </c>
      <c r="V267" s="173">
        <v>0</v>
      </c>
      <c r="W267" s="175" t="s">
        <v>2661</v>
      </c>
      <c r="X267" s="175" t="s">
        <v>145</v>
      </c>
      <c r="Y267" s="78" t="s">
        <v>145</v>
      </c>
      <c r="Z267" s="78" t="s">
        <v>145</v>
      </c>
      <c r="AB267" s="78" t="s">
        <v>145</v>
      </c>
    </row>
    <row r="268" spans="1:28" ht="30" customHeight="1">
      <c r="A268" s="175" t="s">
        <v>3556</v>
      </c>
      <c r="B268" s="175" t="s">
        <v>2909</v>
      </c>
      <c r="C268" s="175" t="s">
        <v>2918</v>
      </c>
      <c r="D268" s="175" t="s">
        <v>680</v>
      </c>
      <c r="E268" s="173">
        <v>1321</v>
      </c>
      <c r="F268" s="175" t="s">
        <v>145</v>
      </c>
      <c r="G268" s="173">
        <v>1309</v>
      </c>
      <c r="H268" s="175" t="s">
        <v>2964</v>
      </c>
      <c r="I268" s="173">
        <v>1661</v>
      </c>
      <c r="J268" s="175" t="s">
        <v>2965</v>
      </c>
      <c r="K268" s="173">
        <v>0</v>
      </c>
      <c r="L268" s="175" t="s">
        <v>145</v>
      </c>
      <c r="M268" s="173">
        <v>0</v>
      </c>
      <c r="N268" s="175" t="s">
        <v>145</v>
      </c>
      <c r="O268" s="173">
        <f t="shared" si="10"/>
        <v>1309</v>
      </c>
      <c r="P268" s="173">
        <v>0</v>
      </c>
      <c r="Q268" s="173">
        <v>0</v>
      </c>
      <c r="R268" s="173">
        <v>0</v>
      </c>
      <c r="S268" s="173">
        <v>0</v>
      </c>
      <c r="T268" s="173">
        <v>0</v>
      </c>
      <c r="U268" s="173">
        <v>0</v>
      </c>
      <c r="V268" s="173">
        <v>0</v>
      </c>
      <c r="W268" s="175" t="s">
        <v>2663</v>
      </c>
      <c r="X268" s="175" t="s">
        <v>145</v>
      </c>
      <c r="Y268" s="78" t="s">
        <v>145</v>
      </c>
      <c r="Z268" s="78" t="s">
        <v>145</v>
      </c>
      <c r="AB268" s="78" t="s">
        <v>145</v>
      </c>
    </row>
    <row r="269" spans="1:28" ht="30" customHeight="1">
      <c r="A269" s="175" t="s">
        <v>3558</v>
      </c>
      <c r="B269" s="175" t="s">
        <v>2909</v>
      </c>
      <c r="C269" s="175" t="s">
        <v>2919</v>
      </c>
      <c r="D269" s="175" t="s">
        <v>680</v>
      </c>
      <c r="E269" s="173">
        <v>1373</v>
      </c>
      <c r="F269" s="175" t="s">
        <v>145</v>
      </c>
      <c r="G269" s="173">
        <v>1345</v>
      </c>
      <c r="H269" s="175" t="s">
        <v>2964</v>
      </c>
      <c r="I269" s="173">
        <v>1735</v>
      </c>
      <c r="J269" s="175" t="s">
        <v>2965</v>
      </c>
      <c r="K269" s="173">
        <v>0</v>
      </c>
      <c r="L269" s="175" t="s">
        <v>145</v>
      </c>
      <c r="M269" s="173">
        <v>0</v>
      </c>
      <c r="N269" s="175" t="s">
        <v>145</v>
      </c>
      <c r="O269" s="173">
        <f t="shared" si="10"/>
        <v>1345</v>
      </c>
      <c r="P269" s="173">
        <v>0</v>
      </c>
      <c r="Q269" s="173">
        <v>0</v>
      </c>
      <c r="R269" s="173">
        <v>0</v>
      </c>
      <c r="S269" s="173">
        <v>0</v>
      </c>
      <c r="T269" s="173">
        <v>0</v>
      </c>
      <c r="U269" s="173">
        <v>0</v>
      </c>
      <c r="V269" s="173">
        <v>0</v>
      </c>
      <c r="W269" s="175" t="s">
        <v>2664</v>
      </c>
      <c r="X269" s="175" t="s">
        <v>145</v>
      </c>
      <c r="Y269" s="78" t="s">
        <v>145</v>
      </c>
      <c r="Z269" s="78" t="s">
        <v>145</v>
      </c>
      <c r="AB269" s="78" t="s">
        <v>145</v>
      </c>
    </row>
    <row r="270" spans="1:28" ht="30" customHeight="1">
      <c r="A270" s="175" t="s">
        <v>3560</v>
      </c>
      <c r="B270" s="175" t="s">
        <v>2909</v>
      </c>
      <c r="C270" s="175" t="s">
        <v>2920</v>
      </c>
      <c r="D270" s="175" t="s">
        <v>680</v>
      </c>
      <c r="E270" s="173">
        <v>1406</v>
      </c>
      <c r="F270" s="175" t="s">
        <v>145</v>
      </c>
      <c r="G270" s="173">
        <v>1380</v>
      </c>
      <c r="H270" s="175" t="s">
        <v>2964</v>
      </c>
      <c r="I270" s="173">
        <v>1783</v>
      </c>
      <c r="J270" s="175" t="s">
        <v>2965</v>
      </c>
      <c r="K270" s="173">
        <v>0</v>
      </c>
      <c r="L270" s="175" t="s">
        <v>145</v>
      </c>
      <c r="M270" s="173">
        <v>0</v>
      </c>
      <c r="N270" s="175" t="s">
        <v>145</v>
      </c>
      <c r="O270" s="173">
        <f t="shared" si="10"/>
        <v>1380</v>
      </c>
      <c r="P270" s="173">
        <v>0</v>
      </c>
      <c r="Q270" s="173">
        <v>0</v>
      </c>
      <c r="R270" s="173">
        <v>0</v>
      </c>
      <c r="S270" s="173">
        <v>0</v>
      </c>
      <c r="T270" s="173">
        <v>0</v>
      </c>
      <c r="U270" s="173">
        <v>0</v>
      </c>
      <c r="V270" s="173">
        <v>0</v>
      </c>
      <c r="W270" s="175" t="s">
        <v>2666</v>
      </c>
      <c r="X270" s="175" t="s">
        <v>145</v>
      </c>
      <c r="Y270" s="78" t="s">
        <v>145</v>
      </c>
      <c r="Z270" s="78" t="s">
        <v>145</v>
      </c>
      <c r="AB270" s="78" t="s">
        <v>145</v>
      </c>
    </row>
    <row r="271" spans="1:28" ht="30" customHeight="1">
      <c r="A271" s="175" t="s">
        <v>3562</v>
      </c>
      <c r="B271" s="175" t="s">
        <v>2909</v>
      </c>
      <c r="C271" s="175" t="s">
        <v>2921</v>
      </c>
      <c r="D271" s="175" t="s">
        <v>680</v>
      </c>
      <c r="E271" s="173">
        <v>1472</v>
      </c>
      <c r="F271" s="175" t="s">
        <v>145</v>
      </c>
      <c r="G271" s="173">
        <v>1451</v>
      </c>
      <c r="H271" s="175" t="s">
        <v>2964</v>
      </c>
      <c r="I271" s="173">
        <v>1874</v>
      </c>
      <c r="J271" s="175" t="s">
        <v>2965</v>
      </c>
      <c r="K271" s="173">
        <v>0</v>
      </c>
      <c r="L271" s="175" t="s">
        <v>145</v>
      </c>
      <c r="M271" s="173">
        <v>0</v>
      </c>
      <c r="N271" s="175" t="s">
        <v>145</v>
      </c>
      <c r="O271" s="173">
        <f t="shared" si="10"/>
        <v>1451</v>
      </c>
      <c r="P271" s="173">
        <v>0</v>
      </c>
      <c r="Q271" s="173">
        <v>0</v>
      </c>
      <c r="R271" s="173">
        <v>0</v>
      </c>
      <c r="S271" s="173">
        <v>0</v>
      </c>
      <c r="T271" s="173">
        <v>0</v>
      </c>
      <c r="U271" s="173">
        <v>0</v>
      </c>
      <c r="V271" s="173">
        <v>0</v>
      </c>
      <c r="W271" s="175" t="s">
        <v>2669</v>
      </c>
      <c r="X271" s="175" t="s">
        <v>145</v>
      </c>
      <c r="Y271" s="78" t="s">
        <v>145</v>
      </c>
      <c r="Z271" s="78" t="s">
        <v>145</v>
      </c>
      <c r="AB271" s="78" t="s">
        <v>145</v>
      </c>
    </row>
    <row r="272" spans="1:28" ht="30" customHeight="1">
      <c r="A272" s="175" t="s">
        <v>6007</v>
      </c>
      <c r="B272" s="175" t="s">
        <v>2957</v>
      </c>
      <c r="C272" s="175" t="s">
        <v>2958</v>
      </c>
      <c r="D272" s="175" t="s">
        <v>458</v>
      </c>
      <c r="E272" s="173">
        <v>654</v>
      </c>
      <c r="F272" s="175" t="s">
        <v>145</v>
      </c>
      <c r="G272" s="173">
        <v>761</v>
      </c>
      <c r="H272" s="175" t="s">
        <v>2966</v>
      </c>
      <c r="I272" s="173">
        <v>943</v>
      </c>
      <c r="J272" s="175" t="s">
        <v>2965</v>
      </c>
      <c r="K272" s="173">
        <v>0</v>
      </c>
      <c r="L272" s="175" t="s">
        <v>145</v>
      </c>
      <c r="M272" s="173">
        <v>0</v>
      </c>
      <c r="N272" s="175" t="s">
        <v>145</v>
      </c>
      <c r="O272" s="173">
        <f t="shared" si="10"/>
        <v>654</v>
      </c>
      <c r="P272" s="173">
        <v>0</v>
      </c>
      <c r="Q272" s="173">
        <v>0</v>
      </c>
      <c r="R272" s="173">
        <v>0</v>
      </c>
      <c r="S272" s="173">
        <v>0</v>
      </c>
      <c r="T272" s="173">
        <v>0</v>
      </c>
      <c r="U272" s="173">
        <v>0</v>
      </c>
      <c r="V272" s="173">
        <v>0</v>
      </c>
      <c r="W272" s="175" t="s">
        <v>2670</v>
      </c>
      <c r="X272" s="175" t="s">
        <v>145</v>
      </c>
      <c r="Y272" s="78" t="s">
        <v>145</v>
      </c>
      <c r="Z272" s="78" t="s">
        <v>145</v>
      </c>
      <c r="AB272" s="78" t="s">
        <v>145</v>
      </c>
    </row>
    <row r="273" spans="1:28" ht="30" customHeight="1">
      <c r="A273" s="175" t="s">
        <v>6077</v>
      </c>
      <c r="B273" s="175" t="s">
        <v>1850</v>
      </c>
      <c r="C273" s="175" t="s">
        <v>1851</v>
      </c>
      <c r="D273" s="175" t="s">
        <v>1273</v>
      </c>
      <c r="E273" s="173">
        <v>0</v>
      </c>
      <c r="F273" s="175" t="s">
        <v>145</v>
      </c>
      <c r="G273" s="173">
        <v>0</v>
      </c>
      <c r="H273" s="175" t="s">
        <v>145</v>
      </c>
      <c r="I273" s="173">
        <v>0</v>
      </c>
      <c r="J273" s="175" t="s">
        <v>145</v>
      </c>
      <c r="K273" s="173">
        <v>0</v>
      </c>
      <c r="L273" s="175" t="s">
        <v>145</v>
      </c>
      <c r="M273" s="173">
        <v>1455</v>
      </c>
      <c r="N273" s="175" t="s">
        <v>145</v>
      </c>
      <c r="O273" s="173">
        <f t="shared" si="10"/>
        <v>1455</v>
      </c>
      <c r="P273" s="173">
        <v>0</v>
      </c>
      <c r="Q273" s="173">
        <v>0</v>
      </c>
      <c r="R273" s="173">
        <v>0</v>
      </c>
      <c r="S273" s="173">
        <v>0</v>
      </c>
      <c r="T273" s="173">
        <v>0</v>
      </c>
      <c r="U273" s="173">
        <v>0</v>
      </c>
      <c r="V273" s="173">
        <v>0</v>
      </c>
      <c r="W273" s="175" t="s">
        <v>2671</v>
      </c>
      <c r="X273" s="175" t="s">
        <v>145</v>
      </c>
      <c r="Y273" s="78" t="s">
        <v>145</v>
      </c>
      <c r="Z273" s="78" t="s">
        <v>145</v>
      </c>
      <c r="AB273" s="78" t="s">
        <v>145</v>
      </c>
    </row>
    <row r="274" spans="1:28" ht="30" customHeight="1">
      <c r="A274" s="175" t="s">
        <v>5283</v>
      </c>
      <c r="B274" s="175" t="s">
        <v>1750</v>
      </c>
      <c r="C274" s="175" t="s">
        <v>1751</v>
      </c>
      <c r="D274" s="175" t="s">
        <v>458</v>
      </c>
      <c r="E274" s="173">
        <v>0</v>
      </c>
      <c r="F274" s="175" t="s">
        <v>145</v>
      </c>
      <c r="G274" s="173">
        <v>0</v>
      </c>
      <c r="H274" s="175" t="s">
        <v>145</v>
      </c>
      <c r="I274" s="173">
        <v>10.1</v>
      </c>
      <c r="J274" s="175" t="s">
        <v>2589</v>
      </c>
      <c r="K274" s="173">
        <v>0</v>
      </c>
      <c r="L274" s="175" t="s">
        <v>145</v>
      </c>
      <c r="M274" s="173">
        <v>0</v>
      </c>
      <c r="N274" s="175" t="s">
        <v>145</v>
      </c>
      <c r="O274" s="173">
        <f t="shared" si="10"/>
        <v>10.1</v>
      </c>
      <c r="P274" s="173">
        <v>0</v>
      </c>
      <c r="Q274" s="173">
        <v>0</v>
      </c>
      <c r="R274" s="173">
        <v>0</v>
      </c>
      <c r="S274" s="173">
        <v>0</v>
      </c>
      <c r="T274" s="173">
        <v>0</v>
      </c>
      <c r="U274" s="173">
        <v>0</v>
      </c>
      <c r="V274" s="173">
        <v>0</v>
      </c>
      <c r="W274" s="175" t="s">
        <v>2673</v>
      </c>
      <c r="X274" s="175" t="s">
        <v>145</v>
      </c>
      <c r="Y274" s="78" t="s">
        <v>145</v>
      </c>
      <c r="Z274" s="78" t="s">
        <v>145</v>
      </c>
      <c r="AB274" s="78" t="s">
        <v>145</v>
      </c>
    </row>
    <row r="275" spans="1:28" ht="30" customHeight="1">
      <c r="A275" s="175" t="s">
        <v>5285</v>
      </c>
      <c r="B275" s="175" t="s">
        <v>1750</v>
      </c>
      <c r="C275" s="175" t="s">
        <v>1752</v>
      </c>
      <c r="D275" s="175" t="s">
        <v>458</v>
      </c>
      <c r="E275" s="173">
        <v>0</v>
      </c>
      <c r="F275" s="175" t="s">
        <v>145</v>
      </c>
      <c r="G275" s="173">
        <v>0</v>
      </c>
      <c r="H275" s="175" t="s">
        <v>145</v>
      </c>
      <c r="I275" s="173">
        <v>13.7</v>
      </c>
      <c r="J275" s="175" t="s">
        <v>2589</v>
      </c>
      <c r="K275" s="173">
        <v>0</v>
      </c>
      <c r="L275" s="175" t="s">
        <v>145</v>
      </c>
      <c r="M275" s="173">
        <v>0</v>
      </c>
      <c r="N275" s="175" t="s">
        <v>145</v>
      </c>
      <c r="O275" s="173">
        <f t="shared" si="10"/>
        <v>13.7</v>
      </c>
      <c r="P275" s="173">
        <v>0</v>
      </c>
      <c r="Q275" s="173">
        <v>0</v>
      </c>
      <c r="R275" s="173">
        <v>0</v>
      </c>
      <c r="S275" s="173">
        <v>0</v>
      </c>
      <c r="T275" s="173">
        <v>0</v>
      </c>
      <c r="U275" s="173">
        <v>0</v>
      </c>
      <c r="V275" s="173">
        <v>0</v>
      </c>
      <c r="W275" s="175" t="s">
        <v>2674</v>
      </c>
      <c r="X275" s="175" t="s">
        <v>145</v>
      </c>
      <c r="Y275" s="78" t="s">
        <v>145</v>
      </c>
      <c r="Z275" s="78" t="s">
        <v>145</v>
      </c>
      <c r="AB275" s="78" t="s">
        <v>145</v>
      </c>
    </row>
    <row r="276" spans="1:28" ht="30" customHeight="1">
      <c r="A276" s="175" t="s">
        <v>5281</v>
      </c>
      <c r="B276" s="175" t="s">
        <v>1748</v>
      </c>
      <c r="C276" s="175" t="s">
        <v>1749</v>
      </c>
      <c r="D276" s="175" t="s">
        <v>458</v>
      </c>
      <c r="E276" s="173">
        <v>0</v>
      </c>
      <c r="F276" s="175" t="s">
        <v>145</v>
      </c>
      <c r="G276" s="173">
        <v>0</v>
      </c>
      <c r="H276" s="175" t="s">
        <v>145</v>
      </c>
      <c r="I276" s="173">
        <v>7.2</v>
      </c>
      <c r="J276" s="175" t="s">
        <v>2589</v>
      </c>
      <c r="K276" s="173">
        <v>0</v>
      </c>
      <c r="L276" s="175" t="s">
        <v>145</v>
      </c>
      <c r="M276" s="173">
        <v>0</v>
      </c>
      <c r="N276" s="175" t="s">
        <v>145</v>
      </c>
      <c r="O276" s="173">
        <f t="shared" si="10"/>
        <v>7.2</v>
      </c>
      <c r="P276" s="173">
        <v>0</v>
      </c>
      <c r="Q276" s="173">
        <v>0</v>
      </c>
      <c r="R276" s="173">
        <v>0</v>
      </c>
      <c r="S276" s="173">
        <v>0</v>
      </c>
      <c r="T276" s="173">
        <v>0</v>
      </c>
      <c r="U276" s="173">
        <v>0</v>
      </c>
      <c r="V276" s="173">
        <v>0</v>
      </c>
      <c r="W276" s="175" t="s">
        <v>2676</v>
      </c>
      <c r="X276" s="175" t="s">
        <v>145</v>
      </c>
      <c r="Y276" s="78" t="s">
        <v>145</v>
      </c>
      <c r="Z276" s="78" t="s">
        <v>145</v>
      </c>
      <c r="AB276" s="78" t="s">
        <v>145</v>
      </c>
    </row>
    <row r="277" spans="1:28" ht="30" customHeight="1">
      <c r="A277" s="175" t="s">
        <v>4828</v>
      </c>
      <c r="B277" s="175" t="s">
        <v>1643</v>
      </c>
      <c r="C277" s="175" t="s">
        <v>1644</v>
      </c>
      <c r="D277" s="175" t="s">
        <v>458</v>
      </c>
      <c r="E277" s="173">
        <v>0</v>
      </c>
      <c r="F277" s="175" t="s">
        <v>145</v>
      </c>
      <c r="G277" s="173">
        <v>0</v>
      </c>
      <c r="H277" s="175" t="s">
        <v>145</v>
      </c>
      <c r="I277" s="173">
        <v>160</v>
      </c>
      <c r="J277" s="175" t="s">
        <v>2593</v>
      </c>
      <c r="K277" s="173">
        <v>0</v>
      </c>
      <c r="L277" s="175" t="s">
        <v>145</v>
      </c>
      <c r="M277" s="173">
        <v>0</v>
      </c>
      <c r="N277" s="175" t="s">
        <v>145</v>
      </c>
      <c r="O277" s="173">
        <f t="shared" si="10"/>
        <v>160</v>
      </c>
      <c r="P277" s="173">
        <v>0</v>
      </c>
      <c r="Q277" s="173">
        <v>0</v>
      </c>
      <c r="R277" s="173">
        <v>0</v>
      </c>
      <c r="S277" s="173">
        <v>0</v>
      </c>
      <c r="T277" s="173">
        <v>0</v>
      </c>
      <c r="U277" s="173">
        <v>0</v>
      </c>
      <c r="V277" s="173">
        <v>0</v>
      </c>
      <c r="W277" s="175" t="s">
        <v>2677</v>
      </c>
      <c r="X277" s="175" t="s">
        <v>145</v>
      </c>
      <c r="Y277" s="78" t="s">
        <v>145</v>
      </c>
      <c r="Z277" s="78" t="s">
        <v>145</v>
      </c>
      <c r="AB277" s="78" t="s">
        <v>145</v>
      </c>
    </row>
    <row r="278" spans="1:28" ht="30" customHeight="1">
      <c r="A278" s="175" t="s">
        <v>3768</v>
      </c>
      <c r="B278" s="175" t="s">
        <v>676</v>
      </c>
      <c r="C278" s="175" t="s">
        <v>677</v>
      </c>
      <c r="D278" s="175" t="s">
        <v>458</v>
      </c>
      <c r="E278" s="173">
        <v>0</v>
      </c>
      <c r="F278" s="175" t="s">
        <v>145</v>
      </c>
      <c r="G278" s="173">
        <v>5300</v>
      </c>
      <c r="H278" s="175" t="s">
        <v>2595</v>
      </c>
      <c r="I278" s="173">
        <v>0</v>
      </c>
      <c r="J278" s="175" t="s">
        <v>145</v>
      </c>
      <c r="K278" s="173">
        <v>0</v>
      </c>
      <c r="L278" s="175" t="s">
        <v>145</v>
      </c>
      <c r="M278" s="173">
        <v>0</v>
      </c>
      <c r="N278" s="175" t="s">
        <v>145</v>
      </c>
      <c r="O278" s="173">
        <f t="shared" si="10"/>
        <v>5300</v>
      </c>
      <c r="P278" s="173">
        <v>0</v>
      </c>
      <c r="Q278" s="173">
        <v>0</v>
      </c>
      <c r="R278" s="173">
        <v>0</v>
      </c>
      <c r="S278" s="173">
        <v>0</v>
      </c>
      <c r="T278" s="173">
        <v>0</v>
      </c>
      <c r="U278" s="173">
        <v>0</v>
      </c>
      <c r="V278" s="173">
        <v>0</v>
      </c>
      <c r="W278" s="175" t="s">
        <v>2679</v>
      </c>
      <c r="X278" s="175" t="s">
        <v>145</v>
      </c>
      <c r="Y278" s="78" t="s">
        <v>145</v>
      </c>
      <c r="Z278" s="78" t="s">
        <v>145</v>
      </c>
      <c r="AB278" s="78" t="s">
        <v>145</v>
      </c>
    </row>
    <row r="279" spans="1:28" ht="30" customHeight="1">
      <c r="A279" s="175" t="s">
        <v>3770</v>
      </c>
      <c r="B279" s="175" t="s">
        <v>678</v>
      </c>
      <c r="C279" s="175" t="s">
        <v>679</v>
      </c>
      <c r="D279" s="175" t="s">
        <v>680</v>
      </c>
      <c r="E279" s="173">
        <v>0</v>
      </c>
      <c r="F279" s="175" t="s">
        <v>145</v>
      </c>
      <c r="G279" s="173">
        <v>0</v>
      </c>
      <c r="H279" s="175" t="s">
        <v>145</v>
      </c>
      <c r="I279" s="173">
        <v>0</v>
      </c>
      <c r="J279" s="175" t="s">
        <v>145</v>
      </c>
      <c r="K279" s="173">
        <v>20000</v>
      </c>
      <c r="L279" s="175" t="s">
        <v>2597</v>
      </c>
      <c r="M279" s="173">
        <v>0</v>
      </c>
      <c r="N279" s="175" t="s">
        <v>145</v>
      </c>
      <c r="O279" s="173">
        <f t="shared" si="10"/>
        <v>20000</v>
      </c>
      <c r="P279" s="173">
        <v>0</v>
      </c>
      <c r="Q279" s="173">
        <v>0</v>
      </c>
      <c r="R279" s="173">
        <v>0</v>
      </c>
      <c r="S279" s="173">
        <v>0</v>
      </c>
      <c r="T279" s="173">
        <v>0</v>
      </c>
      <c r="U279" s="173">
        <v>0</v>
      </c>
      <c r="V279" s="173">
        <v>0</v>
      </c>
      <c r="W279" s="175" t="s">
        <v>2680</v>
      </c>
      <c r="X279" s="175" t="s">
        <v>145</v>
      </c>
      <c r="Y279" s="78" t="s">
        <v>145</v>
      </c>
      <c r="Z279" s="78" t="s">
        <v>145</v>
      </c>
      <c r="AB279" s="78" t="s">
        <v>145</v>
      </c>
    </row>
    <row r="280" spans="1:28" ht="30" customHeight="1">
      <c r="A280" s="175" t="s">
        <v>3792</v>
      </c>
      <c r="B280" s="175" t="s">
        <v>702</v>
      </c>
      <c r="C280" s="175" t="s">
        <v>703</v>
      </c>
      <c r="D280" s="175" t="s">
        <v>680</v>
      </c>
      <c r="E280" s="173">
        <v>77000</v>
      </c>
      <c r="F280" s="175" t="s">
        <v>145</v>
      </c>
      <c r="G280" s="173">
        <v>77000</v>
      </c>
      <c r="H280" s="175" t="s">
        <v>2599</v>
      </c>
      <c r="I280" s="173">
        <v>0</v>
      </c>
      <c r="J280" s="175" t="s">
        <v>145</v>
      </c>
      <c r="K280" s="173">
        <v>0</v>
      </c>
      <c r="L280" s="175" t="s">
        <v>145</v>
      </c>
      <c r="M280" s="173">
        <v>0</v>
      </c>
      <c r="N280" s="175" t="s">
        <v>145</v>
      </c>
      <c r="O280" s="173">
        <f t="shared" si="10"/>
        <v>77000</v>
      </c>
      <c r="P280" s="173">
        <v>0</v>
      </c>
      <c r="Q280" s="173">
        <v>0</v>
      </c>
      <c r="R280" s="173">
        <v>0</v>
      </c>
      <c r="S280" s="173">
        <v>0</v>
      </c>
      <c r="T280" s="173">
        <v>0</v>
      </c>
      <c r="U280" s="173">
        <v>0</v>
      </c>
      <c r="V280" s="173">
        <v>0</v>
      </c>
      <c r="W280" s="175" t="s">
        <v>2682</v>
      </c>
      <c r="X280" s="175" t="s">
        <v>145</v>
      </c>
      <c r="Y280" s="78" t="s">
        <v>145</v>
      </c>
      <c r="Z280" s="78" t="s">
        <v>145</v>
      </c>
      <c r="AB280" s="78" t="s">
        <v>145</v>
      </c>
    </row>
    <row r="281" spans="1:28" ht="30" customHeight="1">
      <c r="A281" s="175" t="s">
        <v>3772</v>
      </c>
      <c r="B281" s="175" t="s">
        <v>681</v>
      </c>
      <c r="C281" s="175" t="s">
        <v>682</v>
      </c>
      <c r="D281" s="175" t="s">
        <v>458</v>
      </c>
      <c r="E281" s="173">
        <v>3600</v>
      </c>
      <c r="F281" s="175" t="s">
        <v>145</v>
      </c>
      <c r="G281" s="173">
        <v>0</v>
      </c>
      <c r="H281" s="175" t="s">
        <v>145</v>
      </c>
      <c r="I281" s="173">
        <v>0</v>
      </c>
      <c r="J281" s="175" t="s">
        <v>145</v>
      </c>
      <c r="K281" s="173">
        <v>0</v>
      </c>
      <c r="L281" s="175" t="s">
        <v>145</v>
      </c>
      <c r="M281" s="173">
        <v>0</v>
      </c>
      <c r="N281" s="175" t="s">
        <v>145</v>
      </c>
      <c r="O281" s="173">
        <f t="shared" si="10"/>
        <v>3600</v>
      </c>
      <c r="P281" s="173">
        <v>0</v>
      </c>
      <c r="Q281" s="173">
        <v>0</v>
      </c>
      <c r="R281" s="173">
        <v>0</v>
      </c>
      <c r="S281" s="173">
        <v>0</v>
      </c>
      <c r="T281" s="173">
        <v>0</v>
      </c>
      <c r="U281" s="173">
        <v>0</v>
      </c>
      <c r="V281" s="173">
        <v>0</v>
      </c>
      <c r="W281" s="175" t="s">
        <v>2683</v>
      </c>
      <c r="X281" s="175" t="s">
        <v>145</v>
      </c>
      <c r="Y281" s="78" t="s">
        <v>145</v>
      </c>
      <c r="Z281" s="78" t="s">
        <v>145</v>
      </c>
      <c r="AB281" s="78" t="s">
        <v>145</v>
      </c>
    </row>
    <row r="282" spans="1:28" ht="30" customHeight="1">
      <c r="A282" s="175" t="s">
        <v>3780</v>
      </c>
      <c r="B282" s="175" t="s">
        <v>689</v>
      </c>
      <c r="C282" s="175" t="s">
        <v>690</v>
      </c>
      <c r="D282" s="175" t="s">
        <v>680</v>
      </c>
      <c r="E282" s="173">
        <v>0</v>
      </c>
      <c r="F282" s="175" t="s">
        <v>145</v>
      </c>
      <c r="G282" s="173">
        <v>0</v>
      </c>
      <c r="H282" s="175" t="s">
        <v>145</v>
      </c>
      <c r="I282" s="173">
        <v>0</v>
      </c>
      <c r="J282" s="175" t="s">
        <v>145</v>
      </c>
      <c r="K282" s="173">
        <v>15000</v>
      </c>
      <c r="L282" s="175" t="s">
        <v>2482</v>
      </c>
      <c r="M282" s="173">
        <v>0</v>
      </c>
      <c r="N282" s="175" t="s">
        <v>145</v>
      </c>
      <c r="O282" s="173">
        <f t="shared" si="10"/>
        <v>15000</v>
      </c>
      <c r="P282" s="173">
        <v>0</v>
      </c>
      <c r="Q282" s="173">
        <v>0</v>
      </c>
      <c r="R282" s="173">
        <v>0</v>
      </c>
      <c r="S282" s="173">
        <v>0</v>
      </c>
      <c r="T282" s="173">
        <v>0</v>
      </c>
      <c r="U282" s="173">
        <v>0</v>
      </c>
      <c r="V282" s="173">
        <v>0</v>
      </c>
      <c r="W282" s="175" t="s">
        <v>2684</v>
      </c>
      <c r="X282" s="175" t="s">
        <v>145</v>
      </c>
      <c r="Y282" s="78" t="s">
        <v>145</v>
      </c>
      <c r="Z282" s="78" t="s">
        <v>145</v>
      </c>
      <c r="AB282" s="78" t="s">
        <v>145</v>
      </c>
    </row>
    <row r="283" spans="1:28" ht="30" customHeight="1">
      <c r="A283" s="175" t="s">
        <v>3778</v>
      </c>
      <c r="B283" s="175" t="s">
        <v>687</v>
      </c>
      <c r="C283" s="175" t="s">
        <v>688</v>
      </c>
      <c r="D283" s="175" t="s">
        <v>680</v>
      </c>
      <c r="E283" s="173">
        <v>0</v>
      </c>
      <c r="F283" s="175" t="s">
        <v>145</v>
      </c>
      <c r="G283" s="173">
        <v>0</v>
      </c>
      <c r="H283" s="175" t="s">
        <v>145</v>
      </c>
      <c r="I283" s="173">
        <v>0</v>
      </c>
      <c r="J283" s="175" t="s">
        <v>145</v>
      </c>
      <c r="K283" s="173">
        <v>12000</v>
      </c>
      <c r="L283" s="175" t="s">
        <v>2482</v>
      </c>
      <c r="M283" s="173">
        <v>0</v>
      </c>
      <c r="N283" s="175" t="s">
        <v>145</v>
      </c>
      <c r="O283" s="173">
        <f t="shared" si="10"/>
        <v>12000</v>
      </c>
      <c r="P283" s="173">
        <v>0</v>
      </c>
      <c r="Q283" s="173">
        <v>0</v>
      </c>
      <c r="R283" s="173">
        <v>0</v>
      </c>
      <c r="S283" s="173">
        <v>0</v>
      </c>
      <c r="T283" s="173">
        <v>0</v>
      </c>
      <c r="U283" s="173">
        <v>0</v>
      </c>
      <c r="V283" s="173">
        <v>0</v>
      </c>
      <c r="W283" s="175" t="s">
        <v>2686</v>
      </c>
      <c r="X283" s="175" t="s">
        <v>145</v>
      </c>
      <c r="Y283" s="78" t="s">
        <v>145</v>
      </c>
      <c r="Z283" s="78" t="s">
        <v>145</v>
      </c>
      <c r="AB283" s="78" t="s">
        <v>145</v>
      </c>
    </row>
    <row r="284" spans="1:28" ht="30" customHeight="1">
      <c r="A284" s="175" t="s">
        <v>3774</v>
      </c>
      <c r="B284" s="175" t="s">
        <v>683</v>
      </c>
      <c r="C284" s="175" t="s">
        <v>684</v>
      </c>
      <c r="D284" s="175" t="s">
        <v>458</v>
      </c>
      <c r="E284" s="173">
        <v>0</v>
      </c>
      <c r="F284" s="175" t="s">
        <v>145</v>
      </c>
      <c r="G284" s="173">
        <v>84500</v>
      </c>
      <c r="H284" s="175" t="s">
        <v>145</v>
      </c>
      <c r="I284" s="173">
        <v>0</v>
      </c>
      <c r="J284" s="175" t="s">
        <v>145</v>
      </c>
      <c r="K284" s="173">
        <v>0</v>
      </c>
      <c r="L284" s="175" t="s">
        <v>145</v>
      </c>
      <c r="M284" s="173">
        <v>0</v>
      </c>
      <c r="N284" s="175" t="s">
        <v>145</v>
      </c>
      <c r="O284" s="173">
        <f t="shared" si="10"/>
        <v>84500</v>
      </c>
      <c r="P284" s="173">
        <v>0</v>
      </c>
      <c r="Q284" s="173">
        <v>0</v>
      </c>
      <c r="R284" s="173">
        <v>0</v>
      </c>
      <c r="S284" s="173">
        <v>0</v>
      </c>
      <c r="T284" s="173">
        <v>0</v>
      </c>
      <c r="U284" s="173">
        <v>0</v>
      </c>
      <c r="V284" s="173">
        <v>0</v>
      </c>
      <c r="W284" s="175" t="s">
        <v>2687</v>
      </c>
      <c r="X284" s="175" t="s">
        <v>145</v>
      </c>
      <c r="Y284" s="78" t="s">
        <v>145</v>
      </c>
      <c r="Z284" s="78" t="s">
        <v>145</v>
      </c>
      <c r="AB284" s="78" t="s">
        <v>145</v>
      </c>
    </row>
    <row r="285" spans="1:28" ht="30" customHeight="1">
      <c r="A285" s="175" t="s">
        <v>5375</v>
      </c>
      <c r="B285" s="175" t="s">
        <v>828</v>
      </c>
      <c r="C285" s="175" t="s">
        <v>829</v>
      </c>
      <c r="D285" s="175" t="s">
        <v>537</v>
      </c>
      <c r="E285" s="173">
        <v>0</v>
      </c>
      <c r="F285" s="175" t="s">
        <v>145</v>
      </c>
      <c r="G285" s="173">
        <v>0</v>
      </c>
      <c r="H285" s="175" t="s">
        <v>145</v>
      </c>
      <c r="I285" s="173">
        <v>0</v>
      </c>
      <c r="J285" s="175" t="s">
        <v>145</v>
      </c>
      <c r="K285" s="173">
        <v>30000</v>
      </c>
      <c r="L285" s="175" t="s">
        <v>2605</v>
      </c>
      <c r="M285" s="173">
        <v>0</v>
      </c>
      <c r="N285" s="175" t="s">
        <v>145</v>
      </c>
      <c r="O285" s="173">
        <f t="shared" si="10"/>
        <v>30000</v>
      </c>
      <c r="P285" s="173">
        <v>0</v>
      </c>
      <c r="Q285" s="173">
        <v>0</v>
      </c>
      <c r="R285" s="173">
        <v>0</v>
      </c>
      <c r="S285" s="173">
        <v>0</v>
      </c>
      <c r="T285" s="173">
        <v>0</v>
      </c>
      <c r="U285" s="173">
        <v>0</v>
      </c>
      <c r="V285" s="173">
        <v>0</v>
      </c>
      <c r="W285" s="175" t="s">
        <v>2688</v>
      </c>
      <c r="X285" s="175" t="s">
        <v>145</v>
      </c>
      <c r="Y285" s="78" t="s">
        <v>145</v>
      </c>
      <c r="Z285" s="78" t="s">
        <v>145</v>
      </c>
      <c r="AB285" s="78" t="s">
        <v>145</v>
      </c>
    </row>
    <row r="286" spans="1:28" ht="30" customHeight="1">
      <c r="A286" s="175" t="s">
        <v>3776</v>
      </c>
      <c r="B286" s="175" t="s">
        <v>685</v>
      </c>
      <c r="C286" s="175" t="s">
        <v>686</v>
      </c>
      <c r="D286" s="175" t="s">
        <v>458</v>
      </c>
      <c r="E286" s="173">
        <v>0</v>
      </c>
      <c r="F286" s="175" t="s">
        <v>145</v>
      </c>
      <c r="G286" s="173">
        <v>0</v>
      </c>
      <c r="H286" s="175" t="s">
        <v>145</v>
      </c>
      <c r="I286" s="173">
        <v>0</v>
      </c>
      <c r="J286" s="175" t="s">
        <v>145</v>
      </c>
      <c r="K286" s="173">
        <v>2500</v>
      </c>
      <c r="L286" s="175" t="s">
        <v>2482</v>
      </c>
      <c r="M286" s="173">
        <v>0</v>
      </c>
      <c r="N286" s="175" t="s">
        <v>145</v>
      </c>
      <c r="O286" s="173">
        <f t="shared" si="10"/>
        <v>2500</v>
      </c>
      <c r="P286" s="173">
        <v>0</v>
      </c>
      <c r="Q286" s="173">
        <v>0</v>
      </c>
      <c r="R286" s="173">
        <v>0</v>
      </c>
      <c r="S286" s="173">
        <v>0</v>
      </c>
      <c r="T286" s="173">
        <v>0</v>
      </c>
      <c r="U286" s="173">
        <v>0</v>
      </c>
      <c r="V286" s="173">
        <v>0</v>
      </c>
      <c r="W286" s="175" t="s">
        <v>2690</v>
      </c>
      <c r="X286" s="175" t="s">
        <v>145</v>
      </c>
      <c r="Y286" s="78" t="s">
        <v>145</v>
      </c>
      <c r="Z286" s="78" t="s">
        <v>145</v>
      </c>
      <c r="AB286" s="78" t="s">
        <v>145</v>
      </c>
    </row>
    <row r="287" spans="1:28" ht="30" customHeight="1">
      <c r="A287" s="175" t="s">
        <v>3782</v>
      </c>
      <c r="B287" s="175" t="s">
        <v>691</v>
      </c>
      <c r="C287" s="175" t="s">
        <v>692</v>
      </c>
      <c r="D287" s="175" t="s">
        <v>680</v>
      </c>
      <c r="E287" s="173">
        <v>0</v>
      </c>
      <c r="F287" s="175" t="s">
        <v>145</v>
      </c>
      <c r="G287" s="173">
        <v>0</v>
      </c>
      <c r="H287" s="175" t="s">
        <v>145</v>
      </c>
      <c r="I287" s="173">
        <v>0</v>
      </c>
      <c r="J287" s="175" t="s">
        <v>145</v>
      </c>
      <c r="K287" s="173">
        <v>0</v>
      </c>
      <c r="L287" s="175" t="s">
        <v>145</v>
      </c>
      <c r="M287" s="173">
        <v>15000</v>
      </c>
      <c r="N287" s="175" t="s">
        <v>145</v>
      </c>
      <c r="O287" s="173">
        <f t="shared" si="10"/>
        <v>15000</v>
      </c>
      <c r="P287" s="173">
        <v>0</v>
      </c>
      <c r="Q287" s="173">
        <v>0</v>
      </c>
      <c r="R287" s="173">
        <v>0</v>
      </c>
      <c r="S287" s="173">
        <v>0</v>
      </c>
      <c r="T287" s="173">
        <v>0</v>
      </c>
      <c r="U287" s="173">
        <v>0</v>
      </c>
      <c r="V287" s="173">
        <v>0</v>
      </c>
      <c r="W287" s="175" t="s">
        <v>2691</v>
      </c>
      <c r="X287" s="175" t="s">
        <v>145</v>
      </c>
      <c r="Y287" s="78" t="s">
        <v>145</v>
      </c>
      <c r="Z287" s="78" t="s">
        <v>145</v>
      </c>
      <c r="AB287" s="78" t="s">
        <v>145</v>
      </c>
    </row>
    <row r="288" spans="1:28" ht="30" customHeight="1">
      <c r="A288" s="175" t="s">
        <v>4869</v>
      </c>
      <c r="B288" s="175" t="s">
        <v>1654</v>
      </c>
      <c r="C288" s="175" t="s">
        <v>1655</v>
      </c>
      <c r="D288" s="175" t="s">
        <v>458</v>
      </c>
      <c r="E288" s="173">
        <v>0</v>
      </c>
      <c r="F288" s="175" t="s">
        <v>145</v>
      </c>
      <c r="G288" s="173">
        <v>0</v>
      </c>
      <c r="H288" s="175" t="s">
        <v>145</v>
      </c>
      <c r="I288" s="173">
        <v>0</v>
      </c>
      <c r="J288" s="175" t="s">
        <v>145</v>
      </c>
      <c r="K288" s="173">
        <v>0</v>
      </c>
      <c r="L288" s="175" t="s">
        <v>145</v>
      </c>
      <c r="M288" s="173">
        <v>180</v>
      </c>
      <c r="N288" s="175" t="s">
        <v>145</v>
      </c>
      <c r="O288" s="173">
        <f t="shared" si="10"/>
        <v>180</v>
      </c>
      <c r="P288" s="173">
        <v>0</v>
      </c>
      <c r="Q288" s="173">
        <v>0</v>
      </c>
      <c r="R288" s="173">
        <v>0</v>
      </c>
      <c r="S288" s="173">
        <v>0</v>
      </c>
      <c r="T288" s="173">
        <v>0</v>
      </c>
      <c r="U288" s="173">
        <v>0</v>
      </c>
      <c r="V288" s="173">
        <v>0</v>
      </c>
      <c r="W288" s="175" t="s">
        <v>2692</v>
      </c>
      <c r="X288" s="175" t="s">
        <v>145</v>
      </c>
      <c r="Y288" s="78" t="s">
        <v>145</v>
      </c>
      <c r="Z288" s="78" t="s">
        <v>145</v>
      </c>
      <c r="AB288" s="78" t="s">
        <v>145</v>
      </c>
    </row>
    <row r="289" spans="1:28" ht="30" customHeight="1">
      <c r="A289" s="175" t="s">
        <v>4893</v>
      </c>
      <c r="B289" s="175" t="s">
        <v>1654</v>
      </c>
      <c r="C289" s="175" t="s">
        <v>1668</v>
      </c>
      <c r="D289" s="175" t="s">
        <v>458</v>
      </c>
      <c r="E289" s="173">
        <v>0</v>
      </c>
      <c r="F289" s="175" t="s">
        <v>145</v>
      </c>
      <c r="G289" s="173">
        <v>0</v>
      </c>
      <c r="H289" s="175" t="s">
        <v>145</v>
      </c>
      <c r="I289" s="173">
        <v>0</v>
      </c>
      <c r="J289" s="175" t="s">
        <v>145</v>
      </c>
      <c r="K289" s="173">
        <v>230</v>
      </c>
      <c r="L289" s="175" t="s">
        <v>2499</v>
      </c>
      <c r="M289" s="173">
        <v>0</v>
      </c>
      <c r="N289" s="175" t="s">
        <v>145</v>
      </c>
      <c r="O289" s="173">
        <f t="shared" si="10"/>
        <v>230</v>
      </c>
      <c r="P289" s="173">
        <v>0</v>
      </c>
      <c r="Q289" s="173">
        <v>0</v>
      </c>
      <c r="R289" s="173">
        <v>0</v>
      </c>
      <c r="S289" s="173">
        <v>0</v>
      </c>
      <c r="T289" s="173">
        <v>0</v>
      </c>
      <c r="U289" s="173">
        <v>0</v>
      </c>
      <c r="V289" s="173">
        <v>0</v>
      </c>
      <c r="W289" s="175" t="s">
        <v>2693</v>
      </c>
      <c r="X289" s="175" t="s">
        <v>145</v>
      </c>
      <c r="Y289" s="78" t="s">
        <v>145</v>
      </c>
      <c r="Z289" s="78" t="s">
        <v>145</v>
      </c>
      <c r="AB289" s="78" t="s">
        <v>145</v>
      </c>
    </row>
    <row r="290" spans="1:28" ht="30" customHeight="1">
      <c r="A290" s="175" t="s">
        <v>4787</v>
      </c>
      <c r="B290" s="175" t="s">
        <v>1631</v>
      </c>
      <c r="C290" s="175" t="s">
        <v>1632</v>
      </c>
      <c r="D290" s="175" t="s">
        <v>458</v>
      </c>
      <c r="E290" s="173">
        <v>0</v>
      </c>
      <c r="F290" s="175" t="s">
        <v>145</v>
      </c>
      <c r="G290" s="173">
        <v>0</v>
      </c>
      <c r="H290" s="175" t="s">
        <v>145</v>
      </c>
      <c r="I290" s="173">
        <v>0</v>
      </c>
      <c r="J290" s="175" t="s">
        <v>145</v>
      </c>
      <c r="K290" s="173">
        <v>0</v>
      </c>
      <c r="L290" s="175" t="s">
        <v>145</v>
      </c>
      <c r="M290" s="173">
        <v>3700</v>
      </c>
      <c r="N290" s="175" t="s">
        <v>145</v>
      </c>
      <c r="O290" s="173">
        <f t="shared" si="10"/>
        <v>3700</v>
      </c>
      <c r="P290" s="173">
        <v>0</v>
      </c>
      <c r="Q290" s="173">
        <v>0</v>
      </c>
      <c r="R290" s="173">
        <v>0</v>
      </c>
      <c r="S290" s="173">
        <v>0</v>
      </c>
      <c r="T290" s="173">
        <v>0</v>
      </c>
      <c r="U290" s="173">
        <v>0</v>
      </c>
      <c r="V290" s="173">
        <v>0</v>
      </c>
      <c r="W290" s="175" t="s">
        <v>2694</v>
      </c>
      <c r="X290" s="175" t="s">
        <v>145</v>
      </c>
      <c r="Y290" s="78" t="s">
        <v>145</v>
      </c>
      <c r="Z290" s="78" t="s">
        <v>145</v>
      </c>
      <c r="AB290" s="78" t="s">
        <v>145</v>
      </c>
    </row>
    <row r="291" spans="1:28" ht="30" customHeight="1">
      <c r="A291" s="175" t="s">
        <v>4644</v>
      </c>
      <c r="B291" s="175" t="s">
        <v>2922</v>
      </c>
      <c r="C291" s="175" t="s">
        <v>2923</v>
      </c>
      <c r="D291" s="175" t="s">
        <v>458</v>
      </c>
      <c r="E291" s="173">
        <v>545</v>
      </c>
      <c r="F291" s="175" t="s">
        <v>145</v>
      </c>
      <c r="G291" s="173">
        <v>0</v>
      </c>
      <c r="H291" s="175" t="s">
        <v>145</v>
      </c>
      <c r="I291" s="173">
        <v>0</v>
      </c>
      <c r="J291" s="175" t="s">
        <v>145</v>
      </c>
      <c r="K291" s="173">
        <v>0</v>
      </c>
      <c r="L291" s="175" t="s">
        <v>145</v>
      </c>
      <c r="M291" s="173">
        <v>0</v>
      </c>
      <c r="N291" s="175" t="s">
        <v>145</v>
      </c>
      <c r="O291" s="173">
        <f t="shared" si="10"/>
        <v>545</v>
      </c>
      <c r="P291" s="173">
        <v>0</v>
      </c>
      <c r="Q291" s="173">
        <v>0</v>
      </c>
      <c r="R291" s="173">
        <v>0</v>
      </c>
      <c r="S291" s="173">
        <v>0</v>
      </c>
      <c r="T291" s="173">
        <v>0</v>
      </c>
      <c r="U291" s="173">
        <v>0</v>
      </c>
      <c r="V291" s="173">
        <v>0</v>
      </c>
      <c r="W291" s="175" t="s">
        <v>2696</v>
      </c>
      <c r="X291" s="175" t="s">
        <v>145</v>
      </c>
      <c r="Y291" s="78" t="s">
        <v>145</v>
      </c>
      <c r="Z291" s="78" t="s">
        <v>145</v>
      </c>
      <c r="AB291" s="78" t="s">
        <v>145</v>
      </c>
    </row>
    <row r="292" spans="1:28" ht="30" customHeight="1">
      <c r="A292" s="175" t="s">
        <v>4649</v>
      </c>
      <c r="B292" s="175" t="s">
        <v>2922</v>
      </c>
      <c r="C292" s="175" t="s">
        <v>2924</v>
      </c>
      <c r="D292" s="175" t="s">
        <v>458</v>
      </c>
      <c r="E292" s="173">
        <v>729</v>
      </c>
      <c r="F292" s="175" t="s">
        <v>145</v>
      </c>
      <c r="G292" s="173">
        <v>0</v>
      </c>
      <c r="H292" s="175" t="s">
        <v>145</v>
      </c>
      <c r="I292" s="173">
        <v>822</v>
      </c>
      <c r="J292" s="175" t="s">
        <v>2361</v>
      </c>
      <c r="K292" s="173">
        <v>0</v>
      </c>
      <c r="L292" s="175" t="s">
        <v>145</v>
      </c>
      <c r="M292" s="173">
        <v>0</v>
      </c>
      <c r="N292" s="175" t="s">
        <v>145</v>
      </c>
      <c r="O292" s="173">
        <f t="shared" si="10"/>
        <v>729</v>
      </c>
      <c r="P292" s="173">
        <v>0</v>
      </c>
      <c r="Q292" s="173">
        <v>0</v>
      </c>
      <c r="R292" s="173">
        <v>0</v>
      </c>
      <c r="S292" s="173">
        <v>0</v>
      </c>
      <c r="T292" s="173">
        <v>0</v>
      </c>
      <c r="U292" s="173">
        <v>0</v>
      </c>
      <c r="V292" s="173">
        <v>0</v>
      </c>
      <c r="W292" s="175" t="s">
        <v>2697</v>
      </c>
      <c r="X292" s="175" t="s">
        <v>145</v>
      </c>
      <c r="Y292" s="78" t="s">
        <v>145</v>
      </c>
      <c r="Z292" s="78" t="s">
        <v>145</v>
      </c>
      <c r="AB292" s="78" t="s">
        <v>145</v>
      </c>
    </row>
    <row r="293" spans="1:28" ht="30" customHeight="1">
      <c r="A293" s="175" t="s">
        <v>4654</v>
      </c>
      <c r="B293" s="175" t="s">
        <v>2922</v>
      </c>
      <c r="C293" s="175" t="s">
        <v>2925</v>
      </c>
      <c r="D293" s="175" t="s">
        <v>458</v>
      </c>
      <c r="E293" s="173">
        <v>869</v>
      </c>
      <c r="F293" s="175" t="s">
        <v>145</v>
      </c>
      <c r="G293" s="173">
        <v>0</v>
      </c>
      <c r="H293" s="175" t="s">
        <v>145</v>
      </c>
      <c r="I293" s="173">
        <v>979</v>
      </c>
      <c r="J293" s="175" t="s">
        <v>2361</v>
      </c>
      <c r="K293" s="173">
        <v>0</v>
      </c>
      <c r="L293" s="175" t="s">
        <v>145</v>
      </c>
      <c r="M293" s="173">
        <v>0</v>
      </c>
      <c r="N293" s="175" t="s">
        <v>145</v>
      </c>
      <c r="O293" s="173">
        <f t="shared" si="10"/>
        <v>869</v>
      </c>
      <c r="P293" s="173">
        <v>0</v>
      </c>
      <c r="Q293" s="173">
        <v>0</v>
      </c>
      <c r="R293" s="173">
        <v>0</v>
      </c>
      <c r="S293" s="173">
        <v>0</v>
      </c>
      <c r="T293" s="173">
        <v>0</v>
      </c>
      <c r="U293" s="173">
        <v>0</v>
      </c>
      <c r="V293" s="173">
        <v>0</v>
      </c>
      <c r="W293" s="175" t="s">
        <v>2699</v>
      </c>
      <c r="X293" s="175" t="s">
        <v>145</v>
      </c>
      <c r="Y293" s="78" t="s">
        <v>145</v>
      </c>
      <c r="Z293" s="78" t="s">
        <v>145</v>
      </c>
      <c r="AB293" s="78" t="s">
        <v>145</v>
      </c>
    </row>
    <row r="294" spans="1:28" ht="30" customHeight="1">
      <c r="A294" s="175" t="s">
        <v>6014</v>
      </c>
      <c r="B294" s="175" t="s">
        <v>1883</v>
      </c>
      <c r="C294" s="175" t="s">
        <v>1884</v>
      </c>
      <c r="D294" s="175" t="s">
        <v>1100</v>
      </c>
      <c r="E294" s="173">
        <v>217</v>
      </c>
      <c r="F294" s="175" t="s">
        <v>145</v>
      </c>
      <c r="G294" s="173">
        <v>230</v>
      </c>
      <c r="H294" s="175" t="s">
        <v>2612</v>
      </c>
      <c r="I294" s="173">
        <v>385</v>
      </c>
      <c r="J294" s="175" t="s">
        <v>2613</v>
      </c>
      <c r="K294" s="173">
        <v>0</v>
      </c>
      <c r="L294" s="175" t="s">
        <v>145</v>
      </c>
      <c r="M294" s="173">
        <v>0</v>
      </c>
      <c r="N294" s="175" t="s">
        <v>145</v>
      </c>
      <c r="O294" s="173">
        <f t="shared" si="10"/>
        <v>217</v>
      </c>
      <c r="P294" s="173">
        <v>0</v>
      </c>
      <c r="Q294" s="173">
        <v>0</v>
      </c>
      <c r="R294" s="173">
        <v>0</v>
      </c>
      <c r="S294" s="173">
        <v>0</v>
      </c>
      <c r="T294" s="173">
        <v>0</v>
      </c>
      <c r="U294" s="173">
        <v>0</v>
      </c>
      <c r="V294" s="173">
        <v>0</v>
      </c>
      <c r="W294" s="175" t="s">
        <v>2701</v>
      </c>
      <c r="X294" s="175" t="s">
        <v>145</v>
      </c>
      <c r="Y294" s="78" t="s">
        <v>145</v>
      </c>
      <c r="Z294" s="78" t="s">
        <v>145</v>
      </c>
      <c r="AB294" s="78" t="s">
        <v>145</v>
      </c>
    </row>
    <row r="295" spans="1:28" ht="30" customHeight="1">
      <c r="A295" s="175" t="s">
        <v>5124</v>
      </c>
      <c r="B295" s="175" t="s">
        <v>1708</v>
      </c>
      <c r="C295" s="175" t="s">
        <v>1709</v>
      </c>
      <c r="D295" s="175" t="s">
        <v>1273</v>
      </c>
      <c r="E295" s="173">
        <v>2309</v>
      </c>
      <c r="F295" s="175" t="s">
        <v>145</v>
      </c>
      <c r="G295" s="173">
        <v>0</v>
      </c>
      <c r="H295" s="175" t="s">
        <v>145</v>
      </c>
      <c r="I295" s="173">
        <v>0</v>
      </c>
      <c r="J295" s="175" t="s">
        <v>145</v>
      </c>
      <c r="K295" s="173">
        <v>0</v>
      </c>
      <c r="L295" s="175" t="s">
        <v>145</v>
      </c>
      <c r="M295" s="173">
        <v>0</v>
      </c>
      <c r="N295" s="175" t="s">
        <v>145</v>
      </c>
      <c r="O295" s="173">
        <f t="shared" si="10"/>
        <v>2309</v>
      </c>
      <c r="P295" s="173">
        <v>0</v>
      </c>
      <c r="Q295" s="173">
        <v>0</v>
      </c>
      <c r="R295" s="173">
        <v>0</v>
      </c>
      <c r="S295" s="173">
        <v>0</v>
      </c>
      <c r="T295" s="173">
        <v>0</v>
      </c>
      <c r="U295" s="173">
        <v>0</v>
      </c>
      <c r="V295" s="173">
        <v>0</v>
      </c>
      <c r="W295" s="175" t="s">
        <v>2738</v>
      </c>
      <c r="X295" s="175" t="s">
        <v>145</v>
      </c>
      <c r="Y295" s="78" t="s">
        <v>145</v>
      </c>
      <c r="Z295" s="78" t="s">
        <v>145</v>
      </c>
      <c r="AB295" s="78" t="s">
        <v>145</v>
      </c>
    </row>
    <row r="296" spans="1:28" ht="30" customHeight="1">
      <c r="A296" s="175" t="s">
        <v>6419</v>
      </c>
      <c r="B296" s="175" t="s">
        <v>1708</v>
      </c>
      <c r="C296" s="175" t="s">
        <v>1907</v>
      </c>
      <c r="D296" s="175" t="s">
        <v>1273</v>
      </c>
      <c r="E296" s="173">
        <v>2692</v>
      </c>
      <c r="F296" s="175" t="s">
        <v>145</v>
      </c>
      <c r="G296" s="173">
        <v>0</v>
      </c>
      <c r="H296" s="175" t="s">
        <v>145</v>
      </c>
      <c r="I296" s="173">
        <v>0</v>
      </c>
      <c r="J296" s="175" t="s">
        <v>145</v>
      </c>
      <c r="K296" s="173">
        <v>0</v>
      </c>
      <c r="L296" s="175" t="s">
        <v>145</v>
      </c>
      <c r="M296" s="173">
        <v>0</v>
      </c>
      <c r="N296" s="175" t="s">
        <v>145</v>
      </c>
      <c r="O296" s="173">
        <f t="shared" si="10"/>
        <v>2692</v>
      </c>
      <c r="P296" s="173">
        <v>0</v>
      </c>
      <c r="Q296" s="173">
        <v>0</v>
      </c>
      <c r="R296" s="173">
        <v>0</v>
      </c>
      <c r="S296" s="173">
        <v>0</v>
      </c>
      <c r="T296" s="173">
        <v>0</v>
      </c>
      <c r="U296" s="173">
        <v>0</v>
      </c>
      <c r="V296" s="173">
        <v>0</v>
      </c>
      <c r="W296" s="175" t="s">
        <v>2739</v>
      </c>
      <c r="X296" s="175" t="s">
        <v>145</v>
      </c>
      <c r="Y296" s="78" t="s">
        <v>145</v>
      </c>
      <c r="Z296" s="78" t="s">
        <v>145</v>
      </c>
      <c r="AB296" s="78" t="s">
        <v>145</v>
      </c>
    </row>
    <row r="297" spans="1:28" ht="30" customHeight="1">
      <c r="A297" s="175" t="s">
        <v>5336</v>
      </c>
      <c r="B297" s="175" t="s">
        <v>1708</v>
      </c>
      <c r="C297" s="175" t="s">
        <v>1765</v>
      </c>
      <c r="D297" s="175" t="s">
        <v>1273</v>
      </c>
      <c r="E297" s="173">
        <v>2732</v>
      </c>
      <c r="F297" s="175" t="s">
        <v>145</v>
      </c>
      <c r="G297" s="173">
        <v>0</v>
      </c>
      <c r="H297" s="175" t="s">
        <v>145</v>
      </c>
      <c r="I297" s="173">
        <v>0</v>
      </c>
      <c r="J297" s="175" t="s">
        <v>145</v>
      </c>
      <c r="K297" s="173">
        <v>0</v>
      </c>
      <c r="L297" s="175" t="s">
        <v>145</v>
      </c>
      <c r="M297" s="173">
        <v>0</v>
      </c>
      <c r="N297" s="175" t="s">
        <v>145</v>
      </c>
      <c r="O297" s="173">
        <f t="shared" si="10"/>
        <v>2732</v>
      </c>
      <c r="P297" s="173">
        <v>0</v>
      </c>
      <c r="Q297" s="173">
        <v>0</v>
      </c>
      <c r="R297" s="173">
        <v>0</v>
      </c>
      <c r="S297" s="173">
        <v>0</v>
      </c>
      <c r="T297" s="173">
        <v>0</v>
      </c>
      <c r="U297" s="173">
        <v>0</v>
      </c>
      <c r="V297" s="173">
        <v>0</v>
      </c>
      <c r="W297" s="175" t="s">
        <v>2740</v>
      </c>
      <c r="X297" s="175" t="s">
        <v>145</v>
      </c>
      <c r="Y297" s="78" t="s">
        <v>145</v>
      </c>
      <c r="Z297" s="78" t="s">
        <v>145</v>
      </c>
      <c r="AB297" s="78" t="s">
        <v>145</v>
      </c>
    </row>
    <row r="298" spans="1:28" ht="30" customHeight="1">
      <c r="A298" s="175" t="s">
        <v>4528</v>
      </c>
      <c r="B298" s="175" t="s">
        <v>1560</v>
      </c>
      <c r="C298" s="175" t="s">
        <v>1561</v>
      </c>
      <c r="D298" s="175" t="s">
        <v>1273</v>
      </c>
      <c r="E298" s="173">
        <v>9376</v>
      </c>
      <c r="F298" s="175" t="s">
        <v>145</v>
      </c>
      <c r="G298" s="173">
        <v>0</v>
      </c>
      <c r="H298" s="175" t="s">
        <v>145</v>
      </c>
      <c r="I298" s="173">
        <v>0</v>
      </c>
      <c r="J298" s="175" t="s">
        <v>145</v>
      </c>
      <c r="K298" s="173">
        <v>0</v>
      </c>
      <c r="L298" s="175" t="s">
        <v>145</v>
      </c>
      <c r="M298" s="173">
        <v>0</v>
      </c>
      <c r="N298" s="175" t="s">
        <v>145</v>
      </c>
      <c r="O298" s="173">
        <f t="shared" si="10"/>
        <v>9376</v>
      </c>
      <c r="P298" s="173">
        <v>0</v>
      </c>
      <c r="Q298" s="173">
        <v>0</v>
      </c>
      <c r="R298" s="173">
        <v>0</v>
      </c>
      <c r="S298" s="173">
        <v>0</v>
      </c>
      <c r="T298" s="173">
        <v>0</v>
      </c>
      <c r="U298" s="173">
        <v>0</v>
      </c>
      <c r="V298" s="173">
        <v>0</v>
      </c>
      <c r="W298" s="175" t="s">
        <v>2741</v>
      </c>
      <c r="X298" s="175" t="s">
        <v>145</v>
      </c>
      <c r="Y298" s="78" t="s">
        <v>145</v>
      </c>
      <c r="Z298" s="78" t="s">
        <v>145</v>
      </c>
      <c r="AB298" s="78" t="s">
        <v>145</v>
      </c>
    </row>
    <row r="299" spans="1:28" ht="30" customHeight="1">
      <c r="A299" s="175" t="s">
        <v>6339</v>
      </c>
      <c r="B299" s="175" t="s">
        <v>1716</v>
      </c>
      <c r="C299" s="175" t="s">
        <v>1900</v>
      </c>
      <c r="D299" s="175" t="s">
        <v>1273</v>
      </c>
      <c r="E299" s="173">
        <v>0</v>
      </c>
      <c r="F299" s="175" t="s">
        <v>145</v>
      </c>
      <c r="G299" s="173">
        <v>0</v>
      </c>
      <c r="H299" s="175" t="s">
        <v>145</v>
      </c>
      <c r="I299" s="173">
        <v>0</v>
      </c>
      <c r="J299" s="175" t="s">
        <v>145</v>
      </c>
      <c r="K299" s="173">
        <v>7516</v>
      </c>
      <c r="L299" s="175" t="s">
        <v>2621</v>
      </c>
      <c r="M299" s="173">
        <v>0</v>
      </c>
      <c r="N299" s="175" t="s">
        <v>145</v>
      </c>
      <c r="O299" s="173">
        <f t="shared" si="10"/>
        <v>7516</v>
      </c>
      <c r="P299" s="173">
        <v>0</v>
      </c>
      <c r="Q299" s="173">
        <v>0</v>
      </c>
      <c r="R299" s="173">
        <v>0</v>
      </c>
      <c r="S299" s="173">
        <v>0</v>
      </c>
      <c r="T299" s="173">
        <v>0</v>
      </c>
      <c r="U299" s="173">
        <v>0</v>
      </c>
      <c r="V299" s="173">
        <v>0</v>
      </c>
      <c r="W299" s="175" t="s">
        <v>2742</v>
      </c>
      <c r="X299" s="175" t="s">
        <v>1757</v>
      </c>
      <c r="Y299" s="78" t="s">
        <v>145</v>
      </c>
      <c r="Z299" s="78" t="s">
        <v>145</v>
      </c>
      <c r="AB299" s="78" t="s">
        <v>145</v>
      </c>
    </row>
    <row r="300" spans="1:28" ht="30" customHeight="1">
      <c r="A300" s="175" t="s">
        <v>6012</v>
      </c>
      <c r="B300" s="175" t="s">
        <v>1716</v>
      </c>
      <c r="C300" s="175" t="s">
        <v>1882</v>
      </c>
      <c r="D300" s="175" t="s">
        <v>1273</v>
      </c>
      <c r="E300" s="173">
        <v>3125.8</v>
      </c>
      <c r="F300" s="175" t="s">
        <v>145</v>
      </c>
      <c r="G300" s="173">
        <v>3125.44</v>
      </c>
      <c r="H300" s="175" t="s">
        <v>2619</v>
      </c>
      <c r="I300" s="173">
        <v>0</v>
      </c>
      <c r="J300" s="175" t="s">
        <v>145</v>
      </c>
      <c r="K300" s="173">
        <v>0</v>
      </c>
      <c r="L300" s="175" t="s">
        <v>145</v>
      </c>
      <c r="M300" s="173">
        <v>0</v>
      </c>
      <c r="N300" s="175" t="s">
        <v>145</v>
      </c>
      <c r="O300" s="173">
        <f t="shared" si="10"/>
        <v>3125.44</v>
      </c>
      <c r="P300" s="173">
        <v>0</v>
      </c>
      <c r="Q300" s="173">
        <v>0</v>
      </c>
      <c r="R300" s="173">
        <v>0</v>
      </c>
      <c r="S300" s="173">
        <v>0</v>
      </c>
      <c r="T300" s="173">
        <v>0</v>
      </c>
      <c r="U300" s="173">
        <v>0</v>
      </c>
      <c r="V300" s="173">
        <v>0</v>
      </c>
      <c r="W300" s="175" t="s">
        <v>2743</v>
      </c>
      <c r="X300" s="175" t="s">
        <v>1757</v>
      </c>
      <c r="Y300" s="78" t="s">
        <v>145</v>
      </c>
      <c r="Z300" s="78" t="s">
        <v>145</v>
      </c>
      <c r="AB300" s="78" t="s">
        <v>145</v>
      </c>
    </row>
    <row r="301" spans="1:28" ht="30" customHeight="1">
      <c r="A301" s="175" t="s">
        <v>5289</v>
      </c>
      <c r="B301" s="175" t="s">
        <v>1755</v>
      </c>
      <c r="C301" s="175" t="s">
        <v>1756</v>
      </c>
      <c r="D301" s="175" t="s">
        <v>1273</v>
      </c>
      <c r="E301" s="173">
        <v>2019.35</v>
      </c>
      <c r="F301" s="175" t="s">
        <v>145</v>
      </c>
      <c r="G301" s="173">
        <v>0</v>
      </c>
      <c r="H301" s="175" t="s">
        <v>145</v>
      </c>
      <c r="I301" s="173">
        <v>0</v>
      </c>
      <c r="J301" s="175" t="s">
        <v>145</v>
      </c>
      <c r="K301" s="173">
        <v>0</v>
      </c>
      <c r="L301" s="175" t="s">
        <v>145</v>
      </c>
      <c r="M301" s="173">
        <v>0</v>
      </c>
      <c r="N301" s="175" t="s">
        <v>145</v>
      </c>
      <c r="O301" s="173">
        <f t="shared" si="10"/>
        <v>2019.35</v>
      </c>
      <c r="P301" s="173">
        <v>0</v>
      </c>
      <c r="Q301" s="173">
        <v>0</v>
      </c>
      <c r="R301" s="173">
        <v>0</v>
      </c>
      <c r="S301" s="173">
        <v>0</v>
      </c>
      <c r="T301" s="173">
        <v>0</v>
      </c>
      <c r="U301" s="173">
        <v>0</v>
      </c>
      <c r="V301" s="173">
        <v>0</v>
      </c>
      <c r="W301" s="175" t="s">
        <v>2744</v>
      </c>
      <c r="X301" s="175" t="s">
        <v>145</v>
      </c>
      <c r="Y301" s="78" t="s">
        <v>145</v>
      </c>
      <c r="Z301" s="78" t="s">
        <v>145</v>
      </c>
      <c r="AB301" s="78" t="s">
        <v>145</v>
      </c>
    </row>
    <row r="302" spans="1:28" ht="30" customHeight="1">
      <c r="A302" s="175" t="s">
        <v>4707</v>
      </c>
      <c r="B302" s="175" t="s">
        <v>1600</v>
      </c>
      <c r="C302" s="175" t="s">
        <v>1601</v>
      </c>
      <c r="D302" s="175" t="s">
        <v>1273</v>
      </c>
      <c r="E302" s="173">
        <v>2644</v>
      </c>
      <c r="F302" s="175" t="s">
        <v>145</v>
      </c>
      <c r="G302" s="173">
        <v>0</v>
      </c>
      <c r="H302" s="175" t="s">
        <v>145</v>
      </c>
      <c r="I302" s="173">
        <v>0</v>
      </c>
      <c r="J302" s="175" t="s">
        <v>145</v>
      </c>
      <c r="K302" s="173">
        <v>0</v>
      </c>
      <c r="L302" s="175" t="s">
        <v>145</v>
      </c>
      <c r="M302" s="173">
        <v>0</v>
      </c>
      <c r="N302" s="175" t="s">
        <v>145</v>
      </c>
      <c r="O302" s="173">
        <f t="shared" si="10"/>
        <v>2644</v>
      </c>
      <c r="P302" s="173">
        <v>0</v>
      </c>
      <c r="Q302" s="173">
        <v>0</v>
      </c>
      <c r="R302" s="173">
        <v>0</v>
      </c>
      <c r="S302" s="173">
        <v>0</v>
      </c>
      <c r="T302" s="173">
        <v>0</v>
      </c>
      <c r="U302" s="173">
        <v>0</v>
      </c>
      <c r="V302" s="173">
        <v>0</v>
      </c>
      <c r="W302" s="175" t="s">
        <v>2746</v>
      </c>
      <c r="X302" s="175" t="s">
        <v>145</v>
      </c>
      <c r="Y302" s="78" t="s">
        <v>145</v>
      </c>
      <c r="Z302" s="78" t="s">
        <v>145</v>
      </c>
      <c r="AB302" s="78" t="s">
        <v>145</v>
      </c>
    </row>
    <row r="303" spans="1:28" ht="30" customHeight="1">
      <c r="A303" s="175" t="s">
        <v>6296</v>
      </c>
      <c r="B303" s="175" t="s">
        <v>1888</v>
      </c>
      <c r="C303" s="175" t="s">
        <v>1889</v>
      </c>
      <c r="D303" s="175" t="s">
        <v>1604</v>
      </c>
      <c r="E303" s="173">
        <v>0</v>
      </c>
      <c r="F303" s="175" t="s">
        <v>145</v>
      </c>
      <c r="G303" s="173">
        <v>11250</v>
      </c>
      <c r="H303" s="175" t="s">
        <v>2634</v>
      </c>
      <c r="I303" s="173">
        <v>180000</v>
      </c>
      <c r="J303" s="175" t="s">
        <v>2635</v>
      </c>
      <c r="K303" s="173">
        <v>0</v>
      </c>
      <c r="L303" s="175" t="s">
        <v>145</v>
      </c>
      <c r="M303" s="173">
        <v>0</v>
      </c>
      <c r="N303" s="175" t="s">
        <v>145</v>
      </c>
      <c r="O303" s="173">
        <f t="shared" si="10"/>
        <v>11250</v>
      </c>
      <c r="P303" s="173">
        <v>0</v>
      </c>
      <c r="Q303" s="173">
        <v>0</v>
      </c>
      <c r="R303" s="173">
        <v>0</v>
      </c>
      <c r="S303" s="173">
        <v>0</v>
      </c>
      <c r="T303" s="173">
        <v>0</v>
      </c>
      <c r="U303" s="173">
        <v>0</v>
      </c>
      <c r="V303" s="173">
        <v>0</v>
      </c>
      <c r="W303" s="175" t="s">
        <v>2747</v>
      </c>
      <c r="X303" s="175" t="s">
        <v>145</v>
      </c>
      <c r="Y303" s="78" t="s">
        <v>145</v>
      </c>
      <c r="Z303" s="78" t="s">
        <v>145</v>
      </c>
      <c r="AB303" s="78" t="s">
        <v>145</v>
      </c>
    </row>
    <row r="304" spans="1:28" ht="30" customHeight="1">
      <c r="A304" s="175" t="s">
        <v>6294</v>
      </c>
      <c r="B304" s="175" t="s">
        <v>1886</v>
      </c>
      <c r="C304" s="175" t="s">
        <v>1887</v>
      </c>
      <c r="D304" s="175" t="s">
        <v>1604</v>
      </c>
      <c r="E304" s="173">
        <v>0</v>
      </c>
      <c r="F304" s="175" t="s">
        <v>145</v>
      </c>
      <c r="G304" s="173">
        <v>12281.25</v>
      </c>
      <c r="H304" s="175" t="s">
        <v>2634</v>
      </c>
      <c r="I304" s="173">
        <v>196500</v>
      </c>
      <c r="J304" s="175" t="s">
        <v>2635</v>
      </c>
      <c r="K304" s="173">
        <v>0</v>
      </c>
      <c r="L304" s="175" t="s">
        <v>145</v>
      </c>
      <c r="M304" s="173">
        <v>0</v>
      </c>
      <c r="N304" s="175" t="s">
        <v>145</v>
      </c>
      <c r="O304" s="173">
        <f t="shared" si="10"/>
        <v>12281.25</v>
      </c>
      <c r="P304" s="173">
        <v>0</v>
      </c>
      <c r="Q304" s="173">
        <v>0</v>
      </c>
      <c r="R304" s="173">
        <v>0</v>
      </c>
      <c r="S304" s="173">
        <v>0</v>
      </c>
      <c r="T304" s="173">
        <v>0</v>
      </c>
      <c r="U304" s="173">
        <v>0</v>
      </c>
      <c r="V304" s="173">
        <v>0</v>
      </c>
      <c r="W304" s="175" t="s">
        <v>2748</v>
      </c>
      <c r="X304" s="175" t="s">
        <v>145</v>
      </c>
      <c r="Y304" s="78" t="s">
        <v>145</v>
      </c>
      <c r="Z304" s="78" t="s">
        <v>145</v>
      </c>
      <c r="AB304" s="78" t="s">
        <v>145</v>
      </c>
    </row>
    <row r="305" spans="1:28" ht="30" customHeight="1">
      <c r="A305" s="175" t="s">
        <v>6316</v>
      </c>
      <c r="B305" s="175" t="s">
        <v>1892</v>
      </c>
      <c r="C305" s="175" t="s">
        <v>1894</v>
      </c>
      <c r="D305" s="175" t="s">
        <v>1604</v>
      </c>
      <c r="E305" s="173">
        <v>0</v>
      </c>
      <c r="F305" s="175" t="s">
        <v>145</v>
      </c>
      <c r="G305" s="173">
        <v>0</v>
      </c>
      <c r="H305" s="175" t="s">
        <v>145</v>
      </c>
      <c r="I305" s="173">
        <v>0</v>
      </c>
      <c r="J305" s="175" t="s">
        <v>145</v>
      </c>
      <c r="K305" s="173">
        <v>10009</v>
      </c>
      <c r="L305" s="175" t="s">
        <v>2638</v>
      </c>
      <c r="M305" s="173">
        <v>0</v>
      </c>
      <c r="N305" s="175" t="s">
        <v>145</v>
      </c>
      <c r="O305" s="173">
        <f t="shared" si="10"/>
        <v>10009</v>
      </c>
      <c r="P305" s="173">
        <v>0</v>
      </c>
      <c r="Q305" s="173">
        <v>0</v>
      </c>
      <c r="R305" s="173">
        <v>0</v>
      </c>
      <c r="S305" s="173">
        <v>0</v>
      </c>
      <c r="T305" s="173">
        <v>0</v>
      </c>
      <c r="U305" s="173">
        <v>0</v>
      </c>
      <c r="V305" s="173">
        <v>0</v>
      </c>
      <c r="W305" s="175" t="s">
        <v>2749</v>
      </c>
      <c r="X305" s="175" t="s">
        <v>145</v>
      </c>
      <c r="Y305" s="78" t="s">
        <v>145</v>
      </c>
      <c r="Z305" s="78" t="s">
        <v>145</v>
      </c>
      <c r="AB305" s="78" t="s">
        <v>145</v>
      </c>
    </row>
    <row r="306" spans="1:28" ht="30" customHeight="1">
      <c r="A306" s="175" t="s">
        <v>6329</v>
      </c>
      <c r="B306" s="175" t="s">
        <v>1892</v>
      </c>
      <c r="C306" s="175" t="s">
        <v>1897</v>
      </c>
      <c r="D306" s="175" t="s">
        <v>1604</v>
      </c>
      <c r="E306" s="173">
        <v>4152</v>
      </c>
      <c r="F306" s="175" t="s">
        <v>145</v>
      </c>
      <c r="G306" s="173">
        <v>6688.88</v>
      </c>
      <c r="H306" s="175" t="s">
        <v>2640</v>
      </c>
      <c r="I306" s="173">
        <v>8500</v>
      </c>
      <c r="J306" s="175" t="s">
        <v>2641</v>
      </c>
      <c r="K306" s="173">
        <v>0</v>
      </c>
      <c r="L306" s="175" t="s">
        <v>145</v>
      </c>
      <c r="M306" s="173">
        <v>0</v>
      </c>
      <c r="N306" s="175" t="s">
        <v>145</v>
      </c>
      <c r="O306" s="173">
        <f t="shared" si="10"/>
        <v>4152</v>
      </c>
      <c r="P306" s="173">
        <v>0</v>
      </c>
      <c r="Q306" s="173">
        <v>0</v>
      </c>
      <c r="R306" s="173">
        <v>0</v>
      </c>
      <c r="S306" s="173">
        <v>0</v>
      </c>
      <c r="T306" s="173">
        <v>0</v>
      </c>
      <c r="U306" s="173">
        <v>0</v>
      </c>
      <c r="V306" s="173">
        <v>0</v>
      </c>
      <c r="W306" s="175" t="s">
        <v>2750</v>
      </c>
      <c r="X306" s="175" t="s">
        <v>145</v>
      </c>
      <c r="Y306" s="78" t="s">
        <v>145</v>
      </c>
      <c r="Z306" s="78" t="s">
        <v>145</v>
      </c>
      <c r="AB306" s="78" t="s">
        <v>145</v>
      </c>
    </row>
    <row r="307" spans="1:28" ht="30" customHeight="1">
      <c r="A307" s="175" t="s">
        <v>6309</v>
      </c>
      <c r="B307" s="175" t="s">
        <v>1892</v>
      </c>
      <c r="C307" s="175" t="s">
        <v>1893</v>
      </c>
      <c r="D307" s="175" t="s">
        <v>1604</v>
      </c>
      <c r="E307" s="173">
        <v>3382</v>
      </c>
      <c r="F307" s="175" t="s">
        <v>145</v>
      </c>
      <c r="G307" s="173">
        <v>5611.11</v>
      </c>
      <c r="H307" s="175" t="s">
        <v>2640</v>
      </c>
      <c r="I307" s="173">
        <v>0</v>
      </c>
      <c r="J307" s="175" t="s">
        <v>145</v>
      </c>
      <c r="K307" s="173">
        <v>0</v>
      </c>
      <c r="L307" s="175" t="s">
        <v>145</v>
      </c>
      <c r="M307" s="173">
        <v>0</v>
      </c>
      <c r="N307" s="175" t="s">
        <v>145</v>
      </c>
      <c r="O307" s="173">
        <f t="shared" si="10"/>
        <v>3382</v>
      </c>
      <c r="P307" s="173">
        <v>0</v>
      </c>
      <c r="Q307" s="173">
        <v>0</v>
      </c>
      <c r="R307" s="173">
        <v>0</v>
      </c>
      <c r="S307" s="173">
        <v>0</v>
      </c>
      <c r="T307" s="173">
        <v>0</v>
      </c>
      <c r="U307" s="173">
        <v>0</v>
      </c>
      <c r="V307" s="173">
        <v>0</v>
      </c>
      <c r="W307" s="175" t="s">
        <v>2751</v>
      </c>
      <c r="X307" s="175" t="s">
        <v>145</v>
      </c>
      <c r="Y307" s="78" t="s">
        <v>145</v>
      </c>
      <c r="Z307" s="78" t="s">
        <v>145</v>
      </c>
      <c r="AB307" s="78" t="s">
        <v>145</v>
      </c>
    </row>
    <row r="308" spans="1:28" ht="30" customHeight="1">
      <c r="A308" s="175" t="s">
        <v>6336</v>
      </c>
      <c r="B308" s="175" t="s">
        <v>1898</v>
      </c>
      <c r="C308" s="175" t="s">
        <v>1899</v>
      </c>
      <c r="D308" s="175" t="s">
        <v>1604</v>
      </c>
      <c r="E308" s="173">
        <v>0</v>
      </c>
      <c r="F308" s="175" t="s">
        <v>145</v>
      </c>
      <c r="G308" s="173">
        <v>0</v>
      </c>
      <c r="H308" s="175" t="s">
        <v>145</v>
      </c>
      <c r="I308" s="173">
        <v>0</v>
      </c>
      <c r="J308" s="175" t="s">
        <v>145</v>
      </c>
      <c r="K308" s="173">
        <v>0</v>
      </c>
      <c r="L308" s="175" t="s">
        <v>145</v>
      </c>
      <c r="M308" s="173">
        <v>6631</v>
      </c>
      <c r="N308" s="175" t="s">
        <v>145</v>
      </c>
      <c r="O308" s="173">
        <f t="shared" si="10"/>
        <v>6631</v>
      </c>
      <c r="P308" s="173">
        <v>0</v>
      </c>
      <c r="Q308" s="173">
        <v>0</v>
      </c>
      <c r="R308" s="173">
        <v>0</v>
      </c>
      <c r="S308" s="173">
        <v>0</v>
      </c>
      <c r="T308" s="173">
        <v>0</v>
      </c>
      <c r="U308" s="173">
        <v>0</v>
      </c>
      <c r="V308" s="173">
        <v>0</v>
      </c>
      <c r="W308" s="175" t="s">
        <v>2752</v>
      </c>
      <c r="X308" s="175" t="s">
        <v>145</v>
      </c>
      <c r="Y308" s="78" t="s">
        <v>145</v>
      </c>
      <c r="Z308" s="78" t="s">
        <v>145</v>
      </c>
      <c r="AB308" s="78" t="s">
        <v>145</v>
      </c>
    </row>
    <row r="309" spans="1:28" ht="30" customHeight="1">
      <c r="A309" s="175" t="s">
        <v>4622</v>
      </c>
      <c r="B309" s="175" t="s">
        <v>1855</v>
      </c>
      <c r="C309" s="175" t="s">
        <v>1856</v>
      </c>
      <c r="D309" s="175" t="s">
        <v>1604</v>
      </c>
      <c r="E309" s="173">
        <v>11214</v>
      </c>
      <c r="F309" s="175" t="s">
        <v>145</v>
      </c>
      <c r="G309" s="173">
        <v>8333.33</v>
      </c>
      <c r="H309" s="175" t="s">
        <v>2640</v>
      </c>
      <c r="I309" s="173">
        <v>0</v>
      </c>
      <c r="J309" s="175" t="s">
        <v>145</v>
      </c>
      <c r="K309" s="173">
        <v>0</v>
      </c>
      <c r="L309" s="175" t="s">
        <v>145</v>
      </c>
      <c r="M309" s="173">
        <v>0</v>
      </c>
      <c r="N309" s="175" t="s">
        <v>145</v>
      </c>
      <c r="O309" s="173">
        <f t="shared" si="10"/>
        <v>8333.33</v>
      </c>
      <c r="P309" s="173">
        <v>0</v>
      </c>
      <c r="Q309" s="173">
        <v>0</v>
      </c>
      <c r="R309" s="173">
        <v>0</v>
      </c>
      <c r="S309" s="173">
        <v>0</v>
      </c>
      <c r="T309" s="173">
        <v>0</v>
      </c>
      <c r="U309" s="173">
        <v>0</v>
      </c>
      <c r="V309" s="173">
        <v>0</v>
      </c>
      <c r="W309" s="175" t="s">
        <v>2753</v>
      </c>
      <c r="X309" s="175" t="s">
        <v>145</v>
      </c>
      <c r="Y309" s="78" t="s">
        <v>145</v>
      </c>
      <c r="Z309" s="78" t="s">
        <v>145</v>
      </c>
      <c r="AB309" s="78" t="s">
        <v>145</v>
      </c>
    </row>
    <row r="310" spans="1:28" ht="30" customHeight="1">
      <c r="A310" s="175" t="s">
        <v>6179</v>
      </c>
      <c r="B310" s="175" t="s">
        <v>1855</v>
      </c>
      <c r="C310" s="175" t="s">
        <v>1860</v>
      </c>
      <c r="D310" s="175" t="s">
        <v>1604</v>
      </c>
      <c r="E310" s="173">
        <v>8402</v>
      </c>
      <c r="F310" s="175" t="s">
        <v>145</v>
      </c>
      <c r="G310" s="173">
        <v>0</v>
      </c>
      <c r="H310" s="175" t="s">
        <v>145</v>
      </c>
      <c r="I310" s="173">
        <v>0</v>
      </c>
      <c r="J310" s="175" t="s">
        <v>145</v>
      </c>
      <c r="K310" s="173">
        <v>0</v>
      </c>
      <c r="L310" s="175" t="s">
        <v>145</v>
      </c>
      <c r="M310" s="173">
        <v>0</v>
      </c>
      <c r="N310" s="175" t="s">
        <v>145</v>
      </c>
      <c r="O310" s="173">
        <f t="shared" si="10"/>
        <v>8402</v>
      </c>
      <c r="P310" s="173">
        <v>0</v>
      </c>
      <c r="Q310" s="173">
        <v>0</v>
      </c>
      <c r="R310" s="173">
        <v>0</v>
      </c>
      <c r="S310" s="173">
        <v>0</v>
      </c>
      <c r="T310" s="173">
        <v>0</v>
      </c>
      <c r="U310" s="173">
        <v>0</v>
      </c>
      <c r="V310" s="173">
        <v>0</v>
      </c>
      <c r="W310" s="175" t="s">
        <v>2754</v>
      </c>
      <c r="X310" s="175" t="s">
        <v>145</v>
      </c>
      <c r="Y310" s="78" t="s">
        <v>145</v>
      </c>
      <c r="Z310" s="78" t="s">
        <v>145</v>
      </c>
      <c r="AB310" s="78" t="s">
        <v>145</v>
      </c>
    </row>
    <row r="311" spans="1:28" ht="30" customHeight="1">
      <c r="A311" s="175" t="s">
        <v>6183</v>
      </c>
      <c r="B311" s="175" t="s">
        <v>1862</v>
      </c>
      <c r="C311" s="175" t="s">
        <v>1863</v>
      </c>
      <c r="D311" s="175" t="s">
        <v>1604</v>
      </c>
      <c r="E311" s="173">
        <v>6067</v>
      </c>
      <c r="F311" s="175" t="s">
        <v>145</v>
      </c>
      <c r="G311" s="173">
        <v>10555.55</v>
      </c>
      <c r="H311" s="175" t="s">
        <v>2443</v>
      </c>
      <c r="I311" s="173">
        <v>0</v>
      </c>
      <c r="J311" s="175" t="s">
        <v>145</v>
      </c>
      <c r="K311" s="173">
        <v>0</v>
      </c>
      <c r="L311" s="175" t="s">
        <v>145</v>
      </c>
      <c r="M311" s="173">
        <v>0</v>
      </c>
      <c r="N311" s="175" t="s">
        <v>145</v>
      </c>
      <c r="O311" s="173">
        <f t="shared" si="10"/>
        <v>6067</v>
      </c>
      <c r="P311" s="173">
        <v>0</v>
      </c>
      <c r="Q311" s="173">
        <v>0</v>
      </c>
      <c r="R311" s="173">
        <v>0</v>
      </c>
      <c r="S311" s="173">
        <v>0</v>
      </c>
      <c r="T311" s="173">
        <v>0</v>
      </c>
      <c r="U311" s="173">
        <v>0</v>
      </c>
      <c r="V311" s="173">
        <v>0</v>
      </c>
      <c r="W311" s="175" t="s">
        <v>2755</v>
      </c>
      <c r="X311" s="175" t="s">
        <v>145</v>
      </c>
      <c r="Y311" s="78" t="s">
        <v>145</v>
      </c>
      <c r="Z311" s="78" t="s">
        <v>145</v>
      </c>
      <c r="AB311" s="78" t="s">
        <v>145</v>
      </c>
    </row>
    <row r="312" spans="1:28" ht="30" customHeight="1">
      <c r="A312" s="175" t="s">
        <v>6191</v>
      </c>
      <c r="B312" s="175" t="s">
        <v>1864</v>
      </c>
      <c r="C312" s="175" t="s">
        <v>1865</v>
      </c>
      <c r="D312" s="175" t="s">
        <v>1604</v>
      </c>
      <c r="E312" s="173">
        <v>0</v>
      </c>
      <c r="F312" s="175" t="s">
        <v>145</v>
      </c>
      <c r="G312" s="173">
        <v>0</v>
      </c>
      <c r="H312" s="175" t="s">
        <v>145</v>
      </c>
      <c r="I312" s="173">
        <v>9707</v>
      </c>
      <c r="J312" s="175" t="s">
        <v>2651</v>
      </c>
      <c r="K312" s="173">
        <v>9706.25</v>
      </c>
      <c r="L312" s="175" t="s">
        <v>2634</v>
      </c>
      <c r="M312" s="173">
        <v>0</v>
      </c>
      <c r="N312" s="175" t="s">
        <v>145</v>
      </c>
      <c r="O312" s="173">
        <f t="shared" si="10"/>
        <v>9706.25</v>
      </c>
      <c r="P312" s="173">
        <v>0</v>
      </c>
      <c r="Q312" s="173">
        <v>0</v>
      </c>
      <c r="R312" s="173">
        <v>0</v>
      </c>
      <c r="S312" s="173">
        <v>0</v>
      </c>
      <c r="T312" s="173">
        <v>0</v>
      </c>
      <c r="U312" s="173">
        <v>0</v>
      </c>
      <c r="V312" s="173">
        <v>0</v>
      </c>
      <c r="W312" s="175" t="s">
        <v>2756</v>
      </c>
      <c r="X312" s="175" t="s">
        <v>145</v>
      </c>
      <c r="Y312" s="78" t="s">
        <v>145</v>
      </c>
      <c r="Z312" s="78" t="s">
        <v>145</v>
      </c>
      <c r="AB312" s="78" t="s">
        <v>145</v>
      </c>
    </row>
    <row r="313" spans="1:28" ht="30" customHeight="1">
      <c r="A313" s="175" t="s">
        <v>4763</v>
      </c>
      <c r="B313" s="175" t="s">
        <v>1611</v>
      </c>
      <c r="C313" s="175" t="s">
        <v>1614</v>
      </c>
      <c r="D313" s="175" t="s">
        <v>1604</v>
      </c>
      <c r="E313" s="173">
        <v>10400</v>
      </c>
      <c r="F313" s="175" t="s">
        <v>145</v>
      </c>
      <c r="G313" s="173">
        <v>18500</v>
      </c>
      <c r="H313" s="175" t="s">
        <v>2653</v>
      </c>
      <c r="I313" s="173">
        <v>0</v>
      </c>
      <c r="J313" s="175" t="s">
        <v>145</v>
      </c>
      <c r="K313" s="173">
        <v>0</v>
      </c>
      <c r="L313" s="175" t="s">
        <v>145</v>
      </c>
      <c r="M313" s="173">
        <v>0</v>
      </c>
      <c r="N313" s="175" t="s">
        <v>145</v>
      </c>
      <c r="O313" s="173">
        <f t="shared" si="10"/>
        <v>10400</v>
      </c>
      <c r="P313" s="173">
        <v>0</v>
      </c>
      <c r="Q313" s="173">
        <v>0</v>
      </c>
      <c r="R313" s="173">
        <v>0</v>
      </c>
      <c r="S313" s="173">
        <v>0</v>
      </c>
      <c r="T313" s="173">
        <v>0</v>
      </c>
      <c r="U313" s="173">
        <v>0</v>
      </c>
      <c r="V313" s="173">
        <v>0</v>
      </c>
      <c r="W313" s="175" t="s">
        <v>2757</v>
      </c>
      <c r="X313" s="175" t="s">
        <v>145</v>
      </c>
      <c r="Y313" s="78" t="s">
        <v>145</v>
      </c>
      <c r="Z313" s="78" t="s">
        <v>145</v>
      </c>
      <c r="AB313" s="78" t="s">
        <v>145</v>
      </c>
    </row>
    <row r="314" spans="1:28" ht="30" customHeight="1">
      <c r="A314" s="175" t="s">
        <v>5112</v>
      </c>
      <c r="B314" s="175" t="s">
        <v>1611</v>
      </c>
      <c r="C314" s="175" t="s">
        <v>1703</v>
      </c>
      <c r="D314" s="175" t="s">
        <v>1604</v>
      </c>
      <c r="E314" s="173">
        <v>23333</v>
      </c>
      <c r="F314" s="175" t="s">
        <v>145</v>
      </c>
      <c r="G314" s="173">
        <v>21210</v>
      </c>
      <c r="H314" s="175" t="s">
        <v>2653</v>
      </c>
      <c r="I314" s="173">
        <v>0</v>
      </c>
      <c r="J314" s="175" t="s">
        <v>145</v>
      </c>
      <c r="K314" s="173">
        <v>0</v>
      </c>
      <c r="L314" s="175" t="s">
        <v>145</v>
      </c>
      <c r="M314" s="173">
        <v>0</v>
      </c>
      <c r="N314" s="175" t="s">
        <v>145</v>
      </c>
      <c r="O314" s="173">
        <f t="shared" si="10"/>
        <v>21210</v>
      </c>
      <c r="P314" s="173">
        <v>0</v>
      </c>
      <c r="Q314" s="173">
        <v>0</v>
      </c>
      <c r="R314" s="173">
        <v>0</v>
      </c>
      <c r="S314" s="173">
        <v>0</v>
      </c>
      <c r="T314" s="173">
        <v>0</v>
      </c>
      <c r="U314" s="173">
        <v>0</v>
      </c>
      <c r="V314" s="173">
        <v>0</v>
      </c>
      <c r="W314" s="175" t="s">
        <v>2758</v>
      </c>
      <c r="X314" s="175" t="s">
        <v>145</v>
      </c>
      <c r="Y314" s="78" t="s">
        <v>145</v>
      </c>
      <c r="Z314" s="78" t="s">
        <v>145</v>
      </c>
      <c r="AB314" s="78" t="s">
        <v>145</v>
      </c>
    </row>
    <row r="315" spans="1:28" ht="30" customHeight="1">
      <c r="A315" s="175" t="s">
        <v>4755</v>
      </c>
      <c r="B315" s="175" t="s">
        <v>1611</v>
      </c>
      <c r="C315" s="175" t="s">
        <v>1612</v>
      </c>
      <c r="D315" s="175" t="s">
        <v>1604</v>
      </c>
      <c r="E315" s="173">
        <v>14000</v>
      </c>
      <c r="F315" s="175" t="s">
        <v>145</v>
      </c>
      <c r="G315" s="173">
        <v>18500</v>
      </c>
      <c r="H315" s="175" t="s">
        <v>2653</v>
      </c>
      <c r="I315" s="173">
        <v>0</v>
      </c>
      <c r="J315" s="175" t="s">
        <v>145</v>
      </c>
      <c r="K315" s="173">
        <v>0</v>
      </c>
      <c r="L315" s="175" t="s">
        <v>145</v>
      </c>
      <c r="M315" s="173">
        <v>0</v>
      </c>
      <c r="N315" s="175" t="s">
        <v>145</v>
      </c>
      <c r="O315" s="173">
        <f t="shared" si="10"/>
        <v>14000</v>
      </c>
      <c r="P315" s="173">
        <v>0</v>
      </c>
      <c r="Q315" s="173">
        <v>0</v>
      </c>
      <c r="R315" s="173">
        <v>0</v>
      </c>
      <c r="S315" s="173">
        <v>0</v>
      </c>
      <c r="T315" s="173">
        <v>0</v>
      </c>
      <c r="U315" s="173">
        <v>0</v>
      </c>
      <c r="V315" s="173">
        <v>0</v>
      </c>
      <c r="W315" s="175" t="s">
        <v>2759</v>
      </c>
      <c r="X315" s="175" t="s">
        <v>145</v>
      </c>
      <c r="Y315" s="78" t="s">
        <v>145</v>
      </c>
      <c r="Z315" s="78" t="s">
        <v>145</v>
      </c>
      <c r="AB315" s="78" t="s">
        <v>145</v>
      </c>
    </row>
    <row r="316" spans="1:28" ht="30" customHeight="1">
      <c r="A316" s="175" t="s">
        <v>4759</v>
      </c>
      <c r="B316" s="175" t="s">
        <v>1611</v>
      </c>
      <c r="C316" s="175" t="s">
        <v>1613</v>
      </c>
      <c r="D316" s="175" t="s">
        <v>1604</v>
      </c>
      <c r="E316" s="173">
        <v>17000</v>
      </c>
      <c r="F316" s="175" t="s">
        <v>145</v>
      </c>
      <c r="G316" s="173">
        <v>19200</v>
      </c>
      <c r="H316" s="175" t="s">
        <v>2657</v>
      </c>
      <c r="I316" s="173">
        <v>0</v>
      </c>
      <c r="J316" s="175" t="s">
        <v>145</v>
      </c>
      <c r="K316" s="173">
        <v>0</v>
      </c>
      <c r="L316" s="175" t="s">
        <v>145</v>
      </c>
      <c r="M316" s="173">
        <v>0</v>
      </c>
      <c r="N316" s="175" t="s">
        <v>145</v>
      </c>
      <c r="O316" s="173">
        <f t="shared" ref="O316:O330" si="11">SMALL(E316:M316,COUNTIF(E316:M316,0)+1)</f>
        <v>17000</v>
      </c>
      <c r="P316" s="173">
        <v>0</v>
      </c>
      <c r="Q316" s="173">
        <v>0</v>
      </c>
      <c r="R316" s="173">
        <v>0</v>
      </c>
      <c r="S316" s="173">
        <v>0</v>
      </c>
      <c r="T316" s="173">
        <v>0</v>
      </c>
      <c r="U316" s="173">
        <v>0</v>
      </c>
      <c r="V316" s="173">
        <v>0</v>
      </c>
      <c r="W316" s="175" t="s">
        <v>2760</v>
      </c>
      <c r="X316" s="175" t="s">
        <v>145</v>
      </c>
      <c r="Y316" s="78" t="s">
        <v>145</v>
      </c>
      <c r="Z316" s="78" t="s">
        <v>145</v>
      </c>
      <c r="AB316" s="78" t="s">
        <v>145</v>
      </c>
    </row>
    <row r="317" spans="1:28" ht="30" customHeight="1">
      <c r="A317" s="175" t="s">
        <v>6034</v>
      </c>
      <c r="B317" s="175" t="s">
        <v>1714</v>
      </c>
      <c r="C317" s="175" t="s">
        <v>1715</v>
      </c>
      <c r="D317" s="175" t="s">
        <v>1604</v>
      </c>
      <c r="E317" s="173">
        <v>0</v>
      </c>
      <c r="F317" s="175" t="s">
        <v>145</v>
      </c>
      <c r="G317" s="173">
        <v>3494.44</v>
      </c>
      <c r="H317" s="175" t="s">
        <v>2640</v>
      </c>
      <c r="I317" s="173">
        <v>3722.22</v>
      </c>
      <c r="J317" s="175" t="s">
        <v>2659</v>
      </c>
      <c r="K317" s="173">
        <v>0</v>
      </c>
      <c r="L317" s="175" t="s">
        <v>145</v>
      </c>
      <c r="M317" s="173">
        <v>0</v>
      </c>
      <c r="N317" s="175" t="s">
        <v>145</v>
      </c>
      <c r="O317" s="173">
        <f t="shared" si="11"/>
        <v>3494.44</v>
      </c>
      <c r="P317" s="173">
        <v>0</v>
      </c>
      <c r="Q317" s="173">
        <v>0</v>
      </c>
      <c r="R317" s="173">
        <v>0</v>
      </c>
      <c r="S317" s="173">
        <v>0</v>
      </c>
      <c r="T317" s="173">
        <v>0</v>
      </c>
      <c r="U317" s="173">
        <v>0</v>
      </c>
      <c r="V317" s="173">
        <v>0</v>
      </c>
      <c r="W317" s="175" t="s">
        <v>2761</v>
      </c>
      <c r="X317" s="175" t="s">
        <v>145</v>
      </c>
      <c r="Y317" s="78" t="s">
        <v>145</v>
      </c>
      <c r="Z317" s="78" t="s">
        <v>145</v>
      </c>
      <c r="AB317" s="78" t="s">
        <v>145</v>
      </c>
    </row>
    <row r="318" spans="1:28" ht="30" customHeight="1">
      <c r="A318" s="175" t="s">
        <v>4624</v>
      </c>
      <c r="B318" s="175" t="s">
        <v>1714</v>
      </c>
      <c r="C318" s="175" t="s">
        <v>1861</v>
      </c>
      <c r="D318" s="175" t="s">
        <v>1604</v>
      </c>
      <c r="E318" s="173">
        <v>0</v>
      </c>
      <c r="F318" s="175" t="s">
        <v>145</v>
      </c>
      <c r="G318" s="173">
        <v>3583.33</v>
      </c>
      <c r="H318" s="175" t="s">
        <v>2640</v>
      </c>
      <c r="I318" s="173">
        <v>3888.88</v>
      </c>
      <c r="J318" s="175" t="s">
        <v>2659</v>
      </c>
      <c r="K318" s="173">
        <v>0</v>
      </c>
      <c r="L318" s="175" t="s">
        <v>145</v>
      </c>
      <c r="M318" s="173">
        <v>0</v>
      </c>
      <c r="N318" s="175" t="s">
        <v>145</v>
      </c>
      <c r="O318" s="173">
        <f t="shared" si="11"/>
        <v>3583.33</v>
      </c>
      <c r="P318" s="173">
        <v>0</v>
      </c>
      <c r="Q318" s="173">
        <v>0</v>
      </c>
      <c r="R318" s="173">
        <v>0</v>
      </c>
      <c r="S318" s="173">
        <v>0</v>
      </c>
      <c r="T318" s="173">
        <v>0</v>
      </c>
      <c r="U318" s="173">
        <v>0</v>
      </c>
      <c r="V318" s="173">
        <v>0</v>
      </c>
      <c r="W318" s="175" t="s">
        <v>2762</v>
      </c>
      <c r="X318" s="175" t="s">
        <v>145</v>
      </c>
      <c r="Y318" s="78" t="s">
        <v>145</v>
      </c>
      <c r="Z318" s="78" t="s">
        <v>145</v>
      </c>
      <c r="AB318" s="78" t="s">
        <v>145</v>
      </c>
    </row>
    <row r="319" spans="1:28" ht="30" customHeight="1">
      <c r="A319" s="175" t="s">
        <v>6298</v>
      </c>
      <c r="B319" s="175" t="s">
        <v>1890</v>
      </c>
      <c r="C319" s="175" t="s">
        <v>1891</v>
      </c>
      <c r="D319" s="175" t="s">
        <v>1604</v>
      </c>
      <c r="E319" s="173">
        <v>0</v>
      </c>
      <c r="F319" s="175" t="s">
        <v>145</v>
      </c>
      <c r="G319" s="173">
        <v>0</v>
      </c>
      <c r="H319" s="175" t="s">
        <v>145</v>
      </c>
      <c r="I319" s="173">
        <v>0</v>
      </c>
      <c r="J319" s="175" t="s">
        <v>145</v>
      </c>
      <c r="K319" s="173">
        <v>6738</v>
      </c>
      <c r="L319" s="175" t="s">
        <v>2662</v>
      </c>
      <c r="M319" s="173">
        <v>0</v>
      </c>
      <c r="N319" s="175" t="s">
        <v>145</v>
      </c>
      <c r="O319" s="173">
        <f t="shared" si="11"/>
        <v>6738</v>
      </c>
      <c r="P319" s="173">
        <v>0</v>
      </c>
      <c r="Q319" s="173">
        <v>0</v>
      </c>
      <c r="R319" s="173">
        <v>0</v>
      </c>
      <c r="S319" s="173">
        <v>0</v>
      </c>
      <c r="T319" s="173">
        <v>0</v>
      </c>
      <c r="U319" s="173">
        <v>0</v>
      </c>
      <c r="V319" s="173">
        <v>0</v>
      </c>
      <c r="W319" s="175" t="s">
        <v>2763</v>
      </c>
      <c r="X319" s="175" t="s">
        <v>145</v>
      </c>
      <c r="Y319" s="78" t="s">
        <v>145</v>
      </c>
      <c r="Z319" s="78" t="s">
        <v>145</v>
      </c>
      <c r="AB319" s="78" t="s">
        <v>145</v>
      </c>
    </row>
    <row r="320" spans="1:28" ht="30" customHeight="1">
      <c r="A320" s="175" t="s">
        <v>5398</v>
      </c>
      <c r="B320" s="175" t="s">
        <v>1775</v>
      </c>
      <c r="C320" s="175" t="s">
        <v>1776</v>
      </c>
      <c r="D320" s="175" t="s">
        <v>458</v>
      </c>
      <c r="E320" s="173">
        <v>0</v>
      </c>
      <c r="F320" s="175" t="s">
        <v>145</v>
      </c>
      <c r="G320" s="173">
        <v>31500</v>
      </c>
      <c r="H320" s="175" t="s">
        <v>2665</v>
      </c>
      <c r="I320" s="173">
        <v>0</v>
      </c>
      <c r="J320" s="175" t="s">
        <v>145</v>
      </c>
      <c r="K320" s="173">
        <v>0</v>
      </c>
      <c r="L320" s="175" t="s">
        <v>145</v>
      </c>
      <c r="M320" s="173">
        <v>0</v>
      </c>
      <c r="N320" s="175" t="s">
        <v>145</v>
      </c>
      <c r="O320" s="173">
        <f t="shared" si="11"/>
        <v>31500</v>
      </c>
      <c r="P320" s="173">
        <v>0</v>
      </c>
      <c r="Q320" s="173">
        <v>0</v>
      </c>
      <c r="R320" s="173">
        <v>0</v>
      </c>
      <c r="S320" s="173">
        <v>0</v>
      </c>
      <c r="T320" s="173">
        <v>0</v>
      </c>
      <c r="U320" s="173">
        <v>0</v>
      </c>
      <c r="V320" s="173">
        <v>0</v>
      </c>
      <c r="W320" s="175" t="s">
        <v>2764</v>
      </c>
      <c r="X320" s="175" t="s">
        <v>145</v>
      </c>
      <c r="Y320" s="78" t="s">
        <v>145</v>
      </c>
      <c r="Z320" s="78" t="s">
        <v>145</v>
      </c>
      <c r="AB320" s="78" t="s">
        <v>145</v>
      </c>
    </row>
    <row r="321" spans="1:28" ht="30" customHeight="1">
      <c r="A321" s="175" t="s">
        <v>6377</v>
      </c>
      <c r="B321" s="175" t="s">
        <v>1278</v>
      </c>
      <c r="C321" s="175" t="s">
        <v>1904</v>
      </c>
      <c r="D321" s="175" t="s">
        <v>338</v>
      </c>
      <c r="E321" s="173">
        <v>3780</v>
      </c>
      <c r="F321" s="175" t="s">
        <v>145</v>
      </c>
      <c r="G321" s="173">
        <v>3970</v>
      </c>
      <c r="H321" s="175" t="s">
        <v>2667</v>
      </c>
      <c r="I321" s="173">
        <v>13170</v>
      </c>
      <c r="J321" s="175" t="s">
        <v>2668</v>
      </c>
      <c r="K321" s="173">
        <v>0</v>
      </c>
      <c r="L321" s="175" t="s">
        <v>145</v>
      </c>
      <c r="M321" s="173">
        <v>0</v>
      </c>
      <c r="N321" s="175" t="s">
        <v>145</v>
      </c>
      <c r="O321" s="173">
        <f t="shared" si="11"/>
        <v>3780</v>
      </c>
      <c r="P321" s="173">
        <v>0</v>
      </c>
      <c r="Q321" s="173">
        <v>0</v>
      </c>
      <c r="R321" s="173">
        <v>0</v>
      </c>
      <c r="S321" s="173">
        <v>0</v>
      </c>
      <c r="T321" s="173">
        <v>0</v>
      </c>
      <c r="U321" s="173">
        <v>0</v>
      </c>
      <c r="V321" s="173">
        <v>0</v>
      </c>
      <c r="W321" s="175" t="s">
        <v>2766</v>
      </c>
      <c r="X321" s="175" t="s">
        <v>145</v>
      </c>
      <c r="Y321" s="78" t="s">
        <v>145</v>
      </c>
      <c r="Z321" s="78" t="s">
        <v>145</v>
      </c>
      <c r="AB321" s="78" t="s">
        <v>145</v>
      </c>
    </row>
    <row r="322" spans="1:28" ht="30" customHeight="1">
      <c r="A322" s="175" t="s">
        <v>6449</v>
      </c>
      <c r="B322" s="175" t="s">
        <v>1278</v>
      </c>
      <c r="C322" s="175" t="s">
        <v>1908</v>
      </c>
      <c r="D322" s="175" t="s">
        <v>338</v>
      </c>
      <c r="E322" s="173">
        <v>7830</v>
      </c>
      <c r="F322" s="175" t="s">
        <v>145</v>
      </c>
      <c r="G322" s="173">
        <v>8250</v>
      </c>
      <c r="H322" s="175" t="s">
        <v>2667</v>
      </c>
      <c r="I322" s="173">
        <v>30190</v>
      </c>
      <c r="J322" s="175" t="s">
        <v>2668</v>
      </c>
      <c r="K322" s="173">
        <v>0</v>
      </c>
      <c r="L322" s="175" t="s">
        <v>145</v>
      </c>
      <c r="M322" s="173">
        <v>0</v>
      </c>
      <c r="N322" s="175" t="s">
        <v>145</v>
      </c>
      <c r="O322" s="173">
        <f t="shared" si="11"/>
        <v>7830</v>
      </c>
      <c r="P322" s="173">
        <v>0</v>
      </c>
      <c r="Q322" s="173">
        <v>0</v>
      </c>
      <c r="R322" s="173">
        <v>0</v>
      </c>
      <c r="S322" s="173">
        <v>0</v>
      </c>
      <c r="T322" s="173">
        <v>0</v>
      </c>
      <c r="U322" s="173">
        <v>0</v>
      </c>
      <c r="V322" s="173">
        <v>0</v>
      </c>
      <c r="W322" s="175" t="s">
        <v>2767</v>
      </c>
      <c r="X322" s="175" t="s">
        <v>145</v>
      </c>
      <c r="Y322" s="78" t="s">
        <v>145</v>
      </c>
      <c r="Z322" s="78" t="s">
        <v>145</v>
      </c>
      <c r="AB322" s="78" t="s">
        <v>145</v>
      </c>
    </row>
    <row r="323" spans="1:28" ht="30" customHeight="1">
      <c r="A323" s="175" t="s">
        <v>4843</v>
      </c>
      <c r="B323" s="175" t="s">
        <v>3115</v>
      </c>
      <c r="C323" s="175" t="s">
        <v>3117</v>
      </c>
      <c r="D323" s="175" t="s">
        <v>338</v>
      </c>
      <c r="E323" s="173">
        <v>1020</v>
      </c>
      <c r="F323" s="175" t="s">
        <v>145</v>
      </c>
      <c r="G323" s="173">
        <v>1070</v>
      </c>
      <c r="H323" s="175" t="s">
        <v>3200</v>
      </c>
      <c r="I323" s="173">
        <v>1570</v>
      </c>
      <c r="J323" s="175" t="s">
        <v>3201</v>
      </c>
      <c r="K323" s="173">
        <v>0</v>
      </c>
      <c r="L323" s="175" t="s">
        <v>145</v>
      </c>
      <c r="M323" s="173">
        <v>0</v>
      </c>
      <c r="N323" s="175" t="s">
        <v>145</v>
      </c>
      <c r="O323" s="173">
        <f t="shared" si="11"/>
        <v>1020</v>
      </c>
      <c r="P323" s="173">
        <v>0</v>
      </c>
      <c r="Q323" s="173">
        <v>0</v>
      </c>
      <c r="R323" s="173">
        <v>0</v>
      </c>
      <c r="S323" s="173">
        <v>0</v>
      </c>
      <c r="T323" s="173">
        <v>0</v>
      </c>
      <c r="U323" s="173">
        <v>0</v>
      </c>
      <c r="V323" s="173">
        <v>0</v>
      </c>
      <c r="W323" s="175" t="s">
        <v>2768</v>
      </c>
      <c r="X323" s="175" t="s">
        <v>145</v>
      </c>
      <c r="Y323" s="78" t="s">
        <v>145</v>
      </c>
      <c r="Z323" s="78" t="s">
        <v>145</v>
      </c>
      <c r="AB323" s="78" t="s">
        <v>145</v>
      </c>
    </row>
    <row r="324" spans="1:28" ht="30" customHeight="1">
      <c r="A324" s="175" t="s">
        <v>4841</v>
      </c>
      <c r="B324" s="175" t="s">
        <v>3115</v>
      </c>
      <c r="C324" s="175" t="s">
        <v>3116</v>
      </c>
      <c r="D324" s="175" t="s">
        <v>338</v>
      </c>
      <c r="E324" s="173">
        <v>2190</v>
      </c>
      <c r="F324" s="175" t="s">
        <v>145</v>
      </c>
      <c r="G324" s="173">
        <v>2310</v>
      </c>
      <c r="H324" s="175" t="s">
        <v>3200</v>
      </c>
      <c r="I324" s="173">
        <v>3310</v>
      </c>
      <c r="J324" s="175" t="s">
        <v>3201</v>
      </c>
      <c r="K324" s="173">
        <v>0</v>
      </c>
      <c r="L324" s="175" t="s">
        <v>145</v>
      </c>
      <c r="M324" s="173">
        <v>0</v>
      </c>
      <c r="N324" s="175" t="s">
        <v>145</v>
      </c>
      <c r="O324" s="173">
        <f t="shared" si="11"/>
        <v>2190</v>
      </c>
      <c r="P324" s="173">
        <v>0</v>
      </c>
      <c r="Q324" s="173">
        <v>0</v>
      </c>
      <c r="R324" s="173">
        <v>0</v>
      </c>
      <c r="S324" s="173">
        <v>0</v>
      </c>
      <c r="T324" s="173">
        <v>0</v>
      </c>
      <c r="U324" s="173">
        <v>0</v>
      </c>
      <c r="V324" s="173">
        <v>0</v>
      </c>
      <c r="W324" s="175" t="s">
        <v>2769</v>
      </c>
      <c r="X324" s="175" t="s">
        <v>145</v>
      </c>
      <c r="Y324" s="78" t="s">
        <v>145</v>
      </c>
      <c r="Z324" s="78" t="s">
        <v>145</v>
      </c>
      <c r="AB324" s="78" t="s">
        <v>145</v>
      </c>
    </row>
    <row r="325" spans="1:28" ht="30" customHeight="1">
      <c r="A325" s="175" t="s">
        <v>6127</v>
      </c>
      <c r="B325" s="175" t="s">
        <v>1278</v>
      </c>
      <c r="C325" s="175" t="s">
        <v>1854</v>
      </c>
      <c r="D325" s="175" t="s">
        <v>338</v>
      </c>
      <c r="E325" s="173">
        <v>2970</v>
      </c>
      <c r="F325" s="175" t="s">
        <v>145</v>
      </c>
      <c r="G325" s="173">
        <v>3130</v>
      </c>
      <c r="H325" s="175" t="s">
        <v>2667</v>
      </c>
      <c r="I325" s="173">
        <v>4800</v>
      </c>
      <c r="J325" s="175" t="s">
        <v>2668</v>
      </c>
      <c r="K325" s="173">
        <v>0</v>
      </c>
      <c r="L325" s="175" t="s">
        <v>145</v>
      </c>
      <c r="M325" s="173">
        <v>0</v>
      </c>
      <c r="N325" s="175" t="s">
        <v>145</v>
      </c>
      <c r="O325" s="173">
        <f t="shared" si="11"/>
        <v>2970</v>
      </c>
      <c r="P325" s="173">
        <v>0</v>
      </c>
      <c r="Q325" s="173">
        <v>0</v>
      </c>
      <c r="R325" s="173">
        <v>0</v>
      </c>
      <c r="S325" s="173">
        <v>0</v>
      </c>
      <c r="T325" s="173">
        <v>0</v>
      </c>
      <c r="U325" s="173">
        <v>0</v>
      </c>
      <c r="V325" s="173">
        <v>0</v>
      </c>
      <c r="W325" s="175" t="s">
        <v>2770</v>
      </c>
      <c r="X325" s="175" t="s">
        <v>145</v>
      </c>
      <c r="Y325" s="78" t="s">
        <v>145</v>
      </c>
      <c r="Z325" s="78" t="s">
        <v>145</v>
      </c>
      <c r="AB325" s="78" t="s">
        <v>145</v>
      </c>
    </row>
    <row r="326" spans="1:28" ht="30" customHeight="1">
      <c r="A326" s="175" t="s">
        <v>4784</v>
      </c>
      <c r="B326" s="175" t="s">
        <v>1629</v>
      </c>
      <c r="C326" s="175" t="s">
        <v>1630</v>
      </c>
      <c r="D326" s="175" t="s">
        <v>338</v>
      </c>
      <c r="E326" s="173">
        <v>17250</v>
      </c>
      <c r="F326" s="175" t="s">
        <v>145</v>
      </c>
      <c r="G326" s="173">
        <v>16240</v>
      </c>
      <c r="H326" s="175" t="s">
        <v>2675</v>
      </c>
      <c r="I326" s="173">
        <v>23390</v>
      </c>
      <c r="J326" s="175" t="s">
        <v>2672</v>
      </c>
      <c r="K326" s="173">
        <v>0</v>
      </c>
      <c r="L326" s="175" t="s">
        <v>145</v>
      </c>
      <c r="M326" s="173">
        <v>0</v>
      </c>
      <c r="N326" s="175" t="s">
        <v>145</v>
      </c>
      <c r="O326" s="173">
        <f t="shared" si="11"/>
        <v>16240</v>
      </c>
      <c r="P326" s="173">
        <v>0</v>
      </c>
      <c r="Q326" s="173">
        <v>0</v>
      </c>
      <c r="R326" s="173">
        <v>0</v>
      </c>
      <c r="S326" s="173">
        <v>0</v>
      </c>
      <c r="T326" s="173">
        <v>0</v>
      </c>
      <c r="U326" s="173">
        <v>0</v>
      </c>
      <c r="V326" s="173">
        <v>0</v>
      </c>
      <c r="W326" s="175" t="s">
        <v>2772</v>
      </c>
      <c r="X326" s="175" t="s">
        <v>145</v>
      </c>
      <c r="Y326" s="78" t="s">
        <v>145</v>
      </c>
      <c r="Z326" s="78" t="s">
        <v>145</v>
      </c>
      <c r="AB326" s="78" t="s">
        <v>145</v>
      </c>
    </row>
    <row r="327" spans="1:28" ht="30" customHeight="1">
      <c r="A327" s="175" t="s">
        <v>4790</v>
      </c>
      <c r="B327" s="175" t="s">
        <v>1629</v>
      </c>
      <c r="C327" s="175" t="s">
        <v>1633</v>
      </c>
      <c r="D327" s="175" t="s">
        <v>338</v>
      </c>
      <c r="E327" s="173">
        <v>19350</v>
      </c>
      <c r="F327" s="175" t="s">
        <v>145</v>
      </c>
      <c r="G327" s="173">
        <v>18220</v>
      </c>
      <c r="H327" s="175" t="s">
        <v>2675</v>
      </c>
      <c r="I327" s="173">
        <v>26230</v>
      </c>
      <c r="J327" s="175" t="s">
        <v>2672</v>
      </c>
      <c r="K327" s="173">
        <v>0</v>
      </c>
      <c r="L327" s="175" t="s">
        <v>145</v>
      </c>
      <c r="M327" s="173">
        <v>0</v>
      </c>
      <c r="N327" s="175" t="s">
        <v>145</v>
      </c>
      <c r="O327" s="173">
        <f t="shared" si="11"/>
        <v>18220</v>
      </c>
      <c r="P327" s="173">
        <v>0</v>
      </c>
      <c r="Q327" s="173">
        <v>0</v>
      </c>
      <c r="R327" s="173">
        <v>0</v>
      </c>
      <c r="S327" s="173">
        <v>0</v>
      </c>
      <c r="T327" s="173">
        <v>0</v>
      </c>
      <c r="U327" s="173">
        <v>0</v>
      </c>
      <c r="V327" s="173">
        <v>0</v>
      </c>
      <c r="W327" s="175" t="s">
        <v>2773</v>
      </c>
      <c r="X327" s="175" t="s">
        <v>145</v>
      </c>
      <c r="Y327" s="78" t="s">
        <v>145</v>
      </c>
      <c r="Z327" s="78" t="s">
        <v>145</v>
      </c>
      <c r="AB327" s="78" t="s">
        <v>145</v>
      </c>
    </row>
    <row r="328" spans="1:28" ht="30" customHeight="1">
      <c r="A328" s="175" t="s">
        <v>5441</v>
      </c>
      <c r="B328" s="175" t="s">
        <v>1788</v>
      </c>
      <c r="C328" s="175" t="s">
        <v>1789</v>
      </c>
      <c r="D328" s="175" t="s">
        <v>898</v>
      </c>
      <c r="E328" s="173">
        <v>0</v>
      </c>
      <c r="F328" s="175" t="s">
        <v>145</v>
      </c>
      <c r="G328" s="173">
        <v>0</v>
      </c>
      <c r="H328" s="175" t="s">
        <v>145</v>
      </c>
      <c r="I328" s="173">
        <v>0</v>
      </c>
      <c r="J328" s="175" t="s">
        <v>145</v>
      </c>
      <c r="K328" s="173">
        <v>14580</v>
      </c>
      <c r="L328" s="175" t="s">
        <v>2678</v>
      </c>
      <c r="M328" s="173">
        <v>0</v>
      </c>
      <c r="N328" s="175" t="s">
        <v>145</v>
      </c>
      <c r="O328" s="173">
        <f t="shared" si="11"/>
        <v>14580</v>
      </c>
      <c r="P328" s="173">
        <v>0</v>
      </c>
      <c r="Q328" s="173">
        <v>0</v>
      </c>
      <c r="R328" s="173">
        <v>0</v>
      </c>
      <c r="S328" s="173">
        <v>0</v>
      </c>
      <c r="T328" s="173">
        <v>0</v>
      </c>
      <c r="U328" s="173">
        <v>0</v>
      </c>
      <c r="V328" s="173">
        <v>0</v>
      </c>
      <c r="W328" s="175" t="s">
        <v>2774</v>
      </c>
      <c r="X328" s="175" t="s">
        <v>145</v>
      </c>
      <c r="Y328" s="78" t="s">
        <v>145</v>
      </c>
      <c r="Z328" s="78" t="s">
        <v>145</v>
      </c>
      <c r="AB328" s="78" t="s">
        <v>145</v>
      </c>
    </row>
    <row r="329" spans="1:28" ht="30" customHeight="1">
      <c r="A329" s="175" t="s">
        <v>5115</v>
      </c>
      <c r="B329" s="175" t="s">
        <v>725</v>
      </c>
      <c r="C329" s="175" t="s">
        <v>145</v>
      </c>
      <c r="D329" s="175" t="s">
        <v>898</v>
      </c>
      <c r="E329" s="173">
        <v>0</v>
      </c>
      <c r="F329" s="175" t="s">
        <v>145</v>
      </c>
      <c r="G329" s="173">
        <v>0</v>
      </c>
      <c r="H329" s="175" t="s">
        <v>145</v>
      </c>
      <c r="I329" s="173">
        <v>0</v>
      </c>
      <c r="J329" s="175" t="s">
        <v>145</v>
      </c>
      <c r="K329" s="173">
        <v>0</v>
      </c>
      <c r="L329" s="175" t="s">
        <v>145</v>
      </c>
      <c r="M329" s="173">
        <v>1500</v>
      </c>
      <c r="N329" s="175" t="s">
        <v>145</v>
      </c>
      <c r="O329" s="173">
        <f t="shared" si="11"/>
        <v>1500</v>
      </c>
      <c r="P329" s="173">
        <v>0</v>
      </c>
      <c r="Q329" s="173">
        <v>0</v>
      </c>
      <c r="R329" s="173">
        <v>0</v>
      </c>
      <c r="S329" s="173">
        <v>0</v>
      </c>
      <c r="T329" s="173">
        <v>0</v>
      </c>
      <c r="U329" s="173">
        <v>0</v>
      </c>
      <c r="V329" s="173">
        <v>0</v>
      </c>
      <c r="W329" s="175" t="s">
        <v>2775</v>
      </c>
      <c r="X329" s="175" t="s">
        <v>145</v>
      </c>
      <c r="Y329" s="78" t="s">
        <v>145</v>
      </c>
      <c r="Z329" s="78" t="s">
        <v>145</v>
      </c>
      <c r="AB329" s="78" t="s">
        <v>145</v>
      </c>
    </row>
    <row r="330" spans="1:28" ht="30" customHeight="1">
      <c r="A330" s="175" t="s">
        <v>5130</v>
      </c>
      <c r="B330" s="175" t="s">
        <v>1710</v>
      </c>
      <c r="C330" s="175" t="s">
        <v>1711</v>
      </c>
      <c r="D330" s="175" t="s">
        <v>458</v>
      </c>
      <c r="E330" s="173">
        <v>0</v>
      </c>
      <c r="F330" s="175" t="s">
        <v>145</v>
      </c>
      <c r="G330" s="173">
        <v>26400</v>
      </c>
      <c r="H330" s="175" t="s">
        <v>2681</v>
      </c>
      <c r="I330" s="173">
        <v>28400</v>
      </c>
      <c r="J330" s="175" t="s">
        <v>2343</v>
      </c>
      <c r="K330" s="173">
        <v>0</v>
      </c>
      <c r="L330" s="175" t="s">
        <v>145</v>
      </c>
      <c r="M330" s="173">
        <v>0</v>
      </c>
      <c r="N330" s="175" t="s">
        <v>145</v>
      </c>
      <c r="O330" s="173">
        <f t="shared" si="11"/>
        <v>26400</v>
      </c>
      <c r="P330" s="173">
        <v>0</v>
      </c>
      <c r="Q330" s="173">
        <v>0</v>
      </c>
      <c r="R330" s="173">
        <v>0</v>
      </c>
      <c r="S330" s="173">
        <v>0</v>
      </c>
      <c r="T330" s="173">
        <v>0</v>
      </c>
      <c r="U330" s="173">
        <v>0</v>
      </c>
      <c r="V330" s="173">
        <v>0</v>
      </c>
      <c r="W330" s="175" t="s">
        <v>2776</v>
      </c>
      <c r="X330" s="175" t="s">
        <v>1712</v>
      </c>
      <c r="Y330" s="78" t="s">
        <v>145</v>
      </c>
      <c r="Z330" s="78" t="s">
        <v>145</v>
      </c>
      <c r="AB330" s="78" t="s">
        <v>145</v>
      </c>
    </row>
    <row r="331" spans="1:28" ht="30" customHeight="1">
      <c r="A331" s="175" t="s">
        <v>4010</v>
      </c>
      <c r="B331" s="175" t="s">
        <v>921</v>
      </c>
      <c r="C331" s="175" t="s">
        <v>922</v>
      </c>
      <c r="D331" s="175" t="s">
        <v>401</v>
      </c>
      <c r="E331" s="173">
        <v>0</v>
      </c>
      <c r="F331" s="175" t="s">
        <v>145</v>
      </c>
      <c r="G331" s="173">
        <v>0</v>
      </c>
      <c r="H331" s="175" t="s">
        <v>145</v>
      </c>
      <c r="I331" s="173">
        <v>0</v>
      </c>
      <c r="J331" s="175" t="s">
        <v>145</v>
      </c>
      <c r="K331" s="173">
        <v>0</v>
      </c>
      <c r="L331" s="175" t="s">
        <v>145</v>
      </c>
      <c r="M331" s="173">
        <v>0</v>
      </c>
      <c r="N331" s="175" t="s">
        <v>145</v>
      </c>
      <c r="O331" s="173">
        <v>0</v>
      </c>
      <c r="P331" s="173">
        <v>0</v>
      </c>
      <c r="Q331" s="173">
        <v>0</v>
      </c>
      <c r="R331" s="173">
        <v>0</v>
      </c>
      <c r="S331" s="173">
        <v>0</v>
      </c>
      <c r="T331" s="173">
        <v>0</v>
      </c>
      <c r="U331" s="173">
        <v>29396</v>
      </c>
      <c r="V331" s="173">
        <f t="shared" ref="V331:V339" si="12">SMALL(Q331:U331,COUNTIF(Q331:U331,0)+1)</f>
        <v>29396</v>
      </c>
      <c r="W331" s="175" t="s">
        <v>2777</v>
      </c>
      <c r="X331" s="175" t="s">
        <v>145</v>
      </c>
      <c r="Y331" s="78" t="s">
        <v>1926</v>
      </c>
      <c r="Z331" s="78" t="s">
        <v>145</v>
      </c>
      <c r="AB331" s="78" t="s">
        <v>145</v>
      </c>
    </row>
    <row r="332" spans="1:28" ht="30" customHeight="1">
      <c r="A332" s="175" t="s">
        <v>4012</v>
      </c>
      <c r="B332" s="175" t="s">
        <v>923</v>
      </c>
      <c r="C332" s="175" t="s">
        <v>924</v>
      </c>
      <c r="D332" s="175" t="s">
        <v>401</v>
      </c>
      <c r="E332" s="173">
        <v>0</v>
      </c>
      <c r="F332" s="175" t="s">
        <v>145</v>
      </c>
      <c r="G332" s="173">
        <v>0</v>
      </c>
      <c r="H332" s="175" t="s">
        <v>145</v>
      </c>
      <c r="I332" s="173">
        <v>0</v>
      </c>
      <c r="J332" s="175" t="s">
        <v>145</v>
      </c>
      <c r="K332" s="173">
        <v>0</v>
      </c>
      <c r="L332" s="175" t="s">
        <v>145</v>
      </c>
      <c r="M332" s="173">
        <v>0</v>
      </c>
      <c r="N332" s="175" t="s">
        <v>145</v>
      </c>
      <c r="O332" s="173">
        <v>0</v>
      </c>
      <c r="P332" s="173">
        <v>0</v>
      </c>
      <c r="Q332" s="173">
        <v>0</v>
      </c>
      <c r="R332" s="173">
        <v>0</v>
      </c>
      <c r="S332" s="173">
        <v>0</v>
      </c>
      <c r="T332" s="173">
        <v>0</v>
      </c>
      <c r="U332" s="173">
        <v>68563</v>
      </c>
      <c r="V332" s="173">
        <f t="shared" si="12"/>
        <v>68563</v>
      </c>
      <c r="W332" s="175" t="s">
        <v>2778</v>
      </c>
      <c r="X332" s="175" t="s">
        <v>145</v>
      </c>
      <c r="Y332" s="78" t="s">
        <v>1926</v>
      </c>
      <c r="Z332" s="78" t="s">
        <v>145</v>
      </c>
      <c r="AB332" s="78" t="s">
        <v>145</v>
      </c>
    </row>
    <row r="333" spans="1:28" ht="30" customHeight="1">
      <c r="A333" s="175" t="s">
        <v>4014</v>
      </c>
      <c r="B333" s="175" t="s">
        <v>925</v>
      </c>
      <c r="C333" s="175" t="s">
        <v>926</v>
      </c>
      <c r="D333" s="175" t="s">
        <v>401</v>
      </c>
      <c r="E333" s="173">
        <v>0</v>
      </c>
      <c r="F333" s="175" t="s">
        <v>145</v>
      </c>
      <c r="G333" s="173">
        <v>0</v>
      </c>
      <c r="H333" s="175" t="s">
        <v>145</v>
      </c>
      <c r="I333" s="173">
        <v>0</v>
      </c>
      <c r="J333" s="175" t="s">
        <v>145</v>
      </c>
      <c r="K333" s="173">
        <v>0</v>
      </c>
      <c r="L333" s="175" t="s">
        <v>2685</v>
      </c>
      <c r="M333" s="173">
        <v>0</v>
      </c>
      <c r="N333" s="175" t="s">
        <v>145</v>
      </c>
      <c r="O333" s="173">
        <v>0</v>
      </c>
      <c r="P333" s="173">
        <v>0</v>
      </c>
      <c r="Q333" s="173">
        <v>0</v>
      </c>
      <c r="R333" s="173">
        <v>0</v>
      </c>
      <c r="S333" s="173">
        <v>0</v>
      </c>
      <c r="T333" s="173">
        <v>173154</v>
      </c>
      <c r="U333" s="173">
        <v>0</v>
      </c>
      <c r="V333" s="173">
        <f t="shared" si="12"/>
        <v>173154</v>
      </c>
      <c r="W333" s="175" t="s">
        <v>2779</v>
      </c>
      <c r="X333" s="175" t="s">
        <v>145</v>
      </c>
      <c r="Y333" s="78" t="s">
        <v>1926</v>
      </c>
      <c r="Z333" s="78" t="s">
        <v>145</v>
      </c>
      <c r="AB333" s="78" t="s">
        <v>145</v>
      </c>
    </row>
    <row r="334" spans="1:28" ht="30" customHeight="1">
      <c r="A334" s="175" t="s">
        <v>4016</v>
      </c>
      <c r="B334" s="175" t="s">
        <v>927</v>
      </c>
      <c r="C334" s="175" t="s">
        <v>926</v>
      </c>
      <c r="D334" s="175" t="s">
        <v>401</v>
      </c>
      <c r="E334" s="173">
        <v>0</v>
      </c>
      <c r="F334" s="175" t="s">
        <v>145</v>
      </c>
      <c r="G334" s="173">
        <v>0</v>
      </c>
      <c r="H334" s="175" t="s">
        <v>145</v>
      </c>
      <c r="I334" s="173">
        <v>0</v>
      </c>
      <c r="J334" s="175" t="s">
        <v>145</v>
      </c>
      <c r="K334" s="173">
        <v>0</v>
      </c>
      <c r="L334" s="175" t="s">
        <v>2685</v>
      </c>
      <c r="M334" s="173">
        <v>0</v>
      </c>
      <c r="N334" s="175" t="s">
        <v>145</v>
      </c>
      <c r="O334" s="173">
        <v>0</v>
      </c>
      <c r="P334" s="173">
        <v>0</v>
      </c>
      <c r="Q334" s="173">
        <v>0</v>
      </c>
      <c r="R334" s="173">
        <v>0</v>
      </c>
      <c r="S334" s="173">
        <v>0</v>
      </c>
      <c r="T334" s="173">
        <v>173154</v>
      </c>
      <c r="U334" s="173">
        <v>0</v>
      </c>
      <c r="V334" s="173">
        <f t="shared" si="12"/>
        <v>173154</v>
      </c>
      <c r="W334" s="175" t="s">
        <v>2780</v>
      </c>
      <c r="X334" s="175" t="s">
        <v>145</v>
      </c>
      <c r="Y334" s="78" t="s">
        <v>1926</v>
      </c>
      <c r="Z334" s="78" t="s">
        <v>145</v>
      </c>
      <c r="AB334" s="78" t="s">
        <v>145</v>
      </c>
    </row>
    <row r="335" spans="1:28" ht="30" customHeight="1">
      <c r="A335" s="175" t="s">
        <v>4018</v>
      </c>
      <c r="B335" s="175" t="s">
        <v>928</v>
      </c>
      <c r="C335" s="175" t="s">
        <v>926</v>
      </c>
      <c r="D335" s="175" t="s">
        <v>401</v>
      </c>
      <c r="E335" s="173">
        <v>0</v>
      </c>
      <c r="F335" s="175" t="s">
        <v>145</v>
      </c>
      <c r="G335" s="173">
        <v>0</v>
      </c>
      <c r="H335" s="175" t="s">
        <v>145</v>
      </c>
      <c r="I335" s="173">
        <v>0</v>
      </c>
      <c r="J335" s="175" t="s">
        <v>145</v>
      </c>
      <c r="K335" s="173">
        <v>0</v>
      </c>
      <c r="L335" s="175" t="s">
        <v>2685</v>
      </c>
      <c r="M335" s="173">
        <v>0</v>
      </c>
      <c r="N335" s="175" t="s">
        <v>145</v>
      </c>
      <c r="O335" s="173">
        <v>0</v>
      </c>
      <c r="P335" s="173">
        <v>0</v>
      </c>
      <c r="Q335" s="173">
        <v>0</v>
      </c>
      <c r="R335" s="173">
        <v>0</v>
      </c>
      <c r="S335" s="173">
        <v>0</v>
      </c>
      <c r="T335" s="173">
        <v>173154</v>
      </c>
      <c r="U335" s="173">
        <v>0</v>
      </c>
      <c r="V335" s="173">
        <f t="shared" si="12"/>
        <v>173154</v>
      </c>
      <c r="W335" s="175" t="s">
        <v>2781</v>
      </c>
      <c r="X335" s="175" t="s">
        <v>145</v>
      </c>
      <c r="Y335" s="78" t="s">
        <v>1926</v>
      </c>
      <c r="Z335" s="78" t="s">
        <v>145</v>
      </c>
      <c r="AB335" s="78" t="s">
        <v>145</v>
      </c>
    </row>
    <row r="336" spans="1:28" ht="30" customHeight="1">
      <c r="A336" s="175" t="s">
        <v>4004</v>
      </c>
      <c r="B336" s="175" t="s">
        <v>915</v>
      </c>
      <c r="C336" s="175" t="s">
        <v>145</v>
      </c>
      <c r="D336" s="175" t="s">
        <v>401</v>
      </c>
      <c r="E336" s="173">
        <v>0</v>
      </c>
      <c r="F336" s="175" t="s">
        <v>145</v>
      </c>
      <c r="G336" s="173">
        <v>0</v>
      </c>
      <c r="H336" s="175" t="s">
        <v>145</v>
      </c>
      <c r="I336" s="173">
        <v>0</v>
      </c>
      <c r="J336" s="175" t="s">
        <v>145</v>
      </c>
      <c r="K336" s="173">
        <v>0</v>
      </c>
      <c r="L336" s="175" t="s">
        <v>145</v>
      </c>
      <c r="M336" s="173">
        <v>0</v>
      </c>
      <c r="N336" s="175" t="s">
        <v>2689</v>
      </c>
      <c r="O336" s="173">
        <v>0</v>
      </c>
      <c r="P336" s="173">
        <v>0</v>
      </c>
      <c r="Q336" s="173">
        <v>0</v>
      </c>
      <c r="R336" s="173">
        <v>0</v>
      </c>
      <c r="S336" s="173">
        <v>0</v>
      </c>
      <c r="T336" s="173">
        <v>0</v>
      </c>
      <c r="U336" s="173">
        <v>3520</v>
      </c>
      <c r="V336" s="173">
        <f t="shared" si="12"/>
        <v>3520</v>
      </c>
      <c r="W336" s="175" t="s">
        <v>2782</v>
      </c>
      <c r="X336" s="175" t="s">
        <v>145</v>
      </c>
      <c r="Y336" s="78" t="s">
        <v>1926</v>
      </c>
      <c r="Z336" s="78" t="s">
        <v>145</v>
      </c>
      <c r="AB336" s="78" t="s">
        <v>145</v>
      </c>
    </row>
    <row r="337" spans="1:28" ht="30" customHeight="1">
      <c r="A337" s="175" t="s">
        <v>4006</v>
      </c>
      <c r="B337" s="175" t="s">
        <v>916</v>
      </c>
      <c r="C337" s="175" t="s">
        <v>917</v>
      </c>
      <c r="D337" s="175" t="s">
        <v>401</v>
      </c>
      <c r="E337" s="173">
        <v>0</v>
      </c>
      <c r="F337" s="175" t="s">
        <v>145</v>
      </c>
      <c r="G337" s="173">
        <v>0</v>
      </c>
      <c r="H337" s="175" t="s">
        <v>145</v>
      </c>
      <c r="I337" s="173">
        <v>0</v>
      </c>
      <c r="J337" s="175" t="s">
        <v>145</v>
      </c>
      <c r="K337" s="173">
        <v>0</v>
      </c>
      <c r="L337" s="175" t="s">
        <v>145</v>
      </c>
      <c r="M337" s="173">
        <v>0</v>
      </c>
      <c r="N337" s="175" t="s">
        <v>2689</v>
      </c>
      <c r="O337" s="173">
        <v>0</v>
      </c>
      <c r="P337" s="173">
        <v>0</v>
      </c>
      <c r="Q337" s="173">
        <v>0</v>
      </c>
      <c r="R337" s="173">
        <v>0</v>
      </c>
      <c r="S337" s="173">
        <v>0</v>
      </c>
      <c r="T337" s="173">
        <v>0</v>
      </c>
      <c r="U337" s="173">
        <v>5810</v>
      </c>
      <c r="V337" s="173">
        <f t="shared" si="12"/>
        <v>5810</v>
      </c>
      <c r="W337" s="175" t="s">
        <v>2783</v>
      </c>
      <c r="X337" s="175" t="s">
        <v>145</v>
      </c>
      <c r="Y337" s="78" t="s">
        <v>1926</v>
      </c>
      <c r="Z337" s="78" t="s">
        <v>145</v>
      </c>
      <c r="AB337" s="78" t="s">
        <v>145</v>
      </c>
    </row>
    <row r="338" spans="1:28" ht="30" customHeight="1">
      <c r="A338" s="175" t="s">
        <v>4020</v>
      </c>
      <c r="B338" s="175" t="s">
        <v>929</v>
      </c>
      <c r="C338" s="175" t="s">
        <v>930</v>
      </c>
      <c r="D338" s="175" t="s">
        <v>401</v>
      </c>
      <c r="E338" s="173">
        <v>0</v>
      </c>
      <c r="F338" s="175" t="s">
        <v>145</v>
      </c>
      <c r="G338" s="173">
        <v>0</v>
      </c>
      <c r="H338" s="175" t="s">
        <v>145</v>
      </c>
      <c r="I338" s="173">
        <v>0</v>
      </c>
      <c r="J338" s="175" t="s">
        <v>145</v>
      </c>
      <c r="K338" s="173">
        <v>0</v>
      </c>
      <c r="L338" s="175" t="s">
        <v>145</v>
      </c>
      <c r="M338" s="173">
        <v>0</v>
      </c>
      <c r="N338" s="175" t="s">
        <v>2689</v>
      </c>
      <c r="O338" s="173">
        <v>0</v>
      </c>
      <c r="P338" s="173">
        <v>0</v>
      </c>
      <c r="Q338" s="173">
        <v>0</v>
      </c>
      <c r="R338" s="173">
        <v>0</v>
      </c>
      <c r="S338" s="173">
        <v>0</v>
      </c>
      <c r="T338" s="173">
        <v>0</v>
      </c>
      <c r="U338" s="173">
        <v>15990</v>
      </c>
      <c r="V338" s="173">
        <f t="shared" si="12"/>
        <v>15990</v>
      </c>
      <c r="W338" s="175" t="s">
        <v>2784</v>
      </c>
      <c r="X338" s="175" t="s">
        <v>145</v>
      </c>
      <c r="Y338" s="78" t="s">
        <v>1926</v>
      </c>
      <c r="Z338" s="78" t="s">
        <v>145</v>
      </c>
      <c r="AB338" s="78" t="s">
        <v>145</v>
      </c>
    </row>
    <row r="339" spans="1:28" ht="30" customHeight="1">
      <c r="A339" s="175" t="s">
        <v>4022</v>
      </c>
      <c r="B339" s="175" t="s">
        <v>931</v>
      </c>
      <c r="C339" s="175" t="s">
        <v>932</v>
      </c>
      <c r="D339" s="175" t="s">
        <v>401</v>
      </c>
      <c r="E339" s="173">
        <v>0</v>
      </c>
      <c r="F339" s="175" t="s">
        <v>145</v>
      </c>
      <c r="G339" s="173">
        <v>0</v>
      </c>
      <c r="H339" s="175" t="s">
        <v>145</v>
      </c>
      <c r="I339" s="173">
        <v>0</v>
      </c>
      <c r="J339" s="175" t="s">
        <v>145</v>
      </c>
      <c r="K339" s="173">
        <v>0</v>
      </c>
      <c r="L339" s="175" t="s">
        <v>145</v>
      </c>
      <c r="M339" s="173">
        <v>0</v>
      </c>
      <c r="N339" s="175" t="s">
        <v>2689</v>
      </c>
      <c r="O339" s="173">
        <v>0</v>
      </c>
      <c r="P339" s="173">
        <v>0</v>
      </c>
      <c r="Q339" s="173">
        <v>0</v>
      </c>
      <c r="R339" s="173">
        <v>0</v>
      </c>
      <c r="S339" s="173">
        <v>0</v>
      </c>
      <c r="T339" s="173">
        <v>0</v>
      </c>
      <c r="U339" s="173">
        <v>56690</v>
      </c>
      <c r="V339" s="173">
        <f t="shared" si="12"/>
        <v>56690</v>
      </c>
      <c r="W339" s="175" t="s">
        <v>2785</v>
      </c>
      <c r="X339" s="175" t="s">
        <v>145</v>
      </c>
      <c r="Y339" s="78" t="s">
        <v>1926</v>
      </c>
      <c r="Z339" s="78" t="s">
        <v>145</v>
      </c>
      <c r="AB339" s="78" t="s">
        <v>145</v>
      </c>
    </row>
    <row r="340" spans="1:28" ht="30" customHeight="1">
      <c r="A340" s="175" t="s">
        <v>4714</v>
      </c>
      <c r="B340" s="175" t="s">
        <v>501</v>
      </c>
      <c r="C340" s="175" t="s">
        <v>1605</v>
      </c>
      <c r="D340" s="175" t="s">
        <v>1606</v>
      </c>
      <c r="E340" s="173">
        <v>16664</v>
      </c>
      <c r="F340" s="175" t="s">
        <v>145</v>
      </c>
      <c r="G340" s="173">
        <v>0</v>
      </c>
      <c r="H340" s="175" t="s">
        <v>145</v>
      </c>
      <c r="I340" s="173">
        <v>0</v>
      </c>
      <c r="J340" s="175" t="s">
        <v>145</v>
      </c>
      <c r="K340" s="173">
        <v>0</v>
      </c>
      <c r="L340" s="175" t="s">
        <v>145</v>
      </c>
      <c r="M340" s="173">
        <v>0</v>
      </c>
      <c r="N340" s="175" t="s">
        <v>145</v>
      </c>
      <c r="O340" s="173">
        <f>SMALL(E340:M340,COUNTIF(E340:M340,0)+1)</f>
        <v>16664</v>
      </c>
      <c r="P340" s="173">
        <v>20226</v>
      </c>
      <c r="Q340" s="173">
        <v>0</v>
      </c>
      <c r="R340" s="173">
        <v>0</v>
      </c>
      <c r="S340" s="173">
        <v>0</v>
      </c>
      <c r="T340" s="173">
        <v>0</v>
      </c>
      <c r="U340" s="173">
        <v>0</v>
      </c>
      <c r="V340" s="173">
        <v>0</v>
      </c>
      <c r="W340" s="175" t="s">
        <v>2786</v>
      </c>
      <c r="X340" s="175" t="s">
        <v>145</v>
      </c>
      <c r="Y340" s="78" t="s">
        <v>2695</v>
      </c>
      <c r="Z340" s="78" t="s">
        <v>145</v>
      </c>
      <c r="AB340" s="78" t="s">
        <v>145</v>
      </c>
    </row>
    <row r="341" spans="1:28" ht="30" customHeight="1">
      <c r="A341" s="175" t="s">
        <v>4717</v>
      </c>
      <c r="B341" s="175" t="s">
        <v>501</v>
      </c>
      <c r="C341" s="175" t="s">
        <v>1607</v>
      </c>
      <c r="D341" s="175" t="s">
        <v>1606</v>
      </c>
      <c r="E341" s="173">
        <v>15176</v>
      </c>
      <c r="F341" s="175" t="s">
        <v>145</v>
      </c>
      <c r="G341" s="173">
        <v>0</v>
      </c>
      <c r="H341" s="175" t="s">
        <v>145</v>
      </c>
      <c r="I341" s="173">
        <v>0</v>
      </c>
      <c r="J341" s="175" t="s">
        <v>145</v>
      </c>
      <c r="K341" s="173">
        <v>0</v>
      </c>
      <c r="L341" s="175" t="s">
        <v>145</v>
      </c>
      <c r="M341" s="173">
        <v>0</v>
      </c>
      <c r="N341" s="175" t="s">
        <v>145</v>
      </c>
      <c r="O341" s="173">
        <f>SMALL(E341:M341,COUNTIF(E341:M341,0)+1)</f>
        <v>15176</v>
      </c>
      <c r="P341" s="173">
        <v>23744</v>
      </c>
      <c r="Q341" s="173">
        <v>0</v>
      </c>
      <c r="R341" s="173">
        <v>0</v>
      </c>
      <c r="S341" s="173">
        <v>0</v>
      </c>
      <c r="T341" s="173">
        <v>0</v>
      </c>
      <c r="U341" s="173">
        <v>0</v>
      </c>
      <c r="V341" s="173">
        <v>0</v>
      </c>
      <c r="W341" s="175" t="s">
        <v>2787</v>
      </c>
      <c r="X341" s="175" t="s">
        <v>145</v>
      </c>
      <c r="Y341" s="78" t="s">
        <v>2695</v>
      </c>
      <c r="Z341" s="78" t="s">
        <v>145</v>
      </c>
      <c r="AB341" s="78" t="s">
        <v>145</v>
      </c>
    </row>
    <row r="342" spans="1:28" ht="30" customHeight="1">
      <c r="A342" s="175" t="s">
        <v>3984</v>
      </c>
      <c r="B342" s="175" t="s">
        <v>896</v>
      </c>
      <c r="C342" s="175" t="s">
        <v>897</v>
      </c>
      <c r="D342" s="175" t="s">
        <v>898</v>
      </c>
      <c r="E342" s="173">
        <v>37860</v>
      </c>
      <c r="F342" s="175" t="s">
        <v>145</v>
      </c>
      <c r="G342" s="173">
        <v>0</v>
      </c>
      <c r="H342" s="175" t="s">
        <v>145</v>
      </c>
      <c r="I342" s="173">
        <v>0</v>
      </c>
      <c r="J342" s="175" t="s">
        <v>145</v>
      </c>
      <c r="K342" s="173">
        <v>0</v>
      </c>
      <c r="L342" s="175" t="s">
        <v>145</v>
      </c>
      <c r="M342" s="173">
        <v>0</v>
      </c>
      <c r="N342" s="175" t="s">
        <v>145</v>
      </c>
      <c r="O342" s="173">
        <f>SMALL(E342:M342,COUNTIF(E342:M342,0)+1)</f>
        <v>37860</v>
      </c>
      <c r="P342" s="173">
        <v>12620</v>
      </c>
      <c r="Q342" s="173">
        <v>12620</v>
      </c>
      <c r="R342" s="173">
        <v>0</v>
      </c>
      <c r="S342" s="173">
        <v>0</v>
      </c>
      <c r="T342" s="173">
        <v>0</v>
      </c>
      <c r="U342" s="173">
        <v>0</v>
      </c>
      <c r="V342" s="173">
        <f>SMALL(Q342:U342,COUNTIF(Q342:U342,0)+1)</f>
        <v>12620</v>
      </c>
      <c r="W342" s="175" t="s">
        <v>2789</v>
      </c>
      <c r="X342" s="175" t="s">
        <v>145</v>
      </c>
      <c r="Y342" s="78" t="s">
        <v>2695</v>
      </c>
      <c r="Z342" s="78" t="s">
        <v>145</v>
      </c>
      <c r="AB342" s="78" t="s">
        <v>145</v>
      </c>
    </row>
    <row r="343" spans="1:28" ht="30" customHeight="1">
      <c r="A343" s="175" t="s">
        <v>5492</v>
      </c>
      <c r="B343" s="175" t="s">
        <v>1558</v>
      </c>
      <c r="C343" s="175" t="s">
        <v>1802</v>
      </c>
      <c r="D343" s="175" t="s">
        <v>381</v>
      </c>
      <c r="E343" s="173">
        <v>0</v>
      </c>
      <c r="F343" s="175" t="s">
        <v>145</v>
      </c>
      <c r="G343" s="173">
        <v>0</v>
      </c>
      <c r="H343" s="175" t="s">
        <v>145</v>
      </c>
      <c r="I343" s="173">
        <v>0</v>
      </c>
      <c r="J343" s="175" t="s">
        <v>145</v>
      </c>
      <c r="K343" s="173">
        <v>0</v>
      </c>
      <c r="L343" s="175" t="s">
        <v>145</v>
      </c>
      <c r="M343" s="173">
        <v>0</v>
      </c>
      <c r="N343" s="175" t="s">
        <v>2698</v>
      </c>
      <c r="O343" s="173">
        <v>0</v>
      </c>
      <c r="P343" s="173">
        <v>0</v>
      </c>
      <c r="Q343" s="173">
        <v>0</v>
      </c>
      <c r="R343" s="173">
        <v>0</v>
      </c>
      <c r="S343" s="173">
        <v>0</v>
      </c>
      <c r="T343" s="173">
        <v>0</v>
      </c>
      <c r="U343" s="173">
        <v>1753</v>
      </c>
      <c r="V343" s="173">
        <f>SMALL(Q343:U343,COUNTIF(Q343:U343,0)+1)</f>
        <v>1753</v>
      </c>
      <c r="W343" s="175" t="s">
        <v>2790</v>
      </c>
      <c r="X343" s="175" t="s">
        <v>145</v>
      </c>
      <c r="Y343" s="78" t="s">
        <v>145</v>
      </c>
      <c r="Z343" s="78" t="s">
        <v>145</v>
      </c>
      <c r="AB343" s="78" t="s">
        <v>145</v>
      </c>
    </row>
    <row r="344" spans="1:28" ht="30" customHeight="1">
      <c r="A344" s="175" t="s">
        <v>5490</v>
      </c>
      <c r="B344" s="175" t="s">
        <v>1799</v>
      </c>
      <c r="C344" s="175" t="s">
        <v>1800</v>
      </c>
      <c r="D344" s="175" t="s">
        <v>1801</v>
      </c>
      <c r="E344" s="173">
        <v>0</v>
      </c>
      <c r="F344" s="175" t="s">
        <v>145</v>
      </c>
      <c r="G344" s="173">
        <v>0</v>
      </c>
      <c r="H344" s="175" t="s">
        <v>145</v>
      </c>
      <c r="I344" s="173">
        <v>0</v>
      </c>
      <c r="J344" s="175" t="s">
        <v>145</v>
      </c>
      <c r="K344" s="173">
        <v>0</v>
      </c>
      <c r="L344" s="175" t="s">
        <v>145</v>
      </c>
      <c r="M344" s="173">
        <v>0</v>
      </c>
      <c r="N344" s="175" t="s">
        <v>2700</v>
      </c>
      <c r="O344" s="173">
        <v>0</v>
      </c>
      <c r="P344" s="173">
        <v>0</v>
      </c>
      <c r="Q344" s="173">
        <v>0</v>
      </c>
      <c r="R344" s="173">
        <v>0</v>
      </c>
      <c r="S344" s="173">
        <v>0</v>
      </c>
      <c r="T344" s="173">
        <v>0</v>
      </c>
      <c r="U344" s="173">
        <v>111</v>
      </c>
      <c r="V344" s="173">
        <f>SMALL(Q344:U344,COUNTIF(Q344:U344,0)+1)</f>
        <v>111</v>
      </c>
      <c r="W344" s="175" t="s">
        <v>2792</v>
      </c>
      <c r="X344" s="175" t="s">
        <v>145</v>
      </c>
      <c r="Y344" s="78" t="s">
        <v>145</v>
      </c>
      <c r="Z344" s="78" t="s">
        <v>145</v>
      </c>
      <c r="AB344" s="78" t="s">
        <v>145</v>
      </c>
    </row>
    <row r="345" spans="1:28" ht="30" customHeight="1">
      <c r="A345" s="175" t="s">
        <v>4472</v>
      </c>
      <c r="B345" s="175" t="s">
        <v>1516</v>
      </c>
      <c r="C345" s="175" t="s">
        <v>1514</v>
      </c>
      <c r="D345" s="175" t="s">
        <v>1515</v>
      </c>
      <c r="E345" s="173">
        <v>0</v>
      </c>
      <c r="F345" s="175" t="s">
        <v>145</v>
      </c>
      <c r="G345" s="173">
        <v>0</v>
      </c>
      <c r="H345" s="175" t="s">
        <v>145</v>
      </c>
      <c r="I345" s="173">
        <v>0</v>
      </c>
      <c r="J345" s="175" t="s">
        <v>145</v>
      </c>
      <c r="K345" s="173">
        <v>0</v>
      </c>
      <c r="L345" s="175" t="s">
        <v>145</v>
      </c>
      <c r="M345" s="173">
        <v>0</v>
      </c>
      <c r="N345" s="175" t="s">
        <v>145</v>
      </c>
      <c r="O345" s="173">
        <v>0</v>
      </c>
      <c r="P345" s="173">
        <v>169804</v>
      </c>
      <c r="Q345" s="173">
        <v>0</v>
      </c>
      <c r="R345" s="173">
        <v>0</v>
      </c>
      <c r="S345" s="173">
        <v>0</v>
      </c>
      <c r="T345" s="173">
        <v>0</v>
      </c>
      <c r="U345" s="173">
        <v>0</v>
      </c>
      <c r="V345" s="173">
        <v>0</v>
      </c>
      <c r="W345" s="175" t="s">
        <v>2702</v>
      </c>
      <c r="X345" s="175" t="s">
        <v>145</v>
      </c>
      <c r="Y345" s="78" t="s">
        <v>2703</v>
      </c>
      <c r="Z345" s="78" t="s">
        <v>145</v>
      </c>
      <c r="AB345" s="78" t="s">
        <v>145</v>
      </c>
    </row>
    <row r="346" spans="1:28" ht="30" customHeight="1">
      <c r="A346" s="175" t="s">
        <v>4533</v>
      </c>
      <c r="B346" s="175" t="s">
        <v>1565</v>
      </c>
      <c r="C346" s="175" t="s">
        <v>1514</v>
      </c>
      <c r="D346" s="175" t="s">
        <v>1515</v>
      </c>
      <c r="E346" s="173">
        <v>0</v>
      </c>
      <c r="F346" s="175" t="s">
        <v>145</v>
      </c>
      <c r="G346" s="173">
        <v>0</v>
      </c>
      <c r="H346" s="175" t="s">
        <v>145</v>
      </c>
      <c r="I346" s="173">
        <v>0</v>
      </c>
      <c r="J346" s="175" t="s">
        <v>145</v>
      </c>
      <c r="K346" s="173">
        <v>0</v>
      </c>
      <c r="L346" s="175" t="s">
        <v>145</v>
      </c>
      <c r="M346" s="173">
        <v>0</v>
      </c>
      <c r="N346" s="175" t="s">
        <v>145</v>
      </c>
      <c r="O346" s="173">
        <v>0</v>
      </c>
      <c r="P346" s="173">
        <v>221506</v>
      </c>
      <c r="Q346" s="173">
        <v>0</v>
      </c>
      <c r="R346" s="173">
        <v>0</v>
      </c>
      <c r="S346" s="173">
        <v>0</v>
      </c>
      <c r="T346" s="173">
        <v>0</v>
      </c>
      <c r="U346" s="173">
        <v>0</v>
      </c>
      <c r="V346" s="173">
        <v>0</v>
      </c>
      <c r="W346" s="175" t="s">
        <v>2704</v>
      </c>
      <c r="X346" s="175" t="s">
        <v>145</v>
      </c>
      <c r="Y346" s="78" t="s">
        <v>2703</v>
      </c>
      <c r="Z346" s="78" t="s">
        <v>145</v>
      </c>
      <c r="AB346" s="78" t="s">
        <v>145</v>
      </c>
    </row>
    <row r="347" spans="1:28" ht="30" customHeight="1">
      <c r="A347" s="175" t="s">
        <v>4574</v>
      </c>
      <c r="B347" s="175" t="s">
        <v>3106</v>
      </c>
      <c r="C347" s="175" t="s">
        <v>1514</v>
      </c>
      <c r="D347" s="175" t="s">
        <v>1515</v>
      </c>
      <c r="E347" s="173">
        <v>0</v>
      </c>
      <c r="F347" s="175" t="s">
        <v>145</v>
      </c>
      <c r="G347" s="173">
        <v>0</v>
      </c>
      <c r="H347" s="175" t="s">
        <v>145</v>
      </c>
      <c r="I347" s="173">
        <v>0</v>
      </c>
      <c r="J347" s="175" t="s">
        <v>145</v>
      </c>
      <c r="K347" s="173">
        <v>0</v>
      </c>
      <c r="L347" s="175" t="s">
        <v>145</v>
      </c>
      <c r="M347" s="173">
        <v>0</v>
      </c>
      <c r="N347" s="175" t="s">
        <v>145</v>
      </c>
      <c r="O347" s="173">
        <v>0</v>
      </c>
      <c r="P347" s="173">
        <v>232099</v>
      </c>
      <c r="Q347" s="173">
        <v>0</v>
      </c>
      <c r="R347" s="173">
        <v>0</v>
      </c>
      <c r="S347" s="173">
        <v>0</v>
      </c>
      <c r="T347" s="173">
        <v>0</v>
      </c>
      <c r="U347" s="173">
        <v>0</v>
      </c>
      <c r="V347" s="173">
        <v>0</v>
      </c>
      <c r="W347" s="175" t="s">
        <v>2705</v>
      </c>
      <c r="X347" s="175" t="s">
        <v>145</v>
      </c>
      <c r="Y347" s="78" t="s">
        <v>2703</v>
      </c>
      <c r="Z347" s="78" t="s">
        <v>145</v>
      </c>
      <c r="AB347" s="78" t="s">
        <v>145</v>
      </c>
    </row>
    <row r="348" spans="1:28" ht="30" customHeight="1">
      <c r="A348" s="175" t="s">
        <v>4613</v>
      </c>
      <c r="B348" s="175" t="s">
        <v>1807</v>
      </c>
      <c r="C348" s="175" t="s">
        <v>1514</v>
      </c>
      <c r="D348" s="175" t="s">
        <v>1515</v>
      </c>
      <c r="E348" s="173">
        <v>0</v>
      </c>
      <c r="F348" s="175" t="s">
        <v>145</v>
      </c>
      <c r="G348" s="173">
        <v>0</v>
      </c>
      <c r="H348" s="175" t="s">
        <v>145</v>
      </c>
      <c r="I348" s="173">
        <v>0</v>
      </c>
      <c r="J348" s="175" t="s">
        <v>145</v>
      </c>
      <c r="K348" s="173">
        <v>0</v>
      </c>
      <c r="L348" s="175" t="s">
        <v>145</v>
      </c>
      <c r="M348" s="173">
        <v>0</v>
      </c>
      <c r="N348" s="175" t="s">
        <v>145</v>
      </c>
      <c r="O348" s="173">
        <v>0</v>
      </c>
      <c r="P348" s="173">
        <v>279433</v>
      </c>
      <c r="Q348" s="173">
        <v>0</v>
      </c>
      <c r="R348" s="173">
        <v>0</v>
      </c>
      <c r="S348" s="173">
        <v>0</v>
      </c>
      <c r="T348" s="173">
        <v>0</v>
      </c>
      <c r="U348" s="173">
        <v>0</v>
      </c>
      <c r="V348" s="173">
        <v>0</v>
      </c>
      <c r="W348" s="175" t="s">
        <v>2706</v>
      </c>
      <c r="X348" s="175" t="s">
        <v>145</v>
      </c>
      <c r="Y348" s="78" t="s">
        <v>2703</v>
      </c>
      <c r="Z348" s="78" t="s">
        <v>145</v>
      </c>
      <c r="AB348" s="78" t="s">
        <v>145</v>
      </c>
    </row>
    <row r="349" spans="1:28" ht="30" customHeight="1">
      <c r="A349" s="175" t="s">
        <v>4516</v>
      </c>
      <c r="B349" s="175" t="s">
        <v>1553</v>
      </c>
      <c r="C349" s="175" t="s">
        <v>1514</v>
      </c>
      <c r="D349" s="175" t="s">
        <v>1515</v>
      </c>
      <c r="E349" s="173">
        <v>0</v>
      </c>
      <c r="F349" s="175" t="s">
        <v>145</v>
      </c>
      <c r="G349" s="173">
        <v>0</v>
      </c>
      <c r="H349" s="175" t="s">
        <v>145</v>
      </c>
      <c r="I349" s="173">
        <v>0</v>
      </c>
      <c r="J349" s="175" t="s">
        <v>145</v>
      </c>
      <c r="K349" s="173">
        <v>0</v>
      </c>
      <c r="L349" s="175" t="s">
        <v>145</v>
      </c>
      <c r="M349" s="173">
        <v>0</v>
      </c>
      <c r="N349" s="175" t="s">
        <v>145</v>
      </c>
      <c r="O349" s="173">
        <v>0</v>
      </c>
      <c r="P349" s="173">
        <v>272831</v>
      </c>
      <c r="Q349" s="173">
        <v>0</v>
      </c>
      <c r="R349" s="173">
        <v>0</v>
      </c>
      <c r="S349" s="173">
        <v>0</v>
      </c>
      <c r="T349" s="173">
        <v>0</v>
      </c>
      <c r="U349" s="173">
        <v>0</v>
      </c>
      <c r="V349" s="173">
        <v>0</v>
      </c>
      <c r="W349" s="175" t="s">
        <v>2707</v>
      </c>
      <c r="X349" s="175" t="s">
        <v>145</v>
      </c>
      <c r="Y349" s="78" t="s">
        <v>2703</v>
      </c>
      <c r="Z349" s="78" t="s">
        <v>145</v>
      </c>
      <c r="AB349" s="78" t="s">
        <v>145</v>
      </c>
    </row>
    <row r="350" spans="1:28" ht="30" customHeight="1">
      <c r="A350" s="175" t="s">
        <v>5918</v>
      </c>
      <c r="B350" s="175" t="s">
        <v>1833</v>
      </c>
      <c r="C350" s="175" t="s">
        <v>1514</v>
      </c>
      <c r="D350" s="175" t="s">
        <v>1515</v>
      </c>
      <c r="E350" s="173">
        <v>0</v>
      </c>
      <c r="F350" s="175" t="s">
        <v>145</v>
      </c>
      <c r="G350" s="173">
        <v>0</v>
      </c>
      <c r="H350" s="175" t="s">
        <v>145</v>
      </c>
      <c r="I350" s="173">
        <v>0</v>
      </c>
      <c r="J350" s="175" t="s">
        <v>145</v>
      </c>
      <c r="K350" s="173">
        <v>0</v>
      </c>
      <c r="L350" s="175" t="s">
        <v>145</v>
      </c>
      <c r="M350" s="173">
        <v>0</v>
      </c>
      <c r="N350" s="175" t="s">
        <v>145</v>
      </c>
      <c r="O350" s="173">
        <v>0</v>
      </c>
      <c r="P350" s="173">
        <v>264104</v>
      </c>
      <c r="Q350" s="173">
        <v>0</v>
      </c>
      <c r="R350" s="173">
        <v>0</v>
      </c>
      <c r="S350" s="173">
        <v>0</v>
      </c>
      <c r="T350" s="173">
        <v>0</v>
      </c>
      <c r="U350" s="173">
        <v>0</v>
      </c>
      <c r="V350" s="173">
        <v>0</v>
      </c>
      <c r="W350" s="175" t="s">
        <v>2708</v>
      </c>
      <c r="X350" s="175" t="s">
        <v>145</v>
      </c>
      <c r="Y350" s="78" t="s">
        <v>2703</v>
      </c>
      <c r="Z350" s="78" t="s">
        <v>145</v>
      </c>
      <c r="AB350" s="78" t="s">
        <v>145</v>
      </c>
    </row>
    <row r="351" spans="1:28" ht="30" customHeight="1">
      <c r="A351" s="175" t="s">
        <v>5291</v>
      </c>
      <c r="B351" s="175" t="s">
        <v>1758</v>
      </c>
      <c r="C351" s="175" t="s">
        <v>1514</v>
      </c>
      <c r="D351" s="175" t="s">
        <v>1515</v>
      </c>
      <c r="E351" s="173">
        <v>0</v>
      </c>
      <c r="F351" s="175" t="s">
        <v>145</v>
      </c>
      <c r="G351" s="173">
        <v>0</v>
      </c>
      <c r="H351" s="175" t="s">
        <v>145</v>
      </c>
      <c r="I351" s="173">
        <v>0</v>
      </c>
      <c r="J351" s="175" t="s">
        <v>145</v>
      </c>
      <c r="K351" s="173">
        <v>0</v>
      </c>
      <c r="L351" s="175" t="s">
        <v>145</v>
      </c>
      <c r="M351" s="173">
        <v>0</v>
      </c>
      <c r="N351" s="175" t="s">
        <v>145</v>
      </c>
      <c r="O351" s="173">
        <v>0</v>
      </c>
      <c r="P351" s="173">
        <v>237754</v>
      </c>
      <c r="Q351" s="173">
        <v>0</v>
      </c>
      <c r="R351" s="173">
        <v>0</v>
      </c>
      <c r="S351" s="173">
        <v>0</v>
      </c>
      <c r="T351" s="173">
        <v>0</v>
      </c>
      <c r="U351" s="173">
        <v>0</v>
      </c>
      <c r="V351" s="173">
        <v>0</v>
      </c>
      <c r="W351" s="175" t="s">
        <v>2709</v>
      </c>
      <c r="X351" s="175" t="s">
        <v>145</v>
      </c>
      <c r="Y351" s="78" t="s">
        <v>2703</v>
      </c>
      <c r="Z351" s="78" t="s">
        <v>145</v>
      </c>
      <c r="AB351" s="78" t="s">
        <v>145</v>
      </c>
    </row>
    <row r="352" spans="1:28" ht="30" customHeight="1">
      <c r="A352" s="175" t="s">
        <v>6253</v>
      </c>
      <c r="B352" s="175" t="s">
        <v>1885</v>
      </c>
      <c r="C352" s="175" t="s">
        <v>1514</v>
      </c>
      <c r="D352" s="175" t="s">
        <v>1515</v>
      </c>
      <c r="E352" s="173">
        <v>0</v>
      </c>
      <c r="F352" s="175" t="s">
        <v>145</v>
      </c>
      <c r="G352" s="173">
        <v>0</v>
      </c>
      <c r="H352" s="175" t="s">
        <v>145</v>
      </c>
      <c r="I352" s="173">
        <v>0</v>
      </c>
      <c r="J352" s="175" t="s">
        <v>145</v>
      </c>
      <c r="K352" s="173">
        <v>0</v>
      </c>
      <c r="L352" s="175" t="s">
        <v>145</v>
      </c>
      <c r="M352" s="173">
        <v>0</v>
      </c>
      <c r="N352" s="175" t="s">
        <v>145</v>
      </c>
      <c r="O352" s="173">
        <v>0</v>
      </c>
      <c r="P352" s="173">
        <v>219236</v>
      </c>
      <c r="Q352" s="173">
        <v>0</v>
      </c>
      <c r="R352" s="173">
        <v>0</v>
      </c>
      <c r="S352" s="173">
        <v>0</v>
      </c>
      <c r="T352" s="173">
        <v>0</v>
      </c>
      <c r="U352" s="173">
        <v>0</v>
      </c>
      <c r="V352" s="173">
        <v>0</v>
      </c>
      <c r="W352" s="175" t="s">
        <v>2710</v>
      </c>
      <c r="X352" s="175" t="s">
        <v>145</v>
      </c>
      <c r="Y352" s="78" t="s">
        <v>2703</v>
      </c>
      <c r="Z352" s="78" t="s">
        <v>145</v>
      </c>
      <c r="AB352" s="78" t="s">
        <v>145</v>
      </c>
    </row>
    <row r="353" spans="1:28" ht="30" customHeight="1">
      <c r="A353" s="175" t="s">
        <v>4603</v>
      </c>
      <c r="B353" s="175" t="s">
        <v>2949</v>
      </c>
      <c r="C353" s="175" t="s">
        <v>1514</v>
      </c>
      <c r="D353" s="175" t="s">
        <v>1515</v>
      </c>
      <c r="E353" s="173">
        <v>0</v>
      </c>
      <c r="F353" s="175" t="s">
        <v>145</v>
      </c>
      <c r="G353" s="173">
        <v>0</v>
      </c>
      <c r="H353" s="175" t="s">
        <v>145</v>
      </c>
      <c r="I353" s="173">
        <v>0</v>
      </c>
      <c r="J353" s="175" t="s">
        <v>145</v>
      </c>
      <c r="K353" s="173">
        <v>0</v>
      </c>
      <c r="L353" s="175" t="s">
        <v>145</v>
      </c>
      <c r="M353" s="173">
        <v>0</v>
      </c>
      <c r="N353" s="175" t="s">
        <v>145</v>
      </c>
      <c r="O353" s="173">
        <v>0</v>
      </c>
      <c r="P353" s="173">
        <v>250239</v>
      </c>
      <c r="Q353" s="173">
        <v>0</v>
      </c>
      <c r="R353" s="173">
        <v>0</v>
      </c>
      <c r="S353" s="173">
        <v>0</v>
      </c>
      <c r="T353" s="173">
        <v>0</v>
      </c>
      <c r="U353" s="173">
        <v>0</v>
      </c>
      <c r="V353" s="173">
        <v>0</v>
      </c>
      <c r="W353" s="175" t="s">
        <v>2711</v>
      </c>
      <c r="X353" s="175" t="s">
        <v>145</v>
      </c>
      <c r="Y353" s="78" t="s">
        <v>2703</v>
      </c>
      <c r="Z353" s="78" t="s">
        <v>145</v>
      </c>
      <c r="AB353" s="78" t="s">
        <v>145</v>
      </c>
    </row>
    <row r="354" spans="1:28" ht="30" customHeight="1">
      <c r="A354" s="175" t="s">
        <v>4632</v>
      </c>
      <c r="B354" s="175" t="s">
        <v>1853</v>
      </c>
      <c r="C354" s="175" t="s">
        <v>1514</v>
      </c>
      <c r="D354" s="175" t="s">
        <v>1515</v>
      </c>
      <c r="E354" s="173">
        <v>0</v>
      </c>
      <c r="F354" s="175" t="s">
        <v>145</v>
      </c>
      <c r="G354" s="173">
        <v>0</v>
      </c>
      <c r="H354" s="175" t="s">
        <v>145</v>
      </c>
      <c r="I354" s="173">
        <v>0</v>
      </c>
      <c r="J354" s="175" t="s">
        <v>145</v>
      </c>
      <c r="K354" s="173">
        <v>0</v>
      </c>
      <c r="L354" s="175" t="s">
        <v>145</v>
      </c>
      <c r="M354" s="173">
        <v>0</v>
      </c>
      <c r="N354" s="175" t="s">
        <v>145</v>
      </c>
      <c r="O354" s="173">
        <v>0</v>
      </c>
      <c r="P354" s="173">
        <v>278326</v>
      </c>
      <c r="Q354" s="173">
        <v>0</v>
      </c>
      <c r="R354" s="173">
        <v>0</v>
      </c>
      <c r="S354" s="173">
        <v>0</v>
      </c>
      <c r="T354" s="173">
        <v>0</v>
      </c>
      <c r="U354" s="173">
        <v>0</v>
      </c>
      <c r="V354" s="173">
        <v>0</v>
      </c>
      <c r="W354" s="175" t="s">
        <v>2712</v>
      </c>
      <c r="X354" s="175" t="s">
        <v>145</v>
      </c>
      <c r="Y354" s="78" t="s">
        <v>2703</v>
      </c>
      <c r="Z354" s="78" t="s">
        <v>145</v>
      </c>
      <c r="AB354" s="78" t="s">
        <v>145</v>
      </c>
    </row>
    <row r="355" spans="1:28" ht="30" customHeight="1">
      <c r="A355" s="175" t="s">
        <v>4556</v>
      </c>
      <c r="B355" s="175" t="s">
        <v>1579</v>
      </c>
      <c r="C355" s="175" t="s">
        <v>1514</v>
      </c>
      <c r="D355" s="175" t="s">
        <v>1515</v>
      </c>
      <c r="E355" s="173">
        <v>0</v>
      </c>
      <c r="F355" s="175" t="s">
        <v>145</v>
      </c>
      <c r="G355" s="173">
        <v>0</v>
      </c>
      <c r="H355" s="175" t="s">
        <v>145</v>
      </c>
      <c r="I355" s="173">
        <v>0</v>
      </c>
      <c r="J355" s="175" t="s">
        <v>145</v>
      </c>
      <c r="K355" s="173">
        <v>0</v>
      </c>
      <c r="L355" s="175" t="s">
        <v>145</v>
      </c>
      <c r="M355" s="173">
        <v>0</v>
      </c>
      <c r="N355" s="175" t="s">
        <v>145</v>
      </c>
      <c r="O355" s="173">
        <v>0</v>
      </c>
      <c r="P355" s="173">
        <v>266361</v>
      </c>
      <c r="Q355" s="173">
        <v>0</v>
      </c>
      <c r="R355" s="173">
        <v>0</v>
      </c>
      <c r="S355" s="173">
        <v>0</v>
      </c>
      <c r="T355" s="173">
        <v>0</v>
      </c>
      <c r="U355" s="173">
        <v>0</v>
      </c>
      <c r="V355" s="173">
        <v>0</v>
      </c>
      <c r="W355" s="175" t="s">
        <v>2713</v>
      </c>
      <c r="X355" s="175" t="s">
        <v>145</v>
      </c>
      <c r="Y355" s="78" t="s">
        <v>2703</v>
      </c>
      <c r="Z355" s="78" t="s">
        <v>145</v>
      </c>
      <c r="AB355" s="78" t="s">
        <v>145</v>
      </c>
    </row>
    <row r="356" spans="1:28" ht="30" customHeight="1">
      <c r="A356" s="175" t="s">
        <v>5475</v>
      </c>
      <c r="B356" s="175" t="s">
        <v>1792</v>
      </c>
      <c r="C356" s="175" t="s">
        <v>1514</v>
      </c>
      <c r="D356" s="175" t="s">
        <v>1515</v>
      </c>
      <c r="E356" s="173">
        <v>0</v>
      </c>
      <c r="F356" s="175" t="s">
        <v>145</v>
      </c>
      <c r="G356" s="173">
        <v>0</v>
      </c>
      <c r="H356" s="175" t="s">
        <v>145</v>
      </c>
      <c r="I356" s="173">
        <v>0</v>
      </c>
      <c r="J356" s="175" t="s">
        <v>145</v>
      </c>
      <c r="K356" s="173">
        <v>0</v>
      </c>
      <c r="L356" s="175" t="s">
        <v>145</v>
      </c>
      <c r="M356" s="173">
        <v>0</v>
      </c>
      <c r="N356" s="175" t="s">
        <v>145</v>
      </c>
      <c r="O356" s="173">
        <v>0</v>
      </c>
      <c r="P356" s="173">
        <v>220081</v>
      </c>
      <c r="Q356" s="173">
        <v>0</v>
      </c>
      <c r="R356" s="173">
        <v>0</v>
      </c>
      <c r="S356" s="173">
        <v>0</v>
      </c>
      <c r="T356" s="173">
        <v>0</v>
      </c>
      <c r="U356" s="173">
        <v>0</v>
      </c>
      <c r="V356" s="173">
        <v>0</v>
      </c>
      <c r="W356" s="175" t="s">
        <v>2714</v>
      </c>
      <c r="X356" s="175" t="s">
        <v>145</v>
      </c>
      <c r="Y356" s="78" t="s">
        <v>2703</v>
      </c>
      <c r="Z356" s="78" t="s">
        <v>145</v>
      </c>
      <c r="AB356" s="78" t="s">
        <v>145</v>
      </c>
    </row>
    <row r="357" spans="1:28" ht="30" customHeight="1">
      <c r="A357" s="175" t="s">
        <v>4659</v>
      </c>
      <c r="B357" s="175" t="s">
        <v>1595</v>
      </c>
      <c r="C357" s="175" t="s">
        <v>1514</v>
      </c>
      <c r="D357" s="175" t="s">
        <v>1515</v>
      </c>
      <c r="E357" s="173">
        <v>0</v>
      </c>
      <c r="F357" s="175" t="s">
        <v>145</v>
      </c>
      <c r="G357" s="173">
        <v>0</v>
      </c>
      <c r="H357" s="175" t="s">
        <v>145</v>
      </c>
      <c r="I357" s="173">
        <v>0</v>
      </c>
      <c r="J357" s="175" t="s">
        <v>145</v>
      </c>
      <c r="K357" s="173">
        <v>0</v>
      </c>
      <c r="L357" s="175" t="s">
        <v>145</v>
      </c>
      <c r="M357" s="173">
        <v>0</v>
      </c>
      <c r="N357" s="175" t="s">
        <v>145</v>
      </c>
      <c r="O357" s="173">
        <v>0</v>
      </c>
      <c r="P357" s="173">
        <v>266624</v>
      </c>
      <c r="Q357" s="173">
        <v>0</v>
      </c>
      <c r="R357" s="173">
        <v>0</v>
      </c>
      <c r="S357" s="173">
        <v>0</v>
      </c>
      <c r="T357" s="173">
        <v>0</v>
      </c>
      <c r="U357" s="173">
        <v>0</v>
      </c>
      <c r="V357" s="173">
        <v>0</v>
      </c>
      <c r="W357" s="175" t="s">
        <v>2715</v>
      </c>
      <c r="X357" s="175" t="s">
        <v>145</v>
      </c>
      <c r="Y357" s="78" t="s">
        <v>2703</v>
      </c>
      <c r="Z357" s="78" t="s">
        <v>145</v>
      </c>
      <c r="AB357" s="78" t="s">
        <v>145</v>
      </c>
    </row>
    <row r="358" spans="1:28" ht="30" customHeight="1">
      <c r="A358" s="175" t="s">
        <v>5008</v>
      </c>
      <c r="B358" s="175" t="s">
        <v>1682</v>
      </c>
      <c r="C358" s="175" t="s">
        <v>1514</v>
      </c>
      <c r="D358" s="175" t="s">
        <v>1515</v>
      </c>
      <c r="E358" s="173">
        <v>0</v>
      </c>
      <c r="F358" s="175" t="s">
        <v>145</v>
      </c>
      <c r="G358" s="173">
        <v>0</v>
      </c>
      <c r="H358" s="175" t="s">
        <v>145</v>
      </c>
      <c r="I358" s="173">
        <v>0</v>
      </c>
      <c r="J358" s="175" t="s">
        <v>145</v>
      </c>
      <c r="K358" s="173">
        <v>0</v>
      </c>
      <c r="L358" s="175" t="s">
        <v>145</v>
      </c>
      <c r="M358" s="173">
        <v>0</v>
      </c>
      <c r="N358" s="175" t="s">
        <v>145</v>
      </c>
      <c r="O358" s="173">
        <v>0</v>
      </c>
      <c r="P358" s="173">
        <v>243075</v>
      </c>
      <c r="Q358" s="173">
        <v>0</v>
      </c>
      <c r="R358" s="173">
        <v>0</v>
      </c>
      <c r="S358" s="173">
        <v>0</v>
      </c>
      <c r="T358" s="173">
        <v>0</v>
      </c>
      <c r="U358" s="173">
        <v>0</v>
      </c>
      <c r="V358" s="173">
        <v>0</v>
      </c>
      <c r="W358" s="175" t="s">
        <v>2716</v>
      </c>
      <c r="X358" s="175" t="s">
        <v>145</v>
      </c>
      <c r="Y358" s="78" t="s">
        <v>2703</v>
      </c>
      <c r="Z358" s="78" t="s">
        <v>145</v>
      </c>
      <c r="AB358" s="78" t="s">
        <v>145</v>
      </c>
    </row>
    <row r="359" spans="1:28" ht="30" customHeight="1">
      <c r="A359" s="175" t="s">
        <v>4470</v>
      </c>
      <c r="B359" s="175" t="s">
        <v>1513</v>
      </c>
      <c r="C359" s="175" t="s">
        <v>1514</v>
      </c>
      <c r="D359" s="175" t="s">
        <v>1515</v>
      </c>
      <c r="E359" s="173">
        <v>0</v>
      </c>
      <c r="F359" s="175" t="s">
        <v>145</v>
      </c>
      <c r="G359" s="173">
        <v>0</v>
      </c>
      <c r="H359" s="175" t="s">
        <v>145</v>
      </c>
      <c r="I359" s="173">
        <v>0</v>
      </c>
      <c r="J359" s="175" t="s">
        <v>145</v>
      </c>
      <c r="K359" s="173">
        <v>0</v>
      </c>
      <c r="L359" s="175" t="s">
        <v>145</v>
      </c>
      <c r="M359" s="173">
        <v>0</v>
      </c>
      <c r="N359" s="175" t="s">
        <v>145</v>
      </c>
      <c r="O359" s="173">
        <v>0</v>
      </c>
      <c r="P359" s="173">
        <v>277894</v>
      </c>
      <c r="Q359" s="173">
        <v>0</v>
      </c>
      <c r="R359" s="173">
        <v>0</v>
      </c>
      <c r="S359" s="173">
        <v>0</v>
      </c>
      <c r="T359" s="173">
        <v>0</v>
      </c>
      <c r="U359" s="173">
        <v>0</v>
      </c>
      <c r="V359" s="173">
        <v>0</v>
      </c>
      <c r="W359" s="175" t="s">
        <v>2717</v>
      </c>
      <c r="X359" s="175" t="s">
        <v>145</v>
      </c>
      <c r="Y359" s="78" t="s">
        <v>2703</v>
      </c>
      <c r="Z359" s="78" t="s">
        <v>145</v>
      </c>
      <c r="AB359" s="78" t="s">
        <v>145</v>
      </c>
    </row>
    <row r="360" spans="1:28" ht="30" customHeight="1">
      <c r="A360" s="175" t="s">
        <v>5083</v>
      </c>
      <c r="B360" s="175" t="s">
        <v>1700</v>
      </c>
      <c r="C360" s="175" t="s">
        <v>1514</v>
      </c>
      <c r="D360" s="175" t="s">
        <v>1515</v>
      </c>
      <c r="E360" s="173">
        <v>0</v>
      </c>
      <c r="F360" s="175" t="s">
        <v>145</v>
      </c>
      <c r="G360" s="173">
        <v>0</v>
      </c>
      <c r="H360" s="175" t="s">
        <v>145</v>
      </c>
      <c r="I360" s="173">
        <v>0</v>
      </c>
      <c r="J360" s="175" t="s">
        <v>145</v>
      </c>
      <c r="K360" s="173">
        <v>0</v>
      </c>
      <c r="L360" s="175" t="s">
        <v>145</v>
      </c>
      <c r="M360" s="173">
        <v>0</v>
      </c>
      <c r="N360" s="175" t="s">
        <v>145</v>
      </c>
      <c r="O360" s="173">
        <v>0</v>
      </c>
      <c r="P360" s="173">
        <v>248350</v>
      </c>
      <c r="Q360" s="173">
        <v>0</v>
      </c>
      <c r="R360" s="173">
        <v>0</v>
      </c>
      <c r="S360" s="173">
        <v>0</v>
      </c>
      <c r="T360" s="173">
        <v>0</v>
      </c>
      <c r="U360" s="173">
        <v>0</v>
      </c>
      <c r="V360" s="173">
        <v>0</v>
      </c>
      <c r="W360" s="175" t="s">
        <v>2718</v>
      </c>
      <c r="X360" s="175" t="s">
        <v>145</v>
      </c>
      <c r="Y360" s="78" t="s">
        <v>2703</v>
      </c>
      <c r="Z360" s="78" t="s">
        <v>145</v>
      </c>
      <c r="AB360" s="78" t="s">
        <v>145</v>
      </c>
    </row>
    <row r="361" spans="1:28" ht="30" customHeight="1">
      <c r="A361" s="175" t="s">
        <v>5098</v>
      </c>
      <c r="B361" s="175" t="s">
        <v>1702</v>
      </c>
      <c r="C361" s="175" t="s">
        <v>1514</v>
      </c>
      <c r="D361" s="175" t="s">
        <v>1515</v>
      </c>
      <c r="E361" s="173">
        <v>0</v>
      </c>
      <c r="F361" s="175" t="s">
        <v>145</v>
      </c>
      <c r="G361" s="173">
        <v>0</v>
      </c>
      <c r="H361" s="175" t="s">
        <v>145</v>
      </c>
      <c r="I361" s="173">
        <v>0</v>
      </c>
      <c r="J361" s="175" t="s">
        <v>145</v>
      </c>
      <c r="K361" s="173">
        <v>0</v>
      </c>
      <c r="L361" s="175" t="s">
        <v>145</v>
      </c>
      <c r="M361" s="173">
        <v>0</v>
      </c>
      <c r="N361" s="175" t="s">
        <v>145</v>
      </c>
      <c r="O361" s="173">
        <v>0</v>
      </c>
      <c r="P361" s="173">
        <v>248139</v>
      </c>
      <c r="Q361" s="173">
        <v>0</v>
      </c>
      <c r="R361" s="173">
        <v>0</v>
      </c>
      <c r="S361" s="173">
        <v>0</v>
      </c>
      <c r="T361" s="173">
        <v>0</v>
      </c>
      <c r="U361" s="173">
        <v>0</v>
      </c>
      <c r="V361" s="173">
        <v>0</v>
      </c>
      <c r="W361" s="175" t="s">
        <v>2719</v>
      </c>
      <c r="X361" s="175" t="s">
        <v>145</v>
      </c>
      <c r="Y361" s="78" t="s">
        <v>2703</v>
      </c>
      <c r="Z361" s="78" t="s">
        <v>145</v>
      </c>
      <c r="AB361" s="78" t="s">
        <v>145</v>
      </c>
    </row>
    <row r="362" spans="1:28" ht="30" customHeight="1">
      <c r="A362" s="175" t="s">
        <v>4742</v>
      </c>
      <c r="B362" s="175" t="s">
        <v>1619</v>
      </c>
      <c r="C362" s="175" t="s">
        <v>1514</v>
      </c>
      <c r="D362" s="175" t="s">
        <v>1515</v>
      </c>
      <c r="E362" s="173">
        <v>0</v>
      </c>
      <c r="F362" s="175" t="s">
        <v>145</v>
      </c>
      <c r="G362" s="173">
        <v>0</v>
      </c>
      <c r="H362" s="175" t="s">
        <v>145</v>
      </c>
      <c r="I362" s="173">
        <v>0</v>
      </c>
      <c r="J362" s="175" t="s">
        <v>145</v>
      </c>
      <c r="K362" s="173">
        <v>0</v>
      </c>
      <c r="L362" s="175" t="s">
        <v>145</v>
      </c>
      <c r="M362" s="173">
        <v>0</v>
      </c>
      <c r="N362" s="175" t="s">
        <v>145</v>
      </c>
      <c r="O362" s="173">
        <v>0</v>
      </c>
      <c r="P362" s="173">
        <v>220722</v>
      </c>
      <c r="Q362" s="173">
        <v>0</v>
      </c>
      <c r="R362" s="173">
        <v>0</v>
      </c>
      <c r="S362" s="173">
        <v>0</v>
      </c>
      <c r="T362" s="173">
        <v>0</v>
      </c>
      <c r="U362" s="173">
        <v>0</v>
      </c>
      <c r="V362" s="173">
        <v>0</v>
      </c>
      <c r="W362" s="175" t="s">
        <v>2720</v>
      </c>
      <c r="X362" s="175" t="s">
        <v>145</v>
      </c>
      <c r="Y362" s="78" t="s">
        <v>2703</v>
      </c>
      <c r="Z362" s="78" t="s">
        <v>145</v>
      </c>
      <c r="AB362" s="78" t="s">
        <v>145</v>
      </c>
    </row>
    <row r="363" spans="1:28" ht="30" customHeight="1">
      <c r="A363" s="175" t="s">
        <v>5015</v>
      </c>
      <c r="B363" s="175" t="s">
        <v>1683</v>
      </c>
      <c r="C363" s="175" t="s">
        <v>1514</v>
      </c>
      <c r="D363" s="175" t="s">
        <v>1515</v>
      </c>
      <c r="E363" s="173">
        <v>0</v>
      </c>
      <c r="F363" s="175" t="s">
        <v>145</v>
      </c>
      <c r="G363" s="173">
        <v>0</v>
      </c>
      <c r="H363" s="175" t="s">
        <v>145</v>
      </c>
      <c r="I363" s="173">
        <v>0</v>
      </c>
      <c r="J363" s="175" t="s">
        <v>145</v>
      </c>
      <c r="K363" s="173">
        <v>0</v>
      </c>
      <c r="L363" s="175" t="s">
        <v>145</v>
      </c>
      <c r="M363" s="173">
        <v>0</v>
      </c>
      <c r="N363" s="175" t="s">
        <v>145</v>
      </c>
      <c r="O363" s="173">
        <v>0</v>
      </c>
      <c r="P363" s="173">
        <v>272354</v>
      </c>
      <c r="Q363" s="173">
        <v>0</v>
      </c>
      <c r="R363" s="173">
        <v>0</v>
      </c>
      <c r="S363" s="173">
        <v>0</v>
      </c>
      <c r="T363" s="173">
        <v>0</v>
      </c>
      <c r="U363" s="173">
        <v>0</v>
      </c>
      <c r="V363" s="173">
        <v>0</v>
      </c>
      <c r="W363" s="175" t="s">
        <v>2721</v>
      </c>
      <c r="X363" s="175" t="s">
        <v>145</v>
      </c>
      <c r="Y363" s="78" t="s">
        <v>2703</v>
      </c>
      <c r="Z363" s="78" t="s">
        <v>145</v>
      </c>
      <c r="AB363" s="78" t="s">
        <v>145</v>
      </c>
    </row>
    <row r="364" spans="1:28" ht="30" customHeight="1">
      <c r="A364" s="175" t="s">
        <v>5371</v>
      </c>
      <c r="B364" s="175" t="s">
        <v>1774</v>
      </c>
      <c r="C364" s="175" t="s">
        <v>1514</v>
      </c>
      <c r="D364" s="175" t="s">
        <v>1515</v>
      </c>
      <c r="E364" s="173">
        <v>0</v>
      </c>
      <c r="F364" s="175" t="s">
        <v>145</v>
      </c>
      <c r="G364" s="173">
        <v>0</v>
      </c>
      <c r="H364" s="175" t="s">
        <v>145</v>
      </c>
      <c r="I364" s="173">
        <v>0</v>
      </c>
      <c r="J364" s="175" t="s">
        <v>145</v>
      </c>
      <c r="K364" s="173">
        <v>0</v>
      </c>
      <c r="L364" s="175" t="s">
        <v>145</v>
      </c>
      <c r="M364" s="173">
        <v>0</v>
      </c>
      <c r="N364" s="175" t="s">
        <v>145</v>
      </c>
      <c r="O364" s="173">
        <v>0</v>
      </c>
      <c r="P364" s="173">
        <v>284337</v>
      </c>
      <c r="Q364" s="173">
        <v>0</v>
      </c>
      <c r="R364" s="173">
        <v>0</v>
      </c>
      <c r="S364" s="173">
        <v>0</v>
      </c>
      <c r="T364" s="173">
        <v>0</v>
      </c>
      <c r="U364" s="173">
        <v>0</v>
      </c>
      <c r="V364" s="173">
        <v>0</v>
      </c>
      <c r="W364" s="175" t="s">
        <v>2722</v>
      </c>
      <c r="X364" s="175" t="s">
        <v>145</v>
      </c>
      <c r="Y364" s="78" t="s">
        <v>2703</v>
      </c>
      <c r="Z364" s="78" t="s">
        <v>145</v>
      </c>
      <c r="AB364" s="78" t="s">
        <v>145</v>
      </c>
    </row>
    <row r="365" spans="1:28" ht="30" customHeight="1">
      <c r="A365" s="175" t="s">
        <v>4626</v>
      </c>
      <c r="B365" s="175" t="s">
        <v>1717</v>
      </c>
      <c r="C365" s="175" t="s">
        <v>1514</v>
      </c>
      <c r="D365" s="175" t="s">
        <v>1515</v>
      </c>
      <c r="E365" s="173">
        <v>0</v>
      </c>
      <c r="F365" s="175" t="s">
        <v>145</v>
      </c>
      <c r="G365" s="173">
        <v>0</v>
      </c>
      <c r="H365" s="175" t="s">
        <v>145</v>
      </c>
      <c r="I365" s="173">
        <v>0</v>
      </c>
      <c r="J365" s="175" t="s">
        <v>145</v>
      </c>
      <c r="K365" s="173">
        <v>0</v>
      </c>
      <c r="L365" s="175" t="s">
        <v>145</v>
      </c>
      <c r="M365" s="173">
        <v>0</v>
      </c>
      <c r="N365" s="175" t="s">
        <v>145</v>
      </c>
      <c r="O365" s="173">
        <v>0</v>
      </c>
      <c r="P365" s="173">
        <v>253409</v>
      </c>
      <c r="Q365" s="173">
        <v>0</v>
      </c>
      <c r="R365" s="173">
        <v>0</v>
      </c>
      <c r="S365" s="173">
        <v>0</v>
      </c>
      <c r="T365" s="173">
        <v>0</v>
      </c>
      <c r="U365" s="173">
        <v>0</v>
      </c>
      <c r="V365" s="173">
        <v>0</v>
      </c>
      <c r="W365" s="175" t="s">
        <v>2723</v>
      </c>
      <c r="X365" s="175" t="s">
        <v>145</v>
      </c>
      <c r="Y365" s="78" t="s">
        <v>2703</v>
      </c>
      <c r="Z365" s="78" t="s">
        <v>145</v>
      </c>
      <c r="AB365" s="78" t="s">
        <v>145</v>
      </c>
    </row>
    <row r="366" spans="1:28" ht="30" customHeight="1">
      <c r="A366" s="175" t="s">
        <v>4926</v>
      </c>
      <c r="B366" s="175" t="s">
        <v>1672</v>
      </c>
      <c r="C366" s="175" t="s">
        <v>1514</v>
      </c>
      <c r="D366" s="175" t="s">
        <v>1515</v>
      </c>
      <c r="E366" s="173">
        <v>0</v>
      </c>
      <c r="F366" s="175" t="s">
        <v>145</v>
      </c>
      <c r="G366" s="173">
        <v>0</v>
      </c>
      <c r="H366" s="175" t="s">
        <v>145</v>
      </c>
      <c r="I366" s="173">
        <v>0</v>
      </c>
      <c r="J366" s="175" t="s">
        <v>145</v>
      </c>
      <c r="K366" s="173">
        <v>0</v>
      </c>
      <c r="L366" s="175" t="s">
        <v>145</v>
      </c>
      <c r="M366" s="173">
        <v>0</v>
      </c>
      <c r="N366" s="175" t="s">
        <v>145</v>
      </c>
      <c r="O366" s="173">
        <v>0</v>
      </c>
      <c r="P366" s="173">
        <v>252249</v>
      </c>
      <c r="Q366" s="173">
        <v>0</v>
      </c>
      <c r="R366" s="173">
        <v>0</v>
      </c>
      <c r="S366" s="173">
        <v>0</v>
      </c>
      <c r="T366" s="173">
        <v>0</v>
      </c>
      <c r="U366" s="173">
        <v>0</v>
      </c>
      <c r="V366" s="173">
        <v>0</v>
      </c>
      <c r="W366" s="175" t="s">
        <v>2724</v>
      </c>
      <c r="X366" s="175" t="s">
        <v>145</v>
      </c>
      <c r="Y366" s="78" t="s">
        <v>2703</v>
      </c>
      <c r="Z366" s="78" t="s">
        <v>145</v>
      </c>
      <c r="AB366" s="78" t="s">
        <v>145</v>
      </c>
    </row>
    <row r="367" spans="1:28" ht="30" customHeight="1">
      <c r="A367" s="175" t="s">
        <v>6049</v>
      </c>
      <c r="B367" s="175" t="s">
        <v>1846</v>
      </c>
      <c r="C367" s="175" t="s">
        <v>1514</v>
      </c>
      <c r="D367" s="175" t="s">
        <v>1515</v>
      </c>
      <c r="E367" s="173">
        <v>0</v>
      </c>
      <c r="F367" s="175" t="s">
        <v>145</v>
      </c>
      <c r="G367" s="173">
        <v>0</v>
      </c>
      <c r="H367" s="175" t="s">
        <v>145</v>
      </c>
      <c r="I367" s="173">
        <v>0</v>
      </c>
      <c r="J367" s="175" t="s">
        <v>145</v>
      </c>
      <c r="K367" s="173">
        <v>0</v>
      </c>
      <c r="L367" s="175" t="s">
        <v>145</v>
      </c>
      <c r="M367" s="173">
        <v>0</v>
      </c>
      <c r="N367" s="175" t="s">
        <v>145</v>
      </c>
      <c r="O367" s="173">
        <v>0</v>
      </c>
      <c r="P367" s="173">
        <v>266246</v>
      </c>
      <c r="Q367" s="173">
        <v>0</v>
      </c>
      <c r="R367" s="173">
        <v>0</v>
      </c>
      <c r="S367" s="173">
        <v>0</v>
      </c>
      <c r="T367" s="173">
        <v>0</v>
      </c>
      <c r="U367" s="173">
        <v>0</v>
      </c>
      <c r="V367" s="173">
        <v>0</v>
      </c>
      <c r="W367" s="175" t="s">
        <v>2725</v>
      </c>
      <c r="X367" s="175" t="s">
        <v>145</v>
      </c>
      <c r="Y367" s="78" t="s">
        <v>2703</v>
      </c>
      <c r="Z367" s="78" t="s">
        <v>145</v>
      </c>
      <c r="AB367" s="78" t="s">
        <v>145</v>
      </c>
    </row>
    <row r="368" spans="1:28" ht="30" customHeight="1">
      <c r="A368" s="175" t="s">
        <v>6072</v>
      </c>
      <c r="B368" s="175" t="s">
        <v>1847</v>
      </c>
      <c r="C368" s="175" t="s">
        <v>1514</v>
      </c>
      <c r="D368" s="175" t="s">
        <v>1515</v>
      </c>
      <c r="E368" s="173">
        <v>0</v>
      </c>
      <c r="F368" s="175" t="s">
        <v>145</v>
      </c>
      <c r="G368" s="173">
        <v>0</v>
      </c>
      <c r="H368" s="175" t="s">
        <v>145</v>
      </c>
      <c r="I368" s="173">
        <v>0</v>
      </c>
      <c r="J368" s="175" t="s">
        <v>145</v>
      </c>
      <c r="K368" s="173">
        <v>0</v>
      </c>
      <c r="L368" s="175" t="s">
        <v>145</v>
      </c>
      <c r="M368" s="173">
        <v>0</v>
      </c>
      <c r="N368" s="175" t="s">
        <v>145</v>
      </c>
      <c r="O368" s="173">
        <v>0</v>
      </c>
      <c r="P368" s="173">
        <v>202696</v>
      </c>
      <c r="Q368" s="173">
        <v>0</v>
      </c>
      <c r="R368" s="173">
        <v>0</v>
      </c>
      <c r="S368" s="173">
        <v>0</v>
      </c>
      <c r="T368" s="173">
        <v>0</v>
      </c>
      <c r="U368" s="173">
        <v>0</v>
      </c>
      <c r="V368" s="173">
        <v>0</v>
      </c>
      <c r="W368" s="175" t="s">
        <v>2726</v>
      </c>
      <c r="X368" s="175" t="s">
        <v>145</v>
      </c>
      <c r="Y368" s="78" t="s">
        <v>2703</v>
      </c>
      <c r="Z368" s="78" t="s">
        <v>145</v>
      </c>
      <c r="AB368" s="78" t="s">
        <v>145</v>
      </c>
    </row>
    <row r="369" spans="1:28" ht="30" customHeight="1">
      <c r="A369" s="175" t="s">
        <v>5458</v>
      </c>
      <c r="B369" s="175" t="s">
        <v>1791</v>
      </c>
      <c r="C369" s="175" t="s">
        <v>1514</v>
      </c>
      <c r="D369" s="175" t="s">
        <v>1515</v>
      </c>
      <c r="E369" s="173">
        <v>0</v>
      </c>
      <c r="F369" s="175" t="s">
        <v>145</v>
      </c>
      <c r="G369" s="173">
        <v>0</v>
      </c>
      <c r="H369" s="175" t="s">
        <v>145</v>
      </c>
      <c r="I369" s="173">
        <v>0</v>
      </c>
      <c r="J369" s="175" t="s">
        <v>145</v>
      </c>
      <c r="K369" s="173">
        <v>0</v>
      </c>
      <c r="L369" s="175" t="s">
        <v>145</v>
      </c>
      <c r="M369" s="173">
        <v>0</v>
      </c>
      <c r="N369" s="175" t="s">
        <v>145</v>
      </c>
      <c r="O369" s="173">
        <v>0</v>
      </c>
      <c r="P369" s="173">
        <v>224132</v>
      </c>
      <c r="Q369" s="173">
        <v>0</v>
      </c>
      <c r="R369" s="173">
        <v>0</v>
      </c>
      <c r="S369" s="173">
        <v>0</v>
      </c>
      <c r="T369" s="173">
        <v>0</v>
      </c>
      <c r="U369" s="173">
        <v>0</v>
      </c>
      <c r="V369" s="173">
        <v>0</v>
      </c>
      <c r="W369" s="175" t="s">
        <v>2727</v>
      </c>
      <c r="X369" s="175" t="s">
        <v>145</v>
      </c>
      <c r="Y369" s="78" t="s">
        <v>2703</v>
      </c>
      <c r="Z369" s="78" t="s">
        <v>145</v>
      </c>
      <c r="AB369" s="78" t="s">
        <v>145</v>
      </c>
    </row>
    <row r="370" spans="1:28" ht="30" customHeight="1">
      <c r="A370" s="175" t="s">
        <v>5443</v>
      </c>
      <c r="B370" s="175" t="s">
        <v>1790</v>
      </c>
      <c r="C370" s="175" t="s">
        <v>1514</v>
      </c>
      <c r="D370" s="175" t="s">
        <v>1515</v>
      </c>
      <c r="E370" s="173">
        <v>0</v>
      </c>
      <c r="F370" s="175" t="s">
        <v>145</v>
      </c>
      <c r="G370" s="173">
        <v>0</v>
      </c>
      <c r="H370" s="175" t="s">
        <v>145</v>
      </c>
      <c r="I370" s="173">
        <v>0</v>
      </c>
      <c r="J370" s="175" t="s">
        <v>145</v>
      </c>
      <c r="K370" s="173">
        <v>0</v>
      </c>
      <c r="L370" s="175" t="s">
        <v>145</v>
      </c>
      <c r="M370" s="173">
        <v>0</v>
      </c>
      <c r="N370" s="175" t="s">
        <v>145</v>
      </c>
      <c r="O370" s="173">
        <v>0</v>
      </c>
      <c r="P370" s="173">
        <v>238145</v>
      </c>
      <c r="Q370" s="173">
        <v>0</v>
      </c>
      <c r="R370" s="173">
        <v>0</v>
      </c>
      <c r="S370" s="173">
        <v>0</v>
      </c>
      <c r="T370" s="173">
        <v>0</v>
      </c>
      <c r="U370" s="173">
        <v>0</v>
      </c>
      <c r="V370" s="173">
        <v>0</v>
      </c>
      <c r="W370" s="175" t="s">
        <v>2728</v>
      </c>
      <c r="X370" s="175" t="s">
        <v>145</v>
      </c>
      <c r="Y370" s="78" t="s">
        <v>2703</v>
      </c>
      <c r="Z370" s="78" t="s">
        <v>145</v>
      </c>
      <c r="AB370" s="78" t="s">
        <v>145</v>
      </c>
    </row>
    <row r="371" spans="1:28" ht="30" customHeight="1">
      <c r="A371" s="175" t="s">
        <v>5812</v>
      </c>
      <c r="B371" s="175" t="s">
        <v>1812</v>
      </c>
      <c r="C371" s="175" t="s">
        <v>1514</v>
      </c>
      <c r="D371" s="175" t="s">
        <v>1515</v>
      </c>
      <c r="E371" s="173">
        <v>0</v>
      </c>
      <c r="F371" s="175" t="s">
        <v>145</v>
      </c>
      <c r="G371" s="173">
        <v>0</v>
      </c>
      <c r="H371" s="175" t="s">
        <v>145</v>
      </c>
      <c r="I371" s="173">
        <v>0</v>
      </c>
      <c r="J371" s="175" t="s">
        <v>145</v>
      </c>
      <c r="K371" s="173">
        <v>0</v>
      </c>
      <c r="L371" s="175" t="s">
        <v>145</v>
      </c>
      <c r="M371" s="173">
        <v>0</v>
      </c>
      <c r="N371" s="175" t="s">
        <v>145</v>
      </c>
      <c r="O371" s="173">
        <v>0</v>
      </c>
      <c r="P371" s="173">
        <v>273971</v>
      </c>
      <c r="Q371" s="173">
        <v>0</v>
      </c>
      <c r="R371" s="173">
        <v>0</v>
      </c>
      <c r="S371" s="173">
        <v>0</v>
      </c>
      <c r="T371" s="173">
        <v>0</v>
      </c>
      <c r="U371" s="173">
        <v>0</v>
      </c>
      <c r="V371" s="173">
        <v>0</v>
      </c>
      <c r="W371" s="175" t="s">
        <v>2729</v>
      </c>
      <c r="X371" s="175" t="s">
        <v>145</v>
      </c>
      <c r="Y371" s="78" t="s">
        <v>2703</v>
      </c>
      <c r="Z371" s="78" t="s">
        <v>145</v>
      </c>
      <c r="AB371" s="78" t="s">
        <v>145</v>
      </c>
    </row>
    <row r="372" spans="1:28" ht="30" customHeight="1">
      <c r="A372" s="175" t="s">
        <v>5829</v>
      </c>
      <c r="B372" s="175" t="s">
        <v>1814</v>
      </c>
      <c r="C372" s="175" t="s">
        <v>1514</v>
      </c>
      <c r="D372" s="175" t="s">
        <v>1515</v>
      </c>
      <c r="E372" s="173">
        <v>0</v>
      </c>
      <c r="F372" s="175" t="s">
        <v>145</v>
      </c>
      <c r="G372" s="173">
        <v>0</v>
      </c>
      <c r="H372" s="175" t="s">
        <v>145</v>
      </c>
      <c r="I372" s="173">
        <v>0</v>
      </c>
      <c r="J372" s="175" t="s">
        <v>145</v>
      </c>
      <c r="K372" s="173">
        <v>0</v>
      </c>
      <c r="L372" s="175" t="s">
        <v>145</v>
      </c>
      <c r="M372" s="173">
        <v>0</v>
      </c>
      <c r="N372" s="175" t="s">
        <v>145</v>
      </c>
      <c r="O372" s="173">
        <v>0</v>
      </c>
      <c r="P372" s="173">
        <v>237500</v>
      </c>
      <c r="Q372" s="173">
        <v>0</v>
      </c>
      <c r="R372" s="173">
        <v>0</v>
      </c>
      <c r="S372" s="173">
        <v>0</v>
      </c>
      <c r="T372" s="173">
        <v>0</v>
      </c>
      <c r="U372" s="173">
        <v>0</v>
      </c>
      <c r="V372" s="173">
        <v>0</v>
      </c>
      <c r="W372" s="175" t="s">
        <v>2730</v>
      </c>
      <c r="X372" s="175" t="s">
        <v>145</v>
      </c>
      <c r="Y372" s="78" t="s">
        <v>2703</v>
      </c>
      <c r="Z372" s="78" t="s">
        <v>145</v>
      </c>
      <c r="AB372" s="78" t="s">
        <v>145</v>
      </c>
    </row>
    <row r="373" spans="1:28" ht="30" customHeight="1">
      <c r="A373" s="175" t="s">
        <v>5907</v>
      </c>
      <c r="B373" s="175" t="s">
        <v>1830</v>
      </c>
      <c r="C373" s="175" t="s">
        <v>1514</v>
      </c>
      <c r="D373" s="175" t="s">
        <v>1515</v>
      </c>
      <c r="E373" s="173">
        <v>0</v>
      </c>
      <c r="F373" s="175" t="s">
        <v>145</v>
      </c>
      <c r="G373" s="173">
        <v>0</v>
      </c>
      <c r="H373" s="175" t="s">
        <v>145</v>
      </c>
      <c r="I373" s="173">
        <v>0</v>
      </c>
      <c r="J373" s="175" t="s">
        <v>145</v>
      </c>
      <c r="K373" s="173">
        <v>0</v>
      </c>
      <c r="L373" s="175" t="s">
        <v>145</v>
      </c>
      <c r="M373" s="173">
        <v>0</v>
      </c>
      <c r="N373" s="175" t="s">
        <v>145</v>
      </c>
      <c r="O373" s="173">
        <v>0</v>
      </c>
      <c r="P373" s="173">
        <v>170920</v>
      </c>
      <c r="Q373" s="173">
        <v>0</v>
      </c>
      <c r="R373" s="173">
        <v>0</v>
      </c>
      <c r="S373" s="173">
        <v>0</v>
      </c>
      <c r="T373" s="173">
        <v>0</v>
      </c>
      <c r="U373" s="173">
        <v>0</v>
      </c>
      <c r="V373" s="173">
        <v>0</v>
      </c>
      <c r="W373" s="175" t="s">
        <v>2731</v>
      </c>
      <c r="X373" s="175" t="s">
        <v>145</v>
      </c>
      <c r="Y373" s="78" t="s">
        <v>2703</v>
      </c>
      <c r="Z373" s="78" t="s">
        <v>145</v>
      </c>
      <c r="AB373" s="78" t="s">
        <v>145</v>
      </c>
    </row>
    <row r="374" spans="1:28" ht="30" customHeight="1">
      <c r="A374" s="175" t="s">
        <v>5971</v>
      </c>
      <c r="B374" s="175" t="s">
        <v>5970</v>
      </c>
      <c r="C374" s="175" t="s">
        <v>1514</v>
      </c>
      <c r="D374" s="175" t="s">
        <v>1515</v>
      </c>
      <c r="E374" s="173">
        <v>0</v>
      </c>
      <c r="F374" s="175" t="s">
        <v>145</v>
      </c>
      <c r="G374" s="173">
        <v>0</v>
      </c>
      <c r="H374" s="175" t="s">
        <v>145</v>
      </c>
      <c r="I374" s="173">
        <v>0</v>
      </c>
      <c r="J374" s="175" t="s">
        <v>145</v>
      </c>
      <c r="K374" s="173">
        <v>0</v>
      </c>
      <c r="L374" s="175" t="s">
        <v>145</v>
      </c>
      <c r="M374" s="173">
        <v>0</v>
      </c>
      <c r="N374" s="175" t="s">
        <v>145</v>
      </c>
      <c r="O374" s="173">
        <v>0</v>
      </c>
      <c r="P374" s="173">
        <v>237652</v>
      </c>
      <c r="Q374" s="173">
        <v>0</v>
      </c>
      <c r="R374" s="173">
        <v>0</v>
      </c>
      <c r="S374" s="173">
        <v>0</v>
      </c>
      <c r="T374" s="173">
        <v>0</v>
      </c>
      <c r="U374" s="173">
        <v>0</v>
      </c>
      <c r="V374" s="173">
        <v>0</v>
      </c>
      <c r="W374" s="175" t="s">
        <v>2732</v>
      </c>
      <c r="X374" s="175" t="s">
        <v>145</v>
      </c>
      <c r="Y374" s="78" t="s">
        <v>2703</v>
      </c>
      <c r="Z374" s="78" t="s">
        <v>145</v>
      </c>
      <c r="AB374" s="78" t="s">
        <v>145</v>
      </c>
    </row>
    <row r="375" spans="1:28" ht="30" customHeight="1">
      <c r="A375" s="175" t="s">
        <v>5482</v>
      </c>
      <c r="B375" s="175" t="s">
        <v>1795</v>
      </c>
      <c r="C375" s="175" t="s">
        <v>1514</v>
      </c>
      <c r="D375" s="175" t="s">
        <v>1515</v>
      </c>
      <c r="E375" s="173">
        <v>0</v>
      </c>
      <c r="F375" s="175" t="s">
        <v>145</v>
      </c>
      <c r="G375" s="173">
        <v>0</v>
      </c>
      <c r="H375" s="175" t="s">
        <v>145</v>
      </c>
      <c r="I375" s="173">
        <v>0</v>
      </c>
      <c r="J375" s="175" t="s">
        <v>145</v>
      </c>
      <c r="K375" s="173">
        <v>0</v>
      </c>
      <c r="L375" s="175" t="s">
        <v>145</v>
      </c>
      <c r="M375" s="173">
        <v>0</v>
      </c>
      <c r="N375" s="175" t="s">
        <v>145</v>
      </c>
      <c r="O375" s="173">
        <v>0</v>
      </c>
      <c r="P375" s="173">
        <v>200193</v>
      </c>
      <c r="Q375" s="173">
        <v>0</v>
      </c>
      <c r="R375" s="173">
        <v>0</v>
      </c>
      <c r="S375" s="173">
        <v>0</v>
      </c>
      <c r="T375" s="173">
        <v>0</v>
      </c>
      <c r="U375" s="173">
        <v>0</v>
      </c>
      <c r="V375" s="173">
        <v>0</v>
      </c>
      <c r="W375" s="175" t="s">
        <v>2733</v>
      </c>
      <c r="X375" s="175" t="s">
        <v>145</v>
      </c>
      <c r="Y375" s="78" t="s">
        <v>2703</v>
      </c>
      <c r="Z375" s="78" t="s">
        <v>145</v>
      </c>
      <c r="AB375" s="78" t="s">
        <v>145</v>
      </c>
    </row>
    <row r="376" spans="1:28" ht="30" customHeight="1">
      <c r="A376" s="175" t="s">
        <v>5484</v>
      </c>
      <c r="B376" s="175" t="s">
        <v>1796</v>
      </c>
      <c r="C376" s="175" t="s">
        <v>1514</v>
      </c>
      <c r="D376" s="175" t="s">
        <v>1515</v>
      </c>
      <c r="E376" s="173">
        <v>0</v>
      </c>
      <c r="F376" s="175" t="s">
        <v>145</v>
      </c>
      <c r="G376" s="173">
        <v>0</v>
      </c>
      <c r="H376" s="175" t="s">
        <v>145</v>
      </c>
      <c r="I376" s="173">
        <v>0</v>
      </c>
      <c r="J376" s="175" t="s">
        <v>145</v>
      </c>
      <c r="K376" s="173">
        <v>0</v>
      </c>
      <c r="L376" s="175" t="s">
        <v>145</v>
      </c>
      <c r="M376" s="173">
        <v>0</v>
      </c>
      <c r="N376" s="175" t="s">
        <v>145</v>
      </c>
      <c r="O376" s="173">
        <v>0</v>
      </c>
      <c r="P376" s="173">
        <v>193922</v>
      </c>
      <c r="Q376" s="173">
        <v>0</v>
      </c>
      <c r="R376" s="173">
        <v>0</v>
      </c>
      <c r="S376" s="173">
        <v>0</v>
      </c>
      <c r="T376" s="173">
        <v>0</v>
      </c>
      <c r="U376" s="173">
        <v>0</v>
      </c>
      <c r="V376" s="173">
        <v>0</v>
      </c>
      <c r="W376" s="175" t="s">
        <v>2734</v>
      </c>
      <c r="X376" s="175" t="s">
        <v>145</v>
      </c>
      <c r="Y376" s="78" t="s">
        <v>2703</v>
      </c>
      <c r="Z376" s="78" t="s">
        <v>145</v>
      </c>
      <c r="AB376" s="78" t="s">
        <v>145</v>
      </c>
    </row>
    <row r="377" spans="1:28" ht="30" customHeight="1">
      <c r="A377" s="175" t="s">
        <v>5486</v>
      </c>
      <c r="B377" s="175" t="s">
        <v>1797</v>
      </c>
      <c r="C377" s="175" t="s">
        <v>1514</v>
      </c>
      <c r="D377" s="175" t="s">
        <v>1515</v>
      </c>
      <c r="E377" s="173">
        <v>0</v>
      </c>
      <c r="F377" s="175" t="s">
        <v>145</v>
      </c>
      <c r="G377" s="173">
        <v>0</v>
      </c>
      <c r="H377" s="175" t="s">
        <v>145</v>
      </c>
      <c r="I377" s="173">
        <v>0</v>
      </c>
      <c r="J377" s="175" t="s">
        <v>145</v>
      </c>
      <c r="K377" s="173">
        <v>0</v>
      </c>
      <c r="L377" s="175" t="s">
        <v>145</v>
      </c>
      <c r="M377" s="173">
        <v>0</v>
      </c>
      <c r="N377" s="175" t="s">
        <v>145</v>
      </c>
      <c r="O377" s="173">
        <v>0</v>
      </c>
      <c r="P377" s="173">
        <v>172227</v>
      </c>
      <c r="Q377" s="173">
        <v>0</v>
      </c>
      <c r="R377" s="173">
        <v>0</v>
      </c>
      <c r="S377" s="173">
        <v>0</v>
      </c>
      <c r="T377" s="173">
        <v>0</v>
      </c>
      <c r="U377" s="173">
        <v>0</v>
      </c>
      <c r="V377" s="173">
        <v>0</v>
      </c>
      <c r="W377" s="175" t="s">
        <v>2735</v>
      </c>
      <c r="X377" s="175" t="s">
        <v>145</v>
      </c>
      <c r="Y377" s="78" t="s">
        <v>2703</v>
      </c>
      <c r="Z377" s="78" t="s">
        <v>145</v>
      </c>
      <c r="AB377" s="78" t="s">
        <v>145</v>
      </c>
    </row>
    <row r="378" spans="1:28" ht="30" customHeight="1">
      <c r="A378" s="175" t="s">
        <v>5488</v>
      </c>
      <c r="B378" s="175" t="s">
        <v>1798</v>
      </c>
      <c r="C378" s="175" t="s">
        <v>1514</v>
      </c>
      <c r="D378" s="175" t="s">
        <v>1515</v>
      </c>
      <c r="E378" s="173">
        <v>0</v>
      </c>
      <c r="F378" s="175" t="s">
        <v>145</v>
      </c>
      <c r="G378" s="173">
        <v>0</v>
      </c>
      <c r="H378" s="175" t="s">
        <v>145</v>
      </c>
      <c r="I378" s="173">
        <v>0</v>
      </c>
      <c r="J378" s="175" t="s">
        <v>145</v>
      </c>
      <c r="K378" s="173">
        <v>0</v>
      </c>
      <c r="L378" s="175" t="s">
        <v>145</v>
      </c>
      <c r="M378" s="173">
        <v>0</v>
      </c>
      <c r="N378" s="175" t="s">
        <v>145</v>
      </c>
      <c r="O378" s="173">
        <v>0</v>
      </c>
      <c r="P378" s="173">
        <v>144810</v>
      </c>
      <c r="Q378" s="173">
        <v>0</v>
      </c>
      <c r="R378" s="173">
        <v>0</v>
      </c>
      <c r="S378" s="173">
        <v>0</v>
      </c>
      <c r="T378" s="173">
        <v>0</v>
      </c>
      <c r="U378" s="173">
        <v>0</v>
      </c>
      <c r="V378" s="173">
        <v>0</v>
      </c>
      <c r="W378" s="175" t="s">
        <v>2736</v>
      </c>
      <c r="X378" s="175" t="s">
        <v>145</v>
      </c>
      <c r="Y378" s="78" t="s">
        <v>2703</v>
      </c>
      <c r="Z378" s="78" t="s">
        <v>145</v>
      </c>
      <c r="AB378" s="78" t="s">
        <v>145</v>
      </c>
    </row>
    <row r="379" spans="1:28" ht="30" customHeight="1">
      <c r="A379" s="175" t="s">
        <v>6103</v>
      </c>
      <c r="B379" s="175" t="s">
        <v>1852</v>
      </c>
      <c r="C379" s="175" t="s">
        <v>1806</v>
      </c>
      <c r="D379" s="175" t="s">
        <v>1515</v>
      </c>
      <c r="E379" s="173">
        <v>0</v>
      </c>
      <c r="F379" s="175" t="s">
        <v>145</v>
      </c>
      <c r="G379" s="173">
        <v>0</v>
      </c>
      <c r="H379" s="175" t="s">
        <v>145</v>
      </c>
      <c r="I379" s="173">
        <v>0</v>
      </c>
      <c r="J379" s="175" t="s">
        <v>145</v>
      </c>
      <c r="K379" s="173">
        <v>0</v>
      </c>
      <c r="L379" s="175" t="s">
        <v>145</v>
      </c>
      <c r="M379" s="173">
        <v>0</v>
      </c>
      <c r="N379" s="175" t="s">
        <v>145</v>
      </c>
      <c r="O379" s="173">
        <v>0</v>
      </c>
      <c r="P379" s="173">
        <v>206732</v>
      </c>
      <c r="Q379" s="173">
        <v>0</v>
      </c>
      <c r="R379" s="173">
        <v>0</v>
      </c>
      <c r="S379" s="173">
        <v>0</v>
      </c>
      <c r="T379" s="173">
        <v>0</v>
      </c>
      <c r="U379" s="173">
        <v>0</v>
      </c>
      <c r="V379" s="173">
        <v>0</v>
      </c>
      <c r="W379" s="175" t="s">
        <v>2737</v>
      </c>
      <c r="X379" s="175" t="s">
        <v>145</v>
      </c>
      <c r="Y379" s="78" t="s">
        <v>2703</v>
      </c>
      <c r="Z379" s="78" t="s">
        <v>145</v>
      </c>
      <c r="AB379" s="78" t="s">
        <v>145</v>
      </c>
    </row>
    <row r="380" spans="1:28" ht="30" customHeight="1">
      <c r="A380" s="175" t="s">
        <v>5800</v>
      </c>
      <c r="B380" s="175" t="s">
        <v>1805</v>
      </c>
      <c r="C380" s="175" t="s">
        <v>1806</v>
      </c>
      <c r="D380" s="175" t="s">
        <v>1515</v>
      </c>
      <c r="E380" s="173">
        <v>0</v>
      </c>
      <c r="F380" s="175" t="s">
        <v>145</v>
      </c>
      <c r="G380" s="173">
        <v>0</v>
      </c>
      <c r="H380" s="175" t="s">
        <v>145</v>
      </c>
      <c r="I380" s="173">
        <v>0</v>
      </c>
      <c r="J380" s="175" t="s">
        <v>145</v>
      </c>
      <c r="K380" s="173">
        <v>0</v>
      </c>
      <c r="L380" s="175" t="s">
        <v>145</v>
      </c>
      <c r="M380" s="173">
        <v>0</v>
      </c>
      <c r="N380" s="175" t="s">
        <v>145</v>
      </c>
      <c r="O380" s="173">
        <v>0</v>
      </c>
      <c r="P380" s="173">
        <v>159901</v>
      </c>
      <c r="Q380" s="173">
        <v>0</v>
      </c>
      <c r="R380" s="173">
        <v>0</v>
      </c>
      <c r="S380" s="173">
        <v>0</v>
      </c>
      <c r="T380" s="173">
        <v>0</v>
      </c>
      <c r="U380" s="173">
        <v>0</v>
      </c>
      <c r="V380" s="173">
        <v>0</v>
      </c>
      <c r="W380" s="175" t="s">
        <v>6530</v>
      </c>
      <c r="X380" s="175" t="s">
        <v>145</v>
      </c>
      <c r="Y380" s="78" t="s">
        <v>2703</v>
      </c>
      <c r="Z380" s="78" t="s">
        <v>145</v>
      </c>
      <c r="AB380" s="78" t="s">
        <v>145</v>
      </c>
    </row>
    <row r="381" spans="1:28" ht="30" customHeight="1">
      <c r="A381" s="175" t="s">
        <v>4795</v>
      </c>
      <c r="B381" s="175" t="s">
        <v>544</v>
      </c>
      <c r="C381" s="175" t="s">
        <v>145</v>
      </c>
      <c r="D381" s="175" t="s">
        <v>537</v>
      </c>
      <c r="E381" s="173">
        <v>0</v>
      </c>
      <c r="F381" s="175" t="s">
        <v>145</v>
      </c>
      <c r="G381" s="173">
        <v>0</v>
      </c>
      <c r="H381" s="175" t="s">
        <v>145</v>
      </c>
      <c r="I381" s="173">
        <v>0</v>
      </c>
      <c r="J381" s="175" t="s">
        <v>145</v>
      </c>
      <c r="K381" s="173">
        <v>0</v>
      </c>
      <c r="L381" s="175" t="s">
        <v>145</v>
      </c>
      <c r="M381" s="173">
        <v>13500</v>
      </c>
      <c r="N381" s="175" t="s">
        <v>145</v>
      </c>
      <c r="O381" s="173">
        <f>SMALL(E381:M381,COUNTIF(E381:M381,0)+1)</f>
        <v>13500</v>
      </c>
      <c r="P381" s="173">
        <v>0</v>
      </c>
      <c r="Q381" s="173">
        <v>0</v>
      </c>
      <c r="R381" s="173">
        <v>0</v>
      </c>
      <c r="S381" s="173">
        <v>0</v>
      </c>
      <c r="T381" s="173">
        <v>0</v>
      </c>
      <c r="U381" s="173">
        <v>0</v>
      </c>
      <c r="V381" s="173">
        <v>0</v>
      </c>
      <c r="W381" s="175" t="s">
        <v>2967</v>
      </c>
      <c r="X381" s="175" t="s">
        <v>145</v>
      </c>
      <c r="Y381" s="78" t="s">
        <v>145</v>
      </c>
      <c r="Z381" s="78" t="s">
        <v>145</v>
      </c>
      <c r="AB381" s="78" t="s">
        <v>145</v>
      </c>
    </row>
    <row r="382" spans="1:28" ht="30" customHeight="1">
      <c r="A382" s="175" t="s">
        <v>4190</v>
      </c>
      <c r="B382" s="175" t="s">
        <v>2823</v>
      </c>
      <c r="C382" s="175" t="s">
        <v>145</v>
      </c>
      <c r="D382" s="175" t="s">
        <v>537</v>
      </c>
      <c r="E382" s="173">
        <v>0</v>
      </c>
      <c r="F382" s="175" t="s">
        <v>145</v>
      </c>
      <c r="G382" s="173">
        <v>0</v>
      </c>
      <c r="H382" s="175" t="s">
        <v>145</v>
      </c>
      <c r="I382" s="173">
        <v>0</v>
      </c>
      <c r="J382" s="175" t="s">
        <v>145</v>
      </c>
      <c r="K382" s="173">
        <v>0</v>
      </c>
      <c r="L382" s="175" t="s">
        <v>145</v>
      </c>
      <c r="M382" s="173">
        <v>0</v>
      </c>
      <c r="N382" s="175" t="s">
        <v>145</v>
      </c>
      <c r="O382" s="173">
        <v>0</v>
      </c>
      <c r="P382" s="173">
        <v>0</v>
      </c>
      <c r="Q382" s="173">
        <v>0</v>
      </c>
      <c r="R382" s="173">
        <v>0</v>
      </c>
      <c r="S382" s="173">
        <v>0</v>
      </c>
      <c r="T382" s="173">
        <v>0</v>
      </c>
      <c r="U382" s="173">
        <v>9000000</v>
      </c>
      <c r="V382" s="173">
        <f>SMALL(Q382:U382,COUNTIF(Q382:U382,0)+1)</f>
        <v>9000000</v>
      </c>
      <c r="W382" s="175" t="s">
        <v>2968</v>
      </c>
      <c r="X382" s="175" t="s">
        <v>145</v>
      </c>
      <c r="Y382" s="78" t="s">
        <v>145</v>
      </c>
      <c r="Z382" s="78" t="s">
        <v>145</v>
      </c>
      <c r="AB382" s="78" t="s">
        <v>145</v>
      </c>
    </row>
    <row r="383" spans="1:28" ht="30" customHeight="1">
      <c r="A383" s="175" t="s">
        <v>4720</v>
      </c>
      <c r="B383" s="175" t="s">
        <v>1608</v>
      </c>
      <c r="C383" s="175" t="s">
        <v>145</v>
      </c>
      <c r="D383" s="175" t="s">
        <v>358</v>
      </c>
      <c r="E383" s="173">
        <v>0</v>
      </c>
      <c r="F383" s="175" t="s">
        <v>145</v>
      </c>
      <c r="G383" s="173">
        <v>0</v>
      </c>
      <c r="H383" s="175" t="s">
        <v>145</v>
      </c>
      <c r="I383" s="173">
        <v>0</v>
      </c>
      <c r="J383" s="175" t="s">
        <v>145</v>
      </c>
      <c r="K383" s="173">
        <v>0</v>
      </c>
      <c r="L383" s="175" t="s">
        <v>145</v>
      </c>
      <c r="M383" s="173">
        <v>0</v>
      </c>
      <c r="N383" s="175" t="s">
        <v>145</v>
      </c>
      <c r="O383" s="173">
        <v>0</v>
      </c>
      <c r="P383" s="173">
        <v>6000</v>
      </c>
      <c r="Q383" s="173">
        <v>0</v>
      </c>
      <c r="R383" s="173">
        <v>0</v>
      </c>
      <c r="S383" s="173">
        <v>0</v>
      </c>
      <c r="T383" s="173">
        <v>0</v>
      </c>
      <c r="U383" s="173">
        <v>0</v>
      </c>
      <c r="V383" s="173">
        <v>0</v>
      </c>
      <c r="W383" s="175" t="s">
        <v>2969</v>
      </c>
      <c r="X383" s="175" t="s">
        <v>145</v>
      </c>
      <c r="Y383" s="78" t="s">
        <v>145</v>
      </c>
      <c r="Z383" s="78" t="s">
        <v>145</v>
      </c>
      <c r="AB383" s="78" t="s">
        <v>145</v>
      </c>
    </row>
    <row r="384" spans="1:28" ht="30" customHeight="1">
      <c r="A384" s="175" t="s">
        <v>4722</v>
      </c>
      <c r="B384" s="175" t="s">
        <v>1609</v>
      </c>
      <c r="C384" s="175" t="s">
        <v>1610</v>
      </c>
      <c r="D384" s="175" t="s">
        <v>358</v>
      </c>
      <c r="E384" s="173">
        <v>0</v>
      </c>
      <c r="F384" s="175" t="s">
        <v>145</v>
      </c>
      <c r="G384" s="173">
        <v>0</v>
      </c>
      <c r="H384" s="175" t="s">
        <v>145</v>
      </c>
      <c r="I384" s="173">
        <v>0</v>
      </c>
      <c r="J384" s="175" t="s">
        <v>145</v>
      </c>
      <c r="K384" s="173">
        <v>0</v>
      </c>
      <c r="L384" s="175" t="s">
        <v>145</v>
      </c>
      <c r="M384" s="173">
        <v>51000</v>
      </c>
      <c r="N384" s="175" t="s">
        <v>145</v>
      </c>
      <c r="O384" s="173">
        <f>SMALL(E384:M384,COUNTIF(E384:M384,0)+1)</f>
        <v>51000</v>
      </c>
      <c r="P384" s="173">
        <v>26000</v>
      </c>
      <c r="Q384" s="173">
        <v>0</v>
      </c>
      <c r="R384" s="173">
        <v>0</v>
      </c>
      <c r="S384" s="173">
        <v>0</v>
      </c>
      <c r="T384" s="173">
        <v>0</v>
      </c>
      <c r="U384" s="173">
        <v>0</v>
      </c>
      <c r="V384" s="173">
        <v>0</v>
      </c>
      <c r="W384" s="175" t="s">
        <v>2970</v>
      </c>
      <c r="X384" s="175" t="s">
        <v>145</v>
      </c>
      <c r="Y384" s="78" t="s">
        <v>145</v>
      </c>
      <c r="Z384" s="78" t="s">
        <v>145</v>
      </c>
      <c r="AB384" s="78" t="s">
        <v>145</v>
      </c>
    </row>
    <row r="385" spans="1:28" ht="30" customHeight="1">
      <c r="A385" s="175" t="s">
        <v>5036</v>
      </c>
      <c r="B385" s="175" t="s">
        <v>1685</v>
      </c>
      <c r="C385" s="175" t="s">
        <v>1686</v>
      </c>
      <c r="D385" s="175" t="s">
        <v>381</v>
      </c>
      <c r="E385" s="173">
        <v>0</v>
      </c>
      <c r="F385" s="175" t="s">
        <v>145</v>
      </c>
      <c r="G385" s="173">
        <v>0</v>
      </c>
      <c r="H385" s="175" t="s">
        <v>145</v>
      </c>
      <c r="I385" s="173">
        <v>0</v>
      </c>
      <c r="J385" s="175" t="s">
        <v>145</v>
      </c>
      <c r="K385" s="173">
        <v>330000</v>
      </c>
      <c r="L385" s="175" t="s">
        <v>2605</v>
      </c>
      <c r="M385" s="173">
        <v>0</v>
      </c>
      <c r="N385" s="175" t="s">
        <v>145</v>
      </c>
      <c r="O385" s="173">
        <f>SMALL(E385:M385,COUNTIF(E385:M385,0)+1)</f>
        <v>330000</v>
      </c>
      <c r="P385" s="173">
        <v>0</v>
      </c>
      <c r="Q385" s="173">
        <v>0</v>
      </c>
      <c r="R385" s="173">
        <v>0</v>
      </c>
      <c r="S385" s="173">
        <v>0</v>
      </c>
      <c r="T385" s="173">
        <v>0</v>
      </c>
      <c r="U385" s="173">
        <v>0</v>
      </c>
      <c r="V385" s="173">
        <v>0</v>
      </c>
      <c r="W385" s="175" t="s">
        <v>2971</v>
      </c>
      <c r="X385" s="175" t="s">
        <v>145</v>
      </c>
      <c r="Y385" s="78" t="s">
        <v>145</v>
      </c>
      <c r="Z385" s="78" t="s">
        <v>145</v>
      </c>
      <c r="AB385" s="78" t="s">
        <v>145</v>
      </c>
    </row>
    <row r="386" spans="1:28" ht="30" customHeight="1">
      <c r="A386" s="175" t="s">
        <v>5079</v>
      </c>
      <c r="B386" s="175" t="s">
        <v>1698</v>
      </c>
      <c r="C386" s="175" t="s">
        <v>1699</v>
      </c>
      <c r="D386" s="175" t="s">
        <v>358</v>
      </c>
      <c r="E386" s="173">
        <v>0</v>
      </c>
      <c r="F386" s="175" t="s">
        <v>145</v>
      </c>
      <c r="G386" s="173">
        <v>0</v>
      </c>
      <c r="H386" s="175" t="s">
        <v>145</v>
      </c>
      <c r="I386" s="173">
        <v>148148</v>
      </c>
      <c r="J386" s="175" t="s">
        <v>2745</v>
      </c>
      <c r="K386" s="173">
        <v>0</v>
      </c>
      <c r="L386" s="175" t="s">
        <v>145</v>
      </c>
      <c r="M386" s="173">
        <v>0</v>
      </c>
      <c r="N386" s="175" t="s">
        <v>145</v>
      </c>
      <c r="O386" s="173">
        <f>SMALL(E386:M386,COUNTIF(E386:M386,0)+1)</f>
        <v>148148</v>
      </c>
      <c r="P386" s="173">
        <v>0</v>
      </c>
      <c r="Q386" s="173">
        <v>0</v>
      </c>
      <c r="R386" s="173">
        <v>0</v>
      </c>
      <c r="S386" s="173">
        <v>0</v>
      </c>
      <c r="T386" s="173">
        <v>0</v>
      </c>
      <c r="U386" s="173">
        <v>0</v>
      </c>
      <c r="V386" s="173">
        <v>0</v>
      </c>
      <c r="W386" s="175" t="s">
        <v>2972</v>
      </c>
      <c r="X386" s="175" t="s">
        <v>145</v>
      </c>
      <c r="Y386" s="78" t="s">
        <v>145</v>
      </c>
      <c r="Z386" s="78" t="s">
        <v>145</v>
      </c>
      <c r="AB386" s="78" t="s">
        <v>145</v>
      </c>
    </row>
    <row r="387" spans="1:28" ht="30" customHeight="1">
      <c r="A387" s="175" t="s">
        <v>3734</v>
      </c>
      <c r="B387" s="175" t="s">
        <v>633</v>
      </c>
      <c r="C387" s="175" t="s">
        <v>634</v>
      </c>
      <c r="D387" s="175" t="s">
        <v>537</v>
      </c>
      <c r="E387" s="173">
        <v>0</v>
      </c>
      <c r="F387" s="175" t="s">
        <v>145</v>
      </c>
      <c r="G387" s="173">
        <v>0</v>
      </c>
      <c r="H387" s="175" t="s">
        <v>145</v>
      </c>
      <c r="I387" s="173">
        <v>0</v>
      </c>
      <c r="J387" s="175" t="s">
        <v>145</v>
      </c>
      <c r="K387" s="173">
        <v>0</v>
      </c>
      <c r="L387" s="175" t="s">
        <v>145</v>
      </c>
      <c r="M387" s="173">
        <v>0</v>
      </c>
      <c r="N387" s="175" t="s">
        <v>145</v>
      </c>
      <c r="O387" s="173">
        <v>0</v>
      </c>
      <c r="P387" s="173">
        <v>0</v>
      </c>
      <c r="Q387" s="173">
        <v>0</v>
      </c>
      <c r="R387" s="173">
        <v>0</v>
      </c>
      <c r="S387" s="173">
        <v>0</v>
      </c>
      <c r="T387" s="173">
        <v>0</v>
      </c>
      <c r="U387" s="173">
        <v>0</v>
      </c>
      <c r="V387" s="173">
        <v>0</v>
      </c>
      <c r="W387" s="175" t="s">
        <v>2973</v>
      </c>
      <c r="X387" s="175" t="s">
        <v>145</v>
      </c>
      <c r="Y387" s="78" t="s">
        <v>145</v>
      </c>
      <c r="Z387" s="78" t="s">
        <v>145</v>
      </c>
      <c r="AB387" s="78" t="s">
        <v>145</v>
      </c>
    </row>
    <row r="388" spans="1:28" ht="30" customHeight="1">
      <c r="A388" s="175" t="s">
        <v>3736</v>
      </c>
      <c r="B388" s="175" t="s">
        <v>635</v>
      </c>
      <c r="C388" s="175" t="s">
        <v>636</v>
      </c>
      <c r="D388" s="175" t="s">
        <v>537</v>
      </c>
      <c r="E388" s="173">
        <v>0</v>
      </c>
      <c r="F388" s="175" t="s">
        <v>145</v>
      </c>
      <c r="G388" s="173">
        <v>0</v>
      </c>
      <c r="H388" s="175" t="s">
        <v>145</v>
      </c>
      <c r="I388" s="173">
        <v>0</v>
      </c>
      <c r="J388" s="175" t="s">
        <v>145</v>
      </c>
      <c r="K388" s="173">
        <v>0</v>
      </c>
      <c r="L388" s="175" t="s">
        <v>145</v>
      </c>
      <c r="M388" s="173">
        <v>0</v>
      </c>
      <c r="N388" s="175" t="s">
        <v>145</v>
      </c>
      <c r="O388" s="173">
        <v>0</v>
      </c>
      <c r="P388" s="173">
        <v>0</v>
      </c>
      <c r="Q388" s="173">
        <v>0</v>
      </c>
      <c r="R388" s="173">
        <v>0</v>
      </c>
      <c r="S388" s="173">
        <v>0</v>
      </c>
      <c r="T388" s="173">
        <v>0</v>
      </c>
      <c r="U388" s="173">
        <v>0</v>
      </c>
      <c r="V388" s="173">
        <v>0</v>
      </c>
      <c r="W388" s="175" t="s">
        <v>2974</v>
      </c>
      <c r="X388" s="175" t="s">
        <v>145</v>
      </c>
      <c r="Y388" s="78" t="s">
        <v>145</v>
      </c>
      <c r="Z388" s="78" t="s">
        <v>145</v>
      </c>
      <c r="AB388" s="78" t="s">
        <v>145</v>
      </c>
    </row>
    <row r="389" spans="1:28" ht="30" customHeight="1">
      <c r="A389" s="175" t="s">
        <v>3738</v>
      </c>
      <c r="B389" s="175" t="s">
        <v>637</v>
      </c>
      <c r="C389" s="175" t="s">
        <v>638</v>
      </c>
      <c r="D389" s="175" t="s">
        <v>537</v>
      </c>
      <c r="E389" s="173">
        <v>0</v>
      </c>
      <c r="F389" s="175" t="s">
        <v>145</v>
      </c>
      <c r="G389" s="173">
        <v>0</v>
      </c>
      <c r="H389" s="175" t="s">
        <v>145</v>
      </c>
      <c r="I389" s="173">
        <v>0</v>
      </c>
      <c r="J389" s="175" t="s">
        <v>145</v>
      </c>
      <c r="K389" s="173">
        <v>0</v>
      </c>
      <c r="L389" s="175" t="s">
        <v>145</v>
      </c>
      <c r="M389" s="173">
        <v>0</v>
      </c>
      <c r="N389" s="175" t="s">
        <v>145</v>
      </c>
      <c r="O389" s="173">
        <v>0</v>
      </c>
      <c r="P389" s="173">
        <v>0</v>
      </c>
      <c r="Q389" s="173">
        <v>0</v>
      </c>
      <c r="R389" s="173">
        <v>0</v>
      </c>
      <c r="S389" s="173">
        <v>0</v>
      </c>
      <c r="T389" s="173">
        <v>0</v>
      </c>
      <c r="U389" s="173">
        <v>0</v>
      </c>
      <c r="V389" s="173">
        <v>0</v>
      </c>
      <c r="W389" s="175" t="s">
        <v>2975</v>
      </c>
      <c r="X389" s="175" t="s">
        <v>145</v>
      </c>
      <c r="Y389" s="78" t="s">
        <v>145</v>
      </c>
      <c r="Z389" s="78" t="s">
        <v>145</v>
      </c>
      <c r="AB389" s="78" t="s">
        <v>145</v>
      </c>
    </row>
    <row r="390" spans="1:28" ht="30" customHeight="1">
      <c r="A390" s="175" t="s">
        <v>3740</v>
      </c>
      <c r="B390" s="175" t="s">
        <v>639</v>
      </c>
      <c r="C390" s="175" t="s">
        <v>640</v>
      </c>
      <c r="D390" s="175" t="s">
        <v>537</v>
      </c>
      <c r="E390" s="173">
        <v>0</v>
      </c>
      <c r="F390" s="175" t="s">
        <v>145</v>
      </c>
      <c r="G390" s="173">
        <v>0</v>
      </c>
      <c r="H390" s="175" t="s">
        <v>145</v>
      </c>
      <c r="I390" s="173">
        <v>0</v>
      </c>
      <c r="J390" s="175" t="s">
        <v>145</v>
      </c>
      <c r="K390" s="173">
        <v>0</v>
      </c>
      <c r="L390" s="175" t="s">
        <v>145</v>
      </c>
      <c r="M390" s="173">
        <v>0</v>
      </c>
      <c r="N390" s="175" t="s">
        <v>145</v>
      </c>
      <c r="O390" s="173">
        <v>0</v>
      </c>
      <c r="P390" s="173">
        <v>0</v>
      </c>
      <c r="Q390" s="173">
        <v>0</v>
      </c>
      <c r="R390" s="173">
        <v>0</v>
      </c>
      <c r="S390" s="173">
        <v>0</v>
      </c>
      <c r="T390" s="173">
        <v>0</v>
      </c>
      <c r="U390" s="173">
        <v>0</v>
      </c>
      <c r="V390" s="173">
        <v>0</v>
      </c>
      <c r="W390" s="175" t="s">
        <v>2976</v>
      </c>
      <c r="X390" s="175" t="s">
        <v>145</v>
      </c>
      <c r="Y390" s="78" t="s">
        <v>145</v>
      </c>
      <c r="Z390" s="78" t="s">
        <v>145</v>
      </c>
      <c r="AB390" s="78" t="s">
        <v>145</v>
      </c>
    </row>
    <row r="391" spans="1:28" ht="30" customHeight="1">
      <c r="A391" s="175" t="s">
        <v>3742</v>
      </c>
      <c r="B391" s="175" t="s">
        <v>641</v>
      </c>
      <c r="C391" s="175" t="s">
        <v>642</v>
      </c>
      <c r="D391" s="175" t="s">
        <v>537</v>
      </c>
      <c r="E391" s="173">
        <v>0</v>
      </c>
      <c r="F391" s="175" t="s">
        <v>145</v>
      </c>
      <c r="G391" s="173">
        <v>0</v>
      </c>
      <c r="H391" s="175" t="s">
        <v>145</v>
      </c>
      <c r="I391" s="173">
        <v>0</v>
      </c>
      <c r="J391" s="175" t="s">
        <v>145</v>
      </c>
      <c r="K391" s="173">
        <v>0</v>
      </c>
      <c r="L391" s="175" t="s">
        <v>145</v>
      </c>
      <c r="M391" s="173">
        <v>0</v>
      </c>
      <c r="N391" s="175" t="s">
        <v>145</v>
      </c>
      <c r="O391" s="173">
        <v>0</v>
      </c>
      <c r="P391" s="173">
        <v>0</v>
      </c>
      <c r="Q391" s="173">
        <v>0</v>
      </c>
      <c r="R391" s="173">
        <v>0</v>
      </c>
      <c r="S391" s="173">
        <v>0</v>
      </c>
      <c r="T391" s="173">
        <v>0</v>
      </c>
      <c r="U391" s="173">
        <v>0</v>
      </c>
      <c r="V391" s="173">
        <v>0</v>
      </c>
      <c r="W391" s="175" t="s">
        <v>2977</v>
      </c>
      <c r="X391" s="175" t="s">
        <v>145</v>
      </c>
      <c r="Y391" s="78" t="s">
        <v>145</v>
      </c>
      <c r="Z391" s="78" t="s">
        <v>145</v>
      </c>
      <c r="AB391" s="78" t="s">
        <v>145</v>
      </c>
    </row>
    <row r="392" spans="1:28" ht="30" customHeight="1">
      <c r="A392" s="175" t="s">
        <v>3744</v>
      </c>
      <c r="B392" s="175" t="s">
        <v>643</v>
      </c>
      <c r="C392" s="175" t="s">
        <v>644</v>
      </c>
      <c r="D392" s="175" t="s">
        <v>537</v>
      </c>
      <c r="E392" s="173">
        <v>0</v>
      </c>
      <c r="F392" s="175" t="s">
        <v>145</v>
      </c>
      <c r="G392" s="173">
        <v>0</v>
      </c>
      <c r="H392" s="175" t="s">
        <v>145</v>
      </c>
      <c r="I392" s="173">
        <v>0</v>
      </c>
      <c r="J392" s="175" t="s">
        <v>145</v>
      </c>
      <c r="K392" s="173">
        <v>0</v>
      </c>
      <c r="L392" s="175" t="s">
        <v>145</v>
      </c>
      <c r="M392" s="173">
        <v>0</v>
      </c>
      <c r="N392" s="175" t="s">
        <v>145</v>
      </c>
      <c r="O392" s="173">
        <v>0</v>
      </c>
      <c r="P392" s="173">
        <v>0</v>
      </c>
      <c r="Q392" s="173">
        <v>0</v>
      </c>
      <c r="R392" s="173">
        <v>0</v>
      </c>
      <c r="S392" s="173">
        <v>0</v>
      </c>
      <c r="T392" s="173">
        <v>0</v>
      </c>
      <c r="U392" s="173">
        <v>0</v>
      </c>
      <c r="V392" s="173">
        <v>0</v>
      </c>
      <c r="W392" s="175" t="s">
        <v>2978</v>
      </c>
      <c r="X392" s="175" t="s">
        <v>145</v>
      </c>
      <c r="Y392" s="78" t="s">
        <v>145</v>
      </c>
      <c r="Z392" s="78" t="s">
        <v>145</v>
      </c>
      <c r="AB392" s="78" t="s">
        <v>145</v>
      </c>
    </row>
    <row r="393" spans="1:28" ht="30" customHeight="1">
      <c r="A393" s="175" t="s">
        <v>4242</v>
      </c>
      <c r="B393" s="175" t="s">
        <v>1117</v>
      </c>
      <c r="C393" s="175" t="s">
        <v>1118</v>
      </c>
      <c r="D393" s="175" t="s">
        <v>1119</v>
      </c>
      <c r="E393" s="173">
        <v>0</v>
      </c>
      <c r="F393" s="175" t="s">
        <v>145</v>
      </c>
      <c r="G393" s="173">
        <v>0</v>
      </c>
      <c r="H393" s="175" t="s">
        <v>145</v>
      </c>
      <c r="I393" s="173">
        <v>0</v>
      </c>
      <c r="J393" s="175" t="s">
        <v>145</v>
      </c>
      <c r="K393" s="173">
        <v>0</v>
      </c>
      <c r="L393" s="175" t="s">
        <v>145</v>
      </c>
      <c r="M393" s="173">
        <v>14500</v>
      </c>
      <c r="N393" s="175" t="s">
        <v>145</v>
      </c>
      <c r="O393" s="173">
        <f>SMALL(E393:M393,COUNTIF(E393:M393,0)+1)</f>
        <v>14500</v>
      </c>
      <c r="P393" s="173">
        <v>0</v>
      </c>
      <c r="Q393" s="173">
        <v>0</v>
      </c>
      <c r="R393" s="173">
        <v>0</v>
      </c>
      <c r="S393" s="173">
        <v>0</v>
      </c>
      <c r="T393" s="173">
        <v>0</v>
      </c>
      <c r="U393" s="173">
        <v>0</v>
      </c>
      <c r="V393" s="173">
        <v>0</v>
      </c>
      <c r="W393" s="175" t="s">
        <v>2979</v>
      </c>
      <c r="X393" s="175" t="s">
        <v>1120</v>
      </c>
      <c r="Y393" s="78" t="s">
        <v>145</v>
      </c>
      <c r="Z393" s="78" t="s">
        <v>145</v>
      </c>
      <c r="AB393" s="78" t="s">
        <v>145</v>
      </c>
    </row>
    <row r="394" spans="1:28" ht="30" customHeight="1">
      <c r="A394" s="175" t="s">
        <v>4244</v>
      </c>
      <c r="B394" s="175" t="s">
        <v>1121</v>
      </c>
      <c r="C394" s="175" t="s">
        <v>1122</v>
      </c>
      <c r="D394" s="175" t="s">
        <v>1119</v>
      </c>
      <c r="E394" s="173">
        <v>0</v>
      </c>
      <c r="F394" s="175" t="s">
        <v>145</v>
      </c>
      <c r="G394" s="173">
        <v>0</v>
      </c>
      <c r="H394" s="175" t="s">
        <v>145</v>
      </c>
      <c r="I394" s="173">
        <v>0</v>
      </c>
      <c r="J394" s="175" t="s">
        <v>145</v>
      </c>
      <c r="K394" s="173">
        <v>0</v>
      </c>
      <c r="L394" s="175" t="s">
        <v>145</v>
      </c>
      <c r="M394" s="173">
        <v>14200</v>
      </c>
      <c r="N394" s="175" t="s">
        <v>145</v>
      </c>
      <c r="O394" s="173">
        <f>SMALL(E394:M394,COUNTIF(E394:M394,0)+1)</f>
        <v>14200</v>
      </c>
      <c r="P394" s="173">
        <v>0</v>
      </c>
      <c r="Q394" s="173">
        <v>0</v>
      </c>
      <c r="R394" s="173">
        <v>0</v>
      </c>
      <c r="S394" s="173">
        <v>0</v>
      </c>
      <c r="T394" s="173">
        <v>0</v>
      </c>
      <c r="U394" s="173">
        <v>0</v>
      </c>
      <c r="V394" s="173">
        <v>0</v>
      </c>
      <c r="W394" s="175" t="s">
        <v>2980</v>
      </c>
      <c r="X394" s="175" t="s">
        <v>1123</v>
      </c>
      <c r="Y394" s="78" t="s">
        <v>145</v>
      </c>
      <c r="Z394" s="78" t="s">
        <v>145</v>
      </c>
      <c r="AB394" s="78" t="s">
        <v>145</v>
      </c>
    </row>
    <row r="395" spans="1:28" ht="30" customHeight="1">
      <c r="A395" s="175" t="s">
        <v>3417</v>
      </c>
      <c r="B395" s="175" t="s">
        <v>398</v>
      </c>
      <c r="C395" s="175" t="s">
        <v>145</v>
      </c>
      <c r="D395" s="175" t="s">
        <v>145</v>
      </c>
      <c r="E395" s="173">
        <v>0</v>
      </c>
      <c r="F395" s="175" t="s">
        <v>145</v>
      </c>
      <c r="G395" s="173">
        <v>0</v>
      </c>
      <c r="H395" s="175" t="s">
        <v>145</v>
      </c>
      <c r="I395" s="173">
        <v>0</v>
      </c>
      <c r="J395" s="175" t="s">
        <v>145</v>
      </c>
      <c r="K395" s="173">
        <v>0</v>
      </c>
      <c r="L395" s="175" t="s">
        <v>145</v>
      </c>
      <c r="M395" s="173">
        <v>0</v>
      </c>
      <c r="N395" s="175" t="s">
        <v>145</v>
      </c>
      <c r="O395" s="173">
        <v>0</v>
      </c>
      <c r="P395" s="173">
        <v>0</v>
      </c>
      <c r="Q395" s="173">
        <v>0</v>
      </c>
      <c r="R395" s="173">
        <v>0</v>
      </c>
      <c r="S395" s="173">
        <v>0</v>
      </c>
      <c r="T395" s="173">
        <v>0</v>
      </c>
      <c r="U395" s="173">
        <v>0</v>
      </c>
      <c r="V395" s="173">
        <v>0</v>
      </c>
      <c r="W395" s="175" t="s">
        <v>2981</v>
      </c>
      <c r="X395" s="175" t="s">
        <v>145</v>
      </c>
      <c r="Y395" s="78" t="s">
        <v>145</v>
      </c>
      <c r="Z395" s="78" t="s">
        <v>145</v>
      </c>
      <c r="AB395" s="78" t="s">
        <v>145</v>
      </c>
    </row>
    <row r="396" spans="1:28" ht="30" customHeight="1">
      <c r="A396" s="175" t="s">
        <v>3419</v>
      </c>
      <c r="B396" s="175" t="s">
        <v>399</v>
      </c>
      <c r="C396" s="175" t="s">
        <v>400</v>
      </c>
      <c r="D396" s="175" t="s">
        <v>401</v>
      </c>
      <c r="E396" s="173">
        <v>0</v>
      </c>
      <c r="F396" s="175" t="s">
        <v>145</v>
      </c>
      <c r="G396" s="173">
        <v>0</v>
      </c>
      <c r="H396" s="175" t="s">
        <v>145</v>
      </c>
      <c r="I396" s="173">
        <v>0</v>
      </c>
      <c r="J396" s="175" t="s">
        <v>145</v>
      </c>
      <c r="K396" s="173">
        <v>0</v>
      </c>
      <c r="L396" s="175" t="s">
        <v>145</v>
      </c>
      <c r="M396" s="173">
        <v>190000</v>
      </c>
      <c r="N396" s="175" t="s">
        <v>145</v>
      </c>
      <c r="O396" s="173">
        <f t="shared" ref="O396:O401" si="13">SMALL(E396:M396,COUNTIF(E396:M396,0)+1)</f>
        <v>190000</v>
      </c>
      <c r="P396" s="173">
        <v>0</v>
      </c>
      <c r="Q396" s="173">
        <v>0</v>
      </c>
      <c r="R396" s="173">
        <v>0</v>
      </c>
      <c r="S396" s="173">
        <v>0</v>
      </c>
      <c r="T396" s="173">
        <v>0</v>
      </c>
      <c r="U396" s="173">
        <v>0</v>
      </c>
      <c r="V396" s="173">
        <v>0</v>
      </c>
      <c r="W396" s="175" t="s">
        <v>2982</v>
      </c>
      <c r="X396" s="175" t="s">
        <v>145</v>
      </c>
      <c r="Y396" s="78" t="s">
        <v>145</v>
      </c>
      <c r="Z396" s="78" t="s">
        <v>145</v>
      </c>
      <c r="AB396" s="78" t="s">
        <v>145</v>
      </c>
    </row>
    <row r="397" spans="1:28" ht="30" customHeight="1">
      <c r="A397" s="175" t="s">
        <v>3421</v>
      </c>
      <c r="B397" s="175" t="s">
        <v>403</v>
      </c>
      <c r="C397" s="175" t="s">
        <v>404</v>
      </c>
      <c r="D397" s="175" t="s">
        <v>401</v>
      </c>
      <c r="E397" s="173">
        <v>0</v>
      </c>
      <c r="F397" s="175" t="s">
        <v>145</v>
      </c>
      <c r="G397" s="173">
        <v>0</v>
      </c>
      <c r="H397" s="175" t="s">
        <v>145</v>
      </c>
      <c r="I397" s="173">
        <v>0</v>
      </c>
      <c r="J397" s="175" t="s">
        <v>145</v>
      </c>
      <c r="K397" s="173">
        <v>0</v>
      </c>
      <c r="L397" s="175" t="s">
        <v>145</v>
      </c>
      <c r="M397" s="173">
        <v>195000</v>
      </c>
      <c r="N397" s="175" t="s">
        <v>145</v>
      </c>
      <c r="O397" s="173">
        <f t="shared" si="13"/>
        <v>195000</v>
      </c>
      <c r="P397" s="173">
        <v>0</v>
      </c>
      <c r="Q397" s="173">
        <v>0</v>
      </c>
      <c r="R397" s="173">
        <v>0</v>
      </c>
      <c r="S397" s="173">
        <v>0</v>
      </c>
      <c r="T397" s="173">
        <v>0</v>
      </c>
      <c r="U397" s="173">
        <v>0</v>
      </c>
      <c r="V397" s="173">
        <v>0</v>
      </c>
      <c r="W397" s="175" t="s">
        <v>2983</v>
      </c>
      <c r="X397" s="175" t="s">
        <v>145</v>
      </c>
      <c r="Y397" s="78" t="s">
        <v>145</v>
      </c>
      <c r="Z397" s="78" t="s">
        <v>145</v>
      </c>
      <c r="AB397" s="78" t="s">
        <v>145</v>
      </c>
    </row>
    <row r="398" spans="1:28" ht="30" customHeight="1">
      <c r="A398" s="175" t="s">
        <v>3423</v>
      </c>
      <c r="B398" s="175" t="s">
        <v>405</v>
      </c>
      <c r="C398" s="175" t="s">
        <v>406</v>
      </c>
      <c r="D398" s="175" t="s">
        <v>338</v>
      </c>
      <c r="E398" s="173">
        <v>0</v>
      </c>
      <c r="F398" s="175" t="s">
        <v>145</v>
      </c>
      <c r="G398" s="173">
        <v>0</v>
      </c>
      <c r="H398" s="175" t="s">
        <v>145</v>
      </c>
      <c r="I398" s="173">
        <v>0</v>
      </c>
      <c r="J398" s="175" t="s">
        <v>145</v>
      </c>
      <c r="K398" s="173">
        <v>0</v>
      </c>
      <c r="L398" s="175" t="s">
        <v>145</v>
      </c>
      <c r="M398" s="173">
        <v>19107</v>
      </c>
      <c r="N398" s="175" t="s">
        <v>145</v>
      </c>
      <c r="O398" s="173">
        <f t="shared" si="13"/>
        <v>19107</v>
      </c>
      <c r="P398" s="173">
        <v>24136</v>
      </c>
      <c r="Q398" s="173">
        <v>0</v>
      </c>
      <c r="R398" s="173">
        <v>0</v>
      </c>
      <c r="S398" s="173">
        <v>0</v>
      </c>
      <c r="T398" s="173">
        <v>0</v>
      </c>
      <c r="U398" s="173">
        <v>11455</v>
      </c>
      <c r="V398" s="173">
        <f t="shared" ref="V398:V404" si="14">SMALL(Q398:U398,COUNTIF(Q398:U398,0)+1)</f>
        <v>11455</v>
      </c>
      <c r="W398" s="175" t="s">
        <v>2984</v>
      </c>
      <c r="X398" s="175" t="s">
        <v>145</v>
      </c>
      <c r="Y398" s="78" t="s">
        <v>145</v>
      </c>
      <c r="Z398" s="78" t="s">
        <v>145</v>
      </c>
      <c r="AB398" s="78" t="s">
        <v>145</v>
      </c>
    </row>
    <row r="399" spans="1:28" ht="30" customHeight="1">
      <c r="A399" s="175" t="s">
        <v>3425</v>
      </c>
      <c r="B399" s="175" t="s">
        <v>407</v>
      </c>
      <c r="C399" s="175" t="s">
        <v>145</v>
      </c>
      <c r="D399" s="175" t="s">
        <v>381</v>
      </c>
      <c r="E399" s="173">
        <v>0</v>
      </c>
      <c r="F399" s="175" t="s">
        <v>145</v>
      </c>
      <c r="G399" s="173">
        <v>0</v>
      </c>
      <c r="H399" s="175" t="s">
        <v>145</v>
      </c>
      <c r="I399" s="173">
        <v>0</v>
      </c>
      <c r="J399" s="175" t="s">
        <v>145</v>
      </c>
      <c r="K399" s="173">
        <v>0</v>
      </c>
      <c r="L399" s="175" t="s">
        <v>145</v>
      </c>
      <c r="M399" s="173">
        <v>7291</v>
      </c>
      <c r="N399" s="175" t="s">
        <v>145</v>
      </c>
      <c r="O399" s="173">
        <f t="shared" si="13"/>
        <v>7291</v>
      </c>
      <c r="P399" s="173">
        <v>16095</v>
      </c>
      <c r="Q399" s="173">
        <v>0</v>
      </c>
      <c r="R399" s="173">
        <v>0</v>
      </c>
      <c r="S399" s="173">
        <v>0</v>
      </c>
      <c r="T399" s="173">
        <v>0</v>
      </c>
      <c r="U399" s="173">
        <v>4115</v>
      </c>
      <c r="V399" s="173">
        <f t="shared" si="14"/>
        <v>4115</v>
      </c>
      <c r="W399" s="175" t="s">
        <v>2985</v>
      </c>
      <c r="X399" s="175" t="s">
        <v>145</v>
      </c>
      <c r="Y399" s="78" t="s">
        <v>145</v>
      </c>
      <c r="Z399" s="78" t="s">
        <v>145</v>
      </c>
      <c r="AB399" s="78" t="s">
        <v>145</v>
      </c>
    </row>
    <row r="400" spans="1:28" ht="30" customHeight="1">
      <c r="A400" s="175" t="s">
        <v>3427</v>
      </c>
      <c r="B400" s="175" t="s">
        <v>408</v>
      </c>
      <c r="C400" s="175" t="s">
        <v>145</v>
      </c>
      <c r="D400" s="175" t="s">
        <v>409</v>
      </c>
      <c r="E400" s="173">
        <v>0</v>
      </c>
      <c r="F400" s="175" t="s">
        <v>145</v>
      </c>
      <c r="G400" s="173">
        <v>0</v>
      </c>
      <c r="H400" s="175" t="s">
        <v>145</v>
      </c>
      <c r="I400" s="173">
        <v>0</v>
      </c>
      <c r="J400" s="175" t="s">
        <v>145</v>
      </c>
      <c r="K400" s="173">
        <v>0</v>
      </c>
      <c r="L400" s="175" t="s">
        <v>145</v>
      </c>
      <c r="M400" s="173">
        <v>57141</v>
      </c>
      <c r="N400" s="175" t="s">
        <v>145</v>
      </c>
      <c r="O400" s="173">
        <f t="shared" si="13"/>
        <v>57141</v>
      </c>
      <c r="P400" s="173">
        <v>966058</v>
      </c>
      <c r="Q400" s="173">
        <v>0</v>
      </c>
      <c r="R400" s="173">
        <v>0</v>
      </c>
      <c r="S400" s="173">
        <v>0</v>
      </c>
      <c r="T400" s="173">
        <v>0</v>
      </c>
      <c r="U400" s="173">
        <v>210750</v>
      </c>
      <c r="V400" s="173">
        <f t="shared" si="14"/>
        <v>210750</v>
      </c>
      <c r="W400" s="175" t="s">
        <v>2986</v>
      </c>
      <c r="X400" s="175" t="s">
        <v>145</v>
      </c>
      <c r="Y400" s="78" t="s">
        <v>145</v>
      </c>
      <c r="Z400" s="78" t="s">
        <v>145</v>
      </c>
      <c r="AB400" s="78" t="s">
        <v>145</v>
      </c>
    </row>
    <row r="401" spans="1:28" ht="30" customHeight="1">
      <c r="A401" s="175" t="s">
        <v>3429</v>
      </c>
      <c r="B401" s="175" t="s">
        <v>410</v>
      </c>
      <c r="C401" s="175" t="s">
        <v>145</v>
      </c>
      <c r="D401" s="175" t="s">
        <v>409</v>
      </c>
      <c r="E401" s="173">
        <v>0</v>
      </c>
      <c r="F401" s="175" t="s">
        <v>145</v>
      </c>
      <c r="G401" s="173">
        <v>0</v>
      </c>
      <c r="H401" s="175" t="s">
        <v>145</v>
      </c>
      <c r="I401" s="173">
        <v>0</v>
      </c>
      <c r="J401" s="175" t="s">
        <v>145</v>
      </c>
      <c r="K401" s="173">
        <v>0</v>
      </c>
      <c r="L401" s="175" t="s">
        <v>145</v>
      </c>
      <c r="M401" s="173">
        <v>3864547</v>
      </c>
      <c r="N401" s="175" t="s">
        <v>145</v>
      </c>
      <c r="O401" s="173">
        <f t="shared" si="13"/>
        <v>3864547</v>
      </c>
      <c r="P401" s="173">
        <v>5687416</v>
      </c>
      <c r="Q401" s="173">
        <v>0</v>
      </c>
      <c r="R401" s="173">
        <v>0</v>
      </c>
      <c r="S401" s="173">
        <v>0</v>
      </c>
      <c r="T401" s="173">
        <v>0</v>
      </c>
      <c r="U401" s="173">
        <v>1687383</v>
      </c>
      <c r="V401" s="173">
        <f t="shared" si="14"/>
        <v>1687383</v>
      </c>
      <c r="W401" s="175" t="s">
        <v>2987</v>
      </c>
      <c r="X401" s="175" t="s">
        <v>145</v>
      </c>
      <c r="Y401" s="78" t="s">
        <v>145</v>
      </c>
      <c r="Z401" s="78" t="s">
        <v>145</v>
      </c>
      <c r="AB401" s="78" t="s">
        <v>145</v>
      </c>
    </row>
    <row r="402" spans="1:28" ht="30" customHeight="1">
      <c r="A402" s="175" t="s">
        <v>3431</v>
      </c>
      <c r="B402" s="175" t="s">
        <v>411</v>
      </c>
      <c r="C402" s="175" t="s">
        <v>145</v>
      </c>
      <c r="D402" s="175" t="s">
        <v>409</v>
      </c>
      <c r="E402" s="173">
        <v>0</v>
      </c>
      <c r="F402" s="175" t="s">
        <v>145</v>
      </c>
      <c r="G402" s="173">
        <v>0</v>
      </c>
      <c r="H402" s="175" t="s">
        <v>145</v>
      </c>
      <c r="I402" s="173">
        <v>0</v>
      </c>
      <c r="J402" s="175" t="s">
        <v>145</v>
      </c>
      <c r="K402" s="173">
        <v>0</v>
      </c>
      <c r="L402" s="175" t="s">
        <v>145</v>
      </c>
      <c r="M402" s="173">
        <v>0</v>
      </c>
      <c r="N402" s="175" t="s">
        <v>145</v>
      </c>
      <c r="O402" s="173">
        <v>0</v>
      </c>
      <c r="P402" s="173">
        <v>0</v>
      </c>
      <c r="Q402" s="173">
        <v>0</v>
      </c>
      <c r="R402" s="173">
        <v>0</v>
      </c>
      <c r="S402" s="173">
        <v>0</v>
      </c>
      <c r="T402" s="173">
        <v>0</v>
      </c>
      <c r="U402" s="173">
        <v>10000000</v>
      </c>
      <c r="V402" s="173">
        <f t="shared" si="14"/>
        <v>10000000</v>
      </c>
      <c r="W402" s="175" t="s">
        <v>2988</v>
      </c>
      <c r="X402" s="175" t="s">
        <v>145</v>
      </c>
      <c r="Y402" s="78" t="s">
        <v>145</v>
      </c>
      <c r="Z402" s="78" t="s">
        <v>145</v>
      </c>
      <c r="AB402" s="78" t="s">
        <v>145</v>
      </c>
    </row>
    <row r="403" spans="1:28" ht="30" customHeight="1">
      <c r="A403" s="175" t="s">
        <v>3433</v>
      </c>
      <c r="B403" s="175" t="s">
        <v>412</v>
      </c>
      <c r="C403" s="175" t="s">
        <v>145</v>
      </c>
      <c r="D403" s="175" t="s">
        <v>409</v>
      </c>
      <c r="E403" s="173">
        <v>0</v>
      </c>
      <c r="F403" s="175" t="s">
        <v>145</v>
      </c>
      <c r="G403" s="173">
        <v>0</v>
      </c>
      <c r="H403" s="175" t="s">
        <v>145</v>
      </c>
      <c r="I403" s="173">
        <v>0</v>
      </c>
      <c r="J403" s="175" t="s">
        <v>145</v>
      </c>
      <c r="K403" s="173">
        <v>0</v>
      </c>
      <c r="L403" s="175" t="s">
        <v>145</v>
      </c>
      <c r="M403" s="173">
        <v>0</v>
      </c>
      <c r="N403" s="175" t="s">
        <v>145</v>
      </c>
      <c r="O403" s="173">
        <v>0</v>
      </c>
      <c r="P403" s="173">
        <v>0</v>
      </c>
      <c r="Q403" s="173">
        <v>0</v>
      </c>
      <c r="R403" s="173">
        <v>0</v>
      </c>
      <c r="S403" s="173">
        <v>0</v>
      </c>
      <c r="T403" s="173">
        <v>0</v>
      </c>
      <c r="U403" s="173">
        <v>1000000</v>
      </c>
      <c r="V403" s="173">
        <f t="shared" si="14"/>
        <v>1000000</v>
      </c>
      <c r="W403" s="175" t="s">
        <v>2989</v>
      </c>
      <c r="X403" s="175" t="s">
        <v>145</v>
      </c>
      <c r="Y403" s="78" t="s">
        <v>145</v>
      </c>
      <c r="Z403" s="78" t="s">
        <v>145</v>
      </c>
      <c r="AB403" s="78" t="s">
        <v>145</v>
      </c>
    </row>
    <row r="404" spans="1:28" ht="30" customHeight="1">
      <c r="A404" s="175" t="s">
        <v>3435</v>
      </c>
      <c r="B404" s="175" t="s">
        <v>413</v>
      </c>
      <c r="C404" s="175" t="s">
        <v>145</v>
      </c>
      <c r="D404" s="175" t="s">
        <v>409</v>
      </c>
      <c r="E404" s="173">
        <v>0</v>
      </c>
      <c r="F404" s="175" t="s">
        <v>145</v>
      </c>
      <c r="G404" s="173">
        <v>0</v>
      </c>
      <c r="H404" s="175" t="s">
        <v>145</v>
      </c>
      <c r="I404" s="173">
        <v>0</v>
      </c>
      <c r="J404" s="175" t="s">
        <v>145</v>
      </c>
      <c r="K404" s="173">
        <v>0</v>
      </c>
      <c r="L404" s="175" t="s">
        <v>145</v>
      </c>
      <c r="M404" s="173">
        <v>0</v>
      </c>
      <c r="N404" s="175" t="s">
        <v>145</v>
      </c>
      <c r="O404" s="173">
        <v>0</v>
      </c>
      <c r="P404" s="173">
        <v>0</v>
      </c>
      <c r="Q404" s="173">
        <v>0</v>
      </c>
      <c r="R404" s="173">
        <v>0</v>
      </c>
      <c r="S404" s="173">
        <v>0</v>
      </c>
      <c r="T404" s="173">
        <v>0</v>
      </c>
      <c r="U404" s="173">
        <v>1000000</v>
      </c>
      <c r="V404" s="173">
        <f t="shared" si="14"/>
        <v>1000000</v>
      </c>
      <c r="W404" s="175" t="s">
        <v>2990</v>
      </c>
      <c r="X404" s="175" t="s">
        <v>402</v>
      </c>
      <c r="Y404" s="78" t="s">
        <v>145</v>
      </c>
      <c r="Z404" s="78" t="s">
        <v>145</v>
      </c>
      <c r="AB404" s="78" t="s">
        <v>145</v>
      </c>
    </row>
    <row r="405" spans="1:28" ht="30" customHeight="1">
      <c r="A405" s="175" t="s">
        <v>5134</v>
      </c>
      <c r="B405" s="175" t="s">
        <v>1713</v>
      </c>
      <c r="C405" s="175" t="s">
        <v>733</v>
      </c>
      <c r="D405" s="175" t="s">
        <v>358</v>
      </c>
      <c r="E405" s="173">
        <v>0</v>
      </c>
      <c r="F405" s="175" t="s">
        <v>145</v>
      </c>
      <c r="G405" s="173">
        <v>0</v>
      </c>
      <c r="H405" s="175" t="s">
        <v>145</v>
      </c>
      <c r="I405" s="173">
        <v>0</v>
      </c>
      <c r="J405" s="175" t="s">
        <v>145</v>
      </c>
      <c r="K405" s="173">
        <v>30000</v>
      </c>
      <c r="L405" s="175" t="s">
        <v>2765</v>
      </c>
      <c r="M405" s="173">
        <v>0</v>
      </c>
      <c r="N405" s="175" t="s">
        <v>145</v>
      </c>
      <c r="O405" s="173">
        <f t="shared" ref="O405:O434" si="15">SMALL(E405:M405,COUNTIF(E405:M405,0)+1)</f>
        <v>30000</v>
      </c>
      <c r="P405" s="173">
        <v>0</v>
      </c>
      <c r="Q405" s="173">
        <v>0</v>
      </c>
      <c r="R405" s="173">
        <v>0</v>
      </c>
      <c r="S405" s="173">
        <v>0</v>
      </c>
      <c r="T405" s="173">
        <v>0</v>
      </c>
      <c r="U405" s="173">
        <v>0</v>
      </c>
      <c r="V405" s="173">
        <v>0</v>
      </c>
      <c r="W405" s="175" t="s">
        <v>2991</v>
      </c>
      <c r="X405" s="175" t="s">
        <v>145</v>
      </c>
      <c r="Y405" s="78" t="s">
        <v>145</v>
      </c>
      <c r="Z405" s="78" t="s">
        <v>145</v>
      </c>
      <c r="AB405" s="78" t="s">
        <v>145</v>
      </c>
    </row>
    <row r="406" spans="1:28" ht="30" customHeight="1">
      <c r="A406" s="175" t="s">
        <v>3944</v>
      </c>
      <c r="B406" s="175" t="s">
        <v>859</v>
      </c>
      <c r="C406" s="175" t="s">
        <v>3058</v>
      </c>
      <c r="D406" s="175" t="s">
        <v>537</v>
      </c>
      <c r="E406" s="173">
        <v>0</v>
      </c>
      <c r="F406" s="175" t="s">
        <v>145</v>
      </c>
      <c r="G406" s="173">
        <v>0</v>
      </c>
      <c r="H406" s="175" t="s">
        <v>145</v>
      </c>
      <c r="I406" s="173">
        <v>0</v>
      </c>
      <c r="J406" s="175" t="s">
        <v>145</v>
      </c>
      <c r="K406" s="173">
        <v>0</v>
      </c>
      <c r="L406" s="175" t="s">
        <v>145</v>
      </c>
      <c r="M406" s="173">
        <v>1200000</v>
      </c>
      <c r="N406" s="175" t="s">
        <v>145</v>
      </c>
      <c r="O406" s="173">
        <f t="shared" si="15"/>
        <v>1200000</v>
      </c>
      <c r="P406" s="173">
        <v>1500000</v>
      </c>
      <c r="Q406" s="173">
        <v>0</v>
      </c>
      <c r="R406" s="173">
        <v>0</v>
      </c>
      <c r="S406" s="173">
        <v>0</v>
      </c>
      <c r="T406" s="173">
        <v>0</v>
      </c>
      <c r="U406" s="173">
        <v>300000</v>
      </c>
      <c r="V406" s="173">
        <f>SMALL(Q406:U406,COUNTIF(Q406:U406,0)+1)</f>
        <v>300000</v>
      </c>
      <c r="W406" s="175" t="s">
        <v>2992</v>
      </c>
      <c r="X406" s="175" t="s">
        <v>816</v>
      </c>
      <c r="Y406" s="78" t="s">
        <v>145</v>
      </c>
      <c r="Z406" s="78" t="s">
        <v>145</v>
      </c>
      <c r="AB406" s="78" t="s">
        <v>145</v>
      </c>
    </row>
    <row r="407" spans="1:28" ht="30" customHeight="1">
      <c r="A407" s="175" t="s">
        <v>5202</v>
      </c>
      <c r="B407" s="175" t="s">
        <v>3131</v>
      </c>
      <c r="C407" s="175" t="s">
        <v>145</v>
      </c>
      <c r="D407" s="175" t="s">
        <v>358</v>
      </c>
      <c r="E407" s="173">
        <v>0</v>
      </c>
      <c r="F407" s="175" t="s">
        <v>145</v>
      </c>
      <c r="G407" s="173">
        <v>0</v>
      </c>
      <c r="H407" s="175" t="s">
        <v>145</v>
      </c>
      <c r="I407" s="173">
        <v>0</v>
      </c>
      <c r="J407" s="175" t="s">
        <v>145</v>
      </c>
      <c r="K407" s="173">
        <v>15200</v>
      </c>
      <c r="L407" s="175" t="s">
        <v>3202</v>
      </c>
      <c r="M407" s="173">
        <v>0</v>
      </c>
      <c r="N407" s="175" t="s">
        <v>145</v>
      </c>
      <c r="O407" s="173">
        <f t="shared" si="15"/>
        <v>15200</v>
      </c>
      <c r="P407" s="173">
        <v>0</v>
      </c>
      <c r="Q407" s="173">
        <v>0</v>
      </c>
      <c r="R407" s="173">
        <v>0</v>
      </c>
      <c r="S407" s="173">
        <v>0</v>
      </c>
      <c r="T407" s="173">
        <v>0</v>
      </c>
      <c r="U407" s="173">
        <v>0</v>
      </c>
      <c r="V407" s="173">
        <v>0</v>
      </c>
      <c r="W407" s="175" t="s">
        <v>2993</v>
      </c>
      <c r="X407" s="175" t="s">
        <v>145</v>
      </c>
      <c r="Y407" s="78" t="s">
        <v>145</v>
      </c>
      <c r="Z407" s="78" t="s">
        <v>145</v>
      </c>
      <c r="AB407" s="78" t="s">
        <v>145</v>
      </c>
    </row>
    <row r="408" spans="1:28" ht="30" customHeight="1">
      <c r="A408" s="175" t="s">
        <v>5195</v>
      </c>
      <c r="B408" s="175" t="s">
        <v>3129</v>
      </c>
      <c r="C408" s="175" t="s">
        <v>3130</v>
      </c>
      <c r="D408" s="175" t="s">
        <v>358</v>
      </c>
      <c r="E408" s="173">
        <v>0</v>
      </c>
      <c r="F408" s="175" t="s">
        <v>145</v>
      </c>
      <c r="G408" s="173">
        <v>0</v>
      </c>
      <c r="H408" s="175" t="s">
        <v>145</v>
      </c>
      <c r="I408" s="173">
        <v>0</v>
      </c>
      <c r="J408" s="175" t="s">
        <v>145</v>
      </c>
      <c r="K408" s="173">
        <v>71600</v>
      </c>
      <c r="L408" s="175" t="s">
        <v>2771</v>
      </c>
      <c r="M408" s="173">
        <v>0</v>
      </c>
      <c r="N408" s="175" t="s">
        <v>145</v>
      </c>
      <c r="O408" s="173">
        <f t="shared" si="15"/>
        <v>71600</v>
      </c>
      <c r="P408" s="173">
        <v>0</v>
      </c>
      <c r="Q408" s="173">
        <v>0</v>
      </c>
      <c r="R408" s="173">
        <v>0</v>
      </c>
      <c r="S408" s="173">
        <v>0</v>
      </c>
      <c r="T408" s="173">
        <v>0</v>
      </c>
      <c r="U408" s="173">
        <v>0</v>
      </c>
      <c r="V408" s="173">
        <v>0</v>
      </c>
      <c r="W408" s="175" t="s">
        <v>2994</v>
      </c>
      <c r="X408" s="175" t="s">
        <v>145</v>
      </c>
      <c r="Y408" s="78" t="s">
        <v>145</v>
      </c>
      <c r="Z408" s="78" t="s">
        <v>145</v>
      </c>
      <c r="AB408" s="78" t="s">
        <v>145</v>
      </c>
    </row>
    <row r="409" spans="1:28" ht="30" customHeight="1">
      <c r="A409" s="175" t="s">
        <v>5039</v>
      </c>
      <c r="B409" s="175" t="s">
        <v>1687</v>
      </c>
      <c r="C409" s="175" t="s">
        <v>1688</v>
      </c>
      <c r="D409" s="175" t="s">
        <v>358</v>
      </c>
      <c r="E409" s="173">
        <v>0</v>
      </c>
      <c r="F409" s="175" t="s">
        <v>145</v>
      </c>
      <c r="G409" s="173">
        <v>0</v>
      </c>
      <c r="H409" s="175" t="s">
        <v>145</v>
      </c>
      <c r="I409" s="173">
        <v>0</v>
      </c>
      <c r="J409" s="175" t="s">
        <v>145</v>
      </c>
      <c r="K409" s="173">
        <v>90476</v>
      </c>
      <c r="L409" s="175" t="s">
        <v>2788</v>
      </c>
      <c r="M409" s="173">
        <v>0</v>
      </c>
      <c r="N409" s="175" t="s">
        <v>145</v>
      </c>
      <c r="O409" s="173">
        <f t="shared" si="15"/>
        <v>90476</v>
      </c>
      <c r="P409" s="173">
        <v>0</v>
      </c>
      <c r="Q409" s="173">
        <v>0</v>
      </c>
      <c r="R409" s="173">
        <v>0</v>
      </c>
      <c r="S409" s="173">
        <v>0</v>
      </c>
      <c r="T409" s="173">
        <v>0</v>
      </c>
      <c r="U409" s="173">
        <v>0</v>
      </c>
      <c r="V409" s="173">
        <v>0</v>
      </c>
      <c r="W409" s="175" t="s">
        <v>2995</v>
      </c>
      <c r="X409" s="175" t="s">
        <v>145</v>
      </c>
      <c r="Y409" s="78" t="s">
        <v>145</v>
      </c>
      <c r="Z409" s="78" t="s">
        <v>145</v>
      </c>
      <c r="AB409" s="78" t="s">
        <v>145</v>
      </c>
    </row>
    <row r="410" spans="1:28" ht="30" customHeight="1">
      <c r="A410" s="175" t="s">
        <v>5043</v>
      </c>
      <c r="B410" s="175" t="s">
        <v>1689</v>
      </c>
      <c r="C410" s="175" t="s">
        <v>1690</v>
      </c>
      <c r="D410" s="175" t="s">
        <v>358</v>
      </c>
      <c r="E410" s="173">
        <v>0</v>
      </c>
      <c r="F410" s="175" t="s">
        <v>145</v>
      </c>
      <c r="G410" s="173">
        <v>0</v>
      </c>
      <c r="H410" s="175" t="s">
        <v>145</v>
      </c>
      <c r="I410" s="173">
        <v>0</v>
      </c>
      <c r="J410" s="175" t="s">
        <v>145</v>
      </c>
      <c r="K410" s="173">
        <v>98148</v>
      </c>
      <c r="L410" s="175" t="s">
        <v>2788</v>
      </c>
      <c r="M410" s="173">
        <v>0</v>
      </c>
      <c r="N410" s="175" t="s">
        <v>145</v>
      </c>
      <c r="O410" s="173">
        <f t="shared" si="15"/>
        <v>98148</v>
      </c>
      <c r="P410" s="173">
        <v>0</v>
      </c>
      <c r="Q410" s="173">
        <v>0</v>
      </c>
      <c r="R410" s="173">
        <v>0</v>
      </c>
      <c r="S410" s="173">
        <v>0</v>
      </c>
      <c r="T410" s="173">
        <v>0</v>
      </c>
      <c r="U410" s="173">
        <v>0</v>
      </c>
      <c r="V410" s="173">
        <v>0</v>
      </c>
      <c r="W410" s="175" t="s">
        <v>2996</v>
      </c>
      <c r="X410" s="175" t="s">
        <v>145</v>
      </c>
      <c r="Y410" s="78" t="s">
        <v>145</v>
      </c>
      <c r="Z410" s="78" t="s">
        <v>145</v>
      </c>
      <c r="AB410" s="78" t="s">
        <v>145</v>
      </c>
    </row>
    <row r="411" spans="1:28" ht="30" customHeight="1">
      <c r="A411" s="175" t="s">
        <v>5047</v>
      </c>
      <c r="B411" s="175" t="s">
        <v>1691</v>
      </c>
      <c r="C411" s="175" t="s">
        <v>1690</v>
      </c>
      <c r="D411" s="175" t="s">
        <v>358</v>
      </c>
      <c r="E411" s="173">
        <v>0</v>
      </c>
      <c r="F411" s="175" t="s">
        <v>145</v>
      </c>
      <c r="G411" s="173">
        <v>0</v>
      </c>
      <c r="H411" s="175" t="s">
        <v>145</v>
      </c>
      <c r="I411" s="173">
        <v>0</v>
      </c>
      <c r="J411" s="175" t="s">
        <v>145</v>
      </c>
      <c r="K411" s="173">
        <v>127592</v>
      </c>
      <c r="L411" s="175" t="s">
        <v>2791</v>
      </c>
      <c r="M411" s="173">
        <v>0</v>
      </c>
      <c r="N411" s="175" t="s">
        <v>145</v>
      </c>
      <c r="O411" s="173">
        <f t="shared" si="15"/>
        <v>127592</v>
      </c>
      <c r="P411" s="173">
        <v>0</v>
      </c>
      <c r="Q411" s="173">
        <v>0</v>
      </c>
      <c r="R411" s="173">
        <v>0</v>
      </c>
      <c r="S411" s="173">
        <v>0</v>
      </c>
      <c r="T411" s="173">
        <v>0</v>
      </c>
      <c r="U411" s="173">
        <v>0</v>
      </c>
      <c r="V411" s="173">
        <v>0</v>
      </c>
      <c r="W411" s="175" t="s">
        <v>2997</v>
      </c>
      <c r="X411" s="175" t="s">
        <v>145</v>
      </c>
      <c r="Y411" s="78" t="s">
        <v>145</v>
      </c>
      <c r="Z411" s="78" t="s">
        <v>145</v>
      </c>
      <c r="AB411" s="78" t="s">
        <v>145</v>
      </c>
    </row>
    <row r="412" spans="1:28" ht="30" customHeight="1">
      <c r="A412" s="175" t="s">
        <v>3796</v>
      </c>
      <c r="B412" s="175" t="s">
        <v>3040</v>
      </c>
      <c r="C412" s="175" t="s">
        <v>3041</v>
      </c>
      <c r="D412" s="175" t="s">
        <v>358</v>
      </c>
      <c r="E412" s="173">
        <v>0</v>
      </c>
      <c r="F412" s="175" t="s">
        <v>145</v>
      </c>
      <c r="G412" s="173">
        <v>0</v>
      </c>
      <c r="H412" s="175" t="s">
        <v>145</v>
      </c>
      <c r="I412" s="173">
        <v>0</v>
      </c>
      <c r="J412" s="175" t="s">
        <v>145</v>
      </c>
      <c r="K412" s="173">
        <v>0</v>
      </c>
      <c r="L412" s="175" t="s">
        <v>145</v>
      </c>
      <c r="M412" s="173">
        <v>255710</v>
      </c>
      <c r="N412" s="175" t="s">
        <v>145</v>
      </c>
      <c r="O412" s="173">
        <f t="shared" si="15"/>
        <v>255710</v>
      </c>
      <c r="P412" s="173">
        <v>137690</v>
      </c>
      <c r="Q412" s="173">
        <v>0</v>
      </c>
      <c r="R412" s="173">
        <v>0</v>
      </c>
      <c r="S412" s="173">
        <v>0</v>
      </c>
      <c r="T412" s="173">
        <v>0</v>
      </c>
      <c r="U412" s="173">
        <v>0</v>
      </c>
      <c r="V412" s="173">
        <v>0</v>
      </c>
      <c r="W412" s="175" t="s">
        <v>2998</v>
      </c>
      <c r="X412" s="175" t="s">
        <v>402</v>
      </c>
      <c r="Y412" s="78" t="s">
        <v>145</v>
      </c>
      <c r="Z412" s="78" t="s">
        <v>145</v>
      </c>
      <c r="AB412" s="78" t="s">
        <v>145</v>
      </c>
    </row>
    <row r="413" spans="1:28" ht="30" customHeight="1">
      <c r="A413" s="175" t="s">
        <v>4246</v>
      </c>
      <c r="B413" s="175" t="s">
        <v>3076</v>
      </c>
      <c r="C413" s="175" t="s">
        <v>3077</v>
      </c>
      <c r="D413" s="175" t="s">
        <v>1096</v>
      </c>
      <c r="E413" s="173">
        <v>0</v>
      </c>
      <c r="F413" s="175" t="s">
        <v>145</v>
      </c>
      <c r="G413" s="173">
        <v>0</v>
      </c>
      <c r="H413" s="175" t="s">
        <v>145</v>
      </c>
      <c r="I413" s="173">
        <v>0</v>
      </c>
      <c r="J413" s="175" t="s">
        <v>145</v>
      </c>
      <c r="K413" s="173">
        <v>0</v>
      </c>
      <c r="L413" s="175" t="s">
        <v>145</v>
      </c>
      <c r="M413" s="173">
        <v>49000000</v>
      </c>
      <c r="N413" s="175" t="s">
        <v>145</v>
      </c>
      <c r="O413" s="173">
        <f t="shared" si="15"/>
        <v>49000000</v>
      </c>
      <c r="P413" s="173">
        <v>0</v>
      </c>
      <c r="Q413" s="173">
        <v>0</v>
      </c>
      <c r="R413" s="173">
        <v>0</v>
      </c>
      <c r="S413" s="173">
        <v>0</v>
      </c>
      <c r="T413" s="173">
        <v>0</v>
      </c>
      <c r="U413" s="173">
        <v>0</v>
      </c>
      <c r="V413" s="173">
        <v>0</v>
      </c>
      <c r="W413" s="175" t="s">
        <v>2999</v>
      </c>
      <c r="X413" s="175" t="s">
        <v>3078</v>
      </c>
      <c r="Y413" s="78" t="s">
        <v>145</v>
      </c>
      <c r="Z413" s="78" t="s">
        <v>145</v>
      </c>
      <c r="AB413" s="78" t="s">
        <v>145</v>
      </c>
    </row>
    <row r="414" spans="1:28" ht="30" customHeight="1">
      <c r="A414" s="175" t="s">
        <v>4248</v>
      </c>
      <c r="B414" s="175" t="s">
        <v>3079</v>
      </c>
      <c r="C414" s="175" t="s">
        <v>3080</v>
      </c>
      <c r="D414" s="175" t="s">
        <v>1096</v>
      </c>
      <c r="E414" s="173">
        <v>0</v>
      </c>
      <c r="F414" s="175" t="s">
        <v>145</v>
      </c>
      <c r="G414" s="173">
        <v>0</v>
      </c>
      <c r="H414" s="175" t="s">
        <v>145</v>
      </c>
      <c r="I414" s="173">
        <v>0</v>
      </c>
      <c r="J414" s="175" t="s">
        <v>145</v>
      </c>
      <c r="K414" s="173">
        <v>0</v>
      </c>
      <c r="L414" s="175" t="s">
        <v>145</v>
      </c>
      <c r="M414" s="173">
        <v>900000</v>
      </c>
      <c r="N414" s="175" t="s">
        <v>145</v>
      </c>
      <c r="O414" s="173">
        <f t="shared" si="15"/>
        <v>900000</v>
      </c>
      <c r="P414" s="173">
        <v>0</v>
      </c>
      <c r="Q414" s="173">
        <v>0</v>
      </c>
      <c r="R414" s="173">
        <v>0</v>
      </c>
      <c r="S414" s="173">
        <v>0</v>
      </c>
      <c r="T414" s="173">
        <v>0</v>
      </c>
      <c r="U414" s="173">
        <v>0</v>
      </c>
      <c r="V414" s="173">
        <v>0</v>
      </c>
      <c r="W414" s="175" t="s">
        <v>3000</v>
      </c>
      <c r="X414" s="175" t="s">
        <v>3081</v>
      </c>
      <c r="Y414" s="78" t="s">
        <v>145</v>
      </c>
      <c r="Z414" s="78" t="s">
        <v>145</v>
      </c>
      <c r="AB414" s="78" t="s">
        <v>145</v>
      </c>
    </row>
    <row r="415" spans="1:28" ht="30" customHeight="1">
      <c r="A415" s="175" t="s">
        <v>4250</v>
      </c>
      <c r="B415" s="175" t="s">
        <v>3079</v>
      </c>
      <c r="C415" s="175" t="s">
        <v>3082</v>
      </c>
      <c r="D415" s="175" t="s">
        <v>1096</v>
      </c>
      <c r="E415" s="173">
        <v>0</v>
      </c>
      <c r="F415" s="175" t="s">
        <v>145</v>
      </c>
      <c r="G415" s="173">
        <v>0</v>
      </c>
      <c r="H415" s="175" t="s">
        <v>145</v>
      </c>
      <c r="I415" s="173">
        <v>0</v>
      </c>
      <c r="J415" s="175" t="s">
        <v>145</v>
      </c>
      <c r="K415" s="173">
        <v>0</v>
      </c>
      <c r="L415" s="175" t="s">
        <v>145</v>
      </c>
      <c r="M415" s="173">
        <v>2800000</v>
      </c>
      <c r="N415" s="175" t="s">
        <v>145</v>
      </c>
      <c r="O415" s="173">
        <f t="shared" si="15"/>
        <v>2800000</v>
      </c>
      <c r="P415" s="173">
        <v>0</v>
      </c>
      <c r="Q415" s="173">
        <v>0</v>
      </c>
      <c r="R415" s="173">
        <v>0</v>
      </c>
      <c r="S415" s="173">
        <v>0</v>
      </c>
      <c r="T415" s="173">
        <v>0</v>
      </c>
      <c r="U415" s="173">
        <v>0</v>
      </c>
      <c r="V415" s="173">
        <v>0</v>
      </c>
      <c r="W415" s="175" t="s">
        <v>3001</v>
      </c>
      <c r="X415" s="175" t="s">
        <v>3083</v>
      </c>
      <c r="Y415" s="78" t="s">
        <v>145</v>
      </c>
      <c r="Z415" s="78" t="s">
        <v>145</v>
      </c>
      <c r="AB415" s="78" t="s">
        <v>145</v>
      </c>
    </row>
    <row r="416" spans="1:28" ht="30" customHeight="1">
      <c r="A416" s="175" t="s">
        <v>4252</v>
      </c>
      <c r="B416" s="175" t="s">
        <v>3079</v>
      </c>
      <c r="C416" s="175" t="s">
        <v>3084</v>
      </c>
      <c r="D416" s="175" t="s">
        <v>1096</v>
      </c>
      <c r="E416" s="173">
        <v>0</v>
      </c>
      <c r="F416" s="175" t="s">
        <v>145</v>
      </c>
      <c r="G416" s="173">
        <v>0</v>
      </c>
      <c r="H416" s="175" t="s">
        <v>145</v>
      </c>
      <c r="I416" s="173">
        <v>0</v>
      </c>
      <c r="J416" s="175" t="s">
        <v>145</v>
      </c>
      <c r="K416" s="173">
        <v>0</v>
      </c>
      <c r="L416" s="175" t="s">
        <v>145</v>
      </c>
      <c r="M416" s="173">
        <v>300000</v>
      </c>
      <c r="N416" s="175" t="s">
        <v>145</v>
      </c>
      <c r="O416" s="173">
        <f t="shared" si="15"/>
        <v>300000</v>
      </c>
      <c r="P416" s="173">
        <v>0</v>
      </c>
      <c r="Q416" s="173">
        <v>0</v>
      </c>
      <c r="R416" s="173">
        <v>0</v>
      </c>
      <c r="S416" s="173">
        <v>0</v>
      </c>
      <c r="T416" s="173">
        <v>0</v>
      </c>
      <c r="U416" s="173">
        <v>0</v>
      </c>
      <c r="V416" s="173">
        <v>0</v>
      </c>
      <c r="W416" s="175" t="s">
        <v>3002</v>
      </c>
      <c r="X416" s="175" t="s">
        <v>3085</v>
      </c>
      <c r="Y416" s="78" t="s">
        <v>145</v>
      </c>
      <c r="Z416" s="78" t="s">
        <v>145</v>
      </c>
      <c r="AB416" s="78" t="s">
        <v>145</v>
      </c>
    </row>
    <row r="417" spans="1:28" ht="30" customHeight="1">
      <c r="A417" s="175" t="s">
        <v>4254</v>
      </c>
      <c r="B417" s="175" t="s">
        <v>3079</v>
      </c>
      <c r="C417" s="175" t="s">
        <v>3086</v>
      </c>
      <c r="D417" s="175" t="s">
        <v>1096</v>
      </c>
      <c r="E417" s="173">
        <v>0</v>
      </c>
      <c r="F417" s="175" t="s">
        <v>145</v>
      </c>
      <c r="G417" s="173">
        <v>0</v>
      </c>
      <c r="H417" s="175" t="s">
        <v>145</v>
      </c>
      <c r="I417" s="173">
        <v>0</v>
      </c>
      <c r="J417" s="175" t="s">
        <v>145</v>
      </c>
      <c r="K417" s="173">
        <v>0</v>
      </c>
      <c r="L417" s="175" t="s">
        <v>145</v>
      </c>
      <c r="M417" s="173">
        <v>700000</v>
      </c>
      <c r="N417" s="175" t="s">
        <v>145</v>
      </c>
      <c r="O417" s="173">
        <f t="shared" si="15"/>
        <v>700000</v>
      </c>
      <c r="P417" s="173">
        <v>0</v>
      </c>
      <c r="Q417" s="173">
        <v>0</v>
      </c>
      <c r="R417" s="173">
        <v>0</v>
      </c>
      <c r="S417" s="173">
        <v>0</v>
      </c>
      <c r="T417" s="173">
        <v>0</v>
      </c>
      <c r="U417" s="173">
        <v>0</v>
      </c>
      <c r="V417" s="173">
        <v>0</v>
      </c>
      <c r="W417" s="175" t="s">
        <v>3003</v>
      </c>
      <c r="X417" s="175" t="s">
        <v>3087</v>
      </c>
      <c r="Y417" s="78" t="s">
        <v>145</v>
      </c>
      <c r="Z417" s="78" t="s">
        <v>145</v>
      </c>
      <c r="AB417" s="78" t="s">
        <v>145</v>
      </c>
    </row>
    <row r="418" spans="1:28" ht="30" customHeight="1">
      <c r="A418" s="175" t="s">
        <v>4256</v>
      </c>
      <c r="B418" s="175" t="s">
        <v>3088</v>
      </c>
      <c r="C418" s="175" t="s">
        <v>3089</v>
      </c>
      <c r="D418" s="175" t="s">
        <v>1096</v>
      </c>
      <c r="E418" s="173">
        <v>0</v>
      </c>
      <c r="F418" s="175" t="s">
        <v>145</v>
      </c>
      <c r="G418" s="173">
        <v>0</v>
      </c>
      <c r="H418" s="175" t="s">
        <v>145</v>
      </c>
      <c r="I418" s="173">
        <v>0</v>
      </c>
      <c r="J418" s="175" t="s">
        <v>145</v>
      </c>
      <c r="K418" s="173">
        <v>0</v>
      </c>
      <c r="L418" s="175" t="s">
        <v>145</v>
      </c>
      <c r="M418" s="173">
        <v>3700000</v>
      </c>
      <c r="N418" s="175" t="s">
        <v>145</v>
      </c>
      <c r="O418" s="173">
        <f t="shared" si="15"/>
        <v>3700000</v>
      </c>
      <c r="P418" s="173">
        <v>0</v>
      </c>
      <c r="Q418" s="173">
        <v>0</v>
      </c>
      <c r="R418" s="173">
        <v>0</v>
      </c>
      <c r="S418" s="173">
        <v>0</v>
      </c>
      <c r="T418" s="173">
        <v>0</v>
      </c>
      <c r="U418" s="173">
        <v>0</v>
      </c>
      <c r="V418" s="173">
        <v>0</v>
      </c>
      <c r="W418" s="175" t="s">
        <v>3004</v>
      </c>
      <c r="X418" s="175" t="s">
        <v>3090</v>
      </c>
      <c r="Y418" s="78" t="s">
        <v>145</v>
      </c>
      <c r="Z418" s="78" t="s">
        <v>145</v>
      </c>
      <c r="AB418" s="78" t="s">
        <v>145</v>
      </c>
    </row>
    <row r="419" spans="1:28" ht="30" customHeight="1">
      <c r="A419" s="175" t="s">
        <v>3946</v>
      </c>
      <c r="B419" s="175" t="s">
        <v>3059</v>
      </c>
      <c r="C419" s="175" t="s">
        <v>3060</v>
      </c>
      <c r="D419" s="175" t="s">
        <v>537</v>
      </c>
      <c r="E419" s="173">
        <v>0</v>
      </c>
      <c r="F419" s="175" t="s">
        <v>145</v>
      </c>
      <c r="G419" s="173">
        <v>0</v>
      </c>
      <c r="H419" s="175" t="s">
        <v>145</v>
      </c>
      <c r="I419" s="173">
        <v>0</v>
      </c>
      <c r="J419" s="175" t="s">
        <v>145</v>
      </c>
      <c r="K419" s="173">
        <v>0</v>
      </c>
      <c r="L419" s="175" t="s">
        <v>145</v>
      </c>
      <c r="M419" s="173">
        <v>450000</v>
      </c>
      <c r="N419" s="175" t="s">
        <v>145</v>
      </c>
      <c r="O419" s="173">
        <f t="shared" si="15"/>
        <v>450000</v>
      </c>
      <c r="P419" s="173">
        <v>200000</v>
      </c>
      <c r="Q419" s="173">
        <v>0</v>
      </c>
      <c r="R419" s="173">
        <v>0</v>
      </c>
      <c r="S419" s="173">
        <v>0</v>
      </c>
      <c r="T419" s="173">
        <v>0</v>
      </c>
      <c r="U419" s="173">
        <v>0</v>
      </c>
      <c r="V419" s="173">
        <v>0</v>
      </c>
      <c r="W419" s="175" t="s">
        <v>3005</v>
      </c>
      <c r="X419" s="175" t="s">
        <v>816</v>
      </c>
      <c r="Y419" s="78" t="s">
        <v>145</v>
      </c>
      <c r="Z419" s="78" t="s">
        <v>145</v>
      </c>
      <c r="AB419" s="78" t="s">
        <v>145</v>
      </c>
    </row>
    <row r="420" spans="1:28" ht="30" customHeight="1">
      <c r="A420" s="175" t="s">
        <v>5217</v>
      </c>
      <c r="B420" s="175" t="s">
        <v>1719</v>
      </c>
      <c r="C420" s="175" t="s">
        <v>1720</v>
      </c>
      <c r="D420" s="175" t="s">
        <v>1606</v>
      </c>
      <c r="E420" s="173">
        <v>0</v>
      </c>
      <c r="F420" s="175" t="s">
        <v>145</v>
      </c>
      <c r="G420" s="173">
        <v>0</v>
      </c>
      <c r="H420" s="175" t="s">
        <v>145</v>
      </c>
      <c r="I420" s="173">
        <v>0</v>
      </c>
      <c r="J420" s="175" t="s">
        <v>145</v>
      </c>
      <c r="K420" s="173">
        <v>27000</v>
      </c>
      <c r="L420" s="175" t="s">
        <v>145</v>
      </c>
      <c r="M420" s="173">
        <v>0</v>
      </c>
      <c r="N420" s="175" t="s">
        <v>145</v>
      </c>
      <c r="O420" s="173">
        <f t="shared" si="15"/>
        <v>27000</v>
      </c>
      <c r="P420" s="173">
        <v>0</v>
      </c>
      <c r="Q420" s="173">
        <v>0</v>
      </c>
      <c r="R420" s="173">
        <v>0</v>
      </c>
      <c r="S420" s="173">
        <v>0</v>
      </c>
      <c r="T420" s="173">
        <v>0</v>
      </c>
      <c r="U420" s="173">
        <v>0</v>
      </c>
      <c r="V420" s="173">
        <v>0</v>
      </c>
      <c r="W420" s="175" t="s">
        <v>3006</v>
      </c>
      <c r="X420" s="175" t="s">
        <v>145</v>
      </c>
      <c r="Y420" s="78" t="s">
        <v>145</v>
      </c>
      <c r="Z420" s="78" t="s">
        <v>145</v>
      </c>
      <c r="AB420" s="78" t="s">
        <v>145</v>
      </c>
    </row>
    <row r="421" spans="1:28" ht="30" customHeight="1">
      <c r="A421" s="175" t="s">
        <v>5219</v>
      </c>
      <c r="B421" s="175" t="s">
        <v>1721</v>
      </c>
      <c r="C421" s="175" t="s">
        <v>1722</v>
      </c>
      <c r="D421" s="175" t="s">
        <v>1723</v>
      </c>
      <c r="E421" s="173">
        <v>0</v>
      </c>
      <c r="F421" s="175" t="s">
        <v>145</v>
      </c>
      <c r="G421" s="173">
        <v>0</v>
      </c>
      <c r="H421" s="175" t="s">
        <v>145</v>
      </c>
      <c r="I421" s="173">
        <v>0</v>
      </c>
      <c r="J421" s="175" t="s">
        <v>145</v>
      </c>
      <c r="K421" s="173">
        <v>3300</v>
      </c>
      <c r="L421" s="175" t="s">
        <v>145</v>
      </c>
      <c r="M421" s="173">
        <v>0</v>
      </c>
      <c r="N421" s="175" t="s">
        <v>145</v>
      </c>
      <c r="O421" s="173">
        <f t="shared" si="15"/>
        <v>3300</v>
      </c>
      <c r="P421" s="173">
        <v>0</v>
      </c>
      <c r="Q421" s="173">
        <v>0</v>
      </c>
      <c r="R421" s="173">
        <v>0</v>
      </c>
      <c r="S421" s="173">
        <v>0</v>
      </c>
      <c r="T421" s="173">
        <v>0</v>
      </c>
      <c r="U421" s="173">
        <v>0</v>
      </c>
      <c r="V421" s="173">
        <v>0</v>
      </c>
      <c r="W421" s="175" t="s">
        <v>3007</v>
      </c>
      <c r="X421" s="175" t="s">
        <v>145</v>
      </c>
      <c r="Y421" s="78" t="s">
        <v>145</v>
      </c>
      <c r="Z421" s="78" t="s">
        <v>145</v>
      </c>
      <c r="AB421" s="78" t="s">
        <v>145</v>
      </c>
    </row>
    <row r="422" spans="1:28" ht="30" customHeight="1">
      <c r="A422" s="175" t="s">
        <v>5221</v>
      </c>
      <c r="B422" s="175" t="s">
        <v>1724</v>
      </c>
      <c r="C422" s="175" t="s">
        <v>1725</v>
      </c>
      <c r="D422" s="175" t="s">
        <v>898</v>
      </c>
      <c r="E422" s="173">
        <v>0</v>
      </c>
      <c r="F422" s="175" t="s">
        <v>145</v>
      </c>
      <c r="G422" s="173">
        <v>0</v>
      </c>
      <c r="H422" s="175" t="s">
        <v>145</v>
      </c>
      <c r="I422" s="173">
        <v>0</v>
      </c>
      <c r="J422" s="175" t="s">
        <v>145</v>
      </c>
      <c r="K422" s="173">
        <v>1300</v>
      </c>
      <c r="L422" s="175" t="s">
        <v>145</v>
      </c>
      <c r="M422" s="173">
        <v>0</v>
      </c>
      <c r="N422" s="175" t="s">
        <v>145</v>
      </c>
      <c r="O422" s="173">
        <f t="shared" si="15"/>
        <v>1300</v>
      </c>
      <c r="P422" s="173">
        <v>0</v>
      </c>
      <c r="Q422" s="173">
        <v>0</v>
      </c>
      <c r="R422" s="173">
        <v>0</v>
      </c>
      <c r="S422" s="173">
        <v>0</v>
      </c>
      <c r="T422" s="173">
        <v>0</v>
      </c>
      <c r="U422" s="173">
        <v>0</v>
      </c>
      <c r="V422" s="173">
        <v>0</v>
      </c>
      <c r="W422" s="175" t="s">
        <v>3008</v>
      </c>
      <c r="X422" s="175" t="s">
        <v>145</v>
      </c>
      <c r="Y422" s="78" t="s">
        <v>145</v>
      </c>
      <c r="Z422" s="78" t="s">
        <v>145</v>
      </c>
      <c r="AB422" s="78" t="s">
        <v>145</v>
      </c>
    </row>
    <row r="423" spans="1:28" ht="30" customHeight="1">
      <c r="A423" s="175" t="s">
        <v>5223</v>
      </c>
      <c r="B423" s="175" t="s">
        <v>1726</v>
      </c>
      <c r="C423" s="175" t="s">
        <v>1725</v>
      </c>
      <c r="D423" s="175" t="s">
        <v>1723</v>
      </c>
      <c r="E423" s="173">
        <v>0</v>
      </c>
      <c r="F423" s="175" t="s">
        <v>145</v>
      </c>
      <c r="G423" s="173">
        <v>0</v>
      </c>
      <c r="H423" s="175" t="s">
        <v>145</v>
      </c>
      <c r="I423" s="173">
        <v>0</v>
      </c>
      <c r="J423" s="175" t="s">
        <v>145</v>
      </c>
      <c r="K423" s="173">
        <v>1800</v>
      </c>
      <c r="L423" s="175" t="s">
        <v>145</v>
      </c>
      <c r="M423" s="173">
        <v>0</v>
      </c>
      <c r="N423" s="175" t="s">
        <v>145</v>
      </c>
      <c r="O423" s="173">
        <f t="shared" si="15"/>
        <v>1800</v>
      </c>
      <c r="P423" s="173">
        <v>0</v>
      </c>
      <c r="Q423" s="173">
        <v>0</v>
      </c>
      <c r="R423" s="173">
        <v>0</v>
      </c>
      <c r="S423" s="173">
        <v>0</v>
      </c>
      <c r="T423" s="173">
        <v>0</v>
      </c>
      <c r="U423" s="173">
        <v>0</v>
      </c>
      <c r="V423" s="173">
        <v>0</v>
      </c>
      <c r="W423" s="175" t="s">
        <v>3009</v>
      </c>
      <c r="X423" s="175" t="s">
        <v>145</v>
      </c>
      <c r="Y423" s="78" t="s">
        <v>145</v>
      </c>
      <c r="Z423" s="78" t="s">
        <v>145</v>
      </c>
      <c r="AB423" s="78" t="s">
        <v>145</v>
      </c>
    </row>
    <row r="424" spans="1:28" ht="30" customHeight="1">
      <c r="A424" s="175" t="s">
        <v>5225</v>
      </c>
      <c r="B424" s="175" t="s">
        <v>1727</v>
      </c>
      <c r="C424" s="175" t="s">
        <v>1728</v>
      </c>
      <c r="D424" s="175" t="s">
        <v>537</v>
      </c>
      <c r="E424" s="173">
        <v>0</v>
      </c>
      <c r="F424" s="175" t="s">
        <v>145</v>
      </c>
      <c r="G424" s="173">
        <v>0</v>
      </c>
      <c r="H424" s="175" t="s">
        <v>145</v>
      </c>
      <c r="I424" s="173">
        <v>0</v>
      </c>
      <c r="J424" s="175" t="s">
        <v>145</v>
      </c>
      <c r="K424" s="173">
        <v>80</v>
      </c>
      <c r="L424" s="175" t="s">
        <v>145</v>
      </c>
      <c r="M424" s="173">
        <v>0</v>
      </c>
      <c r="N424" s="175" t="s">
        <v>145</v>
      </c>
      <c r="O424" s="173">
        <f t="shared" si="15"/>
        <v>80</v>
      </c>
      <c r="P424" s="173">
        <v>0</v>
      </c>
      <c r="Q424" s="173">
        <v>0</v>
      </c>
      <c r="R424" s="173">
        <v>0</v>
      </c>
      <c r="S424" s="173">
        <v>0</v>
      </c>
      <c r="T424" s="173">
        <v>0</v>
      </c>
      <c r="U424" s="173">
        <v>0</v>
      </c>
      <c r="V424" s="173">
        <v>0</v>
      </c>
      <c r="W424" s="175" t="s">
        <v>3010</v>
      </c>
      <c r="X424" s="175" t="s">
        <v>145</v>
      </c>
      <c r="Y424" s="78" t="s">
        <v>145</v>
      </c>
      <c r="Z424" s="78" t="s">
        <v>145</v>
      </c>
      <c r="AB424" s="78" t="s">
        <v>145</v>
      </c>
    </row>
    <row r="425" spans="1:28" ht="30" customHeight="1">
      <c r="A425" s="175" t="s">
        <v>5227</v>
      </c>
      <c r="B425" s="175" t="s">
        <v>1729</v>
      </c>
      <c r="C425" s="175" t="s">
        <v>1730</v>
      </c>
      <c r="D425" s="175" t="s">
        <v>1606</v>
      </c>
      <c r="E425" s="173">
        <v>0</v>
      </c>
      <c r="F425" s="175" t="s">
        <v>145</v>
      </c>
      <c r="G425" s="173">
        <v>0</v>
      </c>
      <c r="H425" s="175" t="s">
        <v>145</v>
      </c>
      <c r="I425" s="173">
        <v>0</v>
      </c>
      <c r="J425" s="175" t="s">
        <v>145</v>
      </c>
      <c r="K425" s="173">
        <v>2200</v>
      </c>
      <c r="L425" s="175" t="s">
        <v>145</v>
      </c>
      <c r="M425" s="173">
        <v>0</v>
      </c>
      <c r="N425" s="175" t="s">
        <v>145</v>
      </c>
      <c r="O425" s="173">
        <f t="shared" si="15"/>
        <v>2200</v>
      </c>
      <c r="P425" s="173">
        <v>0</v>
      </c>
      <c r="Q425" s="173">
        <v>0</v>
      </c>
      <c r="R425" s="173">
        <v>0</v>
      </c>
      <c r="S425" s="173">
        <v>0</v>
      </c>
      <c r="T425" s="173">
        <v>0</v>
      </c>
      <c r="U425" s="173">
        <v>0</v>
      </c>
      <c r="V425" s="173">
        <v>0</v>
      </c>
      <c r="W425" s="175" t="s">
        <v>3203</v>
      </c>
      <c r="X425" s="175" t="s">
        <v>145</v>
      </c>
      <c r="Y425" s="78" t="s">
        <v>145</v>
      </c>
      <c r="Z425" s="78" t="s">
        <v>145</v>
      </c>
      <c r="AB425" s="78" t="s">
        <v>145</v>
      </c>
    </row>
    <row r="426" spans="1:28" ht="30" customHeight="1">
      <c r="A426" s="175" t="s">
        <v>5229</v>
      </c>
      <c r="B426" s="175" t="s">
        <v>1731</v>
      </c>
      <c r="C426" s="175" t="s">
        <v>1732</v>
      </c>
      <c r="D426" s="175" t="s">
        <v>1723</v>
      </c>
      <c r="E426" s="173">
        <v>0</v>
      </c>
      <c r="F426" s="175" t="s">
        <v>145</v>
      </c>
      <c r="G426" s="173">
        <v>0</v>
      </c>
      <c r="H426" s="175" t="s">
        <v>145</v>
      </c>
      <c r="I426" s="173">
        <v>0</v>
      </c>
      <c r="J426" s="175" t="s">
        <v>145</v>
      </c>
      <c r="K426" s="173">
        <v>8500</v>
      </c>
      <c r="L426" s="175" t="s">
        <v>145</v>
      </c>
      <c r="M426" s="173">
        <v>0</v>
      </c>
      <c r="N426" s="175" t="s">
        <v>145</v>
      </c>
      <c r="O426" s="173">
        <f t="shared" si="15"/>
        <v>8500</v>
      </c>
      <c r="P426" s="173">
        <v>0</v>
      </c>
      <c r="Q426" s="173">
        <v>0</v>
      </c>
      <c r="R426" s="173">
        <v>0</v>
      </c>
      <c r="S426" s="173">
        <v>0</v>
      </c>
      <c r="T426" s="173">
        <v>0</v>
      </c>
      <c r="U426" s="173">
        <v>0</v>
      </c>
      <c r="V426" s="173">
        <v>0</v>
      </c>
      <c r="W426" s="175" t="s">
        <v>3204</v>
      </c>
      <c r="X426" s="175" t="s">
        <v>145</v>
      </c>
      <c r="Y426" s="78" t="s">
        <v>145</v>
      </c>
      <c r="Z426" s="78" t="s">
        <v>145</v>
      </c>
      <c r="AB426" s="78" t="s">
        <v>145</v>
      </c>
    </row>
    <row r="427" spans="1:28" ht="30" customHeight="1">
      <c r="A427" s="175" t="s">
        <v>5235</v>
      </c>
      <c r="B427" s="175" t="s">
        <v>1733</v>
      </c>
      <c r="C427" s="175" t="s">
        <v>1734</v>
      </c>
      <c r="D427" s="175" t="s">
        <v>1606</v>
      </c>
      <c r="E427" s="173">
        <v>0</v>
      </c>
      <c r="F427" s="175" t="s">
        <v>145</v>
      </c>
      <c r="G427" s="173">
        <v>0</v>
      </c>
      <c r="H427" s="175" t="s">
        <v>145</v>
      </c>
      <c r="I427" s="173">
        <v>0</v>
      </c>
      <c r="J427" s="175" t="s">
        <v>145</v>
      </c>
      <c r="K427" s="173">
        <v>0</v>
      </c>
      <c r="L427" s="175" t="s">
        <v>145</v>
      </c>
      <c r="M427" s="173">
        <v>25000</v>
      </c>
      <c r="N427" s="175" t="s">
        <v>145</v>
      </c>
      <c r="O427" s="173">
        <f t="shared" si="15"/>
        <v>25000</v>
      </c>
      <c r="P427" s="173">
        <v>0</v>
      </c>
      <c r="Q427" s="173">
        <v>0</v>
      </c>
      <c r="R427" s="173">
        <v>0</v>
      </c>
      <c r="S427" s="173">
        <v>0</v>
      </c>
      <c r="T427" s="173">
        <v>0</v>
      </c>
      <c r="U427" s="173">
        <v>0</v>
      </c>
      <c r="V427" s="173">
        <v>0</v>
      </c>
      <c r="W427" s="175" t="s">
        <v>3205</v>
      </c>
      <c r="X427" s="175" t="s">
        <v>145</v>
      </c>
      <c r="Y427" s="78" t="s">
        <v>145</v>
      </c>
      <c r="Z427" s="78" t="s">
        <v>145</v>
      </c>
      <c r="AB427" s="78" t="s">
        <v>145</v>
      </c>
    </row>
    <row r="428" spans="1:28" ht="30" customHeight="1">
      <c r="A428" s="175" t="s">
        <v>5237</v>
      </c>
      <c r="B428" s="175" t="s">
        <v>1721</v>
      </c>
      <c r="C428" s="175" t="s">
        <v>1722</v>
      </c>
      <c r="D428" s="175" t="s">
        <v>1723</v>
      </c>
      <c r="E428" s="173">
        <v>0</v>
      </c>
      <c r="F428" s="175" t="s">
        <v>145</v>
      </c>
      <c r="G428" s="173">
        <v>0</v>
      </c>
      <c r="H428" s="175" t="s">
        <v>145</v>
      </c>
      <c r="I428" s="173">
        <v>0</v>
      </c>
      <c r="J428" s="175" t="s">
        <v>145</v>
      </c>
      <c r="K428" s="173">
        <v>0</v>
      </c>
      <c r="L428" s="175" t="s">
        <v>145</v>
      </c>
      <c r="M428" s="173">
        <v>3300</v>
      </c>
      <c r="N428" s="175" t="s">
        <v>145</v>
      </c>
      <c r="O428" s="173">
        <f t="shared" si="15"/>
        <v>3300</v>
      </c>
      <c r="P428" s="173">
        <v>0</v>
      </c>
      <c r="Q428" s="173">
        <v>0</v>
      </c>
      <c r="R428" s="173">
        <v>0</v>
      </c>
      <c r="S428" s="173">
        <v>0</v>
      </c>
      <c r="T428" s="173">
        <v>0</v>
      </c>
      <c r="U428" s="173">
        <v>0</v>
      </c>
      <c r="V428" s="173">
        <v>0</v>
      </c>
      <c r="W428" s="175" t="s">
        <v>3206</v>
      </c>
      <c r="X428" s="175" t="s">
        <v>145</v>
      </c>
      <c r="Y428" s="78" t="s">
        <v>145</v>
      </c>
      <c r="Z428" s="78" t="s">
        <v>145</v>
      </c>
      <c r="AB428" s="78" t="s">
        <v>145</v>
      </c>
    </row>
    <row r="429" spans="1:28" ht="30" customHeight="1">
      <c r="A429" s="175" t="s">
        <v>5239</v>
      </c>
      <c r="B429" s="175" t="s">
        <v>1724</v>
      </c>
      <c r="C429" s="175" t="s">
        <v>1725</v>
      </c>
      <c r="D429" s="175" t="s">
        <v>898</v>
      </c>
      <c r="E429" s="173">
        <v>0</v>
      </c>
      <c r="F429" s="175" t="s">
        <v>145</v>
      </c>
      <c r="G429" s="173">
        <v>0</v>
      </c>
      <c r="H429" s="175" t="s">
        <v>145</v>
      </c>
      <c r="I429" s="173">
        <v>0</v>
      </c>
      <c r="J429" s="175" t="s">
        <v>145</v>
      </c>
      <c r="K429" s="173">
        <v>0</v>
      </c>
      <c r="L429" s="175" t="s">
        <v>145</v>
      </c>
      <c r="M429" s="173">
        <v>1300</v>
      </c>
      <c r="N429" s="175" t="s">
        <v>145</v>
      </c>
      <c r="O429" s="173">
        <f t="shared" si="15"/>
        <v>1300</v>
      </c>
      <c r="P429" s="173">
        <v>0</v>
      </c>
      <c r="Q429" s="173">
        <v>0</v>
      </c>
      <c r="R429" s="173">
        <v>0</v>
      </c>
      <c r="S429" s="173">
        <v>0</v>
      </c>
      <c r="T429" s="173">
        <v>0</v>
      </c>
      <c r="U429" s="173">
        <v>0</v>
      </c>
      <c r="V429" s="173">
        <v>0</v>
      </c>
      <c r="W429" s="175" t="s">
        <v>3207</v>
      </c>
      <c r="X429" s="175" t="s">
        <v>145</v>
      </c>
      <c r="Y429" s="78" t="s">
        <v>145</v>
      </c>
      <c r="Z429" s="78" t="s">
        <v>145</v>
      </c>
      <c r="AB429" s="78" t="s">
        <v>145</v>
      </c>
    </row>
    <row r="430" spans="1:28" ht="30" customHeight="1">
      <c r="A430" s="175" t="s">
        <v>5241</v>
      </c>
      <c r="B430" s="175" t="s">
        <v>1726</v>
      </c>
      <c r="C430" s="175" t="s">
        <v>1725</v>
      </c>
      <c r="D430" s="175" t="s">
        <v>1723</v>
      </c>
      <c r="E430" s="173">
        <v>0</v>
      </c>
      <c r="F430" s="175" t="s">
        <v>145</v>
      </c>
      <c r="G430" s="173">
        <v>0</v>
      </c>
      <c r="H430" s="175" t="s">
        <v>145</v>
      </c>
      <c r="I430" s="173">
        <v>0</v>
      </c>
      <c r="J430" s="175" t="s">
        <v>145</v>
      </c>
      <c r="K430" s="173">
        <v>0</v>
      </c>
      <c r="L430" s="175" t="s">
        <v>145</v>
      </c>
      <c r="M430" s="173">
        <v>1800</v>
      </c>
      <c r="N430" s="175" t="s">
        <v>145</v>
      </c>
      <c r="O430" s="173">
        <f t="shared" si="15"/>
        <v>1800</v>
      </c>
      <c r="P430" s="173">
        <v>0</v>
      </c>
      <c r="Q430" s="173">
        <v>0</v>
      </c>
      <c r="R430" s="173">
        <v>0</v>
      </c>
      <c r="S430" s="173">
        <v>0</v>
      </c>
      <c r="T430" s="173">
        <v>0</v>
      </c>
      <c r="U430" s="173">
        <v>0</v>
      </c>
      <c r="V430" s="173">
        <v>0</v>
      </c>
      <c r="W430" s="175" t="s">
        <v>3208</v>
      </c>
      <c r="X430" s="175" t="s">
        <v>145</v>
      </c>
      <c r="Y430" s="78" t="s">
        <v>145</v>
      </c>
      <c r="Z430" s="78" t="s">
        <v>145</v>
      </c>
      <c r="AB430" s="78" t="s">
        <v>145</v>
      </c>
    </row>
    <row r="431" spans="1:28" ht="30" customHeight="1">
      <c r="A431" s="175" t="s">
        <v>5243</v>
      </c>
      <c r="B431" s="175" t="s">
        <v>1727</v>
      </c>
      <c r="C431" s="175" t="s">
        <v>1728</v>
      </c>
      <c r="D431" s="175" t="s">
        <v>537</v>
      </c>
      <c r="E431" s="173">
        <v>0</v>
      </c>
      <c r="F431" s="175" t="s">
        <v>145</v>
      </c>
      <c r="G431" s="173">
        <v>0</v>
      </c>
      <c r="H431" s="175" t="s">
        <v>145</v>
      </c>
      <c r="I431" s="173">
        <v>0</v>
      </c>
      <c r="J431" s="175" t="s">
        <v>145</v>
      </c>
      <c r="K431" s="173">
        <v>0</v>
      </c>
      <c r="L431" s="175" t="s">
        <v>145</v>
      </c>
      <c r="M431" s="173">
        <v>80</v>
      </c>
      <c r="N431" s="175" t="s">
        <v>145</v>
      </c>
      <c r="O431" s="173">
        <f t="shared" si="15"/>
        <v>80</v>
      </c>
      <c r="P431" s="173">
        <v>0</v>
      </c>
      <c r="Q431" s="173">
        <v>0</v>
      </c>
      <c r="R431" s="173">
        <v>0</v>
      </c>
      <c r="S431" s="173">
        <v>0</v>
      </c>
      <c r="T431" s="173">
        <v>0</v>
      </c>
      <c r="U431" s="173">
        <v>0</v>
      </c>
      <c r="V431" s="173">
        <v>0</v>
      </c>
      <c r="W431" s="175" t="s">
        <v>3366</v>
      </c>
      <c r="X431" s="175" t="s">
        <v>145</v>
      </c>
      <c r="Y431" s="78" t="s">
        <v>145</v>
      </c>
      <c r="Z431" s="78" t="s">
        <v>145</v>
      </c>
      <c r="AB431" s="78" t="s">
        <v>145</v>
      </c>
    </row>
    <row r="432" spans="1:28" ht="30" customHeight="1">
      <c r="A432" s="175" t="s">
        <v>5245</v>
      </c>
      <c r="B432" s="175" t="s">
        <v>1729</v>
      </c>
      <c r="C432" s="175" t="s">
        <v>1730</v>
      </c>
      <c r="D432" s="175" t="s">
        <v>1606</v>
      </c>
      <c r="E432" s="173">
        <v>0</v>
      </c>
      <c r="F432" s="175" t="s">
        <v>145</v>
      </c>
      <c r="G432" s="173">
        <v>0</v>
      </c>
      <c r="H432" s="175" t="s">
        <v>145</v>
      </c>
      <c r="I432" s="173">
        <v>0</v>
      </c>
      <c r="J432" s="175" t="s">
        <v>145</v>
      </c>
      <c r="K432" s="173">
        <v>0</v>
      </c>
      <c r="L432" s="175" t="s">
        <v>145</v>
      </c>
      <c r="M432" s="173">
        <v>2200</v>
      </c>
      <c r="N432" s="175" t="s">
        <v>145</v>
      </c>
      <c r="O432" s="173">
        <f t="shared" si="15"/>
        <v>2200</v>
      </c>
      <c r="P432" s="173">
        <v>0</v>
      </c>
      <c r="Q432" s="173">
        <v>0</v>
      </c>
      <c r="R432" s="173">
        <v>0</v>
      </c>
      <c r="S432" s="173">
        <v>0</v>
      </c>
      <c r="T432" s="173">
        <v>0</v>
      </c>
      <c r="U432" s="173">
        <v>0</v>
      </c>
      <c r="V432" s="173">
        <v>0</v>
      </c>
      <c r="W432" s="175" t="s">
        <v>3367</v>
      </c>
      <c r="X432" s="175" t="s">
        <v>145</v>
      </c>
      <c r="Y432" s="78" t="s">
        <v>145</v>
      </c>
      <c r="Z432" s="78" t="s">
        <v>145</v>
      </c>
      <c r="AB432" s="78" t="s">
        <v>145</v>
      </c>
    </row>
    <row r="433" spans="1:28" ht="30" customHeight="1">
      <c r="A433" s="175" t="s">
        <v>5247</v>
      </c>
      <c r="B433" s="175" t="s">
        <v>1731</v>
      </c>
      <c r="C433" s="175" t="s">
        <v>1732</v>
      </c>
      <c r="D433" s="175" t="s">
        <v>1723</v>
      </c>
      <c r="E433" s="173">
        <v>0</v>
      </c>
      <c r="F433" s="175" t="s">
        <v>145</v>
      </c>
      <c r="G433" s="173">
        <v>0</v>
      </c>
      <c r="H433" s="175" t="s">
        <v>145</v>
      </c>
      <c r="I433" s="173">
        <v>0</v>
      </c>
      <c r="J433" s="175" t="s">
        <v>145</v>
      </c>
      <c r="K433" s="173">
        <v>0</v>
      </c>
      <c r="L433" s="175" t="s">
        <v>145</v>
      </c>
      <c r="M433" s="173">
        <v>8500</v>
      </c>
      <c r="N433" s="175" t="s">
        <v>145</v>
      </c>
      <c r="O433" s="173">
        <f t="shared" si="15"/>
        <v>8500</v>
      </c>
      <c r="P433" s="173">
        <v>0</v>
      </c>
      <c r="Q433" s="173">
        <v>0</v>
      </c>
      <c r="R433" s="173">
        <v>0</v>
      </c>
      <c r="S433" s="173">
        <v>0</v>
      </c>
      <c r="T433" s="173">
        <v>0</v>
      </c>
      <c r="U433" s="173">
        <v>0</v>
      </c>
      <c r="V433" s="173">
        <v>0</v>
      </c>
      <c r="W433" s="175" t="s">
        <v>6531</v>
      </c>
      <c r="X433" s="175" t="s">
        <v>145</v>
      </c>
      <c r="Y433" s="78" t="s">
        <v>145</v>
      </c>
      <c r="Z433" s="78" t="s">
        <v>145</v>
      </c>
      <c r="AB433" s="78" t="s">
        <v>145</v>
      </c>
    </row>
    <row r="434" spans="1:28" ht="30" customHeight="1">
      <c r="A434" s="175" t="s">
        <v>4261</v>
      </c>
      <c r="B434" s="175" t="s">
        <v>4259</v>
      </c>
      <c r="C434" s="175" t="s">
        <v>4260</v>
      </c>
      <c r="D434" s="175" t="s">
        <v>1096</v>
      </c>
      <c r="E434" s="173">
        <v>0</v>
      </c>
      <c r="F434" s="175" t="s">
        <v>145</v>
      </c>
      <c r="G434" s="173">
        <v>0</v>
      </c>
      <c r="H434" s="175" t="s">
        <v>145</v>
      </c>
      <c r="I434" s="173">
        <v>0</v>
      </c>
      <c r="J434" s="175" t="s">
        <v>145</v>
      </c>
      <c r="K434" s="173">
        <v>0</v>
      </c>
      <c r="L434" s="175" t="s">
        <v>145</v>
      </c>
      <c r="M434" s="173">
        <v>51037250</v>
      </c>
      <c r="N434" s="175" t="s">
        <v>145</v>
      </c>
      <c r="O434" s="173">
        <f t="shared" si="15"/>
        <v>51037250</v>
      </c>
      <c r="P434" s="173">
        <v>0</v>
      </c>
      <c r="Q434" s="173">
        <v>0</v>
      </c>
      <c r="R434" s="173">
        <v>0</v>
      </c>
      <c r="S434" s="173">
        <v>0</v>
      </c>
      <c r="T434" s="173">
        <v>0</v>
      </c>
      <c r="U434" s="173">
        <v>0</v>
      </c>
      <c r="V434" s="173">
        <v>0</v>
      </c>
      <c r="W434" s="175" t="s">
        <v>6532</v>
      </c>
      <c r="X434" s="175" t="s">
        <v>145</v>
      </c>
      <c r="Y434" s="78" t="s">
        <v>145</v>
      </c>
      <c r="Z434" s="78" t="s">
        <v>145</v>
      </c>
      <c r="AB434" s="78" t="s">
        <v>145</v>
      </c>
    </row>
  </sheetData>
  <mergeCells count="15">
    <mergeCell ref="Y3:Y4"/>
    <mergeCell ref="Z3:Z4"/>
    <mergeCell ref="AA3:AA4"/>
    <mergeCell ref="AB3:AB4"/>
    <mergeCell ref="A1:X1"/>
    <mergeCell ref="A2:X2"/>
    <mergeCell ref="A3:A4"/>
    <mergeCell ref="B3:B4"/>
    <mergeCell ref="C3:C4"/>
    <mergeCell ref="D3:D4"/>
    <mergeCell ref="E3:O3"/>
    <mergeCell ref="P3:P4"/>
    <mergeCell ref="Q3:V3"/>
    <mergeCell ref="W3:W4"/>
    <mergeCell ref="X3:X4"/>
  </mergeCells>
  <phoneticPr fontId="4" type="noConversion"/>
  <pageMargins left="0.78740157480314954" right="0" top="0.39370078740157477" bottom="0.39370078740157477" header="0" footer="0"/>
  <pageSetup paperSize="9" scale="36" fitToHeight="0" orientation="landscape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M43"/>
  <sheetViews>
    <sheetView workbookViewId="0"/>
  </sheetViews>
  <sheetFormatPr defaultRowHeight="16.5"/>
  <sheetData>
    <row r="1" spans="1:7">
      <c r="A1" t="s">
        <v>2793</v>
      </c>
    </row>
    <row r="2" spans="1:7">
      <c r="A2" s="78" t="s">
        <v>2794</v>
      </c>
      <c r="B2" t="s">
        <v>1145</v>
      </c>
      <c r="C2" s="78" t="s">
        <v>2795</v>
      </c>
    </row>
    <row r="3" spans="1:7">
      <c r="A3" s="78" t="s">
        <v>2796</v>
      </c>
      <c r="B3" t="s">
        <v>2797</v>
      </c>
    </row>
    <row r="4" spans="1:7">
      <c r="A4" s="78" t="s">
        <v>2798</v>
      </c>
      <c r="B4">
        <v>5</v>
      </c>
    </row>
    <row r="5" spans="1:7">
      <c r="A5" s="78" t="s">
        <v>2799</v>
      </c>
      <c r="B5">
        <v>5</v>
      </c>
    </row>
    <row r="6" spans="1:7">
      <c r="A6" s="78" t="s">
        <v>2800</v>
      </c>
      <c r="B6" t="s">
        <v>2801</v>
      </c>
    </row>
    <row r="7" spans="1:7">
      <c r="A7" s="78" t="s">
        <v>2802</v>
      </c>
      <c r="B7" t="s">
        <v>1926</v>
      </c>
      <c r="C7" t="s">
        <v>331</v>
      </c>
    </row>
    <row r="8" spans="1:7">
      <c r="A8" s="78" t="s">
        <v>2803</v>
      </c>
      <c r="B8" t="s">
        <v>1926</v>
      </c>
      <c r="C8">
        <v>2</v>
      </c>
    </row>
    <row r="9" spans="1:7">
      <c r="A9" s="78" t="s">
        <v>2804</v>
      </c>
      <c r="B9" t="s">
        <v>2276</v>
      </c>
      <c r="C9" t="s">
        <v>2278</v>
      </c>
      <c r="D9" t="s">
        <v>2279</v>
      </c>
      <c r="E9" t="s">
        <v>2280</v>
      </c>
      <c r="F9" t="s">
        <v>2281</v>
      </c>
      <c r="G9" t="s">
        <v>2805</v>
      </c>
    </row>
    <row r="10" spans="1:7">
      <c r="A10" s="78" t="s">
        <v>2806</v>
      </c>
      <c r="B10">
        <v>1466</v>
      </c>
      <c r="C10">
        <v>0</v>
      </c>
      <c r="D10">
        <v>0</v>
      </c>
    </row>
    <row r="11" spans="1:7">
      <c r="A11" s="78" t="s">
        <v>2807</v>
      </c>
      <c r="B11" t="s">
        <v>2808</v>
      </c>
      <c r="C11">
        <v>4</v>
      </c>
    </row>
    <row r="12" spans="1:7">
      <c r="A12" s="78" t="s">
        <v>2809</v>
      </c>
      <c r="B12" t="s">
        <v>2808</v>
      </c>
      <c r="C12">
        <v>4</v>
      </c>
    </row>
    <row r="13" spans="1:7">
      <c r="A13" s="78" t="s">
        <v>2810</v>
      </c>
      <c r="B13" t="s">
        <v>2808</v>
      </c>
      <c r="C13">
        <v>3</v>
      </c>
    </row>
    <row r="14" spans="1:7">
      <c r="A14" s="78" t="s">
        <v>2811</v>
      </c>
      <c r="B14" t="s">
        <v>2808</v>
      </c>
      <c r="C14">
        <v>5</v>
      </c>
    </row>
    <row r="15" spans="1:7">
      <c r="A15" s="78" t="s">
        <v>2812</v>
      </c>
      <c r="B15" t="s">
        <v>1145</v>
      </c>
      <c r="C15" t="s">
        <v>2813</v>
      </c>
      <c r="D15" t="s">
        <v>2813</v>
      </c>
      <c r="E15" t="s">
        <v>2813</v>
      </c>
      <c r="F15">
        <v>1</v>
      </c>
    </row>
    <row r="16" spans="1:7">
      <c r="A16" s="78" t="s">
        <v>2814</v>
      </c>
      <c r="B16">
        <v>1.1100000000000001</v>
      </c>
      <c r="C16">
        <v>1.1200000000000001</v>
      </c>
    </row>
    <row r="17" spans="1:13">
      <c r="A17" s="78" t="s">
        <v>2815</v>
      </c>
      <c r="B17">
        <v>1</v>
      </c>
      <c r="C17">
        <v>1.5</v>
      </c>
      <c r="D17">
        <v>1.1599999999999999</v>
      </c>
      <c r="E17">
        <v>1.6</v>
      </c>
      <c r="F17">
        <v>1.6</v>
      </c>
      <c r="G17">
        <v>1.6</v>
      </c>
      <c r="H17">
        <v>1.94</v>
      </c>
      <c r="I17">
        <v>1.94</v>
      </c>
      <c r="J17">
        <v>1.94</v>
      </c>
      <c r="K17">
        <v>1</v>
      </c>
      <c r="L17">
        <v>1</v>
      </c>
      <c r="M17">
        <v>1</v>
      </c>
    </row>
    <row r="18" spans="1:13">
      <c r="A18" s="78" t="s">
        <v>2816</v>
      </c>
      <c r="B18">
        <v>1.25</v>
      </c>
      <c r="C18">
        <v>1.071</v>
      </c>
    </row>
    <row r="19" spans="1:13">
      <c r="A19" s="78" t="s">
        <v>2817</v>
      </c>
    </row>
    <row r="20" spans="1:13">
      <c r="A20" s="78" t="s">
        <v>2818</v>
      </c>
      <c r="B20" s="78" t="s">
        <v>1926</v>
      </c>
      <c r="C20">
        <v>1</v>
      </c>
    </row>
    <row r="21" spans="1:13">
      <c r="A21" t="s">
        <v>1919</v>
      </c>
      <c r="B21" t="s">
        <v>2819</v>
      </c>
      <c r="C21" t="s">
        <v>2820</v>
      </c>
    </row>
    <row r="22" spans="1:13">
      <c r="A22">
        <v>1</v>
      </c>
      <c r="B22" s="78" t="s">
        <v>2821</v>
      </c>
      <c r="C22" s="78" t="s">
        <v>145</v>
      </c>
    </row>
    <row r="23" spans="1:13">
      <c r="A23">
        <v>2</v>
      </c>
      <c r="B23" s="78" t="s">
        <v>2822</v>
      </c>
      <c r="C23" s="78" t="s">
        <v>145</v>
      </c>
    </row>
    <row r="24" spans="1:13">
      <c r="A24">
        <v>3</v>
      </c>
      <c r="B24" s="78" t="s">
        <v>2823</v>
      </c>
      <c r="C24" s="78" t="s">
        <v>145</v>
      </c>
    </row>
    <row r="25" spans="1:13">
      <c r="A25">
        <v>4</v>
      </c>
      <c r="B25" s="78" t="s">
        <v>2824</v>
      </c>
      <c r="C25" s="78" t="s">
        <v>145</v>
      </c>
    </row>
    <row r="26" spans="1:13">
      <c r="A26">
        <v>5</v>
      </c>
      <c r="B26" s="78" t="s">
        <v>2825</v>
      </c>
      <c r="C26" s="78" t="s">
        <v>145</v>
      </c>
    </row>
    <row r="27" spans="1:13">
      <c r="A27">
        <v>6</v>
      </c>
      <c r="B27" s="78" t="s">
        <v>2826</v>
      </c>
      <c r="C27" s="78" t="s">
        <v>145</v>
      </c>
    </row>
    <row r="28" spans="1:13">
      <c r="A28">
        <v>7</v>
      </c>
      <c r="B28" s="78" t="s">
        <v>2827</v>
      </c>
      <c r="C28" s="78" t="s">
        <v>145</v>
      </c>
    </row>
    <row r="29" spans="1:13">
      <c r="A29">
        <v>8</v>
      </c>
      <c r="B29" s="78" t="s">
        <v>2828</v>
      </c>
      <c r="C29" s="78" t="s">
        <v>145</v>
      </c>
    </row>
    <row r="30" spans="1:13">
      <c r="A30">
        <v>9</v>
      </c>
      <c r="B30" s="78" t="s">
        <v>2829</v>
      </c>
      <c r="C30" s="78" t="s">
        <v>145</v>
      </c>
    </row>
    <row r="31" spans="1:13">
      <c r="A31" t="s">
        <v>1145</v>
      </c>
      <c r="B31" s="78" t="s">
        <v>2830</v>
      </c>
      <c r="C31" s="78" t="s">
        <v>145</v>
      </c>
    </row>
    <row r="32" spans="1:13">
      <c r="A32" t="s">
        <v>2703</v>
      </c>
      <c r="B32" s="78" t="s">
        <v>2831</v>
      </c>
      <c r="C32" s="78" t="s">
        <v>145</v>
      </c>
    </row>
    <row r="33" spans="1:3">
      <c r="A33" t="s">
        <v>1926</v>
      </c>
      <c r="B33" s="78" t="s">
        <v>2830</v>
      </c>
      <c r="C33" s="78" t="s">
        <v>145</v>
      </c>
    </row>
    <row r="34" spans="1:3">
      <c r="A34" t="s">
        <v>2832</v>
      </c>
      <c r="B34" s="78" t="s">
        <v>2830</v>
      </c>
      <c r="C34" s="78" t="s">
        <v>145</v>
      </c>
    </row>
    <row r="35" spans="1:3">
      <c r="A35" t="s">
        <v>2833</v>
      </c>
      <c r="B35" s="78" t="s">
        <v>2830</v>
      </c>
      <c r="C35" s="78" t="s">
        <v>145</v>
      </c>
    </row>
    <row r="36" spans="1:3">
      <c r="A36" t="s">
        <v>332</v>
      </c>
      <c r="B36" s="78" t="s">
        <v>2830</v>
      </c>
      <c r="C36" s="78" t="s">
        <v>145</v>
      </c>
    </row>
    <row r="37" spans="1:3">
      <c r="A37" t="s">
        <v>2834</v>
      </c>
      <c r="B37" s="78" t="s">
        <v>2830</v>
      </c>
      <c r="C37" s="78" t="s">
        <v>145</v>
      </c>
    </row>
    <row r="38" spans="1:3">
      <c r="A38" t="s">
        <v>2835</v>
      </c>
      <c r="B38" s="78" t="s">
        <v>2830</v>
      </c>
      <c r="C38" s="78" t="s">
        <v>145</v>
      </c>
    </row>
    <row r="39" spans="1:3">
      <c r="A39" t="s">
        <v>2836</v>
      </c>
      <c r="B39" s="78" t="s">
        <v>2830</v>
      </c>
      <c r="C39" s="78" t="s">
        <v>145</v>
      </c>
    </row>
    <row r="40" spans="1:3">
      <c r="A40" t="s">
        <v>2837</v>
      </c>
      <c r="B40" s="78" t="s">
        <v>2830</v>
      </c>
      <c r="C40" s="78" t="s">
        <v>145</v>
      </c>
    </row>
    <row r="43" spans="1:3">
      <c r="A43" t="s">
        <v>2838</v>
      </c>
      <c r="B43">
        <v>1234</v>
      </c>
    </row>
  </sheetData>
  <phoneticPr fontId="4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P47"/>
  <sheetViews>
    <sheetView view="pageBreakPreview" topLeftCell="A8" zoomScaleSheetLayoutView="100" workbookViewId="0">
      <selection activeCell="G30" sqref="G30"/>
    </sheetView>
  </sheetViews>
  <sheetFormatPr defaultRowHeight="16.5"/>
  <cols>
    <col min="1" max="2" width="2.625" customWidth="1"/>
    <col min="3" max="3" width="5.625" customWidth="1"/>
    <col min="4" max="4" width="29.625" customWidth="1"/>
    <col min="5" max="7" width="20.625" customWidth="1"/>
    <col min="8" max="8" width="29.5" customWidth="1"/>
    <col min="9" max="9" width="20.625" customWidth="1"/>
  </cols>
  <sheetData>
    <row r="1" spans="1:11" ht="32.25" customHeight="1">
      <c r="A1" s="86" t="s">
        <v>162</v>
      </c>
      <c r="B1" s="86"/>
      <c r="C1" s="86"/>
      <c r="D1" s="86"/>
      <c r="E1" s="86"/>
      <c r="F1" s="86"/>
      <c r="G1" s="86"/>
      <c r="H1" s="86"/>
      <c r="I1" s="86"/>
      <c r="J1" s="1"/>
      <c r="K1" s="1"/>
    </row>
    <row r="2" spans="1:11" ht="32.25" customHeight="1">
      <c r="A2" s="87" t="s">
        <v>163</v>
      </c>
      <c r="B2" s="87"/>
      <c r="C2" s="87"/>
      <c r="D2" s="87"/>
      <c r="E2" s="87"/>
      <c r="F2" s="87"/>
      <c r="G2" s="87"/>
      <c r="H2" s="87"/>
      <c r="I2" s="87"/>
      <c r="J2" s="88" t="s">
        <v>164</v>
      </c>
    </row>
    <row r="3" spans="1:11" ht="23.25" customHeight="1">
      <c r="A3" s="89"/>
      <c r="B3" s="89"/>
      <c r="C3" s="89"/>
      <c r="D3" s="271" t="s">
        <v>2840</v>
      </c>
      <c r="E3" s="271"/>
      <c r="F3" s="90" t="s">
        <v>165</v>
      </c>
      <c r="G3" s="91" t="s">
        <v>166</v>
      </c>
      <c r="H3" s="91"/>
      <c r="I3" s="91"/>
    </row>
    <row r="4" spans="1:11" ht="15" customHeight="1">
      <c r="A4" s="89"/>
      <c r="B4" s="89"/>
      <c r="C4" s="89"/>
      <c r="D4" s="89"/>
      <c r="E4" s="89"/>
      <c r="F4" s="89"/>
      <c r="G4" s="89"/>
      <c r="H4" s="89"/>
      <c r="I4" s="89"/>
    </row>
    <row r="5" spans="1:11" ht="17.25">
      <c r="A5" t="s">
        <v>167</v>
      </c>
      <c r="D5" s="90" t="s">
        <v>2839</v>
      </c>
      <c r="E5" s="90" t="s">
        <v>165</v>
      </c>
      <c r="F5" s="92" t="s">
        <v>168</v>
      </c>
      <c r="G5" s="93"/>
      <c r="H5" s="93"/>
      <c r="I5" s="93"/>
      <c r="J5" s="93"/>
      <c r="K5" s="93"/>
    </row>
    <row r="6" spans="1:11" ht="17.25">
      <c r="A6" t="s">
        <v>169</v>
      </c>
      <c r="D6" s="94"/>
      <c r="E6" s="90" t="s">
        <v>165</v>
      </c>
      <c r="F6" s="92" t="s">
        <v>168</v>
      </c>
      <c r="G6" s="93"/>
      <c r="H6" s="93"/>
      <c r="I6" s="93"/>
      <c r="J6" s="93"/>
      <c r="K6" s="93"/>
    </row>
    <row r="7" spans="1:11">
      <c r="A7" t="s">
        <v>170</v>
      </c>
      <c r="D7" s="95">
        <f>'원가계산서(건축분야총괄)'!H7+'원가계산서(건축분야총괄)'!H9+'원가계산서(건축분야총괄)'!H12</f>
        <v>1337604053</v>
      </c>
      <c r="E7" t="s">
        <v>171</v>
      </c>
    </row>
    <row r="9" spans="1:11">
      <c r="A9" s="272" t="s">
        <v>100</v>
      </c>
      <c r="B9" s="242"/>
      <c r="C9" s="242"/>
      <c r="D9" s="243"/>
      <c r="E9" s="246" t="s">
        <v>101</v>
      </c>
      <c r="F9" s="242"/>
      <c r="G9" s="243"/>
      <c r="H9" s="123"/>
      <c r="I9" s="123"/>
    </row>
    <row r="10" spans="1:11">
      <c r="A10" s="273"/>
      <c r="B10" s="244"/>
      <c r="C10" s="244"/>
      <c r="D10" s="245"/>
      <c r="E10" s="247"/>
      <c r="F10" s="244"/>
      <c r="G10" s="245"/>
      <c r="H10" s="123"/>
      <c r="I10" s="123"/>
    </row>
    <row r="11" spans="1:11" ht="17.25" thickBot="1">
      <c r="A11" s="274" t="s">
        <v>107</v>
      </c>
      <c r="B11" s="250"/>
      <c r="C11" s="250"/>
      <c r="D11" s="251"/>
      <c r="E11" s="252" t="s">
        <v>49</v>
      </c>
      <c r="F11" s="253"/>
      <c r="G11" s="254"/>
      <c r="H11" s="124"/>
      <c r="I11" s="124"/>
    </row>
    <row r="12" spans="1:11" ht="17.25" thickTop="1">
      <c r="A12" s="96"/>
      <c r="B12" s="255" t="s">
        <v>50</v>
      </c>
      <c r="C12" s="255"/>
      <c r="D12" s="255"/>
      <c r="E12" s="256"/>
      <c r="F12" s="256"/>
      <c r="G12" s="256"/>
      <c r="H12" s="49"/>
      <c r="I12" s="49"/>
    </row>
    <row r="13" spans="1:11">
      <c r="A13" s="97"/>
      <c r="B13" s="32"/>
      <c r="C13" s="240" t="s">
        <v>51</v>
      </c>
      <c r="D13" s="240"/>
      <c r="E13" s="240"/>
      <c r="F13" s="240"/>
      <c r="G13" s="240"/>
      <c r="H13" s="49"/>
      <c r="I13" s="49"/>
    </row>
    <row r="14" spans="1:11">
      <c r="A14" s="97"/>
      <c r="B14" s="240" t="s">
        <v>52</v>
      </c>
      <c r="C14" s="240"/>
      <c r="D14" s="240"/>
      <c r="E14" s="35"/>
      <c r="F14" s="35"/>
      <c r="G14" s="35"/>
      <c r="H14" s="49"/>
      <c r="I14" s="49"/>
    </row>
    <row r="15" spans="1:11">
      <c r="A15" s="97"/>
      <c r="B15" s="32"/>
      <c r="C15" s="232" t="s">
        <v>53</v>
      </c>
      <c r="D15" s="232"/>
      <c r="E15" s="37"/>
      <c r="F15" s="37"/>
      <c r="G15" s="37"/>
      <c r="H15" s="49"/>
      <c r="I15" s="49"/>
    </row>
    <row r="16" spans="1:11" ht="17.25">
      <c r="A16" s="97"/>
      <c r="B16" s="32"/>
      <c r="C16" s="232" t="s">
        <v>54</v>
      </c>
      <c r="D16" s="232"/>
      <c r="E16" s="37" t="s">
        <v>55</v>
      </c>
      <c r="F16" s="37"/>
      <c r="G16" s="98">
        <v>0.14899999999999999</v>
      </c>
      <c r="H16" s="126" t="s">
        <v>205</v>
      </c>
      <c r="I16" s="103">
        <f>D7</f>
        <v>1337604053</v>
      </c>
      <c r="J16" s="90" t="s">
        <v>165</v>
      </c>
      <c r="K16" s="92" t="s">
        <v>172</v>
      </c>
    </row>
    <row r="17" spans="1:16">
      <c r="A17" s="97"/>
      <c r="B17" s="240" t="s">
        <v>56</v>
      </c>
      <c r="C17" s="240"/>
      <c r="D17" s="240"/>
      <c r="E17" s="35"/>
      <c r="F17" s="35"/>
      <c r="G17" s="99"/>
      <c r="H17" s="104"/>
      <c r="I17" s="104"/>
    </row>
    <row r="18" spans="1:16">
      <c r="A18" s="97"/>
      <c r="B18" s="32"/>
      <c r="C18" s="232" t="s">
        <v>57</v>
      </c>
      <c r="D18" s="232"/>
      <c r="E18" s="37"/>
      <c r="F18" s="37"/>
      <c r="G18" s="100"/>
      <c r="H18" s="104"/>
      <c r="I18" s="104"/>
    </row>
    <row r="19" spans="1:16">
      <c r="A19" s="97"/>
      <c r="B19" s="32"/>
      <c r="C19" s="232" t="s">
        <v>58</v>
      </c>
      <c r="D19" s="232"/>
      <c r="E19" s="37" t="s">
        <v>59</v>
      </c>
      <c r="F19" s="37"/>
      <c r="G19" s="98">
        <v>3.56E-2</v>
      </c>
      <c r="H19" s="126"/>
      <c r="I19" s="126"/>
    </row>
    <row r="20" spans="1:16">
      <c r="A20" s="97"/>
      <c r="B20" s="32"/>
      <c r="C20" s="232" t="s">
        <v>60</v>
      </c>
      <c r="D20" s="232"/>
      <c r="E20" s="37" t="s">
        <v>59</v>
      </c>
      <c r="F20" s="37"/>
      <c r="G20" s="98">
        <v>1.01E-2</v>
      </c>
      <c r="H20" s="126" t="s">
        <v>194</v>
      </c>
      <c r="I20" s="127">
        <f>'원가계산서(건축분야총괄)'!H42</f>
        <v>2680951999.997417</v>
      </c>
      <c r="K20" s="111" t="s">
        <v>177</v>
      </c>
    </row>
    <row r="21" spans="1:16">
      <c r="A21" s="97"/>
      <c r="B21" s="32"/>
      <c r="C21" s="232" t="s">
        <v>61</v>
      </c>
      <c r="D21" s="232"/>
      <c r="E21" s="37" t="s">
        <v>55</v>
      </c>
      <c r="F21" s="37"/>
      <c r="G21" s="106">
        <v>3.5450000000000002E-2</v>
      </c>
      <c r="H21" s="128"/>
      <c r="I21" s="128"/>
      <c r="K21" t="s">
        <v>173</v>
      </c>
    </row>
    <row r="22" spans="1:16">
      <c r="A22" s="97"/>
      <c r="B22" s="32"/>
      <c r="C22" s="232" t="s">
        <v>62</v>
      </c>
      <c r="D22" s="232"/>
      <c r="E22" s="37" t="s">
        <v>63</v>
      </c>
      <c r="F22" s="37"/>
      <c r="G22" s="98">
        <v>0.1295</v>
      </c>
      <c r="H22" s="126"/>
      <c r="I22" s="126"/>
      <c r="K22" t="s">
        <v>173</v>
      </c>
    </row>
    <row r="23" spans="1:16">
      <c r="A23" s="97"/>
      <c r="B23" s="32"/>
      <c r="C23" s="232" t="s">
        <v>108</v>
      </c>
      <c r="D23" s="232"/>
      <c r="E23" s="37" t="s">
        <v>55</v>
      </c>
      <c r="F23" s="37"/>
      <c r="G23" s="98">
        <v>4.4999999999999998E-2</v>
      </c>
      <c r="H23" s="126"/>
      <c r="I23" s="126"/>
      <c r="K23" t="s">
        <v>173</v>
      </c>
    </row>
    <row r="24" spans="1:16">
      <c r="A24" s="97"/>
      <c r="B24" s="32"/>
      <c r="C24" s="232" t="s">
        <v>109</v>
      </c>
      <c r="D24" s="232"/>
      <c r="E24" s="37" t="s">
        <v>55</v>
      </c>
      <c r="F24" s="37"/>
      <c r="G24" s="98">
        <v>2.3E-2</v>
      </c>
      <c r="H24" s="126"/>
      <c r="I24" s="126"/>
      <c r="K24" t="s">
        <v>247</v>
      </c>
    </row>
    <row r="25" spans="1:16">
      <c r="A25" s="97"/>
      <c r="B25" s="32"/>
      <c r="C25" s="232" t="s">
        <v>110</v>
      </c>
      <c r="D25" s="232"/>
      <c r="E25" s="232" t="s">
        <v>111</v>
      </c>
      <c r="F25" s="232"/>
      <c r="G25" s="232"/>
      <c r="H25" s="126" t="s">
        <v>246</v>
      </c>
      <c r="I25" s="127">
        <f>'원가계산서(건+토+기)'!L7+'원가계산서(건+토+기)'!L9+'원가계산서(건+토+기)'!L40</f>
        <v>1517254744</v>
      </c>
      <c r="K25" s="164" t="s">
        <v>248</v>
      </c>
      <c r="L25" s="164"/>
      <c r="M25" s="164"/>
      <c r="N25" s="164"/>
      <c r="O25" s="164"/>
      <c r="P25" s="164"/>
    </row>
    <row r="26" spans="1:16" ht="17.25" customHeight="1">
      <c r="A26" s="268"/>
      <c r="B26" s="32"/>
      <c r="C26" s="42"/>
      <c r="D26" s="43" t="s">
        <v>112</v>
      </c>
      <c r="E26" s="44" t="s">
        <v>113</v>
      </c>
      <c r="F26" s="101">
        <v>2.2800000000000001E-2</v>
      </c>
      <c r="G26" s="102">
        <v>4325000</v>
      </c>
      <c r="H26" s="129"/>
      <c r="I26" s="129"/>
      <c r="J26" s="90" t="s">
        <v>165</v>
      </c>
      <c r="K26" s="269" t="s">
        <v>178</v>
      </c>
      <c r="L26" s="269"/>
      <c r="M26" s="269"/>
      <c r="N26" s="269"/>
    </row>
    <row r="27" spans="1:16">
      <c r="A27" s="268"/>
      <c r="B27" s="32"/>
      <c r="C27" s="32"/>
      <c r="D27" s="48" t="s">
        <v>114</v>
      </c>
      <c r="E27" s="49"/>
      <c r="F27" s="103"/>
      <c r="G27" s="104"/>
      <c r="H27" s="104"/>
      <c r="I27" s="104"/>
      <c r="K27" s="269"/>
      <c r="L27" s="269"/>
      <c r="M27" s="269"/>
      <c r="N27" s="269"/>
    </row>
    <row r="28" spans="1:16" ht="17.25" customHeight="1">
      <c r="A28" s="268"/>
      <c r="B28" s="32"/>
      <c r="C28" s="51"/>
      <c r="D28" s="52" t="s">
        <v>115</v>
      </c>
      <c r="E28" s="35" t="s">
        <v>116</v>
      </c>
      <c r="F28" s="105">
        <v>2.2800000000000001E-2</v>
      </c>
      <c r="G28" s="102">
        <v>4325000</v>
      </c>
      <c r="H28" s="129"/>
      <c r="I28" s="129"/>
      <c r="J28" s="90"/>
      <c r="K28" s="270" t="s">
        <v>174</v>
      </c>
      <c r="L28" s="270"/>
      <c r="M28" s="270"/>
      <c r="N28" s="270"/>
      <c r="O28" s="270"/>
      <c r="P28" s="270"/>
    </row>
    <row r="29" spans="1:16">
      <c r="A29" s="97"/>
      <c r="B29" s="32"/>
      <c r="C29" s="232" t="s">
        <v>117</v>
      </c>
      <c r="D29" s="232"/>
      <c r="E29" s="37" t="s">
        <v>118</v>
      </c>
      <c r="F29" s="37"/>
      <c r="G29" s="98">
        <v>4.8000000000000001E-2</v>
      </c>
      <c r="H29" s="126" t="s">
        <v>205</v>
      </c>
      <c r="I29" s="103">
        <f>I16</f>
        <v>1337604053</v>
      </c>
    </row>
    <row r="30" spans="1:16">
      <c r="A30" s="97"/>
      <c r="B30" s="32"/>
      <c r="C30" s="236" t="s">
        <v>119</v>
      </c>
      <c r="D30" s="236"/>
      <c r="E30" s="37" t="s">
        <v>120</v>
      </c>
      <c r="F30" s="37"/>
      <c r="G30" s="98"/>
      <c r="H30" s="126"/>
      <c r="I30" s="126"/>
    </row>
    <row r="31" spans="1:16">
      <c r="A31" s="97"/>
      <c r="B31" s="32"/>
      <c r="C31" s="236" t="s">
        <v>121</v>
      </c>
      <c r="D31" s="236"/>
      <c r="E31" s="37" t="s">
        <v>83</v>
      </c>
      <c r="F31" s="37"/>
      <c r="G31" s="106">
        <v>8.0999999999999996E-4</v>
      </c>
      <c r="H31" s="126" t="s">
        <v>195</v>
      </c>
      <c r="I31" s="127">
        <f>'원가계산서(건축분야총괄)'!H34</f>
        <v>1967379091.1794701</v>
      </c>
    </row>
    <row r="32" spans="1:16">
      <c r="A32" s="107"/>
      <c r="B32" s="55"/>
      <c r="C32" s="237" t="s">
        <v>122</v>
      </c>
      <c r="D32" s="237"/>
      <c r="E32" s="37" t="s">
        <v>83</v>
      </c>
      <c r="F32" s="37"/>
      <c r="G32" s="106">
        <v>6.9999999999999999E-4</v>
      </c>
      <c r="H32" s="128"/>
      <c r="I32" s="128"/>
    </row>
    <row r="33" spans="1:11">
      <c r="A33" s="97"/>
      <c r="B33" s="32"/>
      <c r="C33" s="238" t="s">
        <v>82</v>
      </c>
      <c r="D33" s="238"/>
      <c r="E33" s="44" t="s">
        <v>83</v>
      </c>
      <c r="F33" s="44"/>
      <c r="G33" s="101">
        <v>5.0000000000000001E-3</v>
      </c>
      <c r="H33" s="126" t="s">
        <v>202</v>
      </c>
      <c r="I33" s="126"/>
    </row>
    <row r="34" spans="1:11">
      <c r="A34" s="97"/>
      <c r="B34" s="32"/>
      <c r="C34" s="238" t="s">
        <v>203</v>
      </c>
      <c r="D34" s="238"/>
      <c r="E34" s="44"/>
      <c r="F34" s="44"/>
      <c r="G34" s="101"/>
      <c r="H34" s="126"/>
      <c r="I34" s="126"/>
    </row>
    <row r="35" spans="1:11">
      <c r="A35" s="97"/>
      <c r="B35" s="32"/>
      <c r="C35" s="238" t="s">
        <v>204</v>
      </c>
      <c r="D35" s="238"/>
      <c r="E35" s="44"/>
      <c r="F35" s="44"/>
      <c r="G35" s="101"/>
      <c r="H35" s="126"/>
      <c r="I35" s="126"/>
    </row>
    <row r="36" spans="1:11">
      <c r="A36" s="267" t="s">
        <v>84</v>
      </c>
      <c r="B36" s="232"/>
      <c r="C36" s="232"/>
      <c r="D36" s="232"/>
      <c r="E36" s="37" t="s">
        <v>85</v>
      </c>
      <c r="F36" s="37"/>
      <c r="G36" s="98">
        <v>0.06</v>
      </c>
      <c r="H36" s="126" t="s">
        <v>195</v>
      </c>
      <c r="I36" s="127">
        <f>I31</f>
        <v>1967379091.1794701</v>
      </c>
    </row>
    <row r="37" spans="1:11">
      <c r="A37" s="267" t="s">
        <v>86</v>
      </c>
      <c r="B37" s="232"/>
      <c r="C37" s="232"/>
      <c r="D37" s="232"/>
      <c r="E37" s="37" t="s">
        <v>87</v>
      </c>
      <c r="F37" s="37"/>
      <c r="G37" s="98">
        <v>0.15</v>
      </c>
      <c r="H37" s="126" t="s">
        <v>195</v>
      </c>
      <c r="I37" s="127">
        <f>I36</f>
        <v>1967379091.1794701</v>
      </c>
    </row>
    <row r="38" spans="1:11">
      <c r="A38" s="267" t="s">
        <v>88</v>
      </c>
      <c r="B38" s="232"/>
      <c r="C38" s="232"/>
      <c r="D38" s="232"/>
      <c r="E38" s="37"/>
      <c r="F38" s="37"/>
      <c r="G38" s="40"/>
      <c r="H38" s="50"/>
      <c r="I38" s="50"/>
    </row>
    <row r="39" spans="1:11">
      <c r="A39" s="267" t="s">
        <v>89</v>
      </c>
      <c r="B39" s="232"/>
      <c r="C39" s="232"/>
      <c r="D39" s="232"/>
      <c r="E39" s="232" t="s">
        <v>175</v>
      </c>
      <c r="F39" s="232"/>
      <c r="G39" s="232"/>
      <c r="H39" s="49"/>
      <c r="I39" s="49"/>
      <c r="K39" t="s">
        <v>176</v>
      </c>
    </row>
    <row r="40" spans="1:11" ht="15.95" customHeight="1">
      <c r="A40" s="232" t="s">
        <v>91</v>
      </c>
      <c r="B40" s="232"/>
      <c r="C40" s="232"/>
      <c r="D40" s="232"/>
      <c r="E40" s="59" t="s">
        <v>92</v>
      </c>
      <c r="F40" s="59"/>
      <c r="G40" s="40">
        <v>0.1</v>
      </c>
      <c r="H40" s="40"/>
      <c r="I40" s="40"/>
      <c r="J40" s="41"/>
      <c r="K40" s="58"/>
    </row>
    <row r="41" spans="1:11" ht="15.95" customHeight="1">
      <c r="A41" s="232" t="s">
        <v>93</v>
      </c>
      <c r="B41" s="232"/>
      <c r="C41" s="232"/>
      <c r="D41" s="232"/>
      <c r="E41" s="232" t="s">
        <v>94</v>
      </c>
      <c r="F41" s="232"/>
      <c r="G41" s="232"/>
      <c r="H41" s="37"/>
      <c r="I41" s="37"/>
      <c r="J41" s="41"/>
      <c r="K41" s="39"/>
    </row>
    <row r="42" spans="1:11" ht="17.25" thickBot="1">
      <c r="A42" s="233" t="s">
        <v>95</v>
      </c>
      <c r="B42" s="233"/>
      <c r="C42" s="233"/>
      <c r="D42" s="233"/>
      <c r="E42" s="233"/>
      <c r="F42" s="233"/>
      <c r="G42" s="233"/>
      <c r="H42" s="121"/>
      <c r="I42" s="121"/>
      <c r="J42" s="60"/>
      <c r="K42" s="61"/>
    </row>
    <row r="43" spans="1:11" ht="15.95" customHeight="1" thickTop="1" thickBot="1">
      <c r="A43" s="231" t="s">
        <v>96</v>
      </c>
      <c r="B43" s="231"/>
      <c r="C43" s="231"/>
      <c r="D43" s="231"/>
      <c r="E43" s="231"/>
      <c r="F43" s="231"/>
      <c r="G43" s="231"/>
      <c r="H43" s="120"/>
      <c r="I43" s="120"/>
      <c r="J43" s="62"/>
      <c r="K43" s="63"/>
    </row>
    <row r="44" spans="1:11" ht="15.95" customHeight="1" thickTop="1">
      <c r="A44" s="234" t="s">
        <v>97</v>
      </c>
      <c r="B44" s="234"/>
      <c r="C44" s="234"/>
      <c r="D44" s="234"/>
      <c r="E44" s="234"/>
      <c r="F44" s="234"/>
      <c r="G44" s="234"/>
      <c r="H44" s="125"/>
      <c r="I44" s="125"/>
      <c r="J44" s="64"/>
      <c r="K44" s="65"/>
    </row>
    <row r="45" spans="1:11" ht="15.95" customHeight="1" thickBot="1">
      <c r="A45" s="235" t="s">
        <v>98</v>
      </c>
      <c r="B45" s="235"/>
      <c r="C45" s="235"/>
      <c r="D45" s="235"/>
      <c r="E45" s="235"/>
      <c r="F45" s="235"/>
      <c r="G45" s="235"/>
      <c r="H45" s="122"/>
      <c r="I45" s="122"/>
      <c r="J45" s="66"/>
      <c r="K45" s="67"/>
    </row>
    <row r="46" spans="1:11" ht="18" thickTop="1" thickBot="1">
      <c r="A46" s="231" t="s">
        <v>99</v>
      </c>
      <c r="B46" s="231"/>
      <c r="C46" s="231"/>
      <c r="D46" s="231"/>
      <c r="E46" s="231"/>
      <c r="F46" s="231"/>
      <c r="G46" s="231"/>
      <c r="H46" s="120"/>
      <c r="I46" s="120"/>
      <c r="J46" s="62"/>
      <c r="K46" s="63"/>
    </row>
    <row r="47" spans="1:11" ht="17.25" thickTop="1"/>
  </sheetData>
  <mergeCells count="46">
    <mergeCell ref="B17:D17"/>
    <mergeCell ref="D3:E3"/>
    <mergeCell ref="A9:D10"/>
    <mergeCell ref="E9:G10"/>
    <mergeCell ref="A11:D11"/>
    <mergeCell ref="E11:G11"/>
    <mergeCell ref="B12:D12"/>
    <mergeCell ref="E12:G12"/>
    <mergeCell ref="C13:D13"/>
    <mergeCell ref="E13:G13"/>
    <mergeCell ref="B14:D14"/>
    <mergeCell ref="C15:D15"/>
    <mergeCell ref="C16:D16"/>
    <mergeCell ref="K26:N27"/>
    <mergeCell ref="K28:P28"/>
    <mergeCell ref="C18:D18"/>
    <mergeCell ref="C19:D19"/>
    <mergeCell ref="C20:D20"/>
    <mergeCell ref="C21:D21"/>
    <mergeCell ref="C22:D22"/>
    <mergeCell ref="C23:D23"/>
    <mergeCell ref="A36:D36"/>
    <mergeCell ref="C24:D24"/>
    <mergeCell ref="C25:D25"/>
    <mergeCell ref="E25:G25"/>
    <mergeCell ref="A26:A28"/>
    <mergeCell ref="C29:D29"/>
    <mergeCell ref="C30:D30"/>
    <mergeCell ref="C31:D31"/>
    <mergeCell ref="C32:D32"/>
    <mergeCell ref="C33:D33"/>
    <mergeCell ref="C34:D34"/>
    <mergeCell ref="C35:D35"/>
    <mergeCell ref="A46:G46"/>
    <mergeCell ref="A37:D37"/>
    <mergeCell ref="A38:D38"/>
    <mergeCell ref="A39:D39"/>
    <mergeCell ref="E39:G39"/>
    <mergeCell ref="A40:D40"/>
    <mergeCell ref="A41:D41"/>
    <mergeCell ref="E41:G41"/>
    <mergeCell ref="A42:D42"/>
    <mergeCell ref="E42:G42"/>
    <mergeCell ref="A43:G43"/>
    <mergeCell ref="A44:G44"/>
    <mergeCell ref="A45:G45"/>
  </mergeCells>
  <phoneticPr fontId="4" type="noConversion"/>
  <pageMargins left="0.7" right="0.7" top="0.75" bottom="0.75" header="0.3" footer="0.3"/>
  <pageSetup paperSize="9" scale="98" orientation="portrait" r:id="rId1"/>
  <colBreaks count="1" manualBreakCount="1">
    <brk id="6" max="4" man="1"/>
  </col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FFFF00"/>
  </sheetPr>
  <dimension ref="A2:AE30"/>
  <sheetViews>
    <sheetView zoomScale="70" zoomScaleNormal="70" workbookViewId="0">
      <selection activeCell="E38" sqref="E38"/>
    </sheetView>
  </sheetViews>
  <sheetFormatPr defaultRowHeight="16.5"/>
  <cols>
    <col min="5" max="5" width="11.875" bestFit="1" customWidth="1"/>
    <col min="13" max="13" width="10.5" bestFit="1" customWidth="1"/>
    <col min="14" max="14" width="33.875" bestFit="1" customWidth="1"/>
    <col min="21" max="21" width="11.875" bestFit="1" customWidth="1"/>
    <col min="29" max="29" width="10.5" bestFit="1" customWidth="1"/>
    <col min="30" max="30" width="33.875" bestFit="1" customWidth="1"/>
  </cols>
  <sheetData>
    <row r="2" spans="1:31" ht="33.75">
      <c r="A2" s="300" t="s">
        <v>218</v>
      </c>
      <c r="B2" s="301"/>
      <c r="C2" s="301"/>
      <c r="D2" s="301"/>
      <c r="E2" s="301"/>
      <c r="F2" s="301"/>
      <c r="G2" s="301"/>
      <c r="H2" s="301"/>
      <c r="I2" s="301"/>
      <c r="J2" s="301"/>
      <c r="K2" s="301"/>
      <c r="L2" s="301"/>
      <c r="M2" s="301"/>
      <c r="N2" s="301"/>
      <c r="O2" s="301"/>
      <c r="Q2" s="300" t="s">
        <v>218</v>
      </c>
      <c r="R2" s="301"/>
      <c r="S2" s="301"/>
      <c r="T2" s="301"/>
      <c r="U2" s="301"/>
      <c r="V2" s="301"/>
      <c r="W2" s="301"/>
      <c r="X2" s="301"/>
      <c r="Y2" s="301"/>
      <c r="Z2" s="301"/>
      <c r="AA2" s="301"/>
      <c r="AB2" s="301"/>
      <c r="AC2" s="301"/>
      <c r="AD2" s="301"/>
      <c r="AE2" s="301"/>
    </row>
    <row r="3" spans="1:31">
      <c r="A3" s="134" t="s">
        <v>219</v>
      </c>
      <c r="B3" s="134"/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5"/>
      <c r="O3" s="136" t="s">
        <v>220</v>
      </c>
      <c r="Q3" s="134" t="s">
        <v>219</v>
      </c>
      <c r="R3" s="134"/>
      <c r="S3" s="134"/>
      <c r="T3" s="134"/>
      <c r="U3" s="134"/>
      <c r="V3" s="134"/>
      <c r="W3" s="134"/>
      <c r="X3" s="134"/>
      <c r="Y3" s="134"/>
      <c r="Z3" s="134"/>
      <c r="AA3" s="134"/>
      <c r="AB3" s="134"/>
      <c r="AC3" s="134"/>
      <c r="AD3" s="135"/>
      <c r="AE3" s="136" t="s">
        <v>220</v>
      </c>
    </row>
    <row r="4" spans="1:31" ht="22.9" customHeight="1">
      <c r="A4" s="302" t="s">
        <v>221</v>
      </c>
      <c r="B4" s="303"/>
      <c r="C4" s="303"/>
      <c r="D4" s="303" t="s">
        <v>222</v>
      </c>
      <c r="E4" s="303"/>
      <c r="F4" s="303"/>
      <c r="G4" s="303"/>
      <c r="H4" s="303"/>
      <c r="I4" s="303"/>
      <c r="J4" s="303"/>
      <c r="K4" s="303"/>
      <c r="L4" s="303"/>
      <c r="M4" s="303"/>
      <c r="N4" s="137" t="s">
        <v>223</v>
      </c>
      <c r="O4" s="137" t="s">
        <v>224</v>
      </c>
      <c r="Q4" s="302" t="s">
        <v>221</v>
      </c>
      <c r="R4" s="303"/>
      <c r="S4" s="303"/>
      <c r="T4" s="303" t="s">
        <v>222</v>
      </c>
      <c r="U4" s="303"/>
      <c r="V4" s="303"/>
      <c r="W4" s="303"/>
      <c r="X4" s="303"/>
      <c r="Y4" s="303"/>
      <c r="Z4" s="303"/>
      <c r="AA4" s="303"/>
      <c r="AB4" s="303"/>
      <c r="AC4" s="303"/>
      <c r="AD4" s="137" t="s">
        <v>223</v>
      </c>
      <c r="AE4" s="137" t="s">
        <v>224</v>
      </c>
    </row>
    <row r="5" spans="1:31" ht="22.9" customHeight="1">
      <c r="A5" s="283" t="s">
        <v>225</v>
      </c>
      <c r="B5" s="284"/>
      <c r="C5" s="285"/>
      <c r="D5" s="289" t="s">
        <v>226</v>
      </c>
      <c r="E5" s="290"/>
      <c r="F5" s="290"/>
      <c r="G5" s="290"/>
      <c r="H5" s="290"/>
      <c r="I5" s="290"/>
      <c r="J5" s="290"/>
      <c r="K5" s="290"/>
      <c r="L5" s="290"/>
      <c r="M5" s="290"/>
      <c r="N5" s="292">
        <f>M6</f>
        <v>0</v>
      </c>
      <c r="O5" s="276"/>
      <c r="Q5" s="283" t="s">
        <v>225</v>
      </c>
      <c r="R5" s="284"/>
      <c r="S5" s="285"/>
      <c r="T5" s="289" t="s">
        <v>227</v>
      </c>
      <c r="U5" s="290"/>
      <c r="V5" s="290"/>
      <c r="W5" s="290"/>
      <c r="X5" s="290"/>
      <c r="Y5" s="290"/>
      <c r="Z5" s="290"/>
      <c r="AA5" s="290"/>
      <c r="AB5" s="290"/>
      <c r="AC5" s="290"/>
      <c r="AD5" s="292">
        <f>AC6</f>
        <v>0</v>
      </c>
      <c r="AE5" s="276"/>
    </row>
    <row r="6" spans="1:31" ht="22.9" customHeight="1">
      <c r="A6" s="286"/>
      <c r="B6" s="287"/>
      <c r="C6" s="288"/>
      <c r="D6" s="139"/>
      <c r="E6" s="140"/>
      <c r="F6" s="141" t="s">
        <v>228</v>
      </c>
      <c r="G6" s="142">
        <v>3.5999999999999997E-2</v>
      </c>
      <c r="H6" s="141" t="s">
        <v>228</v>
      </c>
      <c r="I6" s="141">
        <v>1.4</v>
      </c>
      <c r="J6" s="141"/>
      <c r="K6" s="141"/>
      <c r="L6" s="141" t="s">
        <v>229</v>
      </c>
      <c r="M6" s="140">
        <f>INT(E6*G6*I6)</f>
        <v>0</v>
      </c>
      <c r="N6" s="293"/>
      <c r="O6" s="276"/>
      <c r="Q6" s="286"/>
      <c r="R6" s="287"/>
      <c r="S6" s="288"/>
      <c r="T6" s="139"/>
      <c r="U6" s="140">
        <f>'[158]원가계산서(기계)'!H9</f>
        <v>0</v>
      </c>
      <c r="V6" s="141" t="s">
        <v>228</v>
      </c>
      <c r="W6" s="142">
        <v>3.5999999999999997E-2</v>
      </c>
      <c r="X6" s="141" t="s">
        <v>228</v>
      </c>
      <c r="Y6" s="141">
        <v>1.4</v>
      </c>
      <c r="Z6" s="141"/>
      <c r="AA6" s="141"/>
      <c r="AB6" s="141" t="s">
        <v>229</v>
      </c>
      <c r="AC6" s="140">
        <f>INT(U6*W6*Y6)</f>
        <v>0</v>
      </c>
      <c r="AD6" s="293"/>
      <c r="AE6" s="276"/>
    </row>
    <row r="7" spans="1:31" ht="22.9" customHeight="1">
      <c r="A7" s="283" t="s">
        <v>230</v>
      </c>
      <c r="B7" s="284"/>
      <c r="C7" s="285"/>
      <c r="D7" s="294" t="s">
        <v>231</v>
      </c>
      <c r="E7" s="295"/>
      <c r="F7" s="295"/>
      <c r="G7" s="295"/>
      <c r="H7" s="295"/>
      <c r="I7" s="295"/>
      <c r="J7" s="295"/>
      <c r="K7" s="295"/>
      <c r="L7" s="295"/>
      <c r="M7" s="296"/>
      <c r="N7" s="292">
        <f>M8</f>
        <v>0</v>
      </c>
      <c r="O7" s="297" t="s">
        <v>232</v>
      </c>
      <c r="Q7" s="283" t="s">
        <v>230</v>
      </c>
      <c r="R7" s="284"/>
      <c r="S7" s="285"/>
      <c r="T7" s="294" t="s">
        <v>231</v>
      </c>
      <c r="U7" s="295"/>
      <c r="V7" s="295"/>
      <c r="W7" s="295"/>
      <c r="X7" s="295"/>
      <c r="Y7" s="295"/>
      <c r="Z7" s="295"/>
      <c r="AA7" s="295"/>
      <c r="AB7" s="295"/>
      <c r="AC7" s="296"/>
      <c r="AD7" s="292">
        <f>AC8</f>
        <v>0</v>
      </c>
      <c r="AE7" s="297" t="s">
        <v>232</v>
      </c>
    </row>
    <row r="8" spans="1:31" ht="22.9" customHeight="1">
      <c r="A8" s="286"/>
      <c r="B8" s="287"/>
      <c r="C8" s="288"/>
      <c r="D8" s="144"/>
      <c r="E8">
        <f>E6</f>
        <v>0</v>
      </c>
      <c r="F8" s="145" t="s">
        <v>228</v>
      </c>
      <c r="G8" s="146">
        <v>7.9299999999999995E-2</v>
      </c>
      <c r="H8" s="145" t="s">
        <v>228</v>
      </c>
      <c r="I8" s="147">
        <v>0.2</v>
      </c>
      <c r="J8" s="145" t="s">
        <v>228</v>
      </c>
      <c r="K8" s="145">
        <v>1</v>
      </c>
      <c r="L8" s="145" t="s">
        <v>229</v>
      </c>
      <c r="M8" s="148">
        <f>INT(E8*G8*I8*K8)</f>
        <v>0</v>
      </c>
      <c r="N8" s="293"/>
      <c r="O8" s="298"/>
      <c r="Q8" s="286"/>
      <c r="R8" s="287"/>
      <c r="S8" s="288"/>
      <c r="T8" s="144"/>
      <c r="U8">
        <f>U6</f>
        <v>0</v>
      </c>
      <c r="V8" s="145" t="s">
        <v>228</v>
      </c>
      <c r="W8" s="146">
        <v>7.9299999999999995E-2</v>
      </c>
      <c r="X8" s="145" t="s">
        <v>228</v>
      </c>
      <c r="Y8" s="147">
        <v>0.2</v>
      </c>
      <c r="Z8" s="145" t="s">
        <v>228</v>
      </c>
      <c r="AA8" s="145">
        <v>1</v>
      </c>
      <c r="AB8" s="145" t="s">
        <v>229</v>
      </c>
      <c r="AC8" s="148">
        <f>INT(U8*W8*Y8*AA8)</f>
        <v>0</v>
      </c>
      <c r="AD8" s="293"/>
      <c r="AE8" s="298"/>
    </row>
    <row r="9" spans="1:31" ht="22.9" customHeight="1">
      <c r="A9" s="283" t="s">
        <v>233</v>
      </c>
      <c r="B9" s="284"/>
      <c r="C9" s="285"/>
      <c r="D9" s="289" t="s">
        <v>234</v>
      </c>
      <c r="E9" s="290"/>
      <c r="F9" s="290"/>
      <c r="G9" s="290"/>
      <c r="H9" s="290"/>
      <c r="I9" s="290"/>
      <c r="J9" s="290"/>
      <c r="K9" s="290"/>
      <c r="L9" s="290"/>
      <c r="M9" s="291"/>
      <c r="N9" s="292">
        <f>M10</f>
        <v>0</v>
      </c>
      <c r="O9" s="298"/>
      <c r="Q9" s="283" t="s">
        <v>233</v>
      </c>
      <c r="R9" s="284"/>
      <c r="S9" s="285"/>
      <c r="T9" s="289" t="s">
        <v>234</v>
      </c>
      <c r="U9" s="290"/>
      <c r="V9" s="290"/>
      <c r="W9" s="290"/>
      <c r="X9" s="290"/>
      <c r="Y9" s="290"/>
      <c r="Z9" s="290"/>
      <c r="AA9" s="290"/>
      <c r="AB9" s="290"/>
      <c r="AC9" s="291"/>
      <c r="AD9" s="292">
        <f>AC10</f>
        <v>0</v>
      </c>
      <c r="AE9" s="298"/>
    </row>
    <row r="10" spans="1:31" ht="22.9" customHeight="1">
      <c r="A10" s="286"/>
      <c r="B10" s="287"/>
      <c r="C10" s="288"/>
      <c r="D10" s="139"/>
      <c r="E10" s="140">
        <f>E6</f>
        <v>0</v>
      </c>
      <c r="F10" s="141" t="s">
        <v>228</v>
      </c>
      <c r="G10" s="149">
        <f>G6</f>
        <v>3.5999999999999997E-2</v>
      </c>
      <c r="H10" s="141" t="s">
        <v>228</v>
      </c>
      <c r="I10" s="150">
        <v>0.2</v>
      </c>
      <c r="J10" s="141" t="s">
        <v>228</v>
      </c>
      <c r="K10" s="141">
        <v>0.5</v>
      </c>
      <c r="L10" s="141" t="s">
        <v>229</v>
      </c>
      <c r="M10" s="143">
        <f>INT(E10*G10*I10*K10)</f>
        <v>0</v>
      </c>
      <c r="N10" s="293"/>
      <c r="O10" s="299"/>
      <c r="Q10" s="286"/>
      <c r="R10" s="287"/>
      <c r="S10" s="288"/>
      <c r="T10" s="139"/>
      <c r="U10" s="140">
        <f>U6</f>
        <v>0</v>
      </c>
      <c r="V10" s="141" t="s">
        <v>228</v>
      </c>
      <c r="W10" s="149">
        <f>W6</f>
        <v>3.5999999999999997E-2</v>
      </c>
      <c r="X10" s="141" t="s">
        <v>228</v>
      </c>
      <c r="Y10" s="150">
        <v>0.2</v>
      </c>
      <c r="Z10" s="141" t="s">
        <v>228</v>
      </c>
      <c r="AA10" s="141">
        <v>0.5</v>
      </c>
      <c r="AB10" s="141" t="s">
        <v>229</v>
      </c>
      <c r="AC10" s="143">
        <f>INT(U10*W10*Y10*AA10)</f>
        <v>0</v>
      </c>
      <c r="AD10" s="293"/>
      <c r="AE10" s="299"/>
    </row>
    <row r="11" spans="1:31" ht="22.9" customHeight="1">
      <c r="A11" s="277" t="s">
        <v>235</v>
      </c>
      <c r="B11" s="278"/>
      <c r="C11" s="279"/>
      <c r="D11" s="280"/>
      <c r="E11" s="281"/>
      <c r="F11" s="281"/>
      <c r="G11" s="281"/>
      <c r="H11" s="281"/>
      <c r="I11" s="281"/>
      <c r="J11" s="281"/>
      <c r="K11" s="281"/>
      <c r="L11" s="281"/>
      <c r="M11" s="282"/>
      <c r="N11" s="151">
        <f>SUM(N5:N10)</f>
        <v>0</v>
      </c>
      <c r="O11" s="138"/>
      <c r="Q11" s="277" t="s">
        <v>235</v>
      </c>
      <c r="R11" s="278"/>
      <c r="S11" s="279"/>
      <c r="T11" s="280"/>
      <c r="U11" s="281"/>
      <c r="V11" s="281"/>
      <c r="W11" s="281"/>
      <c r="X11" s="281"/>
      <c r="Y11" s="281"/>
      <c r="Z11" s="281"/>
      <c r="AA11" s="281"/>
      <c r="AB11" s="281"/>
      <c r="AC11" s="282"/>
      <c r="AD11" s="151">
        <f>SUM(AD5:AD10)</f>
        <v>0</v>
      </c>
      <c r="AE11" s="138"/>
    </row>
    <row r="12" spans="1:31" ht="22.9" customHeight="1">
      <c r="A12" s="283" t="s">
        <v>236</v>
      </c>
      <c r="B12" s="284"/>
      <c r="C12" s="285"/>
      <c r="D12" s="289" t="s">
        <v>237</v>
      </c>
      <c r="E12" s="290"/>
      <c r="F12" s="290"/>
      <c r="G12" s="290"/>
      <c r="H12" s="290"/>
      <c r="I12" s="290"/>
      <c r="J12" s="290"/>
      <c r="K12" s="290"/>
      <c r="L12" s="290"/>
      <c r="M12" s="291"/>
      <c r="N12" s="275">
        <f>M13</f>
        <v>1375000</v>
      </c>
      <c r="O12" s="276"/>
      <c r="Q12" s="283" t="s">
        <v>236</v>
      </c>
      <c r="R12" s="284"/>
      <c r="S12" s="285"/>
      <c r="T12" s="289" t="s">
        <v>237</v>
      </c>
      <c r="U12" s="290"/>
      <c r="V12" s="290"/>
      <c r="W12" s="290"/>
      <c r="X12" s="290"/>
      <c r="Y12" s="290"/>
      <c r="Z12" s="290"/>
      <c r="AA12" s="290"/>
      <c r="AB12" s="290"/>
      <c r="AC12" s="291"/>
      <c r="AD12" s="275">
        <f>AC13</f>
        <v>1375000</v>
      </c>
      <c r="AE12" s="276"/>
    </row>
    <row r="13" spans="1:31" ht="22.9" customHeight="1">
      <c r="A13" s="286"/>
      <c r="B13" s="287"/>
      <c r="C13" s="288"/>
      <c r="D13" s="152"/>
      <c r="E13" s="153">
        <v>275000</v>
      </c>
      <c r="F13" s="141" t="s">
        <v>228</v>
      </c>
      <c r="G13" s="154">
        <v>5</v>
      </c>
      <c r="H13" s="154"/>
      <c r="I13" s="154"/>
      <c r="J13" s="154"/>
      <c r="K13" s="154"/>
      <c r="L13" s="141" t="s">
        <v>229</v>
      </c>
      <c r="M13" s="143">
        <f>INT(E13*G13)</f>
        <v>1375000</v>
      </c>
      <c r="N13" s="275"/>
      <c r="O13" s="276"/>
      <c r="Q13" s="286"/>
      <c r="R13" s="287"/>
      <c r="S13" s="288"/>
      <c r="T13" s="152"/>
      <c r="U13" s="153">
        <v>275000</v>
      </c>
      <c r="V13" s="141" t="s">
        <v>228</v>
      </c>
      <c r="W13" s="154">
        <v>5</v>
      </c>
      <c r="X13" s="154"/>
      <c r="Y13" s="154"/>
      <c r="Z13" s="154"/>
      <c r="AA13" s="154"/>
      <c r="AB13" s="141" t="s">
        <v>229</v>
      </c>
      <c r="AC13" s="143">
        <f>INT(U13*W13)</f>
        <v>1375000</v>
      </c>
      <c r="AD13" s="275"/>
      <c r="AE13" s="276"/>
    </row>
    <row r="14" spans="1:31" ht="22.9" customHeight="1">
      <c r="A14" s="277" t="s">
        <v>238</v>
      </c>
      <c r="B14" s="278"/>
      <c r="C14" s="279"/>
      <c r="D14" s="280"/>
      <c r="E14" s="281"/>
      <c r="F14" s="281"/>
      <c r="G14" s="281"/>
      <c r="H14" s="281"/>
      <c r="I14" s="281"/>
      <c r="J14" s="281"/>
      <c r="K14" s="281"/>
      <c r="L14" s="281"/>
      <c r="M14" s="282"/>
      <c r="N14" s="155">
        <f>N12</f>
        <v>1375000</v>
      </c>
      <c r="O14" s="156"/>
      <c r="Q14" s="277" t="s">
        <v>238</v>
      </c>
      <c r="R14" s="278"/>
      <c r="S14" s="279"/>
      <c r="T14" s="280"/>
      <c r="U14" s="281"/>
      <c r="V14" s="281"/>
      <c r="W14" s="281"/>
      <c r="X14" s="281"/>
      <c r="Y14" s="281"/>
      <c r="Z14" s="281"/>
      <c r="AA14" s="281"/>
      <c r="AB14" s="281"/>
      <c r="AC14" s="282"/>
      <c r="AD14" s="155">
        <f>AD12</f>
        <v>1375000</v>
      </c>
      <c r="AE14" s="156"/>
    </row>
    <row r="15" spans="1:31" ht="21" customHeight="1">
      <c r="A15" s="157"/>
      <c r="B15" s="157"/>
      <c r="C15" s="157"/>
      <c r="D15" s="157"/>
      <c r="E15" s="157"/>
      <c r="F15" s="157"/>
      <c r="G15" s="157"/>
      <c r="H15" s="157"/>
      <c r="I15" s="157"/>
      <c r="J15" s="157"/>
      <c r="K15" s="157"/>
      <c r="L15" s="157"/>
      <c r="M15" s="157"/>
      <c r="N15" s="158"/>
      <c r="O15" s="159"/>
      <c r="Q15" s="157"/>
      <c r="R15" s="157"/>
      <c r="S15" s="157"/>
      <c r="T15" s="157"/>
      <c r="U15" s="157"/>
      <c r="V15" s="157"/>
      <c r="W15" s="157"/>
      <c r="X15" s="157"/>
      <c r="Y15" s="157"/>
      <c r="Z15" s="157"/>
      <c r="AA15" s="157"/>
      <c r="AB15" s="157"/>
      <c r="AC15" s="157"/>
      <c r="AD15" s="158"/>
      <c r="AE15" s="159"/>
    </row>
    <row r="16" spans="1:31">
      <c r="A16" s="159" t="s">
        <v>239</v>
      </c>
      <c r="B16" s="160"/>
      <c r="C16" s="160"/>
      <c r="D16" s="160"/>
      <c r="E16" s="161"/>
      <c r="F16" s="161"/>
      <c r="G16" s="161"/>
      <c r="H16" s="159" t="s">
        <v>240</v>
      </c>
      <c r="I16" s="161"/>
      <c r="J16" s="161"/>
      <c r="K16" s="161"/>
      <c r="L16" s="161"/>
      <c r="M16" s="161"/>
      <c r="N16" s="160"/>
      <c r="O16" s="160"/>
      <c r="Q16" s="159" t="s">
        <v>239</v>
      </c>
      <c r="R16" s="160"/>
      <c r="S16" s="160"/>
      <c r="T16" s="160"/>
      <c r="U16" s="161"/>
      <c r="V16" s="161"/>
      <c r="W16" s="161"/>
      <c r="X16" s="159" t="s">
        <v>240</v>
      </c>
      <c r="Y16" s="161"/>
      <c r="Z16" s="161"/>
      <c r="AA16" s="161"/>
      <c r="AB16" s="161"/>
      <c r="AC16" s="161"/>
      <c r="AD16" s="160"/>
      <c r="AE16" s="160"/>
    </row>
    <row r="26" spans="8:24">
      <c r="H26" s="162" t="s">
        <v>241</v>
      </c>
      <c r="X26" s="162" t="s">
        <v>241</v>
      </c>
    </row>
    <row r="27" spans="8:24">
      <c r="H27" s="163" t="s">
        <v>242</v>
      </c>
      <c r="X27" s="163" t="s">
        <v>242</v>
      </c>
    </row>
    <row r="28" spans="8:24">
      <c r="H28" s="163" t="s">
        <v>243</v>
      </c>
      <c r="X28" s="163" t="s">
        <v>243</v>
      </c>
    </row>
    <row r="29" spans="8:24">
      <c r="H29" s="163" t="s">
        <v>244</v>
      </c>
      <c r="X29" s="163" t="s">
        <v>244</v>
      </c>
    </row>
    <row r="30" spans="8:24">
      <c r="H30" s="163" t="s">
        <v>245</v>
      </c>
      <c r="X30" s="163" t="s">
        <v>245</v>
      </c>
    </row>
  </sheetData>
  <mergeCells count="44">
    <mergeCell ref="T5:AC5"/>
    <mergeCell ref="A2:O2"/>
    <mergeCell ref="Q2:AE2"/>
    <mergeCell ref="A4:C4"/>
    <mergeCell ref="D4:M4"/>
    <mergeCell ref="Q4:S4"/>
    <mergeCell ref="T4:AC4"/>
    <mergeCell ref="AD9:AD10"/>
    <mergeCell ref="AD5:AD6"/>
    <mergeCell ref="AE5:AE6"/>
    <mergeCell ref="A7:C8"/>
    <mergeCell ref="D7:M7"/>
    <mergeCell ref="N7:N8"/>
    <mergeCell ref="O7:O10"/>
    <mergeCell ref="Q7:S8"/>
    <mergeCell ref="T7:AC7"/>
    <mergeCell ref="AD7:AD8"/>
    <mergeCell ref="AE7:AE10"/>
    <mergeCell ref="A5:C6"/>
    <mergeCell ref="D5:M5"/>
    <mergeCell ref="N5:N6"/>
    <mergeCell ref="O5:O6"/>
    <mergeCell ref="Q5:S6"/>
    <mergeCell ref="A9:C10"/>
    <mergeCell ref="D9:M9"/>
    <mergeCell ref="N9:N10"/>
    <mergeCell ref="Q9:S10"/>
    <mergeCell ref="T9:AC9"/>
    <mergeCell ref="A11:C11"/>
    <mergeCell ref="D11:M11"/>
    <mergeCell ref="Q11:S11"/>
    <mergeCell ref="T11:AC11"/>
    <mergeCell ref="A12:C13"/>
    <mergeCell ref="D12:M12"/>
    <mergeCell ref="N12:N13"/>
    <mergeCell ref="O12:O13"/>
    <mergeCell ref="Q12:S13"/>
    <mergeCell ref="T12:AC12"/>
    <mergeCell ref="AD12:AD13"/>
    <mergeCell ref="AE12:AE13"/>
    <mergeCell ref="A14:C14"/>
    <mergeCell ref="D14:M14"/>
    <mergeCell ref="Q14:S14"/>
    <mergeCell ref="T14:AC14"/>
  </mergeCells>
  <phoneticPr fontId="4" type="noConversion"/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20</vt:i4>
      </vt:variant>
      <vt:variant>
        <vt:lpstr>이름 지정된 범위</vt:lpstr>
      </vt:variant>
      <vt:variant>
        <vt:i4>26</vt:i4>
      </vt:variant>
    </vt:vector>
  </HeadingPairs>
  <TitlesOfParts>
    <vt:vector size="46" baseType="lpstr">
      <vt:lpstr>설계서</vt:lpstr>
      <vt:lpstr>총괄집계표</vt:lpstr>
      <vt:lpstr>원가계산서(건축분야총괄)</vt:lpstr>
      <vt:lpstr>원가계산서(건+토+기)</vt:lpstr>
      <vt:lpstr>원가계산서(건축)</vt:lpstr>
      <vt:lpstr>원가계산서(토목)</vt:lpstr>
      <vt:lpstr>원가계산서(조경)</vt:lpstr>
      <vt:lpstr>원가계산서(기계)</vt:lpstr>
      <vt:lpstr>원가계산서(폐기물)</vt:lpstr>
      <vt:lpstr>공종별총괄표</vt:lpstr>
      <vt:lpstr>공종별집계표</vt:lpstr>
      <vt:lpstr>공종별내역서</vt:lpstr>
      <vt:lpstr>일위대가목록</vt:lpstr>
      <vt:lpstr>일위대가</vt:lpstr>
      <vt:lpstr>중기단가목록</vt:lpstr>
      <vt:lpstr>중기단가산출서</vt:lpstr>
      <vt:lpstr>단가대비표</vt:lpstr>
      <vt:lpstr> 공사설정 </vt:lpstr>
      <vt:lpstr>원가제비율</vt:lpstr>
      <vt:lpstr>고용개선지원비</vt:lpstr>
      <vt:lpstr>공종별내역서!Print_Area</vt:lpstr>
      <vt:lpstr>공종별집계표!Print_Area</vt:lpstr>
      <vt:lpstr>공종별총괄표!Print_Area</vt:lpstr>
      <vt:lpstr>단가대비표!Print_Area</vt:lpstr>
      <vt:lpstr>설계서!Print_Area</vt:lpstr>
      <vt:lpstr>'원가계산서(건+토+기)'!Print_Area</vt:lpstr>
      <vt:lpstr>'원가계산서(건축)'!Print_Area</vt:lpstr>
      <vt:lpstr>'원가계산서(건축분야총괄)'!Print_Area</vt:lpstr>
      <vt:lpstr>'원가계산서(기계)'!Print_Area</vt:lpstr>
      <vt:lpstr>'원가계산서(조경)'!Print_Area</vt:lpstr>
      <vt:lpstr>'원가계산서(토목)'!Print_Area</vt:lpstr>
      <vt:lpstr>'원가계산서(폐기물)'!Print_Area</vt:lpstr>
      <vt:lpstr>원가제비율!Print_Area</vt:lpstr>
      <vt:lpstr>일위대가!Print_Area</vt:lpstr>
      <vt:lpstr>일위대가목록!Print_Area</vt:lpstr>
      <vt:lpstr>중기단가목록!Print_Area</vt:lpstr>
      <vt:lpstr>중기단가산출서!Print_Area</vt:lpstr>
      <vt:lpstr>총괄집계표!Print_Area</vt:lpstr>
      <vt:lpstr>공종별내역서!Print_Titles</vt:lpstr>
      <vt:lpstr>공종별집계표!Print_Titles</vt:lpstr>
      <vt:lpstr>공종별총괄표!Print_Titles</vt:lpstr>
      <vt:lpstr>단가대비표!Print_Titles</vt:lpstr>
      <vt:lpstr>일위대가!Print_Titles</vt:lpstr>
      <vt:lpstr>일위대가목록!Print_Titles</vt:lpstr>
      <vt:lpstr>중기단가목록!Print_Titles</vt:lpstr>
      <vt:lpstr>중기단가산출서!Print_Titles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사이먼리</dc:creator>
  <cp:lastModifiedBy>남영 조</cp:lastModifiedBy>
  <cp:lastPrinted>2023-01-25T05:49:52Z</cp:lastPrinted>
  <dcterms:created xsi:type="dcterms:W3CDTF">2019-04-17T07:19:40Z</dcterms:created>
  <dcterms:modified xsi:type="dcterms:W3CDTF">2026-04-08T01:10:36Z</dcterms:modified>
</cp:coreProperties>
</file>